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Enercore\Energy Core Trading\Energy Core Pricing - Documents\Pedro\vazões_2024\"/>
    </mc:Choice>
  </mc:AlternateContent>
  <xr:revisionPtr revIDLastSave="0" documentId="13_ncr:1_{715D1FC0-E406-4B0B-9D0D-75FAC26A57A7}" xr6:coauthVersionLast="47" xr6:coauthVersionMax="47" xr10:uidLastSave="{00000000-0000-0000-0000-000000000000}"/>
  <bookViews>
    <workbookView xWindow="-120" yWindow="-120" windowWidth="29040" windowHeight="15840" tabRatio="917" xr2:uid="{66A36D91-0729-4026-A1E7-83496D081653}"/>
  </bookViews>
  <sheets>
    <sheet name="Entrada" sheetId="36" r:id="rId1"/>
    <sheet name="Cen1" sheetId="31" r:id="rId2"/>
    <sheet name="CenDiario" sheetId="43" r:id="rId3"/>
    <sheet name="Masc_AcompH" sheetId="42" r:id="rId4"/>
    <sheet name="Resumo" sheetId="7" r:id="rId5"/>
    <sheet name="Referencia" sheetId="37" r:id="rId6"/>
    <sheet name="MemEntrada" sheetId="30" r:id="rId7"/>
    <sheet name="MemCen1" sheetId="32" r:id="rId8"/>
    <sheet name="MemCenDiario" sheetId="44" r:id="rId9"/>
    <sheet name="MemMlt" sheetId="25" r:id="rId10"/>
    <sheet name="Usinas" sheetId="19" r:id="rId11"/>
    <sheet name="Postos" sheetId="18" r:id="rId12"/>
    <sheet name="Bacias" sheetId="20" r:id="rId13"/>
    <sheet name="Regressões" sheetId="40" r:id="rId14"/>
    <sheet name="AjustesCen1" sheetId="34" r:id="rId15"/>
    <sheet name="AjustesCenDiario" sheetId="45" r:id="rId16"/>
    <sheet name="Prevs" sheetId="35" r:id="rId17"/>
    <sheet name="Previvaz" sheetId="41" r:id="rId18"/>
  </sheets>
  <definedNames>
    <definedName name="_ano">Prevs!$C$1</definedName>
    <definedName name="_cen1">'Cen1'!$A$68:$N$387</definedName>
    <definedName name="_enasCen1">'Cen1'!$C$15:$N$18</definedName>
    <definedName name="_enasCen1Media">'Cen1'!$O$15:$O$18</definedName>
    <definedName name="_enasCen1MLT">'Cen1'!$P$6:$AA$9</definedName>
    <definedName name="_enasReeCen1">'Cen1'!$C$50:$N$60</definedName>
    <definedName name="_enasReeCen1Media">'Cen1'!$O$50:$O$60</definedName>
    <definedName name="_enasReeCen1MLT">'Cen1'!$AD$50:$AO$60</definedName>
    <definedName name="_entrada">Entrada!$A$53:$N$369</definedName>
    <definedName name="_entradaDiario">Entrada!$A$53:$AD$369</definedName>
    <definedName name="_entradaPrevivaz">Entrada!$H$3</definedName>
    <definedName name="_fatores" localSheetId="15">AjustesCenDiario!$CC$7:$CC$38</definedName>
    <definedName name="_fatores">AjustesCen1!$BD$7:$BO$38</definedName>
    <definedName name="_xlnm._FilterDatabase" localSheetId="14" hidden="1">AjustesCen1!$BR$3:$CC$323</definedName>
    <definedName name="_xlnm._FilterDatabase" localSheetId="15" hidden="1">AjustesCenDiario!$CF$3:$CQ$323</definedName>
    <definedName name="_xlnm._FilterDatabase" localSheetId="11" hidden="1">Postos!$A$1:$H$197</definedName>
    <definedName name="_gravarPrevivaz">Entrada!$H$2</definedName>
    <definedName name="_incrementaisPassadas">'Cen1'!$E$11</definedName>
    <definedName name="_mes">Prevs!$B$1</definedName>
    <definedName name="_metaCen1">'Cen1'!$P$15:$AA$18</definedName>
    <definedName name="_modoTVR">'Cen1'!$N$11</definedName>
    <definedName name="_partifCen1">'Cen1'!$C$13:$N$13</definedName>
    <definedName name="_partifCenDiario">CenDiario!$C$13:$AB$13</definedName>
    <definedName name="_regrA0">Regressões!$F:$Q</definedName>
    <definedName name="_regrA0sem">Regressões!$AK:$AV</definedName>
    <definedName name="_regrA1">Regressões!$X:$AI</definedName>
    <definedName name="_regrA1sem">Regressões!$AX:$BI</definedName>
    <definedName name="_regrFut">'Cen1'!$C$11</definedName>
    <definedName name="_regrPosto">Regressões!$B:$B</definedName>
    <definedName name="_regrPostoBase">Regressões!$D:$D</definedName>
    <definedName name="_saida1">Previvaz!$A$2:$N$321</definedName>
    <definedName name="_saida2">Previvaz!$P$2:$AC$321</definedName>
    <definedName name="_saida3">Previvaz!$AE$2:$AR$321</definedName>
    <definedName name="_saida4">Previvaz!$AT$2:$BG$321</definedName>
    <definedName name="_semana1">Prevs!$D$6</definedName>
    <definedName name="_semana2">Prevs!$E$6</definedName>
    <definedName name="_semana3">Prevs!$F$6</definedName>
    <definedName name="_semana4">Prevs!$G$6</definedName>
    <definedName name="_semana5">Prevs!$H$6</definedName>
    <definedName name="_semana6">Prevs!$I$6</definedName>
    <definedName name="_semanaAtual">Prevs!$A$5</definedName>
    <definedName name="_semanaAtualIndice">Prevs!$A$6</definedName>
    <definedName name="_semanaMes2">Prevs!$A$7</definedName>
    <definedName name="_semanasPrevs">Prevs!$D$6:$O$6</definedName>
    <definedName name="_tipo">Entrada!$B$3</definedName>
    <definedName name="Consulta_de_ACOMPH" localSheetId="3" hidden="1">Masc_AcompH!$AI$3:$AN$743</definedName>
    <definedName name="Consulta_de_IPDO" localSheetId="3" hidden="1">Masc_AcompH!$V$3:$AA$8</definedName>
    <definedName name="Consulta_RDH" localSheetId="3" hidden="1">Masc_AcompH!$AC$3:$AG$4</definedName>
    <definedName name="solver_eng" localSheetId="1" hidden="1">1</definedName>
    <definedName name="solver_eng" localSheetId="2" hidden="1">1</definedName>
    <definedName name="solver_eng" localSheetId="0" hidden="1">1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um" localSheetId="1" hidden="1">0</definedName>
    <definedName name="solver_num" localSheetId="2" hidden="1">0</definedName>
    <definedName name="solver_num" localSheetId="0" hidden="1">0</definedName>
    <definedName name="solver_opt" localSheetId="1" hidden="1">'Cen1'!$C$14</definedName>
    <definedName name="solver_opt" localSheetId="2" hidden="1">CenDiario!$C$14</definedName>
    <definedName name="solver_opt" localSheetId="0" hidden="1">Entrada!$C$14</definedName>
    <definedName name="solver_typ" localSheetId="1" hidden="1">2</definedName>
    <definedName name="solver_typ" localSheetId="2" hidden="1">2</definedName>
    <definedName name="solver_typ" localSheetId="0" hidden="1">2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323" i="34" l="1"/>
  <c r="AY322" i="34"/>
  <c r="AY321" i="34"/>
  <c r="AY320" i="34"/>
  <c r="AY319" i="34"/>
  <c r="AY318" i="34"/>
  <c r="AY317" i="34"/>
  <c r="AY316" i="34"/>
  <c r="AY315" i="34"/>
  <c r="AY314" i="34"/>
  <c r="AY313" i="34"/>
  <c r="AY312" i="34"/>
  <c r="AY311" i="34"/>
  <c r="AY310" i="34"/>
  <c r="AY309" i="34"/>
  <c r="AY308" i="34"/>
  <c r="AY307" i="34"/>
  <c r="AY306" i="34"/>
  <c r="AY305" i="34"/>
  <c r="AY304" i="34"/>
  <c r="AY303" i="34"/>
  <c r="AY302" i="34"/>
  <c r="AY301" i="34"/>
  <c r="AY300" i="34"/>
  <c r="AY299" i="34"/>
  <c r="AY298" i="34"/>
  <c r="AY297" i="34"/>
  <c r="AY296" i="34"/>
  <c r="AY295" i="34"/>
  <c r="AY294" i="34"/>
  <c r="AY293" i="34"/>
  <c r="AY292" i="34"/>
  <c r="AY291" i="34"/>
  <c r="AY290" i="34"/>
  <c r="AY289" i="34"/>
  <c r="AY288" i="34"/>
  <c r="AY287" i="34"/>
  <c r="AY286" i="34"/>
  <c r="AY285" i="34"/>
  <c r="AY284" i="34"/>
  <c r="AY283" i="34"/>
  <c r="AY282" i="34"/>
  <c r="AY281" i="34"/>
  <c r="AY280" i="34"/>
  <c r="AY279" i="34"/>
  <c r="AY278" i="34"/>
  <c r="AY277" i="34"/>
  <c r="AY276" i="34"/>
  <c r="AY275" i="34"/>
  <c r="AY274" i="34"/>
  <c r="AY273" i="34"/>
  <c r="AY272" i="34"/>
  <c r="AY271" i="34"/>
  <c r="AY270" i="34"/>
  <c r="AY269" i="34"/>
  <c r="AY268" i="34"/>
  <c r="AY267" i="34"/>
  <c r="AY266" i="34"/>
  <c r="AY265" i="34"/>
  <c r="AY264" i="34"/>
  <c r="AY263" i="34"/>
  <c r="AY262" i="34"/>
  <c r="AY261" i="34"/>
  <c r="AY260" i="34"/>
  <c r="AY259" i="34"/>
  <c r="AY258" i="34"/>
  <c r="AY257" i="34"/>
  <c r="AY256" i="34"/>
  <c r="AY255" i="34"/>
  <c r="AY254" i="34"/>
  <c r="AY253" i="34"/>
  <c r="AY252" i="34"/>
  <c r="AY251" i="34"/>
  <c r="AY250" i="34"/>
  <c r="AY249" i="34"/>
  <c r="AY248" i="34"/>
  <c r="AY247" i="34"/>
  <c r="AY246" i="34"/>
  <c r="AY245" i="34"/>
  <c r="AY244" i="34"/>
  <c r="AY243" i="34"/>
  <c r="AY242" i="34"/>
  <c r="AY241" i="34"/>
  <c r="AY240" i="34"/>
  <c r="AY239" i="34"/>
  <c r="AY238" i="34"/>
  <c r="AY237" i="34"/>
  <c r="AY236" i="34"/>
  <c r="AY235" i="34"/>
  <c r="AY234" i="34"/>
  <c r="AY233" i="34"/>
  <c r="AY232" i="34"/>
  <c r="AY231" i="34"/>
  <c r="AY230" i="34"/>
  <c r="AY229" i="34"/>
  <c r="AY228" i="34"/>
  <c r="AY227" i="34"/>
  <c r="AY226" i="34"/>
  <c r="AY225" i="34"/>
  <c r="AY224" i="34"/>
  <c r="AY223" i="34"/>
  <c r="AY222" i="34"/>
  <c r="AY221" i="34"/>
  <c r="AY220" i="34"/>
  <c r="AY219" i="34"/>
  <c r="AY218" i="34"/>
  <c r="AY217" i="34"/>
  <c r="AY216" i="34"/>
  <c r="AY215" i="34"/>
  <c r="AY214" i="34"/>
  <c r="AY213" i="34"/>
  <c r="AH213" i="34" s="1"/>
  <c r="AY212" i="34"/>
  <c r="AY211" i="34"/>
  <c r="AY210" i="34"/>
  <c r="AY209" i="34"/>
  <c r="AY208" i="34"/>
  <c r="AY207" i="34"/>
  <c r="AY206" i="34"/>
  <c r="AY205" i="34"/>
  <c r="AY204" i="34"/>
  <c r="AY203" i="34"/>
  <c r="AY202" i="34"/>
  <c r="AY201" i="34"/>
  <c r="AY200" i="34"/>
  <c r="AY199" i="34"/>
  <c r="AY198" i="34"/>
  <c r="AY197" i="34"/>
  <c r="AY196" i="34"/>
  <c r="AY195" i="34"/>
  <c r="AY194" i="34"/>
  <c r="AY193" i="34"/>
  <c r="AY192" i="34"/>
  <c r="AY191" i="34"/>
  <c r="AY190" i="34"/>
  <c r="AY189" i="34"/>
  <c r="AY188" i="34"/>
  <c r="AY187" i="34"/>
  <c r="AY186" i="34"/>
  <c r="AA186" i="34" s="1"/>
  <c r="AY185" i="34"/>
  <c r="AY184" i="34"/>
  <c r="AY183" i="34"/>
  <c r="AY182" i="34"/>
  <c r="AY181" i="34"/>
  <c r="AY180" i="34"/>
  <c r="AY179" i="34"/>
  <c r="AD179" i="34" s="1"/>
  <c r="AY178" i="34"/>
  <c r="AY177" i="34"/>
  <c r="AY176" i="34"/>
  <c r="AY175" i="34"/>
  <c r="AY174" i="34"/>
  <c r="AY173" i="34"/>
  <c r="AY172" i="34"/>
  <c r="AY171" i="34"/>
  <c r="AY170" i="34"/>
  <c r="AY169" i="34"/>
  <c r="AY168" i="34"/>
  <c r="AY167" i="34"/>
  <c r="AY166" i="34"/>
  <c r="AY165" i="34"/>
  <c r="AY164" i="34"/>
  <c r="AY163" i="34"/>
  <c r="AY162" i="34"/>
  <c r="AY161" i="34"/>
  <c r="AY160" i="34"/>
  <c r="AY159" i="34"/>
  <c r="AY158" i="34"/>
  <c r="AE158" i="34" s="1"/>
  <c r="AY157" i="34"/>
  <c r="AY156" i="34"/>
  <c r="AY155" i="34"/>
  <c r="AY154" i="34"/>
  <c r="AY153" i="34"/>
  <c r="AY152" i="34"/>
  <c r="AY151" i="34"/>
  <c r="AY150" i="34"/>
  <c r="AF150" i="34" s="1"/>
  <c r="AY149" i="34"/>
  <c r="AY148" i="34"/>
  <c r="AY147" i="34"/>
  <c r="AY146" i="34"/>
  <c r="AY145" i="34"/>
  <c r="AY144" i="34"/>
  <c r="AY143" i="34"/>
  <c r="AY142" i="34"/>
  <c r="AE142" i="34" s="1"/>
  <c r="AY141" i="34"/>
  <c r="AY140" i="34"/>
  <c r="AY139" i="34"/>
  <c r="AY138" i="34"/>
  <c r="AY137" i="34"/>
  <c r="AY136" i="34"/>
  <c r="AY135" i="34"/>
  <c r="AB135" i="34" s="1"/>
  <c r="AY134" i="34"/>
  <c r="AB134" i="34" s="1"/>
  <c r="AY133" i="34"/>
  <c r="AY132" i="34"/>
  <c r="AY131" i="34"/>
  <c r="AY130" i="34"/>
  <c r="AY129" i="34"/>
  <c r="AY128" i="34"/>
  <c r="AE128" i="34" s="1"/>
  <c r="AY127" i="34"/>
  <c r="AY126" i="34"/>
  <c r="AY125" i="34"/>
  <c r="AB125" i="34" s="1"/>
  <c r="AY124" i="34"/>
  <c r="AE124" i="34" s="1"/>
  <c r="AY123" i="34"/>
  <c r="AA123" i="34" s="1"/>
  <c r="AY122" i="34"/>
  <c r="AF122" i="34" s="1"/>
  <c r="AY121" i="34"/>
  <c r="AY120" i="34"/>
  <c r="AY119" i="34"/>
  <c r="AI119" i="34" s="1"/>
  <c r="AY118" i="34"/>
  <c r="AY117" i="34"/>
  <c r="AI117" i="34" s="1"/>
  <c r="AY116" i="34"/>
  <c r="AY115" i="34"/>
  <c r="AY114" i="34"/>
  <c r="AY113" i="34"/>
  <c r="AY112" i="34"/>
  <c r="AE112" i="34" s="1"/>
  <c r="AY111" i="34"/>
  <c r="AJ111" i="34" s="1"/>
  <c r="AY110" i="34"/>
  <c r="AY109" i="34"/>
  <c r="AB109" i="34" s="1"/>
  <c r="AY108" i="34"/>
  <c r="AE108" i="34" s="1"/>
  <c r="AY107" i="34"/>
  <c r="AA107" i="34" s="1"/>
  <c r="AY106" i="34"/>
  <c r="AF106" i="34" s="1"/>
  <c r="AY105" i="34"/>
  <c r="AY104" i="34"/>
  <c r="AY103" i="34"/>
  <c r="AA103" i="34" s="1"/>
  <c r="AY102" i="34"/>
  <c r="AY101" i="34"/>
  <c r="AI101" i="34" s="1"/>
  <c r="AY100" i="34"/>
  <c r="AY99" i="34"/>
  <c r="AY98" i="34"/>
  <c r="AY97" i="34"/>
  <c r="AY96" i="34"/>
  <c r="AE96" i="34" s="1"/>
  <c r="AY95" i="34"/>
  <c r="AY94" i="34"/>
  <c r="AY93" i="34"/>
  <c r="AB93" i="34" s="1"/>
  <c r="AY92" i="34"/>
  <c r="AE92" i="34" s="1"/>
  <c r="AY91" i="34"/>
  <c r="AF91" i="34" s="1"/>
  <c r="AY90" i="34"/>
  <c r="AA90" i="34" s="1"/>
  <c r="AY89" i="34"/>
  <c r="AL89" i="34" s="1"/>
  <c r="AY88" i="34"/>
  <c r="AG88" i="34" s="1"/>
  <c r="AY87" i="34"/>
  <c r="AL87" i="34" s="1"/>
  <c r="AY86" i="34"/>
  <c r="AI86" i="34" s="1"/>
  <c r="AY85" i="34"/>
  <c r="AD85" i="34" s="1"/>
  <c r="AY84" i="34"/>
  <c r="AI84" i="34" s="1"/>
  <c r="AY83" i="34"/>
  <c r="AI83" i="34" s="1"/>
  <c r="AY82" i="34"/>
  <c r="AA82" i="34" s="1"/>
  <c r="AY81" i="34"/>
  <c r="AC81" i="34" s="1"/>
  <c r="AY80" i="34"/>
  <c r="AH80" i="34" s="1"/>
  <c r="AY79" i="34"/>
  <c r="AY78" i="34"/>
  <c r="AI78" i="34" s="1"/>
  <c r="AY77" i="34"/>
  <c r="AD77" i="34" s="1"/>
  <c r="AY76" i="34"/>
  <c r="AI76" i="34" s="1"/>
  <c r="AY75" i="34"/>
  <c r="AK75" i="34" s="1"/>
  <c r="AY74" i="34"/>
  <c r="AG74" i="34" s="1"/>
  <c r="AY73" i="34"/>
  <c r="AA73" i="34" s="1"/>
  <c r="AY72" i="34"/>
  <c r="AH72" i="34" s="1"/>
  <c r="AY71" i="34"/>
  <c r="AK71" i="34" s="1"/>
  <c r="AY70" i="34"/>
  <c r="AI70" i="34" s="1"/>
  <c r="AY69" i="34"/>
  <c r="AD69" i="34" s="1"/>
  <c r="AY68" i="34"/>
  <c r="AI68" i="34" s="1"/>
  <c r="AY67" i="34"/>
  <c r="AI67" i="34" s="1"/>
  <c r="AY66" i="34"/>
  <c r="AE66" i="34" s="1"/>
  <c r="AY65" i="34"/>
  <c r="AK65" i="34" s="1"/>
  <c r="AY64" i="34"/>
  <c r="AA64" i="34" s="1"/>
  <c r="AY63" i="34"/>
  <c r="AL63" i="34" s="1"/>
  <c r="AY62" i="34"/>
  <c r="AI62" i="34" s="1"/>
  <c r="AY61" i="34"/>
  <c r="AD61" i="34" s="1"/>
  <c r="AY60" i="34"/>
  <c r="AI60" i="34" s="1"/>
  <c r="AY59" i="34"/>
  <c r="AK59" i="34" s="1"/>
  <c r="AY58" i="34"/>
  <c r="AA58" i="34" s="1"/>
  <c r="AY57" i="34"/>
  <c r="AL57" i="34" s="1"/>
  <c r="AY56" i="34"/>
  <c r="AI56" i="34" s="1"/>
  <c r="AY55" i="34"/>
  <c r="AE55" i="34" s="1"/>
  <c r="AY54" i="34"/>
  <c r="AI54" i="34" s="1"/>
  <c r="AY53" i="34"/>
  <c r="AD53" i="34" s="1"/>
  <c r="AY52" i="34"/>
  <c r="AI52" i="34" s="1"/>
  <c r="AY51" i="34"/>
  <c r="AK51" i="34" s="1"/>
  <c r="AY50" i="34"/>
  <c r="AG50" i="34" s="1"/>
  <c r="AY49" i="34"/>
  <c r="AC49" i="34" s="1"/>
  <c r="AY48" i="34"/>
  <c r="AJ48" i="34" s="1"/>
  <c r="AY47" i="34"/>
  <c r="AJ47" i="34" s="1"/>
  <c r="AY46" i="34"/>
  <c r="AK46" i="34" s="1"/>
  <c r="AY45" i="34"/>
  <c r="AG45" i="34" s="1"/>
  <c r="AY44" i="34"/>
  <c r="AK44" i="34" s="1"/>
  <c r="AY43" i="34"/>
  <c r="AG43" i="34" s="1"/>
  <c r="AY42" i="34"/>
  <c r="AK42" i="34" s="1"/>
  <c r="AY41" i="34"/>
  <c r="AG41" i="34" s="1"/>
  <c r="AY40" i="34"/>
  <c r="AK40" i="34" s="1"/>
  <c r="AY39" i="34"/>
  <c r="AG39" i="34" s="1"/>
  <c r="AY38" i="34"/>
  <c r="AK38" i="34" s="1"/>
  <c r="AY37" i="34"/>
  <c r="AG37" i="34" s="1"/>
  <c r="AY36" i="34"/>
  <c r="AK36" i="34" s="1"/>
  <c r="AY35" i="34"/>
  <c r="AG35" i="34" s="1"/>
  <c r="AY34" i="34"/>
  <c r="AK34" i="34" s="1"/>
  <c r="AY33" i="34"/>
  <c r="AG33" i="34" s="1"/>
  <c r="AY32" i="34"/>
  <c r="AK32" i="34" s="1"/>
  <c r="AY31" i="34"/>
  <c r="AG31" i="34" s="1"/>
  <c r="AY30" i="34"/>
  <c r="AK30" i="34" s="1"/>
  <c r="AY29" i="34"/>
  <c r="AG29" i="34" s="1"/>
  <c r="AY28" i="34"/>
  <c r="AK28" i="34" s="1"/>
  <c r="AY27" i="34"/>
  <c r="AG27" i="34" s="1"/>
  <c r="AY26" i="34"/>
  <c r="AK26" i="34" s="1"/>
  <c r="AY25" i="34"/>
  <c r="AG25" i="34" s="1"/>
  <c r="AY24" i="34"/>
  <c r="AK24" i="34" s="1"/>
  <c r="AY23" i="34"/>
  <c r="AG23" i="34" s="1"/>
  <c r="AY22" i="34"/>
  <c r="AK22" i="34" s="1"/>
  <c r="AY21" i="34"/>
  <c r="AG21" i="34" s="1"/>
  <c r="AY20" i="34"/>
  <c r="AK20" i="34" s="1"/>
  <c r="AY19" i="34"/>
  <c r="AG19" i="34" s="1"/>
  <c r="AY18" i="34"/>
  <c r="AK18" i="34" s="1"/>
  <c r="AY17" i="34"/>
  <c r="AG17" i="34" s="1"/>
  <c r="AY16" i="34"/>
  <c r="AK16" i="34" s="1"/>
  <c r="AY15" i="34"/>
  <c r="AG15" i="34" s="1"/>
  <c r="AY14" i="34"/>
  <c r="AK14" i="34" s="1"/>
  <c r="AY13" i="34"/>
  <c r="AG13" i="34" s="1"/>
  <c r="AY12" i="34"/>
  <c r="AK12" i="34" s="1"/>
  <c r="AY11" i="34"/>
  <c r="AG11" i="34" s="1"/>
  <c r="AY10" i="34"/>
  <c r="AK10" i="34" s="1"/>
  <c r="AY9" i="34"/>
  <c r="AG9" i="34" s="1"/>
  <c r="AY8" i="34"/>
  <c r="AK8" i="34" s="1"/>
  <c r="AY7" i="34"/>
  <c r="AG7" i="34" s="1"/>
  <c r="AY6" i="34"/>
  <c r="AK6" i="34" s="1"/>
  <c r="AY5" i="34"/>
  <c r="AG5" i="34" s="1"/>
  <c r="AY4" i="34"/>
  <c r="AK4" i="34" s="1"/>
  <c r="O103" i="25"/>
  <c r="J103" i="25"/>
  <c r="J102" i="30"/>
  <c r="M102" i="30"/>
  <c r="G103" i="25"/>
  <c r="H103" i="25"/>
  <c r="K103" i="25"/>
  <c r="K102" i="30"/>
  <c r="M103" i="25"/>
  <c r="D102" i="30"/>
  <c r="D103" i="25"/>
  <c r="L102" i="30"/>
  <c r="I103" i="25"/>
  <c r="F102" i="30"/>
  <c r="L103" i="25"/>
  <c r="O102" i="30"/>
  <c r="H102" i="30"/>
  <c r="I102" i="30"/>
  <c r="N103" i="25"/>
  <c r="G102" i="30"/>
  <c r="F103" i="25"/>
  <c r="N102" i="30"/>
  <c r="E102" i="30"/>
  <c r="E103" i="25"/>
  <c r="AD6" i="34" l="1"/>
  <c r="AH13" i="34"/>
  <c r="AH35" i="34"/>
  <c r="AE28" i="34"/>
  <c r="AL38" i="34"/>
  <c r="AL61" i="34"/>
  <c r="AC91" i="34"/>
  <c r="AL53" i="34"/>
  <c r="AL6" i="34"/>
  <c r="AD22" i="34"/>
  <c r="AI37" i="34"/>
  <c r="AG56" i="34"/>
  <c r="AD83" i="34"/>
  <c r="AI21" i="34"/>
  <c r="AL77" i="34"/>
  <c r="AE12" i="34"/>
  <c r="AL22" i="34"/>
  <c r="AD38" i="34"/>
  <c r="AK61" i="34"/>
  <c r="AK85" i="34"/>
  <c r="AD16" i="34"/>
  <c r="AH29" i="34"/>
  <c r="AE44" i="34"/>
  <c r="AH68" i="34"/>
  <c r="AD91" i="34"/>
  <c r="AL16" i="34"/>
  <c r="AD32" i="34"/>
  <c r="AH45" i="34"/>
  <c r="AK69" i="34"/>
  <c r="AB101" i="34"/>
  <c r="AA19" i="34"/>
  <c r="AL32" i="34"/>
  <c r="AH48" i="34"/>
  <c r="AG72" i="34"/>
  <c r="AE122" i="34"/>
  <c r="AI5" i="34"/>
  <c r="AH19" i="34"/>
  <c r="AA35" i="34"/>
  <c r="AC51" i="34"/>
  <c r="AG76" i="34"/>
  <c r="AD134" i="34"/>
  <c r="AD10" i="34"/>
  <c r="AL12" i="34"/>
  <c r="AD26" i="34"/>
  <c r="AL28" i="34"/>
  <c r="AD42" i="34"/>
  <c r="AL44" i="34"/>
  <c r="AK49" i="34"/>
  <c r="AH76" i="34"/>
  <c r="AG84" i="34"/>
  <c r="AE6" i="34"/>
  <c r="AE10" i="34"/>
  <c r="AA13" i="34"/>
  <c r="AA17" i="34"/>
  <c r="AI19" i="34"/>
  <c r="AE22" i="34"/>
  <c r="AE26" i="34"/>
  <c r="AA29" i="34"/>
  <c r="AA33" i="34"/>
  <c r="AI35" i="34"/>
  <c r="AE38" i="34"/>
  <c r="AE42" i="34"/>
  <c r="AA45" i="34"/>
  <c r="AL49" i="34"/>
  <c r="AK57" i="34"/>
  <c r="AG64" i="34"/>
  <c r="AL69" i="34"/>
  <c r="AK77" i="34"/>
  <c r="AH84" i="34"/>
  <c r="AA101" i="34"/>
  <c r="AE4" i="34"/>
  <c r="AD8" i="34"/>
  <c r="AA11" i="34"/>
  <c r="AI13" i="34"/>
  <c r="AI17" i="34"/>
  <c r="AE20" i="34"/>
  <c r="AD24" i="34"/>
  <c r="AA27" i="34"/>
  <c r="AI29" i="34"/>
  <c r="AI33" i="34"/>
  <c r="AE36" i="34"/>
  <c r="AD40" i="34"/>
  <c r="AA43" i="34"/>
  <c r="AI45" i="34"/>
  <c r="AD51" i="34"/>
  <c r="AC59" i="34"/>
  <c r="AL65" i="34"/>
  <c r="AK73" i="34"/>
  <c r="AG80" i="34"/>
  <c r="AL85" i="34"/>
  <c r="AE106" i="34"/>
  <c r="AE150" i="34"/>
  <c r="AD4" i="34"/>
  <c r="AL10" i="34"/>
  <c r="AH17" i="34"/>
  <c r="AL42" i="34"/>
  <c r="AL4" i="34"/>
  <c r="AL8" i="34"/>
  <c r="AH11" i="34"/>
  <c r="AD14" i="34"/>
  <c r="AD18" i="34"/>
  <c r="AL20" i="34"/>
  <c r="AL24" i="34"/>
  <c r="AH27" i="34"/>
  <c r="AD30" i="34"/>
  <c r="AD34" i="34"/>
  <c r="AL36" i="34"/>
  <c r="AL40" i="34"/>
  <c r="AH43" i="34"/>
  <c r="AD46" i="34"/>
  <c r="AG52" i="34"/>
  <c r="AD59" i="34"/>
  <c r="AC67" i="34"/>
  <c r="AL73" i="34"/>
  <c r="AK81" i="34"/>
  <c r="AI41" i="34"/>
  <c r="AA5" i="34"/>
  <c r="AA9" i="34"/>
  <c r="AI11" i="34"/>
  <c r="AE14" i="34"/>
  <c r="AE18" i="34"/>
  <c r="AA21" i="34"/>
  <c r="AA25" i="34"/>
  <c r="AI27" i="34"/>
  <c r="AE30" i="34"/>
  <c r="AE34" i="34"/>
  <c r="AA37" i="34"/>
  <c r="AA41" i="34"/>
  <c r="AI43" i="34"/>
  <c r="AE46" i="34"/>
  <c r="AH52" i="34"/>
  <c r="AG60" i="34"/>
  <c r="AD67" i="34"/>
  <c r="AC75" i="34"/>
  <c r="AL81" i="34"/>
  <c r="AK89" i="34"/>
  <c r="AA117" i="34"/>
  <c r="AA179" i="34"/>
  <c r="AI9" i="34"/>
  <c r="AI25" i="34"/>
  <c r="AD20" i="34"/>
  <c r="AL26" i="34"/>
  <c r="AH33" i="34"/>
  <c r="AD36" i="34"/>
  <c r="AH5" i="34"/>
  <c r="AH9" i="34"/>
  <c r="AD12" i="34"/>
  <c r="AL14" i="34"/>
  <c r="AL18" i="34"/>
  <c r="AH21" i="34"/>
  <c r="AH25" i="34"/>
  <c r="AD28" i="34"/>
  <c r="AL30" i="34"/>
  <c r="AL34" i="34"/>
  <c r="AH37" i="34"/>
  <c r="AH41" i="34"/>
  <c r="AD44" i="34"/>
  <c r="AL46" i="34"/>
  <c r="AK53" i="34"/>
  <c r="AH60" i="34"/>
  <c r="AG68" i="34"/>
  <c r="AD75" i="34"/>
  <c r="AC83" i="34"/>
  <c r="AB117" i="34"/>
  <c r="AJ79" i="34"/>
  <c r="AB79" i="34"/>
  <c r="AH79" i="34"/>
  <c r="AG79" i="34"/>
  <c r="AF79" i="34"/>
  <c r="AG127" i="34"/>
  <c r="AF127" i="34"/>
  <c r="AE127" i="34"/>
  <c r="AL127" i="34"/>
  <c r="AD127" i="34"/>
  <c r="AK127" i="34"/>
  <c r="AC127" i="34"/>
  <c r="AH127" i="34"/>
  <c r="AB127" i="34"/>
  <c r="AJ183" i="34"/>
  <c r="AB183" i="34"/>
  <c r="AH183" i="34"/>
  <c r="AG183" i="34"/>
  <c r="AF183" i="34"/>
  <c r="AK183" i="34"/>
  <c r="AC183" i="34"/>
  <c r="AL183" i="34"/>
  <c r="AI183" i="34"/>
  <c r="AE183" i="34"/>
  <c r="AD183" i="34"/>
  <c r="AA183" i="34"/>
  <c r="AE231" i="34"/>
  <c r="AL231" i="34"/>
  <c r="AD231" i="34"/>
  <c r="AK231" i="34"/>
  <c r="AC231" i="34"/>
  <c r="AJ231" i="34"/>
  <c r="AB231" i="34"/>
  <c r="AI231" i="34"/>
  <c r="AA231" i="34"/>
  <c r="AH231" i="34"/>
  <c r="AF231" i="34"/>
  <c r="AG231" i="34"/>
  <c r="AG295" i="34"/>
  <c r="AF295" i="34"/>
  <c r="AE295" i="34"/>
  <c r="AL295" i="34"/>
  <c r="AD295" i="34"/>
  <c r="AK295" i="34"/>
  <c r="AC295" i="34"/>
  <c r="AJ295" i="34"/>
  <c r="AI295" i="34"/>
  <c r="AH295" i="34"/>
  <c r="AB295" i="34"/>
  <c r="AA295" i="34"/>
  <c r="AH7" i="34"/>
  <c r="AH23" i="34"/>
  <c r="AI111" i="34"/>
  <c r="AF88" i="34"/>
  <c r="AL88" i="34"/>
  <c r="AD88" i="34"/>
  <c r="AK88" i="34"/>
  <c r="AC88" i="34"/>
  <c r="AJ88" i="34"/>
  <c r="AB88" i="34"/>
  <c r="AK136" i="34"/>
  <c r="AC136" i="34"/>
  <c r="AH136" i="34"/>
  <c r="AG136" i="34"/>
  <c r="AA136" i="34"/>
  <c r="AL136" i="34"/>
  <c r="AJ136" i="34"/>
  <c r="AI136" i="34"/>
  <c r="AF136" i="34"/>
  <c r="AB136" i="34"/>
  <c r="AE136" i="34"/>
  <c r="AD136" i="34"/>
  <c r="AF184" i="34"/>
  <c r="AL184" i="34"/>
  <c r="AD184" i="34"/>
  <c r="AK184" i="34"/>
  <c r="AC184" i="34"/>
  <c r="AJ184" i="34"/>
  <c r="AB184" i="34"/>
  <c r="AG184" i="34"/>
  <c r="AI184" i="34"/>
  <c r="AA184" i="34"/>
  <c r="AE184" i="34"/>
  <c r="AH184" i="34"/>
  <c r="AI232" i="34"/>
  <c r="AA232" i="34"/>
  <c r="AH232" i="34"/>
  <c r="AG232" i="34"/>
  <c r="AF232" i="34"/>
  <c r="AE232" i="34"/>
  <c r="AL232" i="34"/>
  <c r="AK232" i="34"/>
  <c r="AJ232" i="34"/>
  <c r="AB232" i="34"/>
  <c r="AD232" i="34"/>
  <c r="AK296" i="34"/>
  <c r="AC296" i="34"/>
  <c r="AJ296" i="34"/>
  <c r="AB296" i="34"/>
  <c r="AI296" i="34"/>
  <c r="AA296" i="34"/>
  <c r="AH296" i="34"/>
  <c r="AG296" i="34"/>
  <c r="AD296" i="34"/>
  <c r="AL296" i="34"/>
  <c r="AF296" i="34"/>
  <c r="AE296" i="34"/>
  <c r="AI23" i="34"/>
  <c r="AE24" i="34"/>
  <c r="AI31" i="34"/>
  <c r="AE40" i="34"/>
  <c r="AD87" i="34"/>
  <c r="AJ57" i="34"/>
  <c r="AB57" i="34"/>
  <c r="AH57" i="34"/>
  <c r="AG57" i="34"/>
  <c r="AF57" i="34"/>
  <c r="AJ89" i="34"/>
  <c r="AB89" i="34"/>
  <c r="AH89" i="34"/>
  <c r="AG89" i="34"/>
  <c r="AF89" i="34"/>
  <c r="AG97" i="34"/>
  <c r="AF97" i="34"/>
  <c r="AE97" i="34"/>
  <c r="AL97" i="34"/>
  <c r="AD97" i="34"/>
  <c r="AK97" i="34"/>
  <c r="AC97" i="34"/>
  <c r="AH97" i="34"/>
  <c r="AJ97" i="34"/>
  <c r="AB97" i="34"/>
  <c r="AA97" i="34"/>
  <c r="AG105" i="34"/>
  <c r="AF105" i="34"/>
  <c r="AE105" i="34"/>
  <c r="AL105" i="34"/>
  <c r="AD105" i="34"/>
  <c r="AK105" i="34"/>
  <c r="AC105" i="34"/>
  <c r="AH105" i="34"/>
  <c r="AJ105" i="34"/>
  <c r="AB105" i="34"/>
  <c r="AA105" i="34"/>
  <c r="AG113" i="34"/>
  <c r="AF113" i="34"/>
  <c r="AE113" i="34"/>
  <c r="AL113" i="34"/>
  <c r="AD113" i="34"/>
  <c r="AK113" i="34"/>
  <c r="AC113" i="34"/>
  <c r="AH113" i="34"/>
  <c r="AJ113" i="34"/>
  <c r="AB113" i="34"/>
  <c r="AA113" i="34"/>
  <c r="AG121" i="34"/>
  <c r="AF121" i="34"/>
  <c r="AE121" i="34"/>
  <c r="AL121" i="34"/>
  <c r="AD121" i="34"/>
  <c r="AK121" i="34"/>
  <c r="AC121" i="34"/>
  <c r="AH121" i="34"/>
  <c r="AJ121" i="34"/>
  <c r="AB121" i="34"/>
  <c r="AA121" i="34"/>
  <c r="AG129" i="34"/>
  <c r="AF129" i="34"/>
  <c r="AE129" i="34"/>
  <c r="AL129" i="34"/>
  <c r="AD129" i="34"/>
  <c r="AK129" i="34"/>
  <c r="AC129" i="34"/>
  <c r="AH129" i="34"/>
  <c r="AJ129" i="34"/>
  <c r="AB129" i="34"/>
  <c r="AA129" i="34"/>
  <c r="AG137" i="34"/>
  <c r="AL137" i="34"/>
  <c r="AD137" i="34"/>
  <c r="AK137" i="34"/>
  <c r="AC137" i="34"/>
  <c r="AH137" i="34"/>
  <c r="AA137" i="34"/>
  <c r="AJ137" i="34"/>
  <c r="AI137" i="34"/>
  <c r="AB137" i="34"/>
  <c r="AF137" i="34"/>
  <c r="AG145" i="34"/>
  <c r="AF145" i="34"/>
  <c r="AE145" i="34"/>
  <c r="AL145" i="34"/>
  <c r="AD145" i="34"/>
  <c r="AK145" i="34"/>
  <c r="AC145" i="34"/>
  <c r="AH145" i="34"/>
  <c r="AJ145" i="34"/>
  <c r="AI145" i="34"/>
  <c r="AB145" i="34"/>
  <c r="AA145" i="34"/>
  <c r="AG153" i="34"/>
  <c r="AF153" i="34"/>
  <c r="AE153" i="34"/>
  <c r="AL153" i="34"/>
  <c r="AD153" i="34"/>
  <c r="AK153" i="34"/>
  <c r="AC153" i="34"/>
  <c r="AH153" i="34"/>
  <c r="AJ153" i="34"/>
  <c r="AI153" i="34"/>
  <c r="AB153" i="34"/>
  <c r="AG161" i="34"/>
  <c r="AF161" i="34"/>
  <c r="AE161" i="34"/>
  <c r="AL161" i="34"/>
  <c r="AD161" i="34"/>
  <c r="AK161" i="34"/>
  <c r="AC161" i="34"/>
  <c r="AH161" i="34"/>
  <c r="AJ161" i="34"/>
  <c r="AI161" i="34"/>
  <c r="AJ169" i="34"/>
  <c r="AB169" i="34"/>
  <c r="AH169" i="34"/>
  <c r="AG169" i="34"/>
  <c r="AF169" i="34"/>
  <c r="AK169" i="34"/>
  <c r="AC169" i="34"/>
  <c r="AI169" i="34"/>
  <c r="AE169" i="34"/>
  <c r="AD169" i="34"/>
  <c r="AA169" i="34"/>
  <c r="AL169" i="34"/>
  <c r="AJ177" i="34"/>
  <c r="AB177" i="34"/>
  <c r="AH177" i="34"/>
  <c r="AG177" i="34"/>
  <c r="AF177" i="34"/>
  <c r="AK177" i="34"/>
  <c r="AC177" i="34"/>
  <c r="AL177" i="34"/>
  <c r="AI177" i="34"/>
  <c r="AA177" i="34"/>
  <c r="AD177" i="34"/>
  <c r="AE177" i="34"/>
  <c r="AJ185" i="34"/>
  <c r="AB185" i="34"/>
  <c r="AH185" i="34"/>
  <c r="AG185" i="34"/>
  <c r="AF185" i="34"/>
  <c r="AK185" i="34"/>
  <c r="AC185" i="34"/>
  <c r="AI185" i="34"/>
  <c r="AE185" i="34"/>
  <c r="AD185" i="34"/>
  <c r="AA185" i="34"/>
  <c r="AL185" i="34"/>
  <c r="AJ193" i="34"/>
  <c r="AB193" i="34"/>
  <c r="AH193" i="34"/>
  <c r="AG193" i="34"/>
  <c r="AF193" i="34"/>
  <c r="AK193" i="34"/>
  <c r="AC193" i="34"/>
  <c r="AL193" i="34"/>
  <c r="AI193" i="34"/>
  <c r="AA193" i="34"/>
  <c r="AE193" i="34"/>
  <c r="AD193" i="34"/>
  <c r="AL201" i="34"/>
  <c r="AD201" i="34"/>
  <c r="AK201" i="34"/>
  <c r="AJ201" i="34"/>
  <c r="AB201" i="34"/>
  <c r="AC201" i="34"/>
  <c r="AI201" i="34"/>
  <c r="AH201" i="34"/>
  <c r="AE201" i="34"/>
  <c r="AG201" i="34"/>
  <c r="AF201" i="34"/>
  <c r="AA201" i="34"/>
  <c r="AE209" i="34"/>
  <c r="AL209" i="34"/>
  <c r="AD209" i="34"/>
  <c r="AK209" i="34"/>
  <c r="AC209" i="34"/>
  <c r="AJ209" i="34"/>
  <c r="AB209" i="34"/>
  <c r="AI209" i="34"/>
  <c r="AH209" i="34"/>
  <c r="AG209" i="34"/>
  <c r="AF209" i="34"/>
  <c r="AA209" i="34"/>
  <c r="AE217" i="34"/>
  <c r="AL217" i="34"/>
  <c r="AD217" i="34"/>
  <c r="AK217" i="34"/>
  <c r="AC217" i="34"/>
  <c r="AJ217" i="34"/>
  <c r="AB217" i="34"/>
  <c r="AI217" i="34"/>
  <c r="AA217" i="34"/>
  <c r="AG217" i="34"/>
  <c r="AH217" i="34"/>
  <c r="AF217" i="34"/>
  <c r="AE225" i="34"/>
  <c r="AL225" i="34"/>
  <c r="AD225" i="34"/>
  <c r="AK225" i="34"/>
  <c r="AC225" i="34"/>
  <c r="AJ225" i="34"/>
  <c r="AB225" i="34"/>
  <c r="AI225" i="34"/>
  <c r="AA225" i="34"/>
  <c r="AH225" i="34"/>
  <c r="AG225" i="34"/>
  <c r="AF225" i="34"/>
  <c r="AE233" i="34"/>
  <c r="AL233" i="34"/>
  <c r="AD233" i="34"/>
  <c r="AK233" i="34"/>
  <c r="AC233" i="34"/>
  <c r="AJ233" i="34"/>
  <c r="AB233" i="34"/>
  <c r="AI233" i="34"/>
  <c r="AA233" i="34"/>
  <c r="AG233" i="34"/>
  <c r="AH233" i="34"/>
  <c r="AF233" i="34"/>
  <c r="AL241" i="34"/>
  <c r="AD241" i="34"/>
  <c r="AK241" i="34"/>
  <c r="AC241" i="34"/>
  <c r="AI241" i="34"/>
  <c r="AA241" i="34"/>
  <c r="AE241" i="34"/>
  <c r="AB241" i="34"/>
  <c r="AJ241" i="34"/>
  <c r="AG241" i="34"/>
  <c r="AH241" i="34"/>
  <c r="AF241" i="34"/>
  <c r="AE249" i="34"/>
  <c r="AL249" i="34"/>
  <c r="AD249" i="34"/>
  <c r="AK249" i="34"/>
  <c r="AC249" i="34"/>
  <c r="AJ249" i="34"/>
  <c r="AB249" i="34"/>
  <c r="AI249" i="34"/>
  <c r="AA249" i="34"/>
  <c r="AH249" i="34"/>
  <c r="AF249" i="34"/>
  <c r="AG249" i="34"/>
  <c r="AE257" i="34"/>
  <c r="AL257" i="34"/>
  <c r="AD257" i="34"/>
  <c r="AK257" i="34"/>
  <c r="AC257" i="34"/>
  <c r="AJ257" i="34"/>
  <c r="AB257" i="34"/>
  <c r="AI257" i="34"/>
  <c r="AA257" i="34"/>
  <c r="AH257" i="34"/>
  <c r="AG257" i="34"/>
  <c r="AF257" i="34"/>
  <c r="AE265" i="34"/>
  <c r="AL265" i="34"/>
  <c r="AD265" i="34"/>
  <c r="AK265" i="34"/>
  <c r="AC265" i="34"/>
  <c r="AJ265" i="34"/>
  <c r="AB265" i="34"/>
  <c r="AI265" i="34"/>
  <c r="AA265" i="34"/>
  <c r="AF265" i="34"/>
  <c r="AH265" i="34"/>
  <c r="AG265" i="34"/>
  <c r="AG273" i="34"/>
  <c r="AF273" i="34"/>
  <c r="AL273" i="34"/>
  <c r="AD273" i="34"/>
  <c r="AC273" i="34"/>
  <c r="AB273" i="34"/>
  <c r="AA273" i="34"/>
  <c r="AK273" i="34"/>
  <c r="AJ273" i="34"/>
  <c r="AI273" i="34"/>
  <c r="AH273" i="34"/>
  <c r="AE273" i="34"/>
  <c r="AG281" i="34"/>
  <c r="AF281" i="34"/>
  <c r="AE281" i="34"/>
  <c r="AL281" i="34"/>
  <c r="AD281" i="34"/>
  <c r="AK281" i="34"/>
  <c r="AC281" i="34"/>
  <c r="AJ281" i="34"/>
  <c r="AI281" i="34"/>
  <c r="AH281" i="34"/>
  <c r="AB281" i="34"/>
  <c r="AA281" i="34"/>
  <c r="AG289" i="34"/>
  <c r="AF289" i="34"/>
  <c r="AE289" i="34"/>
  <c r="AL289" i="34"/>
  <c r="AD289" i="34"/>
  <c r="AK289" i="34"/>
  <c r="AC289" i="34"/>
  <c r="AA289" i="34"/>
  <c r="AJ289" i="34"/>
  <c r="AI289" i="34"/>
  <c r="AH289" i="34"/>
  <c r="AB289" i="34"/>
  <c r="AG297" i="34"/>
  <c r="AF297" i="34"/>
  <c r="AE297" i="34"/>
  <c r="AL297" i="34"/>
  <c r="AD297" i="34"/>
  <c r="AK297" i="34"/>
  <c r="AC297" i="34"/>
  <c r="AJ297" i="34"/>
  <c r="AI297" i="34"/>
  <c r="AH297" i="34"/>
  <c r="AB297" i="34"/>
  <c r="AA297" i="34"/>
  <c r="AG305" i="34"/>
  <c r="AF305" i="34"/>
  <c r="AE305" i="34"/>
  <c r="AL305" i="34"/>
  <c r="AD305" i="34"/>
  <c r="AK305" i="34"/>
  <c r="AC305" i="34"/>
  <c r="AA305" i="34"/>
  <c r="AJ305" i="34"/>
  <c r="AI305" i="34"/>
  <c r="AH305" i="34"/>
  <c r="AB305" i="34"/>
  <c r="AG313" i="34"/>
  <c r="AF313" i="34"/>
  <c r="AE313" i="34"/>
  <c r="AL313" i="34"/>
  <c r="AD313" i="34"/>
  <c r="AK313" i="34"/>
  <c r="AC313" i="34"/>
  <c r="AJ313" i="34"/>
  <c r="AI313" i="34"/>
  <c r="AH313" i="34"/>
  <c r="AB313" i="34"/>
  <c r="AA313" i="34"/>
  <c r="AG321" i="34"/>
  <c r="AF321" i="34"/>
  <c r="AE321" i="34"/>
  <c r="AL321" i="34"/>
  <c r="AD321" i="34"/>
  <c r="AK321" i="34"/>
  <c r="AC321" i="34"/>
  <c r="AA321" i="34"/>
  <c r="AJ321" i="34"/>
  <c r="AB321" i="34"/>
  <c r="AI321" i="34"/>
  <c r="AH321" i="34"/>
  <c r="AF4" i="34"/>
  <c r="AB5" i="34"/>
  <c r="AJ5" i="34"/>
  <c r="AF6" i="34"/>
  <c r="AB7" i="34"/>
  <c r="AJ7" i="34"/>
  <c r="AF8" i="34"/>
  <c r="AB9" i="34"/>
  <c r="AJ9" i="34"/>
  <c r="AF10" i="34"/>
  <c r="AB11" i="34"/>
  <c r="AJ11" i="34"/>
  <c r="AF12" i="34"/>
  <c r="AB13" i="34"/>
  <c r="AJ13" i="34"/>
  <c r="AF14" i="34"/>
  <c r="AB15" i="34"/>
  <c r="AJ15" i="34"/>
  <c r="AF16" i="34"/>
  <c r="AB17" i="34"/>
  <c r="AJ17" i="34"/>
  <c r="AF18" i="34"/>
  <c r="AB19" i="34"/>
  <c r="AJ19" i="34"/>
  <c r="AF20" i="34"/>
  <c r="AB21" i="34"/>
  <c r="AJ21" i="34"/>
  <c r="AF22" i="34"/>
  <c r="AB23" i="34"/>
  <c r="AJ23" i="34"/>
  <c r="AF24" i="34"/>
  <c r="AB25" i="34"/>
  <c r="AJ25" i="34"/>
  <c r="AF26" i="34"/>
  <c r="AB27" i="34"/>
  <c r="AJ27" i="34"/>
  <c r="AF28" i="34"/>
  <c r="AB29" i="34"/>
  <c r="AJ29" i="34"/>
  <c r="AF30" i="34"/>
  <c r="AB31" i="34"/>
  <c r="AJ31" i="34"/>
  <c r="AF32" i="34"/>
  <c r="AB33" i="34"/>
  <c r="AJ33" i="34"/>
  <c r="AF34" i="34"/>
  <c r="AB35" i="34"/>
  <c r="AJ35" i="34"/>
  <c r="AF36" i="34"/>
  <c r="AB37" i="34"/>
  <c r="AJ37" i="34"/>
  <c r="AF38" i="34"/>
  <c r="AB39" i="34"/>
  <c r="AJ39" i="34"/>
  <c r="AF40" i="34"/>
  <c r="AB41" i="34"/>
  <c r="AJ41" i="34"/>
  <c r="AF42" i="34"/>
  <c r="AB43" i="34"/>
  <c r="AJ43" i="34"/>
  <c r="AF44" i="34"/>
  <c r="AB45" i="34"/>
  <c r="AJ45" i="34"/>
  <c r="AF46" i="34"/>
  <c r="AB47" i="34"/>
  <c r="AK47" i="34"/>
  <c r="AA50" i="34"/>
  <c r="AE51" i="34"/>
  <c r="AA54" i="34"/>
  <c r="AE59" i="34"/>
  <c r="AA62" i="34"/>
  <c r="AE63" i="34"/>
  <c r="AI64" i="34"/>
  <c r="AA66" i="34"/>
  <c r="AE67" i="34"/>
  <c r="AA70" i="34"/>
  <c r="AE71" i="34"/>
  <c r="AI72" i="34"/>
  <c r="AA74" i="34"/>
  <c r="AE75" i="34"/>
  <c r="AA78" i="34"/>
  <c r="AE79" i="34"/>
  <c r="AI80" i="34"/>
  <c r="AE83" i="34"/>
  <c r="AA86" i="34"/>
  <c r="AE87" i="34"/>
  <c r="AI88" i="34"/>
  <c r="AA153" i="34"/>
  <c r="AJ55" i="34"/>
  <c r="AB55" i="34"/>
  <c r="AH55" i="34"/>
  <c r="AG55" i="34"/>
  <c r="AF55" i="34"/>
  <c r="AG95" i="34"/>
  <c r="AF95" i="34"/>
  <c r="AE95" i="34"/>
  <c r="AL95" i="34"/>
  <c r="AD95" i="34"/>
  <c r="AK95" i="34"/>
  <c r="AC95" i="34"/>
  <c r="AH95" i="34"/>
  <c r="AB95" i="34"/>
  <c r="AG143" i="34"/>
  <c r="AF143" i="34"/>
  <c r="AE143" i="34"/>
  <c r="AL143" i="34"/>
  <c r="AD143" i="34"/>
  <c r="AK143" i="34"/>
  <c r="AC143" i="34"/>
  <c r="AH143" i="34"/>
  <c r="AJ143" i="34"/>
  <c r="AI143" i="34"/>
  <c r="AB143" i="34"/>
  <c r="AA143" i="34"/>
  <c r="AJ199" i="34"/>
  <c r="AB199" i="34"/>
  <c r="AH199" i="34"/>
  <c r="AG199" i="34"/>
  <c r="AF199" i="34"/>
  <c r="AK199" i="34"/>
  <c r="AC199" i="34"/>
  <c r="AL199" i="34"/>
  <c r="AI199" i="34"/>
  <c r="AE199" i="34"/>
  <c r="AD199" i="34"/>
  <c r="AA199" i="34"/>
  <c r="AE247" i="34"/>
  <c r="AL247" i="34"/>
  <c r="AD247" i="34"/>
  <c r="AK247" i="34"/>
  <c r="AC247" i="34"/>
  <c r="AJ247" i="34"/>
  <c r="AB247" i="34"/>
  <c r="AI247" i="34"/>
  <c r="AA247" i="34"/>
  <c r="AF247" i="34"/>
  <c r="AH247" i="34"/>
  <c r="AG247" i="34"/>
  <c r="AG279" i="34"/>
  <c r="AF279" i="34"/>
  <c r="AE279" i="34"/>
  <c r="AL279" i="34"/>
  <c r="AD279" i="34"/>
  <c r="AK279" i="34"/>
  <c r="AC279" i="34"/>
  <c r="AJ279" i="34"/>
  <c r="AI279" i="34"/>
  <c r="AH279" i="34"/>
  <c r="AB279" i="34"/>
  <c r="AA279" i="34"/>
  <c r="AF56" i="34"/>
  <c r="AL56" i="34"/>
  <c r="AD56" i="34"/>
  <c r="AK56" i="34"/>
  <c r="AC56" i="34"/>
  <c r="AJ56" i="34"/>
  <c r="AB56" i="34"/>
  <c r="AK120" i="34"/>
  <c r="AC120" i="34"/>
  <c r="AJ120" i="34"/>
  <c r="AB120" i="34"/>
  <c r="AI120" i="34"/>
  <c r="AA120" i="34"/>
  <c r="AH120" i="34"/>
  <c r="AG120" i="34"/>
  <c r="AL120" i="34"/>
  <c r="AD120" i="34"/>
  <c r="AF120" i="34"/>
  <c r="AF168" i="34"/>
  <c r="AL168" i="34"/>
  <c r="AD168" i="34"/>
  <c r="AK168" i="34"/>
  <c r="AC168" i="34"/>
  <c r="AJ168" i="34"/>
  <c r="AB168" i="34"/>
  <c r="AG168" i="34"/>
  <c r="AI168" i="34"/>
  <c r="AA168" i="34"/>
  <c r="AH168" i="34"/>
  <c r="AE168" i="34"/>
  <c r="AI216" i="34"/>
  <c r="AA216" i="34"/>
  <c r="AH216" i="34"/>
  <c r="AG216" i="34"/>
  <c r="AF216" i="34"/>
  <c r="AE216" i="34"/>
  <c r="AL216" i="34"/>
  <c r="AK216" i="34"/>
  <c r="AJ216" i="34"/>
  <c r="AB216" i="34"/>
  <c r="AD216" i="34"/>
  <c r="AC216" i="34"/>
  <c r="AI248" i="34"/>
  <c r="AA248" i="34"/>
  <c r="AH248" i="34"/>
  <c r="AG248" i="34"/>
  <c r="AF248" i="34"/>
  <c r="AE248" i="34"/>
  <c r="AL248" i="34"/>
  <c r="AK248" i="34"/>
  <c r="AJ248" i="34"/>
  <c r="AD248" i="34"/>
  <c r="AC248" i="34"/>
  <c r="AB248" i="34"/>
  <c r="AK312" i="34"/>
  <c r="AC312" i="34"/>
  <c r="AJ312" i="34"/>
  <c r="AB312" i="34"/>
  <c r="AI312" i="34"/>
  <c r="AA312" i="34"/>
  <c r="AH312" i="34"/>
  <c r="AG312" i="34"/>
  <c r="AD312" i="34"/>
  <c r="AF312" i="34"/>
  <c r="AE312" i="34"/>
  <c r="AL312" i="34"/>
  <c r="AA31" i="34"/>
  <c r="AE32" i="34"/>
  <c r="AJ95" i="34"/>
  <c r="AJ65" i="34"/>
  <c r="AB65" i="34"/>
  <c r="AH65" i="34"/>
  <c r="AG65" i="34"/>
  <c r="AF65" i="34"/>
  <c r="AF58" i="34"/>
  <c r="AL58" i="34"/>
  <c r="AD58" i="34"/>
  <c r="AK58" i="34"/>
  <c r="AC58" i="34"/>
  <c r="AJ58" i="34"/>
  <c r="AB58" i="34"/>
  <c r="AF82" i="34"/>
  <c r="AL82" i="34"/>
  <c r="AD82" i="34"/>
  <c r="AK82" i="34"/>
  <c r="AC82" i="34"/>
  <c r="AJ82" i="34"/>
  <c r="AB82" i="34"/>
  <c r="AF90" i="34"/>
  <c r="AL90" i="34"/>
  <c r="AD90" i="34"/>
  <c r="AK90" i="34"/>
  <c r="AC90" i="34"/>
  <c r="AJ90" i="34"/>
  <c r="AB90" i="34"/>
  <c r="AK98" i="34"/>
  <c r="AC98" i="34"/>
  <c r="AJ98" i="34"/>
  <c r="AB98" i="34"/>
  <c r="AI98" i="34"/>
  <c r="AA98" i="34"/>
  <c r="AH98" i="34"/>
  <c r="AG98" i="34"/>
  <c r="AL98" i="34"/>
  <c r="AD98" i="34"/>
  <c r="AK106" i="34"/>
  <c r="AC106" i="34"/>
  <c r="AJ106" i="34"/>
  <c r="AB106" i="34"/>
  <c r="AI106" i="34"/>
  <c r="AA106" i="34"/>
  <c r="AH106" i="34"/>
  <c r="AG106" i="34"/>
  <c r="AL106" i="34"/>
  <c r="AD106" i="34"/>
  <c r="AK114" i="34"/>
  <c r="AC114" i="34"/>
  <c r="AJ114" i="34"/>
  <c r="AB114" i="34"/>
  <c r="AI114" i="34"/>
  <c r="AA114" i="34"/>
  <c r="AH114" i="34"/>
  <c r="AG114" i="34"/>
  <c r="AL114" i="34"/>
  <c r="AD114" i="34"/>
  <c r="AK122" i="34"/>
  <c r="AC122" i="34"/>
  <c r="AJ122" i="34"/>
  <c r="AB122" i="34"/>
  <c r="AI122" i="34"/>
  <c r="AA122" i="34"/>
  <c r="AH122" i="34"/>
  <c r="AG122" i="34"/>
  <c r="AL122" i="34"/>
  <c r="AD122" i="34"/>
  <c r="AK130" i="34"/>
  <c r="AC130" i="34"/>
  <c r="AJ130" i="34"/>
  <c r="AB130" i="34"/>
  <c r="AI130" i="34"/>
  <c r="AA130" i="34"/>
  <c r="AH130" i="34"/>
  <c r="AG130" i="34"/>
  <c r="AL130" i="34"/>
  <c r="AD130" i="34"/>
  <c r="AK146" i="34"/>
  <c r="AC146" i="34"/>
  <c r="AJ146" i="34"/>
  <c r="AB146" i="34"/>
  <c r="AI146" i="34"/>
  <c r="AA146" i="34"/>
  <c r="AH146" i="34"/>
  <c r="AG146" i="34"/>
  <c r="AL146" i="34"/>
  <c r="AD146" i="34"/>
  <c r="AF146" i="34"/>
  <c r="AE146" i="34"/>
  <c r="AK154" i="34"/>
  <c r="AC154" i="34"/>
  <c r="AJ154" i="34"/>
  <c r="AB154" i="34"/>
  <c r="AI154" i="34"/>
  <c r="AA154" i="34"/>
  <c r="AH154" i="34"/>
  <c r="AG154" i="34"/>
  <c r="AL154" i="34"/>
  <c r="AD154" i="34"/>
  <c r="AF154" i="34"/>
  <c r="AE154" i="34"/>
  <c r="AK162" i="34"/>
  <c r="AC162" i="34"/>
  <c r="AJ162" i="34"/>
  <c r="AB162" i="34"/>
  <c r="AI162" i="34"/>
  <c r="AA162" i="34"/>
  <c r="AH162" i="34"/>
  <c r="AG162" i="34"/>
  <c r="AL162" i="34"/>
  <c r="AD162" i="34"/>
  <c r="AF162" i="34"/>
  <c r="AE162" i="34"/>
  <c r="AF170" i="34"/>
  <c r="AL170" i="34"/>
  <c r="AD170" i="34"/>
  <c r="AK170" i="34"/>
  <c r="AC170" i="34"/>
  <c r="AJ170" i="34"/>
  <c r="AB170" i="34"/>
  <c r="AG170" i="34"/>
  <c r="AI170" i="34"/>
  <c r="AH170" i="34"/>
  <c r="AA170" i="34"/>
  <c r="AE170" i="34"/>
  <c r="AF178" i="34"/>
  <c r="AL178" i="34"/>
  <c r="AD178" i="34"/>
  <c r="AK178" i="34"/>
  <c r="AC178" i="34"/>
  <c r="AJ178" i="34"/>
  <c r="AB178" i="34"/>
  <c r="AG178" i="34"/>
  <c r="AH178" i="34"/>
  <c r="AE178" i="34"/>
  <c r="AA178" i="34"/>
  <c r="AI178" i="34"/>
  <c r="AF186" i="34"/>
  <c r="AL186" i="34"/>
  <c r="AD186" i="34"/>
  <c r="AK186" i="34"/>
  <c r="AC186" i="34"/>
  <c r="AJ186" i="34"/>
  <c r="AB186" i="34"/>
  <c r="AG186" i="34"/>
  <c r="AI186" i="34"/>
  <c r="AH186" i="34"/>
  <c r="AE186" i="34"/>
  <c r="AF194" i="34"/>
  <c r="AL194" i="34"/>
  <c r="AD194" i="34"/>
  <c r="AK194" i="34"/>
  <c r="AC194" i="34"/>
  <c r="AJ194" i="34"/>
  <c r="AB194" i="34"/>
  <c r="AG194" i="34"/>
  <c r="AH194" i="34"/>
  <c r="AE194" i="34"/>
  <c r="AA194" i="34"/>
  <c r="AI194" i="34"/>
  <c r="AH202" i="34"/>
  <c r="AG202" i="34"/>
  <c r="AF202" i="34"/>
  <c r="AC202" i="34"/>
  <c r="AL202" i="34"/>
  <c r="AA202" i="34"/>
  <c r="AK202" i="34"/>
  <c r="AJ202" i="34"/>
  <c r="AD202" i="34"/>
  <c r="AB202" i="34"/>
  <c r="AE202" i="34"/>
  <c r="AI202" i="34"/>
  <c r="AI210" i="34"/>
  <c r="AA210" i="34"/>
  <c r="AH210" i="34"/>
  <c r="AG210" i="34"/>
  <c r="AF210" i="34"/>
  <c r="AE210" i="34"/>
  <c r="AD210" i="34"/>
  <c r="AB210" i="34"/>
  <c r="AJ210" i="34"/>
  <c r="AL210" i="34"/>
  <c r="AK210" i="34"/>
  <c r="AC210" i="34"/>
  <c r="AI218" i="34"/>
  <c r="AA218" i="34"/>
  <c r="AH218" i="34"/>
  <c r="AG218" i="34"/>
  <c r="AF218" i="34"/>
  <c r="AE218" i="34"/>
  <c r="AK218" i="34"/>
  <c r="AJ218" i="34"/>
  <c r="AD218" i="34"/>
  <c r="AL218" i="34"/>
  <c r="AC218" i="34"/>
  <c r="AB218" i="34"/>
  <c r="AI226" i="34"/>
  <c r="AA226" i="34"/>
  <c r="AH226" i="34"/>
  <c r="AG226" i="34"/>
  <c r="AF226" i="34"/>
  <c r="AE226" i="34"/>
  <c r="AD226" i="34"/>
  <c r="AB226" i="34"/>
  <c r="AJ226" i="34"/>
  <c r="AC226" i="34"/>
  <c r="AK226" i="34"/>
  <c r="AL226" i="34"/>
  <c r="AH234" i="34"/>
  <c r="AG234" i="34"/>
  <c r="AK234" i="34"/>
  <c r="AA234" i="34"/>
  <c r="AJ234" i="34"/>
  <c r="AI234" i="34"/>
  <c r="AF234" i="34"/>
  <c r="AE234" i="34"/>
  <c r="AL234" i="34"/>
  <c r="AD234" i="34"/>
  <c r="AC234" i="34"/>
  <c r="AB234" i="34"/>
  <c r="AH242" i="34"/>
  <c r="AG242" i="34"/>
  <c r="AE242" i="34"/>
  <c r="AD242" i="34"/>
  <c r="AC242" i="34"/>
  <c r="AB242" i="34"/>
  <c r="AL242" i="34"/>
  <c r="AA242" i="34"/>
  <c r="AK242" i="34"/>
  <c r="AJ242" i="34"/>
  <c r="AI242" i="34"/>
  <c r="AF242" i="34"/>
  <c r="AI250" i="34"/>
  <c r="AA250" i="34"/>
  <c r="AH250" i="34"/>
  <c r="AG250" i="34"/>
  <c r="AF250" i="34"/>
  <c r="AE250" i="34"/>
  <c r="AK250" i="34"/>
  <c r="AJ250" i="34"/>
  <c r="AD250" i="34"/>
  <c r="AC250" i="34"/>
  <c r="AB250" i="34"/>
  <c r="AL250" i="34"/>
  <c r="AI258" i="34"/>
  <c r="AA258" i="34"/>
  <c r="AH258" i="34"/>
  <c r="AG258" i="34"/>
  <c r="AF258" i="34"/>
  <c r="AE258" i="34"/>
  <c r="AB258" i="34"/>
  <c r="AL258" i="34"/>
  <c r="AK258" i="34"/>
  <c r="AD258" i="34"/>
  <c r="AC258" i="34"/>
  <c r="AJ258" i="34"/>
  <c r="AI266" i="34"/>
  <c r="AA266" i="34"/>
  <c r="AH266" i="34"/>
  <c r="AG266" i="34"/>
  <c r="AF266" i="34"/>
  <c r="AE266" i="34"/>
  <c r="AK266" i="34"/>
  <c r="AJ266" i="34"/>
  <c r="AD266" i="34"/>
  <c r="AC266" i="34"/>
  <c r="AB266" i="34"/>
  <c r="AL266" i="34"/>
  <c r="AK274" i="34"/>
  <c r="AC274" i="34"/>
  <c r="AJ274" i="34"/>
  <c r="AB274" i="34"/>
  <c r="AH274" i="34"/>
  <c r="AG274" i="34"/>
  <c r="AE274" i="34"/>
  <c r="AD274" i="34"/>
  <c r="AA274" i="34"/>
  <c r="AI274" i="34"/>
  <c r="AF274" i="34"/>
  <c r="AL274" i="34"/>
  <c r="AK282" i="34"/>
  <c r="AC282" i="34"/>
  <c r="AJ282" i="34"/>
  <c r="AB282" i="34"/>
  <c r="AI282" i="34"/>
  <c r="AA282" i="34"/>
  <c r="AH282" i="34"/>
  <c r="AG282" i="34"/>
  <c r="AL282" i="34"/>
  <c r="AF282" i="34"/>
  <c r="AE282" i="34"/>
  <c r="AD282" i="34"/>
  <c r="AK290" i="34"/>
  <c r="AC290" i="34"/>
  <c r="AJ290" i="34"/>
  <c r="AB290" i="34"/>
  <c r="AI290" i="34"/>
  <c r="AA290" i="34"/>
  <c r="AH290" i="34"/>
  <c r="AG290" i="34"/>
  <c r="AL290" i="34"/>
  <c r="AF290" i="34"/>
  <c r="AE290" i="34"/>
  <c r="AD290" i="34"/>
  <c r="AK298" i="34"/>
  <c r="AC298" i="34"/>
  <c r="AJ298" i="34"/>
  <c r="AB298" i="34"/>
  <c r="AI298" i="34"/>
  <c r="AA298" i="34"/>
  <c r="AH298" i="34"/>
  <c r="AG298" i="34"/>
  <c r="AL298" i="34"/>
  <c r="AF298" i="34"/>
  <c r="AE298" i="34"/>
  <c r="AD298" i="34"/>
  <c r="AK306" i="34"/>
  <c r="AC306" i="34"/>
  <c r="AJ306" i="34"/>
  <c r="AB306" i="34"/>
  <c r="AI306" i="34"/>
  <c r="AA306" i="34"/>
  <c r="AH306" i="34"/>
  <c r="AG306" i="34"/>
  <c r="AL306" i="34"/>
  <c r="AF306" i="34"/>
  <c r="AE306" i="34"/>
  <c r="AD306" i="34"/>
  <c r="AK314" i="34"/>
  <c r="AC314" i="34"/>
  <c r="AJ314" i="34"/>
  <c r="AB314" i="34"/>
  <c r="AI314" i="34"/>
  <c r="AA314" i="34"/>
  <c r="AH314" i="34"/>
  <c r="AG314" i="34"/>
  <c r="AL314" i="34"/>
  <c r="AF314" i="34"/>
  <c r="AE314" i="34"/>
  <c r="AD314" i="34"/>
  <c r="AK322" i="34"/>
  <c r="AC322" i="34"/>
  <c r="AJ322" i="34"/>
  <c r="AB322" i="34"/>
  <c r="AI322" i="34"/>
  <c r="AA322" i="34"/>
  <c r="AH322" i="34"/>
  <c r="AG322" i="34"/>
  <c r="AL322" i="34"/>
  <c r="AF322" i="34"/>
  <c r="AE322" i="34"/>
  <c r="AD322" i="34"/>
  <c r="AG4" i="34"/>
  <c r="AC5" i="34"/>
  <c r="AK5" i="34"/>
  <c r="AG6" i="34"/>
  <c r="AC7" i="34"/>
  <c r="AK7" i="34"/>
  <c r="AG8" i="34"/>
  <c r="AC9" i="34"/>
  <c r="AK9" i="34"/>
  <c r="AG10" i="34"/>
  <c r="AC11" i="34"/>
  <c r="AK11" i="34"/>
  <c r="AG12" i="34"/>
  <c r="AC13" i="34"/>
  <c r="AK13" i="34"/>
  <c r="AG14" i="34"/>
  <c r="AC15" i="34"/>
  <c r="AK15" i="34"/>
  <c r="AG16" i="34"/>
  <c r="AC17" i="34"/>
  <c r="AK17" i="34"/>
  <c r="AG18" i="34"/>
  <c r="AC19" i="34"/>
  <c r="AK19" i="34"/>
  <c r="AG20" i="34"/>
  <c r="AC21" i="34"/>
  <c r="AK21" i="34"/>
  <c r="AG22" i="34"/>
  <c r="AC23" i="34"/>
  <c r="AK23" i="34"/>
  <c r="AG24" i="34"/>
  <c r="AC25" i="34"/>
  <c r="AK25" i="34"/>
  <c r="AG26" i="34"/>
  <c r="AC27" i="34"/>
  <c r="AK27" i="34"/>
  <c r="AG28" i="34"/>
  <c r="AC29" i="34"/>
  <c r="AK29" i="34"/>
  <c r="AG30" i="34"/>
  <c r="AC31" i="34"/>
  <c r="AK31" i="34"/>
  <c r="AG32" i="34"/>
  <c r="AC33" i="34"/>
  <c r="AK33" i="34"/>
  <c r="AG34" i="34"/>
  <c r="AC35" i="34"/>
  <c r="AK35" i="34"/>
  <c r="AG36" i="34"/>
  <c r="AC37" i="34"/>
  <c r="AK37" i="34"/>
  <c r="AG38" i="34"/>
  <c r="AC39" i="34"/>
  <c r="AK39" i="34"/>
  <c r="AG40" i="34"/>
  <c r="AC41" i="34"/>
  <c r="AK41" i="34"/>
  <c r="AG42" i="34"/>
  <c r="AC43" i="34"/>
  <c r="AK43" i="34"/>
  <c r="AG44" i="34"/>
  <c r="AC45" i="34"/>
  <c r="AK45" i="34"/>
  <c r="AG46" i="34"/>
  <c r="AC47" i="34"/>
  <c r="AL47" i="34"/>
  <c r="AA49" i="34"/>
  <c r="AE50" i="34"/>
  <c r="AI51" i="34"/>
  <c r="AA53" i="34"/>
  <c r="AE54" i="34"/>
  <c r="AI55" i="34"/>
  <c r="AA57" i="34"/>
  <c r="AE58" i="34"/>
  <c r="AI59" i="34"/>
  <c r="AA61" i="34"/>
  <c r="AE62" i="34"/>
  <c r="AI63" i="34"/>
  <c r="AA65" i="34"/>
  <c r="AA69" i="34"/>
  <c r="AE70" i="34"/>
  <c r="AI71" i="34"/>
  <c r="AE74" i="34"/>
  <c r="AI75" i="34"/>
  <c r="AA77" i="34"/>
  <c r="AE78" i="34"/>
  <c r="AI79" i="34"/>
  <c r="AA81" i="34"/>
  <c r="AE82" i="34"/>
  <c r="AA85" i="34"/>
  <c r="AE86" i="34"/>
  <c r="AI87" i="34"/>
  <c r="AA89" i="34"/>
  <c r="AE90" i="34"/>
  <c r="AI97" i="34"/>
  <c r="AI113" i="34"/>
  <c r="AA119" i="34"/>
  <c r="AI129" i="34"/>
  <c r="AE137" i="34"/>
  <c r="AG103" i="34"/>
  <c r="AF103" i="34"/>
  <c r="AE103" i="34"/>
  <c r="AL103" i="34"/>
  <c r="AD103" i="34"/>
  <c r="AK103" i="34"/>
  <c r="AC103" i="34"/>
  <c r="AH103" i="34"/>
  <c r="AB103" i="34"/>
  <c r="AG159" i="34"/>
  <c r="AF159" i="34"/>
  <c r="AE159" i="34"/>
  <c r="AL159" i="34"/>
  <c r="AD159" i="34"/>
  <c r="AK159" i="34"/>
  <c r="AC159" i="34"/>
  <c r="AH159" i="34"/>
  <c r="AJ159" i="34"/>
  <c r="AI159" i="34"/>
  <c r="AB159" i="34"/>
  <c r="AA159" i="34"/>
  <c r="AL207" i="34"/>
  <c r="AD207" i="34"/>
  <c r="AK207" i="34"/>
  <c r="AC207" i="34"/>
  <c r="AJ207" i="34"/>
  <c r="AB207" i="34"/>
  <c r="AG207" i="34"/>
  <c r="AE207" i="34"/>
  <c r="AA207" i="34"/>
  <c r="AH207" i="34"/>
  <c r="AI207" i="34"/>
  <c r="AF207" i="34"/>
  <c r="AE255" i="34"/>
  <c r="AL255" i="34"/>
  <c r="AD255" i="34"/>
  <c r="AK255" i="34"/>
  <c r="AC255" i="34"/>
  <c r="AJ255" i="34"/>
  <c r="AB255" i="34"/>
  <c r="AI255" i="34"/>
  <c r="AA255" i="34"/>
  <c r="AH255" i="34"/>
  <c r="AG255" i="34"/>
  <c r="AF255" i="34"/>
  <c r="AG311" i="34"/>
  <c r="AF311" i="34"/>
  <c r="AE311" i="34"/>
  <c r="AL311" i="34"/>
  <c r="AD311" i="34"/>
  <c r="AK311" i="34"/>
  <c r="AC311" i="34"/>
  <c r="AJ311" i="34"/>
  <c r="AI311" i="34"/>
  <c r="AH311" i="34"/>
  <c r="AB311" i="34"/>
  <c r="AA311" i="34"/>
  <c r="AH15" i="34"/>
  <c r="AC79" i="34"/>
  <c r="AC87" i="34"/>
  <c r="AI127" i="34"/>
  <c r="AF48" i="34"/>
  <c r="AL48" i="34"/>
  <c r="AD48" i="34"/>
  <c r="AK48" i="34"/>
  <c r="AC48" i="34"/>
  <c r="AK96" i="34"/>
  <c r="AC96" i="34"/>
  <c r="AJ96" i="34"/>
  <c r="AB96" i="34"/>
  <c r="AI96" i="34"/>
  <c r="AA96" i="34"/>
  <c r="AH96" i="34"/>
  <c r="AG96" i="34"/>
  <c r="AL96" i="34"/>
  <c r="AD96" i="34"/>
  <c r="AF96" i="34"/>
  <c r="AK160" i="34"/>
  <c r="AC160" i="34"/>
  <c r="AJ160" i="34"/>
  <c r="AB160" i="34"/>
  <c r="AI160" i="34"/>
  <c r="AA160" i="34"/>
  <c r="AH160" i="34"/>
  <c r="AG160" i="34"/>
  <c r="AL160" i="34"/>
  <c r="AD160" i="34"/>
  <c r="AE160" i="34"/>
  <c r="AF160" i="34"/>
  <c r="AI208" i="34"/>
  <c r="AA208" i="34"/>
  <c r="AH208" i="34"/>
  <c r="AG208" i="34"/>
  <c r="AF208" i="34"/>
  <c r="AK208" i="34"/>
  <c r="AE208" i="34"/>
  <c r="AD208" i="34"/>
  <c r="AC208" i="34"/>
  <c r="AL208" i="34"/>
  <c r="AB208" i="34"/>
  <c r="AJ208" i="34"/>
  <c r="AK272" i="34"/>
  <c r="AC272" i="34"/>
  <c r="AJ272" i="34"/>
  <c r="AB272" i="34"/>
  <c r="AH272" i="34"/>
  <c r="AD272" i="34"/>
  <c r="AA272" i="34"/>
  <c r="AL272" i="34"/>
  <c r="AI272" i="34"/>
  <c r="AG272" i="34"/>
  <c r="AE272" i="34"/>
  <c r="AF272" i="34"/>
  <c r="AK320" i="34"/>
  <c r="AC320" i="34"/>
  <c r="AJ320" i="34"/>
  <c r="AB320" i="34"/>
  <c r="AI320" i="34"/>
  <c r="AA320" i="34"/>
  <c r="AH320" i="34"/>
  <c r="AG320" i="34"/>
  <c r="AL320" i="34"/>
  <c r="AF320" i="34"/>
  <c r="AE320" i="34"/>
  <c r="AD320" i="34"/>
  <c r="AI47" i="34"/>
  <c r="AJ73" i="34"/>
  <c r="AB73" i="34"/>
  <c r="AH73" i="34"/>
  <c r="AG73" i="34"/>
  <c r="AF73" i="34"/>
  <c r="AF66" i="34"/>
  <c r="AL66" i="34"/>
  <c r="AD66" i="34"/>
  <c r="AK66" i="34"/>
  <c r="AC66" i="34"/>
  <c r="AJ66" i="34"/>
  <c r="AB66" i="34"/>
  <c r="AJ67" i="34"/>
  <c r="AB67" i="34"/>
  <c r="AH67" i="34"/>
  <c r="AG67" i="34"/>
  <c r="AF67" i="34"/>
  <c r="AJ83" i="34"/>
  <c r="AB83" i="34"/>
  <c r="AH83" i="34"/>
  <c r="AG83" i="34"/>
  <c r="AF83" i="34"/>
  <c r="AG99" i="34"/>
  <c r="AF99" i="34"/>
  <c r="AE99" i="34"/>
  <c r="AL99" i="34"/>
  <c r="AD99" i="34"/>
  <c r="AK99" i="34"/>
  <c r="AC99" i="34"/>
  <c r="AH99" i="34"/>
  <c r="AJ99" i="34"/>
  <c r="AI99" i="34"/>
  <c r="AB99" i="34"/>
  <c r="AG115" i="34"/>
  <c r="AF115" i="34"/>
  <c r="AE115" i="34"/>
  <c r="AL115" i="34"/>
  <c r="AD115" i="34"/>
  <c r="AK115" i="34"/>
  <c r="AC115" i="34"/>
  <c r="AH115" i="34"/>
  <c r="AJ115" i="34"/>
  <c r="AI115" i="34"/>
  <c r="AB115" i="34"/>
  <c r="AG123" i="34"/>
  <c r="AF123" i="34"/>
  <c r="AE123" i="34"/>
  <c r="AL123" i="34"/>
  <c r="AD123" i="34"/>
  <c r="AK123" i="34"/>
  <c r="AC123" i="34"/>
  <c r="AH123" i="34"/>
  <c r="AJ123" i="34"/>
  <c r="AI123" i="34"/>
  <c r="AB123" i="34"/>
  <c r="AL131" i="34"/>
  <c r="AD131" i="34"/>
  <c r="AK131" i="34"/>
  <c r="AC131" i="34"/>
  <c r="AI131" i="34"/>
  <c r="AH131" i="34"/>
  <c r="AG131" i="34"/>
  <c r="AF131" i="34"/>
  <c r="AE131" i="34"/>
  <c r="AJ131" i="34"/>
  <c r="AB131" i="34"/>
  <c r="AG139" i="34"/>
  <c r="AF139" i="34"/>
  <c r="AE139" i="34"/>
  <c r="AL139" i="34"/>
  <c r="AD139" i="34"/>
  <c r="AK139" i="34"/>
  <c r="AC139" i="34"/>
  <c r="AH139" i="34"/>
  <c r="AA139" i="34"/>
  <c r="AB139" i="34"/>
  <c r="AG147" i="34"/>
  <c r="AF147" i="34"/>
  <c r="AE147" i="34"/>
  <c r="AL147" i="34"/>
  <c r="AD147" i="34"/>
  <c r="AK147" i="34"/>
  <c r="AC147" i="34"/>
  <c r="AH147" i="34"/>
  <c r="AA147" i="34"/>
  <c r="AB147" i="34"/>
  <c r="AJ147" i="34"/>
  <c r="AG155" i="34"/>
  <c r="AF155" i="34"/>
  <c r="AE155" i="34"/>
  <c r="AL155" i="34"/>
  <c r="AD155" i="34"/>
  <c r="AK155" i="34"/>
  <c r="AC155" i="34"/>
  <c r="AH155" i="34"/>
  <c r="AA155" i="34"/>
  <c r="AB155" i="34"/>
  <c r="AJ155" i="34"/>
  <c r="AI155" i="34"/>
  <c r="AG163" i="34"/>
  <c r="AF163" i="34"/>
  <c r="AE163" i="34"/>
  <c r="AL163" i="34"/>
  <c r="AD163" i="34"/>
  <c r="AK163" i="34"/>
  <c r="AC163" i="34"/>
  <c r="AH163" i="34"/>
  <c r="AA163" i="34"/>
  <c r="AB163" i="34"/>
  <c r="AJ163" i="34"/>
  <c r="AJ171" i="34"/>
  <c r="AB171" i="34"/>
  <c r="AH171" i="34"/>
  <c r="AG171" i="34"/>
  <c r="AF171" i="34"/>
  <c r="AK171" i="34"/>
  <c r="AC171" i="34"/>
  <c r="AE171" i="34"/>
  <c r="AD171" i="34"/>
  <c r="AA171" i="34"/>
  <c r="AI171" i="34"/>
  <c r="AJ179" i="34"/>
  <c r="AB179" i="34"/>
  <c r="AH179" i="34"/>
  <c r="AG179" i="34"/>
  <c r="AF179" i="34"/>
  <c r="AK179" i="34"/>
  <c r="AC179" i="34"/>
  <c r="AL179" i="34"/>
  <c r="AI179" i="34"/>
  <c r="AE179" i="34"/>
  <c r="AJ187" i="34"/>
  <c r="AB187" i="34"/>
  <c r="AH187" i="34"/>
  <c r="AG187" i="34"/>
  <c r="AF187" i="34"/>
  <c r="AK187" i="34"/>
  <c r="AC187" i="34"/>
  <c r="AE187" i="34"/>
  <c r="AD187" i="34"/>
  <c r="AA187" i="34"/>
  <c r="AI187" i="34"/>
  <c r="AL187" i="34"/>
  <c r="AJ195" i="34"/>
  <c r="AB195" i="34"/>
  <c r="AH195" i="34"/>
  <c r="AG195" i="34"/>
  <c r="AF195" i="34"/>
  <c r="AK195" i="34"/>
  <c r="AC195" i="34"/>
  <c r="AL195" i="34"/>
  <c r="AI195" i="34"/>
  <c r="AE195" i="34"/>
  <c r="AD195" i="34"/>
  <c r="AA195" i="34"/>
  <c r="AL203" i="34"/>
  <c r="AD203" i="34"/>
  <c r="AK203" i="34"/>
  <c r="AC203" i="34"/>
  <c r="AJ203" i="34"/>
  <c r="AB203" i="34"/>
  <c r="AE203" i="34"/>
  <c r="AI203" i="34"/>
  <c r="AF203" i="34"/>
  <c r="AH203" i="34"/>
  <c r="AG203" i="34"/>
  <c r="AA203" i="34"/>
  <c r="AE211" i="34"/>
  <c r="AL211" i="34"/>
  <c r="AD211" i="34"/>
  <c r="AK211" i="34"/>
  <c r="AC211" i="34"/>
  <c r="AJ211" i="34"/>
  <c r="AB211" i="34"/>
  <c r="AI211" i="34"/>
  <c r="AA211" i="34"/>
  <c r="AH211" i="34"/>
  <c r="AG211" i="34"/>
  <c r="AF211" i="34"/>
  <c r="AE219" i="34"/>
  <c r="AL219" i="34"/>
  <c r="AD219" i="34"/>
  <c r="AK219" i="34"/>
  <c r="AC219" i="34"/>
  <c r="AJ219" i="34"/>
  <c r="AB219" i="34"/>
  <c r="AI219" i="34"/>
  <c r="AA219" i="34"/>
  <c r="AF219" i="34"/>
  <c r="AG219" i="34"/>
  <c r="AH219" i="34"/>
  <c r="AE227" i="34"/>
  <c r="AL227" i="34"/>
  <c r="AD227" i="34"/>
  <c r="AK227" i="34"/>
  <c r="AC227" i="34"/>
  <c r="AJ227" i="34"/>
  <c r="AB227" i="34"/>
  <c r="AI227" i="34"/>
  <c r="AA227" i="34"/>
  <c r="AH227" i="34"/>
  <c r="AG227" i="34"/>
  <c r="AF227" i="34"/>
  <c r="AL235" i="34"/>
  <c r="AD235" i="34"/>
  <c r="AK235" i="34"/>
  <c r="AC235" i="34"/>
  <c r="AI235" i="34"/>
  <c r="AA235" i="34"/>
  <c r="AJ235" i="34"/>
  <c r="AH235" i="34"/>
  <c r="AG235" i="34"/>
  <c r="AF235" i="34"/>
  <c r="AB235" i="34"/>
  <c r="AE235" i="34"/>
  <c r="AE243" i="34"/>
  <c r="AL243" i="34"/>
  <c r="AD243" i="34"/>
  <c r="AK243" i="34"/>
  <c r="AC243" i="34"/>
  <c r="AJ243" i="34"/>
  <c r="AB243" i="34"/>
  <c r="AI243" i="34"/>
  <c r="AA243" i="34"/>
  <c r="AH243" i="34"/>
  <c r="AG243" i="34"/>
  <c r="AF243" i="34"/>
  <c r="AE251" i="34"/>
  <c r="AL251" i="34"/>
  <c r="AD251" i="34"/>
  <c r="AK251" i="34"/>
  <c r="AC251" i="34"/>
  <c r="AJ251" i="34"/>
  <c r="AB251" i="34"/>
  <c r="AI251" i="34"/>
  <c r="AA251" i="34"/>
  <c r="AH251" i="34"/>
  <c r="AG251" i="34"/>
  <c r="AF251" i="34"/>
  <c r="AE259" i="34"/>
  <c r="AL259" i="34"/>
  <c r="AD259" i="34"/>
  <c r="AK259" i="34"/>
  <c r="AC259" i="34"/>
  <c r="AJ259" i="34"/>
  <c r="AB259" i="34"/>
  <c r="AI259" i="34"/>
  <c r="AA259" i="34"/>
  <c r="AH259" i="34"/>
  <c r="AG259" i="34"/>
  <c r="AF259" i="34"/>
  <c r="AG267" i="34"/>
  <c r="AL267" i="34"/>
  <c r="AE267" i="34"/>
  <c r="AD267" i="34"/>
  <c r="AC267" i="34"/>
  <c r="AK267" i="34"/>
  <c r="AB267" i="34"/>
  <c r="AJ267" i="34"/>
  <c r="AA267" i="34"/>
  <c r="AI267" i="34"/>
  <c r="AH267" i="34"/>
  <c r="AF267" i="34"/>
  <c r="AG275" i="34"/>
  <c r="AF275" i="34"/>
  <c r="AL275" i="34"/>
  <c r="AD275" i="34"/>
  <c r="AK275" i="34"/>
  <c r="AC275" i="34"/>
  <c r="AI275" i="34"/>
  <c r="AH275" i="34"/>
  <c r="AE275" i="34"/>
  <c r="AB275" i="34"/>
  <c r="AA275" i="34"/>
  <c r="AJ275" i="34"/>
  <c r="AG283" i="34"/>
  <c r="AF283" i="34"/>
  <c r="AE283" i="34"/>
  <c r="AL283" i="34"/>
  <c r="AD283" i="34"/>
  <c r="AK283" i="34"/>
  <c r="AC283" i="34"/>
  <c r="AI283" i="34"/>
  <c r="AH283" i="34"/>
  <c r="AB283" i="34"/>
  <c r="AA283" i="34"/>
  <c r="AJ283" i="34"/>
  <c r="AG291" i="34"/>
  <c r="AF291" i="34"/>
  <c r="AE291" i="34"/>
  <c r="AL291" i="34"/>
  <c r="AD291" i="34"/>
  <c r="AK291" i="34"/>
  <c r="AC291" i="34"/>
  <c r="AJ291" i="34"/>
  <c r="AI291" i="34"/>
  <c r="AH291" i="34"/>
  <c r="AB291" i="34"/>
  <c r="AA291" i="34"/>
  <c r="AG299" i="34"/>
  <c r="AF299" i="34"/>
  <c r="AE299" i="34"/>
  <c r="AL299" i="34"/>
  <c r="AD299" i="34"/>
  <c r="AK299" i="34"/>
  <c r="AC299" i="34"/>
  <c r="AI299" i="34"/>
  <c r="AH299" i="34"/>
  <c r="AB299" i="34"/>
  <c r="AA299" i="34"/>
  <c r="AJ299" i="34"/>
  <c r="AG307" i="34"/>
  <c r="AF307" i="34"/>
  <c r="AE307" i="34"/>
  <c r="AL307" i="34"/>
  <c r="AD307" i="34"/>
  <c r="AK307" i="34"/>
  <c r="AC307" i="34"/>
  <c r="AJ307" i="34"/>
  <c r="AI307" i="34"/>
  <c r="AA307" i="34"/>
  <c r="AB307" i="34"/>
  <c r="AH307" i="34"/>
  <c r="AG315" i="34"/>
  <c r="AF315" i="34"/>
  <c r="AE315" i="34"/>
  <c r="AL315" i="34"/>
  <c r="AD315" i="34"/>
  <c r="AK315" i="34"/>
  <c r="AC315" i="34"/>
  <c r="AI315" i="34"/>
  <c r="AH315" i="34"/>
  <c r="AB315" i="34"/>
  <c r="AA315" i="34"/>
  <c r="AJ315" i="34"/>
  <c r="AG323" i="34"/>
  <c r="AF323" i="34"/>
  <c r="AE323" i="34"/>
  <c r="AL323" i="34"/>
  <c r="AD323" i="34"/>
  <c r="AK323" i="34"/>
  <c r="AC323" i="34"/>
  <c r="AJ323" i="34"/>
  <c r="AI323" i="34"/>
  <c r="AH323" i="34"/>
  <c r="AB323" i="34"/>
  <c r="AA323" i="34"/>
  <c r="AH4" i="34"/>
  <c r="AD5" i="34"/>
  <c r="AL5" i="34"/>
  <c r="AH6" i="34"/>
  <c r="AD7" i="34"/>
  <c r="AL7" i="34"/>
  <c r="AH8" i="34"/>
  <c r="AD9" i="34"/>
  <c r="AL9" i="34"/>
  <c r="AH10" i="34"/>
  <c r="AD11" i="34"/>
  <c r="AL11" i="34"/>
  <c r="AH12" i="34"/>
  <c r="AD13" i="34"/>
  <c r="AL13" i="34"/>
  <c r="AH14" i="34"/>
  <c r="AD15" i="34"/>
  <c r="AL15" i="34"/>
  <c r="AH16" i="34"/>
  <c r="AD17" i="34"/>
  <c r="AL17" i="34"/>
  <c r="AH18" i="34"/>
  <c r="AD19" i="34"/>
  <c r="AL19" i="34"/>
  <c r="AH20" i="34"/>
  <c r="AD21" i="34"/>
  <c r="AL21" i="34"/>
  <c r="AH22" i="34"/>
  <c r="AD23" i="34"/>
  <c r="AL23" i="34"/>
  <c r="AH24" i="34"/>
  <c r="AD25" i="34"/>
  <c r="AL25" i="34"/>
  <c r="AH26" i="34"/>
  <c r="AD27" i="34"/>
  <c r="AL27" i="34"/>
  <c r="AH28" i="34"/>
  <c r="AD29" i="34"/>
  <c r="AL29" i="34"/>
  <c r="AH30" i="34"/>
  <c r="AD31" i="34"/>
  <c r="AL31" i="34"/>
  <c r="AH32" i="34"/>
  <c r="AD33" i="34"/>
  <c r="AL33" i="34"/>
  <c r="AH34" i="34"/>
  <c r="AD35" i="34"/>
  <c r="AL35" i="34"/>
  <c r="AH36" i="34"/>
  <c r="AD37" i="34"/>
  <c r="AL37" i="34"/>
  <c r="AH38" i="34"/>
  <c r="AD39" i="34"/>
  <c r="AL39" i="34"/>
  <c r="AH40" i="34"/>
  <c r="AD41" i="34"/>
  <c r="AL41" i="34"/>
  <c r="AH42" i="34"/>
  <c r="AD43" i="34"/>
  <c r="AL43" i="34"/>
  <c r="AH44" i="34"/>
  <c r="AD45" i="34"/>
  <c r="AL45" i="34"/>
  <c r="AH46" i="34"/>
  <c r="AD47" i="34"/>
  <c r="AA48" i="34"/>
  <c r="AC53" i="34"/>
  <c r="AG54" i="34"/>
  <c r="AK55" i="34"/>
  <c r="AC57" i="34"/>
  <c r="AG58" i="34"/>
  <c r="AC61" i="34"/>
  <c r="AG62" i="34"/>
  <c r="AK63" i="34"/>
  <c r="AC65" i="34"/>
  <c r="AG66" i="34"/>
  <c r="AK67" i="34"/>
  <c r="AC69" i="34"/>
  <c r="AG70" i="34"/>
  <c r="AC73" i="34"/>
  <c r="AC77" i="34"/>
  <c r="AG78" i="34"/>
  <c r="AK79" i="34"/>
  <c r="AG82" i="34"/>
  <c r="AK83" i="34"/>
  <c r="AC85" i="34"/>
  <c r="AG86" i="34"/>
  <c r="AK87" i="34"/>
  <c r="AC89" i="34"/>
  <c r="AG90" i="34"/>
  <c r="AA93" i="34"/>
  <c r="AE98" i="34"/>
  <c r="AI103" i="34"/>
  <c r="AA109" i="34"/>
  <c r="AE114" i="34"/>
  <c r="AA125" i="34"/>
  <c r="AE130" i="34"/>
  <c r="AI139" i="34"/>
  <c r="AA161" i="34"/>
  <c r="AC232" i="34"/>
  <c r="AJ71" i="34"/>
  <c r="AB71" i="34"/>
  <c r="AH71" i="34"/>
  <c r="AG71" i="34"/>
  <c r="AF71" i="34"/>
  <c r="AG119" i="34"/>
  <c r="AF119" i="34"/>
  <c r="AE119" i="34"/>
  <c r="AL119" i="34"/>
  <c r="AD119" i="34"/>
  <c r="AK119" i="34"/>
  <c r="AC119" i="34"/>
  <c r="AH119" i="34"/>
  <c r="AB119" i="34"/>
  <c r="AG135" i="34"/>
  <c r="AL135" i="34"/>
  <c r="AD135" i="34"/>
  <c r="AK135" i="34"/>
  <c r="AC135" i="34"/>
  <c r="AJ135" i="34"/>
  <c r="AI135" i="34"/>
  <c r="AH135" i="34"/>
  <c r="AF135" i="34"/>
  <c r="AA135" i="34"/>
  <c r="AE135" i="34"/>
  <c r="AJ175" i="34"/>
  <c r="AB175" i="34"/>
  <c r="AH175" i="34"/>
  <c r="AG175" i="34"/>
  <c r="AF175" i="34"/>
  <c r="AK175" i="34"/>
  <c r="AC175" i="34"/>
  <c r="AA175" i="34"/>
  <c r="AL175" i="34"/>
  <c r="AD175" i="34"/>
  <c r="AI175" i="34"/>
  <c r="AE175" i="34"/>
  <c r="AE223" i="34"/>
  <c r="AL223" i="34"/>
  <c r="AD223" i="34"/>
  <c r="AK223" i="34"/>
  <c r="AC223" i="34"/>
  <c r="AJ223" i="34"/>
  <c r="AB223" i="34"/>
  <c r="AI223" i="34"/>
  <c r="AA223" i="34"/>
  <c r="AH223" i="34"/>
  <c r="AG223" i="34"/>
  <c r="AF223" i="34"/>
  <c r="AG271" i="34"/>
  <c r="AF271" i="34"/>
  <c r="AL271" i="34"/>
  <c r="AD271" i="34"/>
  <c r="AB271" i="34"/>
  <c r="AA271" i="34"/>
  <c r="AK271" i="34"/>
  <c r="AJ271" i="34"/>
  <c r="AI271" i="34"/>
  <c r="AH271" i="34"/>
  <c r="AE271" i="34"/>
  <c r="AC271" i="34"/>
  <c r="AG303" i="34"/>
  <c r="AF303" i="34"/>
  <c r="AE303" i="34"/>
  <c r="AL303" i="34"/>
  <c r="AD303" i="34"/>
  <c r="AK303" i="34"/>
  <c r="AC303" i="34"/>
  <c r="AB303" i="34"/>
  <c r="AA303" i="34"/>
  <c r="AJ303" i="34"/>
  <c r="AH303" i="34"/>
  <c r="AI303" i="34"/>
  <c r="AH47" i="34"/>
  <c r="AC55" i="34"/>
  <c r="AC63" i="34"/>
  <c r="AI95" i="34"/>
  <c r="AF80" i="34"/>
  <c r="AL80" i="34"/>
  <c r="AD80" i="34"/>
  <c r="AK80" i="34"/>
  <c r="AC80" i="34"/>
  <c r="AJ80" i="34"/>
  <c r="AB80" i="34"/>
  <c r="AK128" i="34"/>
  <c r="AC128" i="34"/>
  <c r="AJ128" i="34"/>
  <c r="AB128" i="34"/>
  <c r="AI128" i="34"/>
  <c r="AA128" i="34"/>
  <c r="AH128" i="34"/>
  <c r="AG128" i="34"/>
  <c r="AL128" i="34"/>
  <c r="AD128" i="34"/>
  <c r="AF128" i="34"/>
  <c r="AF176" i="34"/>
  <c r="AL176" i="34"/>
  <c r="AD176" i="34"/>
  <c r="AK176" i="34"/>
  <c r="AC176" i="34"/>
  <c r="AJ176" i="34"/>
  <c r="AB176" i="34"/>
  <c r="AG176" i="34"/>
  <c r="AI176" i="34"/>
  <c r="AH176" i="34"/>
  <c r="AE176" i="34"/>
  <c r="AA176" i="34"/>
  <c r="AI224" i="34"/>
  <c r="AA224" i="34"/>
  <c r="AH224" i="34"/>
  <c r="AG224" i="34"/>
  <c r="AF224" i="34"/>
  <c r="AE224" i="34"/>
  <c r="AJ224" i="34"/>
  <c r="AC224" i="34"/>
  <c r="AB224" i="34"/>
  <c r="AK224" i="34"/>
  <c r="AL224" i="34"/>
  <c r="AD224" i="34"/>
  <c r="AI256" i="34"/>
  <c r="AA256" i="34"/>
  <c r="AH256" i="34"/>
  <c r="AG256" i="34"/>
  <c r="AF256" i="34"/>
  <c r="AE256" i="34"/>
  <c r="AC256" i="34"/>
  <c r="AB256" i="34"/>
  <c r="AL256" i="34"/>
  <c r="AK256" i="34"/>
  <c r="AJ256" i="34"/>
  <c r="AD256" i="34"/>
  <c r="AK280" i="34"/>
  <c r="AC280" i="34"/>
  <c r="AJ280" i="34"/>
  <c r="AB280" i="34"/>
  <c r="AI280" i="34"/>
  <c r="AA280" i="34"/>
  <c r="AH280" i="34"/>
  <c r="AG280" i="34"/>
  <c r="AD280" i="34"/>
  <c r="AL280" i="34"/>
  <c r="AF280" i="34"/>
  <c r="AE280" i="34"/>
  <c r="AA7" i="34"/>
  <c r="AE16" i="34"/>
  <c r="AA47" i="34"/>
  <c r="AD63" i="34"/>
  <c r="AD71" i="34"/>
  <c r="AD79" i="34"/>
  <c r="AH88" i="34"/>
  <c r="AJ127" i="34"/>
  <c r="AJ49" i="34"/>
  <c r="AB49" i="34"/>
  <c r="AH49" i="34"/>
  <c r="AG49" i="34"/>
  <c r="AF49" i="34"/>
  <c r="AJ81" i="34"/>
  <c r="AB81" i="34"/>
  <c r="AH81" i="34"/>
  <c r="AG81" i="34"/>
  <c r="AF81" i="34"/>
  <c r="AF50" i="34"/>
  <c r="AL50" i="34"/>
  <c r="AD50" i="34"/>
  <c r="AK50" i="34"/>
  <c r="AC50" i="34"/>
  <c r="AJ50" i="34"/>
  <c r="AB50" i="34"/>
  <c r="AF74" i="34"/>
  <c r="AL74" i="34"/>
  <c r="AD74" i="34"/>
  <c r="AK74" i="34"/>
  <c r="AC74" i="34"/>
  <c r="AJ74" i="34"/>
  <c r="AB74" i="34"/>
  <c r="AJ51" i="34"/>
  <c r="AB51" i="34"/>
  <c r="AH51" i="34"/>
  <c r="AG51" i="34"/>
  <c r="AF51" i="34"/>
  <c r="AJ59" i="34"/>
  <c r="AB59" i="34"/>
  <c r="AH59" i="34"/>
  <c r="AG59" i="34"/>
  <c r="AF59" i="34"/>
  <c r="AJ75" i="34"/>
  <c r="AB75" i="34"/>
  <c r="AH75" i="34"/>
  <c r="AG75" i="34"/>
  <c r="AF75" i="34"/>
  <c r="AG91" i="34"/>
  <c r="AE91" i="34"/>
  <c r="AL91" i="34"/>
  <c r="AK91" i="34"/>
  <c r="AB91" i="34"/>
  <c r="AJ91" i="34"/>
  <c r="AI91" i="34"/>
  <c r="AH91" i="34"/>
  <c r="AG107" i="34"/>
  <c r="AF107" i="34"/>
  <c r="AE107" i="34"/>
  <c r="AL107" i="34"/>
  <c r="AD107" i="34"/>
  <c r="AK107" i="34"/>
  <c r="AC107" i="34"/>
  <c r="AH107" i="34"/>
  <c r="AJ107" i="34"/>
  <c r="AI107" i="34"/>
  <c r="AB107" i="34"/>
  <c r="AF52" i="34"/>
  <c r="AL52" i="34"/>
  <c r="AD52" i="34"/>
  <c r="AK52" i="34"/>
  <c r="AC52" i="34"/>
  <c r="AJ52" i="34"/>
  <c r="AB52" i="34"/>
  <c r="AF60" i="34"/>
  <c r="AL60" i="34"/>
  <c r="AD60" i="34"/>
  <c r="AK60" i="34"/>
  <c r="AC60" i="34"/>
  <c r="AJ60" i="34"/>
  <c r="AB60" i="34"/>
  <c r="AF68" i="34"/>
  <c r="AL68" i="34"/>
  <c r="AD68" i="34"/>
  <c r="AK68" i="34"/>
  <c r="AC68" i="34"/>
  <c r="AJ68" i="34"/>
  <c r="AB68" i="34"/>
  <c r="AF76" i="34"/>
  <c r="AL76" i="34"/>
  <c r="AD76" i="34"/>
  <c r="AK76" i="34"/>
  <c r="AC76" i="34"/>
  <c r="AJ76" i="34"/>
  <c r="AB76" i="34"/>
  <c r="AF84" i="34"/>
  <c r="AL84" i="34"/>
  <c r="AD84" i="34"/>
  <c r="AK84" i="34"/>
  <c r="AC84" i="34"/>
  <c r="AJ84" i="34"/>
  <c r="AB84" i="34"/>
  <c r="AK92" i="34"/>
  <c r="AC92" i="34"/>
  <c r="AJ92" i="34"/>
  <c r="AB92" i="34"/>
  <c r="AI92" i="34"/>
  <c r="AA92" i="34"/>
  <c r="AH92" i="34"/>
  <c r="AG92" i="34"/>
  <c r="AL92" i="34"/>
  <c r="AD92" i="34"/>
  <c r="AF92" i="34"/>
  <c r="AK100" i="34"/>
  <c r="AC100" i="34"/>
  <c r="AJ100" i="34"/>
  <c r="AB100" i="34"/>
  <c r="AI100" i="34"/>
  <c r="AA100" i="34"/>
  <c r="AH100" i="34"/>
  <c r="AG100" i="34"/>
  <c r="AL100" i="34"/>
  <c r="AD100" i="34"/>
  <c r="AF100" i="34"/>
  <c r="AK108" i="34"/>
  <c r="AC108" i="34"/>
  <c r="AJ108" i="34"/>
  <c r="AB108" i="34"/>
  <c r="AI108" i="34"/>
  <c r="AA108" i="34"/>
  <c r="AH108" i="34"/>
  <c r="AG108" i="34"/>
  <c r="AL108" i="34"/>
  <c r="AD108" i="34"/>
  <c r="AF108" i="34"/>
  <c r="AK116" i="34"/>
  <c r="AC116" i="34"/>
  <c r="AJ116" i="34"/>
  <c r="AB116" i="34"/>
  <c r="AI116" i="34"/>
  <c r="AA116" i="34"/>
  <c r="AH116" i="34"/>
  <c r="AG116" i="34"/>
  <c r="AL116" i="34"/>
  <c r="AD116" i="34"/>
  <c r="AF116" i="34"/>
  <c r="AK124" i="34"/>
  <c r="AC124" i="34"/>
  <c r="AJ124" i="34"/>
  <c r="AB124" i="34"/>
  <c r="AI124" i="34"/>
  <c r="AA124" i="34"/>
  <c r="AH124" i="34"/>
  <c r="AG124" i="34"/>
  <c r="AL124" i="34"/>
  <c r="AD124" i="34"/>
  <c r="AF124" i="34"/>
  <c r="AK132" i="34"/>
  <c r="AC132" i="34"/>
  <c r="AH132" i="34"/>
  <c r="AG132" i="34"/>
  <c r="AJ132" i="34"/>
  <c r="AI132" i="34"/>
  <c r="AF132" i="34"/>
  <c r="AE132" i="34"/>
  <c r="AD132" i="34"/>
  <c r="AL132" i="34"/>
  <c r="AB132" i="34"/>
  <c r="AA132" i="34"/>
  <c r="AK140" i="34"/>
  <c r="AC140" i="34"/>
  <c r="AJ140" i="34"/>
  <c r="AB140" i="34"/>
  <c r="AI140" i="34"/>
  <c r="AA140" i="34"/>
  <c r="AH140" i="34"/>
  <c r="AG140" i="34"/>
  <c r="AL140" i="34"/>
  <c r="AD140" i="34"/>
  <c r="AF140" i="34"/>
  <c r="AE140" i="34"/>
  <c r="AK148" i="34"/>
  <c r="AC148" i="34"/>
  <c r="AJ148" i="34"/>
  <c r="AB148" i="34"/>
  <c r="AI148" i="34"/>
  <c r="AA148" i="34"/>
  <c r="AH148" i="34"/>
  <c r="AG148" i="34"/>
  <c r="AL148" i="34"/>
  <c r="AD148" i="34"/>
  <c r="AF148" i="34"/>
  <c r="AE148" i="34"/>
  <c r="AK156" i="34"/>
  <c r="AC156" i="34"/>
  <c r="AJ156" i="34"/>
  <c r="AB156" i="34"/>
  <c r="AI156" i="34"/>
  <c r="AA156" i="34"/>
  <c r="AH156" i="34"/>
  <c r="AG156" i="34"/>
  <c r="AL156" i="34"/>
  <c r="AD156" i="34"/>
  <c r="AF156" i="34"/>
  <c r="AE156" i="34"/>
  <c r="AK164" i="34"/>
  <c r="AC164" i="34"/>
  <c r="AJ164" i="34"/>
  <c r="AB164" i="34"/>
  <c r="AI164" i="34"/>
  <c r="AA164" i="34"/>
  <c r="AH164" i="34"/>
  <c r="AG164" i="34"/>
  <c r="AL164" i="34"/>
  <c r="AD164" i="34"/>
  <c r="AF164" i="34"/>
  <c r="AE164" i="34"/>
  <c r="AF172" i="34"/>
  <c r="AL172" i="34"/>
  <c r="AD172" i="34"/>
  <c r="AK172" i="34"/>
  <c r="AC172" i="34"/>
  <c r="AJ172" i="34"/>
  <c r="AB172" i="34"/>
  <c r="AG172" i="34"/>
  <c r="AI172" i="34"/>
  <c r="AH172" i="34"/>
  <c r="AE172" i="34"/>
  <c r="AA172" i="34"/>
  <c r="AF180" i="34"/>
  <c r="AL180" i="34"/>
  <c r="AD180" i="34"/>
  <c r="AK180" i="34"/>
  <c r="AC180" i="34"/>
  <c r="AJ180" i="34"/>
  <c r="AB180" i="34"/>
  <c r="AG180" i="34"/>
  <c r="AE180" i="34"/>
  <c r="AA180" i="34"/>
  <c r="AH180" i="34"/>
  <c r="AI180" i="34"/>
  <c r="AF188" i="34"/>
  <c r="AL188" i="34"/>
  <c r="AD188" i="34"/>
  <c r="AK188" i="34"/>
  <c r="AC188" i="34"/>
  <c r="AJ188" i="34"/>
  <c r="AB188" i="34"/>
  <c r="AG188" i="34"/>
  <c r="AI188" i="34"/>
  <c r="AH188" i="34"/>
  <c r="AE188" i="34"/>
  <c r="AA188" i="34"/>
  <c r="AF196" i="34"/>
  <c r="AL196" i="34"/>
  <c r="AD196" i="34"/>
  <c r="AK196" i="34"/>
  <c r="AC196" i="34"/>
  <c r="AJ196" i="34"/>
  <c r="AB196" i="34"/>
  <c r="AG196" i="34"/>
  <c r="AE196" i="34"/>
  <c r="AA196" i="34"/>
  <c r="AH196" i="34"/>
  <c r="AI196" i="34"/>
  <c r="AH204" i="34"/>
  <c r="AG204" i="34"/>
  <c r="AF204" i="34"/>
  <c r="AD204" i="34"/>
  <c r="AB204" i="34"/>
  <c r="AL204" i="34"/>
  <c r="AA204" i="34"/>
  <c r="AK204" i="34"/>
  <c r="AE204" i="34"/>
  <c r="AJ204" i="34"/>
  <c r="AI204" i="34"/>
  <c r="AC204" i="34"/>
  <c r="AI212" i="34"/>
  <c r="AA212" i="34"/>
  <c r="AH212" i="34"/>
  <c r="AG212" i="34"/>
  <c r="AF212" i="34"/>
  <c r="AE212" i="34"/>
  <c r="AC212" i="34"/>
  <c r="AL212" i="34"/>
  <c r="AD212" i="34"/>
  <c r="AB212" i="34"/>
  <c r="AJ212" i="34"/>
  <c r="AK212" i="34"/>
  <c r="AI220" i="34"/>
  <c r="AA220" i="34"/>
  <c r="AH220" i="34"/>
  <c r="AG220" i="34"/>
  <c r="AF220" i="34"/>
  <c r="AE220" i="34"/>
  <c r="AL220" i="34"/>
  <c r="AJ220" i="34"/>
  <c r="AD220" i="34"/>
  <c r="AC220" i="34"/>
  <c r="AK220" i="34"/>
  <c r="AB220" i="34"/>
  <c r="AI228" i="34"/>
  <c r="AA228" i="34"/>
  <c r="AH228" i="34"/>
  <c r="AG228" i="34"/>
  <c r="AF228" i="34"/>
  <c r="AE228" i="34"/>
  <c r="AC228" i="34"/>
  <c r="AL228" i="34"/>
  <c r="AD228" i="34"/>
  <c r="AK228" i="34"/>
  <c r="AJ228" i="34"/>
  <c r="AB228" i="34"/>
  <c r="AH236" i="34"/>
  <c r="AG236" i="34"/>
  <c r="AE236" i="34"/>
  <c r="AL236" i="34"/>
  <c r="AA236" i="34"/>
  <c r="AK236" i="34"/>
  <c r="AJ236" i="34"/>
  <c r="AI236" i="34"/>
  <c r="AF236" i="34"/>
  <c r="AB236" i="34"/>
  <c r="AC236" i="34"/>
  <c r="AD236" i="34"/>
  <c r="AI244" i="34"/>
  <c r="AA244" i="34"/>
  <c r="AH244" i="34"/>
  <c r="AG244" i="34"/>
  <c r="AF244" i="34"/>
  <c r="AE244" i="34"/>
  <c r="AL244" i="34"/>
  <c r="AK244" i="34"/>
  <c r="AJ244" i="34"/>
  <c r="AC244" i="34"/>
  <c r="AB244" i="34"/>
  <c r="AD244" i="34"/>
  <c r="AI252" i="34"/>
  <c r="AA252" i="34"/>
  <c r="AH252" i="34"/>
  <c r="AG252" i="34"/>
  <c r="AF252" i="34"/>
  <c r="AE252" i="34"/>
  <c r="AJ252" i="34"/>
  <c r="AD252" i="34"/>
  <c r="AC252" i="34"/>
  <c r="AB252" i="34"/>
  <c r="AL252" i="34"/>
  <c r="AK252" i="34"/>
  <c r="AI260" i="34"/>
  <c r="AA260" i="34"/>
  <c r="AH260" i="34"/>
  <c r="AG260" i="34"/>
  <c r="AF260" i="34"/>
  <c r="AE260" i="34"/>
  <c r="AL260" i="34"/>
  <c r="AK260" i="34"/>
  <c r="AJ260" i="34"/>
  <c r="AB260" i="34"/>
  <c r="AC260" i="34"/>
  <c r="AD260" i="34"/>
  <c r="AK268" i="34"/>
  <c r="AC268" i="34"/>
  <c r="AH268" i="34"/>
  <c r="AD268" i="34"/>
  <c r="AB268" i="34"/>
  <c r="AL268" i="34"/>
  <c r="AA268" i="34"/>
  <c r="AJ268" i="34"/>
  <c r="AI268" i="34"/>
  <c r="AG268" i="34"/>
  <c r="AF268" i="34"/>
  <c r="AE268" i="34"/>
  <c r="AK276" i="34"/>
  <c r="AC276" i="34"/>
  <c r="AJ276" i="34"/>
  <c r="AB276" i="34"/>
  <c r="AH276" i="34"/>
  <c r="AG276" i="34"/>
  <c r="AL276" i="34"/>
  <c r="AI276" i="34"/>
  <c r="AF276" i="34"/>
  <c r="AE276" i="34"/>
  <c r="AD276" i="34"/>
  <c r="AA276" i="34"/>
  <c r="AK284" i="34"/>
  <c r="AC284" i="34"/>
  <c r="AJ284" i="34"/>
  <c r="AB284" i="34"/>
  <c r="AI284" i="34"/>
  <c r="AA284" i="34"/>
  <c r="AH284" i="34"/>
  <c r="AG284" i="34"/>
  <c r="AL284" i="34"/>
  <c r="AF284" i="34"/>
  <c r="AE284" i="34"/>
  <c r="AD284" i="34"/>
  <c r="AK292" i="34"/>
  <c r="AC292" i="34"/>
  <c r="AJ292" i="34"/>
  <c r="AB292" i="34"/>
  <c r="AI292" i="34"/>
  <c r="AA292" i="34"/>
  <c r="AH292" i="34"/>
  <c r="AG292" i="34"/>
  <c r="AF292" i="34"/>
  <c r="AE292" i="34"/>
  <c r="AD292" i="34"/>
  <c r="AL292" i="34"/>
  <c r="AK300" i="34"/>
  <c r="AC300" i="34"/>
  <c r="AJ300" i="34"/>
  <c r="AB300" i="34"/>
  <c r="AI300" i="34"/>
  <c r="AA300" i="34"/>
  <c r="AH300" i="34"/>
  <c r="AG300" i="34"/>
  <c r="AL300" i="34"/>
  <c r="AF300" i="34"/>
  <c r="AE300" i="34"/>
  <c r="AD300" i="34"/>
  <c r="AK308" i="34"/>
  <c r="AC308" i="34"/>
  <c r="AJ308" i="34"/>
  <c r="AB308" i="34"/>
  <c r="AI308" i="34"/>
  <c r="AA308" i="34"/>
  <c r="AH308" i="34"/>
  <c r="AG308" i="34"/>
  <c r="AF308" i="34"/>
  <c r="AE308" i="34"/>
  <c r="AD308" i="34"/>
  <c r="AL308" i="34"/>
  <c r="AK316" i="34"/>
  <c r="AC316" i="34"/>
  <c r="AJ316" i="34"/>
  <c r="AB316" i="34"/>
  <c r="AI316" i="34"/>
  <c r="AA316" i="34"/>
  <c r="AH316" i="34"/>
  <c r="AG316" i="34"/>
  <c r="AL316" i="34"/>
  <c r="AF316" i="34"/>
  <c r="AD316" i="34"/>
  <c r="AE316" i="34"/>
  <c r="AA4" i="34"/>
  <c r="AI4" i="34"/>
  <c r="AE5" i="34"/>
  <c r="AA6" i="34"/>
  <c r="AI6" i="34"/>
  <c r="AE7" i="34"/>
  <c r="AA8" i="34"/>
  <c r="AI8" i="34"/>
  <c r="AE9" i="34"/>
  <c r="AA10" i="34"/>
  <c r="AI10" i="34"/>
  <c r="AE11" i="34"/>
  <c r="AA12" i="34"/>
  <c r="AI12" i="34"/>
  <c r="AE13" i="34"/>
  <c r="AA14" i="34"/>
  <c r="AI14" i="34"/>
  <c r="AE15" i="34"/>
  <c r="AA16" i="34"/>
  <c r="AI16" i="34"/>
  <c r="AE17" i="34"/>
  <c r="AA18" i="34"/>
  <c r="AI18" i="34"/>
  <c r="AE19" i="34"/>
  <c r="AA20" i="34"/>
  <c r="AI20" i="34"/>
  <c r="AE21" i="34"/>
  <c r="AA22" i="34"/>
  <c r="AI22" i="34"/>
  <c r="AE23" i="34"/>
  <c r="AA24" i="34"/>
  <c r="AI24" i="34"/>
  <c r="AE25" i="34"/>
  <c r="AA26" i="34"/>
  <c r="AI26" i="34"/>
  <c r="AE27" i="34"/>
  <c r="AA28" i="34"/>
  <c r="AI28" i="34"/>
  <c r="AE29" i="34"/>
  <c r="AA30" i="34"/>
  <c r="AI30" i="34"/>
  <c r="AE31" i="34"/>
  <c r="AA32" i="34"/>
  <c r="AI32" i="34"/>
  <c r="AE33" i="34"/>
  <c r="AA34" i="34"/>
  <c r="AI34" i="34"/>
  <c r="AE35" i="34"/>
  <c r="AA36" i="34"/>
  <c r="AI36" i="34"/>
  <c r="AE37" i="34"/>
  <c r="AA38" i="34"/>
  <c r="AI38" i="34"/>
  <c r="AE39" i="34"/>
  <c r="AA40" i="34"/>
  <c r="AI40" i="34"/>
  <c r="AE41" i="34"/>
  <c r="AA42" i="34"/>
  <c r="AI42" i="34"/>
  <c r="AE43" i="34"/>
  <c r="AA44" i="34"/>
  <c r="AI44" i="34"/>
  <c r="AE45" i="34"/>
  <c r="AA46" i="34"/>
  <c r="AI46" i="34"/>
  <c r="AE47" i="34"/>
  <c r="AB48" i="34"/>
  <c r="AD49" i="34"/>
  <c r="AH50" i="34"/>
  <c r="AL51" i="34"/>
  <c r="AH54" i="34"/>
  <c r="AL55" i="34"/>
  <c r="AD57" i="34"/>
  <c r="AH58" i="34"/>
  <c r="AL59" i="34"/>
  <c r="AH62" i="34"/>
  <c r="AD65" i="34"/>
  <c r="AH66" i="34"/>
  <c r="AL67" i="34"/>
  <c r="AH70" i="34"/>
  <c r="AL71" i="34"/>
  <c r="AD73" i="34"/>
  <c r="AH74" i="34"/>
  <c r="AL75" i="34"/>
  <c r="AH78" i="34"/>
  <c r="AL79" i="34"/>
  <c r="AD81" i="34"/>
  <c r="AH82" i="34"/>
  <c r="AL83" i="34"/>
  <c r="AH86" i="34"/>
  <c r="AD89" i="34"/>
  <c r="AH90" i="34"/>
  <c r="AF98" i="34"/>
  <c r="AJ103" i="34"/>
  <c r="AF114" i="34"/>
  <c r="AJ119" i="34"/>
  <c r="AF130" i="34"/>
  <c r="AJ139" i="34"/>
  <c r="AB161" i="34"/>
  <c r="AJ63" i="34"/>
  <c r="AB63" i="34"/>
  <c r="AH63" i="34"/>
  <c r="AG63" i="34"/>
  <c r="AF63" i="34"/>
  <c r="AG111" i="34"/>
  <c r="AF111" i="34"/>
  <c r="AE111" i="34"/>
  <c r="AL111" i="34"/>
  <c r="AD111" i="34"/>
  <c r="AK111" i="34"/>
  <c r="AC111" i="34"/>
  <c r="AH111" i="34"/>
  <c r="AB111" i="34"/>
  <c r="AJ167" i="34"/>
  <c r="AH167" i="34"/>
  <c r="AG167" i="34"/>
  <c r="AF167" i="34"/>
  <c r="AK167" i="34"/>
  <c r="AL167" i="34"/>
  <c r="AI167" i="34"/>
  <c r="AE167" i="34"/>
  <c r="AD167" i="34"/>
  <c r="AC167" i="34"/>
  <c r="AB167" i="34"/>
  <c r="AA167" i="34"/>
  <c r="AE215" i="34"/>
  <c r="AL215" i="34"/>
  <c r="AD215" i="34"/>
  <c r="AK215" i="34"/>
  <c r="AC215" i="34"/>
  <c r="AJ215" i="34"/>
  <c r="AB215" i="34"/>
  <c r="AI215" i="34"/>
  <c r="AA215" i="34"/>
  <c r="AH215" i="34"/>
  <c r="AF215" i="34"/>
  <c r="AG215" i="34"/>
  <c r="AE263" i="34"/>
  <c r="AL263" i="34"/>
  <c r="AD263" i="34"/>
  <c r="AK263" i="34"/>
  <c r="AC263" i="34"/>
  <c r="AJ263" i="34"/>
  <c r="AB263" i="34"/>
  <c r="AI263" i="34"/>
  <c r="AA263" i="34"/>
  <c r="AF263" i="34"/>
  <c r="AG263" i="34"/>
  <c r="AH263" i="34"/>
  <c r="AG319" i="34"/>
  <c r="AF319" i="34"/>
  <c r="AE319" i="34"/>
  <c r="AL319" i="34"/>
  <c r="AD319" i="34"/>
  <c r="AK319" i="34"/>
  <c r="AC319" i="34"/>
  <c r="AB319" i="34"/>
  <c r="AA319" i="34"/>
  <c r="AJ319" i="34"/>
  <c r="AI319" i="34"/>
  <c r="AH319" i="34"/>
  <c r="AH31" i="34"/>
  <c r="AH39" i="34"/>
  <c r="AF72" i="34"/>
  <c r="AL72" i="34"/>
  <c r="AD72" i="34"/>
  <c r="AK72" i="34"/>
  <c r="AC72" i="34"/>
  <c r="AJ72" i="34"/>
  <c r="AB72" i="34"/>
  <c r="AK104" i="34"/>
  <c r="AC104" i="34"/>
  <c r="AJ104" i="34"/>
  <c r="AB104" i="34"/>
  <c r="AI104" i="34"/>
  <c r="AA104" i="34"/>
  <c r="AH104" i="34"/>
  <c r="AG104" i="34"/>
  <c r="AL104" i="34"/>
  <c r="AD104" i="34"/>
  <c r="AF104" i="34"/>
  <c r="AK144" i="34"/>
  <c r="AC144" i="34"/>
  <c r="AJ144" i="34"/>
  <c r="AB144" i="34"/>
  <c r="AI144" i="34"/>
  <c r="AA144" i="34"/>
  <c r="AH144" i="34"/>
  <c r="AG144" i="34"/>
  <c r="AL144" i="34"/>
  <c r="AD144" i="34"/>
  <c r="AE144" i="34"/>
  <c r="AF144" i="34"/>
  <c r="AF192" i="34"/>
  <c r="AL192" i="34"/>
  <c r="AD192" i="34"/>
  <c r="AK192" i="34"/>
  <c r="AC192" i="34"/>
  <c r="AJ192" i="34"/>
  <c r="AB192" i="34"/>
  <c r="AG192" i="34"/>
  <c r="AI192" i="34"/>
  <c r="AH192" i="34"/>
  <c r="AE192" i="34"/>
  <c r="AA192" i="34"/>
  <c r="AH240" i="34"/>
  <c r="AG240" i="34"/>
  <c r="AE240" i="34"/>
  <c r="AC240" i="34"/>
  <c r="AB240" i="34"/>
  <c r="AL240" i="34"/>
  <c r="AA240" i="34"/>
  <c r="AK240" i="34"/>
  <c r="AJ240" i="34"/>
  <c r="AI240" i="34"/>
  <c r="AF240" i="34"/>
  <c r="AD240" i="34"/>
  <c r="AK288" i="34"/>
  <c r="AC288" i="34"/>
  <c r="AJ288" i="34"/>
  <c r="AB288" i="34"/>
  <c r="AI288" i="34"/>
  <c r="AA288" i="34"/>
  <c r="AH288" i="34"/>
  <c r="AG288" i="34"/>
  <c r="AL288" i="34"/>
  <c r="AF288" i="34"/>
  <c r="AE288" i="34"/>
  <c r="AD288" i="34"/>
  <c r="AA15" i="34"/>
  <c r="AI15" i="34"/>
  <c r="AI48" i="34"/>
  <c r="AJ53" i="34"/>
  <c r="AB53" i="34"/>
  <c r="AH53" i="34"/>
  <c r="AG53" i="34"/>
  <c r="AF53" i="34"/>
  <c r="AJ61" i="34"/>
  <c r="AB61" i="34"/>
  <c r="AH61" i="34"/>
  <c r="AG61" i="34"/>
  <c r="AF61" i="34"/>
  <c r="AJ69" i="34"/>
  <c r="AB69" i="34"/>
  <c r="AH69" i="34"/>
  <c r="AG69" i="34"/>
  <c r="AF69" i="34"/>
  <c r="AJ77" i="34"/>
  <c r="AB77" i="34"/>
  <c r="AH77" i="34"/>
  <c r="AG77" i="34"/>
  <c r="AF77" i="34"/>
  <c r="AJ85" i="34"/>
  <c r="AB85" i="34"/>
  <c r="AH85" i="34"/>
  <c r="AG85" i="34"/>
  <c r="AF85" i="34"/>
  <c r="AG93" i="34"/>
  <c r="AF93" i="34"/>
  <c r="AE93" i="34"/>
  <c r="AL93" i="34"/>
  <c r="AD93" i="34"/>
  <c r="AK93" i="34"/>
  <c r="AC93" i="34"/>
  <c r="AH93" i="34"/>
  <c r="AJ93" i="34"/>
  <c r="AG101" i="34"/>
  <c r="AF101" i="34"/>
  <c r="AE101" i="34"/>
  <c r="AL101" i="34"/>
  <c r="AD101" i="34"/>
  <c r="AK101" i="34"/>
  <c r="AC101" i="34"/>
  <c r="AH101" i="34"/>
  <c r="AJ101" i="34"/>
  <c r="AG109" i="34"/>
  <c r="AF109" i="34"/>
  <c r="AE109" i="34"/>
  <c r="AL109" i="34"/>
  <c r="AD109" i="34"/>
  <c r="AK109" i="34"/>
  <c r="AC109" i="34"/>
  <c r="AH109" i="34"/>
  <c r="AJ109" i="34"/>
  <c r="AG117" i="34"/>
  <c r="AF117" i="34"/>
  <c r="AE117" i="34"/>
  <c r="AL117" i="34"/>
  <c r="AD117" i="34"/>
  <c r="AK117" i="34"/>
  <c r="AC117" i="34"/>
  <c r="AH117" i="34"/>
  <c r="AJ117" i="34"/>
  <c r="AG125" i="34"/>
  <c r="AF125" i="34"/>
  <c r="AE125" i="34"/>
  <c r="AL125" i="34"/>
  <c r="AD125" i="34"/>
  <c r="AK125" i="34"/>
  <c r="AC125" i="34"/>
  <c r="AH125" i="34"/>
  <c r="AJ125" i="34"/>
  <c r="AG133" i="34"/>
  <c r="AL133" i="34"/>
  <c r="AD133" i="34"/>
  <c r="AK133" i="34"/>
  <c r="AC133" i="34"/>
  <c r="AJ133" i="34"/>
  <c r="AI133" i="34"/>
  <c r="AH133" i="34"/>
  <c r="AF133" i="34"/>
  <c r="AE133" i="34"/>
  <c r="AB133" i="34"/>
  <c r="AG141" i="34"/>
  <c r="AF141" i="34"/>
  <c r="AE141" i="34"/>
  <c r="AL141" i="34"/>
  <c r="AD141" i="34"/>
  <c r="AK141" i="34"/>
  <c r="AC141" i="34"/>
  <c r="AH141" i="34"/>
  <c r="AI141" i="34"/>
  <c r="AB141" i="34"/>
  <c r="AA141" i="34"/>
  <c r="AJ141" i="34"/>
  <c r="AG149" i="34"/>
  <c r="AF149" i="34"/>
  <c r="AE149" i="34"/>
  <c r="AL149" i="34"/>
  <c r="AD149" i="34"/>
  <c r="AK149" i="34"/>
  <c r="AC149" i="34"/>
  <c r="AH149" i="34"/>
  <c r="AI149" i="34"/>
  <c r="AB149" i="34"/>
  <c r="AA149" i="34"/>
  <c r="AJ149" i="34"/>
  <c r="AG157" i="34"/>
  <c r="AF157" i="34"/>
  <c r="AE157" i="34"/>
  <c r="AL157" i="34"/>
  <c r="AD157" i="34"/>
  <c r="AK157" i="34"/>
  <c r="AC157" i="34"/>
  <c r="AH157" i="34"/>
  <c r="AI157" i="34"/>
  <c r="AB157" i="34"/>
  <c r="AA157" i="34"/>
  <c r="AJ157" i="34"/>
  <c r="AG165" i="34"/>
  <c r="AF165" i="34"/>
  <c r="AE165" i="34"/>
  <c r="AL165" i="34"/>
  <c r="AD165" i="34"/>
  <c r="AK165" i="34"/>
  <c r="AC165" i="34"/>
  <c r="AH165" i="34"/>
  <c r="AI165" i="34"/>
  <c r="AB165" i="34"/>
  <c r="AA165" i="34"/>
  <c r="AJ165" i="34"/>
  <c r="AJ173" i="34"/>
  <c r="AB173" i="34"/>
  <c r="AH173" i="34"/>
  <c r="AG173" i="34"/>
  <c r="AF173" i="34"/>
  <c r="AK173" i="34"/>
  <c r="AC173" i="34"/>
  <c r="AD173" i="34"/>
  <c r="AA173" i="34"/>
  <c r="AE173" i="34"/>
  <c r="AL173" i="34"/>
  <c r="AI173" i="34"/>
  <c r="AJ181" i="34"/>
  <c r="AB181" i="34"/>
  <c r="AH181" i="34"/>
  <c r="AG181" i="34"/>
  <c r="AF181" i="34"/>
  <c r="AK181" i="34"/>
  <c r="AC181" i="34"/>
  <c r="AL181" i="34"/>
  <c r="AI181" i="34"/>
  <c r="AE181" i="34"/>
  <c r="AD181" i="34"/>
  <c r="AA181" i="34"/>
  <c r="AJ189" i="34"/>
  <c r="AB189" i="34"/>
  <c r="AH189" i="34"/>
  <c r="AG189" i="34"/>
  <c r="AF189" i="34"/>
  <c r="AK189" i="34"/>
  <c r="AC189" i="34"/>
  <c r="AD189" i="34"/>
  <c r="AA189" i="34"/>
  <c r="AE189" i="34"/>
  <c r="AL189" i="34"/>
  <c r="AI189" i="34"/>
  <c r="AJ197" i="34"/>
  <c r="AB197" i="34"/>
  <c r="AH197" i="34"/>
  <c r="AG197" i="34"/>
  <c r="AF197" i="34"/>
  <c r="AK197" i="34"/>
  <c r="AC197" i="34"/>
  <c r="AL197" i="34"/>
  <c r="AI197" i="34"/>
  <c r="AE197" i="34"/>
  <c r="AD197" i="34"/>
  <c r="AA197" i="34"/>
  <c r="AL205" i="34"/>
  <c r="AD205" i="34"/>
  <c r="AK205" i="34"/>
  <c r="AC205" i="34"/>
  <c r="AJ205" i="34"/>
  <c r="AB205" i="34"/>
  <c r="AF205" i="34"/>
  <c r="AA205" i="34"/>
  <c r="AG205" i="34"/>
  <c r="AE205" i="34"/>
  <c r="AI205" i="34"/>
  <c r="AH205" i="34"/>
  <c r="AE213" i="34"/>
  <c r="AL213" i="34"/>
  <c r="AD213" i="34"/>
  <c r="AK213" i="34"/>
  <c r="AC213" i="34"/>
  <c r="AJ213" i="34"/>
  <c r="AB213" i="34"/>
  <c r="AI213" i="34"/>
  <c r="AA213" i="34"/>
  <c r="AG213" i="34"/>
  <c r="AF213" i="34"/>
  <c r="AE221" i="34"/>
  <c r="AL221" i="34"/>
  <c r="AD221" i="34"/>
  <c r="AK221" i="34"/>
  <c r="AC221" i="34"/>
  <c r="AJ221" i="34"/>
  <c r="AB221" i="34"/>
  <c r="AI221" i="34"/>
  <c r="AA221" i="34"/>
  <c r="AF221" i="34"/>
  <c r="AG221" i="34"/>
  <c r="AH221" i="34"/>
  <c r="AE229" i="34"/>
  <c r="AL229" i="34"/>
  <c r="AD229" i="34"/>
  <c r="AK229" i="34"/>
  <c r="AC229" i="34"/>
  <c r="AJ229" i="34"/>
  <c r="AB229" i="34"/>
  <c r="AI229" i="34"/>
  <c r="AA229" i="34"/>
  <c r="AG229" i="34"/>
  <c r="AF229" i="34"/>
  <c r="AH229" i="34"/>
  <c r="AL237" i="34"/>
  <c r="AD237" i="34"/>
  <c r="AK237" i="34"/>
  <c r="AC237" i="34"/>
  <c r="AI237" i="34"/>
  <c r="AA237" i="34"/>
  <c r="AJ237" i="34"/>
  <c r="AH237" i="34"/>
  <c r="AG237" i="34"/>
  <c r="AF237" i="34"/>
  <c r="AE237" i="34"/>
  <c r="AB237" i="34"/>
  <c r="AE245" i="34"/>
  <c r="AL245" i="34"/>
  <c r="AD245" i="34"/>
  <c r="AK245" i="34"/>
  <c r="AC245" i="34"/>
  <c r="AJ245" i="34"/>
  <c r="AB245" i="34"/>
  <c r="AI245" i="34"/>
  <c r="AA245" i="34"/>
  <c r="AG245" i="34"/>
  <c r="AF245" i="34"/>
  <c r="AH245" i="34"/>
  <c r="AE253" i="34"/>
  <c r="AL253" i="34"/>
  <c r="AD253" i="34"/>
  <c r="AK253" i="34"/>
  <c r="AC253" i="34"/>
  <c r="AJ253" i="34"/>
  <c r="AB253" i="34"/>
  <c r="AI253" i="34"/>
  <c r="AA253" i="34"/>
  <c r="AH253" i="34"/>
  <c r="AG253" i="34"/>
  <c r="AF253" i="34"/>
  <c r="AE261" i="34"/>
  <c r="AL261" i="34"/>
  <c r="AD261" i="34"/>
  <c r="AK261" i="34"/>
  <c r="AC261" i="34"/>
  <c r="AJ261" i="34"/>
  <c r="AB261" i="34"/>
  <c r="AI261" i="34"/>
  <c r="AA261" i="34"/>
  <c r="AG261" i="34"/>
  <c r="AF261" i="34"/>
  <c r="AH261" i="34"/>
  <c r="AG269" i="34"/>
  <c r="AL269" i="34"/>
  <c r="AD269" i="34"/>
  <c r="AB269" i="34"/>
  <c r="AK269" i="34"/>
  <c r="AA269" i="34"/>
  <c r="AJ269" i="34"/>
  <c r="AI269" i="34"/>
  <c r="AH269" i="34"/>
  <c r="AC269" i="34"/>
  <c r="AF269" i="34"/>
  <c r="AE269" i="34"/>
  <c r="AG277" i="34"/>
  <c r="AF277" i="34"/>
  <c r="AL277" i="34"/>
  <c r="AD277" i="34"/>
  <c r="AK277" i="34"/>
  <c r="AC277" i="34"/>
  <c r="AA277" i="34"/>
  <c r="AJ277" i="34"/>
  <c r="AI277" i="34"/>
  <c r="AH277" i="34"/>
  <c r="AE277" i="34"/>
  <c r="AB277" i="34"/>
  <c r="AG285" i="34"/>
  <c r="AF285" i="34"/>
  <c r="AE285" i="34"/>
  <c r="AL285" i="34"/>
  <c r="AD285" i="34"/>
  <c r="AK285" i="34"/>
  <c r="AC285" i="34"/>
  <c r="AH285" i="34"/>
  <c r="AB285" i="34"/>
  <c r="AA285" i="34"/>
  <c r="AJ285" i="34"/>
  <c r="AI285" i="34"/>
  <c r="AG293" i="34"/>
  <c r="AF293" i="34"/>
  <c r="AE293" i="34"/>
  <c r="AL293" i="34"/>
  <c r="AD293" i="34"/>
  <c r="AK293" i="34"/>
  <c r="AC293" i="34"/>
  <c r="AJ293" i="34"/>
  <c r="AI293" i="34"/>
  <c r="AH293" i="34"/>
  <c r="AA293" i="34"/>
  <c r="AB293" i="34"/>
  <c r="AG301" i="34"/>
  <c r="AF301" i="34"/>
  <c r="AE301" i="34"/>
  <c r="AL301" i="34"/>
  <c r="AD301" i="34"/>
  <c r="AK301" i="34"/>
  <c r="AC301" i="34"/>
  <c r="AH301" i="34"/>
  <c r="AB301" i="34"/>
  <c r="AA301" i="34"/>
  <c r="AJ301" i="34"/>
  <c r="AI301" i="34"/>
  <c r="AG309" i="34"/>
  <c r="AF309" i="34"/>
  <c r="AE309" i="34"/>
  <c r="AL309" i="34"/>
  <c r="AD309" i="34"/>
  <c r="AK309" i="34"/>
  <c r="AC309" i="34"/>
  <c r="AJ309" i="34"/>
  <c r="AI309" i="34"/>
  <c r="AH309" i="34"/>
  <c r="AB309" i="34"/>
  <c r="AA309" i="34"/>
  <c r="AG317" i="34"/>
  <c r="AF317" i="34"/>
  <c r="AE317" i="34"/>
  <c r="AL317" i="34"/>
  <c r="AD317" i="34"/>
  <c r="AK317" i="34"/>
  <c r="AC317" i="34"/>
  <c r="AH317" i="34"/>
  <c r="AB317" i="34"/>
  <c r="AA317" i="34"/>
  <c r="AI317" i="34"/>
  <c r="AJ317" i="34"/>
  <c r="AB4" i="34"/>
  <c r="AJ4" i="34"/>
  <c r="AF5" i="34"/>
  <c r="AB6" i="34"/>
  <c r="AJ6" i="34"/>
  <c r="AF7" i="34"/>
  <c r="AB8" i="34"/>
  <c r="AJ8" i="34"/>
  <c r="AF9" i="34"/>
  <c r="AB10" i="34"/>
  <c r="AJ10" i="34"/>
  <c r="AF11" i="34"/>
  <c r="AB12" i="34"/>
  <c r="AJ12" i="34"/>
  <c r="AF13" i="34"/>
  <c r="AB14" i="34"/>
  <c r="AJ14" i="34"/>
  <c r="AF15" i="34"/>
  <c r="AB16" i="34"/>
  <c r="AJ16" i="34"/>
  <c r="AF17" i="34"/>
  <c r="AB18" i="34"/>
  <c r="AJ18" i="34"/>
  <c r="AF19" i="34"/>
  <c r="AB20" i="34"/>
  <c r="AJ20" i="34"/>
  <c r="AF21" i="34"/>
  <c r="AB22" i="34"/>
  <c r="AJ22" i="34"/>
  <c r="AF23" i="34"/>
  <c r="AB24" i="34"/>
  <c r="AJ24" i="34"/>
  <c r="AF25" i="34"/>
  <c r="AB26" i="34"/>
  <c r="AJ26" i="34"/>
  <c r="AF27" i="34"/>
  <c r="AB28" i="34"/>
  <c r="AJ28" i="34"/>
  <c r="AF29" i="34"/>
  <c r="AB30" i="34"/>
  <c r="AJ30" i="34"/>
  <c r="AF31" i="34"/>
  <c r="AB32" i="34"/>
  <c r="AJ32" i="34"/>
  <c r="AF33" i="34"/>
  <c r="AB34" i="34"/>
  <c r="AJ34" i="34"/>
  <c r="AF35" i="34"/>
  <c r="AB36" i="34"/>
  <c r="AJ36" i="34"/>
  <c r="AF37" i="34"/>
  <c r="AB38" i="34"/>
  <c r="AJ38" i="34"/>
  <c r="AF39" i="34"/>
  <c r="AB40" i="34"/>
  <c r="AJ40" i="34"/>
  <c r="AF41" i="34"/>
  <c r="AB42" i="34"/>
  <c r="AJ42" i="34"/>
  <c r="AF43" i="34"/>
  <c r="AB44" i="34"/>
  <c r="AJ44" i="34"/>
  <c r="AF45" i="34"/>
  <c r="AB46" i="34"/>
  <c r="AJ46" i="34"/>
  <c r="AF47" i="34"/>
  <c r="AE48" i="34"/>
  <c r="AE49" i="34"/>
  <c r="AI50" i="34"/>
  <c r="AA52" i="34"/>
  <c r="AE53" i="34"/>
  <c r="AA56" i="34"/>
  <c r="AE57" i="34"/>
  <c r="AI58" i="34"/>
  <c r="AA60" i="34"/>
  <c r="AE61" i="34"/>
  <c r="AE65" i="34"/>
  <c r="AI66" i="34"/>
  <c r="AA68" i="34"/>
  <c r="AE69" i="34"/>
  <c r="AA72" i="34"/>
  <c r="AE73" i="34"/>
  <c r="AI74" i="34"/>
  <c r="AA76" i="34"/>
  <c r="AE77" i="34"/>
  <c r="AA80" i="34"/>
  <c r="AE81" i="34"/>
  <c r="AI82" i="34"/>
  <c r="AA84" i="34"/>
  <c r="AE85" i="34"/>
  <c r="AA88" i="34"/>
  <c r="AE89" i="34"/>
  <c r="AI90" i="34"/>
  <c r="AI93" i="34"/>
  <c r="AA99" i="34"/>
  <c r="AE104" i="34"/>
  <c r="AI109" i="34"/>
  <c r="AA115" i="34"/>
  <c r="AE120" i="34"/>
  <c r="AI125" i="34"/>
  <c r="AA131" i="34"/>
  <c r="AI163" i="34"/>
  <c r="AJ87" i="34"/>
  <c r="AB87" i="34"/>
  <c r="AH87" i="34"/>
  <c r="AG87" i="34"/>
  <c r="AF87" i="34"/>
  <c r="AG151" i="34"/>
  <c r="AF151" i="34"/>
  <c r="AE151" i="34"/>
  <c r="AL151" i="34"/>
  <c r="AD151" i="34"/>
  <c r="AK151" i="34"/>
  <c r="AC151" i="34"/>
  <c r="AH151" i="34"/>
  <c r="AJ151" i="34"/>
  <c r="AI151" i="34"/>
  <c r="AB151" i="34"/>
  <c r="AA151" i="34"/>
  <c r="AJ191" i="34"/>
  <c r="AB191" i="34"/>
  <c r="AH191" i="34"/>
  <c r="AG191" i="34"/>
  <c r="AF191" i="34"/>
  <c r="AK191" i="34"/>
  <c r="AC191" i="34"/>
  <c r="AA191" i="34"/>
  <c r="AL191" i="34"/>
  <c r="AD191" i="34"/>
  <c r="AE191" i="34"/>
  <c r="AI191" i="34"/>
  <c r="AL239" i="34"/>
  <c r="AD239" i="34"/>
  <c r="AK239" i="34"/>
  <c r="AC239" i="34"/>
  <c r="AI239" i="34"/>
  <c r="AA239" i="34"/>
  <c r="AB239" i="34"/>
  <c r="AJ239" i="34"/>
  <c r="AH239" i="34"/>
  <c r="AE239" i="34"/>
  <c r="AG239" i="34"/>
  <c r="AF239" i="34"/>
  <c r="AG287" i="34"/>
  <c r="AF287" i="34"/>
  <c r="AE287" i="34"/>
  <c r="AL287" i="34"/>
  <c r="AD287" i="34"/>
  <c r="AK287" i="34"/>
  <c r="AC287" i="34"/>
  <c r="AB287" i="34"/>
  <c r="AA287" i="34"/>
  <c r="AI287" i="34"/>
  <c r="AH287" i="34"/>
  <c r="AJ287" i="34"/>
  <c r="AC71" i="34"/>
  <c r="AF64" i="34"/>
  <c r="AL64" i="34"/>
  <c r="AD64" i="34"/>
  <c r="AK64" i="34"/>
  <c r="AC64" i="34"/>
  <c r="AJ64" i="34"/>
  <c r="AB64" i="34"/>
  <c r="AK112" i="34"/>
  <c r="AC112" i="34"/>
  <c r="AJ112" i="34"/>
  <c r="AB112" i="34"/>
  <c r="AI112" i="34"/>
  <c r="AA112" i="34"/>
  <c r="AH112" i="34"/>
  <c r="AG112" i="34"/>
  <c r="AL112" i="34"/>
  <c r="AD112" i="34"/>
  <c r="AF112" i="34"/>
  <c r="AK152" i="34"/>
  <c r="AC152" i="34"/>
  <c r="AJ152" i="34"/>
  <c r="AB152" i="34"/>
  <c r="AI152" i="34"/>
  <c r="AA152" i="34"/>
  <c r="AH152" i="34"/>
  <c r="AG152" i="34"/>
  <c r="AL152" i="34"/>
  <c r="AD152" i="34"/>
  <c r="AE152" i="34"/>
  <c r="AF152" i="34"/>
  <c r="AF200" i="34"/>
  <c r="AL200" i="34"/>
  <c r="AD200" i="34"/>
  <c r="AK200" i="34"/>
  <c r="AC200" i="34"/>
  <c r="AJ200" i="34"/>
  <c r="AB200" i="34"/>
  <c r="AG200" i="34"/>
  <c r="AI200" i="34"/>
  <c r="AA200" i="34"/>
  <c r="AH200" i="34"/>
  <c r="AE200" i="34"/>
  <c r="AI264" i="34"/>
  <c r="AA264" i="34"/>
  <c r="AH264" i="34"/>
  <c r="AG264" i="34"/>
  <c r="AF264" i="34"/>
  <c r="AE264" i="34"/>
  <c r="AL264" i="34"/>
  <c r="AK264" i="34"/>
  <c r="AJ264" i="34"/>
  <c r="AD264" i="34"/>
  <c r="AC264" i="34"/>
  <c r="AB264" i="34"/>
  <c r="AK304" i="34"/>
  <c r="AC304" i="34"/>
  <c r="AJ304" i="34"/>
  <c r="AB304" i="34"/>
  <c r="AI304" i="34"/>
  <c r="AA304" i="34"/>
  <c r="AH304" i="34"/>
  <c r="AG304" i="34"/>
  <c r="AL304" i="34"/>
  <c r="AF304" i="34"/>
  <c r="AE304" i="34"/>
  <c r="AD304" i="34"/>
  <c r="AI7" i="34"/>
  <c r="AE8" i="34"/>
  <c r="AA23" i="34"/>
  <c r="AA39" i="34"/>
  <c r="AI39" i="34"/>
  <c r="AD55" i="34"/>
  <c r="AH56" i="34"/>
  <c r="AH64" i="34"/>
  <c r="AF54" i="34"/>
  <c r="AL54" i="34"/>
  <c r="AD54" i="34"/>
  <c r="AK54" i="34"/>
  <c r="AC54" i="34"/>
  <c r="AJ54" i="34"/>
  <c r="AB54" i="34"/>
  <c r="AF62" i="34"/>
  <c r="AL62" i="34"/>
  <c r="AD62" i="34"/>
  <c r="AK62" i="34"/>
  <c r="AC62" i="34"/>
  <c r="AJ62" i="34"/>
  <c r="AB62" i="34"/>
  <c r="AF70" i="34"/>
  <c r="AL70" i="34"/>
  <c r="AD70" i="34"/>
  <c r="AK70" i="34"/>
  <c r="AC70" i="34"/>
  <c r="AJ70" i="34"/>
  <c r="AB70" i="34"/>
  <c r="AF78" i="34"/>
  <c r="AL78" i="34"/>
  <c r="AD78" i="34"/>
  <c r="AK78" i="34"/>
  <c r="AC78" i="34"/>
  <c r="AJ78" i="34"/>
  <c r="AB78" i="34"/>
  <c r="AF86" i="34"/>
  <c r="AL86" i="34"/>
  <c r="AD86" i="34"/>
  <c r="AK86" i="34"/>
  <c r="AC86" i="34"/>
  <c r="AJ86" i="34"/>
  <c r="AB86" i="34"/>
  <c r="AK94" i="34"/>
  <c r="AC94" i="34"/>
  <c r="AJ94" i="34"/>
  <c r="AB94" i="34"/>
  <c r="AI94" i="34"/>
  <c r="AA94" i="34"/>
  <c r="AH94" i="34"/>
  <c r="AG94" i="34"/>
  <c r="AL94" i="34"/>
  <c r="AD94" i="34"/>
  <c r="AF94" i="34"/>
  <c r="AE94" i="34"/>
  <c r="AK102" i="34"/>
  <c r="AC102" i="34"/>
  <c r="AJ102" i="34"/>
  <c r="AB102" i="34"/>
  <c r="AI102" i="34"/>
  <c r="AA102" i="34"/>
  <c r="AH102" i="34"/>
  <c r="AG102" i="34"/>
  <c r="AL102" i="34"/>
  <c r="AD102" i="34"/>
  <c r="AF102" i="34"/>
  <c r="AE102" i="34"/>
  <c r="AK110" i="34"/>
  <c r="AC110" i="34"/>
  <c r="AJ110" i="34"/>
  <c r="AB110" i="34"/>
  <c r="AI110" i="34"/>
  <c r="AA110" i="34"/>
  <c r="AH110" i="34"/>
  <c r="AG110" i="34"/>
  <c r="AL110" i="34"/>
  <c r="AD110" i="34"/>
  <c r="AF110" i="34"/>
  <c r="AE110" i="34"/>
  <c r="AK118" i="34"/>
  <c r="AC118" i="34"/>
  <c r="AJ118" i="34"/>
  <c r="AB118" i="34"/>
  <c r="AI118" i="34"/>
  <c r="AA118" i="34"/>
  <c r="AH118" i="34"/>
  <c r="AG118" i="34"/>
  <c r="AL118" i="34"/>
  <c r="AD118" i="34"/>
  <c r="AF118" i="34"/>
  <c r="AE118" i="34"/>
  <c r="AK126" i="34"/>
  <c r="AC126" i="34"/>
  <c r="AJ126" i="34"/>
  <c r="AB126" i="34"/>
  <c r="AI126" i="34"/>
  <c r="AA126" i="34"/>
  <c r="AH126" i="34"/>
  <c r="AG126" i="34"/>
  <c r="AL126" i="34"/>
  <c r="AD126" i="34"/>
  <c r="AF126" i="34"/>
  <c r="AE126" i="34"/>
  <c r="AK134" i="34"/>
  <c r="AC134" i="34"/>
  <c r="AH134" i="34"/>
  <c r="AG134" i="34"/>
  <c r="AL134" i="34"/>
  <c r="AJ134" i="34"/>
  <c r="AI134" i="34"/>
  <c r="AF134" i="34"/>
  <c r="AE134" i="34"/>
  <c r="AA134" i="34"/>
  <c r="AK142" i="34"/>
  <c r="AC142" i="34"/>
  <c r="AJ142" i="34"/>
  <c r="AB142" i="34"/>
  <c r="AI142" i="34"/>
  <c r="AA142" i="34"/>
  <c r="AH142" i="34"/>
  <c r="AG142" i="34"/>
  <c r="AL142" i="34"/>
  <c r="AD142" i="34"/>
  <c r="AF142" i="34"/>
  <c r="AK150" i="34"/>
  <c r="AC150" i="34"/>
  <c r="AJ150" i="34"/>
  <c r="AB150" i="34"/>
  <c r="AI150" i="34"/>
  <c r="AA150" i="34"/>
  <c r="AH150" i="34"/>
  <c r="AG150" i="34"/>
  <c r="AL150" i="34"/>
  <c r="AD150" i="34"/>
  <c r="AK158" i="34"/>
  <c r="AC158" i="34"/>
  <c r="AJ158" i="34"/>
  <c r="AB158" i="34"/>
  <c r="AI158" i="34"/>
  <c r="AA158" i="34"/>
  <c r="AH158" i="34"/>
  <c r="AG158" i="34"/>
  <c r="AL158" i="34"/>
  <c r="AD158" i="34"/>
  <c r="AF158" i="34"/>
  <c r="AK166" i="34"/>
  <c r="AC166" i="34"/>
  <c r="AJ166" i="34"/>
  <c r="AB166" i="34"/>
  <c r="AI166" i="34"/>
  <c r="AA166" i="34"/>
  <c r="AH166" i="34"/>
  <c r="AG166" i="34"/>
  <c r="AL166" i="34"/>
  <c r="AD166" i="34"/>
  <c r="AF166" i="34"/>
  <c r="AE166" i="34"/>
  <c r="AF174" i="34"/>
  <c r="AL174" i="34"/>
  <c r="AD174" i="34"/>
  <c r="AK174" i="34"/>
  <c r="AC174" i="34"/>
  <c r="AJ174" i="34"/>
  <c r="AB174" i="34"/>
  <c r="AG174" i="34"/>
  <c r="AI174" i="34"/>
  <c r="AH174" i="34"/>
  <c r="AE174" i="34"/>
  <c r="AA174" i="34"/>
  <c r="AF182" i="34"/>
  <c r="AL182" i="34"/>
  <c r="AD182" i="34"/>
  <c r="AK182" i="34"/>
  <c r="AC182" i="34"/>
  <c r="AJ182" i="34"/>
  <c r="AB182" i="34"/>
  <c r="AG182" i="34"/>
  <c r="AA182" i="34"/>
  <c r="AE182" i="34"/>
  <c r="AI182" i="34"/>
  <c r="AH182" i="34"/>
  <c r="AF190" i="34"/>
  <c r="AL190" i="34"/>
  <c r="AD190" i="34"/>
  <c r="AK190" i="34"/>
  <c r="AC190" i="34"/>
  <c r="AJ190" i="34"/>
  <c r="AB190" i="34"/>
  <c r="AG190" i="34"/>
  <c r="AI190" i="34"/>
  <c r="AH190" i="34"/>
  <c r="AE190" i="34"/>
  <c r="AA190" i="34"/>
  <c r="AF198" i="34"/>
  <c r="AL198" i="34"/>
  <c r="AD198" i="34"/>
  <c r="AK198" i="34"/>
  <c r="AC198" i="34"/>
  <c r="AJ198" i="34"/>
  <c r="AB198" i="34"/>
  <c r="AG198" i="34"/>
  <c r="AA198" i="34"/>
  <c r="AE198" i="34"/>
  <c r="AH198" i="34"/>
  <c r="AI198" i="34"/>
  <c r="AH206" i="34"/>
  <c r="AG206" i="34"/>
  <c r="AF206" i="34"/>
  <c r="AE206" i="34"/>
  <c r="AC206" i="34"/>
  <c r="AB206" i="34"/>
  <c r="AL206" i="34"/>
  <c r="AA206" i="34"/>
  <c r="AI206" i="34"/>
  <c r="AK206" i="34"/>
  <c r="AJ206" i="34"/>
  <c r="AD206" i="34"/>
  <c r="AI214" i="34"/>
  <c r="AA214" i="34"/>
  <c r="AH214" i="34"/>
  <c r="AG214" i="34"/>
  <c r="AF214" i="34"/>
  <c r="AE214" i="34"/>
  <c r="AB214" i="34"/>
  <c r="AL214" i="34"/>
  <c r="AK214" i="34"/>
  <c r="AC214" i="34"/>
  <c r="AJ214" i="34"/>
  <c r="AD214" i="34"/>
  <c r="AI222" i="34"/>
  <c r="AA222" i="34"/>
  <c r="AH222" i="34"/>
  <c r="AG222" i="34"/>
  <c r="AF222" i="34"/>
  <c r="AE222" i="34"/>
  <c r="AK222" i="34"/>
  <c r="AD222" i="34"/>
  <c r="AC222" i="34"/>
  <c r="AB222" i="34"/>
  <c r="AL222" i="34"/>
  <c r="AJ222" i="34"/>
  <c r="AI230" i="34"/>
  <c r="AA230" i="34"/>
  <c r="AH230" i="34"/>
  <c r="AG230" i="34"/>
  <c r="AF230" i="34"/>
  <c r="AE230" i="34"/>
  <c r="AB230" i="34"/>
  <c r="AL230" i="34"/>
  <c r="AK230" i="34"/>
  <c r="AC230" i="34"/>
  <c r="AJ230" i="34"/>
  <c r="AD230" i="34"/>
  <c r="AH238" i="34"/>
  <c r="AG238" i="34"/>
  <c r="AE238" i="34"/>
  <c r="AB238" i="34"/>
  <c r="AL238" i="34"/>
  <c r="AA238" i="34"/>
  <c r="AK238" i="34"/>
  <c r="AJ238" i="34"/>
  <c r="AI238" i="34"/>
  <c r="AF238" i="34"/>
  <c r="AC238" i="34"/>
  <c r="AD238" i="34"/>
  <c r="AI246" i="34"/>
  <c r="AA246" i="34"/>
  <c r="AH246" i="34"/>
  <c r="AG246" i="34"/>
  <c r="AF246" i="34"/>
  <c r="AE246" i="34"/>
  <c r="AL246" i="34"/>
  <c r="AK246" i="34"/>
  <c r="AJ246" i="34"/>
  <c r="AD246" i="34"/>
  <c r="AB246" i="34"/>
  <c r="AC246" i="34"/>
  <c r="AI254" i="34"/>
  <c r="AA254" i="34"/>
  <c r="AH254" i="34"/>
  <c r="AG254" i="34"/>
  <c r="AF254" i="34"/>
  <c r="AE254" i="34"/>
  <c r="AD254" i="34"/>
  <c r="AC254" i="34"/>
  <c r="AB254" i="34"/>
  <c r="AK254" i="34"/>
  <c r="AL254" i="34"/>
  <c r="AJ254" i="34"/>
  <c r="AI262" i="34"/>
  <c r="AA262" i="34"/>
  <c r="AH262" i="34"/>
  <c r="AG262" i="34"/>
  <c r="AF262" i="34"/>
  <c r="AE262" i="34"/>
  <c r="AL262" i="34"/>
  <c r="AK262" i="34"/>
  <c r="AJ262" i="34"/>
  <c r="AD262" i="34"/>
  <c r="AC262" i="34"/>
  <c r="AB262" i="34"/>
  <c r="AK270" i="34"/>
  <c r="AC270" i="34"/>
  <c r="AJ270" i="34"/>
  <c r="AB270" i="34"/>
  <c r="AH270" i="34"/>
  <c r="AA270" i="34"/>
  <c r="AL270" i="34"/>
  <c r="AI270" i="34"/>
  <c r="AG270" i="34"/>
  <c r="AF270" i="34"/>
  <c r="AE270" i="34"/>
  <c r="AD270" i="34"/>
  <c r="AK278" i="34"/>
  <c r="AC278" i="34"/>
  <c r="AJ278" i="34"/>
  <c r="AB278" i="34"/>
  <c r="AI278" i="34"/>
  <c r="AH278" i="34"/>
  <c r="AG278" i="34"/>
  <c r="AE278" i="34"/>
  <c r="AD278" i="34"/>
  <c r="AA278" i="34"/>
  <c r="AF278" i="34"/>
  <c r="AL278" i="34"/>
  <c r="AK286" i="34"/>
  <c r="AC286" i="34"/>
  <c r="AJ286" i="34"/>
  <c r="AB286" i="34"/>
  <c r="AI286" i="34"/>
  <c r="AA286" i="34"/>
  <c r="AH286" i="34"/>
  <c r="AG286" i="34"/>
  <c r="AL286" i="34"/>
  <c r="AF286" i="34"/>
  <c r="AE286" i="34"/>
  <c r="AD286" i="34"/>
  <c r="AK294" i="34"/>
  <c r="AC294" i="34"/>
  <c r="AJ294" i="34"/>
  <c r="AB294" i="34"/>
  <c r="AI294" i="34"/>
  <c r="AA294" i="34"/>
  <c r="AH294" i="34"/>
  <c r="AG294" i="34"/>
  <c r="AE294" i="34"/>
  <c r="AD294" i="34"/>
  <c r="AL294" i="34"/>
  <c r="AF294" i="34"/>
  <c r="AK302" i="34"/>
  <c r="AC302" i="34"/>
  <c r="AJ302" i="34"/>
  <c r="AB302" i="34"/>
  <c r="AI302" i="34"/>
  <c r="AA302" i="34"/>
  <c r="AH302" i="34"/>
  <c r="AG302" i="34"/>
  <c r="AL302" i="34"/>
  <c r="AF302" i="34"/>
  <c r="AE302" i="34"/>
  <c r="AD302" i="34"/>
  <c r="AK310" i="34"/>
  <c r="AC310" i="34"/>
  <c r="AJ310" i="34"/>
  <c r="AB310" i="34"/>
  <c r="AI310" i="34"/>
  <c r="AA310" i="34"/>
  <c r="AH310" i="34"/>
  <c r="AG310" i="34"/>
  <c r="AE310" i="34"/>
  <c r="AD310" i="34"/>
  <c r="AL310" i="34"/>
  <c r="AF310" i="34"/>
  <c r="AK318" i="34"/>
  <c r="AC318" i="34"/>
  <c r="AJ318" i="34"/>
  <c r="AB318" i="34"/>
  <c r="AI318" i="34"/>
  <c r="AA318" i="34"/>
  <c r="AH318" i="34"/>
  <c r="AG318" i="34"/>
  <c r="AL318" i="34"/>
  <c r="AF318" i="34"/>
  <c r="AE318" i="34"/>
  <c r="AD318" i="34"/>
  <c r="AC4" i="34"/>
  <c r="AC6" i="34"/>
  <c r="AC8" i="34"/>
  <c r="AC10" i="34"/>
  <c r="AC12" i="34"/>
  <c r="AC14" i="34"/>
  <c r="AC16" i="34"/>
  <c r="AC18" i="34"/>
  <c r="AC20" i="34"/>
  <c r="AC22" i="34"/>
  <c r="AC24" i="34"/>
  <c r="AC26" i="34"/>
  <c r="AC28" i="34"/>
  <c r="AC30" i="34"/>
  <c r="AC32" i="34"/>
  <c r="AC34" i="34"/>
  <c r="AC36" i="34"/>
  <c r="AC38" i="34"/>
  <c r="AC40" i="34"/>
  <c r="AC42" i="34"/>
  <c r="AC44" i="34"/>
  <c r="AC46" i="34"/>
  <c r="AG47" i="34"/>
  <c r="AG48" i="34"/>
  <c r="AI49" i="34"/>
  <c r="AA51" i="34"/>
  <c r="AE52" i="34"/>
  <c r="AI53" i="34"/>
  <c r="AA55" i="34"/>
  <c r="AE56" i="34"/>
  <c r="AI57" i="34"/>
  <c r="AA59" i="34"/>
  <c r="AE60" i="34"/>
  <c r="AI61" i="34"/>
  <c r="AA63" i="34"/>
  <c r="AE64" i="34"/>
  <c r="AI65" i="34"/>
  <c r="AA67" i="34"/>
  <c r="AE68" i="34"/>
  <c r="AI69" i="34"/>
  <c r="AA71" i="34"/>
  <c r="AE72" i="34"/>
  <c r="AI73" i="34"/>
  <c r="AA75" i="34"/>
  <c r="AE76" i="34"/>
  <c r="AI77" i="34"/>
  <c r="AA79" i="34"/>
  <c r="AE80" i="34"/>
  <c r="AI81" i="34"/>
  <c r="AA83" i="34"/>
  <c r="AE84" i="34"/>
  <c r="AI85" i="34"/>
  <c r="AA87" i="34"/>
  <c r="AE88" i="34"/>
  <c r="AI89" i="34"/>
  <c r="AA91" i="34"/>
  <c r="AA95" i="34"/>
  <c r="AE100" i="34"/>
  <c r="AI105" i="34"/>
  <c r="AA111" i="34"/>
  <c r="AE116" i="34"/>
  <c r="AI121" i="34"/>
  <c r="AA127" i="34"/>
  <c r="AA133" i="34"/>
  <c r="AI147" i="34"/>
  <c r="AL171" i="34"/>
  <c r="A2" i="35"/>
  <c r="W1" i="42" l="1"/>
  <c r="V1" i="42" s="1"/>
  <c r="DE303" i="45"/>
  <c r="DD303" i="45"/>
  <c r="DC303" i="45"/>
  <c r="DB303" i="45"/>
  <c r="DA303" i="45"/>
  <c r="CZ303" i="45"/>
  <c r="CY303" i="45"/>
  <c r="CX303" i="45"/>
  <c r="CW303" i="45"/>
  <c r="CV303" i="45"/>
  <c r="CU303" i="45"/>
  <c r="CT303" i="45"/>
  <c r="CS303" i="45"/>
  <c r="CR303" i="45"/>
  <c r="CQ303" i="45"/>
  <c r="CP303" i="45"/>
  <c r="CO303" i="45"/>
  <c r="CN303" i="45"/>
  <c r="CM303" i="45"/>
  <c r="CL303" i="45"/>
  <c r="CK303" i="45"/>
  <c r="CJ303" i="45"/>
  <c r="CI303" i="45"/>
  <c r="CH303" i="45"/>
  <c r="CG303" i="45"/>
  <c r="CF303" i="45"/>
  <c r="N323" i="34" l="1"/>
  <c r="M323" i="34"/>
  <c r="L323" i="34"/>
  <c r="K323" i="34"/>
  <c r="J323" i="34"/>
  <c r="I323" i="34"/>
  <c r="H323" i="34"/>
  <c r="G323" i="34"/>
  <c r="F323" i="34"/>
  <c r="E323" i="34"/>
  <c r="D323" i="34"/>
  <c r="N322" i="34"/>
  <c r="M322" i="34"/>
  <c r="L322" i="34"/>
  <c r="K322" i="34"/>
  <c r="J322" i="34"/>
  <c r="I322" i="34"/>
  <c r="H322" i="34"/>
  <c r="G322" i="34"/>
  <c r="F322" i="34"/>
  <c r="E322" i="34"/>
  <c r="D322" i="34"/>
  <c r="N321" i="34"/>
  <c r="M321" i="34"/>
  <c r="L321" i="34"/>
  <c r="K321" i="34"/>
  <c r="J321" i="34"/>
  <c r="I321" i="34"/>
  <c r="H321" i="34"/>
  <c r="G321" i="34"/>
  <c r="F321" i="34"/>
  <c r="E321" i="34"/>
  <c r="D321" i="34"/>
  <c r="N320" i="34"/>
  <c r="M320" i="34"/>
  <c r="L320" i="34"/>
  <c r="K320" i="34"/>
  <c r="J320" i="34"/>
  <c r="I320" i="34"/>
  <c r="H320" i="34"/>
  <c r="G320" i="34"/>
  <c r="F320" i="34"/>
  <c r="E320" i="34"/>
  <c r="D320" i="34"/>
  <c r="N319" i="34"/>
  <c r="M319" i="34"/>
  <c r="L319" i="34"/>
  <c r="K319" i="34"/>
  <c r="J319" i="34"/>
  <c r="I319" i="34"/>
  <c r="H319" i="34"/>
  <c r="G319" i="34"/>
  <c r="F319" i="34"/>
  <c r="E319" i="34"/>
  <c r="D319" i="34"/>
  <c r="N318" i="34"/>
  <c r="M318" i="34"/>
  <c r="L318" i="34"/>
  <c r="K318" i="34"/>
  <c r="J318" i="34"/>
  <c r="I318" i="34"/>
  <c r="H318" i="34"/>
  <c r="G318" i="34"/>
  <c r="F318" i="34"/>
  <c r="E318" i="34"/>
  <c r="D318" i="34"/>
  <c r="N317" i="34"/>
  <c r="M317" i="34"/>
  <c r="L317" i="34"/>
  <c r="K317" i="34"/>
  <c r="J317" i="34"/>
  <c r="I317" i="34"/>
  <c r="H317" i="34"/>
  <c r="G317" i="34"/>
  <c r="F317" i="34"/>
  <c r="E317" i="34"/>
  <c r="D317" i="34"/>
  <c r="N316" i="34"/>
  <c r="M316" i="34"/>
  <c r="L316" i="34"/>
  <c r="K316" i="34"/>
  <c r="J316" i="34"/>
  <c r="I316" i="34"/>
  <c r="H316" i="34"/>
  <c r="G316" i="34"/>
  <c r="F316" i="34"/>
  <c r="E316" i="34"/>
  <c r="D316" i="34"/>
  <c r="N315" i="34"/>
  <c r="M315" i="34"/>
  <c r="L315" i="34"/>
  <c r="K315" i="34"/>
  <c r="J315" i="34"/>
  <c r="I315" i="34"/>
  <c r="H315" i="34"/>
  <c r="G315" i="34"/>
  <c r="F315" i="34"/>
  <c r="E315" i="34"/>
  <c r="D315" i="34"/>
  <c r="N314" i="34"/>
  <c r="M314" i="34"/>
  <c r="L314" i="34"/>
  <c r="K314" i="34"/>
  <c r="J314" i="34"/>
  <c r="I314" i="34"/>
  <c r="H314" i="34"/>
  <c r="G314" i="34"/>
  <c r="F314" i="34"/>
  <c r="E314" i="34"/>
  <c r="D314" i="34"/>
  <c r="N313" i="34"/>
  <c r="M313" i="34"/>
  <c r="L313" i="34"/>
  <c r="K313" i="34"/>
  <c r="J313" i="34"/>
  <c r="I313" i="34"/>
  <c r="H313" i="34"/>
  <c r="G313" i="34"/>
  <c r="F313" i="34"/>
  <c r="E313" i="34"/>
  <c r="D313" i="34"/>
  <c r="N312" i="34"/>
  <c r="M312" i="34"/>
  <c r="L312" i="34"/>
  <c r="K312" i="34"/>
  <c r="J312" i="34"/>
  <c r="I312" i="34"/>
  <c r="H312" i="34"/>
  <c r="G312" i="34"/>
  <c r="F312" i="34"/>
  <c r="E312" i="34"/>
  <c r="D312" i="34"/>
  <c r="N311" i="34"/>
  <c r="M311" i="34"/>
  <c r="L311" i="34"/>
  <c r="K311" i="34"/>
  <c r="J311" i="34"/>
  <c r="I311" i="34"/>
  <c r="H311" i="34"/>
  <c r="G311" i="34"/>
  <c r="F311" i="34"/>
  <c r="E311" i="34"/>
  <c r="D311" i="34"/>
  <c r="N310" i="34"/>
  <c r="M310" i="34"/>
  <c r="L310" i="34"/>
  <c r="K310" i="34"/>
  <c r="J310" i="34"/>
  <c r="I310" i="34"/>
  <c r="H310" i="34"/>
  <c r="G310" i="34"/>
  <c r="F310" i="34"/>
  <c r="E310" i="34"/>
  <c r="D310" i="34"/>
  <c r="N309" i="34"/>
  <c r="M309" i="34"/>
  <c r="L309" i="34"/>
  <c r="K309" i="34"/>
  <c r="J309" i="34"/>
  <c r="I309" i="34"/>
  <c r="H309" i="34"/>
  <c r="G309" i="34"/>
  <c r="F309" i="34"/>
  <c r="E309" i="34"/>
  <c r="D309" i="34"/>
  <c r="N308" i="34"/>
  <c r="M308" i="34"/>
  <c r="L308" i="34"/>
  <c r="K308" i="34"/>
  <c r="J308" i="34"/>
  <c r="I308" i="34"/>
  <c r="H308" i="34"/>
  <c r="G308" i="34"/>
  <c r="F308" i="34"/>
  <c r="E308" i="34"/>
  <c r="D308" i="34"/>
  <c r="N307" i="34"/>
  <c r="M307" i="34"/>
  <c r="L307" i="34"/>
  <c r="K307" i="34"/>
  <c r="J307" i="34"/>
  <c r="I307" i="34"/>
  <c r="H307" i="34"/>
  <c r="G307" i="34"/>
  <c r="F307" i="34"/>
  <c r="E307" i="34"/>
  <c r="D307" i="34"/>
  <c r="N306" i="34"/>
  <c r="M306" i="34"/>
  <c r="L306" i="34"/>
  <c r="K306" i="34"/>
  <c r="J306" i="34"/>
  <c r="I306" i="34"/>
  <c r="H306" i="34"/>
  <c r="G306" i="34"/>
  <c r="F306" i="34"/>
  <c r="E306" i="34"/>
  <c r="D306" i="34"/>
  <c r="N305" i="34"/>
  <c r="M305" i="34"/>
  <c r="L305" i="34"/>
  <c r="K305" i="34"/>
  <c r="J305" i="34"/>
  <c r="I305" i="34"/>
  <c r="H305" i="34"/>
  <c r="G305" i="34"/>
  <c r="F305" i="34"/>
  <c r="E305" i="34"/>
  <c r="D305" i="34"/>
  <c r="N304" i="34"/>
  <c r="M304" i="34"/>
  <c r="L304" i="34"/>
  <c r="K304" i="34"/>
  <c r="J304" i="34"/>
  <c r="I304" i="34"/>
  <c r="H304" i="34"/>
  <c r="G304" i="34"/>
  <c r="F304" i="34"/>
  <c r="E304" i="34"/>
  <c r="D304" i="34"/>
  <c r="N303" i="34"/>
  <c r="M303" i="34"/>
  <c r="L303" i="34"/>
  <c r="K303" i="34"/>
  <c r="J303" i="34"/>
  <c r="I303" i="34"/>
  <c r="H303" i="34"/>
  <c r="G303" i="34"/>
  <c r="F303" i="34"/>
  <c r="E303" i="34"/>
  <c r="D303" i="34"/>
  <c r="N302" i="34"/>
  <c r="M302" i="34"/>
  <c r="L302" i="34"/>
  <c r="K302" i="34"/>
  <c r="J302" i="34"/>
  <c r="I302" i="34"/>
  <c r="H302" i="34"/>
  <c r="G302" i="34"/>
  <c r="F302" i="34"/>
  <c r="E302" i="34"/>
  <c r="D302" i="34"/>
  <c r="N301" i="34"/>
  <c r="M301" i="34"/>
  <c r="L301" i="34"/>
  <c r="K301" i="34"/>
  <c r="J301" i="34"/>
  <c r="I301" i="34"/>
  <c r="H301" i="34"/>
  <c r="G301" i="34"/>
  <c r="F301" i="34"/>
  <c r="E301" i="34"/>
  <c r="D301" i="34"/>
  <c r="N300" i="34"/>
  <c r="M300" i="34"/>
  <c r="L300" i="34"/>
  <c r="K300" i="34"/>
  <c r="J300" i="34"/>
  <c r="I300" i="34"/>
  <c r="H300" i="34"/>
  <c r="G300" i="34"/>
  <c r="F300" i="34"/>
  <c r="E300" i="34"/>
  <c r="D300" i="34"/>
  <c r="N299" i="34"/>
  <c r="M299" i="34"/>
  <c r="L299" i="34"/>
  <c r="K299" i="34"/>
  <c r="J299" i="34"/>
  <c r="I299" i="34"/>
  <c r="H299" i="34"/>
  <c r="G299" i="34"/>
  <c r="F299" i="34"/>
  <c r="E299" i="34"/>
  <c r="D299" i="34"/>
  <c r="N298" i="34"/>
  <c r="M298" i="34"/>
  <c r="L298" i="34"/>
  <c r="K298" i="34"/>
  <c r="J298" i="34"/>
  <c r="I298" i="34"/>
  <c r="H298" i="34"/>
  <c r="G298" i="34"/>
  <c r="F298" i="34"/>
  <c r="E298" i="34"/>
  <c r="D298" i="34"/>
  <c r="N297" i="34"/>
  <c r="M297" i="34"/>
  <c r="L297" i="34"/>
  <c r="K297" i="34"/>
  <c r="J297" i="34"/>
  <c r="I297" i="34"/>
  <c r="H297" i="34"/>
  <c r="G297" i="34"/>
  <c r="F297" i="34"/>
  <c r="E297" i="34"/>
  <c r="D297" i="34"/>
  <c r="N296" i="34"/>
  <c r="M296" i="34"/>
  <c r="L296" i="34"/>
  <c r="K296" i="34"/>
  <c r="J296" i="34"/>
  <c r="I296" i="34"/>
  <c r="H296" i="34"/>
  <c r="G296" i="34"/>
  <c r="F296" i="34"/>
  <c r="E296" i="34"/>
  <c r="D296" i="34"/>
  <c r="N295" i="34"/>
  <c r="M295" i="34"/>
  <c r="L295" i="34"/>
  <c r="K295" i="34"/>
  <c r="J295" i="34"/>
  <c r="I295" i="34"/>
  <c r="H295" i="34"/>
  <c r="G295" i="34"/>
  <c r="F295" i="34"/>
  <c r="E295" i="34"/>
  <c r="D295" i="34"/>
  <c r="N294" i="34"/>
  <c r="M294" i="34"/>
  <c r="L294" i="34"/>
  <c r="K294" i="34"/>
  <c r="J294" i="34"/>
  <c r="I294" i="34"/>
  <c r="H294" i="34"/>
  <c r="G294" i="34"/>
  <c r="F294" i="34"/>
  <c r="E294" i="34"/>
  <c r="D294" i="34"/>
  <c r="N293" i="34"/>
  <c r="M293" i="34"/>
  <c r="L293" i="34"/>
  <c r="K293" i="34"/>
  <c r="J293" i="34"/>
  <c r="I293" i="34"/>
  <c r="H293" i="34"/>
  <c r="G293" i="34"/>
  <c r="F293" i="34"/>
  <c r="E293" i="34"/>
  <c r="D293" i="34"/>
  <c r="N292" i="34"/>
  <c r="M292" i="34"/>
  <c r="L292" i="34"/>
  <c r="K292" i="34"/>
  <c r="J292" i="34"/>
  <c r="I292" i="34"/>
  <c r="H292" i="34"/>
  <c r="G292" i="34"/>
  <c r="F292" i="34"/>
  <c r="E292" i="34"/>
  <c r="D292" i="34"/>
  <c r="N291" i="34"/>
  <c r="M291" i="34"/>
  <c r="L291" i="34"/>
  <c r="K291" i="34"/>
  <c r="J291" i="34"/>
  <c r="I291" i="34"/>
  <c r="H291" i="34"/>
  <c r="G291" i="34"/>
  <c r="F291" i="34"/>
  <c r="E291" i="34"/>
  <c r="D291" i="34"/>
  <c r="N290" i="34"/>
  <c r="M290" i="34"/>
  <c r="L290" i="34"/>
  <c r="K290" i="34"/>
  <c r="J290" i="34"/>
  <c r="I290" i="34"/>
  <c r="H290" i="34"/>
  <c r="G290" i="34"/>
  <c r="F290" i="34"/>
  <c r="E290" i="34"/>
  <c r="D290" i="34"/>
  <c r="N289" i="34"/>
  <c r="M289" i="34"/>
  <c r="L289" i="34"/>
  <c r="K289" i="34"/>
  <c r="J289" i="34"/>
  <c r="I289" i="34"/>
  <c r="H289" i="34"/>
  <c r="G289" i="34"/>
  <c r="F289" i="34"/>
  <c r="E289" i="34"/>
  <c r="D289" i="34"/>
  <c r="N288" i="34"/>
  <c r="M288" i="34"/>
  <c r="L288" i="34"/>
  <c r="K288" i="34"/>
  <c r="J288" i="34"/>
  <c r="I288" i="34"/>
  <c r="H288" i="34"/>
  <c r="G288" i="34"/>
  <c r="F288" i="34"/>
  <c r="E288" i="34"/>
  <c r="D288" i="34"/>
  <c r="N287" i="34"/>
  <c r="M287" i="34"/>
  <c r="L287" i="34"/>
  <c r="K287" i="34"/>
  <c r="J287" i="34"/>
  <c r="I287" i="34"/>
  <c r="H287" i="34"/>
  <c r="G287" i="34"/>
  <c r="F287" i="34"/>
  <c r="E287" i="34"/>
  <c r="D287" i="34"/>
  <c r="N286" i="34"/>
  <c r="M286" i="34"/>
  <c r="L286" i="34"/>
  <c r="K286" i="34"/>
  <c r="J286" i="34"/>
  <c r="I286" i="34"/>
  <c r="H286" i="34"/>
  <c r="G286" i="34"/>
  <c r="F286" i="34"/>
  <c r="E286" i="34"/>
  <c r="D286" i="34"/>
  <c r="N285" i="34"/>
  <c r="M285" i="34"/>
  <c r="L285" i="34"/>
  <c r="K285" i="34"/>
  <c r="J285" i="34"/>
  <c r="I285" i="34"/>
  <c r="H285" i="34"/>
  <c r="G285" i="34"/>
  <c r="F285" i="34"/>
  <c r="E285" i="34"/>
  <c r="D285" i="34"/>
  <c r="N284" i="34"/>
  <c r="M284" i="34"/>
  <c r="L284" i="34"/>
  <c r="K284" i="34"/>
  <c r="J284" i="34"/>
  <c r="I284" i="34"/>
  <c r="H284" i="34"/>
  <c r="G284" i="34"/>
  <c r="F284" i="34"/>
  <c r="E284" i="34"/>
  <c r="D284" i="34"/>
  <c r="N283" i="34"/>
  <c r="M283" i="34"/>
  <c r="L283" i="34"/>
  <c r="K283" i="34"/>
  <c r="J283" i="34"/>
  <c r="I283" i="34"/>
  <c r="H283" i="34"/>
  <c r="G283" i="34"/>
  <c r="F283" i="34"/>
  <c r="E283" i="34"/>
  <c r="D283" i="34"/>
  <c r="N282" i="34"/>
  <c r="M282" i="34"/>
  <c r="L282" i="34"/>
  <c r="K282" i="34"/>
  <c r="J282" i="34"/>
  <c r="I282" i="34"/>
  <c r="H282" i="34"/>
  <c r="G282" i="34"/>
  <c r="F282" i="34"/>
  <c r="E282" i="34"/>
  <c r="D282" i="34"/>
  <c r="N281" i="34"/>
  <c r="M281" i="34"/>
  <c r="L281" i="34"/>
  <c r="K281" i="34"/>
  <c r="J281" i="34"/>
  <c r="I281" i="34"/>
  <c r="H281" i="34"/>
  <c r="G281" i="34"/>
  <c r="F281" i="34"/>
  <c r="E281" i="34"/>
  <c r="D281" i="34"/>
  <c r="N280" i="34"/>
  <c r="M280" i="34"/>
  <c r="L280" i="34"/>
  <c r="K280" i="34"/>
  <c r="J280" i="34"/>
  <c r="I280" i="34"/>
  <c r="H280" i="34"/>
  <c r="G280" i="34"/>
  <c r="F280" i="34"/>
  <c r="E280" i="34"/>
  <c r="D280" i="34"/>
  <c r="N279" i="34"/>
  <c r="M279" i="34"/>
  <c r="L279" i="34"/>
  <c r="K279" i="34"/>
  <c r="J279" i="34"/>
  <c r="I279" i="34"/>
  <c r="H279" i="34"/>
  <c r="G279" i="34"/>
  <c r="F279" i="34"/>
  <c r="E279" i="34"/>
  <c r="D279" i="34"/>
  <c r="N278" i="34"/>
  <c r="M278" i="34"/>
  <c r="L278" i="34"/>
  <c r="K278" i="34"/>
  <c r="J278" i="34"/>
  <c r="I278" i="34"/>
  <c r="H278" i="34"/>
  <c r="G278" i="34"/>
  <c r="F278" i="34"/>
  <c r="E278" i="34"/>
  <c r="D278" i="34"/>
  <c r="N277" i="34"/>
  <c r="M277" i="34"/>
  <c r="L277" i="34"/>
  <c r="K277" i="34"/>
  <c r="J277" i="34"/>
  <c r="I277" i="34"/>
  <c r="H277" i="34"/>
  <c r="G277" i="34"/>
  <c r="F277" i="34"/>
  <c r="E277" i="34"/>
  <c r="D277" i="34"/>
  <c r="N276" i="34"/>
  <c r="M276" i="34"/>
  <c r="L276" i="34"/>
  <c r="K276" i="34"/>
  <c r="J276" i="34"/>
  <c r="I276" i="34"/>
  <c r="H276" i="34"/>
  <c r="G276" i="34"/>
  <c r="F276" i="34"/>
  <c r="E276" i="34"/>
  <c r="D276" i="34"/>
  <c r="N275" i="34"/>
  <c r="M275" i="34"/>
  <c r="L275" i="34"/>
  <c r="K275" i="34"/>
  <c r="J275" i="34"/>
  <c r="I275" i="34"/>
  <c r="H275" i="34"/>
  <c r="G275" i="34"/>
  <c r="F275" i="34"/>
  <c r="E275" i="34"/>
  <c r="D275" i="34"/>
  <c r="N274" i="34"/>
  <c r="M274" i="34"/>
  <c r="L274" i="34"/>
  <c r="K274" i="34"/>
  <c r="J274" i="34"/>
  <c r="I274" i="34"/>
  <c r="H274" i="34"/>
  <c r="G274" i="34"/>
  <c r="F274" i="34"/>
  <c r="E274" i="34"/>
  <c r="D274" i="34"/>
  <c r="N273" i="34"/>
  <c r="M273" i="34"/>
  <c r="L273" i="34"/>
  <c r="K273" i="34"/>
  <c r="J273" i="34"/>
  <c r="I273" i="34"/>
  <c r="H273" i="34"/>
  <c r="G273" i="34"/>
  <c r="F273" i="34"/>
  <c r="E273" i="34"/>
  <c r="D273" i="34"/>
  <c r="N272" i="34"/>
  <c r="M272" i="34"/>
  <c r="L272" i="34"/>
  <c r="K272" i="34"/>
  <c r="J272" i="34"/>
  <c r="I272" i="34"/>
  <c r="H272" i="34"/>
  <c r="G272" i="34"/>
  <c r="F272" i="34"/>
  <c r="E272" i="34"/>
  <c r="D272" i="34"/>
  <c r="N271" i="34"/>
  <c r="M271" i="34"/>
  <c r="L271" i="34"/>
  <c r="K271" i="34"/>
  <c r="J271" i="34"/>
  <c r="I271" i="34"/>
  <c r="H271" i="34"/>
  <c r="G271" i="34"/>
  <c r="F271" i="34"/>
  <c r="E271" i="34"/>
  <c r="D271" i="34"/>
  <c r="N270" i="34"/>
  <c r="M270" i="34"/>
  <c r="L270" i="34"/>
  <c r="K270" i="34"/>
  <c r="J270" i="34"/>
  <c r="I270" i="34"/>
  <c r="H270" i="34"/>
  <c r="G270" i="34"/>
  <c r="F270" i="34"/>
  <c r="E270" i="34"/>
  <c r="D270" i="34"/>
  <c r="N269" i="34"/>
  <c r="M269" i="34"/>
  <c r="L269" i="34"/>
  <c r="K269" i="34"/>
  <c r="J269" i="34"/>
  <c r="I269" i="34"/>
  <c r="H269" i="34"/>
  <c r="G269" i="34"/>
  <c r="F269" i="34"/>
  <c r="E269" i="34"/>
  <c r="D269" i="34"/>
  <c r="N268" i="34"/>
  <c r="M268" i="34"/>
  <c r="L268" i="34"/>
  <c r="K268" i="34"/>
  <c r="J268" i="34"/>
  <c r="I268" i="34"/>
  <c r="H268" i="34"/>
  <c r="G268" i="34"/>
  <c r="F268" i="34"/>
  <c r="E268" i="34"/>
  <c r="D268" i="34"/>
  <c r="N267" i="34"/>
  <c r="M267" i="34"/>
  <c r="L267" i="34"/>
  <c r="K267" i="34"/>
  <c r="J267" i="34"/>
  <c r="I267" i="34"/>
  <c r="H267" i="34"/>
  <c r="G267" i="34"/>
  <c r="F267" i="34"/>
  <c r="E267" i="34"/>
  <c r="D267" i="34"/>
  <c r="N266" i="34"/>
  <c r="M266" i="34"/>
  <c r="L266" i="34"/>
  <c r="K266" i="34"/>
  <c r="J266" i="34"/>
  <c r="I266" i="34"/>
  <c r="H266" i="34"/>
  <c r="G266" i="34"/>
  <c r="F266" i="34"/>
  <c r="E266" i="34"/>
  <c r="D266" i="34"/>
  <c r="N265" i="34"/>
  <c r="M265" i="34"/>
  <c r="L265" i="34"/>
  <c r="K265" i="34"/>
  <c r="J265" i="34"/>
  <c r="I265" i="34"/>
  <c r="H265" i="34"/>
  <c r="G265" i="34"/>
  <c r="F265" i="34"/>
  <c r="E265" i="34"/>
  <c r="D265" i="34"/>
  <c r="N264" i="34"/>
  <c r="M264" i="34"/>
  <c r="L264" i="34"/>
  <c r="K264" i="34"/>
  <c r="J264" i="34"/>
  <c r="I264" i="34"/>
  <c r="H264" i="34"/>
  <c r="G264" i="34"/>
  <c r="F264" i="34"/>
  <c r="E264" i="34"/>
  <c r="D264" i="34"/>
  <c r="N263" i="34"/>
  <c r="M263" i="34"/>
  <c r="L263" i="34"/>
  <c r="K263" i="34"/>
  <c r="J263" i="34"/>
  <c r="I263" i="34"/>
  <c r="H263" i="34"/>
  <c r="G263" i="34"/>
  <c r="F263" i="34"/>
  <c r="E263" i="34"/>
  <c r="D263" i="34"/>
  <c r="N262" i="34"/>
  <c r="M262" i="34"/>
  <c r="L262" i="34"/>
  <c r="K262" i="34"/>
  <c r="J262" i="34"/>
  <c r="I262" i="34"/>
  <c r="H262" i="34"/>
  <c r="G262" i="34"/>
  <c r="F262" i="34"/>
  <c r="E262" i="34"/>
  <c r="D262" i="34"/>
  <c r="N261" i="34"/>
  <c r="M261" i="34"/>
  <c r="L261" i="34"/>
  <c r="K261" i="34"/>
  <c r="J261" i="34"/>
  <c r="I261" i="34"/>
  <c r="H261" i="34"/>
  <c r="G261" i="34"/>
  <c r="F261" i="34"/>
  <c r="E261" i="34"/>
  <c r="D261" i="34"/>
  <c r="N260" i="34"/>
  <c r="M260" i="34"/>
  <c r="L260" i="34"/>
  <c r="K260" i="34"/>
  <c r="J260" i="34"/>
  <c r="I260" i="34"/>
  <c r="H260" i="34"/>
  <c r="G260" i="34"/>
  <c r="F260" i="34"/>
  <c r="E260" i="34"/>
  <c r="D260" i="34"/>
  <c r="N259" i="34"/>
  <c r="M259" i="34"/>
  <c r="L259" i="34"/>
  <c r="K259" i="34"/>
  <c r="J259" i="34"/>
  <c r="I259" i="34"/>
  <c r="H259" i="34"/>
  <c r="G259" i="34"/>
  <c r="F259" i="34"/>
  <c r="E259" i="34"/>
  <c r="D259" i="34"/>
  <c r="N258" i="34"/>
  <c r="M258" i="34"/>
  <c r="L258" i="34"/>
  <c r="K258" i="34"/>
  <c r="J258" i="34"/>
  <c r="I258" i="34"/>
  <c r="H258" i="34"/>
  <c r="G258" i="34"/>
  <c r="F258" i="34"/>
  <c r="E258" i="34"/>
  <c r="D258" i="34"/>
  <c r="N257" i="34"/>
  <c r="M257" i="34"/>
  <c r="L257" i="34"/>
  <c r="K257" i="34"/>
  <c r="J257" i="34"/>
  <c r="I257" i="34"/>
  <c r="H257" i="34"/>
  <c r="G257" i="34"/>
  <c r="F257" i="34"/>
  <c r="E257" i="34"/>
  <c r="D257" i="34"/>
  <c r="N256" i="34"/>
  <c r="M256" i="34"/>
  <c r="L256" i="34"/>
  <c r="K256" i="34"/>
  <c r="J256" i="34"/>
  <c r="I256" i="34"/>
  <c r="H256" i="34"/>
  <c r="G256" i="34"/>
  <c r="F256" i="34"/>
  <c r="E256" i="34"/>
  <c r="D256" i="34"/>
  <c r="N255" i="34"/>
  <c r="M255" i="34"/>
  <c r="L255" i="34"/>
  <c r="K255" i="34"/>
  <c r="J255" i="34"/>
  <c r="I255" i="34"/>
  <c r="H255" i="34"/>
  <c r="G255" i="34"/>
  <c r="F255" i="34"/>
  <c r="E255" i="34"/>
  <c r="D255" i="34"/>
  <c r="N254" i="34"/>
  <c r="M254" i="34"/>
  <c r="L254" i="34"/>
  <c r="K254" i="34"/>
  <c r="J254" i="34"/>
  <c r="I254" i="34"/>
  <c r="H254" i="34"/>
  <c r="G254" i="34"/>
  <c r="F254" i="34"/>
  <c r="E254" i="34"/>
  <c r="D254" i="34"/>
  <c r="N253" i="34"/>
  <c r="M253" i="34"/>
  <c r="L253" i="34"/>
  <c r="K253" i="34"/>
  <c r="J253" i="34"/>
  <c r="I253" i="34"/>
  <c r="H253" i="34"/>
  <c r="G253" i="34"/>
  <c r="F253" i="34"/>
  <c r="E253" i="34"/>
  <c r="D253" i="34"/>
  <c r="N252" i="34"/>
  <c r="M252" i="34"/>
  <c r="L252" i="34"/>
  <c r="K252" i="34"/>
  <c r="J252" i="34"/>
  <c r="I252" i="34"/>
  <c r="H252" i="34"/>
  <c r="G252" i="34"/>
  <c r="F252" i="34"/>
  <c r="E252" i="34"/>
  <c r="D252" i="34"/>
  <c r="N251" i="34"/>
  <c r="M251" i="34"/>
  <c r="L251" i="34"/>
  <c r="K251" i="34"/>
  <c r="J251" i="34"/>
  <c r="I251" i="34"/>
  <c r="H251" i="34"/>
  <c r="G251" i="34"/>
  <c r="F251" i="34"/>
  <c r="E251" i="34"/>
  <c r="D251" i="34"/>
  <c r="N250" i="34"/>
  <c r="M250" i="34"/>
  <c r="L250" i="34"/>
  <c r="K250" i="34"/>
  <c r="J250" i="34"/>
  <c r="I250" i="34"/>
  <c r="H250" i="34"/>
  <c r="G250" i="34"/>
  <c r="F250" i="34"/>
  <c r="E250" i="34"/>
  <c r="D250" i="34"/>
  <c r="N249" i="34"/>
  <c r="M249" i="34"/>
  <c r="L249" i="34"/>
  <c r="K249" i="34"/>
  <c r="J249" i="34"/>
  <c r="I249" i="34"/>
  <c r="H249" i="34"/>
  <c r="G249" i="34"/>
  <c r="F249" i="34"/>
  <c r="E249" i="34"/>
  <c r="D249" i="34"/>
  <c r="N248" i="34"/>
  <c r="M248" i="34"/>
  <c r="L248" i="34"/>
  <c r="K248" i="34"/>
  <c r="J248" i="34"/>
  <c r="I248" i="34"/>
  <c r="H248" i="34"/>
  <c r="G248" i="34"/>
  <c r="F248" i="34"/>
  <c r="E248" i="34"/>
  <c r="D248" i="34"/>
  <c r="N247" i="34"/>
  <c r="M247" i="34"/>
  <c r="L247" i="34"/>
  <c r="K247" i="34"/>
  <c r="J247" i="34"/>
  <c r="I247" i="34"/>
  <c r="H247" i="34"/>
  <c r="G247" i="34"/>
  <c r="F247" i="34"/>
  <c r="E247" i="34"/>
  <c r="D247" i="34"/>
  <c r="N246" i="34"/>
  <c r="M246" i="34"/>
  <c r="L246" i="34"/>
  <c r="K246" i="34"/>
  <c r="J246" i="34"/>
  <c r="I246" i="34"/>
  <c r="H246" i="34"/>
  <c r="G246" i="34"/>
  <c r="F246" i="34"/>
  <c r="E246" i="34"/>
  <c r="D246" i="34"/>
  <c r="N245" i="34"/>
  <c r="M245" i="34"/>
  <c r="L245" i="34"/>
  <c r="K245" i="34"/>
  <c r="J245" i="34"/>
  <c r="I245" i="34"/>
  <c r="H245" i="34"/>
  <c r="G245" i="34"/>
  <c r="F245" i="34"/>
  <c r="E245" i="34"/>
  <c r="D245" i="34"/>
  <c r="N244" i="34"/>
  <c r="M244" i="34"/>
  <c r="L244" i="34"/>
  <c r="K244" i="34"/>
  <c r="J244" i="34"/>
  <c r="I244" i="34"/>
  <c r="H244" i="34"/>
  <c r="G244" i="34"/>
  <c r="F244" i="34"/>
  <c r="E244" i="34"/>
  <c r="D244" i="34"/>
  <c r="N243" i="34"/>
  <c r="M243" i="34"/>
  <c r="L243" i="34"/>
  <c r="K243" i="34"/>
  <c r="J243" i="34"/>
  <c r="I243" i="34"/>
  <c r="H243" i="34"/>
  <c r="G243" i="34"/>
  <c r="F243" i="34"/>
  <c r="E243" i="34"/>
  <c r="D243" i="34"/>
  <c r="N242" i="34"/>
  <c r="M242" i="34"/>
  <c r="L242" i="34"/>
  <c r="K242" i="34"/>
  <c r="J242" i="34"/>
  <c r="I242" i="34"/>
  <c r="H242" i="34"/>
  <c r="G242" i="34"/>
  <c r="F242" i="34"/>
  <c r="E242" i="34"/>
  <c r="D242" i="34"/>
  <c r="N241" i="34"/>
  <c r="M241" i="34"/>
  <c r="L241" i="34"/>
  <c r="K241" i="34"/>
  <c r="J241" i="34"/>
  <c r="I241" i="34"/>
  <c r="H241" i="34"/>
  <c r="G241" i="34"/>
  <c r="F241" i="34"/>
  <c r="E241" i="34"/>
  <c r="D241" i="34"/>
  <c r="N240" i="34"/>
  <c r="M240" i="34"/>
  <c r="L240" i="34"/>
  <c r="K240" i="34"/>
  <c r="J240" i="34"/>
  <c r="I240" i="34"/>
  <c r="H240" i="34"/>
  <c r="G240" i="34"/>
  <c r="F240" i="34"/>
  <c r="E240" i="34"/>
  <c r="D240" i="34"/>
  <c r="N239" i="34"/>
  <c r="M239" i="34"/>
  <c r="L239" i="34"/>
  <c r="K239" i="34"/>
  <c r="J239" i="34"/>
  <c r="I239" i="34"/>
  <c r="H239" i="34"/>
  <c r="G239" i="34"/>
  <c r="F239" i="34"/>
  <c r="E239" i="34"/>
  <c r="D239" i="34"/>
  <c r="N238" i="34"/>
  <c r="M238" i="34"/>
  <c r="L238" i="34"/>
  <c r="K238" i="34"/>
  <c r="J238" i="34"/>
  <c r="I238" i="34"/>
  <c r="H238" i="34"/>
  <c r="G238" i="34"/>
  <c r="F238" i="34"/>
  <c r="E238" i="34"/>
  <c r="D238" i="34"/>
  <c r="N237" i="34"/>
  <c r="M237" i="34"/>
  <c r="L237" i="34"/>
  <c r="K237" i="34"/>
  <c r="J237" i="34"/>
  <c r="I237" i="34"/>
  <c r="H237" i="34"/>
  <c r="G237" i="34"/>
  <c r="F237" i="34"/>
  <c r="E237" i="34"/>
  <c r="D237" i="34"/>
  <c r="N236" i="34"/>
  <c r="M236" i="34"/>
  <c r="L236" i="34"/>
  <c r="K236" i="34"/>
  <c r="J236" i="34"/>
  <c r="I236" i="34"/>
  <c r="H236" i="34"/>
  <c r="G236" i="34"/>
  <c r="F236" i="34"/>
  <c r="E236" i="34"/>
  <c r="D236" i="34"/>
  <c r="N235" i="34"/>
  <c r="M235" i="34"/>
  <c r="L235" i="34"/>
  <c r="K235" i="34"/>
  <c r="J235" i="34"/>
  <c r="I235" i="34"/>
  <c r="H235" i="34"/>
  <c r="G235" i="34"/>
  <c r="F235" i="34"/>
  <c r="E235" i="34"/>
  <c r="D235" i="34"/>
  <c r="N234" i="34"/>
  <c r="M234" i="34"/>
  <c r="L234" i="34"/>
  <c r="K234" i="34"/>
  <c r="J234" i="34"/>
  <c r="I234" i="34"/>
  <c r="H234" i="34"/>
  <c r="G234" i="34"/>
  <c r="F234" i="34"/>
  <c r="E234" i="34"/>
  <c r="D234" i="34"/>
  <c r="N233" i="34"/>
  <c r="M233" i="34"/>
  <c r="L233" i="34"/>
  <c r="K233" i="34"/>
  <c r="J233" i="34"/>
  <c r="I233" i="34"/>
  <c r="H233" i="34"/>
  <c r="G233" i="34"/>
  <c r="F233" i="34"/>
  <c r="E233" i="34"/>
  <c r="D233" i="34"/>
  <c r="N232" i="34"/>
  <c r="M232" i="34"/>
  <c r="L232" i="34"/>
  <c r="K232" i="34"/>
  <c r="J232" i="34"/>
  <c r="I232" i="34"/>
  <c r="H232" i="34"/>
  <c r="G232" i="34"/>
  <c r="F232" i="34"/>
  <c r="E232" i="34"/>
  <c r="D232" i="34"/>
  <c r="N231" i="34"/>
  <c r="M231" i="34"/>
  <c r="L231" i="34"/>
  <c r="K231" i="34"/>
  <c r="J231" i="34"/>
  <c r="I231" i="34"/>
  <c r="H231" i="34"/>
  <c r="G231" i="34"/>
  <c r="F231" i="34"/>
  <c r="E231" i="34"/>
  <c r="D231" i="34"/>
  <c r="N230" i="34"/>
  <c r="M230" i="34"/>
  <c r="L230" i="34"/>
  <c r="K230" i="34"/>
  <c r="J230" i="34"/>
  <c r="I230" i="34"/>
  <c r="H230" i="34"/>
  <c r="G230" i="34"/>
  <c r="F230" i="34"/>
  <c r="E230" i="34"/>
  <c r="D230" i="34"/>
  <c r="N229" i="34"/>
  <c r="M229" i="34"/>
  <c r="L229" i="34"/>
  <c r="K229" i="34"/>
  <c r="J229" i="34"/>
  <c r="I229" i="34"/>
  <c r="H229" i="34"/>
  <c r="G229" i="34"/>
  <c r="F229" i="34"/>
  <c r="E229" i="34"/>
  <c r="D229" i="34"/>
  <c r="N228" i="34"/>
  <c r="M228" i="34"/>
  <c r="L228" i="34"/>
  <c r="K228" i="34"/>
  <c r="J228" i="34"/>
  <c r="I228" i="34"/>
  <c r="H228" i="34"/>
  <c r="G228" i="34"/>
  <c r="F228" i="34"/>
  <c r="E228" i="34"/>
  <c r="D228" i="34"/>
  <c r="N227" i="34"/>
  <c r="M227" i="34"/>
  <c r="L227" i="34"/>
  <c r="K227" i="34"/>
  <c r="J227" i="34"/>
  <c r="I227" i="34"/>
  <c r="H227" i="34"/>
  <c r="G227" i="34"/>
  <c r="F227" i="34"/>
  <c r="E227" i="34"/>
  <c r="D227" i="34"/>
  <c r="N226" i="34"/>
  <c r="M226" i="34"/>
  <c r="L226" i="34"/>
  <c r="K226" i="34"/>
  <c r="J226" i="34"/>
  <c r="I226" i="34"/>
  <c r="H226" i="34"/>
  <c r="G226" i="34"/>
  <c r="F226" i="34"/>
  <c r="E226" i="34"/>
  <c r="D226" i="34"/>
  <c r="N225" i="34"/>
  <c r="M225" i="34"/>
  <c r="L225" i="34"/>
  <c r="K225" i="34"/>
  <c r="J225" i="34"/>
  <c r="I225" i="34"/>
  <c r="H225" i="34"/>
  <c r="G225" i="34"/>
  <c r="F225" i="34"/>
  <c r="E225" i="34"/>
  <c r="D225" i="34"/>
  <c r="N224" i="34"/>
  <c r="M224" i="34"/>
  <c r="L224" i="34"/>
  <c r="K224" i="34"/>
  <c r="J224" i="34"/>
  <c r="I224" i="34"/>
  <c r="H224" i="34"/>
  <c r="G224" i="34"/>
  <c r="F224" i="34"/>
  <c r="E224" i="34"/>
  <c r="D224" i="34"/>
  <c r="N223" i="34"/>
  <c r="M223" i="34"/>
  <c r="L223" i="34"/>
  <c r="K223" i="34"/>
  <c r="J223" i="34"/>
  <c r="I223" i="34"/>
  <c r="H223" i="34"/>
  <c r="G223" i="34"/>
  <c r="F223" i="34"/>
  <c r="E223" i="34"/>
  <c r="D223" i="34"/>
  <c r="N222" i="34"/>
  <c r="M222" i="34"/>
  <c r="L222" i="34"/>
  <c r="K222" i="34"/>
  <c r="J222" i="34"/>
  <c r="I222" i="34"/>
  <c r="H222" i="34"/>
  <c r="G222" i="34"/>
  <c r="F222" i="34"/>
  <c r="E222" i="34"/>
  <c r="D222" i="34"/>
  <c r="N221" i="34"/>
  <c r="M221" i="34"/>
  <c r="L221" i="34"/>
  <c r="K221" i="34"/>
  <c r="J221" i="34"/>
  <c r="I221" i="34"/>
  <c r="H221" i="34"/>
  <c r="G221" i="34"/>
  <c r="F221" i="34"/>
  <c r="E221" i="34"/>
  <c r="D221" i="34"/>
  <c r="N220" i="34"/>
  <c r="M220" i="34"/>
  <c r="L220" i="34"/>
  <c r="K220" i="34"/>
  <c r="J220" i="34"/>
  <c r="I220" i="34"/>
  <c r="H220" i="34"/>
  <c r="G220" i="34"/>
  <c r="F220" i="34"/>
  <c r="E220" i="34"/>
  <c r="D220" i="34"/>
  <c r="N219" i="34"/>
  <c r="M219" i="34"/>
  <c r="L219" i="34"/>
  <c r="K219" i="34"/>
  <c r="J219" i="34"/>
  <c r="I219" i="34"/>
  <c r="H219" i="34"/>
  <c r="G219" i="34"/>
  <c r="F219" i="34"/>
  <c r="E219" i="34"/>
  <c r="D219" i="34"/>
  <c r="N218" i="34"/>
  <c r="M218" i="34"/>
  <c r="L218" i="34"/>
  <c r="K218" i="34"/>
  <c r="J218" i="34"/>
  <c r="I218" i="34"/>
  <c r="H218" i="34"/>
  <c r="G218" i="34"/>
  <c r="F218" i="34"/>
  <c r="E218" i="34"/>
  <c r="D218" i="34"/>
  <c r="N217" i="34"/>
  <c r="M217" i="34"/>
  <c r="L217" i="34"/>
  <c r="K217" i="34"/>
  <c r="J217" i="34"/>
  <c r="I217" i="34"/>
  <c r="H217" i="34"/>
  <c r="G217" i="34"/>
  <c r="F217" i="34"/>
  <c r="E217" i="34"/>
  <c r="D217" i="34"/>
  <c r="N216" i="34"/>
  <c r="M216" i="34"/>
  <c r="L216" i="34"/>
  <c r="K216" i="34"/>
  <c r="J216" i="34"/>
  <c r="I216" i="34"/>
  <c r="H216" i="34"/>
  <c r="G216" i="34"/>
  <c r="F216" i="34"/>
  <c r="E216" i="34"/>
  <c r="D216" i="34"/>
  <c r="N215" i="34"/>
  <c r="M215" i="34"/>
  <c r="L215" i="34"/>
  <c r="K215" i="34"/>
  <c r="J215" i="34"/>
  <c r="I215" i="34"/>
  <c r="H215" i="34"/>
  <c r="G215" i="34"/>
  <c r="F215" i="34"/>
  <c r="E215" i="34"/>
  <c r="D215" i="34"/>
  <c r="N214" i="34"/>
  <c r="M214" i="34"/>
  <c r="L214" i="34"/>
  <c r="K214" i="34"/>
  <c r="J214" i="34"/>
  <c r="I214" i="34"/>
  <c r="H214" i="34"/>
  <c r="G214" i="34"/>
  <c r="F214" i="34"/>
  <c r="E214" i="34"/>
  <c r="D214" i="34"/>
  <c r="N213" i="34"/>
  <c r="M213" i="34"/>
  <c r="L213" i="34"/>
  <c r="K213" i="34"/>
  <c r="J213" i="34"/>
  <c r="I213" i="34"/>
  <c r="H213" i="34"/>
  <c r="G213" i="34"/>
  <c r="F213" i="34"/>
  <c r="E213" i="34"/>
  <c r="D213" i="34"/>
  <c r="N212" i="34"/>
  <c r="M212" i="34"/>
  <c r="L212" i="34"/>
  <c r="K212" i="34"/>
  <c r="J212" i="34"/>
  <c r="I212" i="34"/>
  <c r="H212" i="34"/>
  <c r="G212" i="34"/>
  <c r="F212" i="34"/>
  <c r="E212" i="34"/>
  <c r="D212" i="34"/>
  <c r="N211" i="34"/>
  <c r="M211" i="34"/>
  <c r="L211" i="34"/>
  <c r="K211" i="34"/>
  <c r="J211" i="34"/>
  <c r="I211" i="34"/>
  <c r="H211" i="34"/>
  <c r="G211" i="34"/>
  <c r="F211" i="34"/>
  <c r="E211" i="34"/>
  <c r="D211" i="34"/>
  <c r="N210" i="34"/>
  <c r="M210" i="34"/>
  <c r="L210" i="34"/>
  <c r="K210" i="34"/>
  <c r="J210" i="34"/>
  <c r="I210" i="34"/>
  <c r="H210" i="34"/>
  <c r="G210" i="34"/>
  <c r="F210" i="34"/>
  <c r="E210" i="34"/>
  <c r="D210" i="34"/>
  <c r="N209" i="34"/>
  <c r="M209" i="34"/>
  <c r="L209" i="34"/>
  <c r="K209" i="34"/>
  <c r="J209" i="34"/>
  <c r="I209" i="34"/>
  <c r="H209" i="34"/>
  <c r="G209" i="34"/>
  <c r="F209" i="34"/>
  <c r="E209" i="34"/>
  <c r="D209" i="34"/>
  <c r="N208" i="34"/>
  <c r="M208" i="34"/>
  <c r="L208" i="34"/>
  <c r="K208" i="34"/>
  <c r="J208" i="34"/>
  <c r="I208" i="34"/>
  <c r="H208" i="34"/>
  <c r="G208" i="34"/>
  <c r="F208" i="34"/>
  <c r="E208" i="34"/>
  <c r="D208" i="34"/>
  <c r="N207" i="34"/>
  <c r="M207" i="34"/>
  <c r="L207" i="34"/>
  <c r="K207" i="34"/>
  <c r="J207" i="34"/>
  <c r="I207" i="34"/>
  <c r="H207" i="34"/>
  <c r="G207" i="34"/>
  <c r="F207" i="34"/>
  <c r="E207" i="34"/>
  <c r="D207" i="34"/>
  <c r="N206" i="34"/>
  <c r="M206" i="34"/>
  <c r="L206" i="34"/>
  <c r="K206" i="34"/>
  <c r="J206" i="34"/>
  <c r="I206" i="34"/>
  <c r="H206" i="34"/>
  <c r="G206" i="34"/>
  <c r="F206" i="34"/>
  <c r="E206" i="34"/>
  <c r="D206" i="34"/>
  <c r="N205" i="34"/>
  <c r="M205" i="34"/>
  <c r="L205" i="34"/>
  <c r="K205" i="34"/>
  <c r="J205" i="34"/>
  <c r="I205" i="34"/>
  <c r="H205" i="34"/>
  <c r="G205" i="34"/>
  <c r="F205" i="34"/>
  <c r="E205" i="34"/>
  <c r="D205" i="34"/>
  <c r="N204" i="34"/>
  <c r="M204" i="34"/>
  <c r="L204" i="34"/>
  <c r="K204" i="34"/>
  <c r="J204" i="34"/>
  <c r="I204" i="34"/>
  <c r="H204" i="34"/>
  <c r="G204" i="34"/>
  <c r="F204" i="34"/>
  <c r="E204" i="34"/>
  <c r="D204" i="34"/>
  <c r="N203" i="34"/>
  <c r="M203" i="34"/>
  <c r="L203" i="34"/>
  <c r="K203" i="34"/>
  <c r="J203" i="34"/>
  <c r="I203" i="34"/>
  <c r="H203" i="34"/>
  <c r="G203" i="34"/>
  <c r="F203" i="34"/>
  <c r="E203" i="34"/>
  <c r="D203" i="34"/>
  <c r="N202" i="34"/>
  <c r="M202" i="34"/>
  <c r="L202" i="34"/>
  <c r="K202" i="34"/>
  <c r="J202" i="34"/>
  <c r="I202" i="34"/>
  <c r="H202" i="34"/>
  <c r="G202" i="34"/>
  <c r="F202" i="34"/>
  <c r="E202" i="34"/>
  <c r="D202" i="34"/>
  <c r="N201" i="34"/>
  <c r="M201" i="34"/>
  <c r="L201" i="34"/>
  <c r="K201" i="34"/>
  <c r="J201" i="34"/>
  <c r="I201" i="34"/>
  <c r="H201" i="34"/>
  <c r="G201" i="34"/>
  <c r="F201" i="34"/>
  <c r="E201" i="34"/>
  <c r="D201" i="34"/>
  <c r="N200" i="34"/>
  <c r="M200" i="34"/>
  <c r="L200" i="34"/>
  <c r="K200" i="34"/>
  <c r="J200" i="34"/>
  <c r="I200" i="34"/>
  <c r="H200" i="34"/>
  <c r="G200" i="34"/>
  <c r="F200" i="34"/>
  <c r="E200" i="34"/>
  <c r="D200" i="34"/>
  <c r="N199" i="34"/>
  <c r="M199" i="34"/>
  <c r="L199" i="34"/>
  <c r="K199" i="34"/>
  <c r="J199" i="34"/>
  <c r="I199" i="34"/>
  <c r="H199" i="34"/>
  <c r="G199" i="34"/>
  <c r="F199" i="34"/>
  <c r="E199" i="34"/>
  <c r="D199" i="34"/>
  <c r="N198" i="34"/>
  <c r="M198" i="34"/>
  <c r="L198" i="34"/>
  <c r="K198" i="34"/>
  <c r="J198" i="34"/>
  <c r="I198" i="34"/>
  <c r="H198" i="34"/>
  <c r="G198" i="34"/>
  <c r="F198" i="34"/>
  <c r="E198" i="34"/>
  <c r="D198" i="34"/>
  <c r="N197" i="34"/>
  <c r="M197" i="34"/>
  <c r="L197" i="34"/>
  <c r="K197" i="34"/>
  <c r="J197" i="34"/>
  <c r="I197" i="34"/>
  <c r="H197" i="34"/>
  <c r="G197" i="34"/>
  <c r="F197" i="34"/>
  <c r="E197" i="34"/>
  <c r="D197" i="34"/>
  <c r="N196" i="34"/>
  <c r="M196" i="34"/>
  <c r="L196" i="34"/>
  <c r="K196" i="34"/>
  <c r="J196" i="34"/>
  <c r="I196" i="34"/>
  <c r="H196" i="34"/>
  <c r="G196" i="34"/>
  <c r="F196" i="34"/>
  <c r="E196" i="34"/>
  <c r="D196" i="34"/>
  <c r="N195" i="34"/>
  <c r="M195" i="34"/>
  <c r="L195" i="34"/>
  <c r="K195" i="34"/>
  <c r="J195" i="34"/>
  <c r="I195" i="34"/>
  <c r="H195" i="34"/>
  <c r="G195" i="34"/>
  <c r="F195" i="34"/>
  <c r="E195" i="34"/>
  <c r="D195" i="34"/>
  <c r="N194" i="34"/>
  <c r="M194" i="34"/>
  <c r="L194" i="34"/>
  <c r="K194" i="34"/>
  <c r="J194" i="34"/>
  <c r="I194" i="34"/>
  <c r="H194" i="34"/>
  <c r="G194" i="34"/>
  <c r="F194" i="34"/>
  <c r="E194" i="34"/>
  <c r="D194" i="34"/>
  <c r="N193" i="34"/>
  <c r="M193" i="34"/>
  <c r="L193" i="34"/>
  <c r="K193" i="34"/>
  <c r="J193" i="34"/>
  <c r="I193" i="34"/>
  <c r="H193" i="34"/>
  <c r="G193" i="34"/>
  <c r="F193" i="34"/>
  <c r="E193" i="34"/>
  <c r="D193" i="34"/>
  <c r="N192" i="34"/>
  <c r="M192" i="34"/>
  <c r="L192" i="34"/>
  <c r="K192" i="34"/>
  <c r="J192" i="34"/>
  <c r="I192" i="34"/>
  <c r="H192" i="34"/>
  <c r="G192" i="34"/>
  <c r="F192" i="34"/>
  <c r="E192" i="34"/>
  <c r="D192" i="34"/>
  <c r="N191" i="34"/>
  <c r="M191" i="34"/>
  <c r="L191" i="34"/>
  <c r="K191" i="34"/>
  <c r="J191" i="34"/>
  <c r="I191" i="34"/>
  <c r="H191" i="34"/>
  <c r="G191" i="34"/>
  <c r="F191" i="34"/>
  <c r="E191" i="34"/>
  <c r="D191" i="34"/>
  <c r="N190" i="34"/>
  <c r="M190" i="34"/>
  <c r="L190" i="34"/>
  <c r="K190" i="34"/>
  <c r="J190" i="34"/>
  <c r="I190" i="34"/>
  <c r="H190" i="34"/>
  <c r="G190" i="34"/>
  <c r="F190" i="34"/>
  <c r="E190" i="34"/>
  <c r="D190" i="34"/>
  <c r="N189" i="34"/>
  <c r="M189" i="34"/>
  <c r="L189" i="34"/>
  <c r="K189" i="34"/>
  <c r="J189" i="34"/>
  <c r="I189" i="34"/>
  <c r="H189" i="34"/>
  <c r="G189" i="34"/>
  <c r="F189" i="34"/>
  <c r="E189" i="34"/>
  <c r="D189" i="34"/>
  <c r="N188" i="34"/>
  <c r="M188" i="34"/>
  <c r="L188" i="34"/>
  <c r="K188" i="34"/>
  <c r="J188" i="34"/>
  <c r="I188" i="34"/>
  <c r="H188" i="34"/>
  <c r="G188" i="34"/>
  <c r="F188" i="34"/>
  <c r="E188" i="34"/>
  <c r="D188" i="34"/>
  <c r="N187" i="34"/>
  <c r="M187" i="34"/>
  <c r="L187" i="34"/>
  <c r="K187" i="34"/>
  <c r="J187" i="34"/>
  <c r="I187" i="34"/>
  <c r="H187" i="34"/>
  <c r="G187" i="34"/>
  <c r="F187" i="34"/>
  <c r="E187" i="34"/>
  <c r="D187" i="34"/>
  <c r="N186" i="34"/>
  <c r="M186" i="34"/>
  <c r="L186" i="34"/>
  <c r="K186" i="34"/>
  <c r="J186" i="34"/>
  <c r="I186" i="34"/>
  <c r="H186" i="34"/>
  <c r="G186" i="34"/>
  <c r="F186" i="34"/>
  <c r="E186" i="34"/>
  <c r="D186" i="34"/>
  <c r="N185" i="34"/>
  <c r="M185" i="34"/>
  <c r="L185" i="34"/>
  <c r="K185" i="34"/>
  <c r="J185" i="34"/>
  <c r="I185" i="34"/>
  <c r="H185" i="34"/>
  <c r="G185" i="34"/>
  <c r="F185" i="34"/>
  <c r="E185" i="34"/>
  <c r="D185" i="34"/>
  <c r="N184" i="34"/>
  <c r="M184" i="34"/>
  <c r="L184" i="34"/>
  <c r="K184" i="34"/>
  <c r="J184" i="34"/>
  <c r="I184" i="34"/>
  <c r="H184" i="34"/>
  <c r="G184" i="34"/>
  <c r="F184" i="34"/>
  <c r="E184" i="34"/>
  <c r="D184" i="34"/>
  <c r="N183" i="34"/>
  <c r="M183" i="34"/>
  <c r="L183" i="34"/>
  <c r="K183" i="34"/>
  <c r="J183" i="34"/>
  <c r="I183" i="34"/>
  <c r="H183" i="34"/>
  <c r="G183" i="34"/>
  <c r="F183" i="34"/>
  <c r="E183" i="34"/>
  <c r="D183" i="34"/>
  <c r="N182" i="34"/>
  <c r="M182" i="34"/>
  <c r="L182" i="34"/>
  <c r="K182" i="34"/>
  <c r="J182" i="34"/>
  <c r="I182" i="34"/>
  <c r="H182" i="34"/>
  <c r="G182" i="34"/>
  <c r="F182" i="34"/>
  <c r="E182" i="34"/>
  <c r="D182" i="34"/>
  <c r="N181" i="34"/>
  <c r="M181" i="34"/>
  <c r="L181" i="34"/>
  <c r="K181" i="34"/>
  <c r="J181" i="34"/>
  <c r="I181" i="34"/>
  <c r="H181" i="34"/>
  <c r="G181" i="34"/>
  <c r="F181" i="34"/>
  <c r="E181" i="34"/>
  <c r="D181" i="34"/>
  <c r="N180" i="34"/>
  <c r="M180" i="34"/>
  <c r="L180" i="34"/>
  <c r="K180" i="34"/>
  <c r="J180" i="34"/>
  <c r="I180" i="34"/>
  <c r="H180" i="34"/>
  <c r="G180" i="34"/>
  <c r="F180" i="34"/>
  <c r="E180" i="34"/>
  <c r="D180" i="34"/>
  <c r="N179" i="34"/>
  <c r="M179" i="34"/>
  <c r="L179" i="34"/>
  <c r="K179" i="34"/>
  <c r="J179" i="34"/>
  <c r="I179" i="34"/>
  <c r="H179" i="34"/>
  <c r="G179" i="34"/>
  <c r="F179" i="34"/>
  <c r="E179" i="34"/>
  <c r="D179" i="34"/>
  <c r="N178" i="34"/>
  <c r="M178" i="34"/>
  <c r="L178" i="34"/>
  <c r="K178" i="34"/>
  <c r="J178" i="34"/>
  <c r="I178" i="34"/>
  <c r="H178" i="34"/>
  <c r="G178" i="34"/>
  <c r="F178" i="34"/>
  <c r="E178" i="34"/>
  <c r="D178" i="34"/>
  <c r="N177" i="34"/>
  <c r="M177" i="34"/>
  <c r="L177" i="34"/>
  <c r="K177" i="34"/>
  <c r="J177" i="34"/>
  <c r="I177" i="34"/>
  <c r="H177" i="34"/>
  <c r="G177" i="34"/>
  <c r="F177" i="34"/>
  <c r="E177" i="34"/>
  <c r="D177" i="34"/>
  <c r="N176" i="34"/>
  <c r="M176" i="34"/>
  <c r="L176" i="34"/>
  <c r="K176" i="34"/>
  <c r="J176" i="34"/>
  <c r="I176" i="34"/>
  <c r="H176" i="34"/>
  <c r="G176" i="34"/>
  <c r="F176" i="34"/>
  <c r="E176" i="34"/>
  <c r="D176" i="34"/>
  <c r="N175" i="34"/>
  <c r="M175" i="34"/>
  <c r="L175" i="34"/>
  <c r="K175" i="34"/>
  <c r="J175" i="34"/>
  <c r="I175" i="34"/>
  <c r="H175" i="34"/>
  <c r="G175" i="34"/>
  <c r="F175" i="34"/>
  <c r="E175" i="34"/>
  <c r="D175" i="34"/>
  <c r="N174" i="34"/>
  <c r="M174" i="34"/>
  <c r="L174" i="34"/>
  <c r="K174" i="34"/>
  <c r="J174" i="34"/>
  <c r="I174" i="34"/>
  <c r="H174" i="34"/>
  <c r="G174" i="34"/>
  <c r="F174" i="34"/>
  <c r="E174" i="34"/>
  <c r="D174" i="34"/>
  <c r="N173" i="34"/>
  <c r="M173" i="34"/>
  <c r="L173" i="34"/>
  <c r="K173" i="34"/>
  <c r="J173" i="34"/>
  <c r="I173" i="34"/>
  <c r="H173" i="34"/>
  <c r="G173" i="34"/>
  <c r="F173" i="34"/>
  <c r="E173" i="34"/>
  <c r="D173" i="34"/>
  <c r="N172" i="34"/>
  <c r="M172" i="34"/>
  <c r="L172" i="34"/>
  <c r="K172" i="34"/>
  <c r="J172" i="34"/>
  <c r="I172" i="34"/>
  <c r="H172" i="34"/>
  <c r="G172" i="34"/>
  <c r="F172" i="34"/>
  <c r="E172" i="34"/>
  <c r="D172" i="34"/>
  <c r="N171" i="34"/>
  <c r="M171" i="34"/>
  <c r="L171" i="34"/>
  <c r="K171" i="34"/>
  <c r="J171" i="34"/>
  <c r="I171" i="34"/>
  <c r="H171" i="34"/>
  <c r="G171" i="34"/>
  <c r="F171" i="34"/>
  <c r="E171" i="34"/>
  <c r="D171" i="34"/>
  <c r="N170" i="34"/>
  <c r="M170" i="34"/>
  <c r="L170" i="34"/>
  <c r="K170" i="34"/>
  <c r="J170" i="34"/>
  <c r="I170" i="34"/>
  <c r="H170" i="34"/>
  <c r="G170" i="34"/>
  <c r="F170" i="34"/>
  <c r="E170" i="34"/>
  <c r="D170" i="34"/>
  <c r="N169" i="34"/>
  <c r="M169" i="34"/>
  <c r="L169" i="34"/>
  <c r="K169" i="34"/>
  <c r="J169" i="34"/>
  <c r="I169" i="34"/>
  <c r="H169" i="34"/>
  <c r="G169" i="34"/>
  <c r="F169" i="34"/>
  <c r="E169" i="34"/>
  <c r="D169" i="34"/>
  <c r="N168" i="34"/>
  <c r="M168" i="34"/>
  <c r="L168" i="34"/>
  <c r="K168" i="34"/>
  <c r="J168" i="34"/>
  <c r="I168" i="34"/>
  <c r="H168" i="34"/>
  <c r="G168" i="34"/>
  <c r="F168" i="34"/>
  <c r="E168" i="34"/>
  <c r="D168" i="34"/>
  <c r="N167" i="34"/>
  <c r="M167" i="34"/>
  <c r="L167" i="34"/>
  <c r="K167" i="34"/>
  <c r="J167" i="34"/>
  <c r="I167" i="34"/>
  <c r="H167" i="34"/>
  <c r="G167" i="34"/>
  <c r="F167" i="34"/>
  <c r="E167" i="34"/>
  <c r="D167" i="34"/>
  <c r="N166" i="34"/>
  <c r="M166" i="34"/>
  <c r="L166" i="34"/>
  <c r="K166" i="34"/>
  <c r="J166" i="34"/>
  <c r="I166" i="34"/>
  <c r="H166" i="34"/>
  <c r="G166" i="34"/>
  <c r="F166" i="34"/>
  <c r="E166" i="34"/>
  <c r="D166" i="34"/>
  <c r="N165" i="34"/>
  <c r="M165" i="34"/>
  <c r="L165" i="34"/>
  <c r="K165" i="34"/>
  <c r="J165" i="34"/>
  <c r="I165" i="34"/>
  <c r="H165" i="34"/>
  <c r="G165" i="34"/>
  <c r="F165" i="34"/>
  <c r="E165" i="34"/>
  <c r="D165" i="34"/>
  <c r="N164" i="34"/>
  <c r="M164" i="34"/>
  <c r="L164" i="34"/>
  <c r="K164" i="34"/>
  <c r="J164" i="34"/>
  <c r="I164" i="34"/>
  <c r="H164" i="34"/>
  <c r="G164" i="34"/>
  <c r="F164" i="34"/>
  <c r="E164" i="34"/>
  <c r="D164" i="34"/>
  <c r="N163" i="34"/>
  <c r="M163" i="34"/>
  <c r="L163" i="34"/>
  <c r="K163" i="34"/>
  <c r="J163" i="34"/>
  <c r="I163" i="34"/>
  <c r="H163" i="34"/>
  <c r="G163" i="34"/>
  <c r="F163" i="34"/>
  <c r="E163" i="34"/>
  <c r="D163" i="34"/>
  <c r="N162" i="34"/>
  <c r="M162" i="34"/>
  <c r="L162" i="34"/>
  <c r="K162" i="34"/>
  <c r="J162" i="34"/>
  <c r="I162" i="34"/>
  <c r="H162" i="34"/>
  <c r="G162" i="34"/>
  <c r="F162" i="34"/>
  <c r="E162" i="34"/>
  <c r="D162" i="34"/>
  <c r="N161" i="34"/>
  <c r="M161" i="34"/>
  <c r="L161" i="34"/>
  <c r="K161" i="34"/>
  <c r="J161" i="34"/>
  <c r="I161" i="34"/>
  <c r="H161" i="34"/>
  <c r="G161" i="34"/>
  <c r="F161" i="34"/>
  <c r="E161" i="34"/>
  <c r="D161" i="34"/>
  <c r="N160" i="34"/>
  <c r="M160" i="34"/>
  <c r="L160" i="34"/>
  <c r="K160" i="34"/>
  <c r="J160" i="34"/>
  <c r="I160" i="34"/>
  <c r="H160" i="34"/>
  <c r="G160" i="34"/>
  <c r="F160" i="34"/>
  <c r="E160" i="34"/>
  <c r="D160" i="34"/>
  <c r="N159" i="34"/>
  <c r="M159" i="34"/>
  <c r="L159" i="34"/>
  <c r="K159" i="34"/>
  <c r="J159" i="34"/>
  <c r="I159" i="34"/>
  <c r="H159" i="34"/>
  <c r="G159" i="34"/>
  <c r="F159" i="34"/>
  <c r="E159" i="34"/>
  <c r="D159" i="34"/>
  <c r="N158" i="34"/>
  <c r="M158" i="34"/>
  <c r="L158" i="34"/>
  <c r="K158" i="34"/>
  <c r="J158" i="34"/>
  <c r="I158" i="34"/>
  <c r="H158" i="34"/>
  <c r="G158" i="34"/>
  <c r="F158" i="34"/>
  <c r="E158" i="34"/>
  <c r="D158" i="34"/>
  <c r="N157" i="34"/>
  <c r="M157" i="34"/>
  <c r="L157" i="34"/>
  <c r="K157" i="34"/>
  <c r="J157" i="34"/>
  <c r="I157" i="34"/>
  <c r="H157" i="34"/>
  <c r="G157" i="34"/>
  <c r="F157" i="34"/>
  <c r="E157" i="34"/>
  <c r="D157" i="34"/>
  <c r="N156" i="34"/>
  <c r="M156" i="34"/>
  <c r="L156" i="34"/>
  <c r="K156" i="34"/>
  <c r="J156" i="34"/>
  <c r="I156" i="34"/>
  <c r="H156" i="34"/>
  <c r="G156" i="34"/>
  <c r="F156" i="34"/>
  <c r="E156" i="34"/>
  <c r="D156" i="34"/>
  <c r="N155" i="34"/>
  <c r="M155" i="34"/>
  <c r="L155" i="34"/>
  <c r="K155" i="34"/>
  <c r="J155" i="34"/>
  <c r="I155" i="34"/>
  <c r="H155" i="34"/>
  <c r="G155" i="34"/>
  <c r="F155" i="34"/>
  <c r="E155" i="34"/>
  <c r="D155" i="34"/>
  <c r="N154" i="34"/>
  <c r="M154" i="34"/>
  <c r="L154" i="34"/>
  <c r="K154" i="34"/>
  <c r="J154" i="34"/>
  <c r="I154" i="34"/>
  <c r="H154" i="34"/>
  <c r="G154" i="34"/>
  <c r="F154" i="34"/>
  <c r="E154" i="34"/>
  <c r="D154" i="34"/>
  <c r="N153" i="34"/>
  <c r="M153" i="34"/>
  <c r="L153" i="34"/>
  <c r="K153" i="34"/>
  <c r="J153" i="34"/>
  <c r="I153" i="34"/>
  <c r="H153" i="34"/>
  <c r="G153" i="34"/>
  <c r="F153" i="34"/>
  <c r="E153" i="34"/>
  <c r="D153" i="34"/>
  <c r="N152" i="34"/>
  <c r="M152" i="34"/>
  <c r="L152" i="34"/>
  <c r="K152" i="34"/>
  <c r="J152" i="34"/>
  <c r="I152" i="34"/>
  <c r="H152" i="34"/>
  <c r="G152" i="34"/>
  <c r="F152" i="34"/>
  <c r="E152" i="34"/>
  <c r="D152" i="34"/>
  <c r="N151" i="34"/>
  <c r="M151" i="34"/>
  <c r="L151" i="34"/>
  <c r="K151" i="34"/>
  <c r="J151" i="34"/>
  <c r="I151" i="34"/>
  <c r="H151" i="34"/>
  <c r="G151" i="34"/>
  <c r="F151" i="34"/>
  <c r="E151" i="34"/>
  <c r="D151" i="34"/>
  <c r="N150" i="34"/>
  <c r="M150" i="34"/>
  <c r="L150" i="34"/>
  <c r="K150" i="34"/>
  <c r="J150" i="34"/>
  <c r="I150" i="34"/>
  <c r="H150" i="34"/>
  <c r="G150" i="34"/>
  <c r="F150" i="34"/>
  <c r="E150" i="34"/>
  <c r="D150" i="34"/>
  <c r="N149" i="34"/>
  <c r="M149" i="34"/>
  <c r="L149" i="34"/>
  <c r="K149" i="34"/>
  <c r="J149" i="34"/>
  <c r="I149" i="34"/>
  <c r="H149" i="34"/>
  <c r="G149" i="34"/>
  <c r="F149" i="34"/>
  <c r="E149" i="34"/>
  <c r="D149" i="34"/>
  <c r="N148" i="34"/>
  <c r="M148" i="34"/>
  <c r="L148" i="34"/>
  <c r="K148" i="34"/>
  <c r="J148" i="34"/>
  <c r="I148" i="34"/>
  <c r="H148" i="34"/>
  <c r="G148" i="34"/>
  <c r="F148" i="34"/>
  <c r="E148" i="34"/>
  <c r="D148" i="34"/>
  <c r="N147" i="34"/>
  <c r="M147" i="34"/>
  <c r="L147" i="34"/>
  <c r="K147" i="34"/>
  <c r="J147" i="34"/>
  <c r="I147" i="34"/>
  <c r="H147" i="34"/>
  <c r="G147" i="34"/>
  <c r="F147" i="34"/>
  <c r="E147" i="34"/>
  <c r="D147" i="34"/>
  <c r="N146" i="34"/>
  <c r="M146" i="34"/>
  <c r="L146" i="34"/>
  <c r="K146" i="34"/>
  <c r="J146" i="34"/>
  <c r="I146" i="34"/>
  <c r="H146" i="34"/>
  <c r="G146" i="34"/>
  <c r="F146" i="34"/>
  <c r="E146" i="34"/>
  <c r="D146" i="34"/>
  <c r="N145" i="34"/>
  <c r="M145" i="34"/>
  <c r="L145" i="34"/>
  <c r="K145" i="34"/>
  <c r="J145" i="34"/>
  <c r="I145" i="34"/>
  <c r="H145" i="34"/>
  <c r="G145" i="34"/>
  <c r="F145" i="34"/>
  <c r="E145" i="34"/>
  <c r="D145" i="34"/>
  <c r="N144" i="34"/>
  <c r="M144" i="34"/>
  <c r="L144" i="34"/>
  <c r="K144" i="34"/>
  <c r="J144" i="34"/>
  <c r="I144" i="34"/>
  <c r="H144" i="34"/>
  <c r="G144" i="34"/>
  <c r="F144" i="34"/>
  <c r="E144" i="34"/>
  <c r="D144" i="34"/>
  <c r="N143" i="34"/>
  <c r="M143" i="34"/>
  <c r="L143" i="34"/>
  <c r="K143" i="34"/>
  <c r="J143" i="34"/>
  <c r="I143" i="34"/>
  <c r="H143" i="34"/>
  <c r="G143" i="34"/>
  <c r="F143" i="34"/>
  <c r="E143" i="34"/>
  <c r="D143" i="34"/>
  <c r="N142" i="34"/>
  <c r="M142" i="34"/>
  <c r="L142" i="34"/>
  <c r="K142" i="34"/>
  <c r="J142" i="34"/>
  <c r="I142" i="34"/>
  <c r="H142" i="34"/>
  <c r="G142" i="34"/>
  <c r="F142" i="34"/>
  <c r="E142" i="34"/>
  <c r="D142" i="34"/>
  <c r="N141" i="34"/>
  <c r="M141" i="34"/>
  <c r="L141" i="34"/>
  <c r="K141" i="34"/>
  <c r="J141" i="34"/>
  <c r="I141" i="34"/>
  <c r="H141" i="34"/>
  <c r="G141" i="34"/>
  <c r="F141" i="34"/>
  <c r="E141" i="34"/>
  <c r="D141" i="34"/>
  <c r="N140" i="34"/>
  <c r="M140" i="34"/>
  <c r="L140" i="34"/>
  <c r="K140" i="34"/>
  <c r="J140" i="34"/>
  <c r="I140" i="34"/>
  <c r="H140" i="34"/>
  <c r="G140" i="34"/>
  <c r="F140" i="34"/>
  <c r="E140" i="34"/>
  <c r="D140" i="34"/>
  <c r="N139" i="34"/>
  <c r="M139" i="34"/>
  <c r="L139" i="34"/>
  <c r="K139" i="34"/>
  <c r="J139" i="34"/>
  <c r="I139" i="34"/>
  <c r="H139" i="34"/>
  <c r="G139" i="34"/>
  <c r="F139" i="34"/>
  <c r="E139" i="34"/>
  <c r="D139" i="34"/>
  <c r="N138" i="34"/>
  <c r="AL138" i="34" s="1"/>
  <c r="M138" i="34"/>
  <c r="AK138" i="34" s="1"/>
  <c r="L138" i="34"/>
  <c r="AJ138" i="34" s="1"/>
  <c r="K138" i="34"/>
  <c r="AI138" i="34" s="1"/>
  <c r="J138" i="34"/>
  <c r="AH138" i="34" s="1"/>
  <c r="I138" i="34"/>
  <c r="AG138" i="34" s="1"/>
  <c r="H138" i="34"/>
  <c r="AF138" i="34" s="1"/>
  <c r="G138" i="34"/>
  <c r="AE138" i="34" s="1"/>
  <c r="F138" i="34"/>
  <c r="AD138" i="34" s="1"/>
  <c r="E138" i="34"/>
  <c r="AC138" i="34" s="1"/>
  <c r="D138" i="34"/>
  <c r="AB138" i="34" s="1"/>
  <c r="N137" i="34"/>
  <c r="M137" i="34"/>
  <c r="L137" i="34"/>
  <c r="K137" i="34"/>
  <c r="J137" i="34"/>
  <c r="I137" i="34"/>
  <c r="H137" i="34"/>
  <c r="G137" i="34"/>
  <c r="F137" i="34"/>
  <c r="E137" i="34"/>
  <c r="D137" i="34"/>
  <c r="N136" i="34"/>
  <c r="M136" i="34"/>
  <c r="L136" i="34"/>
  <c r="K136" i="34"/>
  <c r="J136" i="34"/>
  <c r="I136" i="34"/>
  <c r="H136" i="34"/>
  <c r="G136" i="34"/>
  <c r="F136" i="34"/>
  <c r="E136" i="34"/>
  <c r="D136" i="34"/>
  <c r="N135" i="34"/>
  <c r="M135" i="34"/>
  <c r="L135" i="34"/>
  <c r="K135" i="34"/>
  <c r="J135" i="34"/>
  <c r="I135" i="34"/>
  <c r="H135" i="34"/>
  <c r="G135" i="34"/>
  <c r="F135" i="34"/>
  <c r="E135" i="34"/>
  <c r="D135" i="34"/>
  <c r="N134" i="34"/>
  <c r="M134" i="34"/>
  <c r="L134" i="34"/>
  <c r="K134" i="34"/>
  <c r="J134" i="34"/>
  <c r="I134" i="34"/>
  <c r="H134" i="34"/>
  <c r="G134" i="34"/>
  <c r="F134" i="34"/>
  <c r="E134" i="34"/>
  <c r="D134" i="34"/>
  <c r="N133" i="34"/>
  <c r="M133" i="34"/>
  <c r="L133" i="34"/>
  <c r="K133" i="34"/>
  <c r="J133" i="34"/>
  <c r="I133" i="34"/>
  <c r="H133" i="34"/>
  <c r="G133" i="34"/>
  <c r="F133" i="34"/>
  <c r="E133" i="34"/>
  <c r="D133" i="34"/>
  <c r="N132" i="34"/>
  <c r="M132" i="34"/>
  <c r="L132" i="34"/>
  <c r="K132" i="34"/>
  <c r="J132" i="34"/>
  <c r="I132" i="34"/>
  <c r="H132" i="34"/>
  <c r="G132" i="34"/>
  <c r="F132" i="34"/>
  <c r="E132" i="34"/>
  <c r="D132" i="34"/>
  <c r="N131" i="34"/>
  <c r="M131" i="34"/>
  <c r="L131" i="34"/>
  <c r="K131" i="34"/>
  <c r="J131" i="34"/>
  <c r="I131" i="34"/>
  <c r="H131" i="34"/>
  <c r="G131" i="34"/>
  <c r="F131" i="34"/>
  <c r="E131" i="34"/>
  <c r="D131" i="34"/>
  <c r="N130" i="34"/>
  <c r="M130" i="34"/>
  <c r="L130" i="34"/>
  <c r="K130" i="34"/>
  <c r="J130" i="34"/>
  <c r="I130" i="34"/>
  <c r="H130" i="34"/>
  <c r="G130" i="34"/>
  <c r="F130" i="34"/>
  <c r="E130" i="34"/>
  <c r="D130" i="34"/>
  <c r="N129" i="34"/>
  <c r="M129" i="34"/>
  <c r="L129" i="34"/>
  <c r="K129" i="34"/>
  <c r="J129" i="34"/>
  <c r="I129" i="34"/>
  <c r="H129" i="34"/>
  <c r="G129" i="34"/>
  <c r="F129" i="34"/>
  <c r="E129" i="34"/>
  <c r="D129" i="34"/>
  <c r="N128" i="34"/>
  <c r="M128" i="34"/>
  <c r="L128" i="34"/>
  <c r="K128" i="34"/>
  <c r="J128" i="34"/>
  <c r="I128" i="34"/>
  <c r="H128" i="34"/>
  <c r="G128" i="34"/>
  <c r="F128" i="34"/>
  <c r="E128" i="34"/>
  <c r="D128" i="34"/>
  <c r="N127" i="34"/>
  <c r="M127" i="34"/>
  <c r="L127" i="34"/>
  <c r="K127" i="34"/>
  <c r="J127" i="34"/>
  <c r="I127" i="34"/>
  <c r="H127" i="34"/>
  <c r="G127" i="34"/>
  <c r="F127" i="34"/>
  <c r="E127" i="34"/>
  <c r="D127" i="34"/>
  <c r="N126" i="34"/>
  <c r="M126" i="34"/>
  <c r="L126" i="34"/>
  <c r="K126" i="34"/>
  <c r="J126" i="34"/>
  <c r="I126" i="34"/>
  <c r="H126" i="34"/>
  <c r="G126" i="34"/>
  <c r="F126" i="34"/>
  <c r="E126" i="34"/>
  <c r="D126" i="34"/>
  <c r="N125" i="34"/>
  <c r="M125" i="34"/>
  <c r="L125" i="34"/>
  <c r="K125" i="34"/>
  <c r="J125" i="34"/>
  <c r="I125" i="34"/>
  <c r="H125" i="34"/>
  <c r="G125" i="34"/>
  <c r="F125" i="34"/>
  <c r="E125" i="34"/>
  <c r="D125" i="34"/>
  <c r="N124" i="34"/>
  <c r="M124" i="34"/>
  <c r="L124" i="34"/>
  <c r="K124" i="34"/>
  <c r="J124" i="34"/>
  <c r="I124" i="34"/>
  <c r="H124" i="34"/>
  <c r="G124" i="34"/>
  <c r="F124" i="34"/>
  <c r="E124" i="34"/>
  <c r="D124" i="34"/>
  <c r="N123" i="34"/>
  <c r="M123" i="34"/>
  <c r="L123" i="34"/>
  <c r="K123" i="34"/>
  <c r="J123" i="34"/>
  <c r="I123" i="34"/>
  <c r="H123" i="34"/>
  <c r="G123" i="34"/>
  <c r="F123" i="34"/>
  <c r="E123" i="34"/>
  <c r="D123" i="34"/>
  <c r="N122" i="34"/>
  <c r="M122" i="34"/>
  <c r="L122" i="34"/>
  <c r="K122" i="34"/>
  <c r="J122" i="34"/>
  <c r="I122" i="34"/>
  <c r="H122" i="34"/>
  <c r="G122" i="34"/>
  <c r="F122" i="34"/>
  <c r="E122" i="34"/>
  <c r="D122" i="34"/>
  <c r="N121" i="34"/>
  <c r="M121" i="34"/>
  <c r="L121" i="34"/>
  <c r="K121" i="34"/>
  <c r="J121" i="34"/>
  <c r="I121" i="34"/>
  <c r="H121" i="34"/>
  <c r="G121" i="34"/>
  <c r="F121" i="34"/>
  <c r="E121" i="34"/>
  <c r="D121" i="34"/>
  <c r="N120" i="34"/>
  <c r="M120" i="34"/>
  <c r="L120" i="34"/>
  <c r="K120" i="34"/>
  <c r="J120" i="34"/>
  <c r="I120" i="34"/>
  <c r="H120" i="34"/>
  <c r="G120" i="34"/>
  <c r="F120" i="34"/>
  <c r="E120" i="34"/>
  <c r="D120" i="34"/>
  <c r="N119" i="34"/>
  <c r="M119" i="34"/>
  <c r="L119" i="34"/>
  <c r="K119" i="34"/>
  <c r="J119" i="34"/>
  <c r="I119" i="34"/>
  <c r="H119" i="34"/>
  <c r="G119" i="34"/>
  <c r="F119" i="34"/>
  <c r="E119" i="34"/>
  <c r="D119" i="34"/>
  <c r="N118" i="34"/>
  <c r="M118" i="34"/>
  <c r="L118" i="34"/>
  <c r="K118" i="34"/>
  <c r="J118" i="34"/>
  <c r="I118" i="34"/>
  <c r="H118" i="34"/>
  <c r="G118" i="34"/>
  <c r="F118" i="34"/>
  <c r="E118" i="34"/>
  <c r="D118" i="34"/>
  <c r="N117" i="34"/>
  <c r="M117" i="34"/>
  <c r="L117" i="34"/>
  <c r="K117" i="34"/>
  <c r="J117" i="34"/>
  <c r="I117" i="34"/>
  <c r="H117" i="34"/>
  <c r="G117" i="34"/>
  <c r="F117" i="34"/>
  <c r="E117" i="34"/>
  <c r="D117" i="34"/>
  <c r="N116" i="34"/>
  <c r="M116" i="34"/>
  <c r="L116" i="34"/>
  <c r="K116" i="34"/>
  <c r="J116" i="34"/>
  <c r="I116" i="34"/>
  <c r="H116" i="34"/>
  <c r="G116" i="34"/>
  <c r="F116" i="34"/>
  <c r="E116" i="34"/>
  <c r="D116" i="34"/>
  <c r="N115" i="34"/>
  <c r="M115" i="34"/>
  <c r="L115" i="34"/>
  <c r="K115" i="34"/>
  <c r="J115" i="34"/>
  <c r="I115" i="34"/>
  <c r="H115" i="34"/>
  <c r="G115" i="34"/>
  <c r="F115" i="34"/>
  <c r="E115" i="34"/>
  <c r="D115" i="34"/>
  <c r="N114" i="34"/>
  <c r="M114" i="34"/>
  <c r="L114" i="34"/>
  <c r="K114" i="34"/>
  <c r="J114" i="34"/>
  <c r="I114" i="34"/>
  <c r="H114" i="34"/>
  <c r="G114" i="34"/>
  <c r="F114" i="34"/>
  <c r="E114" i="34"/>
  <c r="D114" i="34"/>
  <c r="N113" i="34"/>
  <c r="M113" i="34"/>
  <c r="L113" i="34"/>
  <c r="K113" i="34"/>
  <c r="J113" i="34"/>
  <c r="I113" i="34"/>
  <c r="H113" i="34"/>
  <c r="G113" i="34"/>
  <c r="F113" i="34"/>
  <c r="E113" i="34"/>
  <c r="D113" i="34"/>
  <c r="N112" i="34"/>
  <c r="M112" i="34"/>
  <c r="L112" i="34"/>
  <c r="K112" i="34"/>
  <c r="J112" i="34"/>
  <c r="I112" i="34"/>
  <c r="H112" i="34"/>
  <c r="G112" i="34"/>
  <c r="F112" i="34"/>
  <c r="E112" i="34"/>
  <c r="D112" i="34"/>
  <c r="N111" i="34"/>
  <c r="M111" i="34"/>
  <c r="L111" i="34"/>
  <c r="K111" i="34"/>
  <c r="J111" i="34"/>
  <c r="I111" i="34"/>
  <c r="H111" i="34"/>
  <c r="G111" i="34"/>
  <c r="F111" i="34"/>
  <c r="E111" i="34"/>
  <c r="D111" i="34"/>
  <c r="N110" i="34"/>
  <c r="M110" i="34"/>
  <c r="L110" i="34"/>
  <c r="K110" i="34"/>
  <c r="J110" i="34"/>
  <c r="I110" i="34"/>
  <c r="H110" i="34"/>
  <c r="G110" i="34"/>
  <c r="F110" i="34"/>
  <c r="E110" i="34"/>
  <c r="D110" i="34"/>
  <c r="N109" i="34"/>
  <c r="M109" i="34"/>
  <c r="L109" i="34"/>
  <c r="K109" i="34"/>
  <c r="J109" i="34"/>
  <c r="I109" i="34"/>
  <c r="H109" i="34"/>
  <c r="G109" i="34"/>
  <c r="F109" i="34"/>
  <c r="E109" i="34"/>
  <c r="D109" i="34"/>
  <c r="N108" i="34"/>
  <c r="M108" i="34"/>
  <c r="L108" i="34"/>
  <c r="K108" i="34"/>
  <c r="J108" i="34"/>
  <c r="I108" i="34"/>
  <c r="H108" i="34"/>
  <c r="G108" i="34"/>
  <c r="F108" i="34"/>
  <c r="E108" i="34"/>
  <c r="D108" i="34"/>
  <c r="N107" i="34"/>
  <c r="M107" i="34"/>
  <c r="L107" i="34"/>
  <c r="K107" i="34"/>
  <c r="J107" i="34"/>
  <c r="I107" i="34"/>
  <c r="H107" i="34"/>
  <c r="G107" i="34"/>
  <c r="F107" i="34"/>
  <c r="E107" i="34"/>
  <c r="D107" i="34"/>
  <c r="N106" i="34"/>
  <c r="M106" i="34"/>
  <c r="L106" i="34"/>
  <c r="K106" i="34"/>
  <c r="J106" i="34"/>
  <c r="I106" i="34"/>
  <c r="H106" i="34"/>
  <c r="G106" i="34"/>
  <c r="F106" i="34"/>
  <c r="E106" i="34"/>
  <c r="D106" i="34"/>
  <c r="N105" i="34"/>
  <c r="M105" i="34"/>
  <c r="L105" i="34"/>
  <c r="K105" i="34"/>
  <c r="J105" i="34"/>
  <c r="I105" i="34"/>
  <c r="H105" i="34"/>
  <c r="G105" i="34"/>
  <c r="F105" i="34"/>
  <c r="E105" i="34"/>
  <c r="D105" i="34"/>
  <c r="N104" i="34"/>
  <c r="M104" i="34"/>
  <c r="L104" i="34"/>
  <c r="K104" i="34"/>
  <c r="J104" i="34"/>
  <c r="I104" i="34"/>
  <c r="H104" i="34"/>
  <c r="G104" i="34"/>
  <c r="F104" i="34"/>
  <c r="E104" i="34"/>
  <c r="D104" i="34"/>
  <c r="N103" i="34"/>
  <c r="M103" i="34"/>
  <c r="L103" i="34"/>
  <c r="K103" i="34"/>
  <c r="J103" i="34"/>
  <c r="I103" i="34"/>
  <c r="H103" i="34"/>
  <c r="G103" i="34"/>
  <c r="F103" i="34"/>
  <c r="E103" i="34"/>
  <c r="D103" i="34"/>
  <c r="N102" i="34"/>
  <c r="M102" i="34"/>
  <c r="L102" i="34"/>
  <c r="K102" i="34"/>
  <c r="J102" i="34"/>
  <c r="I102" i="34"/>
  <c r="H102" i="34"/>
  <c r="G102" i="34"/>
  <c r="F102" i="34"/>
  <c r="E102" i="34"/>
  <c r="D102" i="34"/>
  <c r="N101" i="34"/>
  <c r="M101" i="34"/>
  <c r="L101" i="34"/>
  <c r="K101" i="34"/>
  <c r="J101" i="34"/>
  <c r="I101" i="34"/>
  <c r="H101" i="34"/>
  <c r="G101" i="34"/>
  <c r="F101" i="34"/>
  <c r="E101" i="34"/>
  <c r="D101" i="34"/>
  <c r="N100" i="34"/>
  <c r="M100" i="34"/>
  <c r="L100" i="34"/>
  <c r="K100" i="34"/>
  <c r="J100" i="34"/>
  <c r="I100" i="34"/>
  <c r="H100" i="34"/>
  <c r="G100" i="34"/>
  <c r="F100" i="34"/>
  <c r="E100" i="34"/>
  <c r="D100" i="34"/>
  <c r="N99" i="34"/>
  <c r="M99" i="34"/>
  <c r="L99" i="34"/>
  <c r="K99" i="34"/>
  <c r="J99" i="34"/>
  <c r="I99" i="34"/>
  <c r="H99" i="34"/>
  <c r="G99" i="34"/>
  <c r="F99" i="34"/>
  <c r="E99" i="34"/>
  <c r="D99" i="34"/>
  <c r="N98" i="34"/>
  <c r="M98" i="34"/>
  <c r="L98" i="34"/>
  <c r="K98" i="34"/>
  <c r="J98" i="34"/>
  <c r="I98" i="34"/>
  <c r="H98" i="34"/>
  <c r="G98" i="34"/>
  <c r="F98" i="34"/>
  <c r="E98" i="34"/>
  <c r="D98" i="34"/>
  <c r="N97" i="34"/>
  <c r="M97" i="34"/>
  <c r="L97" i="34"/>
  <c r="K97" i="34"/>
  <c r="J97" i="34"/>
  <c r="I97" i="34"/>
  <c r="H97" i="34"/>
  <c r="G97" i="34"/>
  <c r="F97" i="34"/>
  <c r="E97" i="34"/>
  <c r="D97" i="34"/>
  <c r="N96" i="34"/>
  <c r="M96" i="34"/>
  <c r="L96" i="34"/>
  <c r="K96" i="34"/>
  <c r="J96" i="34"/>
  <c r="I96" i="34"/>
  <c r="H96" i="34"/>
  <c r="G96" i="34"/>
  <c r="F96" i="34"/>
  <c r="E96" i="34"/>
  <c r="D96" i="34"/>
  <c r="N95" i="34"/>
  <c r="M95" i="34"/>
  <c r="L95" i="34"/>
  <c r="K95" i="34"/>
  <c r="J95" i="34"/>
  <c r="I95" i="34"/>
  <c r="H95" i="34"/>
  <c r="G95" i="34"/>
  <c r="F95" i="34"/>
  <c r="E95" i="34"/>
  <c r="D95" i="34"/>
  <c r="N94" i="34"/>
  <c r="M94" i="34"/>
  <c r="L94" i="34"/>
  <c r="K94" i="34"/>
  <c r="J94" i="34"/>
  <c r="I94" i="34"/>
  <c r="H94" i="34"/>
  <c r="G94" i="34"/>
  <c r="F94" i="34"/>
  <c r="E94" i="34"/>
  <c r="D94" i="34"/>
  <c r="N93" i="34"/>
  <c r="M93" i="34"/>
  <c r="L93" i="34"/>
  <c r="K93" i="34"/>
  <c r="J93" i="34"/>
  <c r="I93" i="34"/>
  <c r="H93" i="34"/>
  <c r="G93" i="34"/>
  <c r="F93" i="34"/>
  <c r="E93" i="34"/>
  <c r="D93" i="34"/>
  <c r="N92" i="34"/>
  <c r="M92" i="34"/>
  <c r="L92" i="34"/>
  <c r="K92" i="34"/>
  <c r="J92" i="34"/>
  <c r="I92" i="34"/>
  <c r="H92" i="34"/>
  <c r="G92" i="34"/>
  <c r="F92" i="34"/>
  <c r="E92" i="34"/>
  <c r="D92" i="34"/>
  <c r="N91" i="34"/>
  <c r="M91" i="34"/>
  <c r="L91" i="34"/>
  <c r="K91" i="34"/>
  <c r="J91" i="34"/>
  <c r="I91" i="34"/>
  <c r="H91" i="34"/>
  <c r="G91" i="34"/>
  <c r="F91" i="34"/>
  <c r="E91" i="34"/>
  <c r="D91" i="34"/>
  <c r="N90" i="34"/>
  <c r="M90" i="34"/>
  <c r="L90" i="34"/>
  <c r="K90" i="34"/>
  <c r="J90" i="34"/>
  <c r="I90" i="34"/>
  <c r="H90" i="34"/>
  <c r="G90" i="34"/>
  <c r="F90" i="34"/>
  <c r="E90" i="34"/>
  <c r="D90" i="34"/>
  <c r="N89" i="34"/>
  <c r="M89" i="34"/>
  <c r="L89" i="34"/>
  <c r="K89" i="34"/>
  <c r="J89" i="34"/>
  <c r="I89" i="34"/>
  <c r="H89" i="34"/>
  <c r="G89" i="34"/>
  <c r="F89" i="34"/>
  <c r="E89" i="34"/>
  <c r="D89" i="34"/>
  <c r="N88" i="34"/>
  <c r="M88" i="34"/>
  <c r="L88" i="34"/>
  <c r="K88" i="34"/>
  <c r="J88" i="34"/>
  <c r="I88" i="34"/>
  <c r="H88" i="34"/>
  <c r="G88" i="34"/>
  <c r="F88" i="34"/>
  <c r="E88" i="34"/>
  <c r="D88" i="34"/>
  <c r="N87" i="34"/>
  <c r="M87" i="34"/>
  <c r="L87" i="34"/>
  <c r="K87" i="34"/>
  <c r="J87" i="34"/>
  <c r="I87" i="34"/>
  <c r="H87" i="34"/>
  <c r="G87" i="34"/>
  <c r="F87" i="34"/>
  <c r="E87" i="34"/>
  <c r="D87" i="34"/>
  <c r="N86" i="34"/>
  <c r="M86" i="34"/>
  <c r="L86" i="34"/>
  <c r="K86" i="34"/>
  <c r="J86" i="34"/>
  <c r="I86" i="34"/>
  <c r="H86" i="34"/>
  <c r="G86" i="34"/>
  <c r="F86" i="34"/>
  <c r="E86" i="34"/>
  <c r="D86" i="34"/>
  <c r="N85" i="34"/>
  <c r="M85" i="34"/>
  <c r="L85" i="34"/>
  <c r="K85" i="34"/>
  <c r="J85" i="34"/>
  <c r="I85" i="34"/>
  <c r="H85" i="34"/>
  <c r="G85" i="34"/>
  <c r="F85" i="34"/>
  <c r="E85" i="34"/>
  <c r="D85" i="34"/>
  <c r="N84" i="34"/>
  <c r="M84" i="34"/>
  <c r="L84" i="34"/>
  <c r="K84" i="34"/>
  <c r="J84" i="34"/>
  <c r="I84" i="34"/>
  <c r="H84" i="34"/>
  <c r="G84" i="34"/>
  <c r="F84" i="34"/>
  <c r="E84" i="34"/>
  <c r="D84" i="34"/>
  <c r="N83" i="34"/>
  <c r="M83" i="34"/>
  <c r="L83" i="34"/>
  <c r="K83" i="34"/>
  <c r="J83" i="34"/>
  <c r="I83" i="34"/>
  <c r="H83" i="34"/>
  <c r="G83" i="34"/>
  <c r="F83" i="34"/>
  <c r="E83" i="34"/>
  <c r="D83" i="34"/>
  <c r="N82" i="34"/>
  <c r="M82" i="34"/>
  <c r="L82" i="34"/>
  <c r="K82" i="34"/>
  <c r="J82" i="34"/>
  <c r="I82" i="34"/>
  <c r="H82" i="34"/>
  <c r="G82" i="34"/>
  <c r="F82" i="34"/>
  <c r="E82" i="34"/>
  <c r="D82" i="34"/>
  <c r="N81" i="34"/>
  <c r="M81" i="34"/>
  <c r="L81" i="34"/>
  <c r="K81" i="34"/>
  <c r="J81" i="34"/>
  <c r="I81" i="34"/>
  <c r="H81" i="34"/>
  <c r="G81" i="34"/>
  <c r="F81" i="34"/>
  <c r="E81" i="34"/>
  <c r="D81" i="34"/>
  <c r="N80" i="34"/>
  <c r="M80" i="34"/>
  <c r="L80" i="34"/>
  <c r="K80" i="34"/>
  <c r="J80" i="34"/>
  <c r="I80" i="34"/>
  <c r="H80" i="34"/>
  <c r="G80" i="34"/>
  <c r="F80" i="34"/>
  <c r="E80" i="34"/>
  <c r="D80" i="34"/>
  <c r="N79" i="34"/>
  <c r="M79" i="34"/>
  <c r="L79" i="34"/>
  <c r="K79" i="34"/>
  <c r="J79" i="34"/>
  <c r="I79" i="34"/>
  <c r="H79" i="34"/>
  <c r="G79" i="34"/>
  <c r="F79" i="34"/>
  <c r="E79" i="34"/>
  <c r="D79" i="34"/>
  <c r="N78" i="34"/>
  <c r="M78" i="34"/>
  <c r="L78" i="34"/>
  <c r="K78" i="34"/>
  <c r="J78" i="34"/>
  <c r="I78" i="34"/>
  <c r="H78" i="34"/>
  <c r="G78" i="34"/>
  <c r="F78" i="34"/>
  <c r="E78" i="34"/>
  <c r="D78" i="34"/>
  <c r="N77" i="34"/>
  <c r="M77" i="34"/>
  <c r="L77" i="34"/>
  <c r="K77" i="34"/>
  <c r="J77" i="34"/>
  <c r="I77" i="34"/>
  <c r="H77" i="34"/>
  <c r="G77" i="34"/>
  <c r="F77" i="34"/>
  <c r="E77" i="34"/>
  <c r="D77" i="34"/>
  <c r="N76" i="34"/>
  <c r="M76" i="34"/>
  <c r="L76" i="34"/>
  <c r="K76" i="34"/>
  <c r="J76" i="34"/>
  <c r="I76" i="34"/>
  <c r="H76" i="34"/>
  <c r="G76" i="34"/>
  <c r="F76" i="34"/>
  <c r="E76" i="34"/>
  <c r="D76" i="34"/>
  <c r="N75" i="34"/>
  <c r="M75" i="34"/>
  <c r="L75" i="34"/>
  <c r="K75" i="34"/>
  <c r="J75" i="34"/>
  <c r="I75" i="34"/>
  <c r="H75" i="34"/>
  <c r="G75" i="34"/>
  <c r="F75" i="34"/>
  <c r="E75" i="34"/>
  <c r="D75" i="34"/>
  <c r="N74" i="34"/>
  <c r="M74" i="34"/>
  <c r="L74" i="34"/>
  <c r="K74" i="34"/>
  <c r="J74" i="34"/>
  <c r="I74" i="34"/>
  <c r="H74" i="34"/>
  <c r="G74" i="34"/>
  <c r="F74" i="34"/>
  <c r="E74" i="34"/>
  <c r="D74" i="34"/>
  <c r="N73" i="34"/>
  <c r="M73" i="34"/>
  <c r="L73" i="34"/>
  <c r="K73" i="34"/>
  <c r="J73" i="34"/>
  <c r="I73" i="34"/>
  <c r="H73" i="34"/>
  <c r="G73" i="34"/>
  <c r="F73" i="34"/>
  <c r="E73" i="34"/>
  <c r="D73" i="34"/>
  <c r="N72" i="34"/>
  <c r="M72" i="34"/>
  <c r="L72" i="34"/>
  <c r="K72" i="34"/>
  <c r="J72" i="34"/>
  <c r="I72" i="34"/>
  <c r="H72" i="34"/>
  <c r="G72" i="34"/>
  <c r="F72" i="34"/>
  <c r="E72" i="34"/>
  <c r="D72" i="34"/>
  <c r="N71" i="34"/>
  <c r="M71" i="34"/>
  <c r="L71" i="34"/>
  <c r="K71" i="34"/>
  <c r="J71" i="34"/>
  <c r="I71" i="34"/>
  <c r="H71" i="34"/>
  <c r="G71" i="34"/>
  <c r="F71" i="34"/>
  <c r="E71" i="34"/>
  <c r="D71" i="34"/>
  <c r="N70" i="34"/>
  <c r="M70" i="34"/>
  <c r="L70" i="34"/>
  <c r="K70" i="34"/>
  <c r="J70" i="34"/>
  <c r="I70" i="34"/>
  <c r="H70" i="34"/>
  <c r="G70" i="34"/>
  <c r="F70" i="34"/>
  <c r="E70" i="34"/>
  <c r="D70" i="34"/>
  <c r="N69" i="34"/>
  <c r="M69" i="34"/>
  <c r="L69" i="34"/>
  <c r="K69" i="34"/>
  <c r="J69" i="34"/>
  <c r="I69" i="34"/>
  <c r="H69" i="34"/>
  <c r="G69" i="34"/>
  <c r="F69" i="34"/>
  <c r="E69" i="34"/>
  <c r="D69" i="34"/>
  <c r="N68" i="34"/>
  <c r="M68" i="34"/>
  <c r="L68" i="34"/>
  <c r="K68" i="34"/>
  <c r="J68" i="34"/>
  <c r="I68" i="34"/>
  <c r="H68" i="34"/>
  <c r="G68" i="34"/>
  <c r="F68" i="34"/>
  <c r="E68" i="34"/>
  <c r="D68" i="34"/>
  <c r="N67" i="34"/>
  <c r="M67" i="34"/>
  <c r="L67" i="34"/>
  <c r="K67" i="34"/>
  <c r="J67" i="34"/>
  <c r="I67" i="34"/>
  <c r="H67" i="34"/>
  <c r="G67" i="34"/>
  <c r="F67" i="34"/>
  <c r="E67" i="34"/>
  <c r="D67" i="34"/>
  <c r="N66" i="34"/>
  <c r="M66" i="34"/>
  <c r="L66" i="34"/>
  <c r="K66" i="34"/>
  <c r="J66" i="34"/>
  <c r="I66" i="34"/>
  <c r="H66" i="34"/>
  <c r="G66" i="34"/>
  <c r="F66" i="34"/>
  <c r="E66" i="34"/>
  <c r="D66" i="34"/>
  <c r="N65" i="34"/>
  <c r="M65" i="34"/>
  <c r="L65" i="34"/>
  <c r="K65" i="34"/>
  <c r="J65" i="34"/>
  <c r="I65" i="34"/>
  <c r="H65" i="34"/>
  <c r="G65" i="34"/>
  <c r="F65" i="34"/>
  <c r="E65" i="34"/>
  <c r="D65" i="34"/>
  <c r="N64" i="34"/>
  <c r="M64" i="34"/>
  <c r="L64" i="34"/>
  <c r="K64" i="34"/>
  <c r="J64" i="34"/>
  <c r="I64" i="34"/>
  <c r="H64" i="34"/>
  <c r="G64" i="34"/>
  <c r="F64" i="34"/>
  <c r="E64" i="34"/>
  <c r="D64" i="34"/>
  <c r="N63" i="34"/>
  <c r="M63" i="34"/>
  <c r="L63" i="34"/>
  <c r="K63" i="34"/>
  <c r="J63" i="34"/>
  <c r="I63" i="34"/>
  <c r="H63" i="34"/>
  <c r="G63" i="34"/>
  <c r="F63" i="34"/>
  <c r="E63" i="34"/>
  <c r="D63" i="34"/>
  <c r="N62" i="34"/>
  <c r="M62" i="34"/>
  <c r="L62" i="34"/>
  <c r="K62" i="34"/>
  <c r="J62" i="34"/>
  <c r="I62" i="34"/>
  <c r="H62" i="34"/>
  <c r="G62" i="34"/>
  <c r="F62" i="34"/>
  <c r="E62" i="34"/>
  <c r="D62" i="34"/>
  <c r="N61" i="34"/>
  <c r="M61" i="34"/>
  <c r="L61" i="34"/>
  <c r="K61" i="34"/>
  <c r="J61" i="34"/>
  <c r="I61" i="34"/>
  <c r="H61" i="34"/>
  <c r="G61" i="34"/>
  <c r="F61" i="34"/>
  <c r="E61" i="34"/>
  <c r="D61" i="34"/>
  <c r="N60" i="34"/>
  <c r="M60" i="34"/>
  <c r="L60" i="34"/>
  <c r="K60" i="34"/>
  <c r="J60" i="34"/>
  <c r="I60" i="34"/>
  <c r="H60" i="34"/>
  <c r="G60" i="34"/>
  <c r="F60" i="34"/>
  <c r="E60" i="34"/>
  <c r="D60" i="34"/>
  <c r="N59" i="34"/>
  <c r="M59" i="34"/>
  <c r="L59" i="34"/>
  <c r="K59" i="34"/>
  <c r="J59" i="34"/>
  <c r="I59" i="34"/>
  <c r="H59" i="34"/>
  <c r="G59" i="34"/>
  <c r="F59" i="34"/>
  <c r="E59" i="34"/>
  <c r="D59" i="34"/>
  <c r="N58" i="34"/>
  <c r="M58" i="34"/>
  <c r="L58" i="34"/>
  <c r="K58" i="34"/>
  <c r="J58" i="34"/>
  <c r="I58" i="34"/>
  <c r="H58" i="34"/>
  <c r="G58" i="34"/>
  <c r="F58" i="34"/>
  <c r="E58" i="34"/>
  <c r="D58" i="34"/>
  <c r="N57" i="34"/>
  <c r="M57" i="34"/>
  <c r="L57" i="34"/>
  <c r="K57" i="34"/>
  <c r="J57" i="34"/>
  <c r="I57" i="34"/>
  <c r="H57" i="34"/>
  <c r="G57" i="34"/>
  <c r="F57" i="34"/>
  <c r="E57" i="34"/>
  <c r="D57" i="34"/>
  <c r="N56" i="34"/>
  <c r="M56" i="34"/>
  <c r="L56" i="34"/>
  <c r="K56" i="34"/>
  <c r="J56" i="34"/>
  <c r="I56" i="34"/>
  <c r="H56" i="34"/>
  <c r="G56" i="34"/>
  <c r="F56" i="34"/>
  <c r="E56" i="34"/>
  <c r="D56" i="34"/>
  <c r="N55" i="34"/>
  <c r="M55" i="34"/>
  <c r="L55" i="34"/>
  <c r="K55" i="34"/>
  <c r="J55" i="34"/>
  <c r="I55" i="34"/>
  <c r="H55" i="34"/>
  <c r="G55" i="34"/>
  <c r="F55" i="34"/>
  <c r="E55" i="34"/>
  <c r="D55" i="34"/>
  <c r="N54" i="34"/>
  <c r="M54" i="34"/>
  <c r="L54" i="34"/>
  <c r="K54" i="34"/>
  <c r="J54" i="34"/>
  <c r="I54" i="34"/>
  <c r="H54" i="34"/>
  <c r="G54" i="34"/>
  <c r="F54" i="34"/>
  <c r="E54" i="34"/>
  <c r="D54" i="34"/>
  <c r="N53" i="34"/>
  <c r="M53" i="34"/>
  <c r="L53" i="34"/>
  <c r="K53" i="34"/>
  <c r="J53" i="34"/>
  <c r="I53" i="34"/>
  <c r="H53" i="34"/>
  <c r="G53" i="34"/>
  <c r="F53" i="34"/>
  <c r="E53" i="34"/>
  <c r="D53" i="34"/>
  <c r="N52" i="34"/>
  <c r="M52" i="34"/>
  <c r="L52" i="34"/>
  <c r="K52" i="34"/>
  <c r="J52" i="34"/>
  <c r="I52" i="34"/>
  <c r="H52" i="34"/>
  <c r="G52" i="34"/>
  <c r="F52" i="34"/>
  <c r="E52" i="34"/>
  <c r="D52" i="34"/>
  <c r="N51" i="34"/>
  <c r="M51" i="34"/>
  <c r="L51" i="34"/>
  <c r="K51" i="34"/>
  <c r="J51" i="34"/>
  <c r="I51" i="34"/>
  <c r="H51" i="34"/>
  <c r="G51" i="34"/>
  <c r="F51" i="34"/>
  <c r="E51" i="34"/>
  <c r="D51" i="34"/>
  <c r="N50" i="34"/>
  <c r="M50" i="34"/>
  <c r="L50" i="34"/>
  <c r="K50" i="34"/>
  <c r="J50" i="34"/>
  <c r="I50" i="34"/>
  <c r="H50" i="34"/>
  <c r="G50" i="34"/>
  <c r="F50" i="34"/>
  <c r="E50" i="34"/>
  <c r="D50" i="34"/>
  <c r="N49" i="34"/>
  <c r="M49" i="34"/>
  <c r="L49" i="34"/>
  <c r="K49" i="34"/>
  <c r="J49" i="34"/>
  <c r="I49" i="34"/>
  <c r="H49" i="34"/>
  <c r="G49" i="34"/>
  <c r="F49" i="34"/>
  <c r="E49" i="34"/>
  <c r="D49" i="34"/>
  <c r="N48" i="34"/>
  <c r="M48" i="34"/>
  <c r="L48" i="34"/>
  <c r="K48" i="34"/>
  <c r="J48" i="34"/>
  <c r="I48" i="34"/>
  <c r="H48" i="34"/>
  <c r="G48" i="34"/>
  <c r="F48" i="34"/>
  <c r="E48" i="34"/>
  <c r="D48" i="34"/>
  <c r="N47" i="34"/>
  <c r="M47" i="34"/>
  <c r="L47" i="34"/>
  <c r="K47" i="34"/>
  <c r="J47" i="34"/>
  <c r="I47" i="34"/>
  <c r="H47" i="34"/>
  <c r="G47" i="34"/>
  <c r="F47" i="34"/>
  <c r="E47" i="34"/>
  <c r="D47" i="34"/>
  <c r="N46" i="34"/>
  <c r="M46" i="34"/>
  <c r="L46" i="34"/>
  <c r="K46" i="34"/>
  <c r="J46" i="34"/>
  <c r="I46" i="34"/>
  <c r="H46" i="34"/>
  <c r="G46" i="34"/>
  <c r="F46" i="34"/>
  <c r="E46" i="34"/>
  <c r="D46" i="34"/>
  <c r="N45" i="34"/>
  <c r="M45" i="34"/>
  <c r="L45" i="34"/>
  <c r="K45" i="34"/>
  <c r="J45" i="34"/>
  <c r="I45" i="34"/>
  <c r="H45" i="34"/>
  <c r="G45" i="34"/>
  <c r="F45" i="34"/>
  <c r="E45" i="34"/>
  <c r="D45" i="34"/>
  <c r="N44" i="34"/>
  <c r="M44" i="34"/>
  <c r="L44" i="34"/>
  <c r="K44" i="34"/>
  <c r="J44" i="34"/>
  <c r="I44" i="34"/>
  <c r="H44" i="34"/>
  <c r="G44" i="34"/>
  <c r="F44" i="34"/>
  <c r="E44" i="34"/>
  <c r="D44" i="34"/>
  <c r="N43" i="34"/>
  <c r="M43" i="34"/>
  <c r="L43" i="34"/>
  <c r="K43" i="34"/>
  <c r="J43" i="34"/>
  <c r="I43" i="34"/>
  <c r="H43" i="34"/>
  <c r="G43" i="34"/>
  <c r="F43" i="34"/>
  <c r="E43" i="34"/>
  <c r="D43" i="34"/>
  <c r="N42" i="34"/>
  <c r="M42" i="34"/>
  <c r="L42" i="34"/>
  <c r="K42" i="34"/>
  <c r="J42" i="34"/>
  <c r="I42" i="34"/>
  <c r="H42" i="34"/>
  <c r="G42" i="34"/>
  <c r="F42" i="34"/>
  <c r="E42" i="34"/>
  <c r="D42" i="34"/>
  <c r="N41" i="34"/>
  <c r="M41" i="34"/>
  <c r="L41" i="34"/>
  <c r="K41" i="34"/>
  <c r="J41" i="34"/>
  <c r="I41" i="34"/>
  <c r="H41" i="34"/>
  <c r="G41" i="34"/>
  <c r="F41" i="34"/>
  <c r="E41" i="34"/>
  <c r="D41" i="34"/>
  <c r="N40" i="34"/>
  <c r="M40" i="34"/>
  <c r="L40" i="34"/>
  <c r="K40" i="34"/>
  <c r="J40" i="34"/>
  <c r="I40" i="34"/>
  <c r="H40" i="34"/>
  <c r="G40" i="34"/>
  <c r="F40" i="34"/>
  <c r="E40" i="34"/>
  <c r="D40" i="34"/>
  <c r="N39" i="34"/>
  <c r="M39" i="34"/>
  <c r="L39" i="34"/>
  <c r="K39" i="34"/>
  <c r="J39" i="34"/>
  <c r="I39" i="34"/>
  <c r="H39" i="34"/>
  <c r="G39" i="34"/>
  <c r="F39" i="34"/>
  <c r="E39" i="34"/>
  <c r="D39" i="34"/>
  <c r="N38" i="34"/>
  <c r="M38" i="34"/>
  <c r="L38" i="34"/>
  <c r="K38" i="34"/>
  <c r="J38" i="34"/>
  <c r="I38" i="34"/>
  <c r="H38" i="34"/>
  <c r="G38" i="34"/>
  <c r="F38" i="34"/>
  <c r="E38" i="34"/>
  <c r="D38" i="34"/>
  <c r="N37" i="34"/>
  <c r="M37" i="34"/>
  <c r="L37" i="34"/>
  <c r="K37" i="34"/>
  <c r="J37" i="34"/>
  <c r="I37" i="34"/>
  <c r="H37" i="34"/>
  <c r="G37" i="34"/>
  <c r="F37" i="34"/>
  <c r="E37" i="34"/>
  <c r="D37" i="34"/>
  <c r="N36" i="34"/>
  <c r="M36" i="34"/>
  <c r="L36" i="34"/>
  <c r="K36" i="34"/>
  <c r="J36" i="34"/>
  <c r="I36" i="34"/>
  <c r="H36" i="34"/>
  <c r="G36" i="34"/>
  <c r="F36" i="34"/>
  <c r="E36" i="34"/>
  <c r="D36" i="34"/>
  <c r="N35" i="34"/>
  <c r="M35" i="34"/>
  <c r="L35" i="34"/>
  <c r="K35" i="34"/>
  <c r="J35" i="34"/>
  <c r="I35" i="34"/>
  <c r="H35" i="34"/>
  <c r="G35" i="34"/>
  <c r="F35" i="34"/>
  <c r="E35" i="34"/>
  <c r="D35" i="34"/>
  <c r="N34" i="34"/>
  <c r="M34" i="34"/>
  <c r="L34" i="34"/>
  <c r="K34" i="34"/>
  <c r="J34" i="34"/>
  <c r="I34" i="34"/>
  <c r="H34" i="34"/>
  <c r="G34" i="34"/>
  <c r="F34" i="34"/>
  <c r="E34" i="34"/>
  <c r="D34" i="34"/>
  <c r="N33" i="34"/>
  <c r="M33" i="34"/>
  <c r="L33" i="34"/>
  <c r="K33" i="34"/>
  <c r="J33" i="34"/>
  <c r="I33" i="34"/>
  <c r="H33" i="34"/>
  <c r="G33" i="34"/>
  <c r="F33" i="34"/>
  <c r="E33" i="34"/>
  <c r="D33" i="34"/>
  <c r="N32" i="34"/>
  <c r="M32" i="34"/>
  <c r="L32" i="34"/>
  <c r="K32" i="34"/>
  <c r="J32" i="34"/>
  <c r="I32" i="34"/>
  <c r="H32" i="34"/>
  <c r="G32" i="34"/>
  <c r="F32" i="34"/>
  <c r="E32" i="34"/>
  <c r="D32" i="34"/>
  <c r="N31" i="34"/>
  <c r="M31" i="34"/>
  <c r="L31" i="34"/>
  <c r="K31" i="34"/>
  <c r="J31" i="34"/>
  <c r="I31" i="34"/>
  <c r="H31" i="34"/>
  <c r="G31" i="34"/>
  <c r="F31" i="34"/>
  <c r="E31" i="34"/>
  <c r="D31" i="34"/>
  <c r="N30" i="34"/>
  <c r="M30" i="34"/>
  <c r="L30" i="34"/>
  <c r="K30" i="34"/>
  <c r="J30" i="34"/>
  <c r="I30" i="34"/>
  <c r="H30" i="34"/>
  <c r="G30" i="34"/>
  <c r="F30" i="34"/>
  <c r="E30" i="34"/>
  <c r="D30" i="34"/>
  <c r="N29" i="34"/>
  <c r="M29" i="34"/>
  <c r="L29" i="34"/>
  <c r="K29" i="34"/>
  <c r="J29" i="34"/>
  <c r="I29" i="34"/>
  <c r="H29" i="34"/>
  <c r="G29" i="34"/>
  <c r="F29" i="34"/>
  <c r="E29" i="34"/>
  <c r="D29" i="34"/>
  <c r="N28" i="34"/>
  <c r="M28" i="34"/>
  <c r="L28" i="34"/>
  <c r="K28" i="34"/>
  <c r="J28" i="34"/>
  <c r="I28" i="34"/>
  <c r="H28" i="34"/>
  <c r="G28" i="34"/>
  <c r="F28" i="34"/>
  <c r="E28" i="34"/>
  <c r="D28" i="34"/>
  <c r="N27" i="34"/>
  <c r="M27" i="34"/>
  <c r="L27" i="34"/>
  <c r="K27" i="34"/>
  <c r="J27" i="34"/>
  <c r="I27" i="34"/>
  <c r="H27" i="34"/>
  <c r="G27" i="34"/>
  <c r="F27" i="34"/>
  <c r="E27" i="34"/>
  <c r="D27" i="34"/>
  <c r="N26" i="34"/>
  <c r="M26" i="34"/>
  <c r="L26" i="34"/>
  <c r="K26" i="34"/>
  <c r="J26" i="34"/>
  <c r="I26" i="34"/>
  <c r="H26" i="34"/>
  <c r="G26" i="34"/>
  <c r="F26" i="34"/>
  <c r="E26" i="34"/>
  <c r="D26" i="34"/>
  <c r="N25" i="34"/>
  <c r="M25" i="34"/>
  <c r="L25" i="34"/>
  <c r="K25" i="34"/>
  <c r="J25" i="34"/>
  <c r="I25" i="34"/>
  <c r="H25" i="34"/>
  <c r="G25" i="34"/>
  <c r="F25" i="34"/>
  <c r="E25" i="34"/>
  <c r="D25" i="34"/>
  <c r="N24" i="34"/>
  <c r="M24" i="34"/>
  <c r="L24" i="34"/>
  <c r="K24" i="34"/>
  <c r="J24" i="34"/>
  <c r="I24" i="34"/>
  <c r="H24" i="34"/>
  <c r="G24" i="34"/>
  <c r="F24" i="34"/>
  <c r="E24" i="34"/>
  <c r="D24" i="34"/>
  <c r="N23" i="34"/>
  <c r="M23" i="34"/>
  <c r="L23" i="34"/>
  <c r="K23" i="34"/>
  <c r="J23" i="34"/>
  <c r="I23" i="34"/>
  <c r="H23" i="34"/>
  <c r="G23" i="34"/>
  <c r="F23" i="34"/>
  <c r="E23" i="34"/>
  <c r="D23" i="34"/>
  <c r="N22" i="34"/>
  <c r="M22" i="34"/>
  <c r="L22" i="34"/>
  <c r="K22" i="34"/>
  <c r="J22" i="34"/>
  <c r="I22" i="34"/>
  <c r="H22" i="34"/>
  <c r="G22" i="34"/>
  <c r="F22" i="34"/>
  <c r="E22" i="34"/>
  <c r="D22" i="34"/>
  <c r="N21" i="34"/>
  <c r="M21" i="34"/>
  <c r="L21" i="34"/>
  <c r="K21" i="34"/>
  <c r="J21" i="34"/>
  <c r="I21" i="34"/>
  <c r="H21" i="34"/>
  <c r="G21" i="34"/>
  <c r="F21" i="34"/>
  <c r="E21" i="34"/>
  <c r="D21" i="34"/>
  <c r="N20" i="34"/>
  <c r="M20" i="34"/>
  <c r="L20" i="34"/>
  <c r="K20" i="34"/>
  <c r="J20" i="34"/>
  <c r="I20" i="34"/>
  <c r="H20" i="34"/>
  <c r="G20" i="34"/>
  <c r="F20" i="34"/>
  <c r="E20" i="34"/>
  <c r="D20" i="34"/>
  <c r="N19" i="34"/>
  <c r="M19" i="34"/>
  <c r="L19" i="34"/>
  <c r="K19" i="34"/>
  <c r="J19" i="34"/>
  <c r="I19" i="34"/>
  <c r="H19" i="34"/>
  <c r="G19" i="34"/>
  <c r="F19" i="34"/>
  <c r="E19" i="34"/>
  <c r="D19" i="34"/>
  <c r="N18" i="34"/>
  <c r="M18" i="34"/>
  <c r="L18" i="34"/>
  <c r="K18" i="34"/>
  <c r="J18" i="34"/>
  <c r="I18" i="34"/>
  <c r="H18" i="34"/>
  <c r="G18" i="34"/>
  <c r="F18" i="34"/>
  <c r="E18" i="34"/>
  <c r="D18" i="34"/>
  <c r="N17" i="34"/>
  <c r="M17" i="34"/>
  <c r="L17" i="34"/>
  <c r="K17" i="34"/>
  <c r="J17" i="34"/>
  <c r="I17" i="34"/>
  <c r="H17" i="34"/>
  <c r="G17" i="34"/>
  <c r="F17" i="34"/>
  <c r="E17" i="34"/>
  <c r="D17" i="34"/>
  <c r="N16" i="34"/>
  <c r="M16" i="34"/>
  <c r="L16" i="34"/>
  <c r="K16" i="34"/>
  <c r="J16" i="34"/>
  <c r="I16" i="34"/>
  <c r="H16" i="34"/>
  <c r="G16" i="34"/>
  <c r="F16" i="34"/>
  <c r="E16" i="34"/>
  <c r="D16" i="34"/>
  <c r="N15" i="34"/>
  <c r="M15" i="34"/>
  <c r="L15" i="34"/>
  <c r="K15" i="34"/>
  <c r="J15" i="34"/>
  <c r="I15" i="34"/>
  <c r="H15" i="34"/>
  <c r="G15" i="34"/>
  <c r="F15" i="34"/>
  <c r="E15" i="34"/>
  <c r="D15" i="34"/>
  <c r="N14" i="34"/>
  <c r="M14" i="34"/>
  <c r="L14" i="34"/>
  <c r="K14" i="34"/>
  <c r="J14" i="34"/>
  <c r="I14" i="34"/>
  <c r="H14" i="34"/>
  <c r="G14" i="34"/>
  <c r="F14" i="34"/>
  <c r="E14" i="34"/>
  <c r="D14" i="34"/>
  <c r="N13" i="34"/>
  <c r="M13" i="34"/>
  <c r="L13" i="34"/>
  <c r="K13" i="34"/>
  <c r="J13" i="34"/>
  <c r="I13" i="34"/>
  <c r="H13" i="34"/>
  <c r="G13" i="34"/>
  <c r="F13" i="34"/>
  <c r="E13" i="34"/>
  <c r="D13" i="34"/>
  <c r="N12" i="34"/>
  <c r="M12" i="34"/>
  <c r="L12" i="34"/>
  <c r="K12" i="34"/>
  <c r="J12" i="34"/>
  <c r="I12" i="34"/>
  <c r="H12" i="34"/>
  <c r="G12" i="34"/>
  <c r="F12" i="34"/>
  <c r="E12" i="34"/>
  <c r="D12" i="34"/>
  <c r="N11" i="34"/>
  <c r="M11" i="34"/>
  <c r="L11" i="34"/>
  <c r="K11" i="34"/>
  <c r="J11" i="34"/>
  <c r="I11" i="34"/>
  <c r="H11" i="34"/>
  <c r="G11" i="34"/>
  <c r="F11" i="34"/>
  <c r="E11" i="34"/>
  <c r="D11" i="34"/>
  <c r="N10" i="34"/>
  <c r="M10" i="34"/>
  <c r="L10" i="34"/>
  <c r="K10" i="34"/>
  <c r="J10" i="34"/>
  <c r="I10" i="34"/>
  <c r="H10" i="34"/>
  <c r="G10" i="34"/>
  <c r="F10" i="34"/>
  <c r="E10" i="34"/>
  <c r="D10" i="34"/>
  <c r="N9" i="34"/>
  <c r="M9" i="34"/>
  <c r="L9" i="34"/>
  <c r="K9" i="34"/>
  <c r="J9" i="34"/>
  <c r="I9" i="34"/>
  <c r="H9" i="34"/>
  <c r="G9" i="34"/>
  <c r="F9" i="34"/>
  <c r="E9" i="34"/>
  <c r="D9" i="34"/>
  <c r="N8" i="34"/>
  <c r="M8" i="34"/>
  <c r="L8" i="34"/>
  <c r="K8" i="34"/>
  <c r="J8" i="34"/>
  <c r="I8" i="34"/>
  <c r="H8" i="34"/>
  <c r="G8" i="34"/>
  <c r="F8" i="34"/>
  <c r="E8" i="34"/>
  <c r="D8" i="34"/>
  <c r="N7" i="34"/>
  <c r="M7" i="34"/>
  <c r="L7" i="34"/>
  <c r="K7" i="34"/>
  <c r="J7" i="34"/>
  <c r="I7" i="34"/>
  <c r="H7" i="34"/>
  <c r="G7" i="34"/>
  <c r="F7" i="34"/>
  <c r="E7" i="34"/>
  <c r="D7" i="34"/>
  <c r="N6" i="34"/>
  <c r="M6" i="34"/>
  <c r="L6" i="34"/>
  <c r="K6" i="34"/>
  <c r="J6" i="34"/>
  <c r="I6" i="34"/>
  <c r="H6" i="34"/>
  <c r="G6" i="34"/>
  <c r="F6" i="34"/>
  <c r="E6" i="34"/>
  <c r="D6" i="34"/>
  <c r="N5" i="34"/>
  <c r="M5" i="34"/>
  <c r="L5" i="34"/>
  <c r="K5" i="34"/>
  <c r="J5" i="34"/>
  <c r="I5" i="34"/>
  <c r="H5" i="34"/>
  <c r="G5" i="34"/>
  <c r="F5" i="34"/>
  <c r="E5" i="34"/>
  <c r="D5" i="34"/>
  <c r="N4" i="34"/>
  <c r="M4" i="34"/>
  <c r="L4" i="34"/>
  <c r="K4" i="34"/>
  <c r="J4" i="34"/>
  <c r="I4" i="34"/>
  <c r="H4" i="34"/>
  <c r="G4" i="34"/>
  <c r="F4" i="34"/>
  <c r="E4" i="34"/>
  <c r="D4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61" i="34"/>
  <c r="C62" i="34"/>
  <c r="C63" i="34"/>
  <c r="C64" i="34"/>
  <c r="C65" i="34"/>
  <c r="C66" i="34"/>
  <c r="C67" i="34"/>
  <c r="C68" i="34"/>
  <c r="C69" i="34"/>
  <c r="C70" i="34"/>
  <c r="C71" i="34"/>
  <c r="C72" i="34"/>
  <c r="C73" i="34"/>
  <c r="C74" i="34"/>
  <c r="C75" i="34"/>
  <c r="C76" i="34"/>
  <c r="C77" i="34"/>
  <c r="C78" i="34"/>
  <c r="C79" i="34"/>
  <c r="C80" i="34"/>
  <c r="C81" i="34"/>
  <c r="C82" i="34"/>
  <c r="C83" i="34"/>
  <c r="C84" i="34"/>
  <c r="C85" i="34"/>
  <c r="C86" i="34"/>
  <c r="C87" i="34"/>
  <c r="C88" i="34"/>
  <c r="C89" i="34"/>
  <c r="C90" i="34"/>
  <c r="C91" i="34"/>
  <c r="C92" i="34"/>
  <c r="C93" i="34"/>
  <c r="C94" i="34"/>
  <c r="C95" i="34"/>
  <c r="C96" i="34"/>
  <c r="C97" i="34"/>
  <c r="C98" i="34"/>
  <c r="C99" i="34"/>
  <c r="C100" i="34"/>
  <c r="C101" i="34"/>
  <c r="C102" i="34"/>
  <c r="C103" i="34"/>
  <c r="C104" i="34"/>
  <c r="C105" i="34"/>
  <c r="C106" i="34"/>
  <c r="C107" i="34"/>
  <c r="C108" i="34"/>
  <c r="C109" i="34"/>
  <c r="C110" i="34"/>
  <c r="C111" i="34"/>
  <c r="C112" i="34"/>
  <c r="C113" i="34"/>
  <c r="C114" i="34"/>
  <c r="C115" i="34"/>
  <c r="C116" i="34"/>
  <c r="C117" i="34"/>
  <c r="C118" i="34"/>
  <c r="C119" i="34"/>
  <c r="C120" i="34"/>
  <c r="C121" i="34"/>
  <c r="C122" i="34"/>
  <c r="C123" i="34"/>
  <c r="C124" i="34"/>
  <c r="C125" i="34"/>
  <c r="C126" i="34"/>
  <c r="C127" i="34"/>
  <c r="C128" i="34"/>
  <c r="C129" i="34"/>
  <c r="C130" i="34"/>
  <c r="C131" i="34"/>
  <c r="C132" i="34"/>
  <c r="C133" i="34"/>
  <c r="C134" i="34"/>
  <c r="C135" i="34"/>
  <c r="C136" i="34"/>
  <c r="C137" i="34"/>
  <c r="C138" i="34"/>
  <c r="AA138" i="34" s="1"/>
  <c r="C139" i="34"/>
  <c r="C140" i="34"/>
  <c r="C141" i="34"/>
  <c r="C142" i="34"/>
  <c r="C143" i="34"/>
  <c r="C144" i="34"/>
  <c r="C145" i="34"/>
  <c r="C146" i="34"/>
  <c r="C147" i="34"/>
  <c r="C148" i="34"/>
  <c r="C149" i="34"/>
  <c r="C150" i="34"/>
  <c r="C151" i="34"/>
  <c r="C152" i="34"/>
  <c r="C153" i="34"/>
  <c r="C154" i="34"/>
  <c r="C155" i="34"/>
  <c r="C156" i="34"/>
  <c r="C157" i="34"/>
  <c r="C158" i="34"/>
  <c r="C159" i="34"/>
  <c r="C160" i="34"/>
  <c r="C161" i="34"/>
  <c r="C162" i="34"/>
  <c r="C163" i="34"/>
  <c r="C164" i="34"/>
  <c r="C165" i="34"/>
  <c r="C166" i="34"/>
  <c r="C167" i="34"/>
  <c r="C168" i="34"/>
  <c r="C169" i="34"/>
  <c r="C170" i="34"/>
  <c r="C171" i="34"/>
  <c r="C172" i="34"/>
  <c r="C173" i="34"/>
  <c r="C174" i="34"/>
  <c r="C175" i="34"/>
  <c r="C176" i="34"/>
  <c r="C177" i="34"/>
  <c r="C178" i="34"/>
  <c r="C179" i="34"/>
  <c r="C180" i="34"/>
  <c r="C181" i="34"/>
  <c r="C182" i="34"/>
  <c r="C183" i="34"/>
  <c r="C184" i="34"/>
  <c r="C185" i="34"/>
  <c r="C186" i="34"/>
  <c r="C187" i="34"/>
  <c r="C188" i="34"/>
  <c r="C189" i="34"/>
  <c r="C190" i="34"/>
  <c r="C191" i="34"/>
  <c r="C192" i="34"/>
  <c r="C193" i="34"/>
  <c r="C194" i="34"/>
  <c r="C195" i="34"/>
  <c r="C196" i="34"/>
  <c r="C197" i="34"/>
  <c r="C198" i="34"/>
  <c r="C199" i="34"/>
  <c r="C200" i="34"/>
  <c r="C201" i="34"/>
  <c r="C202" i="34"/>
  <c r="C203" i="34"/>
  <c r="C204" i="34"/>
  <c r="C205" i="34"/>
  <c r="C206" i="34"/>
  <c r="C207" i="34"/>
  <c r="C208" i="34"/>
  <c r="C209" i="34"/>
  <c r="C210" i="34"/>
  <c r="C211" i="34"/>
  <c r="C212" i="34"/>
  <c r="C213" i="34"/>
  <c r="C214" i="34"/>
  <c r="C215" i="34"/>
  <c r="C216" i="34"/>
  <c r="C217" i="34"/>
  <c r="C218" i="34"/>
  <c r="C219" i="34"/>
  <c r="C220" i="34"/>
  <c r="C221" i="34"/>
  <c r="C222" i="34"/>
  <c r="C223" i="34"/>
  <c r="C224" i="34"/>
  <c r="C225" i="34"/>
  <c r="C226" i="34"/>
  <c r="C227" i="34"/>
  <c r="C228" i="34"/>
  <c r="C229" i="34"/>
  <c r="C230" i="34"/>
  <c r="C231" i="34"/>
  <c r="C232" i="34"/>
  <c r="C233" i="34"/>
  <c r="C234" i="34"/>
  <c r="C235" i="34"/>
  <c r="C236" i="34"/>
  <c r="C237" i="34"/>
  <c r="C238" i="34"/>
  <c r="C239" i="34"/>
  <c r="C240" i="34"/>
  <c r="C241" i="34"/>
  <c r="C242" i="34"/>
  <c r="C243" i="34"/>
  <c r="C244" i="34"/>
  <c r="C245" i="34"/>
  <c r="C246" i="34"/>
  <c r="C247" i="34"/>
  <c r="C248" i="34"/>
  <c r="C249" i="34"/>
  <c r="C250" i="34"/>
  <c r="C251" i="34"/>
  <c r="C252" i="34"/>
  <c r="C253" i="34"/>
  <c r="C254" i="34"/>
  <c r="C255" i="34"/>
  <c r="C256" i="34"/>
  <c r="C257" i="34"/>
  <c r="C258" i="34"/>
  <c r="C259" i="34"/>
  <c r="C260" i="34"/>
  <c r="C261" i="34"/>
  <c r="C262" i="34"/>
  <c r="C263" i="34"/>
  <c r="C264" i="34"/>
  <c r="C265" i="34"/>
  <c r="C266" i="34"/>
  <c r="C267" i="34"/>
  <c r="C268" i="34"/>
  <c r="C269" i="34"/>
  <c r="C270" i="34"/>
  <c r="C271" i="34"/>
  <c r="C272" i="34"/>
  <c r="C273" i="34"/>
  <c r="C274" i="34"/>
  <c r="C275" i="34"/>
  <c r="C276" i="34"/>
  <c r="C277" i="34"/>
  <c r="C278" i="34"/>
  <c r="C279" i="34"/>
  <c r="C280" i="34"/>
  <c r="C281" i="34"/>
  <c r="C282" i="34"/>
  <c r="C283" i="34"/>
  <c r="C284" i="34"/>
  <c r="C285" i="34"/>
  <c r="C286" i="34"/>
  <c r="C287" i="34"/>
  <c r="C288" i="34"/>
  <c r="C289" i="34"/>
  <c r="C290" i="34"/>
  <c r="C291" i="34"/>
  <c r="C292" i="34"/>
  <c r="C293" i="34"/>
  <c r="C294" i="34"/>
  <c r="C295" i="34"/>
  <c r="C296" i="34"/>
  <c r="C297" i="34"/>
  <c r="C298" i="34"/>
  <c r="C299" i="34"/>
  <c r="C300" i="34"/>
  <c r="C301" i="34"/>
  <c r="C302" i="34"/>
  <c r="C303" i="34"/>
  <c r="C304" i="34"/>
  <c r="C305" i="34"/>
  <c r="C306" i="34"/>
  <c r="C307" i="34"/>
  <c r="C308" i="34"/>
  <c r="C309" i="34"/>
  <c r="C310" i="34"/>
  <c r="C311" i="34"/>
  <c r="C312" i="34"/>
  <c r="C313" i="34"/>
  <c r="C314" i="34"/>
  <c r="C315" i="34"/>
  <c r="C316" i="34"/>
  <c r="C317" i="34"/>
  <c r="C318" i="34"/>
  <c r="C319" i="34"/>
  <c r="C320" i="34"/>
  <c r="C321" i="34"/>
  <c r="C322" i="34"/>
  <c r="C323" i="34"/>
  <c r="C4" i="34"/>
  <c r="P2" i="44" l="1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5" i="45"/>
  <c r="AX5" i="45" s="1"/>
  <c r="B6" i="45"/>
  <c r="AU6" i="45" s="1"/>
  <c r="BU6" i="45" s="1"/>
  <c r="B7" i="45"/>
  <c r="B8" i="45"/>
  <c r="B9" i="45"/>
  <c r="B10" i="45"/>
  <c r="B11" i="45"/>
  <c r="B12" i="45"/>
  <c r="B13" i="45"/>
  <c r="B14" i="45"/>
  <c r="AM14" i="45" s="1"/>
  <c r="BM14" i="45" s="1"/>
  <c r="B15" i="45"/>
  <c r="B16" i="45"/>
  <c r="B17" i="45"/>
  <c r="AP17" i="45" s="1"/>
  <c r="BP17" i="45" s="1"/>
  <c r="B18" i="45"/>
  <c r="AT18" i="45" s="1"/>
  <c r="BT18" i="45" s="1"/>
  <c r="B19" i="45"/>
  <c r="B20" i="45"/>
  <c r="B21" i="45"/>
  <c r="AF21" i="45" s="1"/>
  <c r="BF21" i="45" s="1"/>
  <c r="B22" i="45"/>
  <c r="B23" i="45"/>
  <c r="B24" i="45"/>
  <c r="B25" i="45"/>
  <c r="B26" i="45"/>
  <c r="AK26" i="45" s="1"/>
  <c r="BK26" i="45" s="1"/>
  <c r="B27" i="45"/>
  <c r="B28" i="45"/>
  <c r="AE28" i="45" s="1"/>
  <c r="BE28" i="45" s="1"/>
  <c r="B29" i="45"/>
  <c r="B30" i="45"/>
  <c r="AV30" i="45" s="1"/>
  <c r="BV30" i="45" s="1"/>
  <c r="B31" i="45"/>
  <c r="B32" i="45"/>
  <c r="AI32" i="45" s="1"/>
  <c r="BI32" i="45" s="1"/>
  <c r="B33" i="45"/>
  <c r="AI33" i="45" s="1"/>
  <c r="BI33" i="45" s="1"/>
  <c r="B34" i="45"/>
  <c r="B35" i="45"/>
  <c r="B36" i="45"/>
  <c r="B37" i="45"/>
  <c r="B38" i="45"/>
  <c r="AI38" i="45" s="1"/>
  <c r="BI38" i="45" s="1"/>
  <c r="B39" i="45"/>
  <c r="AO39" i="45" s="1"/>
  <c r="BO39" i="45" s="1"/>
  <c r="B40" i="45"/>
  <c r="AY40" i="45" s="1"/>
  <c r="B41" i="45"/>
  <c r="B42" i="45"/>
  <c r="B43" i="45"/>
  <c r="B44" i="45"/>
  <c r="AG44" i="45" s="1"/>
  <c r="BG44" i="45" s="1"/>
  <c r="B45" i="45"/>
  <c r="AS45" i="45" s="1"/>
  <c r="B46" i="45"/>
  <c r="B47" i="45"/>
  <c r="B48" i="45"/>
  <c r="AQ48" i="45" s="1"/>
  <c r="B49" i="45"/>
  <c r="B50" i="45"/>
  <c r="AP50" i="45" s="1"/>
  <c r="BP50" i="45" s="1"/>
  <c r="B51" i="45"/>
  <c r="B52" i="45"/>
  <c r="B53" i="45"/>
  <c r="B54" i="45"/>
  <c r="AP54" i="45" s="1"/>
  <c r="BP54" i="45" s="1"/>
  <c r="B55" i="45"/>
  <c r="B56" i="45"/>
  <c r="AO56" i="45" s="1"/>
  <c r="BO56" i="45" s="1"/>
  <c r="B57" i="45"/>
  <c r="AZ57" i="45" s="1"/>
  <c r="BZ57" i="45" s="1"/>
  <c r="B58" i="45"/>
  <c r="B59" i="45"/>
  <c r="AY59" i="45" s="1"/>
  <c r="BY59" i="45" s="1"/>
  <c r="B60" i="45"/>
  <c r="AY60" i="45" s="1"/>
  <c r="BY60" i="45" s="1"/>
  <c r="B61" i="45"/>
  <c r="B62" i="45"/>
  <c r="AK62" i="45" s="1"/>
  <c r="B63" i="45"/>
  <c r="B64" i="45"/>
  <c r="AH64" i="45" s="1"/>
  <c r="BH64" i="45" s="1"/>
  <c r="B65" i="45"/>
  <c r="B66" i="45"/>
  <c r="AT66" i="45" s="1"/>
  <c r="BT66" i="45" s="1"/>
  <c r="B67" i="45"/>
  <c r="B68" i="45"/>
  <c r="AQ68" i="45" s="1"/>
  <c r="BQ68" i="45" s="1"/>
  <c r="B69" i="45"/>
  <c r="B70" i="45"/>
  <c r="B71" i="45"/>
  <c r="B72" i="45"/>
  <c r="AL72" i="45" s="1"/>
  <c r="BL72" i="45" s="1"/>
  <c r="B73" i="45"/>
  <c r="B74" i="45"/>
  <c r="B75" i="45"/>
  <c r="B76" i="45"/>
  <c r="AM76" i="45" s="1"/>
  <c r="BM76" i="45" s="1"/>
  <c r="BM73" i="45" s="1"/>
  <c r="B77" i="45"/>
  <c r="AO77" i="45" s="1"/>
  <c r="BO77" i="45" s="1"/>
  <c r="B78" i="45"/>
  <c r="B79" i="45"/>
  <c r="B80" i="45"/>
  <c r="AL80" i="45" s="1"/>
  <c r="BL80" i="45" s="1"/>
  <c r="B81" i="45"/>
  <c r="B82" i="45"/>
  <c r="B83" i="45"/>
  <c r="AS83" i="45" s="1"/>
  <c r="BS83" i="45" s="1"/>
  <c r="B84" i="45"/>
  <c r="AM84" i="45" s="1"/>
  <c r="BM84" i="45" s="1"/>
  <c r="B85" i="45"/>
  <c r="B86" i="45"/>
  <c r="B87" i="45"/>
  <c r="AT87" i="45" s="1"/>
  <c r="BT87" i="45" s="1"/>
  <c r="B88" i="45"/>
  <c r="AN88" i="45" s="1"/>
  <c r="BN88" i="45" s="1"/>
  <c r="B89" i="45"/>
  <c r="B90" i="45"/>
  <c r="B91" i="45"/>
  <c r="AC91" i="45" s="1"/>
  <c r="BC91" i="45" s="1"/>
  <c r="B92" i="45"/>
  <c r="AS92" i="45" s="1"/>
  <c r="BS92" i="45" s="1"/>
  <c r="B93" i="45"/>
  <c r="B94" i="45"/>
  <c r="AY94" i="45" s="1"/>
  <c r="BY94" i="45" s="1"/>
  <c r="B95" i="45"/>
  <c r="BA95" i="45" s="1"/>
  <c r="CA95" i="45" s="1"/>
  <c r="B96" i="45"/>
  <c r="AO96" i="45" s="1"/>
  <c r="BO96" i="45" s="1"/>
  <c r="B97" i="45"/>
  <c r="B98" i="45"/>
  <c r="B99" i="45"/>
  <c r="B100" i="45"/>
  <c r="B101" i="45"/>
  <c r="B102" i="45"/>
  <c r="B103" i="45"/>
  <c r="AY103" i="45" s="1"/>
  <c r="BY103" i="45" s="1"/>
  <c r="B104" i="45"/>
  <c r="BA104" i="45" s="1"/>
  <c r="CA104" i="45" s="1"/>
  <c r="B105" i="45"/>
  <c r="B106" i="45"/>
  <c r="B107" i="45"/>
  <c r="AU107" i="45" s="1"/>
  <c r="B108" i="45"/>
  <c r="AI108" i="45" s="1"/>
  <c r="BI108" i="45" s="1"/>
  <c r="B109" i="45"/>
  <c r="B110" i="45"/>
  <c r="B111" i="45"/>
  <c r="AX111" i="45" s="1"/>
  <c r="BX111" i="45" s="1"/>
  <c r="B112" i="45"/>
  <c r="B113" i="45"/>
  <c r="B114" i="45"/>
  <c r="B115" i="45"/>
  <c r="AS115" i="45" s="1"/>
  <c r="BS115" i="45" s="1"/>
  <c r="B116" i="45"/>
  <c r="AG116" i="45" s="1"/>
  <c r="BG116" i="45" s="1"/>
  <c r="B117" i="45"/>
  <c r="B118" i="45"/>
  <c r="B119" i="45"/>
  <c r="B120" i="45"/>
  <c r="AC120" i="45" s="1"/>
  <c r="BC120" i="45" s="1"/>
  <c r="B121" i="45"/>
  <c r="B122" i="45"/>
  <c r="B123" i="45"/>
  <c r="AQ123" i="45" s="1"/>
  <c r="BQ123" i="45" s="1"/>
  <c r="B124" i="45"/>
  <c r="AF124" i="45" s="1"/>
  <c r="BF124" i="45" s="1"/>
  <c r="B125" i="45"/>
  <c r="B126" i="45"/>
  <c r="B127" i="45"/>
  <c r="AM127" i="45" s="1"/>
  <c r="BM127" i="45" s="1"/>
  <c r="B128" i="45"/>
  <c r="AO128" i="45" s="1"/>
  <c r="BO128" i="45" s="1"/>
  <c r="BO301" i="45" s="1"/>
  <c r="B129" i="45"/>
  <c r="B130" i="45"/>
  <c r="B131" i="45"/>
  <c r="AH131" i="45" s="1"/>
  <c r="BH131" i="45" s="1"/>
  <c r="B132" i="45"/>
  <c r="AK132" i="45" s="1"/>
  <c r="BK132" i="45" s="1"/>
  <c r="B133" i="45"/>
  <c r="B134" i="45"/>
  <c r="B135" i="45"/>
  <c r="AD135" i="45" s="1"/>
  <c r="B136" i="45"/>
  <c r="AF136" i="45" s="1"/>
  <c r="BF136" i="45" s="1"/>
  <c r="B137" i="45"/>
  <c r="B138" i="45"/>
  <c r="B139" i="45"/>
  <c r="B140" i="45"/>
  <c r="AQ140" i="45" s="1"/>
  <c r="BQ140" i="45" s="1"/>
  <c r="B141" i="45"/>
  <c r="B142" i="45"/>
  <c r="B143" i="45"/>
  <c r="AX143" i="45" s="1"/>
  <c r="BX143" i="45" s="1"/>
  <c r="B144" i="45"/>
  <c r="AK144" i="45" s="1"/>
  <c r="BK144" i="45" s="1"/>
  <c r="B145" i="45"/>
  <c r="B146" i="45"/>
  <c r="B147" i="45"/>
  <c r="AS147" i="45" s="1"/>
  <c r="BS147" i="45" s="1"/>
  <c r="B148" i="45"/>
  <c r="AV148" i="45" s="1"/>
  <c r="BV148" i="45" s="1"/>
  <c r="B149" i="45"/>
  <c r="B150" i="45"/>
  <c r="B151" i="45"/>
  <c r="AU151" i="45" s="1"/>
  <c r="BU151" i="45" s="1"/>
  <c r="B152" i="45"/>
  <c r="AJ152" i="45" s="1"/>
  <c r="BJ152" i="45" s="1"/>
  <c r="B153" i="45"/>
  <c r="B154" i="45"/>
  <c r="B155" i="45"/>
  <c r="B156" i="45"/>
  <c r="AC156" i="45" s="1"/>
  <c r="BC156" i="45" s="1"/>
  <c r="B157" i="45"/>
  <c r="B158" i="45"/>
  <c r="B159" i="45"/>
  <c r="B160" i="45"/>
  <c r="AK160" i="45" s="1"/>
  <c r="BK160" i="45" s="1"/>
  <c r="B161" i="45"/>
  <c r="B162" i="45"/>
  <c r="B163" i="45"/>
  <c r="B164" i="45"/>
  <c r="AM164" i="45" s="1"/>
  <c r="BM164" i="45" s="1"/>
  <c r="B165" i="45"/>
  <c r="B166" i="45"/>
  <c r="AO166" i="45" s="1"/>
  <c r="BO166" i="45" s="1"/>
  <c r="B167" i="45"/>
  <c r="B168" i="45"/>
  <c r="AP168" i="45" s="1"/>
  <c r="BP168" i="45" s="1"/>
  <c r="B169" i="45"/>
  <c r="B170" i="45"/>
  <c r="B171" i="45"/>
  <c r="B172" i="45"/>
  <c r="AK172" i="45" s="1"/>
  <c r="BK172" i="45" s="1"/>
  <c r="B173" i="45"/>
  <c r="B174" i="45"/>
  <c r="BA174" i="45" s="1"/>
  <c r="CA174" i="45" s="1"/>
  <c r="B175" i="45"/>
  <c r="B176" i="45"/>
  <c r="AG176" i="45" s="1"/>
  <c r="B177" i="45"/>
  <c r="B178" i="45"/>
  <c r="B179" i="45"/>
  <c r="B180" i="45"/>
  <c r="AC180" i="45" s="1"/>
  <c r="BC180" i="45" s="1"/>
  <c r="B181" i="45"/>
  <c r="B182" i="45"/>
  <c r="B183" i="45"/>
  <c r="B184" i="45"/>
  <c r="AQ184" i="45" s="1"/>
  <c r="BQ184" i="45" s="1"/>
  <c r="B185" i="45"/>
  <c r="B186" i="45"/>
  <c r="B187" i="45"/>
  <c r="B188" i="45"/>
  <c r="AS188" i="45" s="1"/>
  <c r="BS188" i="45" s="1"/>
  <c r="B189" i="45"/>
  <c r="B190" i="45"/>
  <c r="B191" i="45"/>
  <c r="B192" i="45"/>
  <c r="AQ192" i="45" s="1"/>
  <c r="BQ192" i="45" s="1"/>
  <c r="B193" i="45"/>
  <c r="B194" i="45"/>
  <c r="AD194" i="45" s="1"/>
  <c r="BD194" i="45" s="1"/>
  <c r="B195" i="45"/>
  <c r="B196" i="45"/>
  <c r="AM196" i="45" s="1"/>
  <c r="BM196" i="45" s="1"/>
  <c r="B197" i="45"/>
  <c r="BA197" i="45" s="1"/>
  <c r="CA197" i="45" s="1"/>
  <c r="B198" i="45"/>
  <c r="B199" i="45"/>
  <c r="B200" i="45"/>
  <c r="AH200" i="45" s="1"/>
  <c r="BH200" i="45" s="1"/>
  <c r="B201" i="45"/>
  <c r="B202" i="45"/>
  <c r="B203" i="45"/>
  <c r="B204" i="45"/>
  <c r="AS204" i="45" s="1"/>
  <c r="BS204" i="45" s="1"/>
  <c r="B205" i="45"/>
  <c r="B206" i="45"/>
  <c r="B207" i="45"/>
  <c r="B208" i="45"/>
  <c r="AK208" i="45" s="1"/>
  <c r="BK208" i="45" s="1"/>
  <c r="B209" i="45"/>
  <c r="B210" i="45"/>
  <c r="B211" i="45"/>
  <c r="B212" i="45"/>
  <c r="AI212" i="45" s="1"/>
  <c r="BI212" i="45" s="1"/>
  <c r="B213" i="45"/>
  <c r="B214" i="45"/>
  <c r="B215" i="45"/>
  <c r="B216" i="45"/>
  <c r="AS216" i="45" s="1"/>
  <c r="BS216" i="45" s="1"/>
  <c r="B217" i="45"/>
  <c r="B218" i="45"/>
  <c r="B219" i="45"/>
  <c r="B220" i="45"/>
  <c r="AU220" i="45" s="1"/>
  <c r="BU220" i="45" s="1"/>
  <c r="B221" i="45"/>
  <c r="B222" i="45"/>
  <c r="AH222" i="45" s="1"/>
  <c r="BH222" i="45" s="1"/>
  <c r="B223" i="45"/>
  <c r="B224" i="45"/>
  <c r="AP224" i="45" s="1"/>
  <c r="BP224" i="45" s="1"/>
  <c r="B225" i="45"/>
  <c r="B226" i="45"/>
  <c r="B227" i="45"/>
  <c r="B228" i="45"/>
  <c r="AS228" i="45" s="1"/>
  <c r="BS228" i="45" s="1"/>
  <c r="B229" i="45"/>
  <c r="B230" i="45"/>
  <c r="AC230" i="45" s="1"/>
  <c r="BC230" i="45" s="1"/>
  <c r="B231" i="45"/>
  <c r="B232" i="45"/>
  <c r="AU232" i="45" s="1"/>
  <c r="BU232" i="45" s="1"/>
  <c r="B233" i="45"/>
  <c r="B234" i="45"/>
  <c r="B235" i="45"/>
  <c r="B236" i="45"/>
  <c r="AM236" i="45" s="1"/>
  <c r="BM236" i="45" s="1"/>
  <c r="B237" i="45"/>
  <c r="B238" i="45"/>
  <c r="B239" i="45"/>
  <c r="B240" i="45"/>
  <c r="AP240" i="45" s="1"/>
  <c r="BP240" i="45" s="1"/>
  <c r="B241" i="45"/>
  <c r="B242" i="45"/>
  <c r="AQ242" i="45" s="1"/>
  <c r="BQ242" i="45" s="1"/>
  <c r="B243" i="45"/>
  <c r="B244" i="45"/>
  <c r="AW244" i="45" s="1"/>
  <c r="BW244" i="45" s="1"/>
  <c r="B245" i="45"/>
  <c r="AV245" i="45" s="1"/>
  <c r="BV245" i="45" s="1"/>
  <c r="B246" i="45"/>
  <c r="B247" i="45"/>
  <c r="B248" i="45"/>
  <c r="AH248" i="45" s="1"/>
  <c r="BH248" i="45" s="1"/>
  <c r="B249" i="45"/>
  <c r="B250" i="45"/>
  <c r="BA250" i="45" s="1"/>
  <c r="CA250" i="45" s="1"/>
  <c r="B251" i="45"/>
  <c r="B252" i="45"/>
  <c r="AC252" i="45" s="1"/>
  <c r="BC252" i="45" s="1"/>
  <c r="B253" i="45"/>
  <c r="B254" i="45"/>
  <c r="AS254" i="45" s="1"/>
  <c r="BS254" i="45" s="1"/>
  <c r="B255" i="45"/>
  <c r="B256" i="45"/>
  <c r="AM256" i="45" s="1"/>
  <c r="BM256" i="45" s="1"/>
  <c r="B257" i="45"/>
  <c r="B258" i="45"/>
  <c r="AG258" i="45" s="1"/>
  <c r="BG258" i="45" s="1"/>
  <c r="B259" i="45"/>
  <c r="B260" i="45"/>
  <c r="AH260" i="45" s="1"/>
  <c r="BH260" i="45" s="1"/>
  <c r="B261" i="45"/>
  <c r="B262" i="45"/>
  <c r="AT262" i="45" s="1"/>
  <c r="BT262" i="45" s="1"/>
  <c r="BT255" i="45" s="1"/>
  <c r="B263" i="45"/>
  <c r="B264" i="45"/>
  <c r="AD264" i="45" s="1"/>
  <c r="BD264" i="45" s="1"/>
  <c r="B265" i="45"/>
  <c r="B266" i="45"/>
  <c r="AI266" i="45" s="1"/>
  <c r="BI266" i="45" s="1"/>
  <c r="B267" i="45"/>
  <c r="B268" i="45"/>
  <c r="AM268" i="45" s="1"/>
  <c r="BM268" i="45" s="1"/>
  <c r="B269" i="45"/>
  <c r="BA269" i="45" s="1"/>
  <c r="CA269" i="45" s="1"/>
  <c r="B270" i="45"/>
  <c r="AY270" i="45" s="1"/>
  <c r="BY270" i="45" s="1"/>
  <c r="B271" i="45"/>
  <c r="B272" i="45"/>
  <c r="AI272" i="45" s="1"/>
  <c r="BI272" i="45" s="1"/>
  <c r="B273" i="45"/>
  <c r="AE273" i="45" s="1"/>
  <c r="BE273" i="45" s="1"/>
  <c r="B274" i="45"/>
  <c r="B275" i="45"/>
  <c r="B276" i="45"/>
  <c r="AE276" i="45" s="1"/>
  <c r="BE276" i="45" s="1"/>
  <c r="B277" i="45"/>
  <c r="AM277" i="45" s="1"/>
  <c r="BM277" i="45" s="1"/>
  <c r="B278" i="45"/>
  <c r="B279" i="45"/>
  <c r="AE279" i="45" s="1"/>
  <c r="BE279" i="45" s="1"/>
  <c r="B280" i="45"/>
  <c r="AO280" i="45" s="1"/>
  <c r="BO280" i="45" s="1"/>
  <c r="B281" i="45"/>
  <c r="B282" i="45"/>
  <c r="AL282" i="45" s="1"/>
  <c r="BL282" i="45" s="1"/>
  <c r="B283" i="45"/>
  <c r="B284" i="45"/>
  <c r="AK284" i="45" s="1"/>
  <c r="BK284" i="45" s="1"/>
  <c r="B285" i="45"/>
  <c r="BA285" i="45" s="1"/>
  <c r="CA285" i="45" s="1"/>
  <c r="B286" i="45"/>
  <c r="AH286" i="45" s="1"/>
  <c r="BH286" i="45" s="1"/>
  <c r="B287" i="45"/>
  <c r="B288" i="45"/>
  <c r="AF288" i="45" s="1"/>
  <c r="BF288" i="45" s="1"/>
  <c r="B289" i="45"/>
  <c r="AK289" i="45" s="1"/>
  <c r="BK289" i="45" s="1"/>
  <c r="B290" i="45"/>
  <c r="AH290" i="45" s="1"/>
  <c r="BH290" i="45" s="1"/>
  <c r="B291" i="45"/>
  <c r="B292" i="45"/>
  <c r="AI292" i="45" s="1"/>
  <c r="BI292" i="45" s="1"/>
  <c r="B293" i="45"/>
  <c r="AL293" i="45" s="1"/>
  <c r="BL293" i="45" s="1"/>
  <c r="B294" i="45"/>
  <c r="AH294" i="45" s="1"/>
  <c r="BH294" i="45" s="1"/>
  <c r="B295" i="45"/>
  <c r="B296" i="45"/>
  <c r="AL296" i="45" s="1"/>
  <c r="B297" i="45"/>
  <c r="AR297" i="45" s="1"/>
  <c r="BR297" i="45" s="1"/>
  <c r="B298" i="45"/>
  <c r="AM298" i="45" s="1"/>
  <c r="BM298" i="45" s="1"/>
  <c r="B299" i="45"/>
  <c r="AP299" i="45" s="1"/>
  <c r="BP299" i="45" s="1"/>
  <c r="B300" i="45"/>
  <c r="AD300" i="45" s="1"/>
  <c r="BD300" i="45" s="1"/>
  <c r="B301" i="45"/>
  <c r="AD301" i="45" s="1"/>
  <c r="B302" i="45"/>
  <c r="AX302" i="45" s="1"/>
  <c r="B303" i="45"/>
  <c r="B304" i="45"/>
  <c r="AF304" i="45" s="1"/>
  <c r="B305" i="45"/>
  <c r="AC305" i="45" s="1"/>
  <c r="B306" i="45"/>
  <c r="AE306" i="45" s="1"/>
  <c r="B307" i="45"/>
  <c r="B308" i="45"/>
  <c r="AI308" i="45" s="1"/>
  <c r="BI308" i="45" s="1"/>
  <c r="B309" i="45"/>
  <c r="AF309" i="45" s="1"/>
  <c r="B310" i="45"/>
  <c r="AJ310" i="45" s="1"/>
  <c r="B311" i="45"/>
  <c r="AH311" i="45" s="1"/>
  <c r="BH311" i="45" s="1"/>
  <c r="B312" i="45"/>
  <c r="AL312" i="45" s="1"/>
  <c r="BL312" i="45" s="1"/>
  <c r="B313" i="45"/>
  <c r="AF313" i="45" s="1"/>
  <c r="BF313" i="45" s="1"/>
  <c r="B314" i="45"/>
  <c r="B315" i="45"/>
  <c r="B316" i="45"/>
  <c r="AD316" i="45" s="1"/>
  <c r="BD316" i="45" s="1"/>
  <c r="B317" i="45"/>
  <c r="AG317" i="45" s="1"/>
  <c r="B318" i="45"/>
  <c r="AH318" i="45" s="1"/>
  <c r="B319" i="45"/>
  <c r="B320" i="45"/>
  <c r="AF320" i="45" s="1"/>
  <c r="B321" i="45"/>
  <c r="AH321" i="45" s="1"/>
  <c r="B322" i="45"/>
  <c r="AP322" i="45" s="1"/>
  <c r="B323" i="45"/>
  <c r="AK323" i="45" s="1"/>
  <c r="B4" i="45"/>
  <c r="AW4" i="45" s="1"/>
  <c r="BW4" i="45" s="1"/>
  <c r="BW5" i="45" s="1"/>
  <c r="CE323" i="45"/>
  <c r="CE322" i="45"/>
  <c r="CE321" i="45"/>
  <c r="CE320" i="45"/>
  <c r="CE319" i="45"/>
  <c r="CE318" i="45"/>
  <c r="CE317" i="45"/>
  <c r="CE316" i="45"/>
  <c r="CE315" i="45"/>
  <c r="CE314" i="45"/>
  <c r="CE313" i="45"/>
  <c r="CE312" i="45"/>
  <c r="CE311" i="45"/>
  <c r="CE310" i="45"/>
  <c r="CE309" i="45"/>
  <c r="CE308" i="45"/>
  <c r="CE307" i="45"/>
  <c r="CE306" i="45"/>
  <c r="CE305" i="45"/>
  <c r="CE304" i="45"/>
  <c r="CE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CE302" i="45"/>
  <c r="CE301" i="45"/>
  <c r="CE300" i="45"/>
  <c r="CE299" i="45"/>
  <c r="CE298" i="45"/>
  <c r="CE297" i="45"/>
  <c r="CE296" i="45"/>
  <c r="CE295" i="45"/>
  <c r="CE294" i="45"/>
  <c r="CE293" i="45"/>
  <c r="CE292" i="45"/>
  <c r="CE291" i="45"/>
  <c r="CE290" i="45"/>
  <c r="CE289" i="45"/>
  <c r="CE288" i="45"/>
  <c r="CE287" i="45"/>
  <c r="CE286" i="45"/>
  <c r="CE285" i="45"/>
  <c r="CE284" i="45"/>
  <c r="CE283" i="45"/>
  <c r="CE282" i="45"/>
  <c r="CE281" i="45"/>
  <c r="CE280" i="45"/>
  <c r="CE279" i="45"/>
  <c r="CE278" i="45"/>
  <c r="CE277" i="45"/>
  <c r="CE276" i="45"/>
  <c r="CE275" i="45"/>
  <c r="CE274" i="45"/>
  <c r="CE273" i="45"/>
  <c r="CE272" i="45"/>
  <c r="CE271" i="45"/>
  <c r="CE270" i="45"/>
  <c r="CE269" i="45"/>
  <c r="CE268" i="45"/>
  <c r="CE267" i="45"/>
  <c r="CE266" i="45"/>
  <c r="CE265" i="45"/>
  <c r="CE264" i="45"/>
  <c r="CE263" i="45"/>
  <c r="CE262" i="45"/>
  <c r="CE261" i="45"/>
  <c r="CE260" i="45"/>
  <c r="CE259" i="45"/>
  <c r="CE258" i="45"/>
  <c r="CE257" i="45"/>
  <c r="CE256" i="45"/>
  <c r="CE255" i="45"/>
  <c r="CE254" i="45"/>
  <c r="CE253" i="45"/>
  <c r="CE252" i="45"/>
  <c r="CE251" i="45"/>
  <c r="CE250" i="45"/>
  <c r="CE249" i="45"/>
  <c r="CE248" i="45"/>
  <c r="CE247" i="45"/>
  <c r="CE246" i="45"/>
  <c r="CE245" i="45"/>
  <c r="CE244" i="45"/>
  <c r="CE243" i="45"/>
  <c r="CE242" i="45"/>
  <c r="CE241" i="45"/>
  <c r="CE240" i="45"/>
  <c r="CE239" i="45"/>
  <c r="CE238" i="45"/>
  <c r="CE237" i="45"/>
  <c r="CE236" i="45"/>
  <c r="CE235" i="45"/>
  <c r="CE234" i="45"/>
  <c r="CE233" i="45"/>
  <c r="CE232" i="45"/>
  <c r="CE231" i="45"/>
  <c r="CE230" i="45"/>
  <c r="CE229" i="45"/>
  <c r="CE228" i="45"/>
  <c r="CE227" i="45"/>
  <c r="CE226" i="45"/>
  <c r="CE225" i="45"/>
  <c r="CE224" i="45"/>
  <c r="CE223" i="45"/>
  <c r="CE222" i="45"/>
  <c r="CE221" i="45"/>
  <c r="CE220" i="45"/>
  <c r="CE219" i="45"/>
  <c r="CE218" i="45"/>
  <c r="CE217" i="45"/>
  <c r="CE216" i="45"/>
  <c r="CE215" i="45"/>
  <c r="CE214" i="45"/>
  <c r="CE213" i="45"/>
  <c r="CE212" i="45"/>
  <c r="CE211" i="45"/>
  <c r="CE210" i="45"/>
  <c r="CE209" i="45"/>
  <c r="CE208" i="45"/>
  <c r="CE207" i="45"/>
  <c r="CE206" i="45"/>
  <c r="CE205" i="45"/>
  <c r="CE204" i="45"/>
  <c r="CE203" i="45"/>
  <c r="CE202" i="45"/>
  <c r="CE201" i="45"/>
  <c r="CE200" i="45"/>
  <c r="CE199" i="45"/>
  <c r="CE198" i="45"/>
  <c r="CE197" i="45"/>
  <c r="CE196" i="45"/>
  <c r="CE195" i="45"/>
  <c r="CE194" i="45"/>
  <c r="CE193" i="45"/>
  <c r="CE192" i="45"/>
  <c r="CE191" i="45"/>
  <c r="CE190" i="45"/>
  <c r="CE189" i="45"/>
  <c r="CE188" i="45"/>
  <c r="CE187" i="45"/>
  <c r="CE186" i="45"/>
  <c r="CE185" i="45"/>
  <c r="CE184" i="45"/>
  <c r="CE183" i="45"/>
  <c r="CE182" i="45"/>
  <c r="CE181" i="45"/>
  <c r="CE180" i="45"/>
  <c r="CE179" i="45"/>
  <c r="CE178" i="45"/>
  <c r="CE177" i="45"/>
  <c r="CE176" i="45"/>
  <c r="CE175" i="45"/>
  <c r="CE174" i="45"/>
  <c r="CE173" i="45"/>
  <c r="CE172" i="45"/>
  <c r="CE171" i="45"/>
  <c r="CE170" i="45"/>
  <c r="CE169" i="45"/>
  <c r="CE168" i="45"/>
  <c r="CE167" i="45"/>
  <c r="CE166" i="45"/>
  <c r="CE165" i="45"/>
  <c r="CE164" i="45"/>
  <c r="CE163" i="45"/>
  <c r="CE162" i="45"/>
  <c r="CE161" i="45"/>
  <c r="CE160" i="45"/>
  <c r="CE159" i="45"/>
  <c r="CE158" i="45"/>
  <c r="CE157" i="45"/>
  <c r="CE156" i="45"/>
  <c r="CE155" i="45"/>
  <c r="CE154" i="45"/>
  <c r="CE153" i="45"/>
  <c r="CE152" i="45"/>
  <c r="CE151" i="45"/>
  <c r="CE150" i="45"/>
  <c r="CE149" i="45"/>
  <c r="CE148" i="45"/>
  <c r="CE147" i="45"/>
  <c r="CE146" i="45"/>
  <c r="CE145" i="45"/>
  <c r="CE144" i="45"/>
  <c r="CE143" i="45"/>
  <c r="CE142" i="45"/>
  <c r="CE141" i="45"/>
  <c r="CE140" i="45"/>
  <c r="CE139" i="45"/>
  <c r="CE138" i="45"/>
  <c r="CE137" i="45"/>
  <c r="CE136" i="45"/>
  <c r="CE135" i="45"/>
  <c r="CE134" i="45"/>
  <c r="CE133" i="45"/>
  <c r="CE132" i="45"/>
  <c r="CE131" i="45"/>
  <c r="CE130" i="45"/>
  <c r="CE129" i="45"/>
  <c r="CE128" i="45"/>
  <c r="CE127" i="45"/>
  <c r="CE126" i="45"/>
  <c r="CE125" i="45"/>
  <c r="CE124" i="45"/>
  <c r="CE123" i="45"/>
  <c r="CE122" i="45"/>
  <c r="CE121" i="45"/>
  <c r="CE120" i="45"/>
  <c r="CE119" i="45"/>
  <c r="CE118" i="45"/>
  <c r="CE117" i="45"/>
  <c r="CE116" i="45"/>
  <c r="CE115" i="45"/>
  <c r="CE114" i="45"/>
  <c r="CE113" i="45"/>
  <c r="CE112" i="45"/>
  <c r="CE111" i="45"/>
  <c r="CE110" i="45"/>
  <c r="CE109" i="45"/>
  <c r="CE108" i="45"/>
  <c r="CE107" i="45"/>
  <c r="CE106" i="45"/>
  <c r="CE105" i="45"/>
  <c r="CE104" i="45"/>
  <c r="CE103" i="45"/>
  <c r="CE102" i="45"/>
  <c r="CE101" i="45"/>
  <c r="CE100" i="45"/>
  <c r="CE99" i="45"/>
  <c r="CE98" i="45"/>
  <c r="CE97" i="45"/>
  <c r="CE96" i="45"/>
  <c r="CE95" i="45"/>
  <c r="CE94" i="45"/>
  <c r="CE93" i="45"/>
  <c r="CE92" i="45"/>
  <c r="CE91" i="45"/>
  <c r="CE90" i="45"/>
  <c r="CE89" i="45"/>
  <c r="CE88" i="45"/>
  <c r="CE87" i="45"/>
  <c r="CE86" i="45"/>
  <c r="CE85" i="45"/>
  <c r="CE84" i="45"/>
  <c r="CE83" i="45"/>
  <c r="CE82" i="45"/>
  <c r="CE81" i="45"/>
  <c r="CE80" i="45"/>
  <c r="CE79" i="45"/>
  <c r="CE78" i="45"/>
  <c r="CE77" i="45"/>
  <c r="CE76" i="45"/>
  <c r="CE75" i="45"/>
  <c r="CE74" i="45"/>
  <c r="CE73" i="45"/>
  <c r="CE72" i="45"/>
  <c r="CE71" i="45"/>
  <c r="CE70" i="45"/>
  <c r="CE69" i="45"/>
  <c r="CE68" i="45"/>
  <c r="CE67" i="45"/>
  <c r="CE66" i="45"/>
  <c r="CE65" i="45"/>
  <c r="CE64" i="45"/>
  <c r="CE63" i="45"/>
  <c r="CE62" i="45"/>
  <c r="BK62" i="45"/>
  <c r="CE61" i="45"/>
  <c r="CE60" i="45"/>
  <c r="CE59" i="45"/>
  <c r="CE58" i="45"/>
  <c r="CE57" i="45"/>
  <c r="CE56" i="45"/>
  <c r="CE55" i="45"/>
  <c r="CE54" i="45"/>
  <c r="CE53" i="45"/>
  <c r="CE52" i="45"/>
  <c r="CE51" i="45"/>
  <c r="CE50" i="45"/>
  <c r="CE49" i="45"/>
  <c r="CE48" i="45"/>
  <c r="CE47" i="45"/>
  <c r="CE46" i="45"/>
  <c r="CE45" i="45"/>
  <c r="CE44" i="45"/>
  <c r="CE43" i="45"/>
  <c r="CE42" i="45"/>
  <c r="CE41" i="45"/>
  <c r="CE40" i="45"/>
  <c r="CE39" i="45"/>
  <c r="CE38" i="45"/>
  <c r="CE37" i="45"/>
  <c r="CE36" i="45"/>
  <c r="CE35" i="45"/>
  <c r="CE34" i="45"/>
  <c r="CE33" i="45"/>
  <c r="CE32" i="45"/>
  <c r="CE31" i="45"/>
  <c r="CE30" i="45"/>
  <c r="CE29" i="45"/>
  <c r="CE28" i="45"/>
  <c r="CE27" i="45"/>
  <c r="CE26" i="45"/>
  <c r="CE25" i="45"/>
  <c r="CE24" i="45"/>
  <c r="CE23" i="45"/>
  <c r="CE22" i="45"/>
  <c r="CE21" i="45"/>
  <c r="CE20" i="45"/>
  <c r="CE19" i="45"/>
  <c r="CE18" i="45"/>
  <c r="CE17" i="45"/>
  <c r="CE16" i="45"/>
  <c r="CE15" i="45"/>
  <c r="CE14" i="45"/>
  <c r="CE13" i="45"/>
  <c r="CE12" i="45"/>
  <c r="CE11" i="45"/>
  <c r="CE10" i="45"/>
  <c r="CE9" i="45"/>
  <c r="CE8" i="45"/>
  <c r="CE7" i="45"/>
  <c r="CE6" i="45"/>
  <c r="CE5" i="45"/>
  <c r="CE4" i="45"/>
  <c r="AC14" i="43"/>
  <c r="CX262" i="45" l="1"/>
  <c r="DC270" i="45"/>
  <c r="CP282" i="45"/>
  <c r="CL286" i="45"/>
  <c r="CL290" i="45"/>
  <c r="CL294" i="45"/>
  <c r="CQ298" i="45"/>
  <c r="AR318" i="45"/>
  <c r="CZ30" i="45"/>
  <c r="CM38" i="45"/>
  <c r="CT50" i="45"/>
  <c r="CS77" i="45"/>
  <c r="CN152" i="45"/>
  <c r="CG156" i="45"/>
  <c r="CO160" i="45"/>
  <c r="CQ164" i="45"/>
  <c r="CT168" i="45"/>
  <c r="CO172" i="45"/>
  <c r="CG180" i="45"/>
  <c r="CU184" i="45"/>
  <c r="CW188" i="45"/>
  <c r="CU192" i="45"/>
  <c r="CQ196" i="45"/>
  <c r="CL200" i="45"/>
  <c r="CW204" i="45"/>
  <c r="CW320" i="45" s="1"/>
  <c r="CO208" i="45"/>
  <c r="CM212" i="45"/>
  <c r="CW216" i="45"/>
  <c r="CT224" i="45"/>
  <c r="CW228" i="45"/>
  <c r="CY232" i="45"/>
  <c r="CQ236" i="45"/>
  <c r="CT240" i="45"/>
  <c r="CL248" i="45"/>
  <c r="CL260" i="45"/>
  <c r="CQ268" i="45"/>
  <c r="CM272" i="45"/>
  <c r="CS280" i="45"/>
  <c r="CO284" i="45"/>
  <c r="CM292" i="45"/>
  <c r="CM308" i="45"/>
  <c r="CP312" i="45"/>
  <c r="CH316" i="45"/>
  <c r="DA4" i="45"/>
  <c r="CS39" i="45"/>
  <c r="DC59" i="45"/>
  <c r="CO62" i="45"/>
  <c r="CX66" i="45"/>
  <c r="DC94" i="45"/>
  <c r="DE197" i="45"/>
  <c r="CZ245" i="45"/>
  <c r="CT17" i="45"/>
  <c r="CJ21" i="45"/>
  <c r="CI28" i="45"/>
  <c r="CM32" i="45"/>
  <c r="CK44" i="45"/>
  <c r="CS56" i="45"/>
  <c r="DC60" i="45"/>
  <c r="CW83" i="45"/>
  <c r="CX87" i="45"/>
  <c r="DE95" i="45"/>
  <c r="DC103" i="45"/>
  <c r="DB111" i="45"/>
  <c r="CU123" i="45"/>
  <c r="CQ127" i="45"/>
  <c r="CL131" i="45"/>
  <c r="DB143" i="45"/>
  <c r="CW147" i="45"/>
  <c r="CS166" i="45"/>
  <c r="DE174" i="45"/>
  <c r="CL222" i="45"/>
  <c r="CU242" i="45"/>
  <c r="DE250" i="45"/>
  <c r="CK258" i="45"/>
  <c r="CY6" i="45"/>
  <c r="CM33" i="45"/>
  <c r="DD57" i="45"/>
  <c r="CL64" i="45"/>
  <c r="CU68" i="45"/>
  <c r="CP72" i="45"/>
  <c r="CQ76" i="45"/>
  <c r="CQ73" i="45" s="1"/>
  <c r="CP80" i="45"/>
  <c r="CR88" i="45"/>
  <c r="CS96" i="45"/>
  <c r="DE104" i="45"/>
  <c r="CM108" i="45"/>
  <c r="CG120" i="45"/>
  <c r="CJ124" i="45"/>
  <c r="CS128" i="45"/>
  <c r="CJ136" i="45"/>
  <c r="CU140" i="45"/>
  <c r="CZ148" i="45"/>
  <c r="CI279" i="45"/>
  <c r="CT299" i="45"/>
  <c r="CL311" i="45"/>
  <c r="DE269" i="45"/>
  <c r="CI273" i="45"/>
  <c r="CQ277" i="45"/>
  <c r="DE285" i="45"/>
  <c r="CO289" i="45"/>
  <c r="CP293" i="45"/>
  <c r="CV297" i="45"/>
  <c r="CS301" i="45"/>
  <c r="CJ313" i="45"/>
  <c r="BS310" i="45"/>
  <c r="CW310" i="45" s="1"/>
  <c r="BS320" i="45"/>
  <c r="AE322" i="45"/>
  <c r="AM302" i="45"/>
  <c r="AJ314" i="45"/>
  <c r="BJ314" i="45" s="1"/>
  <c r="CN314" i="45" s="1"/>
  <c r="AU314" i="45"/>
  <c r="BU314" i="45" s="1"/>
  <c r="CY314" i="45" s="1"/>
  <c r="AR310" i="45"/>
  <c r="AP306" i="45"/>
  <c r="AN4" i="45"/>
  <c r="BN4" i="45" s="1"/>
  <c r="AY4" i="45"/>
  <c r="BY4" i="45" s="1"/>
  <c r="AN320" i="45"/>
  <c r="AQ316" i="45"/>
  <c r="BQ316" i="45" s="1"/>
  <c r="CU316" i="45" s="1"/>
  <c r="AN312" i="45"/>
  <c r="BN312" i="45" s="1"/>
  <c r="CR312" i="45" s="1"/>
  <c r="AN308" i="45"/>
  <c r="BN308" i="45" s="1"/>
  <c r="CR308" i="45" s="1"/>
  <c r="AN304" i="45"/>
  <c r="AL300" i="45"/>
  <c r="BL300" i="45" s="1"/>
  <c r="AT296" i="45"/>
  <c r="AF296" i="45"/>
  <c r="AV292" i="45"/>
  <c r="BV292" i="45" s="1"/>
  <c r="CZ292" i="45" s="1"/>
  <c r="AF292" i="45"/>
  <c r="BF292" i="45" s="1"/>
  <c r="CJ292" i="45" s="1"/>
  <c r="AV288" i="45"/>
  <c r="BV288" i="45" s="1"/>
  <c r="AI288" i="45"/>
  <c r="BI288" i="45" s="1"/>
  <c r="AQ284" i="45"/>
  <c r="BQ284" i="45" s="1"/>
  <c r="CU284" i="45" s="1"/>
  <c r="AY280" i="45"/>
  <c r="BY280" i="45" s="1"/>
  <c r="DC280" i="45" s="1"/>
  <c r="AH280" i="45"/>
  <c r="BH280" i="45" s="1"/>
  <c r="CL280" i="45" s="1"/>
  <c r="AP276" i="45"/>
  <c r="BP276" i="45" s="1"/>
  <c r="AT272" i="45"/>
  <c r="BT272" i="45" s="1"/>
  <c r="CX272" i="45" s="1"/>
  <c r="AC272" i="45"/>
  <c r="BC272" i="45" s="1"/>
  <c r="CG272" i="45" s="1"/>
  <c r="AQ268" i="45"/>
  <c r="BQ268" i="45" s="1"/>
  <c r="CU268" i="45" s="1"/>
  <c r="AY264" i="45"/>
  <c r="BY264" i="45" s="1"/>
  <c r="AH264" i="45"/>
  <c r="BH264" i="45" s="1"/>
  <c r="AL260" i="45"/>
  <c r="BL260" i="45" s="1"/>
  <c r="CP260" i="45" s="1"/>
  <c r="AP256" i="45"/>
  <c r="BP256" i="45" s="1"/>
  <c r="AX252" i="45"/>
  <c r="BX252" i="45" s="1"/>
  <c r="AG252" i="45"/>
  <c r="BG252" i="45" s="1"/>
  <c r="AK248" i="45"/>
  <c r="BK248" i="45" s="1"/>
  <c r="CO248" i="45" s="1"/>
  <c r="AL244" i="45"/>
  <c r="BL244" i="45" s="1"/>
  <c r="AM240" i="45"/>
  <c r="BM240" i="45" s="1"/>
  <c r="CQ240" i="45" s="1"/>
  <c r="AK236" i="45"/>
  <c r="BK236" i="45" s="1"/>
  <c r="CO236" i="45" s="1"/>
  <c r="AO232" i="45"/>
  <c r="BO232" i="45" s="1"/>
  <c r="CS232" i="45" s="1"/>
  <c r="AL228" i="45"/>
  <c r="BL228" i="45" s="1"/>
  <c r="CP228" i="45" s="1"/>
  <c r="AI224" i="45"/>
  <c r="BI224" i="45" s="1"/>
  <c r="CM224" i="45" s="1"/>
  <c r="AK220" i="45"/>
  <c r="BK220" i="45" s="1"/>
  <c r="AE216" i="45"/>
  <c r="BE216" i="45" s="1"/>
  <c r="CI216" i="45" s="1"/>
  <c r="AM208" i="45"/>
  <c r="BM208" i="45" s="1"/>
  <c r="CQ208" i="45" s="1"/>
  <c r="AD204" i="45"/>
  <c r="BD204" i="45" s="1"/>
  <c r="CH204" i="45" s="1"/>
  <c r="CH320" i="45" s="1"/>
  <c r="AS196" i="45"/>
  <c r="BS196" i="45" s="1"/>
  <c r="CW196" i="45" s="1"/>
  <c r="AM192" i="45"/>
  <c r="BM192" i="45" s="1"/>
  <c r="CQ192" i="45" s="1"/>
  <c r="AM188" i="45"/>
  <c r="BM188" i="45" s="1"/>
  <c r="CQ188" i="45" s="1"/>
  <c r="AC184" i="45"/>
  <c r="BC184" i="45" s="1"/>
  <c r="CG184" i="45" s="1"/>
  <c r="AQ176" i="45"/>
  <c r="AY152" i="45"/>
  <c r="BY152" i="45" s="1"/>
  <c r="DC152" i="45" s="1"/>
  <c r="AY132" i="45"/>
  <c r="BY132" i="45" s="1"/>
  <c r="AV116" i="45"/>
  <c r="BV116" i="45" s="1"/>
  <c r="AK4" i="45"/>
  <c r="BK4" i="45" s="1"/>
  <c r="CO4" i="45" s="1"/>
  <c r="AT4" i="45"/>
  <c r="BT4" i="45" s="1"/>
  <c r="AY320" i="45"/>
  <c r="AL320" i="45"/>
  <c r="AB318" i="45"/>
  <c r="AL316" i="45"/>
  <c r="BL316" i="45" s="1"/>
  <c r="CP316" i="45" s="1"/>
  <c r="AY312" i="45"/>
  <c r="BY312" i="45" s="1"/>
  <c r="DC312" i="45" s="1"/>
  <c r="AI312" i="45"/>
  <c r="BI312" i="45" s="1"/>
  <c r="CM312" i="45" s="1"/>
  <c r="AY308" i="45"/>
  <c r="BY308" i="45" s="1"/>
  <c r="DC308" i="45" s="1"/>
  <c r="AL308" i="45"/>
  <c r="BL308" i="45" s="1"/>
  <c r="CP308" i="45" s="1"/>
  <c r="AY304" i="45"/>
  <c r="AL304" i="45"/>
  <c r="AV300" i="45"/>
  <c r="BV300" i="45" s="1"/>
  <c r="AI300" i="45"/>
  <c r="BI300" i="45" s="1"/>
  <c r="AQ296" i="45"/>
  <c r="AD296" i="45"/>
  <c r="AQ292" i="45"/>
  <c r="BQ292" i="45" s="1"/>
  <c r="CU292" i="45" s="1"/>
  <c r="AD292" i="45"/>
  <c r="BD292" i="45" s="1"/>
  <c r="CH292" i="45" s="1"/>
  <c r="AT288" i="45"/>
  <c r="BT288" i="45" s="1"/>
  <c r="AD288" i="45"/>
  <c r="BD288" i="45" s="1"/>
  <c r="AM284" i="45"/>
  <c r="BM284" i="45" s="1"/>
  <c r="CQ284" i="45" s="1"/>
  <c r="AU280" i="45"/>
  <c r="BU280" i="45" s="1"/>
  <c r="CY280" i="45" s="1"/>
  <c r="AD280" i="45"/>
  <c r="BD280" i="45" s="1"/>
  <c r="CH280" i="45" s="1"/>
  <c r="AL276" i="45"/>
  <c r="BL276" i="45" s="1"/>
  <c r="AP272" i="45"/>
  <c r="BP272" i="45" s="1"/>
  <c r="CT272" i="45" s="1"/>
  <c r="AK268" i="45"/>
  <c r="BK268" i="45" s="1"/>
  <c r="CO268" i="45" s="1"/>
  <c r="AU264" i="45"/>
  <c r="BU264" i="45" s="1"/>
  <c r="BA260" i="45"/>
  <c r="CA260" i="45" s="1"/>
  <c r="DE260" i="45" s="1"/>
  <c r="AE260" i="45"/>
  <c r="BE260" i="45" s="1"/>
  <c r="CI260" i="45" s="1"/>
  <c r="AI256" i="45"/>
  <c r="BI256" i="45" s="1"/>
  <c r="AU252" i="45"/>
  <c r="BU252" i="45" s="1"/>
  <c r="AY248" i="45"/>
  <c r="BY248" i="45" s="1"/>
  <c r="DC248" i="45" s="1"/>
  <c r="AD248" i="45"/>
  <c r="BD248" i="45" s="1"/>
  <c r="CH248" i="45" s="1"/>
  <c r="AH244" i="45"/>
  <c r="BH244" i="45" s="1"/>
  <c r="AC240" i="45"/>
  <c r="BC240" i="45" s="1"/>
  <c r="CG240" i="45" s="1"/>
  <c r="AG236" i="45"/>
  <c r="BG236" i="45" s="1"/>
  <c r="CK236" i="45" s="1"/>
  <c r="AK232" i="45"/>
  <c r="BK232" i="45" s="1"/>
  <c r="CO232" i="45" s="1"/>
  <c r="AE228" i="45"/>
  <c r="BE228" i="45" s="1"/>
  <c r="CI228" i="45" s="1"/>
  <c r="AC224" i="45"/>
  <c r="BC224" i="45" s="1"/>
  <c r="CG224" i="45" s="1"/>
  <c r="AG220" i="45"/>
  <c r="BG220" i="45" s="1"/>
  <c r="AO212" i="45"/>
  <c r="BO212" i="45" s="1"/>
  <c r="CS212" i="45" s="1"/>
  <c r="AE208" i="45"/>
  <c r="BE208" i="45" s="1"/>
  <c r="CI208" i="45" s="1"/>
  <c r="AM200" i="45"/>
  <c r="BM200" i="45" s="1"/>
  <c r="CQ200" i="45" s="1"/>
  <c r="AI196" i="45"/>
  <c r="BI196" i="45" s="1"/>
  <c r="CM196" i="45" s="1"/>
  <c r="AH192" i="45"/>
  <c r="BH192" i="45" s="1"/>
  <c r="CL192" i="45" s="1"/>
  <c r="AD188" i="45"/>
  <c r="BD188" i="45" s="1"/>
  <c r="CH188" i="45" s="1"/>
  <c r="BA180" i="45"/>
  <c r="CA180" i="45" s="1"/>
  <c r="DE180" i="45" s="1"/>
  <c r="AC164" i="45"/>
  <c r="BC164" i="45" s="1"/>
  <c r="CG164" i="45" s="1"/>
  <c r="AG148" i="45"/>
  <c r="BG148" i="45" s="1"/>
  <c r="CK148" i="45" s="1"/>
  <c r="AW108" i="45"/>
  <c r="BW108" i="45" s="1"/>
  <c r="DA108" i="45" s="1"/>
  <c r="AF4" i="45"/>
  <c r="BF4" i="45" s="1"/>
  <c r="CJ4" i="45" s="1"/>
  <c r="AQ4" i="45"/>
  <c r="BQ4" i="45" s="1"/>
  <c r="AV320" i="45"/>
  <c r="AI320" i="45"/>
  <c r="AV316" i="45"/>
  <c r="BV316" i="45" s="1"/>
  <c r="CZ316" i="45" s="1"/>
  <c r="AI316" i="45"/>
  <c r="BI316" i="45" s="1"/>
  <c r="CM316" i="45" s="1"/>
  <c r="AT312" i="45"/>
  <c r="BT312" i="45" s="1"/>
  <c r="CX312" i="45" s="1"/>
  <c r="AF312" i="45"/>
  <c r="BF312" i="45" s="1"/>
  <c r="CJ312" i="45" s="1"/>
  <c r="AV308" i="45"/>
  <c r="BV308" i="45" s="1"/>
  <c r="CZ308" i="45" s="1"/>
  <c r="AF308" i="45"/>
  <c r="BF308" i="45" s="1"/>
  <c r="CJ308" i="45" s="1"/>
  <c r="AV304" i="45"/>
  <c r="AI304" i="45"/>
  <c r="AT300" i="45"/>
  <c r="BT300" i="45" s="1"/>
  <c r="AF300" i="45"/>
  <c r="BF300" i="45" s="1"/>
  <c r="AN296" i="45"/>
  <c r="AM294" i="45"/>
  <c r="BM294" i="45" s="1"/>
  <c r="CQ294" i="45" s="1"/>
  <c r="AN292" i="45"/>
  <c r="BN292" i="45" s="1"/>
  <c r="CR292" i="45" s="1"/>
  <c r="AJ290" i="45"/>
  <c r="BJ290" i="45" s="1"/>
  <c r="CN290" i="45" s="1"/>
  <c r="AN288" i="45"/>
  <c r="BN288" i="45" s="1"/>
  <c r="AG284" i="45"/>
  <c r="BG284" i="45" s="1"/>
  <c r="CK284" i="45" s="1"/>
  <c r="AS280" i="45"/>
  <c r="BS280" i="45" s="1"/>
  <c r="CW280" i="45" s="1"/>
  <c r="BA276" i="45"/>
  <c r="CA276" i="45" s="1"/>
  <c r="AH276" i="45"/>
  <c r="BH276" i="45" s="1"/>
  <c r="AM272" i="45"/>
  <c r="BM272" i="45" s="1"/>
  <c r="CQ272" i="45" s="1"/>
  <c r="AX268" i="45"/>
  <c r="BX268" i="45" s="1"/>
  <c r="DB268" i="45" s="1"/>
  <c r="AG268" i="45"/>
  <c r="BG268" i="45" s="1"/>
  <c r="CK268" i="45" s="1"/>
  <c r="AO264" i="45"/>
  <c r="BO264" i="45" s="1"/>
  <c r="AS260" i="45"/>
  <c r="BS260" i="45" s="1"/>
  <c r="CW260" i="45" s="1"/>
  <c r="AX256" i="45"/>
  <c r="BX256" i="45" s="1"/>
  <c r="AE256" i="45"/>
  <c r="BE256" i="45" s="1"/>
  <c r="AM252" i="45"/>
  <c r="BM252" i="45" s="1"/>
  <c r="AS248" i="45"/>
  <c r="BS248" i="45" s="1"/>
  <c r="CW248" i="45" s="1"/>
  <c r="BA244" i="45"/>
  <c r="CA244" i="45" s="1"/>
  <c r="AT240" i="45"/>
  <c r="BT240" i="45" s="1"/>
  <c r="CX240" i="45" s="1"/>
  <c r="AX236" i="45"/>
  <c r="BX236" i="45" s="1"/>
  <c r="DB236" i="45" s="1"/>
  <c r="AC236" i="45"/>
  <c r="BC236" i="45" s="1"/>
  <c r="CG236" i="45" s="1"/>
  <c r="BA228" i="45"/>
  <c r="CA228" i="45" s="1"/>
  <c r="DE228" i="45" s="1"/>
  <c r="AT224" i="45"/>
  <c r="BT224" i="45" s="1"/>
  <c r="CX224" i="45" s="1"/>
  <c r="AX220" i="45"/>
  <c r="BX220" i="45" s="1"/>
  <c r="AP216" i="45"/>
  <c r="BP216" i="45" s="1"/>
  <c r="CT216" i="45" s="1"/>
  <c r="AO204" i="45"/>
  <c r="BO204" i="45" s="1"/>
  <c r="CS204" i="45" s="1"/>
  <c r="CS320" i="45" s="1"/>
  <c r="AD196" i="45"/>
  <c r="BD196" i="45" s="1"/>
  <c r="CH196" i="45" s="1"/>
  <c r="BA188" i="45"/>
  <c r="CA188" i="45" s="1"/>
  <c r="DE188" i="45" s="1"/>
  <c r="AW184" i="45"/>
  <c r="BW184" i="45" s="1"/>
  <c r="DA184" i="45" s="1"/>
  <c r="AH180" i="45"/>
  <c r="BH180" i="45" s="1"/>
  <c r="CL180" i="45" s="1"/>
  <c r="AS172" i="45"/>
  <c r="BS172" i="45" s="1"/>
  <c r="CW172" i="45" s="1"/>
  <c r="AU160" i="45"/>
  <c r="BU160" i="45" s="1"/>
  <c r="CY160" i="45" s="1"/>
  <c r="AZ144" i="45"/>
  <c r="BZ144" i="45" s="1"/>
  <c r="AS124" i="45"/>
  <c r="BS124" i="45" s="1"/>
  <c r="CW124" i="45" s="1"/>
  <c r="AN104" i="45"/>
  <c r="BN104" i="45" s="1"/>
  <c r="CR104" i="45" s="1"/>
  <c r="AC4" i="45"/>
  <c r="BC4" i="45" s="1"/>
  <c r="CG4" i="45" s="1"/>
  <c r="AZ322" i="45"/>
  <c r="AT320" i="45"/>
  <c r="AD320" i="45"/>
  <c r="AT316" i="45"/>
  <c r="BT316" i="45" s="1"/>
  <c r="CX316" i="45" s="1"/>
  <c r="AF316" i="45"/>
  <c r="BF316" i="45" s="1"/>
  <c r="CJ316" i="45" s="1"/>
  <c r="AQ312" i="45"/>
  <c r="BQ312" i="45" s="1"/>
  <c r="CU312" i="45" s="1"/>
  <c r="AD312" i="45"/>
  <c r="BD312" i="45" s="1"/>
  <c r="CH312" i="45" s="1"/>
  <c r="AQ308" i="45"/>
  <c r="BQ308" i="45" s="1"/>
  <c r="CU308" i="45" s="1"/>
  <c r="AD308" i="45"/>
  <c r="BD308" i="45" s="1"/>
  <c r="CH308" i="45" s="1"/>
  <c r="AT304" i="45"/>
  <c r="AD304" i="45"/>
  <c r="AQ300" i="45"/>
  <c r="BQ300" i="45" s="1"/>
  <c r="AY296" i="45"/>
  <c r="AI296" i="45"/>
  <c r="AY292" i="45"/>
  <c r="BY292" i="45" s="1"/>
  <c r="DC292" i="45" s="1"/>
  <c r="AL292" i="45"/>
  <c r="BL292" i="45" s="1"/>
  <c r="CP292" i="45" s="1"/>
  <c r="AY288" i="45"/>
  <c r="BY288" i="45" s="1"/>
  <c r="AL288" i="45"/>
  <c r="BL288" i="45" s="1"/>
  <c r="AU284" i="45"/>
  <c r="BU284" i="45" s="1"/>
  <c r="CY284" i="45" s="1"/>
  <c r="AC284" i="45"/>
  <c r="BC284" i="45" s="1"/>
  <c r="CG284" i="45" s="1"/>
  <c r="AK280" i="45"/>
  <c r="BK280" i="45" s="1"/>
  <c r="CO280" i="45" s="1"/>
  <c r="AW276" i="45"/>
  <c r="BW276" i="45" s="1"/>
  <c r="BA272" i="45"/>
  <c r="CA272" i="45" s="1"/>
  <c r="DE272" i="45" s="1"/>
  <c r="AE272" i="45"/>
  <c r="BE272" i="45" s="1"/>
  <c r="CI272" i="45" s="1"/>
  <c r="AU268" i="45"/>
  <c r="BU268" i="45" s="1"/>
  <c r="CY268" i="45" s="1"/>
  <c r="AC268" i="45"/>
  <c r="BC268" i="45" s="1"/>
  <c r="CG268" i="45" s="1"/>
  <c r="AK264" i="45"/>
  <c r="BK264" i="45" s="1"/>
  <c r="AP260" i="45"/>
  <c r="BP260" i="45" s="1"/>
  <c r="CT260" i="45" s="1"/>
  <c r="AT256" i="45"/>
  <c r="BT256" i="45" s="1"/>
  <c r="AC256" i="45"/>
  <c r="BC256" i="45" s="1"/>
  <c r="AK252" i="45"/>
  <c r="BK252" i="45" s="1"/>
  <c r="AO248" i="45"/>
  <c r="BO248" i="45" s="1"/>
  <c r="CS248" i="45" s="1"/>
  <c r="AU236" i="45"/>
  <c r="BU236" i="45" s="1"/>
  <c r="CY236" i="45" s="1"/>
  <c r="AK216" i="45"/>
  <c r="BK216" i="45" s="1"/>
  <c r="CO216" i="45" s="1"/>
  <c r="AX208" i="45"/>
  <c r="BX208" i="45" s="1"/>
  <c r="DB208" i="45" s="1"/>
  <c r="AI204" i="45"/>
  <c r="BI204" i="45" s="1"/>
  <c r="CM204" i="45" s="1"/>
  <c r="CM320" i="45" s="1"/>
  <c r="BA196" i="45"/>
  <c r="CA196" i="45" s="1"/>
  <c r="DE196" i="45" s="1"/>
  <c r="AU188" i="45"/>
  <c r="BU188" i="45" s="1"/>
  <c r="CY188" i="45" s="1"/>
  <c r="AB140" i="45"/>
  <c r="BB140" i="45" s="1"/>
  <c r="CF140" i="45" s="1"/>
  <c r="AQ120" i="45"/>
  <c r="BQ120" i="45" s="1"/>
  <c r="CU120" i="45" s="1"/>
  <c r="AF92" i="45"/>
  <c r="BF92" i="45" s="1"/>
  <c r="AR322" i="45"/>
  <c r="BA321" i="45"/>
  <c r="AS321" i="45"/>
  <c r="AP318" i="45"/>
  <c r="AX317" i="45"/>
  <c r="AO317" i="45"/>
  <c r="AM314" i="45"/>
  <c r="BM314" i="45" s="1"/>
  <c r="CQ314" i="45" s="1"/>
  <c r="AX313" i="45"/>
  <c r="BX313" i="45" s="1"/>
  <c r="DB313" i="45" s="1"/>
  <c r="AP313" i="45"/>
  <c r="BP313" i="45" s="1"/>
  <c r="CT313" i="45" s="1"/>
  <c r="AM310" i="45"/>
  <c r="AZ309" i="45"/>
  <c r="AO309" i="45"/>
  <c r="AH306" i="45"/>
  <c r="AV305" i="45"/>
  <c r="AN305" i="45"/>
  <c r="AZ302" i="45"/>
  <c r="AE302" i="45"/>
  <c r="AR301" i="45"/>
  <c r="AP298" i="45"/>
  <c r="BP298" i="45" s="1"/>
  <c r="CT298" i="45" s="1"/>
  <c r="AE321" i="45"/>
  <c r="AB321" i="45"/>
  <c r="AG321" i="45"/>
  <c r="AL321" i="45"/>
  <c r="AR321" i="45"/>
  <c r="AW321" i="45"/>
  <c r="AC321" i="45"/>
  <c r="AJ321" i="45"/>
  <c r="AP321" i="45"/>
  <c r="AX321" i="45"/>
  <c r="AE317" i="45"/>
  <c r="AF317" i="45"/>
  <c r="AK317" i="45"/>
  <c r="AP317" i="45"/>
  <c r="AV317" i="45"/>
  <c r="BA317" i="45"/>
  <c r="AD317" i="45"/>
  <c r="AL317" i="45"/>
  <c r="AS317" i="45"/>
  <c r="AZ317" i="45"/>
  <c r="AE313" i="45"/>
  <c r="BE313" i="45" s="1"/>
  <c r="CI313" i="45" s="1"/>
  <c r="AD313" i="45"/>
  <c r="BD313" i="45" s="1"/>
  <c r="CH313" i="45" s="1"/>
  <c r="AJ313" i="45"/>
  <c r="BJ313" i="45" s="1"/>
  <c r="CN313" i="45" s="1"/>
  <c r="AO313" i="45"/>
  <c r="BO313" i="45" s="1"/>
  <c r="CS313" i="45" s="1"/>
  <c r="AT313" i="45"/>
  <c r="BT313" i="45" s="1"/>
  <c r="CX313" i="45" s="1"/>
  <c r="AZ313" i="45"/>
  <c r="BZ313" i="45" s="1"/>
  <c r="DD313" i="45" s="1"/>
  <c r="AG313" i="45"/>
  <c r="BG313" i="45" s="1"/>
  <c r="CK313" i="45" s="1"/>
  <c r="AN313" i="45"/>
  <c r="BN313" i="45" s="1"/>
  <c r="CR313" i="45" s="1"/>
  <c r="AV313" i="45"/>
  <c r="BV313" i="45" s="1"/>
  <c r="CZ313" i="45" s="1"/>
  <c r="AE309" i="45"/>
  <c r="AC309" i="45"/>
  <c r="AH309" i="45"/>
  <c r="AN309" i="45"/>
  <c r="AS309" i="45"/>
  <c r="AX309" i="45"/>
  <c r="AB309" i="45"/>
  <c r="AJ309" i="45"/>
  <c r="AP309" i="45"/>
  <c r="AW309" i="45"/>
  <c r="AE305" i="45"/>
  <c r="AB305" i="45"/>
  <c r="AG305" i="45"/>
  <c r="AL305" i="45"/>
  <c r="AR305" i="45"/>
  <c r="AW305" i="45"/>
  <c r="AD305" i="45"/>
  <c r="AK305" i="45"/>
  <c r="AS305" i="45"/>
  <c r="AZ305" i="45"/>
  <c r="AE301" i="45"/>
  <c r="AF301" i="45"/>
  <c r="AK301" i="45"/>
  <c r="AP301" i="45"/>
  <c r="AV301" i="45"/>
  <c r="BA301" i="45"/>
  <c r="AG301" i="45"/>
  <c r="AN301" i="45"/>
  <c r="AT301" i="45"/>
  <c r="AC301" i="45"/>
  <c r="AL301" i="45"/>
  <c r="AW301" i="45"/>
  <c r="AE297" i="45"/>
  <c r="BE297" i="45" s="1"/>
  <c r="CI297" i="45" s="1"/>
  <c r="AD297" i="45"/>
  <c r="BD297" i="45" s="1"/>
  <c r="CH297" i="45" s="1"/>
  <c r="AJ297" i="45"/>
  <c r="BJ297" i="45" s="1"/>
  <c r="CN297" i="45" s="1"/>
  <c r="AO297" i="45"/>
  <c r="BO297" i="45" s="1"/>
  <c r="CS297" i="45" s="1"/>
  <c r="AT297" i="45"/>
  <c r="BT297" i="45" s="1"/>
  <c r="CX297" i="45" s="1"/>
  <c r="AZ297" i="45"/>
  <c r="BZ297" i="45" s="1"/>
  <c r="DD297" i="45" s="1"/>
  <c r="AB297" i="45"/>
  <c r="BB297" i="45" s="1"/>
  <c r="CF297" i="45" s="1"/>
  <c r="AH297" i="45"/>
  <c r="BH297" i="45" s="1"/>
  <c r="CL297" i="45" s="1"/>
  <c r="AP297" i="45"/>
  <c r="BP297" i="45" s="1"/>
  <c r="CT297" i="45" s="1"/>
  <c r="AW297" i="45"/>
  <c r="BW297" i="45" s="1"/>
  <c r="DA297" i="45" s="1"/>
  <c r="AK297" i="45"/>
  <c r="BK297" i="45" s="1"/>
  <c r="CO297" i="45" s="1"/>
  <c r="AS297" i="45"/>
  <c r="BS297" i="45" s="1"/>
  <c r="CW297" i="45" s="1"/>
  <c r="AC297" i="45"/>
  <c r="BC297" i="45" s="1"/>
  <c r="CG297" i="45" s="1"/>
  <c r="AL297" i="45"/>
  <c r="BL297" i="45" s="1"/>
  <c r="CP297" i="45" s="1"/>
  <c r="AV297" i="45"/>
  <c r="BV297" i="45" s="1"/>
  <c r="CZ297" i="45" s="1"/>
  <c r="AE293" i="45"/>
  <c r="BE293" i="45" s="1"/>
  <c r="CI293" i="45" s="1"/>
  <c r="AC293" i="45"/>
  <c r="BC293" i="45" s="1"/>
  <c r="CG293" i="45" s="1"/>
  <c r="AH293" i="45"/>
  <c r="BH293" i="45" s="1"/>
  <c r="CL293" i="45" s="1"/>
  <c r="AN293" i="45"/>
  <c r="BN293" i="45" s="1"/>
  <c r="CR293" i="45" s="1"/>
  <c r="AS293" i="45"/>
  <c r="BS293" i="45" s="1"/>
  <c r="CW293" i="45" s="1"/>
  <c r="AX293" i="45"/>
  <c r="BX293" i="45" s="1"/>
  <c r="DB293" i="45" s="1"/>
  <c r="AD293" i="45"/>
  <c r="BD293" i="45" s="1"/>
  <c r="CH293" i="45" s="1"/>
  <c r="AK293" i="45"/>
  <c r="BK293" i="45" s="1"/>
  <c r="CO293" i="45" s="1"/>
  <c r="AR293" i="45"/>
  <c r="BR293" i="45" s="1"/>
  <c r="CV293" i="45" s="1"/>
  <c r="AZ293" i="45"/>
  <c r="BZ293" i="45" s="1"/>
  <c r="DD293" i="45" s="1"/>
  <c r="AG293" i="45"/>
  <c r="BG293" i="45" s="1"/>
  <c r="CK293" i="45" s="1"/>
  <c r="AP293" i="45"/>
  <c r="BP293" i="45" s="1"/>
  <c r="CT293" i="45" s="1"/>
  <c r="BA293" i="45"/>
  <c r="CA293" i="45" s="1"/>
  <c r="DE293" i="45" s="1"/>
  <c r="AJ293" i="45"/>
  <c r="BJ293" i="45" s="1"/>
  <c r="CN293" i="45" s="1"/>
  <c r="AT293" i="45"/>
  <c r="BT293" i="45" s="1"/>
  <c r="CX293" i="45" s="1"/>
  <c r="AE289" i="45"/>
  <c r="BE289" i="45" s="1"/>
  <c r="CI289" i="45" s="1"/>
  <c r="AB289" i="45"/>
  <c r="BB289" i="45" s="1"/>
  <c r="CF289" i="45" s="1"/>
  <c r="AG289" i="45"/>
  <c r="BG289" i="45" s="1"/>
  <c r="CK289" i="45" s="1"/>
  <c r="AL289" i="45"/>
  <c r="BL289" i="45" s="1"/>
  <c r="CP289" i="45" s="1"/>
  <c r="AR289" i="45"/>
  <c r="BR289" i="45" s="1"/>
  <c r="CV289" i="45" s="1"/>
  <c r="AW289" i="45"/>
  <c r="BW289" i="45" s="1"/>
  <c r="DA289" i="45" s="1"/>
  <c r="AF289" i="45"/>
  <c r="BF289" i="45" s="1"/>
  <c r="CJ289" i="45" s="1"/>
  <c r="AN289" i="45"/>
  <c r="BN289" i="45" s="1"/>
  <c r="CR289" i="45" s="1"/>
  <c r="AT289" i="45"/>
  <c r="BT289" i="45" s="1"/>
  <c r="CX289" i="45" s="1"/>
  <c r="BA289" i="45"/>
  <c r="CA289" i="45" s="1"/>
  <c r="DE289" i="45" s="1"/>
  <c r="AH289" i="45"/>
  <c r="BH289" i="45" s="1"/>
  <c r="CL289" i="45" s="1"/>
  <c r="AP289" i="45"/>
  <c r="BP289" i="45" s="1"/>
  <c r="CT289" i="45" s="1"/>
  <c r="AZ289" i="45"/>
  <c r="BZ289" i="45" s="1"/>
  <c r="DD289" i="45" s="1"/>
  <c r="AJ289" i="45"/>
  <c r="BJ289" i="45" s="1"/>
  <c r="CN289" i="45" s="1"/>
  <c r="AS289" i="45"/>
  <c r="BS289" i="45" s="1"/>
  <c r="CW289" i="45" s="1"/>
  <c r="AG285" i="45"/>
  <c r="BG285" i="45" s="1"/>
  <c r="CK285" i="45" s="1"/>
  <c r="AN285" i="45"/>
  <c r="BN285" i="45" s="1"/>
  <c r="CR285" i="45" s="1"/>
  <c r="AV285" i="45"/>
  <c r="BV285" i="45" s="1"/>
  <c r="CZ285" i="45" s="1"/>
  <c r="AF285" i="45"/>
  <c r="BF285" i="45" s="1"/>
  <c r="CJ285" i="45" s="1"/>
  <c r="AQ285" i="45"/>
  <c r="BQ285" i="45" s="1"/>
  <c r="CU285" i="45" s="1"/>
  <c r="AY285" i="45"/>
  <c r="BY285" i="45" s="1"/>
  <c r="DC285" i="45" s="1"/>
  <c r="AC285" i="45"/>
  <c r="BC285" i="45" s="1"/>
  <c r="CG285" i="45" s="1"/>
  <c r="AI285" i="45"/>
  <c r="BI285" i="45" s="1"/>
  <c r="CM285" i="45" s="1"/>
  <c r="AS285" i="45"/>
  <c r="BS285" i="45" s="1"/>
  <c r="CW285" i="45" s="1"/>
  <c r="AK285" i="45"/>
  <c r="BK285" i="45" s="1"/>
  <c r="CO285" i="45" s="1"/>
  <c r="AW285" i="45"/>
  <c r="BW285" i="45" s="1"/>
  <c r="DA285" i="45" s="1"/>
  <c r="AC281" i="45"/>
  <c r="BC281" i="45" s="1"/>
  <c r="CG281" i="45" s="1"/>
  <c r="AJ281" i="45"/>
  <c r="BJ281" i="45" s="1"/>
  <c r="CN281" i="45" s="1"/>
  <c r="AQ281" i="45"/>
  <c r="BQ281" i="45" s="1"/>
  <c r="CU281" i="45" s="1"/>
  <c r="AY281" i="45"/>
  <c r="BY281" i="45" s="1"/>
  <c r="DC281" i="45" s="1"/>
  <c r="AK281" i="45"/>
  <c r="BK281" i="45" s="1"/>
  <c r="CO281" i="45" s="1"/>
  <c r="AU281" i="45"/>
  <c r="BU281" i="45" s="1"/>
  <c r="CY281" i="45" s="1"/>
  <c r="AI281" i="45"/>
  <c r="BI281" i="45" s="1"/>
  <c r="CM281" i="45" s="1"/>
  <c r="AV281" i="45"/>
  <c r="BV281" i="45" s="1"/>
  <c r="CZ281" i="45" s="1"/>
  <c r="AN281" i="45"/>
  <c r="BN281" i="45" s="1"/>
  <c r="CR281" i="45" s="1"/>
  <c r="AZ281" i="45"/>
  <c r="BZ281" i="45" s="1"/>
  <c r="DD281" i="45" s="1"/>
  <c r="AE281" i="45"/>
  <c r="BE281" i="45" s="1"/>
  <c r="CI281" i="45" s="1"/>
  <c r="AO281" i="45"/>
  <c r="BO281" i="45" s="1"/>
  <c r="CS281" i="45" s="1"/>
  <c r="BA281" i="45"/>
  <c r="CA281" i="45" s="1"/>
  <c r="DE281" i="45" s="1"/>
  <c r="AC277" i="45"/>
  <c r="BC277" i="45" s="1"/>
  <c r="CG277" i="45" s="1"/>
  <c r="AK277" i="45"/>
  <c r="BK277" i="45" s="1"/>
  <c r="CO277" i="45" s="1"/>
  <c r="AR277" i="45"/>
  <c r="BR277" i="45" s="1"/>
  <c r="CV277" i="45" s="1"/>
  <c r="AY277" i="45"/>
  <c r="BY277" i="45" s="1"/>
  <c r="DC277" i="45" s="1"/>
  <c r="AF277" i="45"/>
  <c r="BF277" i="45" s="1"/>
  <c r="CJ277" i="45" s="1"/>
  <c r="AN277" i="45"/>
  <c r="BN277" i="45" s="1"/>
  <c r="CR277" i="45" s="1"/>
  <c r="AW277" i="45"/>
  <c r="BW277" i="45" s="1"/>
  <c r="DA277" i="45" s="1"/>
  <c r="AB277" i="45"/>
  <c r="BB277" i="45" s="1"/>
  <c r="CF277" i="45" s="1"/>
  <c r="AQ277" i="45"/>
  <c r="BQ277" i="45" s="1"/>
  <c r="CU277" i="45" s="1"/>
  <c r="AG277" i="45"/>
  <c r="BG277" i="45" s="1"/>
  <c r="CK277" i="45" s="1"/>
  <c r="AS277" i="45"/>
  <c r="BS277" i="45" s="1"/>
  <c r="CW277" i="45" s="1"/>
  <c r="AI277" i="45"/>
  <c r="BI277" i="45" s="1"/>
  <c r="CM277" i="45" s="1"/>
  <c r="AV277" i="45"/>
  <c r="BV277" i="45" s="1"/>
  <c r="CZ277" i="45" s="1"/>
  <c r="AF273" i="45"/>
  <c r="BF273" i="45" s="1"/>
  <c r="CJ273" i="45" s="1"/>
  <c r="AN273" i="45"/>
  <c r="BN273" i="45" s="1"/>
  <c r="CR273" i="45" s="1"/>
  <c r="AU273" i="45"/>
  <c r="BU273" i="45" s="1"/>
  <c r="CY273" i="45" s="1"/>
  <c r="BA273" i="45"/>
  <c r="CA273" i="45" s="1"/>
  <c r="DE273" i="45" s="1"/>
  <c r="AJ273" i="45"/>
  <c r="BJ273" i="45" s="1"/>
  <c r="CN273" i="45" s="1"/>
  <c r="AS273" i="45"/>
  <c r="BS273" i="45" s="1"/>
  <c r="CW273" i="45" s="1"/>
  <c r="AI273" i="45"/>
  <c r="BI273" i="45" s="1"/>
  <c r="CM273" i="45" s="1"/>
  <c r="AV273" i="45"/>
  <c r="BV273" i="45" s="1"/>
  <c r="CZ273" i="45" s="1"/>
  <c r="AK273" i="45"/>
  <c r="BK273" i="45" s="1"/>
  <c r="CO273" i="45" s="1"/>
  <c r="AY273" i="45"/>
  <c r="BY273" i="45" s="1"/>
  <c r="DC273" i="45" s="1"/>
  <c r="AC273" i="45"/>
  <c r="BC273" i="45" s="1"/>
  <c r="CG273" i="45" s="1"/>
  <c r="AO273" i="45"/>
  <c r="BO273" i="45" s="1"/>
  <c r="CS273" i="45" s="1"/>
  <c r="AZ273" i="45"/>
  <c r="BZ273" i="45" s="1"/>
  <c r="DD273" i="45" s="1"/>
  <c r="AB269" i="45"/>
  <c r="BB269" i="45" s="1"/>
  <c r="CF269" i="45" s="1"/>
  <c r="AI269" i="45"/>
  <c r="BI269" i="45" s="1"/>
  <c r="CM269" i="45" s="1"/>
  <c r="AQ269" i="45"/>
  <c r="BQ269" i="45" s="1"/>
  <c r="CU269" i="45" s="1"/>
  <c r="AW269" i="45"/>
  <c r="BW269" i="45" s="1"/>
  <c r="DA269" i="45" s="1"/>
  <c r="AF269" i="45"/>
  <c r="BF269" i="45" s="1"/>
  <c r="CJ269" i="45" s="1"/>
  <c r="AN269" i="45"/>
  <c r="BN269" i="45" s="1"/>
  <c r="CR269" i="45" s="1"/>
  <c r="AY269" i="45"/>
  <c r="BY269" i="45" s="1"/>
  <c r="DC269" i="45" s="1"/>
  <c r="AC269" i="45"/>
  <c r="BC269" i="45" s="1"/>
  <c r="CG269" i="45" s="1"/>
  <c r="AR269" i="45"/>
  <c r="BR269" i="45" s="1"/>
  <c r="CV269" i="45" s="1"/>
  <c r="AG269" i="45"/>
  <c r="BG269" i="45" s="1"/>
  <c r="CK269" i="45" s="1"/>
  <c r="AS269" i="45"/>
  <c r="BS269" i="45" s="1"/>
  <c r="CW269" i="45" s="1"/>
  <c r="AK269" i="45"/>
  <c r="BK269" i="45" s="1"/>
  <c r="CO269" i="45" s="1"/>
  <c r="AV269" i="45"/>
  <c r="BV269" i="45" s="1"/>
  <c r="CZ269" i="45" s="1"/>
  <c r="AE265" i="45"/>
  <c r="BE265" i="45" s="1"/>
  <c r="AK265" i="45"/>
  <c r="BK265" i="45" s="1"/>
  <c r="AS265" i="45"/>
  <c r="BS265" i="45" s="1"/>
  <c r="AZ265" i="45"/>
  <c r="BZ265" i="45" s="1"/>
  <c r="AJ265" i="45"/>
  <c r="BJ265" i="45" s="1"/>
  <c r="AU265" i="45"/>
  <c r="BU265" i="45" s="1"/>
  <c r="AI265" i="45"/>
  <c r="BI265" i="45" s="1"/>
  <c r="AV265" i="45"/>
  <c r="BV265" i="45" s="1"/>
  <c r="AN265" i="45"/>
  <c r="BN265" i="45" s="1"/>
  <c r="AY265" i="45"/>
  <c r="BY265" i="45" s="1"/>
  <c r="AC265" i="45"/>
  <c r="BC265" i="45" s="1"/>
  <c r="AO265" i="45"/>
  <c r="BO265" i="45" s="1"/>
  <c r="BA265" i="45"/>
  <c r="CA265" i="45" s="1"/>
  <c r="AF261" i="45"/>
  <c r="BF261" i="45" s="1"/>
  <c r="CJ261" i="45" s="1"/>
  <c r="AM261" i="45"/>
  <c r="BM261" i="45" s="1"/>
  <c r="CQ261" i="45" s="1"/>
  <c r="AS261" i="45"/>
  <c r="BS261" i="45" s="1"/>
  <c r="CW261" i="45" s="1"/>
  <c r="BA261" i="45"/>
  <c r="CA261" i="45" s="1"/>
  <c r="DE261" i="45" s="1"/>
  <c r="AC261" i="45"/>
  <c r="BC261" i="45" s="1"/>
  <c r="CG261" i="45" s="1"/>
  <c r="AN261" i="45"/>
  <c r="BN261" i="45" s="1"/>
  <c r="CR261" i="45" s="1"/>
  <c r="AW261" i="45"/>
  <c r="BW261" i="45" s="1"/>
  <c r="DA261" i="45" s="1"/>
  <c r="AB261" i="45"/>
  <c r="BB261" i="45" s="1"/>
  <c r="CF261" i="45" s="1"/>
  <c r="AQ261" i="45"/>
  <c r="BQ261" i="45" s="1"/>
  <c r="CU261" i="45" s="1"/>
  <c r="AG261" i="45"/>
  <c r="BG261" i="45" s="1"/>
  <c r="CK261" i="45" s="1"/>
  <c r="AR261" i="45"/>
  <c r="BR261" i="45" s="1"/>
  <c r="CV261" i="45" s="1"/>
  <c r="AI261" i="45"/>
  <c r="BI261" i="45" s="1"/>
  <c r="CM261" i="45" s="1"/>
  <c r="AV261" i="45"/>
  <c r="BV261" i="45" s="1"/>
  <c r="CZ261" i="45" s="1"/>
  <c r="AI257" i="45"/>
  <c r="BI257" i="45" s="1"/>
  <c r="CM257" i="45" s="1"/>
  <c r="AO257" i="45"/>
  <c r="BO257" i="45" s="1"/>
  <c r="CS257" i="45" s="1"/>
  <c r="AV257" i="45"/>
  <c r="BV257" i="45" s="1"/>
  <c r="CZ257" i="45" s="1"/>
  <c r="AF257" i="45"/>
  <c r="BF257" i="45" s="1"/>
  <c r="CJ257" i="45" s="1"/>
  <c r="AJ257" i="45"/>
  <c r="BJ257" i="45" s="1"/>
  <c r="CN257" i="45" s="1"/>
  <c r="AS257" i="45"/>
  <c r="BS257" i="45" s="1"/>
  <c r="CW257" i="45" s="1"/>
  <c r="BA257" i="45"/>
  <c r="CA257" i="45" s="1"/>
  <c r="DE257" i="45" s="1"/>
  <c r="AE257" i="45"/>
  <c r="BE257" i="45" s="1"/>
  <c r="CI257" i="45" s="1"/>
  <c r="AU257" i="45"/>
  <c r="BU257" i="45" s="1"/>
  <c r="CY257" i="45" s="1"/>
  <c r="AK257" i="45"/>
  <c r="BK257" i="45" s="1"/>
  <c r="CO257" i="45" s="1"/>
  <c r="AY257" i="45"/>
  <c r="BY257" i="45" s="1"/>
  <c r="DC257" i="45" s="1"/>
  <c r="AN257" i="45"/>
  <c r="BN257" i="45" s="1"/>
  <c r="CR257" i="45" s="1"/>
  <c r="AZ257" i="45"/>
  <c r="BZ257" i="45" s="1"/>
  <c r="DD257" i="45" s="1"/>
  <c r="AC253" i="45"/>
  <c r="BC253" i="45" s="1"/>
  <c r="CG253" i="45" s="1"/>
  <c r="AK253" i="45"/>
  <c r="BK253" i="45" s="1"/>
  <c r="CO253" i="45" s="1"/>
  <c r="AR253" i="45"/>
  <c r="BR253" i="45" s="1"/>
  <c r="CV253" i="45" s="1"/>
  <c r="AY253" i="45"/>
  <c r="BY253" i="45" s="1"/>
  <c r="DC253" i="45" s="1"/>
  <c r="AB253" i="45"/>
  <c r="BB253" i="45" s="1"/>
  <c r="CF253" i="45" s="1"/>
  <c r="AM253" i="45"/>
  <c r="BM253" i="45" s="1"/>
  <c r="CQ253" i="45" s="1"/>
  <c r="AV253" i="45"/>
  <c r="BV253" i="45" s="1"/>
  <c r="CZ253" i="45" s="1"/>
  <c r="AF253" i="45"/>
  <c r="BF253" i="45" s="1"/>
  <c r="CJ253" i="45" s="1"/>
  <c r="AN253" i="45"/>
  <c r="BN253" i="45" s="1"/>
  <c r="CR253" i="45" s="1"/>
  <c r="AW253" i="45"/>
  <c r="BW253" i="45" s="1"/>
  <c r="DA253" i="45" s="1"/>
  <c r="AS253" i="45"/>
  <c r="BS253" i="45" s="1"/>
  <c r="CW253" i="45" s="1"/>
  <c r="AG253" i="45"/>
  <c r="BG253" i="45" s="1"/>
  <c r="CK253" i="45" s="1"/>
  <c r="BA253" i="45"/>
  <c r="CA253" i="45" s="1"/>
  <c r="DE253" i="45" s="1"/>
  <c r="AI253" i="45"/>
  <c r="BI253" i="45" s="1"/>
  <c r="CM253" i="45" s="1"/>
  <c r="AF249" i="45"/>
  <c r="BF249" i="45" s="1"/>
  <c r="CJ249" i="45" s="1"/>
  <c r="AN249" i="45"/>
  <c r="BN249" i="45" s="1"/>
  <c r="CR249" i="45" s="1"/>
  <c r="AU249" i="45"/>
  <c r="BU249" i="45" s="1"/>
  <c r="CY249" i="45" s="1"/>
  <c r="BA249" i="45"/>
  <c r="CA249" i="45" s="1"/>
  <c r="DE249" i="45" s="1"/>
  <c r="AI249" i="45"/>
  <c r="BI249" i="45" s="1"/>
  <c r="CM249" i="45" s="1"/>
  <c r="AQ249" i="45"/>
  <c r="BQ249" i="45" s="1"/>
  <c r="CU249" i="45" s="1"/>
  <c r="AZ249" i="45"/>
  <c r="BZ249" i="45" s="1"/>
  <c r="DD249" i="45" s="1"/>
  <c r="AJ249" i="45"/>
  <c r="BJ249" i="45" s="1"/>
  <c r="CN249" i="45" s="1"/>
  <c r="AS249" i="45"/>
  <c r="BS249" i="45" s="1"/>
  <c r="CW249" i="45" s="1"/>
  <c r="AE249" i="45"/>
  <c r="BE249" i="45" s="1"/>
  <c r="CI249" i="45" s="1"/>
  <c r="AY249" i="45"/>
  <c r="BY249" i="45" s="1"/>
  <c r="DC249" i="45" s="1"/>
  <c r="AK249" i="45"/>
  <c r="BK249" i="45" s="1"/>
  <c r="CO249" i="45" s="1"/>
  <c r="AO249" i="45"/>
  <c r="BO249" i="45" s="1"/>
  <c r="CS249" i="45" s="1"/>
  <c r="AC245" i="45"/>
  <c r="BC245" i="45" s="1"/>
  <c r="CG245" i="45" s="1"/>
  <c r="AK245" i="45"/>
  <c r="BK245" i="45" s="1"/>
  <c r="CO245" i="45" s="1"/>
  <c r="AR245" i="45"/>
  <c r="BR245" i="45" s="1"/>
  <c r="CV245" i="45" s="1"/>
  <c r="AY245" i="45"/>
  <c r="BY245" i="45" s="1"/>
  <c r="DC245" i="45" s="1"/>
  <c r="AF245" i="45"/>
  <c r="BF245" i="45" s="1"/>
  <c r="CJ245" i="45" s="1"/>
  <c r="AN245" i="45"/>
  <c r="BN245" i="45" s="1"/>
  <c r="CR245" i="45" s="1"/>
  <c r="AW245" i="45"/>
  <c r="BW245" i="45" s="1"/>
  <c r="DA245" i="45" s="1"/>
  <c r="AM245" i="45"/>
  <c r="BM245" i="45" s="1"/>
  <c r="CQ245" i="45" s="1"/>
  <c r="BA245" i="45"/>
  <c r="CA245" i="45" s="1"/>
  <c r="DE245" i="45" s="1"/>
  <c r="AB245" i="45"/>
  <c r="BB245" i="45" s="1"/>
  <c r="CF245" i="45" s="1"/>
  <c r="AQ245" i="45"/>
  <c r="BQ245" i="45" s="1"/>
  <c r="CU245" i="45" s="1"/>
  <c r="AG245" i="45"/>
  <c r="BG245" i="45" s="1"/>
  <c r="CK245" i="45" s="1"/>
  <c r="AI245" i="45"/>
  <c r="BI245" i="45" s="1"/>
  <c r="CM245" i="45" s="1"/>
  <c r="AS245" i="45"/>
  <c r="BS245" i="45" s="1"/>
  <c r="CW245" i="45" s="1"/>
  <c r="AF241" i="45"/>
  <c r="BF241" i="45" s="1"/>
  <c r="AN241" i="45"/>
  <c r="BN241" i="45" s="1"/>
  <c r="AU241" i="45"/>
  <c r="BU241" i="45" s="1"/>
  <c r="BA241" i="45"/>
  <c r="CA241" i="45" s="1"/>
  <c r="AJ241" i="45"/>
  <c r="BJ241" i="45" s="1"/>
  <c r="AS241" i="45"/>
  <c r="BS241" i="45" s="1"/>
  <c r="AC241" i="45"/>
  <c r="BC241" i="45" s="1"/>
  <c r="AO241" i="45"/>
  <c r="BO241" i="45" s="1"/>
  <c r="AZ241" i="45"/>
  <c r="BZ241" i="45" s="1"/>
  <c r="AE241" i="45"/>
  <c r="BE241" i="45" s="1"/>
  <c r="AQ241" i="45"/>
  <c r="BQ241" i="45" s="1"/>
  <c r="AV241" i="45"/>
  <c r="BV241" i="45" s="1"/>
  <c r="AY241" i="45"/>
  <c r="BY241" i="45" s="1"/>
  <c r="AI241" i="45"/>
  <c r="BI241" i="45" s="1"/>
  <c r="AB237" i="45"/>
  <c r="BB237" i="45" s="1"/>
  <c r="CF237" i="45" s="1"/>
  <c r="AI237" i="45"/>
  <c r="BI237" i="45" s="1"/>
  <c r="CM237" i="45" s="1"/>
  <c r="AQ237" i="45"/>
  <c r="BQ237" i="45" s="1"/>
  <c r="CU237" i="45" s="1"/>
  <c r="AW237" i="45"/>
  <c r="BW237" i="45" s="1"/>
  <c r="DA237" i="45" s="1"/>
  <c r="AF237" i="45"/>
  <c r="BF237" i="45" s="1"/>
  <c r="CJ237" i="45" s="1"/>
  <c r="AN237" i="45"/>
  <c r="BN237" i="45" s="1"/>
  <c r="CR237" i="45" s="1"/>
  <c r="AY237" i="45"/>
  <c r="BY237" i="45" s="1"/>
  <c r="DC237" i="45" s="1"/>
  <c r="AC237" i="45"/>
  <c r="BC237" i="45" s="1"/>
  <c r="CG237" i="45" s="1"/>
  <c r="AR237" i="45"/>
  <c r="BR237" i="45" s="1"/>
  <c r="CV237" i="45" s="1"/>
  <c r="AG237" i="45"/>
  <c r="BG237" i="45" s="1"/>
  <c r="CK237" i="45" s="1"/>
  <c r="AS237" i="45"/>
  <c r="BS237" i="45" s="1"/>
  <c r="CW237" i="45" s="1"/>
  <c r="AK237" i="45"/>
  <c r="BK237" i="45" s="1"/>
  <c r="CO237" i="45" s="1"/>
  <c r="AM237" i="45"/>
  <c r="BM237" i="45" s="1"/>
  <c r="CQ237" i="45" s="1"/>
  <c r="AV237" i="45"/>
  <c r="BV237" i="45" s="1"/>
  <c r="CZ237" i="45" s="1"/>
  <c r="AE233" i="45"/>
  <c r="BE233" i="45" s="1"/>
  <c r="AK233" i="45"/>
  <c r="BK233" i="45" s="1"/>
  <c r="AS233" i="45"/>
  <c r="BS233" i="45" s="1"/>
  <c r="AZ233" i="45"/>
  <c r="BZ233" i="45" s="1"/>
  <c r="AJ233" i="45"/>
  <c r="BJ233" i="45" s="1"/>
  <c r="AU233" i="45"/>
  <c r="BU233" i="45" s="1"/>
  <c r="AF233" i="45"/>
  <c r="BF233" i="45" s="1"/>
  <c r="AQ233" i="45"/>
  <c r="BQ233" i="45" s="1"/>
  <c r="AI233" i="45"/>
  <c r="BI233" i="45" s="1"/>
  <c r="AV233" i="45"/>
  <c r="BV233" i="45" s="1"/>
  <c r="AY233" i="45"/>
  <c r="BY233" i="45" s="1"/>
  <c r="AC233" i="45"/>
  <c r="BC233" i="45" s="1"/>
  <c r="BA233" i="45"/>
  <c r="CA233" i="45" s="1"/>
  <c r="AN233" i="45"/>
  <c r="BN233" i="45" s="1"/>
  <c r="AF229" i="45"/>
  <c r="BF229" i="45" s="1"/>
  <c r="CJ229" i="45" s="1"/>
  <c r="AM229" i="45"/>
  <c r="BM229" i="45" s="1"/>
  <c r="CQ229" i="45" s="1"/>
  <c r="AS229" i="45"/>
  <c r="BS229" i="45" s="1"/>
  <c r="CW229" i="45" s="1"/>
  <c r="BA229" i="45"/>
  <c r="CA229" i="45" s="1"/>
  <c r="DE229" i="45" s="1"/>
  <c r="AC229" i="45"/>
  <c r="BC229" i="45" s="1"/>
  <c r="CG229" i="45" s="1"/>
  <c r="AN229" i="45"/>
  <c r="BN229" i="45" s="1"/>
  <c r="CR229" i="45" s="1"/>
  <c r="AW229" i="45"/>
  <c r="BW229" i="45" s="1"/>
  <c r="DA229" i="45" s="1"/>
  <c r="AG229" i="45"/>
  <c r="BG229" i="45" s="1"/>
  <c r="CK229" i="45" s="1"/>
  <c r="AR229" i="45"/>
  <c r="BR229" i="45" s="1"/>
  <c r="CV229" i="45" s="1"/>
  <c r="AI229" i="45"/>
  <c r="BI229" i="45" s="1"/>
  <c r="CM229" i="45" s="1"/>
  <c r="AV229" i="45"/>
  <c r="BV229" i="45" s="1"/>
  <c r="CZ229" i="45" s="1"/>
  <c r="AK229" i="45"/>
  <c r="BK229" i="45" s="1"/>
  <c r="CO229" i="45" s="1"/>
  <c r="AQ229" i="45"/>
  <c r="BQ229" i="45" s="1"/>
  <c r="CU229" i="45" s="1"/>
  <c r="AY229" i="45"/>
  <c r="BY229" i="45" s="1"/>
  <c r="DC229" i="45" s="1"/>
  <c r="AI225" i="45"/>
  <c r="BI225" i="45" s="1"/>
  <c r="AO225" i="45"/>
  <c r="BO225" i="45" s="1"/>
  <c r="AV225" i="45"/>
  <c r="BV225" i="45" s="1"/>
  <c r="AJ225" i="45"/>
  <c r="BJ225" i="45" s="1"/>
  <c r="AS225" i="45"/>
  <c r="BS225" i="45" s="1"/>
  <c r="BA225" i="45"/>
  <c r="CA225" i="45" s="1"/>
  <c r="AF225" i="45"/>
  <c r="BF225" i="45" s="1"/>
  <c r="AU225" i="45"/>
  <c r="BU225" i="45" s="1"/>
  <c r="AK225" i="45"/>
  <c r="BK225" i="45" s="1"/>
  <c r="AY225" i="45"/>
  <c r="BY225" i="45" s="1"/>
  <c r="AC225" i="45"/>
  <c r="BC225" i="45" s="1"/>
  <c r="AZ225" i="45"/>
  <c r="BZ225" i="45" s="1"/>
  <c r="AE225" i="45"/>
  <c r="BE225" i="45" s="1"/>
  <c r="AN225" i="45"/>
  <c r="BN225" i="45" s="1"/>
  <c r="AC221" i="45"/>
  <c r="BC221" i="45" s="1"/>
  <c r="CG221" i="45" s="1"/>
  <c r="AK221" i="45"/>
  <c r="BK221" i="45" s="1"/>
  <c r="CO221" i="45" s="1"/>
  <c r="AR221" i="45"/>
  <c r="BR221" i="45" s="1"/>
  <c r="CV221" i="45" s="1"/>
  <c r="AY221" i="45"/>
  <c r="BY221" i="45" s="1"/>
  <c r="DC221" i="45" s="1"/>
  <c r="AF221" i="45"/>
  <c r="BF221" i="45" s="1"/>
  <c r="CJ221" i="45" s="1"/>
  <c r="AN221" i="45"/>
  <c r="BN221" i="45" s="1"/>
  <c r="CR221" i="45" s="1"/>
  <c r="AW221" i="45"/>
  <c r="BW221" i="45" s="1"/>
  <c r="DA221" i="45" s="1"/>
  <c r="AI221" i="45"/>
  <c r="BI221" i="45" s="1"/>
  <c r="CM221" i="45" s="1"/>
  <c r="AV221" i="45"/>
  <c r="BV221" i="45" s="1"/>
  <c r="CZ221" i="45" s="1"/>
  <c r="AM221" i="45"/>
  <c r="BM221" i="45" s="1"/>
  <c r="CQ221" i="45" s="1"/>
  <c r="BA221" i="45"/>
  <c r="CA221" i="45" s="1"/>
  <c r="DE221" i="45" s="1"/>
  <c r="AQ221" i="45"/>
  <c r="BQ221" i="45" s="1"/>
  <c r="CU221" i="45" s="1"/>
  <c r="AS221" i="45"/>
  <c r="BS221" i="45" s="1"/>
  <c r="CW221" i="45" s="1"/>
  <c r="AB221" i="45"/>
  <c r="BB221" i="45" s="1"/>
  <c r="CF221" i="45" s="1"/>
  <c r="AF217" i="45"/>
  <c r="BF217" i="45" s="1"/>
  <c r="CJ217" i="45" s="1"/>
  <c r="AN217" i="45"/>
  <c r="BN217" i="45" s="1"/>
  <c r="CR217" i="45" s="1"/>
  <c r="AU217" i="45"/>
  <c r="BU217" i="45" s="1"/>
  <c r="CY217" i="45" s="1"/>
  <c r="BA217" i="45"/>
  <c r="CA217" i="45" s="1"/>
  <c r="DE217" i="45" s="1"/>
  <c r="AJ217" i="45"/>
  <c r="BJ217" i="45" s="1"/>
  <c r="CN217" i="45" s="1"/>
  <c r="AS217" i="45"/>
  <c r="BS217" i="45" s="1"/>
  <c r="CW217" i="45" s="1"/>
  <c r="AK217" i="45"/>
  <c r="BK217" i="45" s="1"/>
  <c r="CO217" i="45" s="1"/>
  <c r="AY217" i="45"/>
  <c r="BY217" i="45" s="1"/>
  <c r="DC217" i="45" s="1"/>
  <c r="AC217" i="45"/>
  <c r="BC217" i="45" s="1"/>
  <c r="CG217" i="45" s="1"/>
  <c r="AO217" i="45"/>
  <c r="BO217" i="45" s="1"/>
  <c r="CS217" i="45" s="1"/>
  <c r="AZ217" i="45"/>
  <c r="BZ217" i="45" s="1"/>
  <c r="DD217" i="45" s="1"/>
  <c r="AE217" i="45"/>
  <c r="BE217" i="45" s="1"/>
  <c r="CI217" i="45" s="1"/>
  <c r="AI217" i="45"/>
  <c r="BI217" i="45" s="1"/>
  <c r="CM217" i="45" s="1"/>
  <c r="AQ217" i="45"/>
  <c r="BQ217" i="45" s="1"/>
  <c r="CU217" i="45" s="1"/>
  <c r="AJ213" i="45"/>
  <c r="BJ213" i="45" s="1"/>
  <c r="CN213" i="45" s="1"/>
  <c r="AS213" i="45"/>
  <c r="BS213" i="45" s="1"/>
  <c r="CW213" i="45" s="1"/>
  <c r="AK213" i="45"/>
  <c r="BK213" i="45" s="1"/>
  <c r="CO213" i="45" s="1"/>
  <c r="AY213" i="45"/>
  <c r="BY213" i="45" s="1"/>
  <c r="DC213" i="45" s="1"/>
  <c r="AO213" i="45"/>
  <c r="BO213" i="45" s="1"/>
  <c r="CS213" i="45" s="1"/>
  <c r="AC213" i="45"/>
  <c r="BC213" i="45" s="1"/>
  <c r="CG213" i="45" s="1"/>
  <c r="AQ213" i="45"/>
  <c r="BQ213" i="45" s="1"/>
  <c r="CU213" i="45" s="1"/>
  <c r="AZ213" i="45"/>
  <c r="BZ213" i="45" s="1"/>
  <c r="DD213" i="45" s="1"/>
  <c r="AE213" i="45"/>
  <c r="BE213" i="45" s="1"/>
  <c r="CI213" i="45" s="1"/>
  <c r="AI213" i="45"/>
  <c r="BI213" i="45" s="1"/>
  <c r="CM213" i="45" s="1"/>
  <c r="AB209" i="45"/>
  <c r="BB209" i="45" s="1"/>
  <c r="AM209" i="45"/>
  <c r="BM209" i="45" s="1"/>
  <c r="AV209" i="45"/>
  <c r="BV209" i="45" s="1"/>
  <c r="AI209" i="45"/>
  <c r="BI209" i="45" s="1"/>
  <c r="AW209" i="45"/>
  <c r="BW209" i="45" s="1"/>
  <c r="AN209" i="45"/>
  <c r="BN209" i="45" s="1"/>
  <c r="AQ209" i="45"/>
  <c r="BQ209" i="45" s="1"/>
  <c r="AS209" i="45"/>
  <c r="BS209" i="45" s="1"/>
  <c r="BA209" i="45"/>
  <c r="CA209" i="45" s="1"/>
  <c r="AF209" i="45"/>
  <c r="BF209" i="45" s="1"/>
  <c r="AF205" i="45"/>
  <c r="BF205" i="45" s="1"/>
  <c r="AQ205" i="45"/>
  <c r="BQ205" i="45" s="1"/>
  <c r="AZ205" i="45"/>
  <c r="BZ205" i="45" s="1"/>
  <c r="AK205" i="45"/>
  <c r="BK205" i="45" s="1"/>
  <c r="AY205" i="45"/>
  <c r="BY205" i="45" s="1"/>
  <c r="AN205" i="45"/>
  <c r="BN205" i="45" s="1"/>
  <c r="AC205" i="45"/>
  <c r="BC205" i="45" s="1"/>
  <c r="AS205" i="45"/>
  <c r="BS205" i="45" s="1"/>
  <c r="BS135" i="45" s="1"/>
  <c r="AU205" i="45"/>
  <c r="BU205" i="45" s="1"/>
  <c r="BA205" i="45"/>
  <c r="CA205" i="45" s="1"/>
  <c r="AE205" i="45"/>
  <c r="BE205" i="45" s="1"/>
  <c r="AI201" i="45"/>
  <c r="BI201" i="45" s="1"/>
  <c r="AR201" i="45"/>
  <c r="BR201" i="45" s="1"/>
  <c r="AK201" i="45"/>
  <c r="BK201" i="45" s="1"/>
  <c r="AW201" i="45"/>
  <c r="BW201" i="45" s="1"/>
  <c r="AN201" i="45"/>
  <c r="BN201" i="45" s="1"/>
  <c r="AB201" i="45"/>
  <c r="BB201" i="45" s="1"/>
  <c r="AQ201" i="45"/>
  <c r="BQ201" i="45" s="1"/>
  <c r="AG201" i="45"/>
  <c r="BG201" i="45" s="1"/>
  <c r="AV201" i="45"/>
  <c r="BV201" i="45" s="1"/>
  <c r="AY201" i="45"/>
  <c r="BY201" i="45" s="1"/>
  <c r="AE197" i="45"/>
  <c r="BE197" i="45" s="1"/>
  <c r="CI197" i="45" s="1"/>
  <c r="AN197" i="45"/>
  <c r="BN197" i="45" s="1"/>
  <c r="CR197" i="45" s="1"/>
  <c r="AV197" i="45"/>
  <c r="BV197" i="45" s="1"/>
  <c r="CZ197" i="45" s="1"/>
  <c r="AK197" i="45"/>
  <c r="BK197" i="45" s="1"/>
  <c r="CO197" i="45" s="1"/>
  <c r="AZ197" i="45"/>
  <c r="BZ197" i="45" s="1"/>
  <c r="DD197" i="45" s="1"/>
  <c r="AO197" i="45"/>
  <c r="BO197" i="45" s="1"/>
  <c r="CS197" i="45" s="1"/>
  <c r="AS197" i="45"/>
  <c r="BS197" i="45" s="1"/>
  <c r="CW197" i="45" s="1"/>
  <c r="AF197" i="45"/>
  <c r="BF197" i="45" s="1"/>
  <c r="CJ197" i="45" s="1"/>
  <c r="AI197" i="45"/>
  <c r="BI197" i="45" s="1"/>
  <c r="CM197" i="45" s="1"/>
  <c r="AU197" i="45"/>
  <c r="BU197" i="45" s="1"/>
  <c r="CY197" i="45" s="1"/>
  <c r="AI193" i="45"/>
  <c r="BI193" i="45" s="1"/>
  <c r="CM193" i="45" s="1"/>
  <c r="AR193" i="45"/>
  <c r="BR193" i="45" s="1"/>
  <c r="CV193" i="45" s="1"/>
  <c r="BA193" i="45"/>
  <c r="CA193" i="45" s="1"/>
  <c r="DE193" i="45" s="1"/>
  <c r="AB193" i="45"/>
  <c r="BB193" i="45" s="1"/>
  <c r="CF193" i="45" s="1"/>
  <c r="AM193" i="45"/>
  <c r="BM193" i="45" s="1"/>
  <c r="CQ193" i="45" s="1"/>
  <c r="AY193" i="45"/>
  <c r="BY193" i="45" s="1"/>
  <c r="DC193" i="45" s="1"/>
  <c r="AQ193" i="45"/>
  <c r="BQ193" i="45" s="1"/>
  <c r="CU193" i="45" s="1"/>
  <c r="AC193" i="45"/>
  <c r="BC193" i="45" s="1"/>
  <c r="CG193" i="45" s="1"/>
  <c r="AS193" i="45"/>
  <c r="BS193" i="45" s="1"/>
  <c r="CW193" i="45" s="1"/>
  <c r="AF193" i="45"/>
  <c r="BF193" i="45" s="1"/>
  <c r="CJ193" i="45" s="1"/>
  <c r="AK193" i="45"/>
  <c r="BK193" i="45" s="1"/>
  <c r="CO193" i="45" s="1"/>
  <c r="AW193" i="45"/>
  <c r="BW193" i="45" s="1"/>
  <c r="DA193" i="45" s="1"/>
  <c r="AF189" i="45"/>
  <c r="BF189" i="45" s="1"/>
  <c r="CJ189" i="45" s="1"/>
  <c r="AO189" i="45"/>
  <c r="BO189" i="45" s="1"/>
  <c r="CS189" i="45" s="1"/>
  <c r="AY189" i="45"/>
  <c r="BY189" i="45" s="1"/>
  <c r="DC189" i="45" s="1"/>
  <c r="AC189" i="45"/>
  <c r="BC189" i="45" s="1"/>
  <c r="CG189" i="45" s="1"/>
  <c r="AQ189" i="45"/>
  <c r="BQ189" i="45" s="1"/>
  <c r="CU189" i="45" s="1"/>
  <c r="AU189" i="45"/>
  <c r="BU189" i="45" s="1"/>
  <c r="CY189" i="45" s="1"/>
  <c r="AI189" i="45"/>
  <c r="BI189" i="45" s="1"/>
  <c r="CM189" i="45" s="1"/>
  <c r="AV189" i="45"/>
  <c r="BV189" i="45" s="1"/>
  <c r="CZ189" i="45" s="1"/>
  <c r="AJ189" i="45"/>
  <c r="BJ189" i="45" s="1"/>
  <c r="CN189" i="45" s="1"/>
  <c r="AN189" i="45"/>
  <c r="BN189" i="45" s="1"/>
  <c r="CR189" i="45" s="1"/>
  <c r="AK185" i="45"/>
  <c r="BK185" i="45" s="1"/>
  <c r="CO185" i="45" s="1"/>
  <c r="AS185" i="45"/>
  <c r="BS185" i="45" s="1"/>
  <c r="CW185" i="45" s="1"/>
  <c r="AF185" i="45"/>
  <c r="BF185" i="45" s="1"/>
  <c r="CJ185" i="45" s="1"/>
  <c r="AR185" i="45"/>
  <c r="BR185" i="45" s="1"/>
  <c r="CV185" i="45" s="1"/>
  <c r="AC185" i="45"/>
  <c r="BC185" i="45" s="1"/>
  <c r="CG185" i="45" s="1"/>
  <c r="AV185" i="45"/>
  <c r="BV185" i="45" s="1"/>
  <c r="CZ185" i="45" s="1"/>
  <c r="AG185" i="45"/>
  <c r="BG185" i="45" s="1"/>
  <c r="CK185" i="45" s="1"/>
  <c r="AY185" i="45"/>
  <c r="BY185" i="45" s="1"/>
  <c r="DC185" i="45" s="1"/>
  <c r="AM185" i="45"/>
  <c r="BM185" i="45" s="1"/>
  <c r="CQ185" i="45" s="1"/>
  <c r="AN185" i="45"/>
  <c r="BN185" i="45" s="1"/>
  <c r="CR185" i="45" s="1"/>
  <c r="AI181" i="45"/>
  <c r="BI181" i="45" s="1"/>
  <c r="AQ181" i="45"/>
  <c r="BQ181" i="45" s="1"/>
  <c r="AZ181" i="45"/>
  <c r="BZ181" i="45" s="1"/>
  <c r="AJ181" i="45"/>
  <c r="BJ181" i="45" s="1"/>
  <c r="AV181" i="45"/>
  <c r="BV181" i="45" s="1"/>
  <c r="AE181" i="45"/>
  <c r="BE181" i="45" s="1"/>
  <c r="AY181" i="45"/>
  <c r="BY181" i="45" s="1"/>
  <c r="AK181" i="45"/>
  <c r="BK181" i="45" s="1"/>
  <c r="AC181" i="45"/>
  <c r="BC181" i="45" s="1"/>
  <c r="AO181" i="45"/>
  <c r="BO181" i="45" s="1"/>
  <c r="AB177" i="45"/>
  <c r="BB177" i="45" s="1"/>
  <c r="CF177" i="45" s="1"/>
  <c r="AM177" i="45"/>
  <c r="BM177" i="45" s="1"/>
  <c r="CQ177" i="45" s="1"/>
  <c r="AV177" i="45"/>
  <c r="BV177" i="45" s="1"/>
  <c r="CZ177" i="45" s="1"/>
  <c r="AN177" i="45"/>
  <c r="BN177" i="45" s="1"/>
  <c r="CR177" i="45" s="1"/>
  <c r="BA177" i="45"/>
  <c r="CA177" i="45" s="1"/>
  <c r="DE177" i="45" s="1"/>
  <c r="AQ177" i="45"/>
  <c r="BQ177" i="45" s="1"/>
  <c r="CU177" i="45" s="1"/>
  <c r="AS177" i="45"/>
  <c r="BS177" i="45" s="1"/>
  <c r="CW177" i="45" s="1"/>
  <c r="AF177" i="45"/>
  <c r="BF177" i="45" s="1"/>
  <c r="CJ177" i="45" s="1"/>
  <c r="AW177" i="45"/>
  <c r="BW177" i="45" s="1"/>
  <c r="DA177" i="45" s="1"/>
  <c r="AG177" i="45"/>
  <c r="BG177" i="45" s="1"/>
  <c r="CK177" i="45" s="1"/>
  <c r="AJ173" i="45"/>
  <c r="BJ173" i="45" s="1"/>
  <c r="CN173" i="45" s="1"/>
  <c r="AS173" i="45"/>
  <c r="BS173" i="45" s="1"/>
  <c r="CW173" i="45" s="1"/>
  <c r="BA173" i="45"/>
  <c r="CA173" i="45" s="1"/>
  <c r="DE173" i="45" s="1"/>
  <c r="AE173" i="45"/>
  <c r="BE173" i="45" s="1"/>
  <c r="CI173" i="45" s="1"/>
  <c r="AQ173" i="45"/>
  <c r="BQ173" i="45" s="1"/>
  <c r="CU173" i="45" s="1"/>
  <c r="AC173" i="45"/>
  <c r="BC173" i="45" s="1"/>
  <c r="CG173" i="45" s="1"/>
  <c r="AU173" i="45"/>
  <c r="BU173" i="45" s="1"/>
  <c r="CY173" i="45" s="1"/>
  <c r="AF173" i="45"/>
  <c r="BF173" i="45" s="1"/>
  <c r="CJ173" i="45" s="1"/>
  <c r="AZ173" i="45"/>
  <c r="BZ173" i="45" s="1"/>
  <c r="DD173" i="45" s="1"/>
  <c r="AK173" i="45"/>
  <c r="BK173" i="45" s="1"/>
  <c r="CO173" i="45" s="1"/>
  <c r="AN173" i="45"/>
  <c r="BN173" i="45" s="1"/>
  <c r="CR173" i="45" s="1"/>
  <c r="AY173" i="45"/>
  <c r="BY173" i="45" s="1"/>
  <c r="DC173" i="45" s="1"/>
  <c r="AF169" i="45"/>
  <c r="BF169" i="45" s="1"/>
  <c r="CJ169" i="45" s="1"/>
  <c r="AV169" i="45"/>
  <c r="BV169" i="45" s="1"/>
  <c r="CZ169" i="45" s="1"/>
  <c r="AQ169" i="45"/>
  <c r="BQ169" i="45" s="1"/>
  <c r="CU169" i="45" s="1"/>
  <c r="AC169" i="45"/>
  <c r="BC169" i="45" s="1"/>
  <c r="CG169" i="45" s="1"/>
  <c r="BA169" i="45"/>
  <c r="CA169" i="45" s="1"/>
  <c r="DE169" i="45" s="1"/>
  <c r="AY169" i="45"/>
  <c r="BY169" i="45" s="1"/>
  <c r="DC169" i="45" s="1"/>
  <c r="AK169" i="45"/>
  <c r="BK169" i="45" s="1"/>
  <c r="CO169" i="45" s="1"/>
  <c r="AN169" i="45"/>
  <c r="BN169" i="45" s="1"/>
  <c r="CR169" i="45" s="1"/>
  <c r="AK165" i="45"/>
  <c r="BK165" i="45" s="1"/>
  <c r="CO165" i="45" s="1"/>
  <c r="AY165" i="45"/>
  <c r="BY165" i="45" s="1"/>
  <c r="DC165" i="45" s="1"/>
  <c r="AI165" i="45"/>
  <c r="BI165" i="45" s="1"/>
  <c r="CM165" i="45" s="1"/>
  <c r="AV165" i="45"/>
  <c r="BV165" i="45" s="1"/>
  <c r="CZ165" i="45" s="1"/>
  <c r="AC165" i="45"/>
  <c r="BC165" i="45" s="1"/>
  <c r="CG165" i="45" s="1"/>
  <c r="AN165" i="45"/>
  <c r="BN165" i="45" s="1"/>
  <c r="CR165" i="45" s="1"/>
  <c r="AS165" i="45"/>
  <c r="BS165" i="45" s="1"/>
  <c r="CW165" i="45" s="1"/>
  <c r="AK161" i="45"/>
  <c r="BK161" i="45" s="1"/>
  <c r="CO161" i="45" s="1"/>
  <c r="BA161" i="45"/>
  <c r="CA161" i="45" s="1"/>
  <c r="DE161" i="45" s="1"/>
  <c r="AQ161" i="45"/>
  <c r="BQ161" i="45" s="1"/>
  <c r="CU161" i="45" s="1"/>
  <c r="AS161" i="45"/>
  <c r="BS161" i="45" s="1"/>
  <c r="CW161" i="45" s="1"/>
  <c r="AI161" i="45"/>
  <c r="BI161" i="45" s="1"/>
  <c r="CM161" i="45" s="1"/>
  <c r="AV161" i="45"/>
  <c r="BV161" i="45" s="1"/>
  <c r="CZ161" i="45" s="1"/>
  <c r="AI157" i="45"/>
  <c r="BI157" i="45" s="1"/>
  <c r="AY157" i="45"/>
  <c r="BY157" i="45" s="1"/>
  <c r="AQ157" i="45"/>
  <c r="BQ157" i="45" s="1"/>
  <c r="AF157" i="45"/>
  <c r="BF157" i="45" s="1"/>
  <c r="AS157" i="45"/>
  <c r="BS157" i="45" s="1"/>
  <c r="BA157" i="45"/>
  <c r="CA157" i="45" s="1"/>
  <c r="AC157" i="45"/>
  <c r="BC157" i="45" s="1"/>
  <c r="AN157" i="45"/>
  <c r="BN157" i="45" s="1"/>
  <c r="AE153" i="45"/>
  <c r="BE153" i="45" s="1"/>
  <c r="CI153" i="45" s="1"/>
  <c r="AW153" i="45"/>
  <c r="BW153" i="45" s="1"/>
  <c r="DA153" i="45" s="1"/>
  <c r="AT153" i="45"/>
  <c r="BT153" i="45" s="1"/>
  <c r="CX153" i="45" s="1"/>
  <c r="BA153" i="45"/>
  <c r="CA153" i="45" s="1"/>
  <c r="DE153" i="45" s="1"/>
  <c r="AI153" i="45"/>
  <c r="BI153" i="45" s="1"/>
  <c r="CM153" i="45" s="1"/>
  <c r="AL153" i="45"/>
  <c r="BL153" i="45" s="1"/>
  <c r="CP153" i="45" s="1"/>
  <c r="AI149" i="45"/>
  <c r="BI149" i="45" s="1"/>
  <c r="CM149" i="45" s="1"/>
  <c r="AM149" i="45"/>
  <c r="BM149" i="45" s="1"/>
  <c r="CQ149" i="45" s="1"/>
  <c r="AX149" i="45"/>
  <c r="BX149" i="45" s="1"/>
  <c r="DB149" i="45" s="1"/>
  <c r="AC149" i="45"/>
  <c r="BC149" i="45" s="1"/>
  <c r="CG149" i="45" s="1"/>
  <c r="AO145" i="45"/>
  <c r="BO145" i="45" s="1"/>
  <c r="CS145" i="45" s="1"/>
  <c r="AD145" i="45"/>
  <c r="BD145" i="45" s="1"/>
  <c r="CH145" i="45" s="1"/>
  <c r="AG145" i="45"/>
  <c r="BG145" i="45" s="1"/>
  <c r="CK145" i="45" s="1"/>
  <c r="AU145" i="45"/>
  <c r="BU145" i="45" s="1"/>
  <c r="CY145" i="45" s="1"/>
  <c r="AQ145" i="45"/>
  <c r="BQ145" i="45" s="1"/>
  <c r="CU145" i="45" s="1"/>
  <c r="AD141" i="45"/>
  <c r="BD141" i="45" s="1"/>
  <c r="CH141" i="45" s="1"/>
  <c r="AW141" i="45"/>
  <c r="BW141" i="45" s="1"/>
  <c r="DA141" i="45" s="1"/>
  <c r="AY141" i="45"/>
  <c r="BY141" i="45" s="1"/>
  <c r="DC141" i="45" s="1"/>
  <c r="AS141" i="45"/>
  <c r="BS141" i="45" s="1"/>
  <c r="CW141" i="45" s="1"/>
  <c r="AH141" i="45"/>
  <c r="BH141" i="45" s="1"/>
  <c r="CL141" i="45" s="1"/>
  <c r="AL141" i="45"/>
  <c r="BL141" i="45" s="1"/>
  <c r="CP141" i="45" s="1"/>
  <c r="AL137" i="45"/>
  <c r="BL137" i="45" s="1"/>
  <c r="CP137" i="45" s="1"/>
  <c r="AW137" i="45"/>
  <c r="BW137" i="45" s="1"/>
  <c r="DA137" i="45" s="1"/>
  <c r="BA137" i="45"/>
  <c r="CA137" i="45" s="1"/>
  <c r="DE137" i="45" s="1"/>
  <c r="AI137" i="45"/>
  <c r="BI137" i="45" s="1"/>
  <c r="CM137" i="45" s="1"/>
  <c r="AM133" i="45"/>
  <c r="BM133" i="45" s="1"/>
  <c r="CQ133" i="45" s="1"/>
  <c r="AG133" i="45"/>
  <c r="BG133" i="45" s="1"/>
  <c r="CK133" i="45" s="1"/>
  <c r="AC133" i="45"/>
  <c r="BC133" i="45" s="1"/>
  <c r="CG133" i="45" s="1"/>
  <c r="AT133" i="45"/>
  <c r="BT133" i="45" s="1"/>
  <c r="CX133" i="45" s="1"/>
  <c r="AQ133" i="45"/>
  <c r="BQ133" i="45" s="1"/>
  <c r="CU133" i="45" s="1"/>
  <c r="AD129" i="45"/>
  <c r="AU129" i="45"/>
  <c r="AG129" i="45"/>
  <c r="AQ129" i="45"/>
  <c r="AY129" i="45"/>
  <c r="AH125" i="45"/>
  <c r="BH125" i="45" s="1"/>
  <c r="AY125" i="45"/>
  <c r="BY125" i="45" s="1"/>
  <c r="AW125" i="45"/>
  <c r="BW125" i="45" s="1"/>
  <c r="AO125" i="45"/>
  <c r="BO125" i="45" s="1"/>
  <c r="AL125" i="45"/>
  <c r="BL125" i="45" s="1"/>
  <c r="AE121" i="45"/>
  <c r="BE121" i="45" s="1"/>
  <c r="BA121" i="45"/>
  <c r="AL121" i="45"/>
  <c r="BL121" i="45" s="1"/>
  <c r="BL112" i="45" s="1"/>
  <c r="AP121" i="45"/>
  <c r="AT121" i="45"/>
  <c r="AI117" i="45"/>
  <c r="BI117" i="45" s="1"/>
  <c r="AC117" i="45"/>
  <c r="BC117" i="45" s="1"/>
  <c r="AX117" i="45"/>
  <c r="BX117" i="45" s="1"/>
  <c r="AG117" i="45"/>
  <c r="BG117" i="45" s="1"/>
  <c r="AQ117" i="45"/>
  <c r="BQ117" i="45" s="1"/>
  <c r="AT117" i="45"/>
  <c r="BT117" i="45" s="1"/>
  <c r="AU113" i="45"/>
  <c r="BU113" i="45" s="1"/>
  <c r="AY113" i="45"/>
  <c r="BY113" i="45" s="1"/>
  <c r="AO113" i="45"/>
  <c r="BO113" i="45" s="1"/>
  <c r="AK113" i="45"/>
  <c r="BK113" i="45" s="1"/>
  <c r="AD109" i="45"/>
  <c r="BD109" i="45" s="1"/>
  <c r="CH109" i="45" s="1"/>
  <c r="AY109" i="45"/>
  <c r="BY109" i="45" s="1"/>
  <c r="DC109" i="45" s="1"/>
  <c r="AO109" i="45"/>
  <c r="BO109" i="45" s="1"/>
  <c r="CS109" i="45" s="1"/>
  <c r="AL109" i="45"/>
  <c r="BL109" i="45" s="1"/>
  <c r="CP109" i="45" s="1"/>
  <c r="AS109" i="45"/>
  <c r="BS109" i="45" s="1"/>
  <c r="CW109" i="45" s="1"/>
  <c r="AI105" i="45"/>
  <c r="BI105" i="45" s="1"/>
  <c r="CM105" i="45" s="1"/>
  <c r="AE105" i="45"/>
  <c r="BE105" i="45" s="1"/>
  <c r="CI105" i="45" s="1"/>
  <c r="AP105" i="45"/>
  <c r="BP105" i="45" s="1"/>
  <c r="CT105" i="45" s="1"/>
  <c r="AT105" i="45"/>
  <c r="BT105" i="45" s="1"/>
  <c r="CX105" i="45" s="1"/>
  <c r="AW105" i="45"/>
  <c r="BW105" i="45" s="1"/>
  <c r="DA105" i="45" s="1"/>
  <c r="AM101" i="45"/>
  <c r="BM101" i="45" s="1"/>
  <c r="CQ101" i="45" s="1"/>
  <c r="AX101" i="45"/>
  <c r="BX101" i="45" s="1"/>
  <c r="DB101" i="45" s="1"/>
  <c r="AI101" i="45"/>
  <c r="BI101" i="45" s="1"/>
  <c r="CM101" i="45" s="1"/>
  <c r="AG101" i="45"/>
  <c r="BG101" i="45" s="1"/>
  <c r="CK101" i="45" s="1"/>
  <c r="AT101" i="45"/>
  <c r="BT101" i="45" s="1"/>
  <c r="CX101" i="45" s="1"/>
  <c r="AQ97" i="45"/>
  <c r="BQ97" i="45" s="1"/>
  <c r="AO97" i="45"/>
  <c r="BO97" i="45" s="1"/>
  <c r="AY97" i="45"/>
  <c r="BY97" i="45" s="1"/>
  <c r="AD97" i="45"/>
  <c r="BD97" i="45" s="1"/>
  <c r="AK97" i="45"/>
  <c r="BK97" i="45" s="1"/>
  <c r="AS93" i="45"/>
  <c r="BS93" i="45" s="1"/>
  <c r="CW93" i="45" s="1"/>
  <c r="AD93" i="45"/>
  <c r="BD93" i="45" s="1"/>
  <c r="CH93" i="45" s="1"/>
  <c r="AW93" i="45"/>
  <c r="BW93" i="45" s="1"/>
  <c r="DA93" i="45" s="1"/>
  <c r="AH93" i="45"/>
  <c r="BH93" i="45" s="1"/>
  <c r="CL93" i="45" s="1"/>
  <c r="AO93" i="45"/>
  <c r="BO93" i="45" s="1"/>
  <c r="CS93" i="45" s="1"/>
  <c r="AT89" i="45"/>
  <c r="BT89" i="45" s="1"/>
  <c r="CX89" i="45" s="1"/>
  <c r="AP89" i="45"/>
  <c r="BP89" i="45" s="1"/>
  <c r="CT89" i="45" s="1"/>
  <c r="AB89" i="45"/>
  <c r="BB89" i="45" s="1"/>
  <c r="CF89" i="45" s="1"/>
  <c r="AZ89" i="45"/>
  <c r="BZ89" i="45" s="1"/>
  <c r="DD89" i="45" s="1"/>
  <c r="AO85" i="45"/>
  <c r="BO85" i="45" s="1"/>
  <c r="CS85" i="45" s="1"/>
  <c r="AX85" i="45"/>
  <c r="BX85" i="45" s="1"/>
  <c r="DB85" i="45" s="1"/>
  <c r="AG85" i="45"/>
  <c r="BG85" i="45" s="1"/>
  <c r="CK85" i="45" s="1"/>
  <c r="AJ85" i="45"/>
  <c r="BJ85" i="45" s="1"/>
  <c r="CN85" i="45" s="1"/>
  <c r="AF81" i="45"/>
  <c r="BF81" i="45" s="1"/>
  <c r="AZ81" i="45"/>
  <c r="BZ81" i="45" s="1"/>
  <c r="AO81" i="45"/>
  <c r="BO81" i="45" s="1"/>
  <c r="AT81" i="45"/>
  <c r="BT81" i="45" s="1"/>
  <c r="AX77" i="45"/>
  <c r="BX77" i="45" s="1"/>
  <c r="DB77" i="45" s="1"/>
  <c r="AJ77" i="45"/>
  <c r="BJ77" i="45" s="1"/>
  <c r="CN77" i="45" s="1"/>
  <c r="AD77" i="45"/>
  <c r="BD77" i="45" s="1"/>
  <c r="CH77" i="45" s="1"/>
  <c r="AT73" i="45"/>
  <c r="AW73" i="45"/>
  <c r="AF73" i="45"/>
  <c r="AO73" i="45"/>
  <c r="AE69" i="45"/>
  <c r="AW69" i="45"/>
  <c r="AR69" i="45"/>
  <c r="AI65" i="45"/>
  <c r="BI65" i="45" s="1"/>
  <c r="AB65" i="45"/>
  <c r="BB65" i="45" s="1"/>
  <c r="AU65" i="45"/>
  <c r="BU65" i="45" s="1"/>
  <c r="AV61" i="45"/>
  <c r="BV61" i="45" s="1"/>
  <c r="CZ61" i="45" s="1"/>
  <c r="AK61" i="45"/>
  <c r="BK61" i="45" s="1"/>
  <c r="CO61" i="45" s="1"/>
  <c r="AE61" i="45"/>
  <c r="BE61" i="45" s="1"/>
  <c r="CI61" i="45" s="1"/>
  <c r="AI57" i="45"/>
  <c r="BI57" i="45" s="1"/>
  <c r="CM57" i="45" s="1"/>
  <c r="AB57" i="45"/>
  <c r="BB57" i="45" s="1"/>
  <c r="CF57" i="45" s="1"/>
  <c r="AM57" i="45"/>
  <c r="BM57" i="45" s="1"/>
  <c r="CQ57" i="45" s="1"/>
  <c r="AQ53" i="45"/>
  <c r="BQ53" i="45" s="1"/>
  <c r="AB53" i="45"/>
  <c r="BB53" i="45" s="1"/>
  <c r="AJ53" i="45"/>
  <c r="BJ53" i="45" s="1"/>
  <c r="BA49" i="45"/>
  <c r="AG49" i="45"/>
  <c r="AR49" i="45"/>
  <c r="AM41" i="45"/>
  <c r="AV41" i="45"/>
  <c r="AQ37" i="45"/>
  <c r="BQ37" i="45" s="1"/>
  <c r="CU37" i="45" s="1"/>
  <c r="AZ37" i="45"/>
  <c r="BZ37" i="45" s="1"/>
  <c r="AU29" i="45"/>
  <c r="BU29" i="45" s="1"/>
  <c r="CY29" i="45" s="1"/>
  <c r="AL29" i="45"/>
  <c r="BL29" i="45" s="1"/>
  <c r="CP29" i="45" s="1"/>
  <c r="AY25" i="45"/>
  <c r="BY25" i="45" s="1"/>
  <c r="AP25" i="45"/>
  <c r="BP25" i="45" s="1"/>
  <c r="AE9" i="45"/>
  <c r="BE9" i="45" s="1"/>
  <c r="CI9" i="45" s="1"/>
  <c r="AU9" i="45"/>
  <c r="BU9" i="45" s="1"/>
  <c r="CY9" i="45" s="1"/>
  <c r="AT321" i="45"/>
  <c r="AK321" i="45"/>
  <c r="AR317" i="45"/>
  <c r="AH317" i="45"/>
  <c r="BA313" i="45"/>
  <c r="CA313" i="45" s="1"/>
  <c r="DE313" i="45" s="1"/>
  <c r="AR313" i="45"/>
  <c r="BR313" i="45" s="1"/>
  <c r="CV313" i="45" s="1"/>
  <c r="AH313" i="45"/>
  <c r="BH313" i="45" s="1"/>
  <c r="CL313" i="45" s="1"/>
  <c r="BA309" i="45"/>
  <c r="AR309" i="45"/>
  <c r="AG309" i="45"/>
  <c r="AX305" i="45"/>
  <c r="AO305" i="45"/>
  <c r="AF305" i="45"/>
  <c r="AS301" i="45"/>
  <c r="AH301" i="45"/>
  <c r="AX297" i="45"/>
  <c r="BX297" i="45" s="1"/>
  <c r="DB297" i="45" s="1"/>
  <c r="AF297" i="45"/>
  <c r="BF297" i="45" s="1"/>
  <c r="CJ297" i="45" s="1"/>
  <c r="AO293" i="45"/>
  <c r="BO293" i="45" s="1"/>
  <c r="CS293" i="45" s="1"/>
  <c r="AO289" i="45"/>
  <c r="BO289" i="45" s="1"/>
  <c r="CS289" i="45" s="1"/>
  <c r="AB285" i="45"/>
  <c r="BB285" i="45" s="1"/>
  <c r="CF285" i="45" s="1"/>
  <c r="AF281" i="45"/>
  <c r="BF281" i="45" s="1"/>
  <c r="CJ281" i="45" s="1"/>
  <c r="BA277" i="45"/>
  <c r="CA277" i="45" s="1"/>
  <c r="DE277" i="45" s="1"/>
  <c r="AQ273" i="45"/>
  <c r="BQ273" i="45" s="1"/>
  <c r="CU273" i="45" s="1"/>
  <c r="BA237" i="45"/>
  <c r="CA237" i="45" s="1"/>
  <c r="DE237" i="45" s="1"/>
  <c r="AQ225" i="45"/>
  <c r="BQ225" i="45" s="1"/>
  <c r="AF161" i="45"/>
  <c r="BF161" i="45" s="1"/>
  <c r="CJ161" i="45" s="1"/>
  <c r="AQ149" i="45"/>
  <c r="BQ149" i="45" s="1"/>
  <c r="CU149" i="45" s="1"/>
  <c r="AP137" i="45"/>
  <c r="BP137" i="45" s="1"/>
  <c r="CT137" i="45" s="1"/>
  <c r="AF89" i="45"/>
  <c r="BF89" i="45" s="1"/>
  <c r="CJ89" i="45" s="1"/>
  <c r="AZ321" i="45"/>
  <c r="AO321" i="45"/>
  <c r="AF321" i="45"/>
  <c r="AW317" i="45"/>
  <c r="AN317" i="45"/>
  <c r="AC317" i="45"/>
  <c r="AZ314" i="45"/>
  <c r="BZ314" i="45" s="1"/>
  <c r="DD314" i="45" s="1"/>
  <c r="AW313" i="45"/>
  <c r="BW313" i="45" s="1"/>
  <c r="DA313" i="45" s="1"/>
  <c r="AL313" i="45"/>
  <c r="BL313" i="45" s="1"/>
  <c r="CP313" i="45" s="1"/>
  <c r="AC313" i="45"/>
  <c r="BC313" i="45" s="1"/>
  <c r="CG313" i="45" s="1"/>
  <c r="AV309" i="45"/>
  <c r="AL309" i="45"/>
  <c r="AD309" i="45"/>
  <c r="AU306" i="45"/>
  <c r="AT305" i="45"/>
  <c r="AJ305" i="45"/>
  <c r="AZ301" i="45"/>
  <c r="AO301" i="45"/>
  <c r="AB301" i="45"/>
  <c r="AN297" i="45"/>
  <c r="BN297" i="45" s="1"/>
  <c r="CR297" i="45" s="1"/>
  <c r="AW293" i="45"/>
  <c r="BW293" i="45" s="1"/>
  <c r="DA293" i="45" s="1"/>
  <c r="AF293" i="45"/>
  <c r="BF293" i="45" s="1"/>
  <c r="CJ293" i="45" s="1"/>
  <c r="AX289" i="45"/>
  <c r="BX289" i="45" s="1"/>
  <c r="DB289" i="45" s="1"/>
  <c r="AD289" i="45"/>
  <c r="BD289" i="45" s="1"/>
  <c r="CH289" i="45" s="1"/>
  <c r="AR285" i="45"/>
  <c r="BR285" i="45" s="1"/>
  <c r="CV285" i="45" s="1"/>
  <c r="AM269" i="45"/>
  <c r="BM269" i="45" s="1"/>
  <c r="CQ269" i="45" s="1"/>
  <c r="AQ265" i="45"/>
  <c r="BQ265" i="45" s="1"/>
  <c r="AY261" i="45"/>
  <c r="BY261" i="45" s="1"/>
  <c r="DC261" i="45" s="1"/>
  <c r="AQ257" i="45"/>
  <c r="BQ257" i="45" s="1"/>
  <c r="CU257" i="45" s="1"/>
  <c r="AV249" i="45"/>
  <c r="BV249" i="45" s="1"/>
  <c r="CZ249" i="45" s="1"/>
  <c r="AO233" i="45"/>
  <c r="BO233" i="45" s="1"/>
  <c r="AG221" i="45"/>
  <c r="BG221" i="45" s="1"/>
  <c r="CK221" i="45" s="1"/>
  <c r="AG209" i="45"/>
  <c r="BG209" i="45" s="1"/>
  <c r="AJ205" i="45"/>
  <c r="BJ205" i="45" s="1"/>
  <c r="AC201" i="45"/>
  <c r="BC201" i="45" s="1"/>
  <c r="BA189" i="45"/>
  <c r="CA189" i="45" s="1"/>
  <c r="DE189" i="45" s="1"/>
  <c r="AK129" i="45"/>
  <c r="AF322" i="45"/>
  <c r="AB322" i="45"/>
  <c r="AM322" i="45"/>
  <c r="AX322" i="45"/>
  <c r="AH322" i="45"/>
  <c r="AU322" i="45"/>
  <c r="AD318" i="45"/>
  <c r="AJ318" i="45"/>
  <c r="AU318" i="45"/>
  <c r="AM318" i="45"/>
  <c r="AZ318" i="45"/>
  <c r="AF314" i="45"/>
  <c r="BF314" i="45" s="1"/>
  <c r="CJ314" i="45" s="1"/>
  <c r="AH314" i="45"/>
  <c r="BH314" i="45" s="1"/>
  <c r="CL314" i="45" s="1"/>
  <c r="AR314" i="45"/>
  <c r="BR314" i="45" s="1"/>
  <c r="CV314" i="45" s="1"/>
  <c r="AB314" i="45"/>
  <c r="BB314" i="45" s="1"/>
  <c r="CF314" i="45" s="1"/>
  <c r="AP314" i="45"/>
  <c r="BP314" i="45" s="1"/>
  <c r="CT314" i="45" s="1"/>
  <c r="AD310" i="45"/>
  <c r="AE310" i="45"/>
  <c r="AP310" i="45"/>
  <c r="AZ310" i="45"/>
  <c r="AH310" i="45"/>
  <c r="AU310" i="45"/>
  <c r="AF306" i="45"/>
  <c r="AB306" i="45"/>
  <c r="AM306" i="45"/>
  <c r="AX306" i="45"/>
  <c r="AJ306" i="45"/>
  <c r="AZ306" i="45"/>
  <c r="AD302" i="45"/>
  <c r="AJ302" i="45"/>
  <c r="AU302" i="45"/>
  <c r="AB302" i="45"/>
  <c r="AP302" i="45"/>
  <c r="AH302" i="45"/>
  <c r="AF298" i="45"/>
  <c r="BF298" i="45" s="1"/>
  <c r="CJ298" i="45" s="1"/>
  <c r="AH298" i="45"/>
  <c r="BH298" i="45" s="1"/>
  <c r="CL298" i="45" s="1"/>
  <c r="AR298" i="45"/>
  <c r="BR298" i="45" s="1"/>
  <c r="CV298" i="45" s="1"/>
  <c r="AE298" i="45"/>
  <c r="BE298" i="45" s="1"/>
  <c r="CI298" i="45" s="1"/>
  <c r="AU298" i="45"/>
  <c r="BU298" i="45" s="1"/>
  <c r="CY298" i="45" s="1"/>
  <c r="AB298" i="45"/>
  <c r="BB298" i="45" s="1"/>
  <c r="CF298" i="45" s="1"/>
  <c r="AX298" i="45"/>
  <c r="BX298" i="45" s="1"/>
  <c r="DB298" i="45" s="1"/>
  <c r="AJ298" i="45"/>
  <c r="BJ298" i="45" s="1"/>
  <c r="CN298" i="45" s="1"/>
  <c r="AZ298" i="45"/>
  <c r="BZ298" i="45" s="1"/>
  <c r="DD298" i="45" s="1"/>
  <c r="AD294" i="45"/>
  <c r="BD294" i="45" s="1"/>
  <c r="CH294" i="45" s="1"/>
  <c r="AE294" i="45"/>
  <c r="BE294" i="45" s="1"/>
  <c r="CI294" i="45" s="1"/>
  <c r="AP294" i="45"/>
  <c r="BP294" i="45" s="1"/>
  <c r="CT294" i="45" s="1"/>
  <c r="AZ294" i="45"/>
  <c r="BZ294" i="45" s="1"/>
  <c r="DD294" i="45" s="1"/>
  <c r="AJ294" i="45"/>
  <c r="BJ294" i="45" s="1"/>
  <c r="CN294" i="45" s="1"/>
  <c r="AX294" i="45"/>
  <c r="BX294" i="45" s="1"/>
  <c r="DB294" i="45" s="1"/>
  <c r="AR294" i="45"/>
  <c r="BR294" i="45" s="1"/>
  <c r="CV294" i="45" s="1"/>
  <c r="AB294" i="45"/>
  <c r="BB294" i="45" s="1"/>
  <c r="CF294" i="45" s="1"/>
  <c r="AU294" i="45"/>
  <c r="BU294" i="45" s="1"/>
  <c r="CY294" i="45" s="1"/>
  <c r="AF290" i="45"/>
  <c r="BF290" i="45" s="1"/>
  <c r="CJ290" i="45" s="1"/>
  <c r="AB290" i="45"/>
  <c r="BB290" i="45" s="1"/>
  <c r="CF290" i="45" s="1"/>
  <c r="AM290" i="45"/>
  <c r="BM290" i="45" s="1"/>
  <c r="CQ290" i="45" s="1"/>
  <c r="AX290" i="45"/>
  <c r="BX290" i="45" s="1"/>
  <c r="DB290" i="45" s="1"/>
  <c r="AP290" i="45"/>
  <c r="BP290" i="45" s="1"/>
  <c r="CT290" i="45" s="1"/>
  <c r="AR290" i="45"/>
  <c r="BR290" i="45" s="1"/>
  <c r="CV290" i="45" s="1"/>
  <c r="AE290" i="45"/>
  <c r="BE290" i="45" s="1"/>
  <c r="CI290" i="45" s="1"/>
  <c r="AU290" i="45"/>
  <c r="BU290" i="45" s="1"/>
  <c r="CY290" i="45" s="1"/>
  <c r="AC286" i="45"/>
  <c r="BC286" i="45" s="1"/>
  <c r="CG286" i="45" s="1"/>
  <c r="AD286" i="45"/>
  <c r="BD286" i="45" s="1"/>
  <c r="CH286" i="45" s="1"/>
  <c r="AS286" i="45"/>
  <c r="BS286" i="45" s="1"/>
  <c r="CW286" i="45" s="1"/>
  <c r="AO286" i="45"/>
  <c r="BO286" i="45" s="1"/>
  <c r="CS286" i="45" s="1"/>
  <c r="AL286" i="45"/>
  <c r="BL286" i="45" s="1"/>
  <c r="CP286" i="45" s="1"/>
  <c r="AW286" i="45"/>
  <c r="BW286" i="45" s="1"/>
  <c r="DA286" i="45" s="1"/>
  <c r="AG282" i="45"/>
  <c r="BG282" i="45" s="1"/>
  <c r="CK282" i="45" s="1"/>
  <c r="AI282" i="45"/>
  <c r="BI282" i="45" s="1"/>
  <c r="CM282" i="45" s="1"/>
  <c r="AW282" i="45"/>
  <c r="BW282" i="45" s="1"/>
  <c r="DA282" i="45" s="1"/>
  <c r="AE282" i="45"/>
  <c r="BE282" i="45" s="1"/>
  <c r="CI282" i="45" s="1"/>
  <c r="BA282" i="45"/>
  <c r="CA282" i="45" s="1"/>
  <c r="DE282" i="45" s="1"/>
  <c r="AP282" i="45"/>
  <c r="BP282" i="45" s="1"/>
  <c r="CT282" i="45" s="1"/>
  <c r="AT282" i="45"/>
  <c r="BT282" i="45" s="1"/>
  <c r="CX282" i="45" s="1"/>
  <c r="AD278" i="45"/>
  <c r="BD278" i="45" s="1"/>
  <c r="CH278" i="45" s="1"/>
  <c r="AI278" i="45"/>
  <c r="BI278" i="45" s="1"/>
  <c r="CM278" i="45" s="1"/>
  <c r="AX278" i="45"/>
  <c r="BX278" i="45" s="1"/>
  <c r="DB278" i="45" s="1"/>
  <c r="AM278" i="45"/>
  <c r="BM278" i="45" s="1"/>
  <c r="CQ278" i="45" s="1"/>
  <c r="AC278" i="45"/>
  <c r="BC278" i="45" s="1"/>
  <c r="CG278" i="45" s="1"/>
  <c r="AG278" i="45"/>
  <c r="BG278" i="45" s="1"/>
  <c r="CK278" i="45" s="1"/>
  <c r="AQ278" i="45"/>
  <c r="BQ278" i="45" s="1"/>
  <c r="CU278" i="45" s="1"/>
  <c r="AI274" i="45"/>
  <c r="BI274" i="45" s="1"/>
  <c r="CM274" i="45" s="1"/>
  <c r="AO274" i="45"/>
  <c r="BO274" i="45" s="1"/>
  <c r="CS274" i="45" s="1"/>
  <c r="AD274" i="45"/>
  <c r="BD274" i="45" s="1"/>
  <c r="CH274" i="45" s="1"/>
  <c r="AU274" i="45"/>
  <c r="BU274" i="45" s="1"/>
  <c r="CY274" i="45" s="1"/>
  <c r="AK274" i="45"/>
  <c r="BK274" i="45" s="1"/>
  <c r="CO274" i="45" s="1"/>
  <c r="AQ274" i="45"/>
  <c r="BQ274" i="45" s="1"/>
  <c r="CU274" i="45" s="1"/>
  <c r="AY274" i="45"/>
  <c r="BY274" i="45" s="1"/>
  <c r="DC274" i="45" s="1"/>
  <c r="AG270" i="45"/>
  <c r="BG270" i="45" s="1"/>
  <c r="CK270" i="45" s="1"/>
  <c r="AH270" i="45"/>
  <c r="BH270" i="45" s="1"/>
  <c r="CL270" i="45" s="1"/>
  <c r="AW270" i="45"/>
  <c r="BW270" i="45" s="1"/>
  <c r="DA270" i="45" s="1"/>
  <c r="AO270" i="45"/>
  <c r="BO270" i="45" s="1"/>
  <c r="CS270" i="45" s="1"/>
  <c r="AD270" i="45"/>
  <c r="BD270" i="45" s="1"/>
  <c r="CH270" i="45" s="1"/>
  <c r="AL270" i="45"/>
  <c r="BL270" i="45" s="1"/>
  <c r="CP270" i="45" s="1"/>
  <c r="AS270" i="45"/>
  <c r="BS270" i="45" s="1"/>
  <c r="CW270" i="45" s="1"/>
  <c r="AD266" i="45"/>
  <c r="BD266" i="45" s="1"/>
  <c r="AL266" i="45"/>
  <c r="BL266" i="45" s="1"/>
  <c r="BA266" i="45"/>
  <c r="CA266" i="45" s="1"/>
  <c r="AE266" i="45"/>
  <c r="BE266" i="45" s="1"/>
  <c r="AW266" i="45"/>
  <c r="BW266" i="45" s="1"/>
  <c r="AP266" i="45"/>
  <c r="BP266" i="45" s="1"/>
  <c r="AT266" i="45"/>
  <c r="BT266" i="45" s="1"/>
  <c r="AH262" i="45"/>
  <c r="BH262" i="45" s="1"/>
  <c r="CL262" i="45" s="1"/>
  <c r="AM262" i="45"/>
  <c r="BM262" i="45" s="1"/>
  <c r="AI262" i="45"/>
  <c r="BI262" i="45" s="1"/>
  <c r="AC262" i="45"/>
  <c r="BC262" i="45" s="1"/>
  <c r="CG262" i="45" s="1"/>
  <c r="AX262" i="45"/>
  <c r="BX262" i="45" s="1"/>
  <c r="AG262" i="45"/>
  <c r="BG262" i="45" s="1"/>
  <c r="CK262" i="45" s="1"/>
  <c r="AQ262" i="45"/>
  <c r="BQ262" i="45" s="1"/>
  <c r="AE258" i="45"/>
  <c r="BE258" i="45" s="1"/>
  <c r="CI258" i="45" s="1"/>
  <c r="AD258" i="45"/>
  <c r="BD258" i="45" s="1"/>
  <c r="CH258" i="45" s="1"/>
  <c r="AQ258" i="45"/>
  <c r="BQ258" i="45" s="1"/>
  <c r="CU258" i="45" s="1"/>
  <c r="AU258" i="45"/>
  <c r="BU258" i="45" s="1"/>
  <c r="CY258" i="45" s="1"/>
  <c r="AK258" i="45"/>
  <c r="BK258" i="45" s="1"/>
  <c r="CO258" i="45" s="1"/>
  <c r="AO258" i="45"/>
  <c r="BO258" i="45" s="1"/>
  <c r="CS258" i="45" s="1"/>
  <c r="AY258" i="45"/>
  <c r="BY258" i="45" s="1"/>
  <c r="DC258" i="45" s="1"/>
  <c r="AC254" i="45"/>
  <c r="BC254" i="45" s="1"/>
  <c r="AL254" i="45"/>
  <c r="BL254" i="45" s="1"/>
  <c r="AY254" i="45"/>
  <c r="BY254" i="45" s="1"/>
  <c r="AH254" i="45"/>
  <c r="BH254" i="45" s="1"/>
  <c r="AO254" i="45"/>
  <c r="BO254" i="45" s="1"/>
  <c r="AW254" i="45"/>
  <c r="BW254" i="45" s="1"/>
  <c r="AD254" i="45"/>
  <c r="BD254" i="45" s="1"/>
  <c r="AG250" i="45"/>
  <c r="BG250" i="45" s="1"/>
  <c r="CK250" i="45" s="1"/>
  <c r="AP250" i="45"/>
  <c r="BP250" i="45" s="1"/>
  <c r="CT250" i="45" s="1"/>
  <c r="AT250" i="45"/>
  <c r="BT250" i="45" s="1"/>
  <c r="CX250" i="45" s="1"/>
  <c r="AE250" i="45"/>
  <c r="BE250" i="45" s="1"/>
  <c r="CI250" i="45" s="1"/>
  <c r="AW250" i="45"/>
  <c r="BW250" i="45" s="1"/>
  <c r="DA250" i="45" s="1"/>
  <c r="AI250" i="45"/>
  <c r="BI250" i="45" s="1"/>
  <c r="CM250" i="45" s="1"/>
  <c r="AL250" i="45"/>
  <c r="BL250" i="45" s="1"/>
  <c r="CP250" i="45" s="1"/>
  <c r="AD246" i="45"/>
  <c r="BD246" i="45" s="1"/>
  <c r="CH246" i="45" s="1"/>
  <c r="AI246" i="45"/>
  <c r="BI246" i="45" s="1"/>
  <c r="CM246" i="45" s="1"/>
  <c r="AX246" i="45"/>
  <c r="BX246" i="45" s="1"/>
  <c r="DB246" i="45" s="1"/>
  <c r="AM246" i="45"/>
  <c r="BM246" i="45" s="1"/>
  <c r="CQ246" i="45" s="1"/>
  <c r="AT246" i="45"/>
  <c r="BT246" i="45" s="1"/>
  <c r="CX246" i="45" s="1"/>
  <c r="AC246" i="45"/>
  <c r="BC246" i="45" s="1"/>
  <c r="AG246" i="45"/>
  <c r="BG246" i="45" s="1"/>
  <c r="CK246" i="45" s="1"/>
  <c r="AQ246" i="45"/>
  <c r="BQ246" i="45" s="1"/>
  <c r="CU246" i="45" s="1"/>
  <c r="AI242" i="45"/>
  <c r="BI242" i="45" s="1"/>
  <c r="CM242" i="45" s="1"/>
  <c r="AO242" i="45"/>
  <c r="BO242" i="45" s="1"/>
  <c r="CS242" i="45" s="1"/>
  <c r="AD242" i="45"/>
  <c r="BD242" i="45" s="1"/>
  <c r="CH242" i="45" s="1"/>
  <c r="AU242" i="45"/>
  <c r="BU242" i="45" s="1"/>
  <c r="CY242" i="45" s="1"/>
  <c r="AY242" i="45"/>
  <c r="BY242" i="45" s="1"/>
  <c r="DC242" i="45" s="1"/>
  <c r="AG242" i="45"/>
  <c r="BG242" i="45" s="1"/>
  <c r="CK242" i="45" s="1"/>
  <c r="AK242" i="45"/>
  <c r="BK242" i="45" s="1"/>
  <c r="CO242" i="45" s="1"/>
  <c r="AG238" i="45"/>
  <c r="BG238" i="45" s="1"/>
  <c r="CK238" i="45" s="1"/>
  <c r="AH238" i="45"/>
  <c r="BH238" i="45" s="1"/>
  <c r="CL238" i="45" s="1"/>
  <c r="AW238" i="45"/>
  <c r="BW238" i="45" s="1"/>
  <c r="DA238" i="45" s="1"/>
  <c r="AO238" i="45"/>
  <c r="BO238" i="45" s="1"/>
  <c r="CS238" i="45" s="1"/>
  <c r="AD238" i="45"/>
  <c r="BD238" i="45" s="1"/>
  <c r="CH238" i="45" s="1"/>
  <c r="AL238" i="45"/>
  <c r="BL238" i="45" s="1"/>
  <c r="CP238" i="45" s="1"/>
  <c r="AS238" i="45"/>
  <c r="BS238" i="45" s="1"/>
  <c r="CW238" i="45" s="1"/>
  <c r="AY238" i="45"/>
  <c r="BY238" i="45" s="1"/>
  <c r="DC238" i="45" s="1"/>
  <c r="AD234" i="45"/>
  <c r="BD234" i="45" s="1"/>
  <c r="CH234" i="45" s="1"/>
  <c r="AL234" i="45"/>
  <c r="BL234" i="45" s="1"/>
  <c r="CP234" i="45" s="1"/>
  <c r="BA234" i="45"/>
  <c r="CA234" i="45" s="1"/>
  <c r="DE234" i="45" s="1"/>
  <c r="AE234" i="45"/>
  <c r="BE234" i="45" s="1"/>
  <c r="CI234" i="45" s="1"/>
  <c r="AW234" i="45"/>
  <c r="BW234" i="45" s="1"/>
  <c r="DA234" i="45" s="1"/>
  <c r="AI234" i="45"/>
  <c r="BI234" i="45" s="1"/>
  <c r="CM234" i="45" s="1"/>
  <c r="AP234" i="45"/>
  <c r="BP234" i="45" s="1"/>
  <c r="CT234" i="45" s="1"/>
  <c r="AT234" i="45"/>
  <c r="BT234" i="45" s="1"/>
  <c r="CX234" i="45" s="1"/>
  <c r="AH230" i="45"/>
  <c r="BH230" i="45" s="1"/>
  <c r="AM230" i="45"/>
  <c r="BM230" i="45" s="1"/>
  <c r="AI230" i="45"/>
  <c r="BI230" i="45" s="1"/>
  <c r="AG230" i="45"/>
  <c r="BG230" i="45" s="1"/>
  <c r="AQ230" i="45"/>
  <c r="BQ230" i="45" s="1"/>
  <c r="AT230" i="45"/>
  <c r="BT230" i="45" s="1"/>
  <c r="AX230" i="45"/>
  <c r="BX230" i="45" s="1"/>
  <c r="AE226" i="45"/>
  <c r="BE226" i="45" s="1"/>
  <c r="CI226" i="45" s="1"/>
  <c r="AD226" i="45"/>
  <c r="BD226" i="45" s="1"/>
  <c r="CH226" i="45" s="1"/>
  <c r="AQ226" i="45"/>
  <c r="BQ226" i="45" s="1"/>
  <c r="CU226" i="45" s="1"/>
  <c r="AU226" i="45"/>
  <c r="BU226" i="45" s="1"/>
  <c r="CY226" i="45" s="1"/>
  <c r="AK226" i="45"/>
  <c r="BK226" i="45" s="1"/>
  <c r="CO226" i="45" s="1"/>
  <c r="AO226" i="45"/>
  <c r="BO226" i="45" s="1"/>
  <c r="CS226" i="45" s="1"/>
  <c r="AG226" i="45"/>
  <c r="BG226" i="45" s="1"/>
  <c r="CK226" i="45" s="1"/>
  <c r="AY226" i="45"/>
  <c r="BY226" i="45" s="1"/>
  <c r="DC226" i="45" s="1"/>
  <c r="AC222" i="45"/>
  <c r="BC222" i="45" s="1"/>
  <c r="CG222" i="45" s="1"/>
  <c r="AL222" i="45"/>
  <c r="BL222" i="45" s="1"/>
  <c r="CP222" i="45" s="1"/>
  <c r="AY222" i="45"/>
  <c r="BY222" i="45" s="1"/>
  <c r="DC222" i="45" s="1"/>
  <c r="AO222" i="45"/>
  <c r="BO222" i="45" s="1"/>
  <c r="CS222" i="45" s="1"/>
  <c r="AS222" i="45"/>
  <c r="BS222" i="45" s="1"/>
  <c r="CW222" i="45" s="1"/>
  <c r="AW222" i="45"/>
  <c r="BW222" i="45" s="1"/>
  <c r="DA222" i="45" s="1"/>
  <c r="AD222" i="45"/>
  <c r="BD222" i="45" s="1"/>
  <c r="CH222" i="45" s="1"/>
  <c r="AG218" i="45"/>
  <c r="BG218" i="45" s="1"/>
  <c r="CK218" i="45" s="1"/>
  <c r="AP218" i="45"/>
  <c r="BP218" i="45" s="1"/>
  <c r="CT218" i="45" s="1"/>
  <c r="AE218" i="45"/>
  <c r="BE218" i="45" s="1"/>
  <c r="CI218" i="45" s="1"/>
  <c r="AW218" i="45"/>
  <c r="BW218" i="45" s="1"/>
  <c r="DA218" i="45" s="1"/>
  <c r="AT218" i="45"/>
  <c r="BT218" i="45" s="1"/>
  <c r="CX218" i="45" s="1"/>
  <c r="BA218" i="45"/>
  <c r="CA218" i="45" s="1"/>
  <c r="DE218" i="45" s="1"/>
  <c r="AI218" i="45"/>
  <c r="BI218" i="45" s="1"/>
  <c r="CM218" i="45" s="1"/>
  <c r="AL218" i="45"/>
  <c r="BL218" i="45" s="1"/>
  <c r="CP218" i="45" s="1"/>
  <c r="AG214" i="45"/>
  <c r="BG214" i="45" s="1"/>
  <c r="CK214" i="45" s="1"/>
  <c r="AE214" i="45"/>
  <c r="BE214" i="45" s="1"/>
  <c r="CI214" i="45" s="1"/>
  <c r="AY214" i="45"/>
  <c r="BY214" i="45" s="1"/>
  <c r="DC214" i="45" s="1"/>
  <c r="AT214" i="45"/>
  <c r="BT214" i="45" s="1"/>
  <c r="CX214" i="45" s="1"/>
  <c r="AK214" i="45"/>
  <c r="BK214" i="45" s="1"/>
  <c r="CO214" i="45" s="1"/>
  <c r="AO214" i="45"/>
  <c r="BO214" i="45" s="1"/>
  <c r="CS214" i="45" s="1"/>
  <c r="AH210" i="45"/>
  <c r="BH210" i="45" s="1"/>
  <c r="AI210" i="45"/>
  <c r="BI210" i="45" s="1"/>
  <c r="AS210" i="45"/>
  <c r="BS210" i="45" s="1"/>
  <c r="AD210" i="45"/>
  <c r="BD210" i="45" s="1"/>
  <c r="AO210" i="45"/>
  <c r="BO210" i="45" s="1"/>
  <c r="AX210" i="45"/>
  <c r="BX210" i="45" s="1"/>
  <c r="AG206" i="45"/>
  <c r="AO206" i="45"/>
  <c r="AT206" i="45"/>
  <c r="AE206" i="45"/>
  <c r="AI206" i="45"/>
  <c r="AW206" i="45"/>
  <c r="AG202" i="45"/>
  <c r="BG202" i="45" s="1"/>
  <c r="CK202" i="45" s="1"/>
  <c r="AD202" i="45"/>
  <c r="BD202" i="45" s="1"/>
  <c r="CH202" i="45" s="1"/>
  <c r="AX202" i="45"/>
  <c r="BX202" i="45" s="1"/>
  <c r="DB202" i="45" s="1"/>
  <c r="AS202" i="45"/>
  <c r="BS202" i="45" s="1"/>
  <c r="CW202" i="45" s="1"/>
  <c r="AI202" i="45"/>
  <c r="BI202" i="45" s="1"/>
  <c r="CM202" i="45" s="1"/>
  <c r="AM202" i="45"/>
  <c r="BM202" i="45" s="1"/>
  <c r="CQ202" i="45" s="1"/>
  <c r="AG198" i="45"/>
  <c r="BG198" i="45" s="1"/>
  <c r="CK198" i="45" s="1"/>
  <c r="AI198" i="45"/>
  <c r="BI198" i="45" s="1"/>
  <c r="CM198" i="45" s="1"/>
  <c r="AQ198" i="45"/>
  <c r="BQ198" i="45" s="1"/>
  <c r="CU198" i="45" s="1"/>
  <c r="AD198" i="45"/>
  <c r="BD198" i="45" s="1"/>
  <c r="CH198" i="45" s="1"/>
  <c r="AO198" i="45"/>
  <c r="BO198" i="45" s="1"/>
  <c r="CS198" i="45" s="1"/>
  <c r="AW198" i="45"/>
  <c r="BW198" i="45" s="1"/>
  <c r="DA198" i="45" s="1"/>
  <c r="AG194" i="45"/>
  <c r="BG194" i="45" s="1"/>
  <c r="AS194" i="45"/>
  <c r="BS194" i="45" s="1"/>
  <c r="AW194" i="45"/>
  <c r="BW194" i="45" s="1"/>
  <c r="AH194" i="45"/>
  <c r="BH194" i="45" s="1"/>
  <c r="AM194" i="45"/>
  <c r="BM194" i="45" s="1"/>
  <c r="AE190" i="45"/>
  <c r="BE190" i="45" s="1"/>
  <c r="CI190" i="45" s="1"/>
  <c r="AL190" i="45"/>
  <c r="BL190" i="45" s="1"/>
  <c r="CP190" i="45" s="1"/>
  <c r="AD190" i="45"/>
  <c r="BD190" i="45" s="1"/>
  <c r="CH190" i="45" s="1"/>
  <c r="BA190" i="45"/>
  <c r="CA190" i="45" s="1"/>
  <c r="DE190" i="45" s="1"/>
  <c r="AQ190" i="45"/>
  <c r="BQ190" i="45" s="1"/>
  <c r="CU190" i="45" s="1"/>
  <c r="AW190" i="45"/>
  <c r="BW190" i="45" s="1"/>
  <c r="DA190" i="45" s="1"/>
  <c r="AI190" i="45"/>
  <c r="BI190" i="45" s="1"/>
  <c r="CM190" i="45" s="1"/>
  <c r="AG186" i="45"/>
  <c r="BG186" i="45" s="1"/>
  <c r="AC186" i="45"/>
  <c r="BC186" i="45" s="1"/>
  <c r="AW186" i="45"/>
  <c r="BW186" i="45" s="1"/>
  <c r="AH186" i="45"/>
  <c r="BH186" i="45" s="1"/>
  <c r="AQ186" i="45"/>
  <c r="BQ186" i="45" s="1"/>
  <c r="AM186" i="45"/>
  <c r="BM186" i="45" s="1"/>
  <c r="AE182" i="45"/>
  <c r="BE182" i="45" s="1"/>
  <c r="CI182" i="45" s="1"/>
  <c r="AQ182" i="45"/>
  <c r="BQ182" i="45" s="1"/>
  <c r="CU182" i="45" s="1"/>
  <c r="AL182" i="45"/>
  <c r="BL182" i="45" s="1"/>
  <c r="CP182" i="45" s="1"/>
  <c r="BA182" i="45"/>
  <c r="CA182" i="45" s="1"/>
  <c r="DE182" i="45" s="1"/>
  <c r="AD182" i="45"/>
  <c r="BD182" i="45" s="1"/>
  <c r="CH182" i="45" s="1"/>
  <c r="AG182" i="45"/>
  <c r="BG182" i="45" s="1"/>
  <c r="CK182" i="45" s="1"/>
  <c r="AU182" i="45"/>
  <c r="BU182" i="45" s="1"/>
  <c r="CY182" i="45" s="1"/>
  <c r="AD178" i="45"/>
  <c r="BD178" i="45" s="1"/>
  <c r="AH178" i="45"/>
  <c r="BH178" i="45" s="1"/>
  <c r="AY178" i="45"/>
  <c r="BY178" i="45" s="1"/>
  <c r="AW178" i="45"/>
  <c r="BW178" i="45" s="1"/>
  <c r="AL178" i="45"/>
  <c r="BL178" i="45" s="1"/>
  <c r="AC178" i="45"/>
  <c r="BC178" i="45" s="1"/>
  <c r="AQ178" i="45"/>
  <c r="BQ178" i="45" s="1"/>
  <c r="AE174" i="45"/>
  <c r="BE174" i="45" s="1"/>
  <c r="CI174" i="45" s="1"/>
  <c r="AU174" i="45"/>
  <c r="BU174" i="45" s="1"/>
  <c r="CY174" i="45" s="1"/>
  <c r="AG174" i="45"/>
  <c r="BG174" i="45" s="1"/>
  <c r="CK174" i="45" s="1"/>
  <c r="AP174" i="45"/>
  <c r="BP174" i="45" s="1"/>
  <c r="CT174" i="45" s="1"/>
  <c r="AL174" i="45"/>
  <c r="BL174" i="45" s="1"/>
  <c r="CP174" i="45" s="1"/>
  <c r="AG170" i="45"/>
  <c r="BG170" i="45" s="1"/>
  <c r="CK170" i="45" s="1"/>
  <c r="AT170" i="45"/>
  <c r="BT170" i="45" s="1"/>
  <c r="CX170" i="45" s="1"/>
  <c r="AL170" i="45"/>
  <c r="BL170" i="45" s="1"/>
  <c r="CP170" i="45" s="1"/>
  <c r="AT166" i="45"/>
  <c r="BT166" i="45" s="1"/>
  <c r="CX166" i="45" s="1"/>
  <c r="AD166" i="45"/>
  <c r="BD166" i="45" s="1"/>
  <c r="CH166" i="45" s="1"/>
  <c r="AY166" i="45"/>
  <c r="BY166" i="45" s="1"/>
  <c r="DC166" i="45" s="1"/>
  <c r="AG162" i="45"/>
  <c r="BG162" i="45" s="1"/>
  <c r="CK162" i="45" s="1"/>
  <c r="AW162" i="45"/>
  <c r="BW162" i="45" s="1"/>
  <c r="DA162" i="45" s="1"/>
  <c r="AL162" i="45"/>
  <c r="BL162" i="45" s="1"/>
  <c r="CP162" i="45" s="1"/>
  <c r="AO158" i="45"/>
  <c r="BO158" i="45" s="1"/>
  <c r="AT158" i="45"/>
  <c r="BT158" i="45" s="1"/>
  <c r="AI158" i="45"/>
  <c r="BI158" i="45" s="1"/>
  <c r="AV154" i="45"/>
  <c r="BV154" i="45" s="1"/>
  <c r="CZ154" i="45" s="1"/>
  <c r="AO154" i="45"/>
  <c r="BO154" i="45" s="1"/>
  <c r="CS154" i="45" s="1"/>
  <c r="AZ150" i="45"/>
  <c r="BZ150" i="45" s="1"/>
  <c r="DD150" i="45" s="1"/>
  <c r="AE150" i="45"/>
  <c r="BE150" i="45" s="1"/>
  <c r="CI150" i="45" s="1"/>
  <c r="AS150" i="45"/>
  <c r="BS150" i="45" s="1"/>
  <c r="CW150" i="45" s="1"/>
  <c r="AW146" i="45"/>
  <c r="BW146" i="45" s="1"/>
  <c r="DA146" i="45" s="1"/>
  <c r="AQ146" i="45"/>
  <c r="BQ146" i="45" s="1"/>
  <c r="CU146" i="45" s="1"/>
  <c r="AB146" i="45"/>
  <c r="BB146" i="45" s="1"/>
  <c r="CF146" i="45" s="1"/>
  <c r="AG142" i="45"/>
  <c r="BG142" i="45" s="1"/>
  <c r="CK142" i="45" s="1"/>
  <c r="AU142" i="45"/>
  <c r="BU142" i="45" s="1"/>
  <c r="CY142" i="45" s="1"/>
  <c r="AE138" i="45"/>
  <c r="BE138" i="45" s="1"/>
  <c r="CI138" i="45" s="1"/>
  <c r="AK138" i="45"/>
  <c r="BK138" i="45" s="1"/>
  <c r="CO138" i="45" s="1"/>
  <c r="AZ138" i="45"/>
  <c r="BZ138" i="45" s="1"/>
  <c r="DD138" i="45" s="1"/>
  <c r="AI134" i="45"/>
  <c r="AO134" i="45"/>
  <c r="AB134" i="45"/>
  <c r="AM130" i="45"/>
  <c r="AF130" i="45"/>
  <c r="AU130" i="45"/>
  <c r="AR126" i="45"/>
  <c r="BR126" i="45" s="1"/>
  <c r="BR24" i="45" s="1"/>
  <c r="CV24" i="45" s="1"/>
  <c r="AJ126" i="45"/>
  <c r="BJ126" i="45" s="1"/>
  <c r="BJ24" i="45" s="1"/>
  <c r="CN24" i="45" s="1"/>
  <c r="AY126" i="45"/>
  <c r="BY126" i="45" s="1"/>
  <c r="BY24" i="45" s="1"/>
  <c r="DC24" i="45" s="1"/>
  <c r="AV122" i="45"/>
  <c r="AO122" i="45"/>
  <c r="AS118" i="45"/>
  <c r="BS118" i="45" s="1"/>
  <c r="CW118" i="45" s="1"/>
  <c r="AM118" i="45"/>
  <c r="BM118" i="45" s="1"/>
  <c r="CQ118" i="45" s="1"/>
  <c r="AZ118" i="45"/>
  <c r="BZ118" i="45" s="1"/>
  <c r="DD118" i="45" s="1"/>
  <c r="AW114" i="45"/>
  <c r="BW114" i="45" s="1"/>
  <c r="DA114" i="45" s="1"/>
  <c r="AB114" i="45"/>
  <c r="BB114" i="45" s="1"/>
  <c r="CF114" i="45" s="1"/>
  <c r="AQ114" i="45"/>
  <c r="BQ114" i="45" s="1"/>
  <c r="CU114" i="45" s="1"/>
  <c r="AG110" i="45"/>
  <c r="BG110" i="45" s="1"/>
  <c r="CK110" i="45" s="1"/>
  <c r="AU110" i="45"/>
  <c r="BU110" i="45" s="1"/>
  <c r="CY110" i="45" s="1"/>
  <c r="AZ106" i="45"/>
  <c r="BZ106" i="45" s="1"/>
  <c r="AE106" i="45"/>
  <c r="BE106" i="45" s="1"/>
  <c r="AR106" i="45"/>
  <c r="BR106" i="45" s="1"/>
  <c r="AB102" i="45"/>
  <c r="BB102" i="45" s="1"/>
  <c r="CF102" i="45" s="1"/>
  <c r="AW102" i="45"/>
  <c r="BW102" i="45" s="1"/>
  <c r="DA102" i="45" s="1"/>
  <c r="AI102" i="45"/>
  <c r="BI102" i="45" s="1"/>
  <c r="CM102" i="45" s="1"/>
  <c r="AF98" i="45"/>
  <c r="BF98" i="45" s="1"/>
  <c r="CJ98" i="45" s="1"/>
  <c r="AM98" i="45"/>
  <c r="BM98" i="45" s="1"/>
  <c r="CQ98" i="45" s="1"/>
  <c r="BA98" i="45"/>
  <c r="CA98" i="45" s="1"/>
  <c r="DE98" i="45" s="1"/>
  <c r="AC94" i="45"/>
  <c r="BC94" i="45" s="1"/>
  <c r="CG94" i="45" s="1"/>
  <c r="AJ94" i="45"/>
  <c r="BJ94" i="45" s="1"/>
  <c r="CN94" i="45" s="1"/>
  <c r="AG90" i="45"/>
  <c r="BG90" i="45" s="1"/>
  <c r="CK90" i="45" s="1"/>
  <c r="AO90" i="45"/>
  <c r="BO90" i="45" s="1"/>
  <c r="CS90" i="45" s="1"/>
  <c r="AR86" i="45"/>
  <c r="BR86" i="45" s="1"/>
  <c r="CV86" i="45" s="1"/>
  <c r="AI86" i="45"/>
  <c r="BI86" i="45" s="1"/>
  <c r="CM86" i="45" s="1"/>
  <c r="AZ86" i="45"/>
  <c r="BZ86" i="45" s="1"/>
  <c r="DD86" i="45" s="1"/>
  <c r="AQ82" i="45"/>
  <c r="BQ82" i="45" s="1"/>
  <c r="CU82" i="45" s="1"/>
  <c r="AH82" i="45"/>
  <c r="BH82" i="45" s="1"/>
  <c r="CL82" i="45" s="1"/>
  <c r="AR78" i="45"/>
  <c r="AH78" i="45"/>
  <c r="AZ78" i="45"/>
  <c r="AQ74" i="45"/>
  <c r="BQ74" i="45" s="1"/>
  <c r="CU74" i="45" s="1"/>
  <c r="AH74" i="45"/>
  <c r="BH74" i="45" s="1"/>
  <c r="CL74" i="45" s="1"/>
  <c r="AZ74" i="45"/>
  <c r="BZ74" i="45" s="1"/>
  <c r="DD74" i="45" s="1"/>
  <c r="AP70" i="45"/>
  <c r="BP70" i="45" s="1"/>
  <c r="CT70" i="45" s="1"/>
  <c r="AZ70" i="45"/>
  <c r="BZ70" i="45" s="1"/>
  <c r="DD70" i="45" s="1"/>
  <c r="AE70" i="45"/>
  <c r="BE70" i="45" s="1"/>
  <c r="CI70" i="45" s="1"/>
  <c r="AM58" i="45"/>
  <c r="BM58" i="45" s="1"/>
  <c r="AY58" i="45"/>
  <c r="BY58" i="45" s="1"/>
  <c r="AT46" i="45"/>
  <c r="AD46" i="45"/>
  <c r="AE42" i="45"/>
  <c r="AW42" i="45"/>
  <c r="AY34" i="45"/>
  <c r="BY34" i="45" s="1"/>
  <c r="DC34" i="45" s="1"/>
  <c r="AE34" i="45"/>
  <c r="BE34" i="45" s="1"/>
  <c r="CI34" i="45" s="1"/>
  <c r="BA22" i="45"/>
  <c r="CA22" i="45" s="1"/>
  <c r="DE22" i="45" s="1"/>
  <c r="AB22" i="45"/>
  <c r="BB22" i="45" s="1"/>
  <c r="CF22" i="45" s="1"/>
  <c r="AJ322" i="45"/>
  <c r="AV321" i="45"/>
  <c r="AN321" i="45"/>
  <c r="AD321" i="45"/>
  <c r="AX318" i="45"/>
  <c r="AE318" i="45"/>
  <c r="AT317" i="45"/>
  <c r="AJ317" i="45"/>
  <c r="AB317" i="45"/>
  <c r="AX314" i="45"/>
  <c r="BX314" i="45" s="1"/>
  <c r="DB314" i="45" s="1"/>
  <c r="AE314" i="45"/>
  <c r="BE314" i="45" s="1"/>
  <c r="CI314" i="45" s="1"/>
  <c r="AS313" i="45"/>
  <c r="BS313" i="45" s="1"/>
  <c r="CW313" i="45" s="1"/>
  <c r="AK313" i="45"/>
  <c r="BK313" i="45" s="1"/>
  <c r="CO313" i="45" s="1"/>
  <c r="AB313" i="45"/>
  <c r="BB313" i="45" s="1"/>
  <c r="CF313" i="45" s="1"/>
  <c r="AX310" i="45"/>
  <c r="AB310" i="45"/>
  <c r="AT309" i="45"/>
  <c r="AK309" i="45"/>
  <c r="AR306" i="45"/>
  <c r="BA305" i="45"/>
  <c r="AP305" i="45"/>
  <c r="AH305" i="45"/>
  <c r="AR302" i="45"/>
  <c r="AX301" i="45"/>
  <c r="AJ301" i="45"/>
  <c r="BA297" i="45"/>
  <c r="CA297" i="45" s="1"/>
  <c r="DE297" i="45" s="1"/>
  <c r="AG297" i="45"/>
  <c r="BG297" i="45" s="1"/>
  <c r="CK297" i="45" s="1"/>
  <c r="AV293" i="45"/>
  <c r="BV293" i="45" s="1"/>
  <c r="CZ293" i="45" s="1"/>
  <c r="AB293" i="45"/>
  <c r="BB293" i="45" s="1"/>
  <c r="CF293" i="45" s="1"/>
  <c r="AZ290" i="45"/>
  <c r="BZ290" i="45" s="1"/>
  <c r="DD290" i="45" s="1"/>
  <c r="AV289" i="45"/>
  <c r="BV289" i="45" s="1"/>
  <c r="CZ289" i="45" s="1"/>
  <c r="AC289" i="45"/>
  <c r="BC289" i="45" s="1"/>
  <c r="CG289" i="45" s="1"/>
  <c r="AY286" i="45"/>
  <c r="BY286" i="45" s="1"/>
  <c r="DC286" i="45" s="1"/>
  <c r="AM285" i="45"/>
  <c r="BM285" i="45" s="1"/>
  <c r="CQ285" i="45" s="1"/>
  <c r="AS281" i="45"/>
  <c r="BS281" i="45" s="1"/>
  <c r="CW281" i="45" s="1"/>
  <c r="AT278" i="45"/>
  <c r="BT278" i="45" s="1"/>
  <c r="CX278" i="45" s="1"/>
  <c r="AG274" i="45"/>
  <c r="BG274" i="45" s="1"/>
  <c r="CK274" i="45" s="1"/>
  <c r="AF265" i="45"/>
  <c r="BF265" i="45" s="1"/>
  <c r="AK261" i="45"/>
  <c r="BK261" i="45" s="1"/>
  <c r="CO261" i="45" s="1"/>
  <c r="AC257" i="45"/>
  <c r="BC257" i="45" s="1"/>
  <c r="CG257" i="45" s="1"/>
  <c r="AQ253" i="45"/>
  <c r="BQ253" i="45" s="1"/>
  <c r="CU253" i="45" s="1"/>
  <c r="AC249" i="45"/>
  <c r="BC249" i="45" s="1"/>
  <c r="CG249" i="45" s="1"/>
  <c r="AK241" i="45"/>
  <c r="BK241" i="45" s="1"/>
  <c r="AB229" i="45"/>
  <c r="BB229" i="45" s="1"/>
  <c r="CF229" i="45" s="1"/>
  <c r="AV217" i="45"/>
  <c r="BV217" i="45" s="1"/>
  <c r="CZ217" i="45" s="1"/>
  <c r="AV213" i="45"/>
  <c r="BV213" i="45" s="1"/>
  <c r="CZ213" i="45" s="1"/>
  <c r="BA185" i="45"/>
  <c r="CA185" i="45" s="1"/>
  <c r="DE185" i="45" s="1"/>
  <c r="AS181" i="45"/>
  <c r="BS181" i="45" s="1"/>
  <c r="AI177" i="45"/>
  <c r="BI177" i="45" s="1"/>
  <c r="CM177" i="45" s="1"/>
  <c r="AG113" i="45"/>
  <c r="BG113" i="45" s="1"/>
  <c r="AJ45" i="45"/>
  <c r="AE244" i="45"/>
  <c r="BE244" i="45" s="1"/>
  <c r="AS244" i="45"/>
  <c r="BS244" i="45" s="1"/>
  <c r="AI240" i="45"/>
  <c r="BI240" i="45" s="1"/>
  <c r="CM240" i="45" s="1"/>
  <c r="AX240" i="45"/>
  <c r="BX240" i="45" s="1"/>
  <c r="DB240" i="45" s="1"/>
  <c r="AD232" i="45"/>
  <c r="BD232" i="45" s="1"/>
  <c r="CH232" i="45" s="1"/>
  <c r="AS232" i="45"/>
  <c r="BS232" i="45" s="1"/>
  <c r="CW232" i="45" s="1"/>
  <c r="AH228" i="45"/>
  <c r="BH228" i="45" s="1"/>
  <c r="CL228" i="45" s="1"/>
  <c r="AW228" i="45"/>
  <c r="BW228" i="45" s="1"/>
  <c r="DA228" i="45" s="1"/>
  <c r="AM224" i="45"/>
  <c r="BM224" i="45" s="1"/>
  <c r="CQ224" i="45" s="1"/>
  <c r="BA224" i="45"/>
  <c r="CA224" i="45" s="1"/>
  <c r="DE224" i="45" s="1"/>
  <c r="AC220" i="45"/>
  <c r="BC220" i="45" s="1"/>
  <c r="AQ220" i="45"/>
  <c r="BQ220" i="45" s="1"/>
  <c r="AE212" i="45"/>
  <c r="BE212" i="45" s="1"/>
  <c r="CI212" i="45" s="1"/>
  <c r="AX212" i="45"/>
  <c r="BX212" i="45" s="1"/>
  <c r="DB212" i="45" s="1"/>
  <c r="AE200" i="45"/>
  <c r="BE200" i="45" s="1"/>
  <c r="CI200" i="45" s="1"/>
  <c r="AW200" i="45"/>
  <c r="BW200" i="45" s="1"/>
  <c r="DA200" i="45" s="1"/>
  <c r="AC192" i="45"/>
  <c r="BC192" i="45" s="1"/>
  <c r="CG192" i="45" s="1"/>
  <c r="AW192" i="45"/>
  <c r="BW192" i="45" s="1"/>
  <c r="DA192" i="45" s="1"/>
  <c r="AH184" i="45"/>
  <c r="BH184" i="45" s="1"/>
  <c r="CL184" i="45" s="1"/>
  <c r="BA184" i="45"/>
  <c r="CA184" i="45" s="1"/>
  <c r="DE184" i="45" s="1"/>
  <c r="AP180" i="45"/>
  <c r="BP180" i="45" s="1"/>
  <c r="CT180" i="45" s="1"/>
  <c r="AU180" i="45"/>
  <c r="BU180" i="45" s="1"/>
  <c r="CY180" i="45" s="1"/>
  <c r="AL176" i="45"/>
  <c r="AC176" i="45"/>
  <c r="BA176" i="45"/>
  <c r="AY172" i="45"/>
  <c r="BY172" i="45" s="1"/>
  <c r="DC172" i="45" s="1"/>
  <c r="AD172" i="45"/>
  <c r="BD172" i="45" s="1"/>
  <c r="CH172" i="45" s="1"/>
  <c r="AE168" i="45"/>
  <c r="BE168" i="45" s="1"/>
  <c r="CI168" i="45" s="1"/>
  <c r="BA168" i="45"/>
  <c r="CA168" i="45" s="1"/>
  <c r="DE168" i="45" s="1"/>
  <c r="AM156" i="45"/>
  <c r="BM156" i="45" s="1"/>
  <c r="CQ156" i="45" s="1"/>
  <c r="AX156" i="45"/>
  <c r="BX156" i="45" s="1"/>
  <c r="DB156" i="45" s="1"/>
  <c r="AZ112" i="45"/>
  <c r="AK112" i="45"/>
  <c r="AC100" i="45"/>
  <c r="BC100" i="45" s="1"/>
  <c r="AR100" i="45"/>
  <c r="BR100" i="45" s="1"/>
  <c r="AB4" i="45"/>
  <c r="BB4" i="45" s="1"/>
  <c r="CF4" i="45" s="1"/>
  <c r="AH4" i="45"/>
  <c r="BH4" i="45" s="1"/>
  <c r="CL4" i="45" s="1"/>
  <c r="AQ320" i="45"/>
  <c r="AY316" i="45"/>
  <c r="BY316" i="45" s="1"/>
  <c r="DC316" i="45" s="1"/>
  <c r="AN316" i="45"/>
  <c r="BN316" i="45" s="1"/>
  <c r="CR316" i="45" s="1"/>
  <c r="AV312" i="45"/>
  <c r="BV312" i="45" s="1"/>
  <c r="CZ312" i="45" s="1"/>
  <c r="AT308" i="45"/>
  <c r="BT308" i="45" s="1"/>
  <c r="CX308" i="45" s="1"/>
  <c r="AQ304" i="45"/>
  <c r="AY300" i="45"/>
  <c r="BY300" i="45" s="1"/>
  <c r="AN300" i="45"/>
  <c r="BN300" i="45" s="1"/>
  <c r="AV296" i="45"/>
  <c r="AT292" i="45"/>
  <c r="BT292" i="45" s="1"/>
  <c r="CX292" i="45" s="1"/>
  <c r="AQ288" i="45"/>
  <c r="BQ288" i="45" s="1"/>
  <c r="AX284" i="45"/>
  <c r="BX284" i="45" s="1"/>
  <c r="DB284" i="45" s="1"/>
  <c r="AS276" i="45"/>
  <c r="BS276" i="45" s="1"/>
  <c r="AX272" i="45"/>
  <c r="BX272" i="45" s="1"/>
  <c r="DB272" i="45" s="1"/>
  <c r="AS264" i="45"/>
  <c r="BS264" i="45" s="1"/>
  <c r="AW260" i="45"/>
  <c r="BW260" i="45" s="1"/>
  <c r="DA260" i="45" s="1"/>
  <c r="BA256" i="45"/>
  <c r="CA256" i="45" s="1"/>
  <c r="AQ252" i="45"/>
  <c r="BQ252" i="45" s="1"/>
  <c r="AU248" i="45"/>
  <c r="BU248" i="45" s="1"/>
  <c r="CY248" i="45" s="1"/>
  <c r="AP244" i="45"/>
  <c r="BP244" i="45" s="1"/>
  <c r="BA240" i="45"/>
  <c r="CA240" i="45" s="1"/>
  <c r="DE240" i="45" s="1"/>
  <c r="AE240" i="45"/>
  <c r="BE240" i="45" s="1"/>
  <c r="CI240" i="45" s="1"/>
  <c r="AQ236" i="45"/>
  <c r="BQ236" i="45" s="1"/>
  <c r="CU236" i="45" s="1"/>
  <c r="AY232" i="45"/>
  <c r="BY232" i="45" s="1"/>
  <c r="DC232" i="45" s="1"/>
  <c r="AH232" i="45"/>
  <c r="BH232" i="45" s="1"/>
  <c r="CL232" i="45" s="1"/>
  <c r="AP228" i="45"/>
  <c r="BP228" i="45" s="1"/>
  <c r="CT228" i="45" s="1"/>
  <c r="AX224" i="45"/>
  <c r="BX224" i="45" s="1"/>
  <c r="DB224" i="45" s="1"/>
  <c r="AE224" i="45"/>
  <c r="BE224" i="45" s="1"/>
  <c r="CI224" i="45" s="1"/>
  <c r="AM220" i="45"/>
  <c r="BM220" i="45" s="1"/>
  <c r="AX216" i="45"/>
  <c r="BX216" i="45" s="1"/>
  <c r="DB216" i="45" s="1"/>
  <c r="AT212" i="45"/>
  <c r="BT212" i="45" s="1"/>
  <c r="CX212" i="45" s="1"/>
  <c r="AS208" i="45"/>
  <c r="BS208" i="45" s="1"/>
  <c r="CW208" i="45" s="1"/>
  <c r="AX204" i="45"/>
  <c r="BX204" i="45" s="1"/>
  <c r="DB204" i="45" s="1"/>
  <c r="DB320" i="45" s="1"/>
  <c r="AS200" i="45"/>
  <c r="BS200" i="45" s="1"/>
  <c r="CW200" i="45" s="1"/>
  <c r="AX196" i="45"/>
  <c r="BX196" i="45" s="1"/>
  <c r="DB196" i="45" s="1"/>
  <c r="AH188" i="45"/>
  <c r="BH188" i="45" s="1"/>
  <c r="CL188" i="45" s="1"/>
  <c r="AL184" i="45"/>
  <c r="BL184" i="45" s="1"/>
  <c r="CP184" i="45" s="1"/>
  <c r="AM180" i="45"/>
  <c r="BM180" i="45" s="1"/>
  <c r="CQ180" i="45" s="1"/>
  <c r="AU176" i="45"/>
  <c r="AX164" i="45"/>
  <c r="BX164" i="45" s="1"/>
  <c r="AU136" i="45"/>
  <c r="BU136" i="45" s="1"/>
  <c r="CY136" i="45" s="1"/>
  <c r="AE319" i="45"/>
  <c r="AI319" i="45"/>
  <c r="AM319" i="45"/>
  <c r="AQ319" i="45"/>
  <c r="AU319" i="45"/>
  <c r="AY319" i="45"/>
  <c r="AB319" i="45"/>
  <c r="AG319" i="45"/>
  <c r="AL319" i="45"/>
  <c r="AR319" i="45"/>
  <c r="AW319" i="45"/>
  <c r="AD319" i="45"/>
  <c r="AJ319" i="45"/>
  <c r="AO319" i="45"/>
  <c r="AT319" i="45"/>
  <c r="AZ319" i="45"/>
  <c r="AH319" i="45"/>
  <c r="AS319" i="45"/>
  <c r="AK319" i="45"/>
  <c r="AV319" i="45"/>
  <c r="AF319" i="45"/>
  <c r="AP319" i="45"/>
  <c r="BA319" i="45"/>
  <c r="AE315" i="45"/>
  <c r="BE315" i="45" s="1"/>
  <c r="CI315" i="45" s="1"/>
  <c r="AI315" i="45"/>
  <c r="BI315" i="45" s="1"/>
  <c r="CM315" i="45" s="1"/>
  <c r="AM315" i="45"/>
  <c r="BM315" i="45" s="1"/>
  <c r="CQ315" i="45" s="1"/>
  <c r="AQ315" i="45"/>
  <c r="BQ315" i="45" s="1"/>
  <c r="CU315" i="45" s="1"/>
  <c r="AU315" i="45"/>
  <c r="BU315" i="45" s="1"/>
  <c r="CY315" i="45" s="1"/>
  <c r="AY315" i="45"/>
  <c r="BY315" i="45" s="1"/>
  <c r="DC315" i="45" s="1"/>
  <c r="AD315" i="45"/>
  <c r="BD315" i="45" s="1"/>
  <c r="CH315" i="45" s="1"/>
  <c r="AJ315" i="45"/>
  <c r="BJ315" i="45" s="1"/>
  <c r="CN315" i="45" s="1"/>
  <c r="AO315" i="45"/>
  <c r="BO315" i="45" s="1"/>
  <c r="CS315" i="45" s="1"/>
  <c r="AT315" i="45"/>
  <c r="BT315" i="45" s="1"/>
  <c r="CX315" i="45" s="1"/>
  <c r="AZ315" i="45"/>
  <c r="BZ315" i="45" s="1"/>
  <c r="DD315" i="45" s="1"/>
  <c r="AB315" i="45"/>
  <c r="BB315" i="45" s="1"/>
  <c r="CF315" i="45" s="1"/>
  <c r="AG315" i="45"/>
  <c r="BG315" i="45" s="1"/>
  <c r="CK315" i="45" s="1"/>
  <c r="AL315" i="45"/>
  <c r="BL315" i="45" s="1"/>
  <c r="CP315" i="45" s="1"/>
  <c r="AR315" i="45"/>
  <c r="BR315" i="45" s="1"/>
  <c r="CV315" i="45" s="1"/>
  <c r="AW315" i="45"/>
  <c r="BW315" i="45" s="1"/>
  <c r="DA315" i="45" s="1"/>
  <c r="AK315" i="45"/>
  <c r="BK315" i="45" s="1"/>
  <c r="CO315" i="45" s="1"/>
  <c r="AV315" i="45"/>
  <c r="BV315" i="45" s="1"/>
  <c r="CZ315" i="45" s="1"/>
  <c r="AC315" i="45"/>
  <c r="BC315" i="45" s="1"/>
  <c r="CG315" i="45" s="1"/>
  <c r="AN315" i="45"/>
  <c r="BN315" i="45" s="1"/>
  <c r="CR315" i="45" s="1"/>
  <c r="AX315" i="45"/>
  <c r="BX315" i="45" s="1"/>
  <c r="DB315" i="45" s="1"/>
  <c r="AH315" i="45"/>
  <c r="BH315" i="45" s="1"/>
  <c r="CL315" i="45" s="1"/>
  <c r="AS315" i="45"/>
  <c r="BS315" i="45" s="1"/>
  <c r="CW315" i="45" s="1"/>
  <c r="AE307" i="45"/>
  <c r="AI307" i="45"/>
  <c r="AM307" i="45"/>
  <c r="AQ307" i="45"/>
  <c r="AU307" i="45"/>
  <c r="AY307" i="45"/>
  <c r="AD307" i="45"/>
  <c r="AJ307" i="45"/>
  <c r="AO307" i="45"/>
  <c r="AT307" i="45"/>
  <c r="AZ307" i="45"/>
  <c r="AB307" i="45"/>
  <c r="AG307" i="45"/>
  <c r="AL307" i="45"/>
  <c r="AR307" i="45"/>
  <c r="AW307" i="45"/>
  <c r="AF307" i="45"/>
  <c r="AP307" i="45"/>
  <c r="BA307" i="45"/>
  <c r="AH307" i="45"/>
  <c r="AS307" i="45"/>
  <c r="AC307" i="45"/>
  <c r="AN307" i="45"/>
  <c r="AX307" i="45"/>
  <c r="AE303" i="45"/>
  <c r="AI303" i="45"/>
  <c r="AM303" i="45"/>
  <c r="AQ303" i="45"/>
  <c r="AU303" i="45"/>
  <c r="AY303" i="45"/>
  <c r="AB303" i="45"/>
  <c r="AG303" i="45"/>
  <c r="AL303" i="45"/>
  <c r="AR303" i="45"/>
  <c r="AW303" i="45"/>
  <c r="AD303" i="45"/>
  <c r="AJ303" i="45"/>
  <c r="AO303" i="45"/>
  <c r="AT303" i="45"/>
  <c r="AZ303" i="45"/>
  <c r="AH303" i="45"/>
  <c r="AS303" i="45"/>
  <c r="AK303" i="45"/>
  <c r="AV303" i="45"/>
  <c r="AF303" i="45"/>
  <c r="AP303" i="45"/>
  <c r="BA303" i="45"/>
  <c r="AE295" i="45"/>
  <c r="AI295" i="45"/>
  <c r="AM295" i="45"/>
  <c r="AQ295" i="45"/>
  <c r="AU295" i="45"/>
  <c r="AY295" i="45"/>
  <c r="AB295" i="45"/>
  <c r="AG295" i="45"/>
  <c r="AL295" i="45"/>
  <c r="AR295" i="45"/>
  <c r="AW295" i="45"/>
  <c r="AD295" i="45"/>
  <c r="AJ295" i="45"/>
  <c r="AO295" i="45"/>
  <c r="AT295" i="45"/>
  <c r="AZ295" i="45"/>
  <c r="AC295" i="45"/>
  <c r="AN295" i="45"/>
  <c r="AX295" i="45"/>
  <c r="AF295" i="45"/>
  <c r="AP295" i="45"/>
  <c r="BA295" i="45"/>
  <c r="AK295" i="45"/>
  <c r="AV295" i="45"/>
  <c r="AE291" i="45"/>
  <c r="BE291" i="45" s="1"/>
  <c r="CI291" i="45" s="1"/>
  <c r="AI291" i="45"/>
  <c r="BI291" i="45" s="1"/>
  <c r="CM291" i="45" s="1"/>
  <c r="AM291" i="45"/>
  <c r="BM291" i="45" s="1"/>
  <c r="CQ291" i="45" s="1"/>
  <c r="AQ291" i="45"/>
  <c r="BQ291" i="45" s="1"/>
  <c r="AU291" i="45"/>
  <c r="BU291" i="45" s="1"/>
  <c r="AY291" i="45"/>
  <c r="BY291" i="45" s="1"/>
  <c r="DC291" i="45" s="1"/>
  <c r="AD291" i="45"/>
  <c r="BD291" i="45" s="1"/>
  <c r="AJ291" i="45"/>
  <c r="BJ291" i="45" s="1"/>
  <c r="CN291" i="45" s="1"/>
  <c r="AO291" i="45"/>
  <c r="BO291" i="45" s="1"/>
  <c r="AT291" i="45"/>
  <c r="BT291" i="45" s="1"/>
  <c r="CX291" i="45" s="1"/>
  <c r="AZ291" i="45"/>
  <c r="BZ291" i="45" s="1"/>
  <c r="DD291" i="45" s="1"/>
  <c r="AB291" i="45"/>
  <c r="BB291" i="45" s="1"/>
  <c r="CF291" i="45" s="1"/>
  <c r="AG291" i="45"/>
  <c r="BG291" i="45" s="1"/>
  <c r="CK291" i="45" s="1"/>
  <c r="AL291" i="45"/>
  <c r="BL291" i="45" s="1"/>
  <c r="CP291" i="45" s="1"/>
  <c r="AR291" i="45"/>
  <c r="BR291" i="45" s="1"/>
  <c r="CV291" i="45" s="1"/>
  <c r="AW291" i="45"/>
  <c r="BW291" i="45" s="1"/>
  <c r="DA291" i="45" s="1"/>
  <c r="AF291" i="45"/>
  <c r="BF291" i="45" s="1"/>
  <c r="CJ291" i="45" s="1"/>
  <c r="AP291" i="45"/>
  <c r="BP291" i="45" s="1"/>
  <c r="BA291" i="45"/>
  <c r="CA291" i="45" s="1"/>
  <c r="AH291" i="45"/>
  <c r="BH291" i="45" s="1"/>
  <c r="CL291" i="45" s="1"/>
  <c r="AS291" i="45"/>
  <c r="BS291" i="45" s="1"/>
  <c r="AC291" i="45"/>
  <c r="BC291" i="45" s="1"/>
  <c r="AN291" i="45"/>
  <c r="BN291" i="45" s="1"/>
  <c r="AX291" i="45"/>
  <c r="BX291" i="45" s="1"/>
  <c r="AE287" i="45"/>
  <c r="BE287" i="45" s="1"/>
  <c r="AI287" i="45"/>
  <c r="BI287" i="45" s="1"/>
  <c r="AM287" i="45"/>
  <c r="BM287" i="45" s="1"/>
  <c r="AQ287" i="45"/>
  <c r="BQ287" i="45" s="1"/>
  <c r="AU287" i="45"/>
  <c r="BU287" i="45" s="1"/>
  <c r="AY287" i="45"/>
  <c r="BY287" i="45" s="1"/>
  <c r="AB287" i="45"/>
  <c r="BB287" i="45" s="1"/>
  <c r="AG287" i="45"/>
  <c r="BG287" i="45" s="1"/>
  <c r="AL287" i="45"/>
  <c r="BL287" i="45" s="1"/>
  <c r="AR287" i="45"/>
  <c r="BR287" i="45" s="1"/>
  <c r="AW287" i="45"/>
  <c r="BW287" i="45" s="1"/>
  <c r="AD287" i="45"/>
  <c r="BD287" i="45" s="1"/>
  <c r="AJ287" i="45"/>
  <c r="BJ287" i="45" s="1"/>
  <c r="AO287" i="45"/>
  <c r="BO287" i="45" s="1"/>
  <c r="AT287" i="45"/>
  <c r="BT287" i="45" s="1"/>
  <c r="AZ287" i="45"/>
  <c r="BZ287" i="45" s="1"/>
  <c r="AH287" i="45"/>
  <c r="BH287" i="45" s="1"/>
  <c r="AS287" i="45"/>
  <c r="BS287" i="45" s="1"/>
  <c r="AK287" i="45"/>
  <c r="BK287" i="45" s="1"/>
  <c r="AV287" i="45"/>
  <c r="BV287" i="45" s="1"/>
  <c r="AF287" i="45"/>
  <c r="BF287" i="45" s="1"/>
  <c r="AP287" i="45"/>
  <c r="BP287" i="45" s="1"/>
  <c r="BA287" i="45"/>
  <c r="CA287" i="45" s="1"/>
  <c r="AD283" i="45"/>
  <c r="BD283" i="45" s="1"/>
  <c r="CH283" i="45" s="1"/>
  <c r="AH283" i="45"/>
  <c r="BH283" i="45" s="1"/>
  <c r="CL283" i="45" s="1"/>
  <c r="AL283" i="45"/>
  <c r="BL283" i="45" s="1"/>
  <c r="CP283" i="45" s="1"/>
  <c r="AP283" i="45"/>
  <c r="BP283" i="45" s="1"/>
  <c r="CT283" i="45" s="1"/>
  <c r="AT283" i="45"/>
  <c r="BT283" i="45" s="1"/>
  <c r="CX283" i="45" s="1"/>
  <c r="AX283" i="45"/>
  <c r="BX283" i="45" s="1"/>
  <c r="DB283" i="45" s="1"/>
  <c r="AC283" i="45"/>
  <c r="BC283" i="45" s="1"/>
  <c r="CG283" i="45" s="1"/>
  <c r="AI283" i="45"/>
  <c r="BI283" i="45" s="1"/>
  <c r="CM283" i="45" s="1"/>
  <c r="AN283" i="45"/>
  <c r="BN283" i="45" s="1"/>
  <c r="CR283" i="45" s="1"/>
  <c r="AS283" i="45"/>
  <c r="BS283" i="45" s="1"/>
  <c r="CW283" i="45" s="1"/>
  <c r="AY283" i="45"/>
  <c r="BY283" i="45" s="1"/>
  <c r="DC283" i="45" s="1"/>
  <c r="AF283" i="45"/>
  <c r="BF283" i="45" s="1"/>
  <c r="CJ283" i="45" s="1"/>
  <c r="AM283" i="45"/>
  <c r="BM283" i="45" s="1"/>
  <c r="CQ283" i="45" s="1"/>
  <c r="AU283" i="45"/>
  <c r="BU283" i="45" s="1"/>
  <c r="CY283" i="45" s="1"/>
  <c r="BA283" i="45"/>
  <c r="CA283" i="45" s="1"/>
  <c r="DE283" i="45" s="1"/>
  <c r="AB283" i="45"/>
  <c r="BB283" i="45" s="1"/>
  <c r="CF283" i="45" s="1"/>
  <c r="AJ283" i="45"/>
  <c r="BJ283" i="45" s="1"/>
  <c r="CN283" i="45" s="1"/>
  <c r="AQ283" i="45"/>
  <c r="BQ283" i="45" s="1"/>
  <c r="CU283" i="45" s="1"/>
  <c r="AW283" i="45"/>
  <c r="BW283" i="45" s="1"/>
  <c r="DA283" i="45" s="1"/>
  <c r="AK283" i="45"/>
  <c r="BK283" i="45" s="1"/>
  <c r="CO283" i="45" s="1"/>
  <c r="AZ283" i="45"/>
  <c r="BZ283" i="45" s="1"/>
  <c r="DD283" i="45" s="1"/>
  <c r="AO283" i="45"/>
  <c r="BO283" i="45" s="1"/>
  <c r="CS283" i="45" s="1"/>
  <c r="AG283" i="45"/>
  <c r="BG283" i="45" s="1"/>
  <c r="CK283" i="45" s="1"/>
  <c r="AV283" i="45"/>
  <c r="BV283" i="45" s="1"/>
  <c r="CZ283" i="45" s="1"/>
  <c r="AD275" i="45"/>
  <c r="BD275" i="45" s="1"/>
  <c r="CH275" i="45" s="1"/>
  <c r="AH275" i="45"/>
  <c r="BH275" i="45" s="1"/>
  <c r="CL275" i="45" s="1"/>
  <c r="AL275" i="45"/>
  <c r="BL275" i="45" s="1"/>
  <c r="CP275" i="45" s="1"/>
  <c r="AP275" i="45"/>
  <c r="BP275" i="45" s="1"/>
  <c r="CT275" i="45" s="1"/>
  <c r="AT275" i="45"/>
  <c r="BT275" i="45" s="1"/>
  <c r="CX275" i="45" s="1"/>
  <c r="AX275" i="45"/>
  <c r="BX275" i="45" s="1"/>
  <c r="DB275" i="45" s="1"/>
  <c r="AC275" i="45"/>
  <c r="BC275" i="45" s="1"/>
  <c r="CG275" i="45" s="1"/>
  <c r="AI275" i="45"/>
  <c r="BI275" i="45" s="1"/>
  <c r="CM275" i="45" s="1"/>
  <c r="AN275" i="45"/>
  <c r="BN275" i="45" s="1"/>
  <c r="CR275" i="45" s="1"/>
  <c r="AS275" i="45"/>
  <c r="BS275" i="45" s="1"/>
  <c r="CW275" i="45" s="1"/>
  <c r="AY275" i="45"/>
  <c r="BY275" i="45" s="1"/>
  <c r="DC275" i="45" s="1"/>
  <c r="AG275" i="45"/>
  <c r="BG275" i="45" s="1"/>
  <c r="CK275" i="45" s="1"/>
  <c r="AO275" i="45"/>
  <c r="BO275" i="45" s="1"/>
  <c r="CS275" i="45" s="1"/>
  <c r="AV275" i="45"/>
  <c r="BV275" i="45" s="1"/>
  <c r="CZ275" i="45" s="1"/>
  <c r="AE275" i="45"/>
  <c r="BE275" i="45" s="1"/>
  <c r="CI275" i="45" s="1"/>
  <c r="AK275" i="45"/>
  <c r="BK275" i="45" s="1"/>
  <c r="CO275" i="45" s="1"/>
  <c r="AR275" i="45"/>
  <c r="BR275" i="45" s="1"/>
  <c r="CV275" i="45" s="1"/>
  <c r="AZ275" i="45"/>
  <c r="BZ275" i="45" s="1"/>
  <c r="DD275" i="45" s="1"/>
  <c r="AB275" i="45"/>
  <c r="BB275" i="45" s="1"/>
  <c r="CF275" i="45" s="1"/>
  <c r="AQ275" i="45"/>
  <c r="BQ275" i="45" s="1"/>
  <c r="CU275" i="45" s="1"/>
  <c r="AF275" i="45"/>
  <c r="BF275" i="45" s="1"/>
  <c r="CJ275" i="45" s="1"/>
  <c r="AU275" i="45"/>
  <c r="BU275" i="45" s="1"/>
  <c r="CY275" i="45" s="1"/>
  <c r="AM275" i="45"/>
  <c r="BM275" i="45" s="1"/>
  <c r="CQ275" i="45" s="1"/>
  <c r="BA275" i="45"/>
  <c r="CA275" i="45" s="1"/>
  <c r="DE275" i="45" s="1"/>
  <c r="AD271" i="45"/>
  <c r="BD271" i="45" s="1"/>
  <c r="CH271" i="45" s="1"/>
  <c r="AH271" i="45"/>
  <c r="BH271" i="45" s="1"/>
  <c r="CL271" i="45" s="1"/>
  <c r="AL271" i="45"/>
  <c r="BL271" i="45" s="1"/>
  <c r="CP271" i="45" s="1"/>
  <c r="AP271" i="45"/>
  <c r="BP271" i="45" s="1"/>
  <c r="CT271" i="45" s="1"/>
  <c r="AT271" i="45"/>
  <c r="BT271" i="45" s="1"/>
  <c r="CX271" i="45" s="1"/>
  <c r="AX271" i="45"/>
  <c r="BX271" i="45" s="1"/>
  <c r="DB271" i="45" s="1"/>
  <c r="AF271" i="45"/>
  <c r="BF271" i="45" s="1"/>
  <c r="CJ271" i="45" s="1"/>
  <c r="AK271" i="45"/>
  <c r="BK271" i="45" s="1"/>
  <c r="CO271" i="45" s="1"/>
  <c r="AQ271" i="45"/>
  <c r="BQ271" i="45" s="1"/>
  <c r="CU271" i="45" s="1"/>
  <c r="AV271" i="45"/>
  <c r="BV271" i="45" s="1"/>
  <c r="CZ271" i="45" s="1"/>
  <c r="BA271" i="45"/>
  <c r="CA271" i="45" s="1"/>
  <c r="DE271" i="45" s="1"/>
  <c r="AE271" i="45"/>
  <c r="BE271" i="45" s="1"/>
  <c r="CI271" i="45" s="1"/>
  <c r="AM271" i="45"/>
  <c r="BM271" i="45" s="1"/>
  <c r="CQ271" i="45" s="1"/>
  <c r="AS271" i="45"/>
  <c r="BS271" i="45" s="1"/>
  <c r="CW271" i="45" s="1"/>
  <c r="AZ271" i="45"/>
  <c r="BZ271" i="45" s="1"/>
  <c r="DD271" i="45" s="1"/>
  <c r="AB271" i="45"/>
  <c r="BB271" i="45" s="1"/>
  <c r="CF271" i="45" s="1"/>
  <c r="AI271" i="45"/>
  <c r="BI271" i="45" s="1"/>
  <c r="CM271" i="45" s="1"/>
  <c r="AO271" i="45"/>
  <c r="BO271" i="45" s="1"/>
  <c r="CS271" i="45" s="1"/>
  <c r="AW271" i="45"/>
  <c r="BW271" i="45" s="1"/>
  <c r="DA271" i="45" s="1"/>
  <c r="AG271" i="45"/>
  <c r="BG271" i="45" s="1"/>
  <c r="CK271" i="45" s="1"/>
  <c r="AU271" i="45"/>
  <c r="BU271" i="45" s="1"/>
  <c r="CY271" i="45" s="1"/>
  <c r="AJ271" i="45"/>
  <c r="BJ271" i="45" s="1"/>
  <c r="CN271" i="45" s="1"/>
  <c r="AY271" i="45"/>
  <c r="BY271" i="45" s="1"/>
  <c r="DC271" i="45" s="1"/>
  <c r="AC271" i="45"/>
  <c r="BC271" i="45" s="1"/>
  <c r="CG271" i="45" s="1"/>
  <c r="AR271" i="45"/>
  <c r="BR271" i="45" s="1"/>
  <c r="CV271" i="45" s="1"/>
  <c r="AD267" i="45"/>
  <c r="BD267" i="45" s="1"/>
  <c r="CH267" i="45" s="1"/>
  <c r="AH267" i="45"/>
  <c r="BH267" i="45" s="1"/>
  <c r="CL267" i="45" s="1"/>
  <c r="AL267" i="45"/>
  <c r="BL267" i="45" s="1"/>
  <c r="CP267" i="45" s="1"/>
  <c r="AP267" i="45"/>
  <c r="BP267" i="45" s="1"/>
  <c r="CT267" i="45" s="1"/>
  <c r="AT267" i="45"/>
  <c r="BT267" i="45" s="1"/>
  <c r="CX267" i="45" s="1"/>
  <c r="AX267" i="45"/>
  <c r="BX267" i="45" s="1"/>
  <c r="DB267" i="45" s="1"/>
  <c r="AC267" i="45"/>
  <c r="BC267" i="45" s="1"/>
  <c r="CG267" i="45" s="1"/>
  <c r="AI267" i="45"/>
  <c r="BI267" i="45" s="1"/>
  <c r="CM267" i="45" s="1"/>
  <c r="AN267" i="45"/>
  <c r="BN267" i="45" s="1"/>
  <c r="CR267" i="45" s="1"/>
  <c r="AS267" i="45"/>
  <c r="BS267" i="45" s="1"/>
  <c r="CW267" i="45" s="1"/>
  <c r="AY267" i="45"/>
  <c r="BY267" i="45" s="1"/>
  <c r="DC267" i="45" s="1"/>
  <c r="AB267" i="45"/>
  <c r="BB267" i="45" s="1"/>
  <c r="CF267" i="45" s="1"/>
  <c r="AJ267" i="45"/>
  <c r="BJ267" i="45" s="1"/>
  <c r="CN267" i="45" s="1"/>
  <c r="AQ267" i="45"/>
  <c r="BQ267" i="45" s="1"/>
  <c r="CU267" i="45" s="1"/>
  <c r="AW267" i="45"/>
  <c r="BW267" i="45" s="1"/>
  <c r="DA267" i="45" s="1"/>
  <c r="AF267" i="45"/>
  <c r="BF267" i="45" s="1"/>
  <c r="CJ267" i="45" s="1"/>
  <c r="AM267" i="45"/>
  <c r="BM267" i="45" s="1"/>
  <c r="CQ267" i="45" s="1"/>
  <c r="AU267" i="45"/>
  <c r="BU267" i="45" s="1"/>
  <c r="CY267" i="45" s="1"/>
  <c r="BA267" i="45"/>
  <c r="CA267" i="45" s="1"/>
  <c r="DE267" i="45" s="1"/>
  <c r="AG267" i="45"/>
  <c r="BG267" i="45" s="1"/>
  <c r="CK267" i="45" s="1"/>
  <c r="AV267" i="45"/>
  <c r="BV267" i="45" s="1"/>
  <c r="CZ267" i="45" s="1"/>
  <c r="AK267" i="45"/>
  <c r="BK267" i="45" s="1"/>
  <c r="CO267" i="45" s="1"/>
  <c r="AZ267" i="45"/>
  <c r="BZ267" i="45" s="1"/>
  <c r="DD267" i="45" s="1"/>
  <c r="AE267" i="45"/>
  <c r="BE267" i="45" s="1"/>
  <c r="CI267" i="45" s="1"/>
  <c r="AR267" i="45"/>
  <c r="BR267" i="45" s="1"/>
  <c r="CV267" i="45" s="1"/>
  <c r="AD263" i="45"/>
  <c r="BD263" i="45" s="1"/>
  <c r="CH263" i="45" s="1"/>
  <c r="AH263" i="45"/>
  <c r="BH263" i="45" s="1"/>
  <c r="CL263" i="45" s="1"/>
  <c r="AL263" i="45"/>
  <c r="BL263" i="45" s="1"/>
  <c r="CP263" i="45" s="1"/>
  <c r="AP263" i="45"/>
  <c r="BP263" i="45" s="1"/>
  <c r="CT263" i="45" s="1"/>
  <c r="AT263" i="45"/>
  <c r="BT263" i="45" s="1"/>
  <c r="CX263" i="45" s="1"/>
  <c r="AX263" i="45"/>
  <c r="BX263" i="45" s="1"/>
  <c r="DB263" i="45" s="1"/>
  <c r="AF263" i="45"/>
  <c r="BF263" i="45" s="1"/>
  <c r="CJ263" i="45" s="1"/>
  <c r="AK263" i="45"/>
  <c r="BK263" i="45" s="1"/>
  <c r="CO263" i="45" s="1"/>
  <c r="AQ263" i="45"/>
  <c r="BQ263" i="45" s="1"/>
  <c r="CU263" i="45" s="1"/>
  <c r="AV263" i="45"/>
  <c r="BV263" i="45" s="1"/>
  <c r="CZ263" i="45" s="1"/>
  <c r="BA263" i="45"/>
  <c r="CA263" i="45" s="1"/>
  <c r="DE263" i="45" s="1"/>
  <c r="AG263" i="45"/>
  <c r="BG263" i="45" s="1"/>
  <c r="CK263" i="45" s="1"/>
  <c r="AN263" i="45"/>
  <c r="BN263" i="45" s="1"/>
  <c r="CR263" i="45" s="1"/>
  <c r="AU263" i="45"/>
  <c r="BU263" i="45" s="1"/>
  <c r="CY263" i="45" s="1"/>
  <c r="AC263" i="45"/>
  <c r="BC263" i="45" s="1"/>
  <c r="CG263" i="45" s="1"/>
  <c r="AJ263" i="45"/>
  <c r="BJ263" i="45" s="1"/>
  <c r="CN263" i="45" s="1"/>
  <c r="AR263" i="45"/>
  <c r="BR263" i="45" s="1"/>
  <c r="CV263" i="45" s="1"/>
  <c r="AY263" i="45"/>
  <c r="BY263" i="45" s="1"/>
  <c r="DC263" i="45" s="1"/>
  <c r="AI263" i="45"/>
  <c r="BI263" i="45" s="1"/>
  <c r="CM263" i="45" s="1"/>
  <c r="AW263" i="45"/>
  <c r="BW263" i="45" s="1"/>
  <c r="DA263" i="45" s="1"/>
  <c r="AM263" i="45"/>
  <c r="BM263" i="45" s="1"/>
  <c r="CQ263" i="45" s="1"/>
  <c r="AZ263" i="45"/>
  <c r="BZ263" i="45" s="1"/>
  <c r="DD263" i="45" s="1"/>
  <c r="AE263" i="45"/>
  <c r="BE263" i="45" s="1"/>
  <c r="CI263" i="45" s="1"/>
  <c r="AS263" i="45"/>
  <c r="BS263" i="45" s="1"/>
  <c r="CW263" i="45" s="1"/>
  <c r="AD259" i="45"/>
  <c r="BD259" i="45" s="1"/>
  <c r="CH259" i="45" s="1"/>
  <c r="AH259" i="45"/>
  <c r="BH259" i="45" s="1"/>
  <c r="CL259" i="45" s="1"/>
  <c r="AL259" i="45"/>
  <c r="BL259" i="45" s="1"/>
  <c r="CP259" i="45" s="1"/>
  <c r="AP259" i="45"/>
  <c r="BP259" i="45" s="1"/>
  <c r="CT259" i="45" s="1"/>
  <c r="AT259" i="45"/>
  <c r="BT259" i="45" s="1"/>
  <c r="CX259" i="45" s="1"/>
  <c r="AX259" i="45"/>
  <c r="BX259" i="45" s="1"/>
  <c r="DB259" i="45" s="1"/>
  <c r="AC259" i="45"/>
  <c r="BC259" i="45" s="1"/>
  <c r="CG259" i="45" s="1"/>
  <c r="AI259" i="45"/>
  <c r="BI259" i="45" s="1"/>
  <c r="CM259" i="45" s="1"/>
  <c r="AN259" i="45"/>
  <c r="BN259" i="45" s="1"/>
  <c r="CR259" i="45" s="1"/>
  <c r="AS259" i="45"/>
  <c r="BS259" i="45" s="1"/>
  <c r="CW259" i="45" s="1"/>
  <c r="AY259" i="45"/>
  <c r="BY259" i="45" s="1"/>
  <c r="DC259" i="45" s="1"/>
  <c r="AE259" i="45"/>
  <c r="BE259" i="45" s="1"/>
  <c r="CI259" i="45" s="1"/>
  <c r="AK259" i="45"/>
  <c r="BK259" i="45" s="1"/>
  <c r="CO259" i="45" s="1"/>
  <c r="AR259" i="45"/>
  <c r="BR259" i="45" s="1"/>
  <c r="CV259" i="45" s="1"/>
  <c r="AZ259" i="45"/>
  <c r="BZ259" i="45" s="1"/>
  <c r="DD259" i="45" s="1"/>
  <c r="AG259" i="45"/>
  <c r="BG259" i="45" s="1"/>
  <c r="CK259" i="45" s="1"/>
  <c r="AO259" i="45"/>
  <c r="BO259" i="45" s="1"/>
  <c r="CS259" i="45" s="1"/>
  <c r="AV259" i="45"/>
  <c r="BV259" i="45" s="1"/>
  <c r="CZ259" i="45" s="1"/>
  <c r="AM259" i="45"/>
  <c r="BM259" i="45" s="1"/>
  <c r="CQ259" i="45" s="1"/>
  <c r="BA259" i="45"/>
  <c r="CA259" i="45" s="1"/>
  <c r="DE259" i="45" s="1"/>
  <c r="AB259" i="45"/>
  <c r="BB259" i="45" s="1"/>
  <c r="CF259" i="45" s="1"/>
  <c r="AQ259" i="45"/>
  <c r="BQ259" i="45" s="1"/>
  <c r="CU259" i="45" s="1"/>
  <c r="AJ259" i="45"/>
  <c r="BJ259" i="45" s="1"/>
  <c r="CN259" i="45" s="1"/>
  <c r="AW259" i="45"/>
  <c r="BW259" i="45" s="1"/>
  <c r="DA259" i="45" s="1"/>
  <c r="AD255" i="45"/>
  <c r="AH255" i="45"/>
  <c r="AL255" i="45"/>
  <c r="AP255" i="45"/>
  <c r="AT255" i="45"/>
  <c r="AX255" i="45"/>
  <c r="AF255" i="45"/>
  <c r="AK255" i="45"/>
  <c r="AQ255" i="45"/>
  <c r="AV255" i="45"/>
  <c r="BA255" i="45"/>
  <c r="AB255" i="45"/>
  <c r="AI255" i="45"/>
  <c r="AO255" i="45"/>
  <c r="AW255" i="45"/>
  <c r="AE255" i="45"/>
  <c r="AM255" i="45"/>
  <c r="AS255" i="45"/>
  <c r="AZ255" i="45"/>
  <c r="AC255" i="45"/>
  <c r="AR255" i="45"/>
  <c r="AG255" i="45"/>
  <c r="AU255" i="45"/>
  <c r="AN255" i="45"/>
  <c r="AD251" i="45"/>
  <c r="BD251" i="45" s="1"/>
  <c r="AH251" i="45"/>
  <c r="BH251" i="45" s="1"/>
  <c r="AL251" i="45"/>
  <c r="BL251" i="45" s="1"/>
  <c r="AP251" i="45"/>
  <c r="BP251" i="45" s="1"/>
  <c r="AT251" i="45"/>
  <c r="BT251" i="45" s="1"/>
  <c r="AX251" i="45"/>
  <c r="BX251" i="45" s="1"/>
  <c r="AC251" i="45"/>
  <c r="BC251" i="45" s="1"/>
  <c r="AI251" i="45"/>
  <c r="BI251" i="45" s="1"/>
  <c r="AN251" i="45"/>
  <c r="BN251" i="45" s="1"/>
  <c r="AS251" i="45"/>
  <c r="BS251" i="45" s="1"/>
  <c r="AY251" i="45"/>
  <c r="BY251" i="45" s="1"/>
  <c r="AF251" i="45"/>
  <c r="BF251" i="45" s="1"/>
  <c r="AM251" i="45"/>
  <c r="BM251" i="45" s="1"/>
  <c r="AU251" i="45"/>
  <c r="BU251" i="45" s="1"/>
  <c r="BA251" i="45"/>
  <c r="CA251" i="45" s="1"/>
  <c r="AB251" i="45"/>
  <c r="BB251" i="45" s="1"/>
  <c r="AJ251" i="45"/>
  <c r="BJ251" i="45" s="1"/>
  <c r="AQ251" i="45"/>
  <c r="BQ251" i="45" s="1"/>
  <c r="AW251" i="45"/>
  <c r="BW251" i="45" s="1"/>
  <c r="AE251" i="45"/>
  <c r="BE251" i="45" s="1"/>
  <c r="AR251" i="45"/>
  <c r="BR251" i="45" s="1"/>
  <c r="AG251" i="45"/>
  <c r="BG251" i="45" s="1"/>
  <c r="AV251" i="45"/>
  <c r="BV251" i="45" s="1"/>
  <c r="AO251" i="45"/>
  <c r="BO251" i="45" s="1"/>
  <c r="AD247" i="45"/>
  <c r="AH247" i="45"/>
  <c r="AL247" i="45"/>
  <c r="AP247" i="45"/>
  <c r="AT247" i="45"/>
  <c r="AX247" i="45"/>
  <c r="AF247" i="45"/>
  <c r="AK247" i="45"/>
  <c r="AQ247" i="45"/>
  <c r="AV247" i="45"/>
  <c r="BA247" i="45"/>
  <c r="AC247" i="45"/>
  <c r="AJ247" i="45"/>
  <c r="AR247" i="45"/>
  <c r="AY247" i="45"/>
  <c r="AG247" i="45"/>
  <c r="AN247" i="45"/>
  <c r="AU247" i="45"/>
  <c r="AE247" i="45"/>
  <c r="AS247" i="45"/>
  <c r="AI247" i="45"/>
  <c r="AW247" i="45"/>
  <c r="AB247" i="45"/>
  <c r="AO247" i="45"/>
  <c r="AD243" i="45"/>
  <c r="BD243" i="45" s="1"/>
  <c r="AH243" i="45"/>
  <c r="BH243" i="45" s="1"/>
  <c r="AL243" i="45"/>
  <c r="BL243" i="45" s="1"/>
  <c r="AP243" i="45"/>
  <c r="BP243" i="45" s="1"/>
  <c r="AT243" i="45"/>
  <c r="BT243" i="45" s="1"/>
  <c r="AX243" i="45"/>
  <c r="BX243" i="45" s="1"/>
  <c r="AC243" i="45"/>
  <c r="BC243" i="45" s="1"/>
  <c r="AI243" i="45"/>
  <c r="BI243" i="45" s="1"/>
  <c r="AN243" i="45"/>
  <c r="BN243" i="45" s="1"/>
  <c r="AS243" i="45"/>
  <c r="BS243" i="45" s="1"/>
  <c r="AY243" i="45"/>
  <c r="BY243" i="45" s="1"/>
  <c r="AG243" i="45"/>
  <c r="BG243" i="45" s="1"/>
  <c r="AO243" i="45"/>
  <c r="BO243" i="45" s="1"/>
  <c r="AV243" i="45"/>
  <c r="BV243" i="45" s="1"/>
  <c r="AE243" i="45"/>
  <c r="BE243" i="45" s="1"/>
  <c r="AK243" i="45"/>
  <c r="BK243" i="45" s="1"/>
  <c r="AR243" i="45"/>
  <c r="BR243" i="45" s="1"/>
  <c r="AZ243" i="45"/>
  <c r="BZ243" i="45" s="1"/>
  <c r="AF243" i="45"/>
  <c r="BF243" i="45" s="1"/>
  <c r="AM243" i="45"/>
  <c r="BM243" i="45" s="1"/>
  <c r="AU243" i="45"/>
  <c r="BU243" i="45" s="1"/>
  <c r="AW243" i="45"/>
  <c r="BW243" i="45" s="1"/>
  <c r="AB243" i="45"/>
  <c r="BB243" i="45" s="1"/>
  <c r="BA243" i="45"/>
  <c r="CA243" i="45" s="1"/>
  <c r="AQ243" i="45"/>
  <c r="BQ243" i="45" s="1"/>
  <c r="AD239" i="45"/>
  <c r="BD239" i="45" s="1"/>
  <c r="CH239" i="45" s="1"/>
  <c r="AH239" i="45"/>
  <c r="BH239" i="45" s="1"/>
  <c r="CL239" i="45" s="1"/>
  <c r="AL239" i="45"/>
  <c r="BL239" i="45" s="1"/>
  <c r="CP239" i="45" s="1"/>
  <c r="AP239" i="45"/>
  <c r="BP239" i="45" s="1"/>
  <c r="CT239" i="45" s="1"/>
  <c r="AT239" i="45"/>
  <c r="BT239" i="45" s="1"/>
  <c r="CX239" i="45" s="1"/>
  <c r="AX239" i="45"/>
  <c r="BX239" i="45" s="1"/>
  <c r="DB239" i="45" s="1"/>
  <c r="AF239" i="45"/>
  <c r="BF239" i="45" s="1"/>
  <c r="CJ239" i="45" s="1"/>
  <c r="AK239" i="45"/>
  <c r="BK239" i="45" s="1"/>
  <c r="CO239" i="45" s="1"/>
  <c r="AQ239" i="45"/>
  <c r="BQ239" i="45" s="1"/>
  <c r="CU239" i="45" s="1"/>
  <c r="AV239" i="45"/>
  <c r="BV239" i="45" s="1"/>
  <c r="CZ239" i="45" s="1"/>
  <c r="BA239" i="45"/>
  <c r="CA239" i="45" s="1"/>
  <c r="DE239" i="45" s="1"/>
  <c r="AE239" i="45"/>
  <c r="BE239" i="45" s="1"/>
  <c r="CI239" i="45" s="1"/>
  <c r="AM239" i="45"/>
  <c r="BM239" i="45" s="1"/>
  <c r="CQ239" i="45" s="1"/>
  <c r="AS239" i="45"/>
  <c r="BS239" i="45" s="1"/>
  <c r="CW239" i="45" s="1"/>
  <c r="AZ239" i="45"/>
  <c r="BZ239" i="45" s="1"/>
  <c r="DD239" i="45" s="1"/>
  <c r="AB239" i="45"/>
  <c r="BB239" i="45" s="1"/>
  <c r="CF239" i="45" s="1"/>
  <c r="AI239" i="45"/>
  <c r="BI239" i="45" s="1"/>
  <c r="CM239" i="45" s="1"/>
  <c r="AO239" i="45"/>
  <c r="BO239" i="45" s="1"/>
  <c r="CS239" i="45" s="1"/>
  <c r="AW239" i="45"/>
  <c r="BW239" i="45" s="1"/>
  <c r="DA239" i="45" s="1"/>
  <c r="AC239" i="45"/>
  <c r="BC239" i="45" s="1"/>
  <c r="CG239" i="45" s="1"/>
  <c r="AJ239" i="45"/>
  <c r="BJ239" i="45" s="1"/>
  <c r="CN239" i="45" s="1"/>
  <c r="AR239" i="45"/>
  <c r="BR239" i="45" s="1"/>
  <c r="CV239" i="45" s="1"/>
  <c r="AY239" i="45"/>
  <c r="BY239" i="45" s="1"/>
  <c r="DC239" i="45" s="1"/>
  <c r="AG239" i="45"/>
  <c r="BG239" i="45" s="1"/>
  <c r="CK239" i="45" s="1"/>
  <c r="AN239" i="45"/>
  <c r="BN239" i="45" s="1"/>
  <c r="CR239" i="45" s="1"/>
  <c r="AD235" i="45"/>
  <c r="BD235" i="45" s="1"/>
  <c r="CH235" i="45" s="1"/>
  <c r="AH235" i="45"/>
  <c r="BH235" i="45" s="1"/>
  <c r="CL235" i="45" s="1"/>
  <c r="AL235" i="45"/>
  <c r="BL235" i="45" s="1"/>
  <c r="CP235" i="45" s="1"/>
  <c r="AP235" i="45"/>
  <c r="BP235" i="45" s="1"/>
  <c r="CT235" i="45" s="1"/>
  <c r="AT235" i="45"/>
  <c r="BT235" i="45" s="1"/>
  <c r="CX235" i="45" s="1"/>
  <c r="AX235" i="45"/>
  <c r="BX235" i="45" s="1"/>
  <c r="DB235" i="45" s="1"/>
  <c r="AC235" i="45"/>
  <c r="BC235" i="45" s="1"/>
  <c r="CG235" i="45" s="1"/>
  <c r="AI235" i="45"/>
  <c r="BI235" i="45" s="1"/>
  <c r="CM235" i="45" s="1"/>
  <c r="AN235" i="45"/>
  <c r="BN235" i="45" s="1"/>
  <c r="CR235" i="45" s="1"/>
  <c r="AS235" i="45"/>
  <c r="BS235" i="45" s="1"/>
  <c r="CW235" i="45" s="1"/>
  <c r="AY235" i="45"/>
  <c r="BY235" i="45" s="1"/>
  <c r="DC235" i="45" s="1"/>
  <c r="AB235" i="45"/>
  <c r="BB235" i="45" s="1"/>
  <c r="CF235" i="45" s="1"/>
  <c r="AJ235" i="45"/>
  <c r="BJ235" i="45" s="1"/>
  <c r="CN235" i="45" s="1"/>
  <c r="AQ235" i="45"/>
  <c r="BQ235" i="45" s="1"/>
  <c r="CU235" i="45" s="1"/>
  <c r="AW235" i="45"/>
  <c r="BW235" i="45" s="1"/>
  <c r="DA235" i="45" s="1"/>
  <c r="AF235" i="45"/>
  <c r="BF235" i="45" s="1"/>
  <c r="CJ235" i="45" s="1"/>
  <c r="AM235" i="45"/>
  <c r="BM235" i="45" s="1"/>
  <c r="CQ235" i="45" s="1"/>
  <c r="AU235" i="45"/>
  <c r="BU235" i="45" s="1"/>
  <c r="CY235" i="45" s="1"/>
  <c r="BA235" i="45"/>
  <c r="CA235" i="45" s="1"/>
  <c r="DE235" i="45" s="1"/>
  <c r="AG235" i="45"/>
  <c r="BG235" i="45" s="1"/>
  <c r="CK235" i="45" s="1"/>
  <c r="AO235" i="45"/>
  <c r="BO235" i="45" s="1"/>
  <c r="CS235" i="45" s="1"/>
  <c r="AV235" i="45"/>
  <c r="BV235" i="45" s="1"/>
  <c r="CZ235" i="45" s="1"/>
  <c r="AK235" i="45"/>
  <c r="BK235" i="45" s="1"/>
  <c r="CO235" i="45" s="1"/>
  <c r="AR235" i="45"/>
  <c r="BR235" i="45" s="1"/>
  <c r="CV235" i="45" s="1"/>
  <c r="AE235" i="45"/>
  <c r="BE235" i="45" s="1"/>
  <c r="CI235" i="45" s="1"/>
  <c r="AD231" i="45"/>
  <c r="BD231" i="45" s="1"/>
  <c r="AH231" i="45"/>
  <c r="BH231" i="45" s="1"/>
  <c r="AL231" i="45"/>
  <c r="BL231" i="45" s="1"/>
  <c r="AP231" i="45"/>
  <c r="BP231" i="45" s="1"/>
  <c r="AT231" i="45"/>
  <c r="BT231" i="45" s="1"/>
  <c r="AX231" i="45"/>
  <c r="BX231" i="45" s="1"/>
  <c r="AF231" i="45"/>
  <c r="BF231" i="45" s="1"/>
  <c r="AK231" i="45"/>
  <c r="BK231" i="45" s="1"/>
  <c r="AQ231" i="45"/>
  <c r="BQ231" i="45" s="1"/>
  <c r="AV231" i="45"/>
  <c r="BV231" i="45" s="1"/>
  <c r="BA231" i="45"/>
  <c r="CA231" i="45" s="1"/>
  <c r="AG231" i="45"/>
  <c r="BG231" i="45" s="1"/>
  <c r="AN231" i="45"/>
  <c r="BN231" i="45" s="1"/>
  <c r="AU231" i="45"/>
  <c r="BU231" i="45" s="1"/>
  <c r="AC231" i="45"/>
  <c r="BC231" i="45" s="1"/>
  <c r="AJ231" i="45"/>
  <c r="BJ231" i="45" s="1"/>
  <c r="AR231" i="45"/>
  <c r="BR231" i="45" s="1"/>
  <c r="AY231" i="45"/>
  <c r="BY231" i="45" s="1"/>
  <c r="AE231" i="45"/>
  <c r="BE231" i="45" s="1"/>
  <c r="AM231" i="45"/>
  <c r="BM231" i="45" s="1"/>
  <c r="AS231" i="45"/>
  <c r="BS231" i="45" s="1"/>
  <c r="AZ231" i="45"/>
  <c r="BZ231" i="45" s="1"/>
  <c r="AO231" i="45"/>
  <c r="BO231" i="45" s="1"/>
  <c r="AW231" i="45"/>
  <c r="BW231" i="45" s="1"/>
  <c r="AI231" i="45"/>
  <c r="BI231" i="45" s="1"/>
  <c r="AD227" i="45"/>
  <c r="BD227" i="45" s="1"/>
  <c r="CH227" i="45" s="1"/>
  <c r="AH227" i="45"/>
  <c r="BH227" i="45" s="1"/>
  <c r="CL227" i="45" s="1"/>
  <c r="AL227" i="45"/>
  <c r="BL227" i="45" s="1"/>
  <c r="CP227" i="45" s="1"/>
  <c r="AP227" i="45"/>
  <c r="BP227" i="45" s="1"/>
  <c r="CT227" i="45" s="1"/>
  <c r="AT227" i="45"/>
  <c r="BT227" i="45" s="1"/>
  <c r="CX227" i="45" s="1"/>
  <c r="AX227" i="45"/>
  <c r="BX227" i="45" s="1"/>
  <c r="DB227" i="45" s="1"/>
  <c r="AC227" i="45"/>
  <c r="BC227" i="45" s="1"/>
  <c r="CG227" i="45" s="1"/>
  <c r="AI227" i="45"/>
  <c r="BI227" i="45" s="1"/>
  <c r="CM227" i="45" s="1"/>
  <c r="AN227" i="45"/>
  <c r="BN227" i="45" s="1"/>
  <c r="CR227" i="45" s="1"/>
  <c r="AS227" i="45"/>
  <c r="BS227" i="45" s="1"/>
  <c r="CW227" i="45" s="1"/>
  <c r="AY227" i="45"/>
  <c r="BY227" i="45" s="1"/>
  <c r="DC227" i="45" s="1"/>
  <c r="AE227" i="45"/>
  <c r="BE227" i="45" s="1"/>
  <c r="CI227" i="45" s="1"/>
  <c r="AK227" i="45"/>
  <c r="BK227" i="45" s="1"/>
  <c r="CO227" i="45" s="1"/>
  <c r="AR227" i="45"/>
  <c r="BR227" i="45" s="1"/>
  <c r="CV227" i="45" s="1"/>
  <c r="AZ227" i="45"/>
  <c r="BZ227" i="45" s="1"/>
  <c r="DD227" i="45" s="1"/>
  <c r="AG227" i="45"/>
  <c r="BG227" i="45" s="1"/>
  <c r="CK227" i="45" s="1"/>
  <c r="AO227" i="45"/>
  <c r="BO227" i="45" s="1"/>
  <c r="CS227" i="45" s="1"/>
  <c r="AV227" i="45"/>
  <c r="BV227" i="45" s="1"/>
  <c r="CZ227" i="45" s="1"/>
  <c r="AB227" i="45"/>
  <c r="BB227" i="45" s="1"/>
  <c r="CF227" i="45" s="1"/>
  <c r="AJ227" i="45"/>
  <c r="BJ227" i="45" s="1"/>
  <c r="CN227" i="45" s="1"/>
  <c r="AQ227" i="45"/>
  <c r="BQ227" i="45" s="1"/>
  <c r="CU227" i="45" s="1"/>
  <c r="AW227" i="45"/>
  <c r="BW227" i="45" s="1"/>
  <c r="DA227" i="45" s="1"/>
  <c r="BA227" i="45"/>
  <c r="CA227" i="45" s="1"/>
  <c r="DE227" i="45" s="1"/>
  <c r="AF227" i="45"/>
  <c r="BF227" i="45" s="1"/>
  <c r="CJ227" i="45" s="1"/>
  <c r="AU227" i="45"/>
  <c r="BU227" i="45" s="1"/>
  <c r="CY227" i="45" s="1"/>
  <c r="AD223" i="45"/>
  <c r="BD223" i="45" s="1"/>
  <c r="CH223" i="45" s="1"/>
  <c r="AH223" i="45"/>
  <c r="BH223" i="45" s="1"/>
  <c r="CL223" i="45" s="1"/>
  <c r="AL223" i="45"/>
  <c r="BL223" i="45" s="1"/>
  <c r="CP223" i="45" s="1"/>
  <c r="AP223" i="45"/>
  <c r="BP223" i="45" s="1"/>
  <c r="CT223" i="45" s="1"/>
  <c r="AT223" i="45"/>
  <c r="BT223" i="45" s="1"/>
  <c r="CX223" i="45" s="1"/>
  <c r="AX223" i="45"/>
  <c r="BX223" i="45" s="1"/>
  <c r="DB223" i="45" s="1"/>
  <c r="AF223" i="45"/>
  <c r="BF223" i="45" s="1"/>
  <c r="CJ223" i="45" s="1"/>
  <c r="AK223" i="45"/>
  <c r="BK223" i="45" s="1"/>
  <c r="CO223" i="45" s="1"/>
  <c r="AQ223" i="45"/>
  <c r="BQ223" i="45" s="1"/>
  <c r="CU223" i="45" s="1"/>
  <c r="AV223" i="45"/>
  <c r="BV223" i="45" s="1"/>
  <c r="CZ223" i="45" s="1"/>
  <c r="BA223" i="45"/>
  <c r="CA223" i="45" s="1"/>
  <c r="DE223" i="45" s="1"/>
  <c r="AB223" i="45"/>
  <c r="BB223" i="45" s="1"/>
  <c r="CF223" i="45" s="1"/>
  <c r="AI223" i="45"/>
  <c r="BI223" i="45" s="1"/>
  <c r="CM223" i="45" s="1"/>
  <c r="AO223" i="45"/>
  <c r="BO223" i="45" s="1"/>
  <c r="CS223" i="45" s="1"/>
  <c r="AW223" i="45"/>
  <c r="BW223" i="45" s="1"/>
  <c r="DA223" i="45" s="1"/>
  <c r="AE223" i="45"/>
  <c r="BE223" i="45" s="1"/>
  <c r="CI223" i="45" s="1"/>
  <c r="AM223" i="45"/>
  <c r="BM223" i="45" s="1"/>
  <c r="CQ223" i="45" s="1"/>
  <c r="AS223" i="45"/>
  <c r="BS223" i="45" s="1"/>
  <c r="CW223" i="45" s="1"/>
  <c r="AZ223" i="45"/>
  <c r="BZ223" i="45" s="1"/>
  <c r="DD223" i="45" s="1"/>
  <c r="AG223" i="45"/>
  <c r="BG223" i="45" s="1"/>
  <c r="CK223" i="45" s="1"/>
  <c r="AN223" i="45"/>
  <c r="BN223" i="45" s="1"/>
  <c r="CR223" i="45" s="1"/>
  <c r="AU223" i="45"/>
  <c r="BU223" i="45" s="1"/>
  <c r="CY223" i="45" s="1"/>
  <c r="AJ223" i="45"/>
  <c r="BJ223" i="45" s="1"/>
  <c r="CN223" i="45" s="1"/>
  <c r="AR223" i="45"/>
  <c r="BR223" i="45" s="1"/>
  <c r="CV223" i="45" s="1"/>
  <c r="AC223" i="45"/>
  <c r="BC223" i="45" s="1"/>
  <c r="CG223" i="45" s="1"/>
  <c r="AD219" i="45"/>
  <c r="BD219" i="45" s="1"/>
  <c r="CH219" i="45" s="1"/>
  <c r="AH219" i="45"/>
  <c r="BH219" i="45" s="1"/>
  <c r="CL219" i="45" s="1"/>
  <c r="AL219" i="45"/>
  <c r="BL219" i="45" s="1"/>
  <c r="CP219" i="45" s="1"/>
  <c r="AP219" i="45"/>
  <c r="BP219" i="45" s="1"/>
  <c r="CT219" i="45" s="1"/>
  <c r="AT219" i="45"/>
  <c r="BT219" i="45" s="1"/>
  <c r="CX219" i="45" s="1"/>
  <c r="AX219" i="45"/>
  <c r="BX219" i="45" s="1"/>
  <c r="DB219" i="45" s="1"/>
  <c r="AC219" i="45"/>
  <c r="BC219" i="45" s="1"/>
  <c r="CG219" i="45" s="1"/>
  <c r="AI219" i="45"/>
  <c r="BI219" i="45" s="1"/>
  <c r="CM219" i="45" s="1"/>
  <c r="AN219" i="45"/>
  <c r="BN219" i="45" s="1"/>
  <c r="CR219" i="45" s="1"/>
  <c r="AS219" i="45"/>
  <c r="BS219" i="45" s="1"/>
  <c r="CW219" i="45" s="1"/>
  <c r="AY219" i="45"/>
  <c r="BY219" i="45" s="1"/>
  <c r="DC219" i="45" s="1"/>
  <c r="AF219" i="45"/>
  <c r="BF219" i="45" s="1"/>
  <c r="CJ219" i="45" s="1"/>
  <c r="AM219" i="45"/>
  <c r="BM219" i="45" s="1"/>
  <c r="CQ219" i="45" s="1"/>
  <c r="AU219" i="45"/>
  <c r="BU219" i="45" s="1"/>
  <c r="CY219" i="45" s="1"/>
  <c r="BA219" i="45"/>
  <c r="CA219" i="45" s="1"/>
  <c r="DE219" i="45" s="1"/>
  <c r="AB219" i="45"/>
  <c r="BB219" i="45" s="1"/>
  <c r="CF219" i="45" s="1"/>
  <c r="AJ219" i="45"/>
  <c r="BJ219" i="45" s="1"/>
  <c r="CN219" i="45" s="1"/>
  <c r="AQ219" i="45"/>
  <c r="BQ219" i="45" s="1"/>
  <c r="CU219" i="45" s="1"/>
  <c r="AW219" i="45"/>
  <c r="BW219" i="45" s="1"/>
  <c r="DA219" i="45" s="1"/>
  <c r="AE219" i="45"/>
  <c r="BE219" i="45" s="1"/>
  <c r="CI219" i="45" s="1"/>
  <c r="AK219" i="45"/>
  <c r="BK219" i="45" s="1"/>
  <c r="CO219" i="45" s="1"/>
  <c r="AR219" i="45"/>
  <c r="BR219" i="45" s="1"/>
  <c r="CV219" i="45" s="1"/>
  <c r="AZ219" i="45"/>
  <c r="BZ219" i="45" s="1"/>
  <c r="DD219" i="45" s="1"/>
  <c r="AO219" i="45"/>
  <c r="BO219" i="45" s="1"/>
  <c r="CS219" i="45" s="1"/>
  <c r="AV219" i="45"/>
  <c r="BV219" i="45" s="1"/>
  <c r="CZ219" i="45" s="1"/>
  <c r="AG219" i="45"/>
  <c r="BG219" i="45" s="1"/>
  <c r="CK219" i="45" s="1"/>
  <c r="AD215" i="45"/>
  <c r="BD215" i="45" s="1"/>
  <c r="CH215" i="45" s="1"/>
  <c r="AH215" i="45"/>
  <c r="BH215" i="45" s="1"/>
  <c r="CL215" i="45" s="1"/>
  <c r="AL215" i="45"/>
  <c r="BL215" i="45" s="1"/>
  <c r="CP215" i="45" s="1"/>
  <c r="AP215" i="45"/>
  <c r="BP215" i="45" s="1"/>
  <c r="CT215" i="45" s="1"/>
  <c r="AT215" i="45"/>
  <c r="BT215" i="45" s="1"/>
  <c r="CX215" i="45" s="1"/>
  <c r="AX215" i="45"/>
  <c r="BX215" i="45" s="1"/>
  <c r="DB215" i="45" s="1"/>
  <c r="AC215" i="45"/>
  <c r="BC215" i="45" s="1"/>
  <c r="CG215" i="45" s="1"/>
  <c r="AI215" i="45"/>
  <c r="BI215" i="45" s="1"/>
  <c r="CM215" i="45" s="1"/>
  <c r="AN215" i="45"/>
  <c r="BN215" i="45" s="1"/>
  <c r="CR215" i="45" s="1"/>
  <c r="AS215" i="45"/>
  <c r="BS215" i="45" s="1"/>
  <c r="CW215" i="45" s="1"/>
  <c r="AY215" i="45"/>
  <c r="BY215" i="45" s="1"/>
  <c r="DC215" i="45" s="1"/>
  <c r="AE215" i="45"/>
  <c r="BE215" i="45" s="1"/>
  <c r="CI215" i="45" s="1"/>
  <c r="AK215" i="45"/>
  <c r="BK215" i="45" s="1"/>
  <c r="CO215" i="45" s="1"/>
  <c r="AR215" i="45"/>
  <c r="BR215" i="45" s="1"/>
  <c r="CV215" i="45" s="1"/>
  <c r="AZ215" i="45"/>
  <c r="BZ215" i="45" s="1"/>
  <c r="DD215" i="45" s="1"/>
  <c r="AF215" i="45"/>
  <c r="BF215" i="45" s="1"/>
  <c r="CJ215" i="45" s="1"/>
  <c r="AO215" i="45"/>
  <c r="BO215" i="45" s="1"/>
  <c r="CS215" i="45" s="1"/>
  <c r="AW215" i="45"/>
  <c r="BW215" i="45" s="1"/>
  <c r="DA215" i="45" s="1"/>
  <c r="AJ215" i="45"/>
  <c r="BJ215" i="45" s="1"/>
  <c r="CN215" i="45" s="1"/>
  <c r="AU215" i="45"/>
  <c r="BU215" i="45" s="1"/>
  <c r="CY215" i="45" s="1"/>
  <c r="AB215" i="45"/>
  <c r="BB215" i="45" s="1"/>
  <c r="CF215" i="45" s="1"/>
  <c r="AM215" i="45"/>
  <c r="BM215" i="45" s="1"/>
  <c r="CQ215" i="45" s="1"/>
  <c r="AV215" i="45"/>
  <c r="BV215" i="45" s="1"/>
  <c r="CZ215" i="45" s="1"/>
  <c r="AG215" i="45"/>
  <c r="BG215" i="45" s="1"/>
  <c r="CK215" i="45" s="1"/>
  <c r="BA215" i="45"/>
  <c r="CA215" i="45" s="1"/>
  <c r="DE215" i="45" s="1"/>
  <c r="AD211" i="45"/>
  <c r="BD211" i="45" s="1"/>
  <c r="CH211" i="45" s="1"/>
  <c r="AH211" i="45"/>
  <c r="BH211" i="45" s="1"/>
  <c r="CL211" i="45" s="1"/>
  <c r="AL211" i="45"/>
  <c r="BL211" i="45" s="1"/>
  <c r="CP211" i="45" s="1"/>
  <c r="AP211" i="45"/>
  <c r="BP211" i="45" s="1"/>
  <c r="CT211" i="45" s="1"/>
  <c r="AT211" i="45"/>
  <c r="BT211" i="45" s="1"/>
  <c r="CX211" i="45" s="1"/>
  <c r="AX211" i="45"/>
  <c r="BX211" i="45" s="1"/>
  <c r="DB211" i="45" s="1"/>
  <c r="AF211" i="45"/>
  <c r="BF211" i="45" s="1"/>
  <c r="CJ211" i="45" s="1"/>
  <c r="AK211" i="45"/>
  <c r="BK211" i="45" s="1"/>
  <c r="CO211" i="45" s="1"/>
  <c r="AQ211" i="45"/>
  <c r="BQ211" i="45" s="1"/>
  <c r="CU211" i="45" s="1"/>
  <c r="AV211" i="45"/>
  <c r="BV211" i="45" s="1"/>
  <c r="CZ211" i="45" s="1"/>
  <c r="BA211" i="45"/>
  <c r="CA211" i="45" s="1"/>
  <c r="DE211" i="45" s="1"/>
  <c r="AB211" i="45"/>
  <c r="BB211" i="45" s="1"/>
  <c r="CF211" i="45" s="1"/>
  <c r="AI211" i="45"/>
  <c r="BI211" i="45" s="1"/>
  <c r="CM211" i="45" s="1"/>
  <c r="AO211" i="45"/>
  <c r="BO211" i="45" s="1"/>
  <c r="CS211" i="45" s="1"/>
  <c r="AW211" i="45"/>
  <c r="BW211" i="45" s="1"/>
  <c r="DA211" i="45" s="1"/>
  <c r="AE211" i="45"/>
  <c r="BE211" i="45" s="1"/>
  <c r="CI211" i="45" s="1"/>
  <c r="AN211" i="45"/>
  <c r="BN211" i="45" s="1"/>
  <c r="CR211" i="45" s="1"/>
  <c r="AY211" i="45"/>
  <c r="BY211" i="45" s="1"/>
  <c r="DC211" i="45" s="1"/>
  <c r="AJ211" i="45"/>
  <c r="BJ211" i="45" s="1"/>
  <c r="CN211" i="45" s="1"/>
  <c r="AS211" i="45"/>
  <c r="BS211" i="45" s="1"/>
  <c r="CW211" i="45" s="1"/>
  <c r="AC211" i="45"/>
  <c r="BC211" i="45" s="1"/>
  <c r="CG211" i="45" s="1"/>
  <c r="AM211" i="45"/>
  <c r="BM211" i="45" s="1"/>
  <c r="CQ211" i="45" s="1"/>
  <c r="AU211" i="45"/>
  <c r="BU211" i="45" s="1"/>
  <c r="CY211" i="45" s="1"/>
  <c r="AG211" i="45"/>
  <c r="BG211" i="45" s="1"/>
  <c r="CK211" i="45" s="1"/>
  <c r="AZ211" i="45"/>
  <c r="BZ211" i="45" s="1"/>
  <c r="DD211" i="45" s="1"/>
  <c r="AD207" i="45"/>
  <c r="BD207" i="45" s="1"/>
  <c r="AH207" i="45"/>
  <c r="BH207" i="45" s="1"/>
  <c r="AL207" i="45"/>
  <c r="BL207" i="45" s="1"/>
  <c r="AP207" i="45"/>
  <c r="BP207" i="45" s="1"/>
  <c r="AT207" i="45"/>
  <c r="BT207" i="45" s="1"/>
  <c r="AX207" i="45"/>
  <c r="BX207" i="45" s="1"/>
  <c r="AC207" i="45"/>
  <c r="BC207" i="45" s="1"/>
  <c r="AI207" i="45"/>
  <c r="BI207" i="45" s="1"/>
  <c r="AN207" i="45"/>
  <c r="BN207" i="45" s="1"/>
  <c r="AS207" i="45"/>
  <c r="BS207" i="45" s="1"/>
  <c r="AY207" i="45"/>
  <c r="BY207" i="45" s="1"/>
  <c r="AF207" i="45"/>
  <c r="BF207" i="45" s="1"/>
  <c r="AM207" i="45"/>
  <c r="BM207" i="45" s="1"/>
  <c r="AU207" i="45"/>
  <c r="BU207" i="45" s="1"/>
  <c r="BA207" i="45"/>
  <c r="CA207" i="45" s="1"/>
  <c r="AE207" i="45"/>
  <c r="BE207" i="45" s="1"/>
  <c r="AO207" i="45"/>
  <c r="BO207" i="45" s="1"/>
  <c r="AW207" i="45"/>
  <c r="BW207" i="45" s="1"/>
  <c r="AJ207" i="45"/>
  <c r="BJ207" i="45" s="1"/>
  <c r="AR207" i="45"/>
  <c r="BR207" i="45" s="1"/>
  <c r="AB207" i="45"/>
  <c r="BB207" i="45" s="1"/>
  <c r="AK207" i="45"/>
  <c r="BK207" i="45" s="1"/>
  <c r="AV207" i="45"/>
  <c r="BV207" i="45" s="1"/>
  <c r="AG207" i="45"/>
  <c r="BG207" i="45" s="1"/>
  <c r="AZ207" i="45"/>
  <c r="BZ207" i="45" s="1"/>
  <c r="AD203" i="45"/>
  <c r="BD203" i="45" s="1"/>
  <c r="CH203" i="45" s="1"/>
  <c r="AH203" i="45"/>
  <c r="BH203" i="45" s="1"/>
  <c r="CL203" i="45" s="1"/>
  <c r="AL203" i="45"/>
  <c r="BL203" i="45" s="1"/>
  <c r="CP203" i="45" s="1"/>
  <c r="AP203" i="45"/>
  <c r="BP203" i="45" s="1"/>
  <c r="CT203" i="45" s="1"/>
  <c r="AT203" i="45"/>
  <c r="BT203" i="45" s="1"/>
  <c r="CX203" i="45" s="1"/>
  <c r="AX203" i="45"/>
  <c r="BX203" i="45" s="1"/>
  <c r="DB203" i="45" s="1"/>
  <c r="AF203" i="45"/>
  <c r="BF203" i="45" s="1"/>
  <c r="CJ203" i="45" s="1"/>
  <c r="AK203" i="45"/>
  <c r="BK203" i="45" s="1"/>
  <c r="CO203" i="45" s="1"/>
  <c r="AQ203" i="45"/>
  <c r="BQ203" i="45" s="1"/>
  <c r="CU203" i="45" s="1"/>
  <c r="AV203" i="45"/>
  <c r="BV203" i="45" s="1"/>
  <c r="CZ203" i="45" s="1"/>
  <c r="BA203" i="45"/>
  <c r="CA203" i="45" s="1"/>
  <c r="DE203" i="45" s="1"/>
  <c r="AC203" i="45"/>
  <c r="BC203" i="45" s="1"/>
  <c r="CG203" i="45" s="1"/>
  <c r="AJ203" i="45"/>
  <c r="BJ203" i="45" s="1"/>
  <c r="CN203" i="45" s="1"/>
  <c r="AR203" i="45"/>
  <c r="BR203" i="45" s="1"/>
  <c r="CV203" i="45" s="1"/>
  <c r="AY203" i="45"/>
  <c r="BY203" i="45" s="1"/>
  <c r="DC203" i="45" s="1"/>
  <c r="AE203" i="45"/>
  <c r="BE203" i="45" s="1"/>
  <c r="CI203" i="45" s="1"/>
  <c r="AN203" i="45"/>
  <c r="BN203" i="45" s="1"/>
  <c r="CR203" i="45" s="1"/>
  <c r="AW203" i="45"/>
  <c r="BW203" i="45" s="1"/>
  <c r="DA203" i="45" s="1"/>
  <c r="AI203" i="45"/>
  <c r="BI203" i="45" s="1"/>
  <c r="CM203" i="45" s="1"/>
  <c r="AS203" i="45"/>
  <c r="BS203" i="45" s="1"/>
  <c r="CW203" i="45" s="1"/>
  <c r="AB203" i="45"/>
  <c r="BB203" i="45" s="1"/>
  <c r="CF203" i="45" s="1"/>
  <c r="AM203" i="45"/>
  <c r="BM203" i="45" s="1"/>
  <c r="CQ203" i="45" s="1"/>
  <c r="AU203" i="45"/>
  <c r="BU203" i="45" s="1"/>
  <c r="CY203" i="45" s="1"/>
  <c r="AG203" i="45"/>
  <c r="BG203" i="45" s="1"/>
  <c r="CK203" i="45" s="1"/>
  <c r="AO203" i="45"/>
  <c r="BO203" i="45" s="1"/>
  <c r="CS203" i="45" s="1"/>
  <c r="AD199" i="45"/>
  <c r="BD199" i="45" s="1"/>
  <c r="CH199" i="45" s="1"/>
  <c r="AH199" i="45"/>
  <c r="BH199" i="45" s="1"/>
  <c r="CL199" i="45" s="1"/>
  <c r="AL199" i="45"/>
  <c r="BL199" i="45" s="1"/>
  <c r="CP199" i="45" s="1"/>
  <c r="AP199" i="45"/>
  <c r="BP199" i="45" s="1"/>
  <c r="CT199" i="45" s="1"/>
  <c r="AT199" i="45"/>
  <c r="BT199" i="45" s="1"/>
  <c r="CX199" i="45" s="1"/>
  <c r="AX199" i="45"/>
  <c r="BX199" i="45" s="1"/>
  <c r="DB199" i="45" s="1"/>
  <c r="AC199" i="45"/>
  <c r="BC199" i="45" s="1"/>
  <c r="CG199" i="45" s="1"/>
  <c r="AI199" i="45"/>
  <c r="BI199" i="45" s="1"/>
  <c r="CM199" i="45" s="1"/>
  <c r="AN199" i="45"/>
  <c r="BN199" i="45" s="1"/>
  <c r="CR199" i="45" s="1"/>
  <c r="AS199" i="45"/>
  <c r="BS199" i="45" s="1"/>
  <c r="CW199" i="45" s="1"/>
  <c r="AY199" i="45"/>
  <c r="BY199" i="45" s="1"/>
  <c r="DC199" i="45" s="1"/>
  <c r="AG199" i="45"/>
  <c r="BG199" i="45" s="1"/>
  <c r="CK199" i="45" s="1"/>
  <c r="AO199" i="45"/>
  <c r="BO199" i="45" s="1"/>
  <c r="CS199" i="45" s="1"/>
  <c r="AV199" i="45"/>
  <c r="BV199" i="45" s="1"/>
  <c r="CZ199" i="45" s="1"/>
  <c r="AE199" i="45"/>
  <c r="BE199" i="45" s="1"/>
  <c r="CI199" i="45" s="1"/>
  <c r="AM199" i="45"/>
  <c r="BM199" i="45" s="1"/>
  <c r="CQ199" i="45" s="1"/>
  <c r="AW199" i="45"/>
  <c r="BW199" i="45" s="1"/>
  <c r="DA199" i="45" s="1"/>
  <c r="AJ199" i="45"/>
  <c r="BJ199" i="45" s="1"/>
  <c r="CN199" i="45" s="1"/>
  <c r="AR199" i="45"/>
  <c r="BR199" i="45" s="1"/>
  <c r="CV199" i="45" s="1"/>
  <c r="BA199" i="45"/>
  <c r="CA199" i="45" s="1"/>
  <c r="DE199" i="45" s="1"/>
  <c r="AB199" i="45"/>
  <c r="BB199" i="45" s="1"/>
  <c r="CF199" i="45" s="1"/>
  <c r="AK199" i="45"/>
  <c r="BK199" i="45" s="1"/>
  <c r="CO199" i="45" s="1"/>
  <c r="AU199" i="45"/>
  <c r="BU199" i="45" s="1"/>
  <c r="CY199" i="45" s="1"/>
  <c r="AF199" i="45"/>
  <c r="BF199" i="45" s="1"/>
  <c r="CJ199" i="45" s="1"/>
  <c r="AQ199" i="45"/>
  <c r="BQ199" i="45" s="1"/>
  <c r="CU199" i="45" s="1"/>
  <c r="AD195" i="45"/>
  <c r="BD195" i="45" s="1"/>
  <c r="CH195" i="45" s="1"/>
  <c r="AH195" i="45"/>
  <c r="BH195" i="45" s="1"/>
  <c r="CL195" i="45" s="1"/>
  <c r="AL195" i="45"/>
  <c r="BL195" i="45" s="1"/>
  <c r="CP195" i="45" s="1"/>
  <c r="AP195" i="45"/>
  <c r="BP195" i="45" s="1"/>
  <c r="CT195" i="45" s="1"/>
  <c r="AT195" i="45"/>
  <c r="BT195" i="45" s="1"/>
  <c r="CX195" i="45" s="1"/>
  <c r="AX195" i="45"/>
  <c r="BX195" i="45" s="1"/>
  <c r="DB195" i="45" s="1"/>
  <c r="AF195" i="45"/>
  <c r="BF195" i="45" s="1"/>
  <c r="CJ195" i="45" s="1"/>
  <c r="AK195" i="45"/>
  <c r="BK195" i="45" s="1"/>
  <c r="CO195" i="45" s="1"/>
  <c r="AQ195" i="45"/>
  <c r="BQ195" i="45" s="1"/>
  <c r="CU195" i="45" s="1"/>
  <c r="AV195" i="45"/>
  <c r="BV195" i="45" s="1"/>
  <c r="CZ195" i="45" s="1"/>
  <c r="BA195" i="45"/>
  <c r="CA195" i="45" s="1"/>
  <c r="DE195" i="45" s="1"/>
  <c r="AE195" i="45"/>
  <c r="BE195" i="45" s="1"/>
  <c r="CI195" i="45" s="1"/>
  <c r="AM195" i="45"/>
  <c r="BM195" i="45" s="1"/>
  <c r="CQ195" i="45" s="1"/>
  <c r="AS195" i="45"/>
  <c r="BS195" i="45" s="1"/>
  <c r="CW195" i="45" s="1"/>
  <c r="AZ195" i="45"/>
  <c r="BZ195" i="45" s="1"/>
  <c r="DD195" i="45" s="1"/>
  <c r="AC195" i="45"/>
  <c r="BC195" i="45" s="1"/>
  <c r="CG195" i="45" s="1"/>
  <c r="AN195" i="45"/>
  <c r="BN195" i="45" s="1"/>
  <c r="CR195" i="45" s="1"/>
  <c r="AW195" i="45"/>
  <c r="BW195" i="45" s="1"/>
  <c r="DA195" i="45" s="1"/>
  <c r="AI195" i="45"/>
  <c r="BI195" i="45" s="1"/>
  <c r="CM195" i="45" s="1"/>
  <c r="AR195" i="45"/>
  <c r="BR195" i="45" s="1"/>
  <c r="CV195" i="45" s="1"/>
  <c r="AB195" i="45"/>
  <c r="BB195" i="45" s="1"/>
  <c r="CF195" i="45" s="1"/>
  <c r="AJ195" i="45"/>
  <c r="BJ195" i="45" s="1"/>
  <c r="CN195" i="45" s="1"/>
  <c r="AU195" i="45"/>
  <c r="BU195" i="45" s="1"/>
  <c r="CY195" i="45" s="1"/>
  <c r="AO195" i="45"/>
  <c r="BO195" i="45" s="1"/>
  <c r="CS195" i="45" s="1"/>
  <c r="AY195" i="45"/>
  <c r="BY195" i="45" s="1"/>
  <c r="DC195" i="45" s="1"/>
  <c r="AG195" i="45"/>
  <c r="BG195" i="45" s="1"/>
  <c r="CK195" i="45" s="1"/>
  <c r="AD191" i="45"/>
  <c r="BD191" i="45" s="1"/>
  <c r="CH191" i="45" s="1"/>
  <c r="AH191" i="45"/>
  <c r="BH191" i="45" s="1"/>
  <c r="CL191" i="45" s="1"/>
  <c r="AL191" i="45"/>
  <c r="BL191" i="45" s="1"/>
  <c r="CP191" i="45" s="1"/>
  <c r="AP191" i="45"/>
  <c r="BP191" i="45" s="1"/>
  <c r="CT191" i="45" s="1"/>
  <c r="AT191" i="45"/>
  <c r="BT191" i="45" s="1"/>
  <c r="CX191" i="45" s="1"/>
  <c r="AX191" i="45"/>
  <c r="BX191" i="45" s="1"/>
  <c r="DB191" i="45" s="1"/>
  <c r="AC191" i="45"/>
  <c r="BC191" i="45" s="1"/>
  <c r="CG191" i="45" s="1"/>
  <c r="AI191" i="45"/>
  <c r="BI191" i="45" s="1"/>
  <c r="CM191" i="45" s="1"/>
  <c r="AN191" i="45"/>
  <c r="BN191" i="45" s="1"/>
  <c r="CR191" i="45" s="1"/>
  <c r="AS191" i="45"/>
  <c r="BS191" i="45" s="1"/>
  <c r="CW191" i="45" s="1"/>
  <c r="AY191" i="45"/>
  <c r="BY191" i="45" s="1"/>
  <c r="DC191" i="45" s="1"/>
  <c r="AB191" i="45"/>
  <c r="BB191" i="45" s="1"/>
  <c r="CF191" i="45" s="1"/>
  <c r="AJ191" i="45"/>
  <c r="BJ191" i="45" s="1"/>
  <c r="CN191" i="45" s="1"/>
  <c r="AQ191" i="45"/>
  <c r="BQ191" i="45" s="1"/>
  <c r="CU191" i="45" s="1"/>
  <c r="AW191" i="45"/>
  <c r="BW191" i="45" s="1"/>
  <c r="DA191" i="45" s="1"/>
  <c r="AE191" i="45"/>
  <c r="BE191" i="45" s="1"/>
  <c r="CI191" i="45" s="1"/>
  <c r="AM191" i="45"/>
  <c r="BM191" i="45" s="1"/>
  <c r="CQ191" i="45" s="1"/>
  <c r="AV191" i="45"/>
  <c r="BV191" i="45" s="1"/>
  <c r="CZ191" i="45" s="1"/>
  <c r="AG191" i="45"/>
  <c r="BG191" i="45" s="1"/>
  <c r="CK191" i="45" s="1"/>
  <c r="AR191" i="45"/>
  <c r="BR191" i="45" s="1"/>
  <c r="CV191" i="45" s="1"/>
  <c r="BA191" i="45"/>
  <c r="CA191" i="45" s="1"/>
  <c r="DE191" i="45" s="1"/>
  <c r="AK191" i="45"/>
  <c r="BK191" i="45" s="1"/>
  <c r="CO191" i="45" s="1"/>
  <c r="AU191" i="45"/>
  <c r="BU191" i="45" s="1"/>
  <c r="CY191" i="45" s="1"/>
  <c r="AZ191" i="45"/>
  <c r="BZ191" i="45" s="1"/>
  <c r="DD191" i="45" s="1"/>
  <c r="AO191" i="45"/>
  <c r="BO191" i="45" s="1"/>
  <c r="CS191" i="45" s="1"/>
  <c r="AD187" i="45"/>
  <c r="BD187" i="45" s="1"/>
  <c r="CH187" i="45" s="1"/>
  <c r="AH187" i="45"/>
  <c r="BH187" i="45" s="1"/>
  <c r="CL187" i="45" s="1"/>
  <c r="AL187" i="45"/>
  <c r="BL187" i="45" s="1"/>
  <c r="CP187" i="45" s="1"/>
  <c r="AP187" i="45"/>
  <c r="BP187" i="45" s="1"/>
  <c r="CT187" i="45" s="1"/>
  <c r="AT187" i="45"/>
  <c r="BT187" i="45" s="1"/>
  <c r="CX187" i="45" s="1"/>
  <c r="AX187" i="45"/>
  <c r="BX187" i="45" s="1"/>
  <c r="DB187" i="45" s="1"/>
  <c r="AF187" i="45"/>
  <c r="BF187" i="45" s="1"/>
  <c r="CJ187" i="45" s="1"/>
  <c r="AK187" i="45"/>
  <c r="BK187" i="45" s="1"/>
  <c r="CO187" i="45" s="1"/>
  <c r="AQ187" i="45"/>
  <c r="BQ187" i="45" s="1"/>
  <c r="CU187" i="45" s="1"/>
  <c r="AV187" i="45"/>
  <c r="BV187" i="45" s="1"/>
  <c r="CZ187" i="45" s="1"/>
  <c r="BA187" i="45"/>
  <c r="CA187" i="45" s="1"/>
  <c r="DE187" i="45" s="1"/>
  <c r="AG187" i="45"/>
  <c r="BG187" i="45" s="1"/>
  <c r="CK187" i="45" s="1"/>
  <c r="AN187" i="45"/>
  <c r="BN187" i="45" s="1"/>
  <c r="CR187" i="45" s="1"/>
  <c r="AU187" i="45"/>
  <c r="BU187" i="45" s="1"/>
  <c r="CY187" i="45" s="1"/>
  <c r="AC187" i="45"/>
  <c r="BC187" i="45" s="1"/>
  <c r="CG187" i="45" s="1"/>
  <c r="AM187" i="45"/>
  <c r="BM187" i="45" s="1"/>
  <c r="CQ187" i="45" s="1"/>
  <c r="AW187" i="45"/>
  <c r="BW187" i="45" s="1"/>
  <c r="DA187" i="45" s="1"/>
  <c r="AI187" i="45"/>
  <c r="BI187" i="45" s="1"/>
  <c r="CM187" i="45" s="1"/>
  <c r="AR187" i="45"/>
  <c r="BR187" i="45" s="1"/>
  <c r="CV187" i="45" s="1"/>
  <c r="AZ187" i="45"/>
  <c r="BZ187" i="45" s="1"/>
  <c r="DD187" i="45" s="1"/>
  <c r="AB187" i="45"/>
  <c r="BB187" i="45" s="1"/>
  <c r="CF187" i="45" s="1"/>
  <c r="AJ187" i="45"/>
  <c r="BJ187" i="45" s="1"/>
  <c r="CN187" i="45" s="1"/>
  <c r="AS187" i="45"/>
  <c r="BS187" i="45" s="1"/>
  <c r="CW187" i="45" s="1"/>
  <c r="AE187" i="45"/>
  <c r="BE187" i="45" s="1"/>
  <c r="CI187" i="45" s="1"/>
  <c r="AO187" i="45"/>
  <c r="BO187" i="45" s="1"/>
  <c r="CS187" i="45" s="1"/>
  <c r="AD183" i="45"/>
  <c r="BD183" i="45" s="1"/>
  <c r="CH183" i="45" s="1"/>
  <c r="AH183" i="45"/>
  <c r="BH183" i="45" s="1"/>
  <c r="CL183" i="45" s="1"/>
  <c r="AL183" i="45"/>
  <c r="BL183" i="45" s="1"/>
  <c r="CP183" i="45" s="1"/>
  <c r="AP183" i="45"/>
  <c r="BP183" i="45" s="1"/>
  <c r="CT183" i="45" s="1"/>
  <c r="AT183" i="45"/>
  <c r="BT183" i="45" s="1"/>
  <c r="CX183" i="45" s="1"/>
  <c r="AX183" i="45"/>
  <c r="BX183" i="45" s="1"/>
  <c r="DB183" i="45" s="1"/>
  <c r="AC183" i="45"/>
  <c r="BC183" i="45" s="1"/>
  <c r="CG183" i="45" s="1"/>
  <c r="AI183" i="45"/>
  <c r="BI183" i="45" s="1"/>
  <c r="CM183" i="45" s="1"/>
  <c r="AN183" i="45"/>
  <c r="BN183" i="45" s="1"/>
  <c r="CR183" i="45" s="1"/>
  <c r="AS183" i="45"/>
  <c r="BS183" i="45" s="1"/>
  <c r="CW183" i="45" s="1"/>
  <c r="AY183" i="45"/>
  <c r="BY183" i="45" s="1"/>
  <c r="DC183" i="45" s="1"/>
  <c r="AE183" i="45"/>
  <c r="BE183" i="45" s="1"/>
  <c r="CI183" i="45" s="1"/>
  <c r="AK183" i="45"/>
  <c r="BK183" i="45" s="1"/>
  <c r="CO183" i="45" s="1"/>
  <c r="AR183" i="45"/>
  <c r="BR183" i="45" s="1"/>
  <c r="CV183" i="45" s="1"/>
  <c r="AZ183" i="45"/>
  <c r="BZ183" i="45" s="1"/>
  <c r="DD183" i="45" s="1"/>
  <c r="AB183" i="45"/>
  <c r="BB183" i="45" s="1"/>
  <c r="CF183" i="45" s="1"/>
  <c r="AM183" i="45"/>
  <c r="BM183" i="45" s="1"/>
  <c r="CQ183" i="45" s="1"/>
  <c r="AV183" i="45"/>
  <c r="BV183" i="45" s="1"/>
  <c r="CZ183" i="45" s="1"/>
  <c r="AG183" i="45"/>
  <c r="BG183" i="45" s="1"/>
  <c r="CK183" i="45" s="1"/>
  <c r="AQ183" i="45"/>
  <c r="BQ183" i="45" s="1"/>
  <c r="CU183" i="45" s="1"/>
  <c r="BA183" i="45"/>
  <c r="CA183" i="45" s="1"/>
  <c r="DE183" i="45" s="1"/>
  <c r="AJ183" i="45"/>
  <c r="BJ183" i="45" s="1"/>
  <c r="CN183" i="45" s="1"/>
  <c r="AU183" i="45"/>
  <c r="BU183" i="45" s="1"/>
  <c r="CY183" i="45" s="1"/>
  <c r="AO183" i="45"/>
  <c r="BO183" i="45" s="1"/>
  <c r="CS183" i="45" s="1"/>
  <c r="AW183" i="45"/>
  <c r="BW183" i="45" s="1"/>
  <c r="DA183" i="45" s="1"/>
  <c r="AF183" i="45"/>
  <c r="BF183" i="45" s="1"/>
  <c r="CJ183" i="45" s="1"/>
  <c r="AD179" i="45"/>
  <c r="AH179" i="45"/>
  <c r="AL179" i="45"/>
  <c r="AP179" i="45"/>
  <c r="AT179" i="45"/>
  <c r="AX179" i="45"/>
  <c r="AF179" i="45"/>
  <c r="AK179" i="45"/>
  <c r="AQ179" i="45"/>
  <c r="AV179" i="45"/>
  <c r="BA179" i="45"/>
  <c r="AB179" i="45"/>
  <c r="AI179" i="45"/>
  <c r="AO179" i="45"/>
  <c r="AW179" i="45"/>
  <c r="AC179" i="45"/>
  <c r="AM179" i="45"/>
  <c r="AU179" i="45"/>
  <c r="AG179" i="45"/>
  <c r="AR179" i="45"/>
  <c r="AZ179" i="45"/>
  <c r="AJ179" i="45"/>
  <c r="AS179" i="45"/>
  <c r="AE179" i="45"/>
  <c r="AY179" i="45"/>
  <c r="AD175" i="45"/>
  <c r="BD175" i="45" s="1"/>
  <c r="BD176" i="45" s="1"/>
  <c r="AH175" i="45"/>
  <c r="BH175" i="45" s="1"/>
  <c r="BH176" i="45" s="1"/>
  <c r="AL175" i="45"/>
  <c r="BL175" i="45" s="1"/>
  <c r="BL176" i="45" s="1"/>
  <c r="AP175" i="45"/>
  <c r="BP175" i="45" s="1"/>
  <c r="BP176" i="45" s="1"/>
  <c r="AT175" i="45"/>
  <c r="BT175" i="45" s="1"/>
  <c r="BT176" i="45" s="1"/>
  <c r="AX175" i="45"/>
  <c r="BX175" i="45" s="1"/>
  <c r="BX176" i="45" s="1"/>
  <c r="AC175" i="45"/>
  <c r="BC175" i="45" s="1"/>
  <c r="BC176" i="45" s="1"/>
  <c r="AI175" i="45"/>
  <c r="BI175" i="45" s="1"/>
  <c r="BI176" i="45" s="1"/>
  <c r="AN175" i="45"/>
  <c r="BN175" i="45" s="1"/>
  <c r="BN176" i="45" s="1"/>
  <c r="AS175" i="45"/>
  <c r="BS175" i="45" s="1"/>
  <c r="BS176" i="45" s="1"/>
  <c r="AY175" i="45"/>
  <c r="BY175" i="45" s="1"/>
  <c r="BY176" i="45" s="1"/>
  <c r="AF175" i="45"/>
  <c r="BF175" i="45" s="1"/>
  <c r="BF176" i="45" s="1"/>
  <c r="AM175" i="45"/>
  <c r="BM175" i="45" s="1"/>
  <c r="BM176" i="45" s="1"/>
  <c r="AU175" i="45"/>
  <c r="BU175" i="45" s="1"/>
  <c r="BU176" i="45" s="1"/>
  <c r="BA175" i="45"/>
  <c r="CA175" i="45" s="1"/>
  <c r="CA176" i="45" s="1"/>
  <c r="AB175" i="45"/>
  <c r="BB175" i="45" s="1"/>
  <c r="BB176" i="45" s="1"/>
  <c r="AK175" i="45"/>
  <c r="BK175" i="45" s="1"/>
  <c r="BK176" i="45" s="1"/>
  <c r="AV175" i="45"/>
  <c r="BV175" i="45" s="1"/>
  <c r="BV176" i="45" s="1"/>
  <c r="AG175" i="45"/>
  <c r="BG175" i="45" s="1"/>
  <c r="BG176" i="45" s="1"/>
  <c r="AQ175" i="45"/>
  <c r="BQ175" i="45" s="1"/>
  <c r="BQ176" i="45" s="1"/>
  <c r="AZ175" i="45"/>
  <c r="BZ175" i="45" s="1"/>
  <c r="BZ176" i="45" s="1"/>
  <c r="AJ175" i="45"/>
  <c r="BJ175" i="45" s="1"/>
  <c r="BJ176" i="45" s="1"/>
  <c r="CN176" i="45" s="1"/>
  <c r="AR175" i="45"/>
  <c r="BR175" i="45" s="1"/>
  <c r="BR176" i="45" s="1"/>
  <c r="AO175" i="45"/>
  <c r="BO175" i="45" s="1"/>
  <c r="BO176" i="45" s="1"/>
  <c r="AW175" i="45"/>
  <c r="BW175" i="45" s="1"/>
  <c r="BW176" i="45" s="1"/>
  <c r="AE175" i="45"/>
  <c r="BE175" i="45" s="1"/>
  <c r="BE176" i="45" s="1"/>
  <c r="CI176" i="45" s="1"/>
  <c r="AD171" i="45"/>
  <c r="BD171" i="45" s="1"/>
  <c r="CH171" i="45" s="1"/>
  <c r="AH171" i="45"/>
  <c r="BH171" i="45" s="1"/>
  <c r="CL171" i="45" s="1"/>
  <c r="AL171" i="45"/>
  <c r="BL171" i="45" s="1"/>
  <c r="CP171" i="45" s="1"/>
  <c r="AP171" i="45"/>
  <c r="BP171" i="45" s="1"/>
  <c r="CT171" i="45" s="1"/>
  <c r="AT171" i="45"/>
  <c r="BT171" i="45" s="1"/>
  <c r="CX171" i="45" s="1"/>
  <c r="AX171" i="45"/>
  <c r="BX171" i="45" s="1"/>
  <c r="DB171" i="45" s="1"/>
  <c r="AF171" i="45"/>
  <c r="BF171" i="45" s="1"/>
  <c r="CJ171" i="45" s="1"/>
  <c r="AK171" i="45"/>
  <c r="BK171" i="45" s="1"/>
  <c r="CO171" i="45" s="1"/>
  <c r="AQ171" i="45"/>
  <c r="BQ171" i="45" s="1"/>
  <c r="CU171" i="45" s="1"/>
  <c r="AV171" i="45"/>
  <c r="BV171" i="45" s="1"/>
  <c r="CZ171" i="45" s="1"/>
  <c r="BA171" i="45"/>
  <c r="CA171" i="45" s="1"/>
  <c r="DE171" i="45" s="1"/>
  <c r="AG171" i="45"/>
  <c r="BG171" i="45" s="1"/>
  <c r="CK171" i="45" s="1"/>
  <c r="AN171" i="45"/>
  <c r="BN171" i="45" s="1"/>
  <c r="CR171" i="45" s="1"/>
  <c r="AU171" i="45"/>
  <c r="BU171" i="45" s="1"/>
  <c r="CY171" i="45" s="1"/>
  <c r="AC171" i="45"/>
  <c r="BC171" i="45" s="1"/>
  <c r="CG171" i="45" s="1"/>
  <c r="AJ171" i="45"/>
  <c r="BJ171" i="45" s="1"/>
  <c r="CN171" i="45" s="1"/>
  <c r="AR171" i="45"/>
  <c r="BR171" i="45" s="1"/>
  <c r="CV171" i="45" s="1"/>
  <c r="AY171" i="45"/>
  <c r="BY171" i="45" s="1"/>
  <c r="DC171" i="45" s="1"/>
  <c r="AE171" i="45"/>
  <c r="BE171" i="45" s="1"/>
  <c r="CI171" i="45" s="1"/>
  <c r="AS171" i="45"/>
  <c r="BS171" i="45" s="1"/>
  <c r="CW171" i="45" s="1"/>
  <c r="AM171" i="45"/>
  <c r="BM171" i="45" s="1"/>
  <c r="CQ171" i="45" s="1"/>
  <c r="AZ171" i="45"/>
  <c r="BZ171" i="45" s="1"/>
  <c r="DD171" i="45" s="1"/>
  <c r="AB171" i="45"/>
  <c r="BB171" i="45" s="1"/>
  <c r="CF171" i="45" s="1"/>
  <c r="AO171" i="45"/>
  <c r="BO171" i="45" s="1"/>
  <c r="CS171" i="45" s="1"/>
  <c r="AI171" i="45"/>
  <c r="BI171" i="45" s="1"/>
  <c r="CM171" i="45" s="1"/>
  <c r="AW171" i="45"/>
  <c r="BW171" i="45" s="1"/>
  <c r="DA171" i="45" s="1"/>
  <c r="AD167" i="45"/>
  <c r="AH167" i="45"/>
  <c r="AL167" i="45"/>
  <c r="AP167" i="45"/>
  <c r="AT167" i="45"/>
  <c r="AX167" i="45"/>
  <c r="AF167" i="45"/>
  <c r="AK167" i="45"/>
  <c r="AQ167" i="45"/>
  <c r="AV167" i="45"/>
  <c r="BA167" i="45"/>
  <c r="AC167" i="45"/>
  <c r="AI167" i="45"/>
  <c r="AN167" i="45"/>
  <c r="AS167" i="45"/>
  <c r="AY167" i="45"/>
  <c r="AB167" i="45"/>
  <c r="AM167" i="45"/>
  <c r="AW167" i="45"/>
  <c r="AG167" i="45"/>
  <c r="AR167" i="45"/>
  <c r="AE167" i="45"/>
  <c r="AZ167" i="45"/>
  <c r="AO167" i="45"/>
  <c r="AU167" i="45"/>
  <c r="AD163" i="45"/>
  <c r="BD163" i="45" s="1"/>
  <c r="CH163" i="45" s="1"/>
  <c r="AH163" i="45"/>
  <c r="BH163" i="45" s="1"/>
  <c r="CL163" i="45" s="1"/>
  <c r="AL163" i="45"/>
  <c r="BL163" i="45" s="1"/>
  <c r="CP163" i="45" s="1"/>
  <c r="AP163" i="45"/>
  <c r="BP163" i="45" s="1"/>
  <c r="CT163" i="45" s="1"/>
  <c r="AT163" i="45"/>
  <c r="BT163" i="45" s="1"/>
  <c r="CX163" i="45" s="1"/>
  <c r="AX163" i="45"/>
  <c r="BX163" i="45" s="1"/>
  <c r="DB163" i="45" s="1"/>
  <c r="AC163" i="45"/>
  <c r="BC163" i="45" s="1"/>
  <c r="CG163" i="45" s="1"/>
  <c r="AI163" i="45"/>
  <c r="BI163" i="45" s="1"/>
  <c r="CM163" i="45" s="1"/>
  <c r="AN163" i="45"/>
  <c r="BN163" i="45" s="1"/>
  <c r="CR163" i="45" s="1"/>
  <c r="AS163" i="45"/>
  <c r="BS163" i="45" s="1"/>
  <c r="CW163" i="45" s="1"/>
  <c r="AY163" i="45"/>
  <c r="BY163" i="45" s="1"/>
  <c r="DC163" i="45" s="1"/>
  <c r="AF163" i="45"/>
  <c r="BF163" i="45" s="1"/>
  <c r="CJ163" i="45" s="1"/>
  <c r="AK163" i="45"/>
  <c r="BK163" i="45" s="1"/>
  <c r="CO163" i="45" s="1"/>
  <c r="AQ163" i="45"/>
  <c r="BQ163" i="45" s="1"/>
  <c r="CU163" i="45" s="1"/>
  <c r="AV163" i="45"/>
  <c r="BV163" i="45" s="1"/>
  <c r="CZ163" i="45" s="1"/>
  <c r="BA163" i="45"/>
  <c r="CA163" i="45" s="1"/>
  <c r="DE163" i="45" s="1"/>
  <c r="AJ163" i="45"/>
  <c r="BJ163" i="45" s="1"/>
  <c r="CN163" i="45" s="1"/>
  <c r="AU163" i="45"/>
  <c r="BU163" i="45" s="1"/>
  <c r="CY163" i="45" s="1"/>
  <c r="AE163" i="45"/>
  <c r="BE163" i="45" s="1"/>
  <c r="CI163" i="45" s="1"/>
  <c r="AO163" i="45"/>
  <c r="BO163" i="45" s="1"/>
  <c r="CS163" i="45" s="1"/>
  <c r="AZ163" i="45"/>
  <c r="BZ163" i="45" s="1"/>
  <c r="DD163" i="45" s="1"/>
  <c r="AM163" i="45"/>
  <c r="BM163" i="45" s="1"/>
  <c r="CQ163" i="45" s="1"/>
  <c r="AB163" i="45"/>
  <c r="BB163" i="45" s="1"/>
  <c r="CF163" i="45" s="1"/>
  <c r="AW163" i="45"/>
  <c r="BW163" i="45" s="1"/>
  <c r="DA163" i="45" s="1"/>
  <c r="AG163" i="45"/>
  <c r="BG163" i="45" s="1"/>
  <c r="CK163" i="45" s="1"/>
  <c r="AR163" i="45"/>
  <c r="BR163" i="45" s="1"/>
  <c r="CV163" i="45" s="1"/>
  <c r="AD159" i="45"/>
  <c r="BD159" i="45" s="1"/>
  <c r="CH159" i="45" s="1"/>
  <c r="AH159" i="45"/>
  <c r="BH159" i="45" s="1"/>
  <c r="CL159" i="45" s="1"/>
  <c r="AL159" i="45"/>
  <c r="BL159" i="45" s="1"/>
  <c r="CP159" i="45" s="1"/>
  <c r="AP159" i="45"/>
  <c r="BP159" i="45" s="1"/>
  <c r="CT159" i="45" s="1"/>
  <c r="AT159" i="45"/>
  <c r="BT159" i="45" s="1"/>
  <c r="CX159" i="45" s="1"/>
  <c r="AX159" i="45"/>
  <c r="BX159" i="45" s="1"/>
  <c r="DB159" i="45" s="1"/>
  <c r="AF159" i="45"/>
  <c r="BF159" i="45" s="1"/>
  <c r="CJ159" i="45" s="1"/>
  <c r="AK159" i="45"/>
  <c r="BK159" i="45" s="1"/>
  <c r="CO159" i="45" s="1"/>
  <c r="AQ159" i="45"/>
  <c r="BQ159" i="45" s="1"/>
  <c r="CU159" i="45" s="1"/>
  <c r="AV159" i="45"/>
  <c r="BV159" i="45" s="1"/>
  <c r="CZ159" i="45" s="1"/>
  <c r="BA159" i="45"/>
  <c r="CA159" i="45" s="1"/>
  <c r="DE159" i="45" s="1"/>
  <c r="AC159" i="45"/>
  <c r="BC159" i="45" s="1"/>
  <c r="CG159" i="45" s="1"/>
  <c r="AI159" i="45"/>
  <c r="BI159" i="45" s="1"/>
  <c r="CM159" i="45" s="1"/>
  <c r="AN159" i="45"/>
  <c r="BN159" i="45" s="1"/>
  <c r="CR159" i="45" s="1"/>
  <c r="AS159" i="45"/>
  <c r="BS159" i="45" s="1"/>
  <c r="CW159" i="45" s="1"/>
  <c r="AY159" i="45"/>
  <c r="BY159" i="45" s="1"/>
  <c r="DC159" i="45" s="1"/>
  <c r="AG159" i="45"/>
  <c r="BG159" i="45" s="1"/>
  <c r="CK159" i="45" s="1"/>
  <c r="AR159" i="45"/>
  <c r="BR159" i="45" s="1"/>
  <c r="CV159" i="45" s="1"/>
  <c r="AB159" i="45"/>
  <c r="BB159" i="45" s="1"/>
  <c r="CF159" i="45" s="1"/>
  <c r="AM159" i="45"/>
  <c r="BM159" i="45" s="1"/>
  <c r="CQ159" i="45" s="1"/>
  <c r="AW159" i="45"/>
  <c r="BW159" i="45" s="1"/>
  <c r="DA159" i="45" s="1"/>
  <c r="AU159" i="45"/>
  <c r="BU159" i="45" s="1"/>
  <c r="CY159" i="45" s="1"/>
  <c r="AJ159" i="45"/>
  <c r="BJ159" i="45" s="1"/>
  <c r="CN159" i="45" s="1"/>
  <c r="AO159" i="45"/>
  <c r="BO159" i="45" s="1"/>
  <c r="CS159" i="45" s="1"/>
  <c r="AZ159" i="45"/>
  <c r="BZ159" i="45" s="1"/>
  <c r="DD159" i="45" s="1"/>
  <c r="AE159" i="45"/>
  <c r="BE159" i="45" s="1"/>
  <c r="CI159" i="45" s="1"/>
  <c r="AB155" i="45"/>
  <c r="BB155" i="45" s="1"/>
  <c r="CF155" i="45" s="1"/>
  <c r="AF155" i="45"/>
  <c r="BF155" i="45" s="1"/>
  <c r="CJ155" i="45" s="1"/>
  <c r="AJ155" i="45"/>
  <c r="BJ155" i="45" s="1"/>
  <c r="CN155" i="45" s="1"/>
  <c r="AN155" i="45"/>
  <c r="BN155" i="45" s="1"/>
  <c r="CR155" i="45" s="1"/>
  <c r="AR155" i="45"/>
  <c r="BR155" i="45" s="1"/>
  <c r="CV155" i="45" s="1"/>
  <c r="AD155" i="45"/>
  <c r="BD155" i="45" s="1"/>
  <c r="CH155" i="45" s="1"/>
  <c r="AI155" i="45"/>
  <c r="BI155" i="45" s="1"/>
  <c r="CM155" i="45" s="1"/>
  <c r="AO155" i="45"/>
  <c r="BO155" i="45" s="1"/>
  <c r="CS155" i="45" s="1"/>
  <c r="AT155" i="45"/>
  <c r="BT155" i="45" s="1"/>
  <c r="CX155" i="45" s="1"/>
  <c r="AX155" i="45"/>
  <c r="BX155" i="45" s="1"/>
  <c r="DB155" i="45" s="1"/>
  <c r="AE155" i="45"/>
  <c r="BE155" i="45" s="1"/>
  <c r="CI155" i="45" s="1"/>
  <c r="AL155" i="45"/>
  <c r="BL155" i="45" s="1"/>
  <c r="CP155" i="45" s="1"/>
  <c r="AS155" i="45"/>
  <c r="BS155" i="45" s="1"/>
  <c r="CW155" i="45" s="1"/>
  <c r="AY155" i="45"/>
  <c r="BY155" i="45" s="1"/>
  <c r="DC155" i="45" s="1"/>
  <c r="AH155" i="45"/>
  <c r="BH155" i="45" s="1"/>
  <c r="CL155" i="45" s="1"/>
  <c r="AP155" i="45"/>
  <c r="BP155" i="45" s="1"/>
  <c r="CT155" i="45" s="1"/>
  <c r="AV155" i="45"/>
  <c r="BV155" i="45" s="1"/>
  <c r="CZ155" i="45" s="1"/>
  <c r="BA155" i="45"/>
  <c r="CA155" i="45" s="1"/>
  <c r="DE155" i="45" s="1"/>
  <c r="AM155" i="45"/>
  <c r="BM155" i="45" s="1"/>
  <c r="CQ155" i="45" s="1"/>
  <c r="AZ155" i="45"/>
  <c r="BZ155" i="45" s="1"/>
  <c r="DD155" i="45" s="1"/>
  <c r="AG155" i="45"/>
  <c r="BG155" i="45" s="1"/>
  <c r="CK155" i="45" s="1"/>
  <c r="AU155" i="45"/>
  <c r="BU155" i="45" s="1"/>
  <c r="CY155" i="45" s="1"/>
  <c r="AK155" i="45"/>
  <c r="BK155" i="45" s="1"/>
  <c r="CO155" i="45" s="1"/>
  <c r="AW155" i="45"/>
  <c r="BW155" i="45" s="1"/>
  <c r="DA155" i="45" s="1"/>
  <c r="AC155" i="45"/>
  <c r="BC155" i="45" s="1"/>
  <c r="CG155" i="45" s="1"/>
  <c r="AQ155" i="45"/>
  <c r="BQ155" i="45" s="1"/>
  <c r="CU155" i="45" s="1"/>
  <c r="AV323" i="45"/>
  <c r="AP315" i="45"/>
  <c r="BP315" i="45" s="1"/>
  <c r="CT315" i="45" s="1"/>
  <c r="AN303" i="45"/>
  <c r="AH295" i="45"/>
  <c r="AV291" i="45"/>
  <c r="BV291" i="45" s="1"/>
  <c r="AS279" i="45"/>
  <c r="BS279" i="45" s="1"/>
  <c r="CW279" i="45" s="1"/>
  <c r="AJ275" i="45"/>
  <c r="BJ275" i="45" s="1"/>
  <c r="CN275" i="45" s="1"/>
  <c r="AB263" i="45"/>
  <c r="BB263" i="45" s="1"/>
  <c r="CF263" i="45" s="1"/>
  <c r="AZ247" i="45"/>
  <c r="AZ235" i="45"/>
  <c r="BZ235" i="45" s="1"/>
  <c r="DD235" i="45" s="1"/>
  <c r="AM227" i="45"/>
  <c r="BM227" i="45" s="1"/>
  <c r="CQ227" i="45" s="1"/>
  <c r="AQ215" i="45"/>
  <c r="BQ215" i="45" s="1"/>
  <c r="CU215" i="45" s="1"/>
  <c r="AQ207" i="45"/>
  <c r="BQ207" i="45" s="1"/>
  <c r="AN179" i="45"/>
  <c r="AX319" i="45"/>
  <c r="AF315" i="45"/>
  <c r="BF315" i="45" s="1"/>
  <c r="CJ315" i="45" s="1"/>
  <c r="AS311" i="45"/>
  <c r="BS311" i="45" s="1"/>
  <c r="CW311" i="45" s="1"/>
  <c r="AC303" i="45"/>
  <c r="BA299" i="45"/>
  <c r="CA299" i="45" s="1"/>
  <c r="DE299" i="45" s="1"/>
  <c r="AK291" i="45"/>
  <c r="BK291" i="45" s="1"/>
  <c r="CO291" i="45" s="1"/>
  <c r="AX287" i="45"/>
  <c r="BX287" i="45" s="1"/>
  <c r="AR283" i="45"/>
  <c r="BR283" i="45" s="1"/>
  <c r="CV283" i="45" s="1"/>
  <c r="AO267" i="45"/>
  <c r="BO267" i="45" s="1"/>
  <c r="CS267" i="45" s="1"/>
  <c r="AZ251" i="45"/>
  <c r="BZ251" i="45" s="1"/>
  <c r="AM247" i="45"/>
  <c r="AZ199" i="45"/>
  <c r="BZ199" i="45" s="1"/>
  <c r="DD199" i="45" s="1"/>
  <c r="AN319" i="45"/>
  <c r="AV307" i="45"/>
  <c r="AN287" i="45"/>
  <c r="BN287" i="45" s="1"/>
  <c r="AE283" i="45"/>
  <c r="BE283" i="45" s="1"/>
  <c r="CI283" i="45" s="1"/>
  <c r="AU259" i="45"/>
  <c r="BU259" i="45" s="1"/>
  <c r="CY259" i="45" s="1"/>
  <c r="AY255" i="45"/>
  <c r="AK251" i="45"/>
  <c r="BK251" i="45" s="1"/>
  <c r="AU239" i="45"/>
  <c r="BU239" i="45" s="1"/>
  <c r="CY239" i="45" s="1"/>
  <c r="AB231" i="45"/>
  <c r="BB231" i="45" s="1"/>
  <c r="AR211" i="45"/>
  <c r="BR211" i="45" s="1"/>
  <c r="CV211" i="45" s="1"/>
  <c r="AF191" i="45"/>
  <c r="BF191" i="45" s="1"/>
  <c r="CJ191" i="45" s="1"/>
  <c r="AY187" i="45"/>
  <c r="BY187" i="45" s="1"/>
  <c r="DC187" i="45" s="1"/>
  <c r="AJ167" i="45"/>
  <c r="AE323" i="45"/>
  <c r="AI323" i="45"/>
  <c r="AM323" i="45"/>
  <c r="AQ323" i="45"/>
  <c r="AU323" i="45"/>
  <c r="AY323" i="45"/>
  <c r="AD323" i="45"/>
  <c r="AJ323" i="45"/>
  <c r="AO323" i="45"/>
  <c r="AT323" i="45"/>
  <c r="AZ323" i="45"/>
  <c r="AB323" i="45"/>
  <c r="AG323" i="45"/>
  <c r="AL323" i="45"/>
  <c r="AR323" i="45"/>
  <c r="AW323" i="45"/>
  <c r="AF323" i="45"/>
  <c r="AP323" i="45"/>
  <c r="BA323" i="45"/>
  <c r="AH323" i="45"/>
  <c r="AS323" i="45"/>
  <c r="AC323" i="45"/>
  <c r="AN323" i="45"/>
  <c r="AX323" i="45"/>
  <c r="AE311" i="45"/>
  <c r="BE311" i="45" s="1"/>
  <c r="CI311" i="45" s="1"/>
  <c r="AI311" i="45"/>
  <c r="BI311" i="45" s="1"/>
  <c r="CM311" i="45" s="1"/>
  <c r="AM311" i="45"/>
  <c r="BM311" i="45" s="1"/>
  <c r="CQ311" i="45" s="1"/>
  <c r="AQ311" i="45"/>
  <c r="BQ311" i="45" s="1"/>
  <c r="CU311" i="45" s="1"/>
  <c r="AU311" i="45"/>
  <c r="BU311" i="45" s="1"/>
  <c r="CY311" i="45" s="1"/>
  <c r="AY311" i="45"/>
  <c r="BY311" i="45" s="1"/>
  <c r="DC311" i="45" s="1"/>
  <c r="AB311" i="45"/>
  <c r="BB311" i="45" s="1"/>
  <c r="CF311" i="45" s="1"/>
  <c r="AG311" i="45"/>
  <c r="BG311" i="45" s="1"/>
  <c r="CK311" i="45" s="1"/>
  <c r="AL311" i="45"/>
  <c r="BL311" i="45" s="1"/>
  <c r="CP311" i="45" s="1"/>
  <c r="AR311" i="45"/>
  <c r="BR311" i="45" s="1"/>
  <c r="CV311" i="45" s="1"/>
  <c r="AW311" i="45"/>
  <c r="BW311" i="45" s="1"/>
  <c r="DA311" i="45" s="1"/>
  <c r="AD311" i="45"/>
  <c r="BD311" i="45" s="1"/>
  <c r="CH311" i="45" s="1"/>
  <c r="AJ311" i="45"/>
  <c r="BJ311" i="45" s="1"/>
  <c r="CN311" i="45" s="1"/>
  <c r="AO311" i="45"/>
  <c r="BO311" i="45" s="1"/>
  <c r="CS311" i="45" s="1"/>
  <c r="AT311" i="45"/>
  <c r="BT311" i="45" s="1"/>
  <c r="CX311" i="45" s="1"/>
  <c r="AZ311" i="45"/>
  <c r="BZ311" i="45" s="1"/>
  <c r="DD311" i="45" s="1"/>
  <c r="AC311" i="45"/>
  <c r="BC311" i="45" s="1"/>
  <c r="CG311" i="45" s="1"/>
  <c r="AN311" i="45"/>
  <c r="BN311" i="45" s="1"/>
  <c r="CR311" i="45" s="1"/>
  <c r="AX311" i="45"/>
  <c r="BX311" i="45" s="1"/>
  <c r="DB311" i="45" s="1"/>
  <c r="AF311" i="45"/>
  <c r="BF311" i="45" s="1"/>
  <c r="CJ311" i="45" s="1"/>
  <c r="AP311" i="45"/>
  <c r="BP311" i="45" s="1"/>
  <c r="CT311" i="45" s="1"/>
  <c r="BA311" i="45"/>
  <c r="CA311" i="45" s="1"/>
  <c r="DE311" i="45" s="1"/>
  <c r="AK311" i="45"/>
  <c r="BK311" i="45" s="1"/>
  <c r="CO311" i="45" s="1"/>
  <c r="AV311" i="45"/>
  <c r="BV311" i="45" s="1"/>
  <c r="CZ311" i="45" s="1"/>
  <c r="AE299" i="45"/>
  <c r="BE299" i="45" s="1"/>
  <c r="CI299" i="45" s="1"/>
  <c r="AI299" i="45"/>
  <c r="BI299" i="45" s="1"/>
  <c r="CM299" i="45" s="1"/>
  <c r="AM299" i="45"/>
  <c r="BM299" i="45" s="1"/>
  <c r="CQ299" i="45" s="1"/>
  <c r="AQ299" i="45"/>
  <c r="BQ299" i="45" s="1"/>
  <c r="CU299" i="45" s="1"/>
  <c r="AU299" i="45"/>
  <c r="BU299" i="45" s="1"/>
  <c r="CY299" i="45" s="1"/>
  <c r="AY299" i="45"/>
  <c r="BY299" i="45" s="1"/>
  <c r="DC299" i="45" s="1"/>
  <c r="AD299" i="45"/>
  <c r="BD299" i="45" s="1"/>
  <c r="CH299" i="45" s="1"/>
  <c r="AJ299" i="45"/>
  <c r="BJ299" i="45" s="1"/>
  <c r="CN299" i="45" s="1"/>
  <c r="AO299" i="45"/>
  <c r="BO299" i="45" s="1"/>
  <c r="CS299" i="45" s="1"/>
  <c r="AT299" i="45"/>
  <c r="BT299" i="45" s="1"/>
  <c r="CX299" i="45" s="1"/>
  <c r="AZ299" i="45"/>
  <c r="BZ299" i="45" s="1"/>
  <c r="DD299" i="45" s="1"/>
  <c r="AB299" i="45"/>
  <c r="BB299" i="45" s="1"/>
  <c r="CF299" i="45" s="1"/>
  <c r="AG299" i="45"/>
  <c r="BG299" i="45" s="1"/>
  <c r="CK299" i="45" s="1"/>
  <c r="AL299" i="45"/>
  <c r="BL299" i="45" s="1"/>
  <c r="CP299" i="45" s="1"/>
  <c r="AR299" i="45"/>
  <c r="BR299" i="45" s="1"/>
  <c r="CV299" i="45" s="1"/>
  <c r="AW299" i="45"/>
  <c r="BW299" i="45" s="1"/>
  <c r="DA299" i="45" s="1"/>
  <c r="AK299" i="45"/>
  <c r="BK299" i="45" s="1"/>
  <c r="CO299" i="45" s="1"/>
  <c r="AV299" i="45"/>
  <c r="BV299" i="45" s="1"/>
  <c r="CZ299" i="45" s="1"/>
  <c r="AC299" i="45"/>
  <c r="BC299" i="45" s="1"/>
  <c r="CG299" i="45" s="1"/>
  <c r="AN299" i="45"/>
  <c r="BN299" i="45" s="1"/>
  <c r="CR299" i="45" s="1"/>
  <c r="AX299" i="45"/>
  <c r="BX299" i="45" s="1"/>
  <c r="DB299" i="45" s="1"/>
  <c r="AH299" i="45"/>
  <c r="BH299" i="45" s="1"/>
  <c r="CL299" i="45" s="1"/>
  <c r="AS299" i="45"/>
  <c r="BS299" i="45" s="1"/>
  <c r="CW299" i="45" s="1"/>
  <c r="AD279" i="45"/>
  <c r="BD279" i="45" s="1"/>
  <c r="CH279" i="45" s="1"/>
  <c r="AH279" i="45"/>
  <c r="BH279" i="45" s="1"/>
  <c r="CL279" i="45" s="1"/>
  <c r="AL279" i="45"/>
  <c r="BL279" i="45" s="1"/>
  <c r="CP279" i="45" s="1"/>
  <c r="AP279" i="45"/>
  <c r="BP279" i="45" s="1"/>
  <c r="CT279" i="45" s="1"/>
  <c r="AT279" i="45"/>
  <c r="BT279" i="45" s="1"/>
  <c r="CX279" i="45" s="1"/>
  <c r="AX279" i="45"/>
  <c r="BX279" i="45" s="1"/>
  <c r="DB279" i="45" s="1"/>
  <c r="AF279" i="45"/>
  <c r="BF279" i="45" s="1"/>
  <c r="CJ279" i="45" s="1"/>
  <c r="AK279" i="45"/>
  <c r="BK279" i="45" s="1"/>
  <c r="CO279" i="45" s="1"/>
  <c r="AQ279" i="45"/>
  <c r="BQ279" i="45" s="1"/>
  <c r="CU279" i="45" s="1"/>
  <c r="AV279" i="45"/>
  <c r="BV279" i="45" s="1"/>
  <c r="CZ279" i="45" s="1"/>
  <c r="BA279" i="45"/>
  <c r="CA279" i="45" s="1"/>
  <c r="DE279" i="45" s="1"/>
  <c r="AC279" i="45"/>
  <c r="BC279" i="45" s="1"/>
  <c r="CG279" i="45" s="1"/>
  <c r="AJ279" i="45"/>
  <c r="BJ279" i="45" s="1"/>
  <c r="CN279" i="45" s="1"/>
  <c r="AR279" i="45"/>
  <c r="BR279" i="45" s="1"/>
  <c r="CV279" i="45" s="1"/>
  <c r="AY279" i="45"/>
  <c r="BY279" i="45" s="1"/>
  <c r="DC279" i="45" s="1"/>
  <c r="AG279" i="45"/>
  <c r="BG279" i="45" s="1"/>
  <c r="CK279" i="45" s="1"/>
  <c r="AN279" i="45"/>
  <c r="BN279" i="45" s="1"/>
  <c r="CR279" i="45" s="1"/>
  <c r="AU279" i="45"/>
  <c r="BU279" i="45" s="1"/>
  <c r="CY279" i="45" s="1"/>
  <c r="AM279" i="45"/>
  <c r="BM279" i="45" s="1"/>
  <c r="CQ279" i="45" s="1"/>
  <c r="AZ279" i="45"/>
  <c r="BZ279" i="45" s="1"/>
  <c r="DD279" i="45" s="1"/>
  <c r="AB279" i="45"/>
  <c r="BB279" i="45" s="1"/>
  <c r="CF279" i="45" s="1"/>
  <c r="AO279" i="45"/>
  <c r="BO279" i="45" s="1"/>
  <c r="CS279" i="45" s="1"/>
  <c r="AI279" i="45"/>
  <c r="BI279" i="45" s="1"/>
  <c r="CM279" i="45" s="1"/>
  <c r="AW279" i="45"/>
  <c r="BW279" i="45" s="1"/>
  <c r="DA279" i="45" s="1"/>
  <c r="AC319" i="45"/>
  <c r="BA315" i="45"/>
  <c r="CA315" i="45" s="1"/>
  <c r="DE315" i="45" s="1"/>
  <c r="AK307" i="45"/>
  <c r="AX303" i="45"/>
  <c r="AF299" i="45"/>
  <c r="BF299" i="45" s="1"/>
  <c r="CJ299" i="45" s="1"/>
  <c r="AS295" i="45"/>
  <c r="AC287" i="45"/>
  <c r="BC287" i="45" s="1"/>
  <c r="AW275" i="45"/>
  <c r="BW275" i="45" s="1"/>
  <c r="DA275" i="45" s="1"/>
  <c r="AN271" i="45"/>
  <c r="BN271" i="45" s="1"/>
  <c r="CR271" i="45" s="1"/>
  <c r="AO263" i="45"/>
  <c r="BO263" i="45" s="1"/>
  <c r="CS263" i="45" s="1"/>
  <c r="AF259" i="45"/>
  <c r="BF259" i="45" s="1"/>
  <c r="CJ259" i="45" s="1"/>
  <c r="AJ255" i="45"/>
  <c r="AJ243" i="45"/>
  <c r="BJ243" i="45" s="1"/>
  <c r="AY223" i="45"/>
  <c r="BY223" i="45" s="1"/>
  <c r="DC223" i="45" s="1"/>
  <c r="AZ203" i="45"/>
  <c r="BZ203" i="45" s="1"/>
  <c r="DD203" i="45" s="1"/>
  <c r="AB151" i="45"/>
  <c r="BB151" i="45" s="1"/>
  <c r="AF151" i="45"/>
  <c r="BF151" i="45" s="1"/>
  <c r="AJ151" i="45"/>
  <c r="BJ151" i="45" s="1"/>
  <c r="AN151" i="45"/>
  <c r="BN151" i="45" s="1"/>
  <c r="AR151" i="45"/>
  <c r="BR151" i="45" s="1"/>
  <c r="AV151" i="45"/>
  <c r="BV151" i="45" s="1"/>
  <c r="AZ151" i="45"/>
  <c r="BZ151" i="45" s="1"/>
  <c r="AG151" i="45"/>
  <c r="BG151" i="45" s="1"/>
  <c r="AL151" i="45"/>
  <c r="BL151" i="45" s="1"/>
  <c r="AQ151" i="45"/>
  <c r="BQ151" i="45" s="1"/>
  <c r="AW151" i="45"/>
  <c r="BW151" i="45" s="1"/>
  <c r="AC151" i="45"/>
  <c r="BC151" i="45" s="1"/>
  <c r="AI151" i="45"/>
  <c r="BI151" i="45" s="1"/>
  <c r="AP151" i="45"/>
  <c r="BP151" i="45" s="1"/>
  <c r="AX151" i="45"/>
  <c r="BX151" i="45" s="1"/>
  <c r="AE151" i="45"/>
  <c r="BE151" i="45" s="1"/>
  <c r="AM151" i="45"/>
  <c r="BM151" i="45" s="1"/>
  <c r="AT151" i="45"/>
  <c r="BT151" i="45" s="1"/>
  <c r="BA151" i="45"/>
  <c r="CA151" i="45" s="1"/>
  <c r="AD151" i="45"/>
  <c r="BD151" i="45" s="1"/>
  <c r="AS151" i="45"/>
  <c r="BS151" i="45" s="1"/>
  <c r="AK151" i="45"/>
  <c r="BK151" i="45" s="1"/>
  <c r="AY151" i="45"/>
  <c r="BY151" i="45" s="1"/>
  <c r="AO151" i="45"/>
  <c r="BO151" i="45" s="1"/>
  <c r="AH151" i="45"/>
  <c r="BH151" i="45" s="1"/>
  <c r="AB147" i="45"/>
  <c r="BB147" i="45" s="1"/>
  <c r="CF147" i="45" s="1"/>
  <c r="AF147" i="45"/>
  <c r="BF147" i="45" s="1"/>
  <c r="CJ147" i="45" s="1"/>
  <c r="AJ147" i="45"/>
  <c r="BJ147" i="45" s="1"/>
  <c r="CN147" i="45" s="1"/>
  <c r="AN147" i="45"/>
  <c r="BN147" i="45" s="1"/>
  <c r="CR147" i="45" s="1"/>
  <c r="AR147" i="45"/>
  <c r="BR147" i="45" s="1"/>
  <c r="CV147" i="45" s="1"/>
  <c r="AV147" i="45"/>
  <c r="BV147" i="45" s="1"/>
  <c r="CZ147" i="45" s="1"/>
  <c r="AZ147" i="45"/>
  <c r="BZ147" i="45" s="1"/>
  <c r="DD147" i="45" s="1"/>
  <c r="AD147" i="45"/>
  <c r="BD147" i="45" s="1"/>
  <c r="CH147" i="45" s="1"/>
  <c r="AI147" i="45"/>
  <c r="BI147" i="45" s="1"/>
  <c r="CM147" i="45" s="1"/>
  <c r="AO147" i="45"/>
  <c r="BO147" i="45" s="1"/>
  <c r="CS147" i="45" s="1"/>
  <c r="AT147" i="45"/>
  <c r="BT147" i="45" s="1"/>
  <c r="CX147" i="45" s="1"/>
  <c r="AY147" i="45"/>
  <c r="BY147" i="45" s="1"/>
  <c r="DC147" i="45" s="1"/>
  <c r="AG147" i="45"/>
  <c r="BG147" i="45" s="1"/>
  <c r="CK147" i="45" s="1"/>
  <c r="AM147" i="45"/>
  <c r="BM147" i="45" s="1"/>
  <c r="CQ147" i="45" s="1"/>
  <c r="AU147" i="45"/>
  <c r="BU147" i="45" s="1"/>
  <c r="CY147" i="45" s="1"/>
  <c r="AC147" i="45"/>
  <c r="BC147" i="45" s="1"/>
  <c r="CG147" i="45" s="1"/>
  <c r="AK147" i="45"/>
  <c r="BK147" i="45" s="1"/>
  <c r="CO147" i="45" s="1"/>
  <c r="AQ147" i="45"/>
  <c r="BQ147" i="45" s="1"/>
  <c r="CU147" i="45" s="1"/>
  <c r="AX147" i="45"/>
  <c r="BX147" i="45" s="1"/>
  <c r="DB147" i="45" s="1"/>
  <c r="AH147" i="45"/>
  <c r="BH147" i="45" s="1"/>
  <c r="CL147" i="45" s="1"/>
  <c r="AW147" i="45"/>
  <c r="BW147" i="45" s="1"/>
  <c r="DA147" i="45" s="1"/>
  <c r="AP147" i="45"/>
  <c r="BP147" i="45" s="1"/>
  <c r="CT147" i="45" s="1"/>
  <c r="AL147" i="45"/>
  <c r="BL147" i="45" s="1"/>
  <c r="CP147" i="45" s="1"/>
  <c r="BA147" i="45"/>
  <c r="CA147" i="45" s="1"/>
  <c r="DE147" i="45" s="1"/>
  <c r="AE147" i="45"/>
  <c r="BE147" i="45" s="1"/>
  <c r="CI147" i="45" s="1"/>
  <c r="AB143" i="45"/>
  <c r="BB143" i="45" s="1"/>
  <c r="CF143" i="45" s="1"/>
  <c r="AF143" i="45"/>
  <c r="BF143" i="45" s="1"/>
  <c r="CJ143" i="45" s="1"/>
  <c r="AJ143" i="45"/>
  <c r="BJ143" i="45" s="1"/>
  <c r="CN143" i="45" s="1"/>
  <c r="AN143" i="45"/>
  <c r="BN143" i="45" s="1"/>
  <c r="CR143" i="45" s="1"/>
  <c r="AR143" i="45"/>
  <c r="BR143" i="45" s="1"/>
  <c r="CV143" i="45" s="1"/>
  <c r="AV143" i="45"/>
  <c r="BV143" i="45" s="1"/>
  <c r="CZ143" i="45" s="1"/>
  <c r="AZ143" i="45"/>
  <c r="BZ143" i="45" s="1"/>
  <c r="DD143" i="45" s="1"/>
  <c r="AG143" i="45"/>
  <c r="BG143" i="45" s="1"/>
  <c r="CK143" i="45" s="1"/>
  <c r="AL143" i="45"/>
  <c r="BL143" i="45" s="1"/>
  <c r="CP143" i="45" s="1"/>
  <c r="AQ143" i="45"/>
  <c r="BQ143" i="45" s="1"/>
  <c r="CU143" i="45" s="1"/>
  <c r="AW143" i="45"/>
  <c r="BW143" i="45" s="1"/>
  <c r="DA143" i="45" s="1"/>
  <c r="AD143" i="45"/>
  <c r="BD143" i="45" s="1"/>
  <c r="CH143" i="45" s="1"/>
  <c r="AK143" i="45"/>
  <c r="BK143" i="45" s="1"/>
  <c r="CO143" i="45" s="1"/>
  <c r="AS143" i="45"/>
  <c r="BS143" i="45" s="1"/>
  <c r="CW143" i="45" s="1"/>
  <c r="AY143" i="45"/>
  <c r="BY143" i="45" s="1"/>
  <c r="DC143" i="45" s="1"/>
  <c r="AH143" i="45"/>
  <c r="BH143" i="45" s="1"/>
  <c r="CL143" i="45" s="1"/>
  <c r="AO143" i="45"/>
  <c r="BO143" i="45" s="1"/>
  <c r="CS143" i="45" s="1"/>
  <c r="AU143" i="45"/>
  <c r="BU143" i="45" s="1"/>
  <c r="CY143" i="45" s="1"/>
  <c r="AM143" i="45"/>
  <c r="BM143" i="45" s="1"/>
  <c r="CQ143" i="45" s="1"/>
  <c r="BA143" i="45"/>
  <c r="CA143" i="45" s="1"/>
  <c r="DE143" i="45" s="1"/>
  <c r="AE143" i="45"/>
  <c r="BE143" i="45" s="1"/>
  <c r="CI143" i="45" s="1"/>
  <c r="AT143" i="45"/>
  <c r="BT143" i="45" s="1"/>
  <c r="CX143" i="45" s="1"/>
  <c r="AP143" i="45"/>
  <c r="BP143" i="45" s="1"/>
  <c r="CT143" i="45" s="1"/>
  <c r="AC143" i="45"/>
  <c r="BC143" i="45" s="1"/>
  <c r="CG143" i="45" s="1"/>
  <c r="AI143" i="45"/>
  <c r="BI143" i="45" s="1"/>
  <c r="CM143" i="45" s="1"/>
  <c r="AB139" i="45"/>
  <c r="BB139" i="45" s="1"/>
  <c r="CF139" i="45" s="1"/>
  <c r="AF139" i="45"/>
  <c r="BF139" i="45" s="1"/>
  <c r="CJ139" i="45" s="1"/>
  <c r="AJ139" i="45"/>
  <c r="BJ139" i="45" s="1"/>
  <c r="CN139" i="45" s="1"/>
  <c r="AN139" i="45"/>
  <c r="BN139" i="45" s="1"/>
  <c r="CR139" i="45" s="1"/>
  <c r="AR139" i="45"/>
  <c r="BR139" i="45" s="1"/>
  <c r="CV139" i="45" s="1"/>
  <c r="AV139" i="45"/>
  <c r="BV139" i="45" s="1"/>
  <c r="CZ139" i="45" s="1"/>
  <c r="AZ139" i="45"/>
  <c r="BZ139" i="45" s="1"/>
  <c r="DD139" i="45" s="1"/>
  <c r="AD139" i="45"/>
  <c r="BD139" i="45" s="1"/>
  <c r="CH139" i="45" s="1"/>
  <c r="AI139" i="45"/>
  <c r="BI139" i="45" s="1"/>
  <c r="CM139" i="45" s="1"/>
  <c r="AO139" i="45"/>
  <c r="BO139" i="45" s="1"/>
  <c r="CS139" i="45" s="1"/>
  <c r="AT139" i="45"/>
  <c r="BT139" i="45" s="1"/>
  <c r="CX139" i="45" s="1"/>
  <c r="AY139" i="45"/>
  <c r="BY139" i="45" s="1"/>
  <c r="DC139" i="45" s="1"/>
  <c r="AH139" i="45"/>
  <c r="BH139" i="45" s="1"/>
  <c r="CL139" i="45" s="1"/>
  <c r="AP139" i="45"/>
  <c r="BP139" i="45" s="1"/>
  <c r="CT139" i="45" s="1"/>
  <c r="AW139" i="45"/>
  <c r="BW139" i="45" s="1"/>
  <c r="DA139" i="45" s="1"/>
  <c r="AE139" i="45"/>
  <c r="BE139" i="45" s="1"/>
  <c r="CI139" i="45" s="1"/>
  <c r="AL139" i="45"/>
  <c r="BL139" i="45" s="1"/>
  <c r="CP139" i="45" s="1"/>
  <c r="AS139" i="45"/>
  <c r="BS139" i="45" s="1"/>
  <c r="CW139" i="45" s="1"/>
  <c r="BA139" i="45"/>
  <c r="CA139" i="45" s="1"/>
  <c r="DE139" i="45" s="1"/>
  <c r="AC139" i="45"/>
  <c r="BC139" i="45" s="1"/>
  <c r="CG139" i="45" s="1"/>
  <c r="AQ139" i="45"/>
  <c r="BQ139" i="45" s="1"/>
  <c r="CU139" i="45" s="1"/>
  <c r="AK139" i="45"/>
  <c r="BK139" i="45" s="1"/>
  <c r="CO139" i="45" s="1"/>
  <c r="AX139" i="45"/>
  <c r="BX139" i="45" s="1"/>
  <c r="DB139" i="45" s="1"/>
  <c r="AU139" i="45"/>
  <c r="BU139" i="45" s="1"/>
  <c r="CY139" i="45" s="1"/>
  <c r="AG139" i="45"/>
  <c r="BG139" i="45" s="1"/>
  <c r="CK139" i="45" s="1"/>
  <c r="AM139" i="45"/>
  <c r="BM139" i="45" s="1"/>
  <c r="CQ139" i="45" s="1"/>
  <c r="AB135" i="45"/>
  <c r="AF135" i="45"/>
  <c r="AJ135" i="45"/>
  <c r="AN135" i="45"/>
  <c r="AR135" i="45"/>
  <c r="AV135" i="45"/>
  <c r="AZ135" i="45"/>
  <c r="AG135" i="45"/>
  <c r="AL135" i="45"/>
  <c r="AQ135" i="45"/>
  <c r="AW135" i="45"/>
  <c r="AE135" i="45"/>
  <c r="AM135" i="45"/>
  <c r="AT135" i="45"/>
  <c r="BA135" i="45"/>
  <c r="AC135" i="45"/>
  <c r="AI135" i="45"/>
  <c r="AP135" i="45"/>
  <c r="AX135" i="45"/>
  <c r="AH135" i="45"/>
  <c r="AU135" i="45"/>
  <c r="AO135" i="45"/>
  <c r="AY135" i="45"/>
  <c r="AK135" i="45"/>
  <c r="AS135" i="45"/>
  <c r="AB131" i="45"/>
  <c r="BB131" i="45" s="1"/>
  <c r="CF131" i="45" s="1"/>
  <c r="AF131" i="45"/>
  <c r="BF131" i="45" s="1"/>
  <c r="CJ131" i="45" s="1"/>
  <c r="AJ131" i="45"/>
  <c r="BJ131" i="45" s="1"/>
  <c r="CN131" i="45" s="1"/>
  <c r="AN131" i="45"/>
  <c r="BN131" i="45" s="1"/>
  <c r="CR131" i="45" s="1"/>
  <c r="AR131" i="45"/>
  <c r="BR131" i="45" s="1"/>
  <c r="CV131" i="45" s="1"/>
  <c r="AV131" i="45"/>
  <c r="BV131" i="45" s="1"/>
  <c r="CZ131" i="45" s="1"/>
  <c r="AZ131" i="45"/>
  <c r="BZ131" i="45" s="1"/>
  <c r="DD131" i="45" s="1"/>
  <c r="AD131" i="45"/>
  <c r="BD131" i="45" s="1"/>
  <c r="CH131" i="45" s="1"/>
  <c r="AI131" i="45"/>
  <c r="BI131" i="45" s="1"/>
  <c r="CM131" i="45" s="1"/>
  <c r="AO131" i="45"/>
  <c r="BO131" i="45" s="1"/>
  <c r="CS131" i="45" s="1"/>
  <c r="AT131" i="45"/>
  <c r="BT131" i="45" s="1"/>
  <c r="CX131" i="45" s="1"/>
  <c r="AY131" i="45"/>
  <c r="BY131" i="45" s="1"/>
  <c r="DC131" i="45" s="1"/>
  <c r="AC131" i="45"/>
  <c r="BC131" i="45" s="1"/>
  <c r="CG131" i="45" s="1"/>
  <c r="AK131" i="45"/>
  <c r="BK131" i="45" s="1"/>
  <c r="CO131" i="45" s="1"/>
  <c r="AQ131" i="45"/>
  <c r="BQ131" i="45" s="1"/>
  <c r="CU131" i="45" s="1"/>
  <c r="AX131" i="45"/>
  <c r="BX131" i="45" s="1"/>
  <c r="DB131" i="45" s="1"/>
  <c r="AG131" i="45"/>
  <c r="BG131" i="45" s="1"/>
  <c r="CK131" i="45" s="1"/>
  <c r="AM131" i="45"/>
  <c r="BM131" i="45" s="1"/>
  <c r="CQ131" i="45" s="1"/>
  <c r="AU131" i="45"/>
  <c r="BU131" i="45" s="1"/>
  <c r="CY131" i="45" s="1"/>
  <c r="AL131" i="45"/>
  <c r="BL131" i="45" s="1"/>
  <c r="CP131" i="45" s="1"/>
  <c r="BA131" i="45"/>
  <c r="CA131" i="45" s="1"/>
  <c r="DE131" i="45" s="1"/>
  <c r="AE131" i="45"/>
  <c r="BE131" i="45" s="1"/>
  <c r="CI131" i="45" s="1"/>
  <c r="AS131" i="45"/>
  <c r="BS131" i="45" s="1"/>
  <c r="CW131" i="45" s="1"/>
  <c r="AP131" i="45"/>
  <c r="BP131" i="45" s="1"/>
  <c r="CT131" i="45" s="1"/>
  <c r="AW131" i="45"/>
  <c r="BW131" i="45" s="1"/>
  <c r="DA131" i="45" s="1"/>
  <c r="AB127" i="45"/>
  <c r="BB127" i="45" s="1"/>
  <c r="CF127" i="45" s="1"/>
  <c r="AF127" i="45"/>
  <c r="BF127" i="45" s="1"/>
  <c r="CJ127" i="45" s="1"/>
  <c r="AJ127" i="45"/>
  <c r="BJ127" i="45" s="1"/>
  <c r="CN127" i="45" s="1"/>
  <c r="AN127" i="45"/>
  <c r="BN127" i="45" s="1"/>
  <c r="CR127" i="45" s="1"/>
  <c r="AR127" i="45"/>
  <c r="BR127" i="45" s="1"/>
  <c r="CV127" i="45" s="1"/>
  <c r="AV127" i="45"/>
  <c r="BV127" i="45" s="1"/>
  <c r="CZ127" i="45" s="1"/>
  <c r="AZ127" i="45"/>
  <c r="BZ127" i="45" s="1"/>
  <c r="DD127" i="45" s="1"/>
  <c r="AG127" i="45"/>
  <c r="BG127" i="45" s="1"/>
  <c r="CK127" i="45" s="1"/>
  <c r="AL127" i="45"/>
  <c r="BL127" i="45" s="1"/>
  <c r="CP127" i="45" s="1"/>
  <c r="AQ127" i="45"/>
  <c r="BQ127" i="45" s="1"/>
  <c r="CU127" i="45" s="1"/>
  <c r="AW127" i="45"/>
  <c r="BW127" i="45" s="1"/>
  <c r="DA127" i="45" s="1"/>
  <c r="AH127" i="45"/>
  <c r="BH127" i="45" s="1"/>
  <c r="CL127" i="45" s="1"/>
  <c r="AO127" i="45"/>
  <c r="BO127" i="45" s="1"/>
  <c r="CS127" i="45" s="1"/>
  <c r="AU127" i="45"/>
  <c r="BU127" i="45" s="1"/>
  <c r="CY127" i="45" s="1"/>
  <c r="AD127" i="45"/>
  <c r="BD127" i="45" s="1"/>
  <c r="CH127" i="45" s="1"/>
  <c r="AK127" i="45"/>
  <c r="BK127" i="45" s="1"/>
  <c r="CO127" i="45" s="1"/>
  <c r="AS127" i="45"/>
  <c r="BS127" i="45" s="1"/>
  <c r="CW127" i="45" s="1"/>
  <c r="AY127" i="45"/>
  <c r="BY127" i="45" s="1"/>
  <c r="DC127" i="45" s="1"/>
  <c r="AC127" i="45"/>
  <c r="BC127" i="45" s="1"/>
  <c r="CG127" i="45" s="1"/>
  <c r="AP127" i="45"/>
  <c r="BP127" i="45" s="1"/>
  <c r="CT127" i="45" s="1"/>
  <c r="AI127" i="45"/>
  <c r="BI127" i="45" s="1"/>
  <c r="CM127" i="45" s="1"/>
  <c r="AX127" i="45"/>
  <c r="BX127" i="45" s="1"/>
  <c r="DB127" i="45" s="1"/>
  <c r="AE127" i="45"/>
  <c r="BE127" i="45" s="1"/>
  <c r="CI127" i="45" s="1"/>
  <c r="AT127" i="45"/>
  <c r="BT127" i="45" s="1"/>
  <c r="CX127" i="45" s="1"/>
  <c r="BA127" i="45"/>
  <c r="CA127" i="45" s="1"/>
  <c r="DE127" i="45" s="1"/>
  <c r="AB123" i="45"/>
  <c r="BB123" i="45" s="1"/>
  <c r="CF123" i="45" s="1"/>
  <c r="AF123" i="45"/>
  <c r="BF123" i="45" s="1"/>
  <c r="CJ123" i="45" s="1"/>
  <c r="AJ123" i="45"/>
  <c r="BJ123" i="45" s="1"/>
  <c r="CN123" i="45" s="1"/>
  <c r="AN123" i="45"/>
  <c r="BN123" i="45" s="1"/>
  <c r="CR123" i="45" s="1"/>
  <c r="AR123" i="45"/>
  <c r="BR123" i="45" s="1"/>
  <c r="CV123" i="45" s="1"/>
  <c r="AV123" i="45"/>
  <c r="BV123" i="45" s="1"/>
  <c r="CZ123" i="45" s="1"/>
  <c r="AZ123" i="45"/>
  <c r="BZ123" i="45" s="1"/>
  <c r="DD123" i="45" s="1"/>
  <c r="AD123" i="45"/>
  <c r="BD123" i="45" s="1"/>
  <c r="CH123" i="45" s="1"/>
  <c r="AI123" i="45"/>
  <c r="BI123" i="45" s="1"/>
  <c r="CM123" i="45" s="1"/>
  <c r="AO123" i="45"/>
  <c r="BO123" i="45" s="1"/>
  <c r="CS123" i="45" s="1"/>
  <c r="AT123" i="45"/>
  <c r="BT123" i="45" s="1"/>
  <c r="CX123" i="45" s="1"/>
  <c r="AY123" i="45"/>
  <c r="BY123" i="45" s="1"/>
  <c r="DC123" i="45" s="1"/>
  <c r="AE123" i="45"/>
  <c r="BE123" i="45" s="1"/>
  <c r="CI123" i="45" s="1"/>
  <c r="AL123" i="45"/>
  <c r="BL123" i="45" s="1"/>
  <c r="CP123" i="45" s="1"/>
  <c r="AS123" i="45"/>
  <c r="BS123" i="45" s="1"/>
  <c r="CW123" i="45" s="1"/>
  <c r="BA123" i="45"/>
  <c r="CA123" i="45" s="1"/>
  <c r="DE123" i="45" s="1"/>
  <c r="AH123" i="45"/>
  <c r="BH123" i="45" s="1"/>
  <c r="CL123" i="45" s="1"/>
  <c r="AP123" i="45"/>
  <c r="BP123" i="45" s="1"/>
  <c r="CT123" i="45" s="1"/>
  <c r="AW123" i="45"/>
  <c r="BW123" i="45" s="1"/>
  <c r="DA123" i="45" s="1"/>
  <c r="AG123" i="45"/>
  <c r="BG123" i="45" s="1"/>
  <c r="CK123" i="45" s="1"/>
  <c r="AU123" i="45"/>
  <c r="BU123" i="45" s="1"/>
  <c r="CY123" i="45" s="1"/>
  <c r="AM123" i="45"/>
  <c r="BM123" i="45" s="1"/>
  <c r="CQ123" i="45" s="1"/>
  <c r="AK123" i="45"/>
  <c r="BK123" i="45" s="1"/>
  <c r="CO123" i="45" s="1"/>
  <c r="AX123" i="45"/>
  <c r="BX123" i="45" s="1"/>
  <c r="DB123" i="45" s="1"/>
  <c r="AC123" i="45"/>
  <c r="BC123" i="45" s="1"/>
  <c r="CG123" i="45" s="1"/>
  <c r="AB119" i="45"/>
  <c r="AF119" i="45"/>
  <c r="AJ119" i="45"/>
  <c r="AN119" i="45"/>
  <c r="AR119" i="45"/>
  <c r="AV119" i="45"/>
  <c r="AZ119" i="45"/>
  <c r="AG119" i="45"/>
  <c r="AL119" i="45"/>
  <c r="AQ119" i="45"/>
  <c r="AW119" i="45"/>
  <c r="AC119" i="45"/>
  <c r="AI119" i="45"/>
  <c r="AP119" i="45"/>
  <c r="AX119" i="45"/>
  <c r="AE119" i="45"/>
  <c r="AM119" i="45"/>
  <c r="AT119" i="45"/>
  <c r="BA119" i="45"/>
  <c r="AK119" i="45"/>
  <c r="AY119" i="45"/>
  <c r="AD119" i="45"/>
  <c r="AS119" i="45"/>
  <c r="AH119" i="45"/>
  <c r="AU119" i="45"/>
  <c r="AB115" i="45"/>
  <c r="BB115" i="45" s="1"/>
  <c r="AF115" i="45"/>
  <c r="BF115" i="45" s="1"/>
  <c r="AJ115" i="45"/>
  <c r="BJ115" i="45" s="1"/>
  <c r="AN115" i="45"/>
  <c r="BN115" i="45" s="1"/>
  <c r="AR115" i="45"/>
  <c r="BR115" i="45" s="1"/>
  <c r="AV115" i="45"/>
  <c r="BV115" i="45" s="1"/>
  <c r="AZ115" i="45"/>
  <c r="BZ115" i="45" s="1"/>
  <c r="AD115" i="45"/>
  <c r="BD115" i="45" s="1"/>
  <c r="AI115" i="45"/>
  <c r="BI115" i="45" s="1"/>
  <c r="AO115" i="45"/>
  <c r="BO115" i="45" s="1"/>
  <c r="AT115" i="45"/>
  <c r="BT115" i="45" s="1"/>
  <c r="AY115" i="45"/>
  <c r="BY115" i="45" s="1"/>
  <c r="AG115" i="45"/>
  <c r="BG115" i="45" s="1"/>
  <c r="AM115" i="45"/>
  <c r="BM115" i="45" s="1"/>
  <c r="AU115" i="45"/>
  <c r="BU115" i="45" s="1"/>
  <c r="AC115" i="45"/>
  <c r="BC115" i="45" s="1"/>
  <c r="AK115" i="45"/>
  <c r="BK115" i="45" s="1"/>
  <c r="AQ115" i="45"/>
  <c r="BQ115" i="45" s="1"/>
  <c r="AX115" i="45"/>
  <c r="BX115" i="45" s="1"/>
  <c r="AP115" i="45"/>
  <c r="BP115" i="45" s="1"/>
  <c r="AH115" i="45"/>
  <c r="BH115" i="45" s="1"/>
  <c r="AW115" i="45"/>
  <c r="BW115" i="45" s="1"/>
  <c r="AL115" i="45"/>
  <c r="BL115" i="45" s="1"/>
  <c r="BA115" i="45"/>
  <c r="CA115" i="45" s="1"/>
  <c r="AE115" i="45"/>
  <c r="BE115" i="45" s="1"/>
  <c r="AB111" i="45"/>
  <c r="BB111" i="45" s="1"/>
  <c r="CF111" i="45" s="1"/>
  <c r="AF111" i="45"/>
  <c r="BF111" i="45" s="1"/>
  <c r="CJ111" i="45" s="1"/>
  <c r="AJ111" i="45"/>
  <c r="BJ111" i="45" s="1"/>
  <c r="CN111" i="45" s="1"/>
  <c r="AN111" i="45"/>
  <c r="BN111" i="45" s="1"/>
  <c r="CR111" i="45" s="1"/>
  <c r="AR111" i="45"/>
  <c r="BR111" i="45" s="1"/>
  <c r="CV111" i="45" s="1"/>
  <c r="AV111" i="45"/>
  <c r="BV111" i="45" s="1"/>
  <c r="CZ111" i="45" s="1"/>
  <c r="AZ111" i="45"/>
  <c r="BZ111" i="45" s="1"/>
  <c r="DD111" i="45" s="1"/>
  <c r="AG111" i="45"/>
  <c r="BG111" i="45" s="1"/>
  <c r="CK111" i="45" s="1"/>
  <c r="AL111" i="45"/>
  <c r="BL111" i="45" s="1"/>
  <c r="CP111" i="45" s="1"/>
  <c r="AQ111" i="45"/>
  <c r="BQ111" i="45" s="1"/>
  <c r="CU111" i="45" s="1"/>
  <c r="AW111" i="45"/>
  <c r="BW111" i="45" s="1"/>
  <c r="DA111" i="45" s="1"/>
  <c r="AD111" i="45"/>
  <c r="BD111" i="45" s="1"/>
  <c r="CH111" i="45" s="1"/>
  <c r="AK111" i="45"/>
  <c r="BK111" i="45" s="1"/>
  <c r="CO111" i="45" s="1"/>
  <c r="AS111" i="45"/>
  <c r="BS111" i="45" s="1"/>
  <c r="CW111" i="45" s="1"/>
  <c r="AY111" i="45"/>
  <c r="BY111" i="45" s="1"/>
  <c r="DC111" i="45" s="1"/>
  <c r="AH111" i="45"/>
  <c r="BH111" i="45" s="1"/>
  <c r="CL111" i="45" s="1"/>
  <c r="AO111" i="45"/>
  <c r="BO111" i="45" s="1"/>
  <c r="CS111" i="45" s="1"/>
  <c r="AU111" i="45"/>
  <c r="BU111" i="45" s="1"/>
  <c r="CY111" i="45" s="1"/>
  <c r="AE111" i="45"/>
  <c r="BE111" i="45" s="1"/>
  <c r="CI111" i="45" s="1"/>
  <c r="AT111" i="45"/>
  <c r="BT111" i="45" s="1"/>
  <c r="CX111" i="45" s="1"/>
  <c r="AM111" i="45"/>
  <c r="BM111" i="45" s="1"/>
  <c r="CQ111" i="45" s="1"/>
  <c r="BA111" i="45"/>
  <c r="CA111" i="45" s="1"/>
  <c r="DE111" i="45" s="1"/>
  <c r="AP111" i="45"/>
  <c r="BP111" i="45" s="1"/>
  <c r="CT111" i="45" s="1"/>
  <c r="AC111" i="45"/>
  <c r="BC111" i="45" s="1"/>
  <c r="CG111" i="45" s="1"/>
  <c r="AI111" i="45"/>
  <c r="BI111" i="45" s="1"/>
  <c r="CM111" i="45" s="1"/>
  <c r="AB107" i="45"/>
  <c r="AF107" i="45"/>
  <c r="AJ107" i="45"/>
  <c r="AN107" i="45"/>
  <c r="AR107" i="45"/>
  <c r="AV107" i="45"/>
  <c r="AZ107" i="45"/>
  <c r="AD107" i="45"/>
  <c r="AI107" i="45"/>
  <c r="AO107" i="45"/>
  <c r="AT107" i="45"/>
  <c r="AY107" i="45"/>
  <c r="AH107" i="45"/>
  <c r="AP107" i="45"/>
  <c r="AW107" i="45"/>
  <c r="AE107" i="45"/>
  <c r="AL107" i="45"/>
  <c r="AS107" i="45"/>
  <c r="BA107" i="45"/>
  <c r="AK107" i="45"/>
  <c r="AX107" i="45"/>
  <c r="AC107" i="45"/>
  <c r="AQ107" i="45"/>
  <c r="AM107" i="45"/>
  <c r="AG107" i="45"/>
  <c r="AB103" i="45"/>
  <c r="BB103" i="45" s="1"/>
  <c r="CF103" i="45" s="1"/>
  <c r="AF103" i="45"/>
  <c r="BF103" i="45" s="1"/>
  <c r="CJ103" i="45" s="1"/>
  <c r="AJ103" i="45"/>
  <c r="BJ103" i="45" s="1"/>
  <c r="CN103" i="45" s="1"/>
  <c r="AN103" i="45"/>
  <c r="BN103" i="45" s="1"/>
  <c r="CR103" i="45" s="1"/>
  <c r="AR103" i="45"/>
  <c r="BR103" i="45" s="1"/>
  <c r="CV103" i="45" s="1"/>
  <c r="AV103" i="45"/>
  <c r="BV103" i="45" s="1"/>
  <c r="CZ103" i="45" s="1"/>
  <c r="AZ103" i="45"/>
  <c r="BZ103" i="45" s="1"/>
  <c r="DD103" i="45" s="1"/>
  <c r="AG103" i="45"/>
  <c r="BG103" i="45" s="1"/>
  <c r="CK103" i="45" s="1"/>
  <c r="AL103" i="45"/>
  <c r="BL103" i="45" s="1"/>
  <c r="CP103" i="45" s="1"/>
  <c r="AQ103" i="45"/>
  <c r="BQ103" i="45" s="1"/>
  <c r="CU103" i="45" s="1"/>
  <c r="AW103" i="45"/>
  <c r="BW103" i="45" s="1"/>
  <c r="DA103" i="45" s="1"/>
  <c r="AE103" i="45"/>
  <c r="BE103" i="45" s="1"/>
  <c r="CI103" i="45" s="1"/>
  <c r="AM103" i="45"/>
  <c r="BM103" i="45" s="1"/>
  <c r="CQ103" i="45" s="1"/>
  <c r="AT103" i="45"/>
  <c r="BT103" i="45" s="1"/>
  <c r="CX103" i="45" s="1"/>
  <c r="BA103" i="45"/>
  <c r="CA103" i="45" s="1"/>
  <c r="DE103" i="45" s="1"/>
  <c r="AC103" i="45"/>
  <c r="BC103" i="45" s="1"/>
  <c r="CG103" i="45" s="1"/>
  <c r="AI103" i="45"/>
  <c r="BI103" i="45" s="1"/>
  <c r="CM103" i="45" s="1"/>
  <c r="AP103" i="45"/>
  <c r="BP103" i="45" s="1"/>
  <c r="CT103" i="45" s="1"/>
  <c r="AX103" i="45"/>
  <c r="BX103" i="45" s="1"/>
  <c r="DB103" i="45" s="1"/>
  <c r="AO103" i="45"/>
  <c r="BO103" i="45" s="1"/>
  <c r="CS103" i="45" s="1"/>
  <c r="AH103" i="45"/>
  <c r="BH103" i="45" s="1"/>
  <c r="CL103" i="45" s="1"/>
  <c r="AU103" i="45"/>
  <c r="BU103" i="45" s="1"/>
  <c r="CY103" i="45" s="1"/>
  <c r="AS103" i="45"/>
  <c r="BS103" i="45" s="1"/>
  <c r="CW103" i="45" s="1"/>
  <c r="AD103" i="45"/>
  <c r="BD103" i="45" s="1"/>
  <c r="CH103" i="45" s="1"/>
  <c r="AK103" i="45"/>
  <c r="BK103" i="45" s="1"/>
  <c r="CO103" i="45" s="1"/>
  <c r="AB99" i="45"/>
  <c r="BB99" i="45" s="1"/>
  <c r="CF99" i="45" s="1"/>
  <c r="AF99" i="45"/>
  <c r="BF99" i="45" s="1"/>
  <c r="CJ99" i="45" s="1"/>
  <c r="AJ99" i="45"/>
  <c r="BJ99" i="45" s="1"/>
  <c r="CN99" i="45" s="1"/>
  <c r="AN99" i="45"/>
  <c r="BN99" i="45" s="1"/>
  <c r="CR99" i="45" s="1"/>
  <c r="AR99" i="45"/>
  <c r="BR99" i="45" s="1"/>
  <c r="CV99" i="45" s="1"/>
  <c r="AV99" i="45"/>
  <c r="BV99" i="45" s="1"/>
  <c r="CZ99" i="45" s="1"/>
  <c r="AZ99" i="45"/>
  <c r="BZ99" i="45" s="1"/>
  <c r="DD99" i="45" s="1"/>
  <c r="AD99" i="45"/>
  <c r="BD99" i="45" s="1"/>
  <c r="CH99" i="45" s="1"/>
  <c r="AI99" i="45"/>
  <c r="BI99" i="45" s="1"/>
  <c r="CM99" i="45" s="1"/>
  <c r="AO99" i="45"/>
  <c r="BO99" i="45" s="1"/>
  <c r="CS99" i="45" s="1"/>
  <c r="AT99" i="45"/>
  <c r="BT99" i="45" s="1"/>
  <c r="CX99" i="45" s="1"/>
  <c r="AY99" i="45"/>
  <c r="BY99" i="45" s="1"/>
  <c r="DC99" i="45" s="1"/>
  <c r="AC99" i="45"/>
  <c r="BC99" i="45" s="1"/>
  <c r="CG99" i="45" s="1"/>
  <c r="AK99" i="45"/>
  <c r="BK99" i="45" s="1"/>
  <c r="CO99" i="45" s="1"/>
  <c r="AQ99" i="45"/>
  <c r="BQ99" i="45" s="1"/>
  <c r="CU99" i="45" s="1"/>
  <c r="AX99" i="45"/>
  <c r="BX99" i="45" s="1"/>
  <c r="DB99" i="45" s="1"/>
  <c r="AG99" i="45"/>
  <c r="BG99" i="45" s="1"/>
  <c r="CK99" i="45" s="1"/>
  <c r="AM99" i="45"/>
  <c r="BM99" i="45" s="1"/>
  <c r="CQ99" i="45" s="1"/>
  <c r="AU99" i="45"/>
  <c r="BU99" i="45" s="1"/>
  <c r="CY99" i="45" s="1"/>
  <c r="AE99" i="45"/>
  <c r="BE99" i="45" s="1"/>
  <c r="CI99" i="45" s="1"/>
  <c r="AS99" i="45"/>
  <c r="BS99" i="45" s="1"/>
  <c r="CW99" i="45" s="1"/>
  <c r="AL99" i="45"/>
  <c r="BL99" i="45" s="1"/>
  <c r="CP99" i="45" s="1"/>
  <c r="BA99" i="45"/>
  <c r="CA99" i="45" s="1"/>
  <c r="DE99" i="45" s="1"/>
  <c r="AW99" i="45"/>
  <c r="BW99" i="45" s="1"/>
  <c r="DA99" i="45" s="1"/>
  <c r="AH99" i="45"/>
  <c r="BH99" i="45" s="1"/>
  <c r="CL99" i="45" s="1"/>
  <c r="AP99" i="45"/>
  <c r="BP99" i="45" s="1"/>
  <c r="CT99" i="45" s="1"/>
  <c r="AB95" i="45"/>
  <c r="BB95" i="45" s="1"/>
  <c r="CF95" i="45" s="1"/>
  <c r="AF95" i="45"/>
  <c r="BF95" i="45" s="1"/>
  <c r="CJ95" i="45" s="1"/>
  <c r="AJ95" i="45"/>
  <c r="BJ95" i="45" s="1"/>
  <c r="CN95" i="45" s="1"/>
  <c r="AN95" i="45"/>
  <c r="BN95" i="45" s="1"/>
  <c r="CR95" i="45" s="1"/>
  <c r="AR95" i="45"/>
  <c r="BR95" i="45" s="1"/>
  <c r="CV95" i="45" s="1"/>
  <c r="AV95" i="45"/>
  <c r="BV95" i="45" s="1"/>
  <c r="CZ95" i="45" s="1"/>
  <c r="AZ95" i="45"/>
  <c r="BZ95" i="45" s="1"/>
  <c r="DD95" i="45" s="1"/>
  <c r="AG95" i="45"/>
  <c r="BG95" i="45" s="1"/>
  <c r="CK95" i="45" s="1"/>
  <c r="AL95" i="45"/>
  <c r="BL95" i="45" s="1"/>
  <c r="CP95" i="45" s="1"/>
  <c r="AQ95" i="45"/>
  <c r="BQ95" i="45" s="1"/>
  <c r="CU95" i="45" s="1"/>
  <c r="AW95" i="45"/>
  <c r="BW95" i="45" s="1"/>
  <c r="DA95" i="45" s="1"/>
  <c r="AH95" i="45"/>
  <c r="BH95" i="45" s="1"/>
  <c r="CL95" i="45" s="1"/>
  <c r="AO95" i="45"/>
  <c r="BO95" i="45" s="1"/>
  <c r="CS95" i="45" s="1"/>
  <c r="AU95" i="45"/>
  <c r="BU95" i="45" s="1"/>
  <c r="CY95" i="45" s="1"/>
  <c r="AD95" i="45"/>
  <c r="BD95" i="45" s="1"/>
  <c r="CH95" i="45" s="1"/>
  <c r="AK95" i="45"/>
  <c r="BK95" i="45" s="1"/>
  <c r="CO95" i="45" s="1"/>
  <c r="AS95" i="45"/>
  <c r="BS95" i="45" s="1"/>
  <c r="CW95" i="45" s="1"/>
  <c r="AY95" i="45"/>
  <c r="BY95" i="45" s="1"/>
  <c r="DC95" i="45" s="1"/>
  <c r="AI95" i="45"/>
  <c r="BI95" i="45" s="1"/>
  <c r="CM95" i="45" s="1"/>
  <c r="AX95" i="45"/>
  <c r="BX95" i="45" s="1"/>
  <c r="DB95" i="45" s="1"/>
  <c r="AC95" i="45"/>
  <c r="BC95" i="45" s="1"/>
  <c r="CG95" i="45" s="1"/>
  <c r="AP95" i="45"/>
  <c r="BP95" i="45" s="1"/>
  <c r="CT95" i="45" s="1"/>
  <c r="AT95" i="45"/>
  <c r="BT95" i="45" s="1"/>
  <c r="CX95" i="45" s="1"/>
  <c r="AE95" i="45"/>
  <c r="BE95" i="45" s="1"/>
  <c r="CI95" i="45" s="1"/>
  <c r="AM95" i="45"/>
  <c r="BM95" i="45" s="1"/>
  <c r="CQ95" i="45" s="1"/>
  <c r="AB91" i="45"/>
  <c r="BB91" i="45" s="1"/>
  <c r="AF91" i="45"/>
  <c r="BF91" i="45" s="1"/>
  <c r="AJ91" i="45"/>
  <c r="BJ91" i="45" s="1"/>
  <c r="AN91" i="45"/>
  <c r="BN91" i="45" s="1"/>
  <c r="AR91" i="45"/>
  <c r="BR91" i="45" s="1"/>
  <c r="AV91" i="45"/>
  <c r="BV91" i="45" s="1"/>
  <c r="AZ91" i="45"/>
  <c r="BZ91" i="45" s="1"/>
  <c r="AD91" i="45"/>
  <c r="BD91" i="45" s="1"/>
  <c r="AI91" i="45"/>
  <c r="BI91" i="45" s="1"/>
  <c r="AO91" i="45"/>
  <c r="BO91" i="45" s="1"/>
  <c r="AT91" i="45"/>
  <c r="BT91" i="45" s="1"/>
  <c r="AY91" i="45"/>
  <c r="BY91" i="45" s="1"/>
  <c r="AE91" i="45"/>
  <c r="BE91" i="45" s="1"/>
  <c r="AL91" i="45"/>
  <c r="BL91" i="45" s="1"/>
  <c r="AS91" i="45"/>
  <c r="BS91" i="45" s="1"/>
  <c r="BA91" i="45"/>
  <c r="CA91" i="45" s="1"/>
  <c r="AH91" i="45"/>
  <c r="BH91" i="45" s="1"/>
  <c r="AP91" i="45"/>
  <c r="BP91" i="45" s="1"/>
  <c r="AW91" i="45"/>
  <c r="BW91" i="45" s="1"/>
  <c r="AM91" i="45"/>
  <c r="BM91" i="45" s="1"/>
  <c r="AG91" i="45"/>
  <c r="BG91" i="45" s="1"/>
  <c r="AU91" i="45"/>
  <c r="BU91" i="45" s="1"/>
  <c r="AX91" i="45"/>
  <c r="BX91" i="45" s="1"/>
  <c r="AK91" i="45"/>
  <c r="BK91" i="45" s="1"/>
  <c r="AQ91" i="45"/>
  <c r="BQ91" i="45" s="1"/>
  <c r="AE87" i="45"/>
  <c r="BE87" i="45" s="1"/>
  <c r="CI87" i="45" s="1"/>
  <c r="AI87" i="45"/>
  <c r="BI87" i="45" s="1"/>
  <c r="CM87" i="45" s="1"/>
  <c r="AM87" i="45"/>
  <c r="BM87" i="45" s="1"/>
  <c r="CQ87" i="45" s="1"/>
  <c r="AQ87" i="45"/>
  <c r="BQ87" i="45" s="1"/>
  <c r="CU87" i="45" s="1"/>
  <c r="AU87" i="45"/>
  <c r="BU87" i="45" s="1"/>
  <c r="CY87" i="45" s="1"/>
  <c r="AY87" i="45"/>
  <c r="BY87" i="45" s="1"/>
  <c r="DC87" i="45" s="1"/>
  <c r="AB87" i="45"/>
  <c r="BB87" i="45" s="1"/>
  <c r="CF87" i="45" s="1"/>
  <c r="AG87" i="45"/>
  <c r="BG87" i="45" s="1"/>
  <c r="CK87" i="45" s="1"/>
  <c r="AL87" i="45"/>
  <c r="BL87" i="45" s="1"/>
  <c r="CP87" i="45" s="1"/>
  <c r="AR87" i="45"/>
  <c r="BR87" i="45" s="1"/>
  <c r="CV87" i="45" s="1"/>
  <c r="AW87" i="45"/>
  <c r="BW87" i="45" s="1"/>
  <c r="DA87" i="45" s="1"/>
  <c r="AC87" i="45"/>
  <c r="BC87" i="45" s="1"/>
  <c r="CG87" i="45" s="1"/>
  <c r="AJ87" i="45"/>
  <c r="BJ87" i="45" s="1"/>
  <c r="CN87" i="45" s="1"/>
  <c r="AP87" i="45"/>
  <c r="BP87" i="45" s="1"/>
  <c r="CT87" i="45" s="1"/>
  <c r="AX87" i="45"/>
  <c r="BX87" i="45" s="1"/>
  <c r="DB87" i="45" s="1"/>
  <c r="AD87" i="45"/>
  <c r="BD87" i="45" s="1"/>
  <c r="CH87" i="45" s="1"/>
  <c r="AN87" i="45"/>
  <c r="BN87" i="45" s="1"/>
  <c r="CR87" i="45" s="1"/>
  <c r="AV87" i="45"/>
  <c r="BV87" i="45" s="1"/>
  <c r="CZ87" i="45" s="1"/>
  <c r="AH87" i="45"/>
  <c r="BH87" i="45" s="1"/>
  <c r="CL87" i="45" s="1"/>
  <c r="AS87" i="45"/>
  <c r="BS87" i="45" s="1"/>
  <c r="CW87" i="45" s="1"/>
  <c r="BA87" i="45"/>
  <c r="CA87" i="45" s="1"/>
  <c r="DE87" i="45" s="1"/>
  <c r="AO87" i="45"/>
  <c r="BO87" i="45" s="1"/>
  <c r="CS87" i="45" s="1"/>
  <c r="AF87" i="45"/>
  <c r="BF87" i="45" s="1"/>
  <c r="CJ87" i="45" s="1"/>
  <c r="AZ87" i="45"/>
  <c r="BZ87" i="45" s="1"/>
  <c r="DD87" i="45" s="1"/>
  <c r="AK87" i="45"/>
  <c r="BK87" i="45" s="1"/>
  <c r="CO87" i="45" s="1"/>
  <c r="AE83" i="45"/>
  <c r="BE83" i="45" s="1"/>
  <c r="CI83" i="45" s="1"/>
  <c r="AI83" i="45"/>
  <c r="BI83" i="45" s="1"/>
  <c r="CM83" i="45" s="1"/>
  <c r="AM83" i="45"/>
  <c r="BM83" i="45" s="1"/>
  <c r="CQ83" i="45" s="1"/>
  <c r="AQ83" i="45"/>
  <c r="BQ83" i="45" s="1"/>
  <c r="CU83" i="45" s="1"/>
  <c r="AU83" i="45"/>
  <c r="BU83" i="45" s="1"/>
  <c r="CY83" i="45" s="1"/>
  <c r="AY83" i="45"/>
  <c r="BY83" i="45" s="1"/>
  <c r="DC83" i="45" s="1"/>
  <c r="AD83" i="45"/>
  <c r="BD83" i="45" s="1"/>
  <c r="CH83" i="45" s="1"/>
  <c r="AJ83" i="45"/>
  <c r="BJ83" i="45" s="1"/>
  <c r="CN83" i="45" s="1"/>
  <c r="AO83" i="45"/>
  <c r="BO83" i="45" s="1"/>
  <c r="CS83" i="45" s="1"/>
  <c r="AT83" i="45"/>
  <c r="BT83" i="45" s="1"/>
  <c r="CX83" i="45" s="1"/>
  <c r="AZ83" i="45"/>
  <c r="BZ83" i="45" s="1"/>
  <c r="DD83" i="45" s="1"/>
  <c r="AG83" i="45"/>
  <c r="BG83" i="45" s="1"/>
  <c r="CK83" i="45" s="1"/>
  <c r="AN83" i="45"/>
  <c r="BN83" i="45" s="1"/>
  <c r="CR83" i="45" s="1"/>
  <c r="AV83" i="45"/>
  <c r="BV83" i="45" s="1"/>
  <c r="CZ83" i="45" s="1"/>
  <c r="AC83" i="45"/>
  <c r="BC83" i="45" s="1"/>
  <c r="CG83" i="45" s="1"/>
  <c r="AL83" i="45"/>
  <c r="BL83" i="45" s="1"/>
  <c r="CP83" i="45" s="1"/>
  <c r="AW83" i="45"/>
  <c r="BW83" i="45" s="1"/>
  <c r="DA83" i="45" s="1"/>
  <c r="AH83" i="45"/>
  <c r="BH83" i="45" s="1"/>
  <c r="CL83" i="45" s="1"/>
  <c r="AR83" i="45"/>
  <c r="BR83" i="45" s="1"/>
  <c r="CV83" i="45" s="1"/>
  <c r="BA83" i="45"/>
  <c r="CA83" i="45" s="1"/>
  <c r="DE83" i="45" s="1"/>
  <c r="AF83" i="45"/>
  <c r="BF83" i="45" s="1"/>
  <c r="CJ83" i="45" s="1"/>
  <c r="AX83" i="45"/>
  <c r="BX83" i="45" s="1"/>
  <c r="DB83" i="45" s="1"/>
  <c r="AP83" i="45"/>
  <c r="BP83" i="45" s="1"/>
  <c r="CT83" i="45" s="1"/>
  <c r="AK83" i="45"/>
  <c r="BK83" i="45" s="1"/>
  <c r="CO83" i="45" s="1"/>
  <c r="AB83" i="45"/>
  <c r="BB83" i="45" s="1"/>
  <c r="CF83" i="45" s="1"/>
  <c r="AE79" i="45"/>
  <c r="BE79" i="45" s="1"/>
  <c r="AI79" i="45"/>
  <c r="BI79" i="45" s="1"/>
  <c r="AM79" i="45"/>
  <c r="BM79" i="45" s="1"/>
  <c r="BM78" i="45" s="1"/>
  <c r="AQ79" i="45"/>
  <c r="BQ79" i="45" s="1"/>
  <c r="AU79" i="45"/>
  <c r="BU79" i="45" s="1"/>
  <c r="AY79" i="45"/>
  <c r="BY79" i="45" s="1"/>
  <c r="BY78" i="45" s="1"/>
  <c r="AB79" i="45"/>
  <c r="BB79" i="45" s="1"/>
  <c r="AG79" i="45"/>
  <c r="BG79" i="45" s="1"/>
  <c r="AL79" i="45"/>
  <c r="BL79" i="45" s="1"/>
  <c r="AR79" i="45"/>
  <c r="BR79" i="45" s="1"/>
  <c r="AW79" i="45"/>
  <c r="BW79" i="45" s="1"/>
  <c r="AD79" i="45"/>
  <c r="BD79" i="45" s="1"/>
  <c r="AK79" i="45"/>
  <c r="BK79" i="45" s="1"/>
  <c r="AS79" i="45"/>
  <c r="BS79" i="45" s="1"/>
  <c r="AZ79" i="45"/>
  <c r="BZ79" i="45" s="1"/>
  <c r="BZ78" i="45" s="1"/>
  <c r="AC79" i="45"/>
  <c r="BC79" i="45" s="1"/>
  <c r="AN79" i="45"/>
  <c r="BN79" i="45" s="1"/>
  <c r="AV79" i="45"/>
  <c r="BV79" i="45" s="1"/>
  <c r="AH79" i="45"/>
  <c r="BH79" i="45" s="1"/>
  <c r="AP79" i="45"/>
  <c r="BP79" i="45" s="1"/>
  <c r="BA79" i="45"/>
  <c r="CA79" i="45" s="1"/>
  <c r="CA78" i="45" s="1"/>
  <c r="AO79" i="45"/>
  <c r="BO79" i="45" s="1"/>
  <c r="AF79" i="45"/>
  <c r="BF79" i="45" s="1"/>
  <c r="AX79" i="45"/>
  <c r="BX79" i="45" s="1"/>
  <c r="BX78" i="45" s="1"/>
  <c r="AJ79" i="45"/>
  <c r="BJ79" i="45" s="1"/>
  <c r="AE75" i="45"/>
  <c r="BE75" i="45" s="1"/>
  <c r="AI75" i="45"/>
  <c r="BI75" i="45" s="1"/>
  <c r="AM75" i="45"/>
  <c r="BM75" i="45" s="1"/>
  <c r="AQ75" i="45"/>
  <c r="BQ75" i="45" s="1"/>
  <c r="AU75" i="45"/>
  <c r="BU75" i="45" s="1"/>
  <c r="AY75" i="45"/>
  <c r="BY75" i="45" s="1"/>
  <c r="AD75" i="45"/>
  <c r="BD75" i="45" s="1"/>
  <c r="AJ75" i="45"/>
  <c r="BJ75" i="45" s="1"/>
  <c r="AO75" i="45"/>
  <c r="BO75" i="45" s="1"/>
  <c r="AT75" i="45"/>
  <c r="BT75" i="45" s="1"/>
  <c r="AZ75" i="45"/>
  <c r="BZ75" i="45" s="1"/>
  <c r="AB75" i="45"/>
  <c r="BB75" i="45" s="1"/>
  <c r="AH75" i="45"/>
  <c r="BH75" i="45" s="1"/>
  <c r="AP75" i="45"/>
  <c r="BP75" i="45" s="1"/>
  <c r="AW75" i="45"/>
  <c r="BW75" i="45" s="1"/>
  <c r="AC75" i="45"/>
  <c r="BC75" i="45" s="1"/>
  <c r="AL75" i="45"/>
  <c r="BL75" i="45" s="1"/>
  <c r="AV75" i="45"/>
  <c r="BV75" i="45" s="1"/>
  <c r="AG75" i="45"/>
  <c r="BG75" i="45" s="1"/>
  <c r="AR75" i="45"/>
  <c r="BR75" i="45" s="1"/>
  <c r="BA75" i="45"/>
  <c r="CA75" i="45" s="1"/>
  <c r="AF75" i="45"/>
  <c r="BF75" i="45" s="1"/>
  <c r="AX75" i="45"/>
  <c r="BX75" i="45" s="1"/>
  <c r="AN75" i="45"/>
  <c r="BN75" i="45" s="1"/>
  <c r="AK75" i="45"/>
  <c r="BK75" i="45" s="1"/>
  <c r="AE71" i="45"/>
  <c r="BE71" i="45" s="1"/>
  <c r="CI71" i="45" s="1"/>
  <c r="AI71" i="45"/>
  <c r="BI71" i="45" s="1"/>
  <c r="CM71" i="45" s="1"/>
  <c r="AM71" i="45"/>
  <c r="BM71" i="45" s="1"/>
  <c r="CQ71" i="45" s="1"/>
  <c r="AQ71" i="45"/>
  <c r="BQ71" i="45" s="1"/>
  <c r="CU71" i="45" s="1"/>
  <c r="AU71" i="45"/>
  <c r="BU71" i="45" s="1"/>
  <c r="CY71" i="45" s="1"/>
  <c r="AY71" i="45"/>
  <c r="BY71" i="45" s="1"/>
  <c r="DC71" i="45" s="1"/>
  <c r="AB71" i="45"/>
  <c r="BB71" i="45" s="1"/>
  <c r="CF71" i="45" s="1"/>
  <c r="AG71" i="45"/>
  <c r="BG71" i="45" s="1"/>
  <c r="CK71" i="45" s="1"/>
  <c r="AL71" i="45"/>
  <c r="BL71" i="45" s="1"/>
  <c r="CP71" i="45" s="1"/>
  <c r="AR71" i="45"/>
  <c r="BR71" i="45" s="1"/>
  <c r="CV71" i="45" s="1"/>
  <c r="AW71" i="45"/>
  <c r="BW71" i="45" s="1"/>
  <c r="DA71" i="45" s="1"/>
  <c r="AF71" i="45"/>
  <c r="BF71" i="45" s="1"/>
  <c r="CJ71" i="45" s="1"/>
  <c r="AN71" i="45"/>
  <c r="BN71" i="45" s="1"/>
  <c r="CR71" i="45" s="1"/>
  <c r="AT71" i="45"/>
  <c r="BT71" i="45" s="1"/>
  <c r="CX71" i="45" s="1"/>
  <c r="BA71" i="45"/>
  <c r="CA71" i="45" s="1"/>
  <c r="DE71" i="45" s="1"/>
  <c r="AC71" i="45"/>
  <c r="BC71" i="45" s="1"/>
  <c r="CG71" i="45" s="1"/>
  <c r="AK71" i="45"/>
  <c r="BK71" i="45" s="1"/>
  <c r="CO71" i="45" s="1"/>
  <c r="AV71" i="45"/>
  <c r="BV71" i="45" s="1"/>
  <c r="CZ71" i="45" s="1"/>
  <c r="AH71" i="45"/>
  <c r="BH71" i="45" s="1"/>
  <c r="CL71" i="45" s="1"/>
  <c r="AP71" i="45"/>
  <c r="BP71" i="45" s="1"/>
  <c r="CT71" i="45" s="1"/>
  <c r="AZ71" i="45"/>
  <c r="BZ71" i="45" s="1"/>
  <c r="DD71" i="45" s="1"/>
  <c r="AO71" i="45"/>
  <c r="BO71" i="45" s="1"/>
  <c r="CS71" i="45" s="1"/>
  <c r="AD71" i="45"/>
  <c r="BD71" i="45" s="1"/>
  <c r="CH71" i="45" s="1"/>
  <c r="AX71" i="45"/>
  <c r="BX71" i="45" s="1"/>
  <c r="DB71" i="45" s="1"/>
  <c r="AJ71" i="45"/>
  <c r="BJ71" i="45" s="1"/>
  <c r="CN71" i="45" s="1"/>
  <c r="AD67" i="45"/>
  <c r="BD67" i="45" s="1"/>
  <c r="CH67" i="45" s="1"/>
  <c r="AH67" i="45"/>
  <c r="BH67" i="45" s="1"/>
  <c r="CL67" i="45" s="1"/>
  <c r="AL67" i="45"/>
  <c r="BL67" i="45" s="1"/>
  <c r="CP67" i="45" s="1"/>
  <c r="AP67" i="45"/>
  <c r="BP67" i="45" s="1"/>
  <c r="CT67" i="45" s="1"/>
  <c r="AT67" i="45"/>
  <c r="BT67" i="45" s="1"/>
  <c r="CX67" i="45" s="1"/>
  <c r="AX67" i="45"/>
  <c r="BX67" i="45" s="1"/>
  <c r="DB67" i="45" s="1"/>
  <c r="AB67" i="45"/>
  <c r="BB67" i="45" s="1"/>
  <c r="CF67" i="45" s="1"/>
  <c r="AG67" i="45"/>
  <c r="BG67" i="45" s="1"/>
  <c r="CK67" i="45" s="1"/>
  <c r="AM67" i="45"/>
  <c r="BM67" i="45" s="1"/>
  <c r="CQ67" i="45" s="1"/>
  <c r="AR67" i="45"/>
  <c r="BR67" i="45" s="1"/>
  <c r="CV67" i="45" s="1"/>
  <c r="AW67" i="45"/>
  <c r="BW67" i="45" s="1"/>
  <c r="DA67" i="45" s="1"/>
  <c r="AC67" i="45"/>
  <c r="BC67" i="45" s="1"/>
  <c r="CG67" i="45" s="1"/>
  <c r="AJ67" i="45"/>
  <c r="BJ67" i="45" s="1"/>
  <c r="CN67" i="45" s="1"/>
  <c r="AQ67" i="45"/>
  <c r="BQ67" i="45" s="1"/>
  <c r="CU67" i="45" s="1"/>
  <c r="AY67" i="45"/>
  <c r="BY67" i="45" s="1"/>
  <c r="DC67" i="45" s="1"/>
  <c r="AK67" i="45"/>
  <c r="BK67" i="45" s="1"/>
  <c r="CO67" i="45" s="1"/>
  <c r="AU67" i="45"/>
  <c r="BU67" i="45" s="1"/>
  <c r="CY67" i="45" s="1"/>
  <c r="AI67" i="45"/>
  <c r="BI67" i="45" s="1"/>
  <c r="CM67" i="45" s="1"/>
  <c r="AV67" i="45"/>
  <c r="BV67" i="45" s="1"/>
  <c r="CZ67" i="45" s="1"/>
  <c r="AE67" i="45"/>
  <c r="BE67" i="45" s="1"/>
  <c r="CI67" i="45" s="1"/>
  <c r="AO67" i="45"/>
  <c r="BO67" i="45" s="1"/>
  <c r="CS67" i="45" s="1"/>
  <c r="BA67" i="45"/>
  <c r="CA67" i="45" s="1"/>
  <c r="DE67" i="45" s="1"/>
  <c r="AZ67" i="45"/>
  <c r="BZ67" i="45" s="1"/>
  <c r="DD67" i="45" s="1"/>
  <c r="AN67" i="45"/>
  <c r="BN67" i="45" s="1"/>
  <c r="CR67" i="45" s="1"/>
  <c r="AF67" i="45"/>
  <c r="BF67" i="45" s="1"/>
  <c r="CJ67" i="45" s="1"/>
  <c r="AS67" i="45"/>
  <c r="BS67" i="45" s="1"/>
  <c r="CW67" i="45" s="1"/>
  <c r="AD63" i="45"/>
  <c r="BD63" i="45" s="1"/>
  <c r="CH63" i="45" s="1"/>
  <c r="AH63" i="45"/>
  <c r="BH63" i="45" s="1"/>
  <c r="CL63" i="45" s="1"/>
  <c r="AL63" i="45"/>
  <c r="BL63" i="45" s="1"/>
  <c r="CP63" i="45" s="1"/>
  <c r="AP63" i="45"/>
  <c r="BP63" i="45" s="1"/>
  <c r="CT63" i="45" s="1"/>
  <c r="AT63" i="45"/>
  <c r="BT63" i="45" s="1"/>
  <c r="CX63" i="45" s="1"/>
  <c r="AX63" i="45"/>
  <c r="BX63" i="45" s="1"/>
  <c r="DB63" i="45" s="1"/>
  <c r="AE63" i="45"/>
  <c r="BE63" i="45" s="1"/>
  <c r="CI63" i="45" s="1"/>
  <c r="AJ63" i="45"/>
  <c r="BJ63" i="45" s="1"/>
  <c r="CN63" i="45" s="1"/>
  <c r="AO63" i="45"/>
  <c r="BO63" i="45" s="1"/>
  <c r="CS63" i="45" s="1"/>
  <c r="AU63" i="45"/>
  <c r="BU63" i="45" s="1"/>
  <c r="CY63" i="45" s="1"/>
  <c r="AZ63" i="45"/>
  <c r="BZ63" i="45" s="1"/>
  <c r="DD63" i="45" s="1"/>
  <c r="AG63" i="45"/>
  <c r="BG63" i="45" s="1"/>
  <c r="CK63" i="45" s="1"/>
  <c r="AN63" i="45"/>
  <c r="BN63" i="45" s="1"/>
  <c r="CR63" i="45" s="1"/>
  <c r="AV63" i="45"/>
  <c r="BV63" i="45" s="1"/>
  <c r="CZ63" i="45" s="1"/>
  <c r="AB63" i="45"/>
  <c r="BB63" i="45" s="1"/>
  <c r="CF63" i="45" s="1"/>
  <c r="AK63" i="45"/>
  <c r="BK63" i="45" s="1"/>
  <c r="CO63" i="45" s="1"/>
  <c r="AS63" i="45"/>
  <c r="BS63" i="45" s="1"/>
  <c r="CW63" i="45" s="1"/>
  <c r="AM63" i="45"/>
  <c r="BM63" i="45" s="1"/>
  <c r="CQ63" i="45" s="1"/>
  <c r="AY63" i="45"/>
  <c r="BY63" i="45" s="1"/>
  <c r="DC63" i="45" s="1"/>
  <c r="AF63" i="45"/>
  <c r="BF63" i="45" s="1"/>
  <c r="CJ63" i="45" s="1"/>
  <c r="AR63" i="45"/>
  <c r="BR63" i="45" s="1"/>
  <c r="CV63" i="45" s="1"/>
  <c r="AC63" i="45"/>
  <c r="BC63" i="45" s="1"/>
  <c r="CG63" i="45" s="1"/>
  <c r="BA63" i="45"/>
  <c r="CA63" i="45" s="1"/>
  <c r="DE63" i="45" s="1"/>
  <c r="AQ63" i="45"/>
  <c r="BQ63" i="45" s="1"/>
  <c r="CU63" i="45" s="1"/>
  <c r="AW63" i="45"/>
  <c r="BW63" i="45" s="1"/>
  <c r="DA63" i="45" s="1"/>
  <c r="AD59" i="45"/>
  <c r="BD59" i="45" s="1"/>
  <c r="CH59" i="45" s="1"/>
  <c r="AH59" i="45"/>
  <c r="BH59" i="45" s="1"/>
  <c r="CL59" i="45" s="1"/>
  <c r="AL59" i="45"/>
  <c r="BL59" i="45" s="1"/>
  <c r="CP59" i="45" s="1"/>
  <c r="AP59" i="45"/>
  <c r="BP59" i="45" s="1"/>
  <c r="CT59" i="45" s="1"/>
  <c r="AT59" i="45"/>
  <c r="BT59" i="45" s="1"/>
  <c r="CX59" i="45" s="1"/>
  <c r="AX59" i="45"/>
  <c r="BX59" i="45" s="1"/>
  <c r="DB59" i="45" s="1"/>
  <c r="AB59" i="45"/>
  <c r="BB59" i="45" s="1"/>
  <c r="CF59" i="45" s="1"/>
  <c r="AG59" i="45"/>
  <c r="BG59" i="45" s="1"/>
  <c r="CK59" i="45" s="1"/>
  <c r="AM59" i="45"/>
  <c r="BM59" i="45" s="1"/>
  <c r="CQ59" i="45" s="1"/>
  <c r="AR59" i="45"/>
  <c r="BR59" i="45" s="1"/>
  <c r="CV59" i="45" s="1"/>
  <c r="AW59" i="45"/>
  <c r="BW59" i="45" s="1"/>
  <c r="DA59" i="45" s="1"/>
  <c r="AE59" i="45"/>
  <c r="BE59" i="45" s="1"/>
  <c r="CI59" i="45" s="1"/>
  <c r="AK59" i="45"/>
  <c r="BK59" i="45" s="1"/>
  <c r="CO59" i="45" s="1"/>
  <c r="AS59" i="45"/>
  <c r="BS59" i="45" s="1"/>
  <c r="CW59" i="45" s="1"/>
  <c r="AZ59" i="45"/>
  <c r="BZ59" i="45" s="1"/>
  <c r="DD59" i="45" s="1"/>
  <c r="AJ59" i="45"/>
  <c r="BJ59" i="45" s="1"/>
  <c r="CN59" i="45" s="1"/>
  <c r="AU59" i="45"/>
  <c r="BU59" i="45" s="1"/>
  <c r="CY59" i="45" s="1"/>
  <c r="AC59" i="45"/>
  <c r="BC59" i="45" s="1"/>
  <c r="CG59" i="45" s="1"/>
  <c r="AO59" i="45"/>
  <c r="BO59" i="45" s="1"/>
  <c r="CS59" i="45" s="1"/>
  <c r="BA59" i="45"/>
  <c r="CA59" i="45" s="1"/>
  <c r="DE59" i="45" s="1"/>
  <c r="AI59" i="45"/>
  <c r="BI59" i="45" s="1"/>
  <c r="CM59" i="45" s="1"/>
  <c r="AV59" i="45"/>
  <c r="BV59" i="45" s="1"/>
  <c r="CZ59" i="45" s="1"/>
  <c r="AF59" i="45"/>
  <c r="BF59" i="45" s="1"/>
  <c r="CJ59" i="45" s="1"/>
  <c r="AQ59" i="45"/>
  <c r="BQ59" i="45" s="1"/>
  <c r="CU59" i="45" s="1"/>
  <c r="AN59" i="45"/>
  <c r="BN59" i="45" s="1"/>
  <c r="CR59" i="45" s="1"/>
  <c r="AD55" i="45"/>
  <c r="BD55" i="45" s="1"/>
  <c r="AH55" i="45"/>
  <c r="BH55" i="45" s="1"/>
  <c r="AL55" i="45"/>
  <c r="BL55" i="45" s="1"/>
  <c r="AP55" i="45"/>
  <c r="BP55" i="45" s="1"/>
  <c r="AT55" i="45"/>
  <c r="BT55" i="45" s="1"/>
  <c r="AX55" i="45"/>
  <c r="BX55" i="45" s="1"/>
  <c r="AE55" i="45"/>
  <c r="BE55" i="45" s="1"/>
  <c r="AJ55" i="45"/>
  <c r="BJ55" i="45" s="1"/>
  <c r="AO55" i="45"/>
  <c r="BO55" i="45" s="1"/>
  <c r="AU55" i="45"/>
  <c r="BU55" i="45" s="1"/>
  <c r="AZ55" i="45"/>
  <c r="BZ55" i="45" s="1"/>
  <c r="AB55" i="45"/>
  <c r="BB55" i="45" s="1"/>
  <c r="AI55" i="45"/>
  <c r="BI55" i="45" s="1"/>
  <c r="AQ55" i="45"/>
  <c r="BQ55" i="45" s="1"/>
  <c r="AW55" i="45"/>
  <c r="BW55" i="45" s="1"/>
  <c r="AK55" i="45"/>
  <c r="BK55" i="45" s="1"/>
  <c r="AS55" i="45"/>
  <c r="BS55" i="45" s="1"/>
  <c r="AF55" i="45"/>
  <c r="BF55" i="45" s="1"/>
  <c r="AR55" i="45"/>
  <c r="BR55" i="45" s="1"/>
  <c r="AM55" i="45"/>
  <c r="BM55" i="45" s="1"/>
  <c r="AY55" i="45"/>
  <c r="BY55" i="45" s="1"/>
  <c r="AG55" i="45"/>
  <c r="BG55" i="45" s="1"/>
  <c r="AV55" i="45"/>
  <c r="BV55" i="45" s="1"/>
  <c r="BA55" i="45"/>
  <c r="CA55" i="45" s="1"/>
  <c r="AC55" i="45"/>
  <c r="BC55" i="45" s="1"/>
  <c r="AN55" i="45"/>
  <c r="BN55" i="45" s="1"/>
  <c r="AD51" i="45"/>
  <c r="BD51" i="45" s="1"/>
  <c r="AH51" i="45"/>
  <c r="BH51" i="45" s="1"/>
  <c r="AL51" i="45"/>
  <c r="BL51" i="45" s="1"/>
  <c r="AP51" i="45"/>
  <c r="BP51" i="45" s="1"/>
  <c r="AT51" i="45"/>
  <c r="BT51" i="45" s="1"/>
  <c r="AX51" i="45"/>
  <c r="BX51" i="45" s="1"/>
  <c r="AE51" i="45"/>
  <c r="BE51" i="45" s="1"/>
  <c r="AJ51" i="45"/>
  <c r="BJ51" i="45" s="1"/>
  <c r="AO51" i="45"/>
  <c r="BO51" i="45" s="1"/>
  <c r="AU51" i="45"/>
  <c r="BU51" i="45" s="1"/>
  <c r="AZ51" i="45"/>
  <c r="BZ51" i="45" s="1"/>
  <c r="AG51" i="45"/>
  <c r="BG51" i="45" s="1"/>
  <c r="AN51" i="45"/>
  <c r="BN51" i="45" s="1"/>
  <c r="AV51" i="45"/>
  <c r="BV51" i="45" s="1"/>
  <c r="AB51" i="45"/>
  <c r="BB51" i="45" s="1"/>
  <c r="AK51" i="45"/>
  <c r="BK51" i="45" s="1"/>
  <c r="AS51" i="45"/>
  <c r="BS51" i="45" s="1"/>
  <c r="AI51" i="45"/>
  <c r="BI51" i="45" s="1"/>
  <c r="AW51" i="45"/>
  <c r="BW51" i="45" s="1"/>
  <c r="AM51" i="45"/>
  <c r="BM51" i="45" s="1"/>
  <c r="BA51" i="45"/>
  <c r="CA51" i="45" s="1"/>
  <c r="AC51" i="45"/>
  <c r="BC51" i="45" s="1"/>
  <c r="AR51" i="45"/>
  <c r="BR51" i="45" s="1"/>
  <c r="AQ51" i="45"/>
  <c r="BQ51" i="45" s="1"/>
  <c r="AF51" i="45"/>
  <c r="BF51" i="45" s="1"/>
  <c r="AY51" i="45"/>
  <c r="BY51" i="45" s="1"/>
  <c r="AD47" i="45"/>
  <c r="AH47" i="45"/>
  <c r="AL47" i="45"/>
  <c r="AP47" i="45"/>
  <c r="AT47" i="45"/>
  <c r="AX47" i="45"/>
  <c r="AB47" i="45"/>
  <c r="AG47" i="45"/>
  <c r="AM47" i="45"/>
  <c r="AR47" i="45"/>
  <c r="AW47" i="45"/>
  <c r="AE47" i="45"/>
  <c r="AK47" i="45"/>
  <c r="AS47" i="45"/>
  <c r="AZ47" i="45"/>
  <c r="AJ47" i="45"/>
  <c r="AU47" i="45"/>
  <c r="AN47" i="45"/>
  <c r="AY47" i="45"/>
  <c r="AO47" i="45"/>
  <c r="AF47" i="45"/>
  <c r="AV47" i="45"/>
  <c r="AC47" i="45"/>
  <c r="AQ47" i="45"/>
  <c r="BA47" i="45"/>
  <c r="AI47" i="45"/>
  <c r="AD43" i="45"/>
  <c r="AH43" i="45"/>
  <c r="AL43" i="45"/>
  <c r="AP43" i="45"/>
  <c r="AT43" i="45"/>
  <c r="AX43" i="45"/>
  <c r="AE43" i="45"/>
  <c r="AJ43" i="45"/>
  <c r="AO43" i="45"/>
  <c r="AU43" i="45"/>
  <c r="AZ43" i="45"/>
  <c r="AB43" i="45"/>
  <c r="AI43" i="45"/>
  <c r="AQ43" i="45"/>
  <c r="AW43" i="45"/>
  <c r="AK43" i="45"/>
  <c r="AS43" i="45"/>
  <c r="AC43" i="45"/>
  <c r="AN43" i="45"/>
  <c r="BA43" i="45"/>
  <c r="AR43" i="45"/>
  <c r="AG43" i="45"/>
  <c r="AY43" i="45"/>
  <c r="AF43" i="45"/>
  <c r="AV43" i="45"/>
  <c r="AM43" i="45"/>
  <c r="AD39" i="45"/>
  <c r="BD39" i="45" s="1"/>
  <c r="CH39" i="45" s="1"/>
  <c r="AH39" i="45"/>
  <c r="BH39" i="45" s="1"/>
  <c r="CL39" i="45" s="1"/>
  <c r="AL39" i="45"/>
  <c r="BL39" i="45" s="1"/>
  <c r="CP39" i="45" s="1"/>
  <c r="AP39" i="45"/>
  <c r="BP39" i="45" s="1"/>
  <c r="CT39" i="45" s="1"/>
  <c r="AT39" i="45"/>
  <c r="BT39" i="45" s="1"/>
  <c r="CX39" i="45" s="1"/>
  <c r="AX39" i="45"/>
  <c r="BX39" i="45" s="1"/>
  <c r="DB39" i="45" s="1"/>
  <c r="AB39" i="45"/>
  <c r="BB39" i="45" s="1"/>
  <c r="CF39" i="45" s="1"/>
  <c r="AG39" i="45"/>
  <c r="BG39" i="45" s="1"/>
  <c r="CK39" i="45" s="1"/>
  <c r="AM39" i="45"/>
  <c r="BM39" i="45" s="1"/>
  <c r="CQ39" i="45" s="1"/>
  <c r="AR39" i="45"/>
  <c r="BR39" i="45" s="1"/>
  <c r="CV39" i="45" s="1"/>
  <c r="AW39" i="45"/>
  <c r="BW39" i="45" s="1"/>
  <c r="DA39" i="45" s="1"/>
  <c r="AF39" i="45"/>
  <c r="BF39" i="45" s="1"/>
  <c r="CJ39" i="45" s="1"/>
  <c r="AN39" i="45"/>
  <c r="BN39" i="45" s="1"/>
  <c r="CR39" i="45" s="1"/>
  <c r="AU39" i="45"/>
  <c r="BU39" i="45" s="1"/>
  <c r="CY39" i="45" s="1"/>
  <c r="BA39" i="45"/>
  <c r="CA39" i="45" s="1"/>
  <c r="DE39" i="45" s="1"/>
  <c r="AJ39" i="45"/>
  <c r="BJ39" i="45" s="1"/>
  <c r="CN39" i="45" s="1"/>
  <c r="AS39" i="45"/>
  <c r="BS39" i="45" s="1"/>
  <c r="CW39" i="45" s="1"/>
  <c r="AE39" i="45"/>
  <c r="BE39" i="45" s="1"/>
  <c r="CI39" i="45" s="1"/>
  <c r="AQ39" i="45"/>
  <c r="BQ39" i="45" s="1"/>
  <c r="CU39" i="45" s="1"/>
  <c r="AC39" i="45"/>
  <c r="BC39" i="45" s="1"/>
  <c r="CG39" i="45" s="1"/>
  <c r="AV39" i="45"/>
  <c r="BV39" i="45" s="1"/>
  <c r="CZ39" i="45" s="1"/>
  <c r="AK39" i="45"/>
  <c r="BK39" i="45" s="1"/>
  <c r="CO39" i="45" s="1"/>
  <c r="AZ39" i="45"/>
  <c r="BZ39" i="45" s="1"/>
  <c r="DD39" i="45" s="1"/>
  <c r="AI39" i="45"/>
  <c r="BI39" i="45" s="1"/>
  <c r="CM39" i="45" s="1"/>
  <c r="AY39" i="45"/>
  <c r="BY39" i="45" s="1"/>
  <c r="DC39" i="45" s="1"/>
  <c r="AB35" i="45"/>
  <c r="BB35" i="45" s="1"/>
  <c r="AF35" i="45"/>
  <c r="BF35" i="45" s="1"/>
  <c r="AJ35" i="45"/>
  <c r="BJ35" i="45" s="1"/>
  <c r="AN35" i="45"/>
  <c r="BN35" i="45" s="1"/>
  <c r="AR35" i="45"/>
  <c r="BR35" i="45" s="1"/>
  <c r="AV35" i="45"/>
  <c r="BV35" i="45" s="1"/>
  <c r="AZ35" i="45"/>
  <c r="BZ35" i="45" s="1"/>
  <c r="AC35" i="45"/>
  <c r="BC35" i="45" s="1"/>
  <c r="AH35" i="45"/>
  <c r="BH35" i="45" s="1"/>
  <c r="AM35" i="45"/>
  <c r="BM35" i="45" s="1"/>
  <c r="AS35" i="45"/>
  <c r="BS35" i="45" s="1"/>
  <c r="AX35" i="45"/>
  <c r="BX35" i="45" s="1"/>
  <c r="AD35" i="45"/>
  <c r="BD35" i="45" s="1"/>
  <c r="AK35" i="45"/>
  <c r="BK35" i="45" s="1"/>
  <c r="AQ35" i="45"/>
  <c r="BQ35" i="45" s="1"/>
  <c r="AY35" i="45"/>
  <c r="BY35" i="45" s="1"/>
  <c r="AI35" i="45"/>
  <c r="BI35" i="45" s="1"/>
  <c r="AT35" i="45"/>
  <c r="BT35" i="45" s="1"/>
  <c r="AO35" i="45"/>
  <c r="BO35" i="45" s="1"/>
  <c r="BA35" i="45"/>
  <c r="CA35" i="45" s="1"/>
  <c r="AE35" i="45"/>
  <c r="BE35" i="45" s="1"/>
  <c r="AU35" i="45"/>
  <c r="BU35" i="45" s="1"/>
  <c r="AG35" i="45"/>
  <c r="BG35" i="45" s="1"/>
  <c r="AP35" i="45"/>
  <c r="BP35" i="45" s="1"/>
  <c r="AL35" i="45"/>
  <c r="BL35" i="45" s="1"/>
  <c r="AW35" i="45"/>
  <c r="BW35" i="45" s="1"/>
  <c r="AB31" i="45"/>
  <c r="BB31" i="45" s="1"/>
  <c r="AF31" i="45"/>
  <c r="BF31" i="45" s="1"/>
  <c r="AJ31" i="45"/>
  <c r="BJ31" i="45" s="1"/>
  <c r="AN31" i="45"/>
  <c r="BN31" i="45" s="1"/>
  <c r="AR31" i="45"/>
  <c r="BR31" i="45" s="1"/>
  <c r="AV31" i="45"/>
  <c r="BV31" i="45" s="1"/>
  <c r="AZ31" i="45"/>
  <c r="BZ31" i="45" s="1"/>
  <c r="AE31" i="45"/>
  <c r="BE31" i="45" s="1"/>
  <c r="AK31" i="45"/>
  <c r="BK31" i="45" s="1"/>
  <c r="AP31" i="45"/>
  <c r="BP31" i="45" s="1"/>
  <c r="AU31" i="45"/>
  <c r="BU31" i="45" s="1"/>
  <c r="BA31" i="45"/>
  <c r="CA31" i="45" s="1"/>
  <c r="AH31" i="45"/>
  <c r="BH31" i="45" s="1"/>
  <c r="AO31" i="45"/>
  <c r="BO31" i="45" s="1"/>
  <c r="AW31" i="45"/>
  <c r="BW31" i="45" s="1"/>
  <c r="AI31" i="45"/>
  <c r="BI31" i="45" s="1"/>
  <c r="AS31" i="45"/>
  <c r="BS31" i="45" s="1"/>
  <c r="AD31" i="45"/>
  <c r="BD31" i="45" s="1"/>
  <c r="AQ31" i="45"/>
  <c r="BQ31" i="45" s="1"/>
  <c r="AG31" i="45"/>
  <c r="BG31" i="45" s="1"/>
  <c r="AX31" i="45"/>
  <c r="BX31" i="45" s="1"/>
  <c r="AT31" i="45"/>
  <c r="BT31" i="45" s="1"/>
  <c r="AL31" i="45"/>
  <c r="BL31" i="45" s="1"/>
  <c r="AC31" i="45"/>
  <c r="BC31" i="45" s="1"/>
  <c r="AY31" i="45"/>
  <c r="BY31" i="45" s="1"/>
  <c r="AM31" i="45"/>
  <c r="BM31" i="45" s="1"/>
  <c r="AB27" i="45"/>
  <c r="BB27" i="45" s="1"/>
  <c r="CF27" i="45" s="1"/>
  <c r="AF27" i="45"/>
  <c r="BF27" i="45" s="1"/>
  <c r="CJ27" i="45" s="1"/>
  <c r="AJ27" i="45"/>
  <c r="BJ27" i="45" s="1"/>
  <c r="CN27" i="45" s="1"/>
  <c r="AN27" i="45"/>
  <c r="BN27" i="45" s="1"/>
  <c r="CR27" i="45" s="1"/>
  <c r="AR27" i="45"/>
  <c r="BR27" i="45" s="1"/>
  <c r="CV27" i="45" s="1"/>
  <c r="AV27" i="45"/>
  <c r="BV27" i="45" s="1"/>
  <c r="CZ27" i="45" s="1"/>
  <c r="AZ27" i="45"/>
  <c r="BZ27" i="45" s="1"/>
  <c r="DD27" i="45" s="1"/>
  <c r="AC27" i="45"/>
  <c r="BC27" i="45" s="1"/>
  <c r="CG27" i="45" s="1"/>
  <c r="AH27" i="45"/>
  <c r="BH27" i="45" s="1"/>
  <c r="CL27" i="45" s="1"/>
  <c r="AM27" i="45"/>
  <c r="BM27" i="45" s="1"/>
  <c r="CQ27" i="45" s="1"/>
  <c r="AS27" i="45"/>
  <c r="BS27" i="45" s="1"/>
  <c r="CW27" i="45" s="1"/>
  <c r="AX27" i="45"/>
  <c r="BX27" i="45" s="1"/>
  <c r="DB27" i="45" s="1"/>
  <c r="AE27" i="45"/>
  <c r="BE27" i="45" s="1"/>
  <c r="CI27" i="45" s="1"/>
  <c r="AL27" i="45"/>
  <c r="BL27" i="45" s="1"/>
  <c r="CP27" i="45" s="1"/>
  <c r="AT27" i="45"/>
  <c r="BT27" i="45" s="1"/>
  <c r="CX27" i="45" s="1"/>
  <c r="BA27" i="45"/>
  <c r="CA27" i="45" s="1"/>
  <c r="DE27" i="45" s="1"/>
  <c r="AI27" i="45"/>
  <c r="BI27" i="45" s="1"/>
  <c r="CM27" i="45" s="1"/>
  <c r="AQ27" i="45"/>
  <c r="BQ27" i="45" s="1"/>
  <c r="CU27" i="45" s="1"/>
  <c r="AG27" i="45"/>
  <c r="BG27" i="45" s="1"/>
  <c r="CK27" i="45" s="1"/>
  <c r="AU27" i="45"/>
  <c r="BU27" i="45" s="1"/>
  <c r="CY27" i="45" s="1"/>
  <c r="AK27" i="45"/>
  <c r="BK27" i="45" s="1"/>
  <c r="CO27" i="45" s="1"/>
  <c r="AY27" i="45"/>
  <c r="BY27" i="45" s="1"/>
  <c r="DC27" i="45" s="1"/>
  <c r="AO27" i="45"/>
  <c r="BO27" i="45" s="1"/>
  <c r="CS27" i="45" s="1"/>
  <c r="AW27" i="45"/>
  <c r="BW27" i="45" s="1"/>
  <c r="DA27" i="45" s="1"/>
  <c r="AP27" i="45"/>
  <c r="BP27" i="45" s="1"/>
  <c r="CT27" i="45" s="1"/>
  <c r="AD27" i="45"/>
  <c r="BD27" i="45" s="1"/>
  <c r="CH27" i="45" s="1"/>
  <c r="AB23" i="45"/>
  <c r="BB23" i="45" s="1"/>
  <c r="CF23" i="45" s="1"/>
  <c r="AF23" i="45"/>
  <c r="BF23" i="45" s="1"/>
  <c r="CJ23" i="45" s="1"/>
  <c r="AJ23" i="45"/>
  <c r="BJ23" i="45" s="1"/>
  <c r="CN23" i="45" s="1"/>
  <c r="AN23" i="45"/>
  <c r="BN23" i="45" s="1"/>
  <c r="CR23" i="45" s="1"/>
  <c r="AR23" i="45"/>
  <c r="BR23" i="45" s="1"/>
  <c r="CV23" i="45" s="1"/>
  <c r="AV23" i="45"/>
  <c r="BV23" i="45" s="1"/>
  <c r="CZ23" i="45" s="1"/>
  <c r="AZ23" i="45"/>
  <c r="BZ23" i="45" s="1"/>
  <c r="DD23" i="45" s="1"/>
  <c r="AE23" i="45"/>
  <c r="BE23" i="45" s="1"/>
  <c r="CI23" i="45" s="1"/>
  <c r="AK23" i="45"/>
  <c r="BK23" i="45" s="1"/>
  <c r="CO23" i="45" s="1"/>
  <c r="AP23" i="45"/>
  <c r="BP23" i="45" s="1"/>
  <c r="CT23" i="45" s="1"/>
  <c r="AU23" i="45"/>
  <c r="BU23" i="45" s="1"/>
  <c r="CY23" i="45" s="1"/>
  <c r="BA23" i="45"/>
  <c r="CA23" i="45" s="1"/>
  <c r="DE23" i="45" s="1"/>
  <c r="AC23" i="45"/>
  <c r="BC23" i="45" s="1"/>
  <c r="CG23" i="45" s="1"/>
  <c r="AI23" i="45"/>
  <c r="BI23" i="45" s="1"/>
  <c r="CM23" i="45" s="1"/>
  <c r="AQ23" i="45"/>
  <c r="BQ23" i="45" s="1"/>
  <c r="CU23" i="45" s="1"/>
  <c r="AX23" i="45"/>
  <c r="BX23" i="45" s="1"/>
  <c r="DB23" i="45" s="1"/>
  <c r="AH23" i="45"/>
  <c r="BH23" i="45" s="1"/>
  <c r="CL23" i="45" s="1"/>
  <c r="AS23" i="45"/>
  <c r="BS23" i="45" s="1"/>
  <c r="CW23" i="45" s="1"/>
  <c r="AL23" i="45"/>
  <c r="BL23" i="45" s="1"/>
  <c r="CP23" i="45" s="1"/>
  <c r="AW23" i="45"/>
  <c r="BW23" i="45" s="1"/>
  <c r="DA23" i="45" s="1"/>
  <c r="AM23" i="45"/>
  <c r="BM23" i="45" s="1"/>
  <c r="CQ23" i="45" s="1"/>
  <c r="AD23" i="45"/>
  <c r="BD23" i="45" s="1"/>
  <c r="CH23" i="45" s="1"/>
  <c r="AY23" i="45"/>
  <c r="BY23" i="45" s="1"/>
  <c r="DC23" i="45" s="1"/>
  <c r="AO23" i="45"/>
  <c r="BO23" i="45" s="1"/>
  <c r="CS23" i="45" s="1"/>
  <c r="AG23" i="45"/>
  <c r="BG23" i="45" s="1"/>
  <c r="CK23" i="45" s="1"/>
  <c r="AT23" i="45"/>
  <c r="BT23" i="45" s="1"/>
  <c r="CX23" i="45" s="1"/>
  <c r="AE19" i="45"/>
  <c r="BE19" i="45" s="1"/>
  <c r="AI19" i="45"/>
  <c r="BI19" i="45" s="1"/>
  <c r="AM19" i="45"/>
  <c r="BM19" i="45" s="1"/>
  <c r="AQ19" i="45"/>
  <c r="BQ19" i="45" s="1"/>
  <c r="AU19" i="45"/>
  <c r="BU19" i="45" s="1"/>
  <c r="AY19" i="45"/>
  <c r="BY19" i="45" s="1"/>
  <c r="AC19" i="45"/>
  <c r="BC19" i="45" s="1"/>
  <c r="AH19" i="45"/>
  <c r="BH19" i="45" s="1"/>
  <c r="AN19" i="45"/>
  <c r="BN19" i="45" s="1"/>
  <c r="AS19" i="45"/>
  <c r="BS19" i="45" s="1"/>
  <c r="AX19" i="45"/>
  <c r="BX19" i="45" s="1"/>
  <c r="AD19" i="45"/>
  <c r="BD19" i="45" s="1"/>
  <c r="AK19" i="45"/>
  <c r="BK19" i="45" s="1"/>
  <c r="AR19" i="45"/>
  <c r="BR19" i="45" s="1"/>
  <c r="AZ19" i="45"/>
  <c r="BZ19" i="45" s="1"/>
  <c r="AG19" i="45"/>
  <c r="BG19" i="45" s="1"/>
  <c r="AP19" i="45"/>
  <c r="BP19" i="45" s="1"/>
  <c r="BA19" i="45"/>
  <c r="CA19" i="45" s="1"/>
  <c r="AB19" i="45"/>
  <c r="BB19" i="45" s="1"/>
  <c r="AO19" i="45"/>
  <c r="BO19" i="45" s="1"/>
  <c r="AL19" i="45"/>
  <c r="BL19" i="45" s="1"/>
  <c r="AV19" i="45"/>
  <c r="BV19" i="45" s="1"/>
  <c r="AF19" i="45"/>
  <c r="BF19" i="45" s="1"/>
  <c r="AT19" i="45"/>
  <c r="BT19" i="45" s="1"/>
  <c r="AJ19" i="45"/>
  <c r="BJ19" i="45" s="1"/>
  <c r="AW19" i="45"/>
  <c r="BW19" i="45" s="1"/>
  <c r="AB15" i="45"/>
  <c r="BB15" i="45" s="1"/>
  <c r="AF15" i="45"/>
  <c r="BF15" i="45" s="1"/>
  <c r="AJ15" i="45"/>
  <c r="BJ15" i="45" s="1"/>
  <c r="AN15" i="45"/>
  <c r="BN15" i="45" s="1"/>
  <c r="AR15" i="45"/>
  <c r="BR15" i="45" s="1"/>
  <c r="AV15" i="45"/>
  <c r="BV15" i="45" s="1"/>
  <c r="AZ15" i="45"/>
  <c r="BZ15" i="45" s="1"/>
  <c r="AG15" i="45"/>
  <c r="BG15" i="45" s="1"/>
  <c r="AL15" i="45"/>
  <c r="BL15" i="45" s="1"/>
  <c r="AQ15" i="45"/>
  <c r="BQ15" i="45" s="1"/>
  <c r="AW15" i="45"/>
  <c r="BW15" i="45" s="1"/>
  <c r="AC15" i="45"/>
  <c r="BC15" i="45" s="1"/>
  <c r="AI15" i="45"/>
  <c r="BI15" i="45" s="1"/>
  <c r="AP15" i="45"/>
  <c r="BP15" i="45" s="1"/>
  <c r="AX15" i="45"/>
  <c r="BX15" i="45" s="1"/>
  <c r="AD15" i="45"/>
  <c r="BD15" i="45" s="1"/>
  <c r="AM15" i="45"/>
  <c r="BM15" i="45" s="1"/>
  <c r="AU15" i="45"/>
  <c r="BU15" i="45" s="1"/>
  <c r="AH15" i="45"/>
  <c r="BH15" i="45" s="1"/>
  <c r="AT15" i="45"/>
  <c r="BT15" i="45" s="1"/>
  <c r="AO15" i="45"/>
  <c r="BO15" i="45" s="1"/>
  <c r="AS15" i="45"/>
  <c r="BS15" i="45" s="1"/>
  <c r="AY15" i="45"/>
  <c r="BY15" i="45" s="1"/>
  <c r="AK15" i="45"/>
  <c r="BK15" i="45" s="1"/>
  <c r="AE15" i="45"/>
  <c r="BE15" i="45" s="1"/>
  <c r="BA15" i="45"/>
  <c r="CA15" i="45" s="1"/>
  <c r="AB11" i="45"/>
  <c r="BB11" i="45" s="1"/>
  <c r="AF11" i="45"/>
  <c r="BF11" i="45" s="1"/>
  <c r="AJ11" i="45"/>
  <c r="BJ11" i="45" s="1"/>
  <c r="AN11" i="45"/>
  <c r="BN11" i="45" s="1"/>
  <c r="AR11" i="45"/>
  <c r="BR11" i="45" s="1"/>
  <c r="AV11" i="45"/>
  <c r="BV11" i="45" s="1"/>
  <c r="AZ11" i="45"/>
  <c r="BZ11" i="45" s="1"/>
  <c r="AD11" i="45"/>
  <c r="BD11" i="45" s="1"/>
  <c r="AI11" i="45"/>
  <c r="BI11" i="45" s="1"/>
  <c r="AO11" i="45"/>
  <c r="BO11" i="45" s="1"/>
  <c r="AT11" i="45"/>
  <c r="BT11" i="45" s="1"/>
  <c r="AY11" i="45"/>
  <c r="BY11" i="45" s="1"/>
  <c r="AG11" i="45"/>
  <c r="BG11" i="45" s="1"/>
  <c r="AM11" i="45"/>
  <c r="BM11" i="45" s="1"/>
  <c r="AU11" i="45"/>
  <c r="BU11" i="45" s="1"/>
  <c r="AC11" i="45"/>
  <c r="BC11" i="45" s="1"/>
  <c r="AL11" i="45"/>
  <c r="BL11" i="45" s="1"/>
  <c r="AW11" i="45"/>
  <c r="BW11" i="45" s="1"/>
  <c r="AK11" i="45"/>
  <c r="BK11" i="45" s="1"/>
  <c r="AX11" i="45"/>
  <c r="BX11" i="45" s="1"/>
  <c r="AQ11" i="45"/>
  <c r="BQ11" i="45" s="1"/>
  <c r="AH11" i="45"/>
  <c r="BH11" i="45" s="1"/>
  <c r="AE11" i="45"/>
  <c r="BE11" i="45" s="1"/>
  <c r="AS11" i="45"/>
  <c r="BS11" i="45" s="1"/>
  <c r="BA11" i="45"/>
  <c r="CA11" i="45" s="1"/>
  <c r="AB7" i="45"/>
  <c r="BB7" i="45" s="1"/>
  <c r="CF7" i="45" s="1"/>
  <c r="AF7" i="45"/>
  <c r="BF7" i="45" s="1"/>
  <c r="CJ7" i="45" s="1"/>
  <c r="AJ7" i="45"/>
  <c r="BJ7" i="45" s="1"/>
  <c r="CN7" i="45" s="1"/>
  <c r="AN7" i="45"/>
  <c r="BN7" i="45" s="1"/>
  <c r="CR7" i="45" s="1"/>
  <c r="AR7" i="45"/>
  <c r="BR7" i="45" s="1"/>
  <c r="CV7" i="45" s="1"/>
  <c r="AV7" i="45"/>
  <c r="BV7" i="45" s="1"/>
  <c r="CZ7" i="45" s="1"/>
  <c r="AZ7" i="45"/>
  <c r="BZ7" i="45" s="1"/>
  <c r="DD7" i="45" s="1"/>
  <c r="AG7" i="45"/>
  <c r="BG7" i="45" s="1"/>
  <c r="CK7" i="45" s="1"/>
  <c r="AL7" i="45"/>
  <c r="BL7" i="45" s="1"/>
  <c r="CP7" i="45" s="1"/>
  <c r="AQ7" i="45"/>
  <c r="BQ7" i="45" s="1"/>
  <c r="CU7" i="45" s="1"/>
  <c r="AW7" i="45"/>
  <c r="BW7" i="45" s="1"/>
  <c r="DA7" i="45" s="1"/>
  <c r="AD7" i="45"/>
  <c r="BD7" i="45" s="1"/>
  <c r="CH7" i="45" s="1"/>
  <c r="AK7" i="45"/>
  <c r="BK7" i="45" s="1"/>
  <c r="CO7" i="45" s="1"/>
  <c r="AS7" i="45"/>
  <c r="BS7" i="45" s="1"/>
  <c r="CW7" i="45" s="1"/>
  <c r="AY7" i="45"/>
  <c r="BY7" i="45" s="1"/>
  <c r="DC7" i="45" s="1"/>
  <c r="AC7" i="45"/>
  <c r="BC7" i="45" s="1"/>
  <c r="CG7" i="45" s="1"/>
  <c r="AM7" i="45"/>
  <c r="BM7" i="45" s="1"/>
  <c r="CQ7" i="45" s="1"/>
  <c r="AU7" i="45"/>
  <c r="BU7" i="45" s="1"/>
  <c r="CY7" i="45" s="1"/>
  <c r="AO7" i="45"/>
  <c r="BO7" i="45" s="1"/>
  <c r="CS7" i="45" s="1"/>
  <c r="BA7" i="45"/>
  <c r="CA7" i="45" s="1"/>
  <c r="DE7" i="45" s="1"/>
  <c r="AE7" i="45"/>
  <c r="BE7" i="45" s="1"/>
  <c r="CI7" i="45" s="1"/>
  <c r="AT7" i="45"/>
  <c r="BT7" i="45" s="1"/>
  <c r="CX7" i="45" s="1"/>
  <c r="AX7" i="45"/>
  <c r="BX7" i="45" s="1"/>
  <c r="DB7" i="45" s="1"/>
  <c r="AP7" i="45"/>
  <c r="BP7" i="45" s="1"/>
  <c r="CT7" i="45" s="1"/>
  <c r="AH7" i="45"/>
  <c r="BH7" i="45" s="1"/>
  <c r="CL7" i="45" s="1"/>
  <c r="AI7" i="45"/>
  <c r="BI7" i="45" s="1"/>
  <c r="CM7" i="45" s="1"/>
  <c r="AO119" i="45"/>
  <c r="AT79" i="45"/>
  <c r="BT79" i="45" s="1"/>
  <c r="AS75" i="45"/>
  <c r="BS75" i="45" s="1"/>
  <c r="AS71" i="45"/>
  <c r="BS71" i="45" s="1"/>
  <c r="CW71" i="45" s="1"/>
  <c r="AI63" i="45"/>
  <c r="BI63" i="45" s="1"/>
  <c r="CM63" i="45" s="1"/>
  <c r="AP11" i="45"/>
  <c r="BP11" i="45" s="1"/>
  <c r="AR4" i="45"/>
  <c r="BR4" i="45" s="1"/>
  <c r="AV4" i="45"/>
  <c r="BV4" i="45" s="1"/>
  <c r="AZ4" i="45"/>
  <c r="BZ4" i="45" s="1"/>
  <c r="AE4" i="45"/>
  <c r="BE4" i="45" s="1"/>
  <c r="AI4" i="45"/>
  <c r="BI4" i="45" s="1"/>
  <c r="CM4" i="45" s="1"/>
  <c r="AM4" i="45"/>
  <c r="BM4" i="45" s="1"/>
  <c r="AC320" i="45"/>
  <c r="AG320" i="45"/>
  <c r="AK320" i="45"/>
  <c r="AO320" i="45"/>
  <c r="AS320" i="45"/>
  <c r="AW320" i="45"/>
  <c r="BA320" i="45"/>
  <c r="AC316" i="45"/>
  <c r="BC316" i="45" s="1"/>
  <c r="CG316" i="45" s="1"/>
  <c r="AG316" i="45"/>
  <c r="BG316" i="45" s="1"/>
  <c r="CK316" i="45" s="1"/>
  <c r="AK316" i="45"/>
  <c r="BK316" i="45" s="1"/>
  <c r="CO316" i="45" s="1"/>
  <c r="AO316" i="45"/>
  <c r="BO316" i="45" s="1"/>
  <c r="CS316" i="45" s="1"/>
  <c r="AS316" i="45"/>
  <c r="BS316" i="45" s="1"/>
  <c r="CW316" i="45" s="1"/>
  <c r="AW316" i="45"/>
  <c r="BW316" i="45" s="1"/>
  <c r="DA316" i="45" s="1"/>
  <c r="BA316" i="45"/>
  <c r="CA316" i="45" s="1"/>
  <c r="DE316" i="45" s="1"/>
  <c r="AC312" i="45"/>
  <c r="BC312" i="45" s="1"/>
  <c r="CG312" i="45" s="1"/>
  <c r="AG312" i="45"/>
  <c r="BG312" i="45" s="1"/>
  <c r="CK312" i="45" s="1"/>
  <c r="AK312" i="45"/>
  <c r="BK312" i="45" s="1"/>
  <c r="CO312" i="45" s="1"/>
  <c r="AO312" i="45"/>
  <c r="BO312" i="45" s="1"/>
  <c r="CS312" i="45" s="1"/>
  <c r="AS312" i="45"/>
  <c r="BS312" i="45" s="1"/>
  <c r="CW312" i="45" s="1"/>
  <c r="AW312" i="45"/>
  <c r="BW312" i="45" s="1"/>
  <c r="DA312" i="45" s="1"/>
  <c r="BA312" i="45"/>
  <c r="CA312" i="45" s="1"/>
  <c r="DE312" i="45" s="1"/>
  <c r="AC308" i="45"/>
  <c r="BC308" i="45" s="1"/>
  <c r="CG308" i="45" s="1"/>
  <c r="AG308" i="45"/>
  <c r="BG308" i="45" s="1"/>
  <c r="CK308" i="45" s="1"/>
  <c r="AK308" i="45"/>
  <c r="BK308" i="45" s="1"/>
  <c r="CO308" i="45" s="1"/>
  <c r="AO308" i="45"/>
  <c r="BO308" i="45" s="1"/>
  <c r="CS308" i="45" s="1"/>
  <c r="AS308" i="45"/>
  <c r="BS308" i="45" s="1"/>
  <c r="CW308" i="45" s="1"/>
  <c r="AW308" i="45"/>
  <c r="BW308" i="45" s="1"/>
  <c r="DA308" i="45" s="1"/>
  <c r="BA308" i="45"/>
  <c r="CA308" i="45" s="1"/>
  <c r="DE308" i="45" s="1"/>
  <c r="AC304" i="45"/>
  <c r="AG304" i="45"/>
  <c r="AK304" i="45"/>
  <c r="AO304" i="45"/>
  <c r="AS304" i="45"/>
  <c r="AW304" i="45"/>
  <c r="BA304" i="45"/>
  <c r="AC300" i="45"/>
  <c r="BC300" i="45" s="1"/>
  <c r="AG300" i="45"/>
  <c r="BG300" i="45" s="1"/>
  <c r="AK300" i="45"/>
  <c r="BK300" i="45" s="1"/>
  <c r="AO300" i="45"/>
  <c r="BO300" i="45" s="1"/>
  <c r="AS300" i="45"/>
  <c r="BS300" i="45" s="1"/>
  <c r="AW300" i="45"/>
  <c r="BW300" i="45" s="1"/>
  <c r="BA300" i="45"/>
  <c r="CA300" i="45" s="1"/>
  <c r="AC296" i="45"/>
  <c r="AG296" i="45"/>
  <c r="AK296" i="45"/>
  <c r="AO296" i="45"/>
  <c r="AS296" i="45"/>
  <c r="AW296" i="45"/>
  <c r="BA296" i="45"/>
  <c r="AC292" i="45"/>
  <c r="BC292" i="45" s="1"/>
  <c r="CG292" i="45" s="1"/>
  <c r="AG292" i="45"/>
  <c r="BG292" i="45" s="1"/>
  <c r="CK292" i="45" s="1"/>
  <c r="AK292" i="45"/>
  <c r="BK292" i="45" s="1"/>
  <c r="CO292" i="45" s="1"/>
  <c r="AO292" i="45"/>
  <c r="BO292" i="45" s="1"/>
  <c r="CS292" i="45" s="1"/>
  <c r="AS292" i="45"/>
  <c r="BS292" i="45" s="1"/>
  <c r="CW292" i="45" s="1"/>
  <c r="AW292" i="45"/>
  <c r="BW292" i="45" s="1"/>
  <c r="DA292" i="45" s="1"/>
  <c r="BA292" i="45"/>
  <c r="CA292" i="45" s="1"/>
  <c r="DE292" i="45" s="1"/>
  <c r="AC288" i="45"/>
  <c r="BC288" i="45" s="1"/>
  <c r="AG288" i="45"/>
  <c r="BG288" i="45" s="1"/>
  <c r="AK288" i="45"/>
  <c r="BK288" i="45" s="1"/>
  <c r="AO288" i="45"/>
  <c r="BO288" i="45" s="1"/>
  <c r="AS288" i="45"/>
  <c r="BS288" i="45" s="1"/>
  <c r="AW288" i="45"/>
  <c r="BW288" i="45" s="1"/>
  <c r="BA288" i="45"/>
  <c r="CA288" i="45" s="1"/>
  <c r="AB284" i="45"/>
  <c r="BB284" i="45" s="1"/>
  <c r="CF284" i="45" s="1"/>
  <c r="AF284" i="45"/>
  <c r="BF284" i="45" s="1"/>
  <c r="CJ284" i="45" s="1"/>
  <c r="AJ284" i="45"/>
  <c r="BJ284" i="45" s="1"/>
  <c r="CN284" i="45" s="1"/>
  <c r="AN284" i="45"/>
  <c r="BN284" i="45" s="1"/>
  <c r="CR284" i="45" s="1"/>
  <c r="AR284" i="45"/>
  <c r="BR284" i="45" s="1"/>
  <c r="CV284" i="45" s="1"/>
  <c r="AV284" i="45"/>
  <c r="BV284" i="45" s="1"/>
  <c r="CZ284" i="45" s="1"/>
  <c r="AZ284" i="45"/>
  <c r="BZ284" i="45" s="1"/>
  <c r="DD284" i="45" s="1"/>
  <c r="AD284" i="45"/>
  <c r="BD284" i="45" s="1"/>
  <c r="CH284" i="45" s="1"/>
  <c r="AI284" i="45"/>
  <c r="BI284" i="45" s="1"/>
  <c r="CM284" i="45" s="1"/>
  <c r="AO284" i="45"/>
  <c r="BO284" i="45" s="1"/>
  <c r="CS284" i="45" s="1"/>
  <c r="AT284" i="45"/>
  <c r="BT284" i="45" s="1"/>
  <c r="CX284" i="45" s="1"/>
  <c r="AY284" i="45"/>
  <c r="BY284" i="45" s="1"/>
  <c r="DC284" i="45" s="1"/>
  <c r="AB280" i="45"/>
  <c r="BB280" i="45" s="1"/>
  <c r="CF280" i="45" s="1"/>
  <c r="AF280" i="45"/>
  <c r="BF280" i="45" s="1"/>
  <c r="CJ280" i="45" s="1"/>
  <c r="AJ280" i="45"/>
  <c r="BJ280" i="45" s="1"/>
  <c r="CN280" i="45" s="1"/>
  <c r="AN280" i="45"/>
  <c r="BN280" i="45" s="1"/>
  <c r="CR280" i="45" s="1"/>
  <c r="AR280" i="45"/>
  <c r="BR280" i="45" s="1"/>
  <c r="CV280" i="45" s="1"/>
  <c r="AV280" i="45"/>
  <c r="BV280" i="45" s="1"/>
  <c r="CZ280" i="45" s="1"/>
  <c r="AZ280" i="45"/>
  <c r="BZ280" i="45" s="1"/>
  <c r="DD280" i="45" s="1"/>
  <c r="AG280" i="45"/>
  <c r="BG280" i="45" s="1"/>
  <c r="CK280" i="45" s="1"/>
  <c r="AL280" i="45"/>
  <c r="BL280" i="45" s="1"/>
  <c r="CP280" i="45" s="1"/>
  <c r="AQ280" i="45"/>
  <c r="BQ280" i="45" s="1"/>
  <c r="CU280" i="45" s="1"/>
  <c r="AW280" i="45"/>
  <c r="BW280" i="45" s="1"/>
  <c r="DA280" i="45" s="1"/>
  <c r="AB276" i="45"/>
  <c r="BB276" i="45" s="1"/>
  <c r="AF276" i="45"/>
  <c r="BF276" i="45" s="1"/>
  <c r="AJ276" i="45"/>
  <c r="BJ276" i="45" s="1"/>
  <c r="AN276" i="45"/>
  <c r="BN276" i="45" s="1"/>
  <c r="AR276" i="45"/>
  <c r="BR276" i="45" s="1"/>
  <c r="AV276" i="45"/>
  <c r="BV276" i="45" s="1"/>
  <c r="AZ276" i="45"/>
  <c r="BZ276" i="45" s="1"/>
  <c r="AD276" i="45"/>
  <c r="BD276" i="45" s="1"/>
  <c r="AI276" i="45"/>
  <c r="BI276" i="45" s="1"/>
  <c r="AO276" i="45"/>
  <c r="BO276" i="45" s="1"/>
  <c r="AT276" i="45"/>
  <c r="BT276" i="45" s="1"/>
  <c r="AY276" i="45"/>
  <c r="BY276" i="45" s="1"/>
  <c r="AB272" i="45"/>
  <c r="BB272" i="45" s="1"/>
  <c r="CF272" i="45" s="1"/>
  <c r="AF272" i="45"/>
  <c r="BF272" i="45" s="1"/>
  <c r="CJ272" i="45" s="1"/>
  <c r="AJ272" i="45"/>
  <c r="BJ272" i="45" s="1"/>
  <c r="CN272" i="45" s="1"/>
  <c r="AN272" i="45"/>
  <c r="BN272" i="45" s="1"/>
  <c r="CR272" i="45" s="1"/>
  <c r="AR272" i="45"/>
  <c r="BR272" i="45" s="1"/>
  <c r="CV272" i="45" s="1"/>
  <c r="AV272" i="45"/>
  <c r="BV272" i="45" s="1"/>
  <c r="CZ272" i="45" s="1"/>
  <c r="AZ272" i="45"/>
  <c r="BZ272" i="45" s="1"/>
  <c r="DD272" i="45" s="1"/>
  <c r="AG272" i="45"/>
  <c r="BG272" i="45" s="1"/>
  <c r="CK272" i="45" s="1"/>
  <c r="AL272" i="45"/>
  <c r="BL272" i="45" s="1"/>
  <c r="CP272" i="45" s="1"/>
  <c r="AQ272" i="45"/>
  <c r="BQ272" i="45" s="1"/>
  <c r="CU272" i="45" s="1"/>
  <c r="AW272" i="45"/>
  <c r="BW272" i="45" s="1"/>
  <c r="DA272" i="45" s="1"/>
  <c r="AB268" i="45"/>
  <c r="BB268" i="45" s="1"/>
  <c r="CF268" i="45" s="1"/>
  <c r="AF268" i="45"/>
  <c r="BF268" i="45" s="1"/>
  <c r="CJ268" i="45" s="1"/>
  <c r="AJ268" i="45"/>
  <c r="BJ268" i="45" s="1"/>
  <c r="CN268" i="45" s="1"/>
  <c r="AN268" i="45"/>
  <c r="BN268" i="45" s="1"/>
  <c r="CR268" i="45" s="1"/>
  <c r="AR268" i="45"/>
  <c r="BR268" i="45" s="1"/>
  <c r="CV268" i="45" s="1"/>
  <c r="AV268" i="45"/>
  <c r="BV268" i="45" s="1"/>
  <c r="CZ268" i="45" s="1"/>
  <c r="AZ268" i="45"/>
  <c r="BZ268" i="45" s="1"/>
  <c r="DD268" i="45" s="1"/>
  <c r="AD268" i="45"/>
  <c r="BD268" i="45" s="1"/>
  <c r="CH268" i="45" s="1"/>
  <c r="AI268" i="45"/>
  <c r="BI268" i="45" s="1"/>
  <c r="CM268" i="45" s="1"/>
  <c r="AO268" i="45"/>
  <c r="BO268" i="45" s="1"/>
  <c r="CS268" i="45" s="1"/>
  <c r="AT268" i="45"/>
  <c r="BT268" i="45" s="1"/>
  <c r="CX268" i="45" s="1"/>
  <c r="AY268" i="45"/>
  <c r="BY268" i="45" s="1"/>
  <c r="DC268" i="45" s="1"/>
  <c r="AB264" i="45"/>
  <c r="BB264" i="45" s="1"/>
  <c r="AF264" i="45"/>
  <c r="BF264" i="45" s="1"/>
  <c r="AJ264" i="45"/>
  <c r="BJ264" i="45" s="1"/>
  <c r="AN264" i="45"/>
  <c r="BN264" i="45" s="1"/>
  <c r="AR264" i="45"/>
  <c r="BR264" i="45" s="1"/>
  <c r="AV264" i="45"/>
  <c r="BV264" i="45" s="1"/>
  <c r="AZ264" i="45"/>
  <c r="BZ264" i="45" s="1"/>
  <c r="AG264" i="45"/>
  <c r="BG264" i="45" s="1"/>
  <c r="AL264" i="45"/>
  <c r="BL264" i="45" s="1"/>
  <c r="AQ264" i="45"/>
  <c r="BQ264" i="45" s="1"/>
  <c r="AW264" i="45"/>
  <c r="BW264" i="45" s="1"/>
  <c r="AB260" i="45"/>
  <c r="BB260" i="45" s="1"/>
  <c r="CF260" i="45" s="1"/>
  <c r="AF260" i="45"/>
  <c r="BF260" i="45" s="1"/>
  <c r="CJ260" i="45" s="1"/>
  <c r="AJ260" i="45"/>
  <c r="BJ260" i="45" s="1"/>
  <c r="CN260" i="45" s="1"/>
  <c r="AN260" i="45"/>
  <c r="BN260" i="45" s="1"/>
  <c r="CR260" i="45" s="1"/>
  <c r="AR260" i="45"/>
  <c r="BR260" i="45" s="1"/>
  <c r="CV260" i="45" s="1"/>
  <c r="AV260" i="45"/>
  <c r="BV260" i="45" s="1"/>
  <c r="CZ260" i="45" s="1"/>
  <c r="AZ260" i="45"/>
  <c r="BZ260" i="45" s="1"/>
  <c r="DD260" i="45" s="1"/>
  <c r="AD260" i="45"/>
  <c r="BD260" i="45" s="1"/>
  <c r="CH260" i="45" s="1"/>
  <c r="AI260" i="45"/>
  <c r="BI260" i="45" s="1"/>
  <c r="CM260" i="45" s="1"/>
  <c r="AO260" i="45"/>
  <c r="BO260" i="45" s="1"/>
  <c r="CS260" i="45" s="1"/>
  <c r="AT260" i="45"/>
  <c r="BT260" i="45" s="1"/>
  <c r="CX260" i="45" s="1"/>
  <c r="AY260" i="45"/>
  <c r="BY260" i="45" s="1"/>
  <c r="DC260" i="45" s="1"/>
  <c r="AB256" i="45"/>
  <c r="BB256" i="45" s="1"/>
  <c r="AF256" i="45"/>
  <c r="BF256" i="45" s="1"/>
  <c r="AJ256" i="45"/>
  <c r="BJ256" i="45" s="1"/>
  <c r="AN256" i="45"/>
  <c r="BN256" i="45" s="1"/>
  <c r="AR256" i="45"/>
  <c r="BR256" i="45" s="1"/>
  <c r="AV256" i="45"/>
  <c r="BV256" i="45" s="1"/>
  <c r="AZ256" i="45"/>
  <c r="BZ256" i="45" s="1"/>
  <c r="AG256" i="45"/>
  <c r="BG256" i="45" s="1"/>
  <c r="AL256" i="45"/>
  <c r="BL256" i="45" s="1"/>
  <c r="AQ256" i="45"/>
  <c r="BQ256" i="45" s="1"/>
  <c r="AW256" i="45"/>
  <c r="BW256" i="45" s="1"/>
  <c r="AB252" i="45"/>
  <c r="BB252" i="45" s="1"/>
  <c r="AF252" i="45"/>
  <c r="BF252" i="45" s="1"/>
  <c r="AJ252" i="45"/>
  <c r="BJ252" i="45" s="1"/>
  <c r="AN252" i="45"/>
  <c r="BN252" i="45" s="1"/>
  <c r="AR252" i="45"/>
  <c r="BR252" i="45" s="1"/>
  <c r="AV252" i="45"/>
  <c r="BV252" i="45" s="1"/>
  <c r="AZ252" i="45"/>
  <c r="BZ252" i="45" s="1"/>
  <c r="AD252" i="45"/>
  <c r="BD252" i="45" s="1"/>
  <c r="AI252" i="45"/>
  <c r="BI252" i="45" s="1"/>
  <c r="AO252" i="45"/>
  <c r="BO252" i="45" s="1"/>
  <c r="AT252" i="45"/>
  <c r="BT252" i="45" s="1"/>
  <c r="AY252" i="45"/>
  <c r="BY252" i="45" s="1"/>
  <c r="AB248" i="45"/>
  <c r="BB248" i="45" s="1"/>
  <c r="CF248" i="45" s="1"/>
  <c r="AF248" i="45"/>
  <c r="BF248" i="45" s="1"/>
  <c r="CJ248" i="45" s="1"/>
  <c r="AJ248" i="45"/>
  <c r="BJ248" i="45" s="1"/>
  <c r="CN248" i="45" s="1"/>
  <c r="AN248" i="45"/>
  <c r="BN248" i="45" s="1"/>
  <c r="CR248" i="45" s="1"/>
  <c r="AR248" i="45"/>
  <c r="BR248" i="45" s="1"/>
  <c r="CV248" i="45" s="1"/>
  <c r="AV248" i="45"/>
  <c r="BV248" i="45" s="1"/>
  <c r="CZ248" i="45" s="1"/>
  <c r="AZ248" i="45"/>
  <c r="BZ248" i="45" s="1"/>
  <c r="DD248" i="45" s="1"/>
  <c r="AG248" i="45"/>
  <c r="BG248" i="45" s="1"/>
  <c r="CK248" i="45" s="1"/>
  <c r="AL248" i="45"/>
  <c r="BL248" i="45" s="1"/>
  <c r="CP248" i="45" s="1"/>
  <c r="AQ248" i="45"/>
  <c r="BQ248" i="45" s="1"/>
  <c r="CU248" i="45" s="1"/>
  <c r="AW248" i="45"/>
  <c r="BW248" i="45" s="1"/>
  <c r="DA248" i="45" s="1"/>
  <c r="AB244" i="45"/>
  <c r="BB244" i="45" s="1"/>
  <c r="AF244" i="45"/>
  <c r="BF244" i="45" s="1"/>
  <c r="AJ244" i="45"/>
  <c r="BJ244" i="45" s="1"/>
  <c r="AN244" i="45"/>
  <c r="BN244" i="45" s="1"/>
  <c r="AR244" i="45"/>
  <c r="BR244" i="45" s="1"/>
  <c r="AV244" i="45"/>
  <c r="BV244" i="45" s="1"/>
  <c r="AZ244" i="45"/>
  <c r="BZ244" i="45" s="1"/>
  <c r="AD244" i="45"/>
  <c r="BD244" i="45" s="1"/>
  <c r="AI244" i="45"/>
  <c r="BI244" i="45" s="1"/>
  <c r="AO244" i="45"/>
  <c r="BO244" i="45" s="1"/>
  <c r="AT244" i="45"/>
  <c r="BT244" i="45" s="1"/>
  <c r="AY244" i="45"/>
  <c r="BY244" i="45" s="1"/>
  <c r="AB240" i="45"/>
  <c r="BB240" i="45" s="1"/>
  <c r="CF240" i="45" s="1"/>
  <c r="AF240" i="45"/>
  <c r="BF240" i="45" s="1"/>
  <c r="CJ240" i="45" s="1"/>
  <c r="AJ240" i="45"/>
  <c r="BJ240" i="45" s="1"/>
  <c r="CN240" i="45" s="1"/>
  <c r="AN240" i="45"/>
  <c r="BN240" i="45" s="1"/>
  <c r="CR240" i="45" s="1"/>
  <c r="AR240" i="45"/>
  <c r="BR240" i="45" s="1"/>
  <c r="CV240" i="45" s="1"/>
  <c r="AV240" i="45"/>
  <c r="BV240" i="45" s="1"/>
  <c r="CZ240" i="45" s="1"/>
  <c r="AZ240" i="45"/>
  <c r="BZ240" i="45" s="1"/>
  <c r="DD240" i="45" s="1"/>
  <c r="AG240" i="45"/>
  <c r="BG240" i="45" s="1"/>
  <c r="CK240" i="45" s="1"/>
  <c r="AL240" i="45"/>
  <c r="BL240" i="45" s="1"/>
  <c r="CP240" i="45" s="1"/>
  <c r="AQ240" i="45"/>
  <c r="BQ240" i="45" s="1"/>
  <c r="CU240" i="45" s="1"/>
  <c r="AW240" i="45"/>
  <c r="BW240" i="45" s="1"/>
  <c r="DA240" i="45" s="1"/>
  <c r="AB236" i="45"/>
  <c r="BB236" i="45" s="1"/>
  <c r="CF236" i="45" s="1"/>
  <c r="AF236" i="45"/>
  <c r="BF236" i="45" s="1"/>
  <c r="CJ236" i="45" s="1"/>
  <c r="AJ236" i="45"/>
  <c r="BJ236" i="45" s="1"/>
  <c r="CN236" i="45" s="1"/>
  <c r="AN236" i="45"/>
  <c r="BN236" i="45" s="1"/>
  <c r="CR236" i="45" s="1"/>
  <c r="AR236" i="45"/>
  <c r="BR236" i="45" s="1"/>
  <c r="CV236" i="45" s="1"/>
  <c r="AV236" i="45"/>
  <c r="BV236" i="45" s="1"/>
  <c r="CZ236" i="45" s="1"/>
  <c r="AZ236" i="45"/>
  <c r="BZ236" i="45" s="1"/>
  <c r="DD236" i="45" s="1"/>
  <c r="AD236" i="45"/>
  <c r="BD236" i="45" s="1"/>
  <c r="CH236" i="45" s="1"/>
  <c r="AI236" i="45"/>
  <c r="BI236" i="45" s="1"/>
  <c r="CM236" i="45" s="1"/>
  <c r="AO236" i="45"/>
  <c r="BO236" i="45" s="1"/>
  <c r="CS236" i="45" s="1"/>
  <c r="AT236" i="45"/>
  <c r="BT236" i="45" s="1"/>
  <c r="CX236" i="45" s="1"/>
  <c r="AY236" i="45"/>
  <c r="BY236" i="45" s="1"/>
  <c r="DC236" i="45" s="1"/>
  <c r="AB232" i="45"/>
  <c r="BB232" i="45" s="1"/>
  <c r="CF232" i="45" s="1"/>
  <c r="AF232" i="45"/>
  <c r="BF232" i="45" s="1"/>
  <c r="CJ232" i="45" s="1"/>
  <c r="AJ232" i="45"/>
  <c r="BJ232" i="45" s="1"/>
  <c r="CN232" i="45" s="1"/>
  <c r="AN232" i="45"/>
  <c r="BN232" i="45" s="1"/>
  <c r="CR232" i="45" s="1"/>
  <c r="AR232" i="45"/>
  <c r="BR232" i="45" s="1"/>
  <c r="CV232" i="45" s="1"/>
  <c r="AV232" i="45"/>
  <c r="BV232" i="45" s="1"/>
  <c r="CZ232" i="45" s="1"/>
  <c r="AZ232" i="45"/>
  <c r="BZ232" i="45" s="1"/>
  <c r="DD232" i="45" s="1"/>
  <c r="AG232" i="45"/>
  <c r="BG232" i="45" s="1"/>
  <c r="CK232" i="45" s="1"/>
  <c r="AL232" i="45"/>
  <c r="BL232" i="45" s="1"/>
  <c r="CP232" i="45" s="1"/>
  <c r="AQ232" i="45"/>
  <c r="BQ232" i="45" s="1"/>
  <c r="CU232" i="45" s="1"/>
  <c r="AW232" i="45"/>
  <c r="BW232" i="45" s="1"/>
  <c r="DA232" i="45" s="1"/>
  <c r="AB228" i="45"/>
  <c r="BB228" i="45" s="1"/>
  <c r="CF228" i="45" s="1"/>
  <c r="AF228" i="45"/>
  <c r="BF228" i="45" s="1"/>
  <c r="CJ228" i="45" s="1"/>
  <c r="AJ228" i="45"/>
  <c r="BJ228" i="45" s="1"/>
  <c r="CN228" i="45" s="1"/>
  <c r="AN228" i="45"/>
  <c r="BN228" i="45" s="1"/>
  <c r="CR228" i="45" s="1"/>
  <c r="AR228" i="45"/>
  <c r="BR228" i="45" s="1"/>
  <c r="CV228" i="45" s="1"/>
  <c r="AV228" i="45"/>
  <c r="BV228" i="45" s="1"/>
  <c r="CZ228" i="45" s="1"/>
  <c r="AZ228" i="45"/>
  <c r="BZ228" i="45" s="1"/>
  <c r="DD228" i="45" s="1"/>
  <c r="AD228" i="45"/>
  <c r="BD228" i="45" s="1"/>
  <c r="CH228" i="45" s="1"/>
  <c r="AI228" i="45"/>
  <c r="BI228" i="45" s="1"/>
  <c r="CM228" i="45" s="1"/>
  <c r="AO228" i="45"/>
  <c r="BO228" i="45" s="1"/>
  <c r="CS228" i="45" s="1"/>
  <c r="AT228" i="45"/>
  <c r="BT228" i="45" s="1"/>
  <c r="CX228" i="45" s="1"/>
  <c r="AY228" i="45"/>
  <c r="BY228" i="45" s="1"/>
  <c r="DC228" i="45" s="1"/>
  <c r="AB224" i="45"/>
  <c r="BB224" i="45" s="1"/>
  <c r="CF224" i="45" s="1"/>
  <c r="AF224" i="45"/>
  <c r="BF224" i="45" s="1"/>
  <c r="CJ224" i="45" s="1"/>
  <c r="AJ224" i="45"/>
  <c r="BJ224" i="45" s="1"/>
  <c r="CN224" i="45" s="1"/>
  <c r="AN224" i="45"/>
  <c r="BN224" i="45" s="1"/>
  <c r="CR224" i="45" s="1"/>
  <c r="AR224" i="45"/>
  <c r="BR224" i="45" s="1"/>
  <c r="CV224" i="45" s="1"/>
  <c r="AV224" i="45"/>
  <c r="BV224" i="45" s="1"/>
  <c r="CZ224" i="45" s="1"/>
  <c r="AZ224" i="45"/>
  <c r="BZ224" i="45" s="1"/>
  <c r="DD224" i="45" s="1"/>
  <c r="AG224" i="45"/>
  <c r="BG224" i="45" s="1"/>
  <c r="CK224" i="45" s="1"/>
  <c r="AL224" i="45"/>
  <c r="BL224" i="45" s="1"/>
  <c r="CP224" i="45" s="1"/>
  <c r="AQ224" i="45"/>
  <c r="BQ224" i="45" s="1"/>
  <c r="CU224" i="45" s="1"/>
  <c r="AW224" i="45"/>
  <c r="BW224" i="45" s="1"/>
  <c r="DA224" i="45" s="1"/>
  <c r="AB220" i="45"/>
  <c r="BB220" i="45" s="1"/>
  <c r="AF220" i="45"/>
  <c r="BF220" i="45" s="1"/>
  <c r="AJ220" i="45"/>
  <c r="BJ220" i="45" s="1"/>
  <c r="AN220" i="45"/>
  <c r="BN220" i="45" s="1"/>
  <c r="AR220" i="45"/>
  <c r="BR220" i="45" s="1"/>
  <c r="AV220" i="45"/>
  <c r="BV220" i="45" s="1"/>
  <c r="AZ220" i="45"/>
  <c r="BZ220" i="45" s="1"/>
  <c r="AD220" i="45"/>
  <c r="BD220" i="45" s="1"/>
  <c r="AI220" i="45"/>
  <c r="BI220" i="45" s="1"/>
  <c r="AO220" i="45"/>
  <c r="BO220" i="45" s="1"/>
  <c r="AT220" i="45"/>
  <c r="BT220" i="45" s="1"/>
  <c r="AY220" i="45"/>
  <c r="BY220" i="45" s="1"/>
  <c r="AB216" i="45"/>
  <c r="BB216" i="45" s="1"/>
  <c r="CF216" i="45" s="1"/>
  <c r="AF216" i="45"/>
  <c r="BF216" i="45" s="1"/>
  <c r="CJ216" i="45" s="1"/>
  <c r="AJ216" i="45"/>
  <c r="BJ216" i="45" s="1"/>
  <c r="CN216" i="45" s="1"/>
  <c r="AN216" i="45"/>
  <c r="BN216" i="45" s="1"/>
  <c r="CR216" i="45" s="1"/>
  <c r="AR216" i="45"/>
  <c r="BR216" i="45" s="1"/>
  <c r="CV216" i="45" s="1"/>
  <c r="AV216" i="45"/>
  <c r="BV216" i="45" s="1"/>
  <c r="CZ216" i="45" s="1"/>
  <c r="AZ216" i="45"/>
  <c r="BZ216" i="45" s="1"/>
  <c r="DD216" i="45" s="1"/>
  <c r="AD216" i="45"/>
  <c r="BD216" i="45" s="1"/>
  <c r="CH216" i="45" s="1"/>
  <c r="AI216" i="45"/>
  <c r="BI216" i="45" s="1"/>
  <c r="CM216" i="45" s="1"/>
  <c r="AO216" i="45"/>
  <c r="BO216" i="45" s="1"/>
  <c r="CS216" i="45" s="1"/>
  <c r="AT216" i="45"/>
  <c r="BT216" i="45" s="1"/>
  <c r="CX216" i="45" s="1"/>
  <c r="AY216" i="45"/>
  <c r="BY216" i="45" s="1"/>
  <c r="DC216" i="45" s="1"/>
  <c r="AG216" i="45"/>
  <c r="BG216" i="45" s="1"/>
  <c r="CK216" i="45" s="1"/>
  <c r="AM216" i="45"/>
  <c r="BM216" i="45" s="1"/>
  <c r="CQ216" i="45" s="1"/>
  <c r="AU216" i="45"/>
  <c r="BU216" i="45" s="1"/>
  <c r="CY216" i="45" s="1"/>
  <c r="AB212" i="45"/>
  <c r="BB212" i="45" s="1"/>
  <c r="CF212" i="45" s="1"/>
  <c r="AF212" i="45"/>
  <c r="BF212" i="45" s="1"/>
  <c r="CJ212" i="45" s="1"/>
  <c r="AJ212" i="45"/>
  <c r="BJ212" i="45" s="1"/>
  <c r="CN212" i="45" s="1"/>
  <c r="AN212" i="45"/>
  <c r="BN212" i="45" s="1"/>
  <c r="CR212" i="45" s="1"/>
  <c r="AR212" i="45"/>
  <c r="BR212" i="45" s="1"/>
  <c r="CV212" i="45" s="1"/>
  <c r="AV212" i="45"/>
  <c r="BV212" i="45" s="1"/>
  <c r="CZ212" i="45" s="1"/>
  <c r="AZ212" i="45"/>
  <c r="BZ212" i="45" s="1"/>
  <c r="DD212" i="45" s="1"/>
  <c r="AG212" i="45"/>
  <c r="BG212" i="45" s="1"/>
  <c r="CK212" i="45" s="1"/>
  <c r="AL212" i="45"/>
  <c r="BL212" i="45" s="1"/>
  <c r="CP212" i="45" s="1"/>
  <c r="AQ212" i="45"/>
  <c r="BQ212" i="45" s="1"/>
  <c r="CU212" i="45" s="1"/>
  <c r="AW212" i="45"/>
  <c r="BW212" i="45" s="1"/>
  <c r="DA212" i="45" s="1"/>
  <c r="AD212" i="45"/>
  <c r="BD212" i="45" s="1"/>
  <c r="CH212" i="45" s="1"/>
  <c r="AK212" i="45"/>
  <c r="BK212" i="45" s="1"/>
  <c r="CO212" i="45" s="1"/>
  <c r="AS212" i="45"/>
  <c r="BS212" i="45" s="1"/>
  <c r="CW212" i="45" s="1"/>
  <c r="AY212" i="45"/>
  <c r="BY212" i="45" s="1"/>
  <c r="DC212" i="45" s="1"/>
  <c r="AB208" i="45"/>
  <c r="BB208" i="45" s="1"/>
  <c r="CF208" i="45" s="1"/>
  <c r="AF208" i="45"/>
  <c r="BF208" i="45" s="1"/>
  <c r="CJ208" i="45" s="1"/>
  <c r="AJ208" i="45"/>
  <c r="BJ208" i="45" s="1"/>
  <c r="CN208" i="45" s="1"/>
  <c r="AN208" i="45"/>
  <c r="BN208" i="45" s="1"/>
  <c r="CR208" i="45" s="1"/>
  <c r="AR208" i="45"/>
  <c r="BR208" i="45" s="1"/>
  <c r="CV208" i="45" s="1"/>
  <c r="AV208" i="45"/>
  <c r="BV208" i="45" s="1"/>
  <c r="CZ208" i="45" s="1"/>
  <c r="AZ208" i="45"/>
  <c r="BZ208" i="45" s="1"/>
  <c r="DD208" i="45" s="1"/>
  <c r="AD208" i="45"/>
  <c r="BD208" i="45" s="1"/>
  <c r="CH208" i="45" s="1"/>
  <c r="AI208" i="45"/>
  <c r="BI208" i="45" s="1"/>
  <c r="CM208" i="45" s="1"/>
  <c r="AO208" i="45"/>
  <c r="BO208" i="45" s="1"/>
  <c r="CS208" i="45" s="1"/>
  <c r="AT208" i="45"/>
  <c r="BT208" i="45" s="1"/>
  <c r="CX208" i="45" s="1"/>
  <c r="AY208" i="45"/>
  <c r="BY208" i="45" s="1"/>
  <c r="DC208" i="45" s="1"/>
  <c r="AH208" i="45"/>
  <c r="BH208" i="45" s="1"/>
  <c r="CL208" i="45" s="1"/>
  <c r="AP208" i="45"/>
  <c r="BP208" i="45" s="1"/>
  <c r="CT208" i="45" s="1"/>
  <c r="AW208" i="45"/>
  <c r="BW208" i="45" s="1"/>
  <c r="DA208" i="45" s="1"/>
  <c r="AB204" i="45"/>
  <c r="BB204" i="45" s="1"/>
  <c r="CF204" i="45" s="1"/>
  <c r="CF320" i="45" s="1"/>
  <c r="AF204" i="45"/>
  <c r="BF204" i="45" s="1"/>
  <c r="CJ204" i="45" s="1"/>
  <c r="CJ320" i="45" s="1"/>
  <c r="AJ204" i="45"/>
  <c r="BJ204" i="45" s="1"/>
  <c r="CN204" i="45" s="1"/>
  <c r="CN320" i="45" s="1"/>
  <c r="AN204" i="45"/>
  <c r="BN204" i="45" s="1"/>
  <c r="AR204" i="45"/>
  <c r="BR204" i="45" s="1"/>
  <c r="BR310" i="45" s="1"/>
  <c r="CV310" i="45" s="1"/>
  <c r="AV204" i="45"/>
  <c r="BV204" i="45" s="1"/>
  <c r="CZ204" i="45" s="1"/>
  <c r="CZ320" i="45" s="1"/>
  <c r="AZ204" i="45"/>
  <c r="BZ204" i="45" s="1"/>
  <c r="AG204" i="45"/>
  <c r="BG204" i="45" s="1"/>
  <c r="CK204" i="45" s="1"/>
  <c r="CK320" i="45" s="1"/>
  <c r="AL204" i="45"/>
  <c r="BL204" i="45" s="1"/>
  <c r="CP204" i="45" s="1"/>
  <c r="CP320" i="45" s="1"/>
  <c r="AQ204" i="45"/>
  <c r="BQ204" i="45" s="1"/>
  <c r="CU204" i="45" s="1"/>
  <c r="CU320" i="45" s="1"/>
  <c r="AW204" i="45"/>
  <c r="BW204" i="45" s="1"/>
  <c r="DA204" i="45" s="1"/>
  <c r="DA320" i="45" s="1"/>
  <c r="AE204" i="45"/>
  <c r="BE204" i="45" s="1"/>
  <c r="CI204" i="45" s="1"/>
  <c r="CI320" i="45" s="1"/>
  <c r="AM204" i="45"/>
  <c r="BM204" i="45" s="1"/>
  <c r="CQ204" i="45" s="1"/>
  <c r="CQ320" i="45" s="1"/>
  <c r="AT204" i="45"/>
  <c r="BT204" i="45" s="1"/>
  <c r="CX204" i="45" s="1"/>
  <c r="CX320" i="45" s="1"/>
  <c r="BA204" i="45"/>
  <c r="CA204" i="45" s="1"/>
  <c r="DE204" i="45" s="1"/>
  <c r="DE320" i="45" s="1"/>
  <c r="AB200" i="45"/>
  <c r="BB200" i="45" s="1"/>
  <c r="CF200" i="45" s="1"/>
  <c r="AF200" i="45"/>
  <c r="BF200" i="45" s="1"/>
  <c r="CJ200" i="45" s="1"/>
  <c r="AJ200" i="45"/>
  <c r="BJ200" i="45" s="1"/>
  <c r="CN200" i="45" s="1"/>
  <c r="AN200" i="45"/>
  <c r="BN200" i="45" s="1"/>
  <c r="CR200" i="45" s="1"/>
  <c r="AR200" i="45"/>
  <c r="BR200" i="45" s="1"/>
  <c r="CV200" i="45" s="1"/>
  <c r="AV200" i="45"/>
  <c r="BV200" i="45" s="1"/>
  <c r="CZ200" i="45" s="1"/>
  <c r="AZ200" i="45"/>
  <c r="BZ200" i="45" s="1"/>
  <c r="DD200" i="45" s="1"/>
  <c r="AD200" i="45"/>
  <c r="BD200" i="45" s="1"/>
  <c r="CH200" i="45" s="1"/>
  <c r="AI200" i="45"/>
  <c r="BI200" i="45" s="1"/>
  <c r="CM200" i="45" s="1"/>
  <c r="AO200" i="45"/>
  <c r="BO200" i="45" s="1"/>
  <c r="CS200" i="45" s="1"/>
  <c r="AT200" i="45"/>
  <c r="BT200" i="45" s="1"/>
  <c r="CX200" i="45" s="1"/>
  <c r="AY200" i="45"/>
  <c r="BY200" i="45" s="1"/>
  <c r="DC200" i="45" s="1"/>
  <c r="AC200" i="45"/>
  <c r="BC200" i="45" s="1"/>
  <c r="CG200" i="45" s="1"/>
  <c r="AK200" i="45"/>
  <c r="BK200" i="45" s="1"/>
  <c r="CO200" i="45" s="1"/>
  <c r="AQ200" i="45"/>
  <c r="BQ200" i="45" s="1"/>
  <c r="CU200" i="45" s="1"/>
  <c r="AX200" i="45"/>
  <c r="BX200" i="45" s="1"/>
  <c r="DB200" i="45" s="1"/>
  <c r="AB196" i="45"/>
  <c r="BB196" i="45" s="1"/>
  <c r="CF196" i="45" s="1"/>
  <c r="AF196" i="45"/>
  <c r="BF196" i="45" s="1"/>
  <c r="CJ196" i="45" s="1"/>
  <c r="AJ196" i="45"/>
  <c r="BJ196" i="45" s="1"/>
  <c r="CN196" i="45" s="1"/>
  <c r="AN196" i="45"/>
  <c r="BN196" i="45" s="1"/>
  <c r="CR196" i="45" s="1"/>
  <c r="AR196" i="45"/>
  <c r="BR196" i="45" s="1"/>
  <c r="CV196" i="45" s="1"/>
  <c r="AV196" i="45"/>
  <c r="BV196" i="45" s="1"/>
  <c r="CZ196" i="45" s="1"/>
  <c r="AZ196" i="45"/>
  <c r="BZ196" i="45" s="1"/>
  <c r="DD196" i="45" s="1"/>
  <c r="AG196" i="45"/>
  <c r="BG196" i="45" s="1"/>
  <c r="CK196" i="45" s="1"/>
  <c r="AL196" i="45"/>
  <c r="BL196" i="45" s="1"/>
  <c r="CP196" i="45" s="1"/>
  <c r="AQ196" i="45"/>
  <c r="BQ196" i="45" s="1"/>
  <c r="CU196" i="45" s="1"/>
  <c r="AW196" i="45"/>
  <c r="BW196" i="45" s="1"/>
  <c r="DA196" i="45" s="1"/>
  <c r="AH196" i="45"/>
  <c r="BH196" i="45" s="1"/>
  <c r="CL196" i="45" s="1"/>
  <c r="AO196" i="45"/>
  <c r="BO196" i="45" s="1"/>
  <c r="CS196" i="45" s="1"/>
  <c r="AU196" i="45"/>
  <c r="BU196" i="45" s="1"/>
  <c r="CY196" i="45" s="1"/>
  <c r="AB192" i="45"/>
  <c r="BB192" i="45" s="1"/>
  <c r="CF192" i="45" s="1"/>
  <c r="AF192" i="45"/>
  <c r="BF192" i="45" s="1"/>
  <c r="CJ192" i="45" s="1"/>
  <c r="AJ192" i="45"/>
  <c r="BJ192" i="45" s="1"/>
  <c r="CN192" i="45" s="1"/>
  <c r="AN192" i="45"/>
  <c r="BN192" i="45" s="1"/>
  <c r="CR192" i="45" s="1"/>
  <c r="AR192" i="45"/>
  <c r="BR192" i="45" s="1"/>
  <c r="CV192" i="45" s="1"/>
  <c r="AV192" i="45"/>
  <c r="BV192" i="45" s="1"/>
  <c r="CZ192" i="45" s="1"/>
  <c r="AZ192" i="45"/>
  <c r="BZ192" i="45" s="1"/>
  <c r="DD192" i="45" s="1"/>
  <c r="AD192" i="45"/>
  <c r="BD192" i="45" s="1"/>
  <c r="CH192" i="45" s="1"/>
  <c r="AI192" i="45"/>
  <c r="BI192" i="45" s="1"/>
  <c r="CM192" i="45" s="1"/>
  <c r="AO192" i="45"/>
  <c r="BO192" i="45" s="1"/>
  <c r="CS192" i="45" s="1"/>
  <c r="AT192" i="45"/>
  <c r="BT192" i="45" s="1"/>
  <c r="CX192" i="45" s="1"/>
  <c r="AY192" i="45"/>
  <c r="BY192" i="45" s="1"/>
  <c r="DC192" i="45" s="1"/>
  <c r="AE192" i="45"/>
  <c r="BE192" i="45" s="1"/>
  <c r="CI192" i="45" s="1"/>
  <c r="AL192" i="45"/>
  <c r="BL192" i="45" s="1"/>
  <c r="CP192" i="45" s="1"/>
  <c r="AS192" i="45"/>
  <c r="BS192" i="45" s="1"/>
  <c r="CW192" i="45" s="1"/>
  <c r="BA192" i="45"/>
  <c r="CA192" i="45" s="1"/>
  <c r="DE192" i="45" s="1"/>
  <c r="AB188" i="45"/>
  <c r="BB188" i="45" s="1"/>
  <c r="CF188" i="45" s="1"/>
  <c r="AF188" i="45"/>
  <c r="BF188" i="45" s="1"/>
  <c r="CJ188" i="45" s="1"/>
  <c r="AJ188" i="45"/>
  <c r="BJ188" i="45" s="1"/>
  <c r="CN188" i="45" s="1"/>
  <c r="AN188" i="45"/>
  <c r="BN188" i="45" s="1"/>
  <c r="CR188" i="45" s="1"/>
  <c r="AR188" i="45"/>
  <c r="BR188" i="45" s="1"/>
  <c r="CV188" i="45" s="1"/>
  <c r="AV188" i="45"/>
  <c r="BV188" i="45" s="1"/>
  <c r="CZ188" i="45" s="1"/>
  <c r="AZ188" i="45"/>
  <c r="BZ188" i="45" s="1"/>
  <c r="DD188" i="45" s="1"/>
  <c r="AG188" i="45"/>
  <c r="BG188" i="45" s="1"/>
  <c r="CK188" i="45" s="1"/>
  <c r="AL188" i="45"/>
  <c r="BL188" i="45" s="1"/>
  <c r="CP188" i="45" s="1"/>
  <c r="AQ188" i="45"/>
  <c r="BQ188" i="45" s="1"/>
  <c r="CU188" i="45" s="1"/>
  <c r="AW188" i="45"/>
  <c r="BW188" i="45" s="1"/>
  <c r="DA188" i="45" s="1"/>
  <c r="AC188" i="45"/>
  <c r="BC188" i="45" s="1"/>
  <c r="CG188" i="45" s="1"/>
  <c r="AI188" i="45"/>
  <c r="BI188" i="45" s="1"/>
  <c r="CM188" i="45" s="1"/>
  <c r="AP188" i="45"/>
  <c r="BP188" i="45" s="1"/>
  <c r="CT188" i="45" s="1"/>
  <c r="AX188" i="45"/>
  <c r="BX188" i="45" s="1"/>
  <c r="DB188" i="45" s="1"/>
  <c r="AB184" i="45"/>
  <c r="BB184" i="45" s="1"/>
  <c r="CF184" i="45" s="1"/>
  <c r="AF184" i="45"/>
  <c r="BF184" i="45" s="1"/>
  <c r="CJ184" i="45" s="1"/>
  <c r="AJ184" i="45"/>
  <c r="BJ184" i="45" s="1"/>
  <c r="CN184" i="45" s="1"/>
  <c r="AN184" i="45"/>
  <c r="BN184" i="45" s="1"/>
  <c r="CR184" i="45" s="1"/>
  <c r="AR184" i="45"/>
  <c r="BR184" i="45" s="1"/>
  <c r="CV184" i="45" s="1"/>
  <c r="AV184" i="45"/>
  <c r="BV184" i="45" s="1"/>
  <c r="CZ184" i="45" s="1"/>
  <c r="AZ184" i="45"/>
  <c r="BZ184" i="45" s="1"/>
  <c r="DD184" i="45" s="1"/>
  <c r="AD184" i="45"/>
  <c r="BD184" i="45" s="1"/>
  <c r="CH184" i="45" s="1"/>
  <c r="AI184" i="45"/>
  <c r="BI184" i="45" s="1"/>
  <c r="CM184" i="45" s="1"/>
  <c r="AO184" i="45"/>
  <c r="BO184" i="45" s="1"/>
  <c r="CS184" i="45" s="1"/>
  <c r="AT184" i="45"/>
  <c r="BT184" i="45" s="1"/>
  <c r="CX184" i="45" s="1"/>
  <c r="AY184" i="45"/>
  <c r="BY184" i="45" s="1"/>
  <c r="DC184" i="45" s="1"/>
  <c r="AG184" i="45"/>
  <c r="BG184" i="45" s="1"/>
  <c r="CK184" i="45" s="1"/>
  <c r="AM184" i="45"/>
  <c r="BM184" i="45" s="1"/>
  <c r="CQ184" i="45" s="1"/>
  <c r="AU184" i="45"/>
  <c r="BU184" i="45" s="1"/>
  <c r="CY184" i="45" s="1"/>
  <c r="AB180" i="45"/>
  <c r="BB180" i="45" s="1"/>
  <c r="CF180" i="45" s="1"/>
  <c r="AF180" i="45"/>
  <c r="BF180" i="45" s="1"/>
  <c r="CJ180" i="45" s="1"/>
  <c r="AJ180" i="45"/>
  <c r="BJ180" i="45" s="1"/>
  <c r="CN180" i="45" s="1"/>
  <c r="AN180" i="45"/>
  <c r="BN180" i="45" s="1"/>
  <c r="CR180" i="45" s="1"/>
  <c r="AR180" i="45"/>
  <c r="BR180" i="45" s="1"/>
  <c r="CV180" i="45" s="1"/>
  <c r="AV180" i="45"/>
  <c r="BV180" i="45" s="1"/>
  <c r="CZ180" i="45" s="1"/>
  <c r="AZ180" i="45"/>
  <c r="BZ180" i="45" s="1"/>
  <c r="DD180" i="45" s="1"/>
  <c r="AG180" i="45"/>
  <c r="BG180" i="45" s="1"/>
  <c r="CK180" i="45" s="1"/>
  <c r="AL180" i="45"/>
  <c r="BL180" i="45" s="1"/>
  <c r="CP180" i="45" s="1"/>
  <c r="AQ180" i="45"/>
  <c r="BQ180" i="45" s="1"/>
  <c r="CU180" i="45" s="1"/>
  <c r="AW180" i="45"/>
  <c r="BW180" i="45" s="1"/>
  <c r="DA180" i="45" s="1"/>
  <c r="AD180" i="45"/>
  <c r="BD180" i="45" s="1"/>
  <c r="CH180" i="45" s="1"/>
  <c r="AK180" i="45"/>
  <c r="BK180" i="45" s="1"/>
  <c r="CO180" i="45" s="1"/>
  <c r="AS180" i="45"/>
  <c r="BS180" i="45" s="1"/>
  <c r="CW180" i="45" s="1"/>
  <c r="AY180" i="45"/>
  <c r="BY180" i="45" s="1"/>
  <c r="DC180" i="45" s="1"/>
  <c r="AB176" i="45"/>
  <c r="AF176" i="45"/>
  <c r="AJ176" i="45"/>
  <c r="AN176" i="45"/>
  <c r="AR176" i="45"/>
  <c r="AV176" i="45"/>
  <c r="AZ176" i="45"/>
  <c r="AD176" i="45"/>
  <c r="AI176" i="45"/>
  <c r="AO176" i="45"/>
  <c r="AT176" i="45"/>
  <c r="AY176" i="45"/>
  <c r="AH176" i="45"/>
  <c r="AP176" i="45"/>
  <c r="AW176" i="45"/>
  <c r="AB172" i="45"/>
  <c r="BB172" i="45" s="1"/>
  <c r="CF172" i="45" s="1"/>
  <c r="AF172" i="45"/>
  <c r="BF172" i="45" s="1"/>
  <c r="CJ172" i="45" s="1"/>
  <c r="AJ172" i="45"/>
  <c r="BJ172" i="45" s="1"/>
  <c r="CN172" i="45" s="1"/>
  <c r="AN172" i="45"/>
  <c r="BN172" i="45" s="1"/>
  <c r="CR172" i="45" s="1"/>
  <c r="AR172" i="45"/>
  <c r="BR172" i="45" s="1"/>
  <c r="CV172" i="45" s="1"/>
  <c r="AV172" i="45"/>
  <c r="BV172" i="45" s="1"/>
  <c r="CZ172" i="45" s="1"/>
  <c r="AZ172" i="45"/>
  <c r="BZ172" i="45" s="1"/>
  <c r="DD172" i="45" s="1"/>
  <c r="AG172" i="45"/>
  <c r="BG172" i="45" s="1"/>
  <c r="CK172" i="45" s="1"/>
  <c r="AL172" i="45"/>
  <c r="BL172" i="45" s="1"/>
  <c r="CP172" i="45" s="1"/>
  <c r="AQ172" i="45"/>
  <c r="BQ172" i="45" s="1"/>
  <c r="CU172" i="45" s="1"/>
  <c r="AW172" i="45"/>
  <c r="BW172" i="45" s="1"/>
  <c r="DA172" i="45" s="1"/>
  <c r="AC172" i="45"/>
  <c r="BC172" i="45" s="1"/>
  <c r="CG172" i="45" s="1"/>
  <c r="AI172" i="45"/>
  <c r="BI172" i="45" s="1"/>
  <c r="CM172" i="45" s="1"/>
  <c r="AP172" i="45"/>
  <c r="BP172" i="45" s="1"/>
  <c r="CT172" i="45" s="1"/>
  <c r="AX172" i="45"/>
  <c r="BX172" i="45" s="1"/>
  <c r="DB172" i="45" s="1"/>
  <c r="AE172" i="45"/>
  <c r="BE172" i="45" s="1"/>
  <c r="CI172" i="45" s="1"/>
  <c r="AM172" i="45"/>
  <c r="BM172" i="45" s="1"/>
  <c r="CQ172" i="45" s="1"/>
  <c r="AT172" i="45"/>
  <c r="BT172" i="45" s="1"/>
  <c r="CX172" i="45" s="1"/>
  <c r="BA172" i="45"/>
  <c r="CA172" i="45" s="1"/>
  <c r="DE172" i="45" s="1"/>
  <c r="AB168" i="45"/>
  <c r="BB168" i="45" s="1"/>
  <c r="CF168" i="45" s="1"/>
  <c r="AF168" i="45"/>
  <c r="BF168" i="45" s="1"/>
  <c r="CJ168" i="45" s="1"/>
  <c r="AJ168" i="45"/>
  <c r="BJ168" i="45" s="1"/>
  <c r="CN168" i="45" s="1"/>
  <c r="AN168" i="45"/>
  <c r="BN168" i="45" s="1"/>
  <c r="CR168" i="45" s="1"/>
  <c r="AR168" i="45"/>
  <c r="BR168" i="45" s="1"/>
  <c r="CV168" i="45" s="1"/>
  <c r="AV168" i="45"/>
  <c r="BV168" i="45" s="1"/>
  <c r="CZ168" i="45" s="1"/>
  <c r="AZ168" i="45"/>
  <c r="BZ168" i="45" s="1"/>
  <c r="DD168" i="45" s="1"/>
  <c r="AG168" i="45"/>
  <c r="BG168" i="45" s="1"/>
  <c r="CK168" i="45" s="1"/>
  <c r="AL168" i="45"/>
  <c r="BL168" i="45" s="1"/>
  <c r="CP168" i="45" s="1"/>
  <c r="AQ168" i="45"/>
  <c r="BQ168" i="45" s="1"/>
  <c r="CU168" i="45" s="1"/>
  <c r="AW168" i="45"/>
  <c r="BW168" i="45" s="1"/>
  <c r="DA168" i="45" s="1"/>
  <c r="AD168" i="45"/>
  <c r="BD168" i="45" s="1"/>
  <c r="CH168" i="45" s="1"/>
  <c r="AI168" i="45"/>
  <c r="BI168" i="45" s="1"/>
  <c r="CM168" i="45" s="1"/>
  <c r="AO168" i="45"/>
  <c r="BO168" i="45" s="1"/>
  <c r="CS168" i="45" s="1"/>
  <c r="AT168" i="45"/>
  <c r="BT168" i="45" s="1"/>
  <c r="CX168" i="45" s="1"/>
  <c r="AY168" i="45"/>
  <c r="BY168" i="45" s="1"/>
  <c r="DC168" i="45" s="1"/>
  <c r="AH168" i="45"/>
  <c r="BH168" i="45" s="1"/>
  <c r="CL168" i="45" s="1"/>
  <c r="AS168" i="45"/>
  <c r="BS168" i="45" s="1"/>
  <c r="CW168" i="45" s="1"/>
  <c r="AC168" i="45"/>
  <c r="BC168" i="45" s="1"/>
  <c r="CG168" i="45" s="1"/>
  <c r="AM168" i="45"/>
  <c r="BM168" i="45" s="1"/>
  <c r="CQ168" i="45" s="1"/>
  <c r="AX168" i="45"/>
  <c r="BX168" i="45" s="1"/>
  <c r="DB168" i="45" s="1"/>
  <c r="AB164" i="45"/>
  <c r="BB164" i="45" s="1"/>
  <c r="CF164" i="45" s="1"/>
  <c r="AF164" i="45"/>
  <c r="BF164" i="45" s="1"/>
  <c r="CJ164" i="45" s="1"/>
  <c r="AJ164" i="45"/>
  <c r="BJ164" i="45" s="1"/>
  <c r="CN164" i="45" s="1"/>
  <c r="AN164" i="45"/>
  <c r="BN164" i="45" s="1"/>
  <c r="AR164" i="45"/>
  <c r="BR164" i="45" s="1"/>
  <c r="CV164" i="45" s="1"/>
  <c r="AV164" i="45"/>
  <c r="BV164" i="45" s="1"/>
  <c r="AZ164" i="45"/>
  <c r="BZ164" i="45" s="1"/>
  <c r="DD164" i="45" s="1"/>
  <c r="AD164" i="45"/>
  <c r="BD164" i="45" s="1"/>
  <c r="CH164" i="45" s="1"/>
  <c r="AI164" i="45"/>
  <c r="BI164" i="45" s="1"/>
  <c r="CM164" i="45" s="1"/>
  <c r="AO164" i="45"/>
  <c r="BO164" i="45" s="1"/>
  <c r="CS164" i="45" s="1"/>
  <c r="AT164" i="45"/>
  <c r="BT164" i="45" s="1"/>
  <c r="CX164" i="45" s="1"/>
  <c r="AY164" i="45"/>
  <c r="BY164" i="45" s="1"/>
  <c r="DC164" i="45" s="1"/>
  <c r="AG164" i="45"/>
  <c r="BG164" i="45" s="1"/>
  <c r="CK164" i="45" s="1"/>
  <c r="AL164" i="45"/>
  <c r="BL164" i="45" s="1"/>
  <c r="CP164" i="45" s="1"/>
  <c r="AQ164" i="45"/>
  <c r="BQ164" i="45" s="1"/>
  <c r="AW164" i="45"/>
  <c r="BW164" i="45" s="1"/>
  <c r="DA164" i="45" s="1"/>
  <c r="AE164" i="45"/>
  <c r="BE164" i="45" s="1"/>
  <c r="CI164" i="45" s="1"/>
  <c r="AP164" i="45"/>
  <c r="BP164" i="45" s="1"/>
  <c r="CT164" i="45" s="1"/>
  <c r="BA164" i="45"/>
  <c r="CA164" i="45" s="1"/>
  <c r="DE164" i="45" s="1"/>
  <c r="AK164" i="45"/>
  <c r="BK164" i="45" s="1"/>
  <c r="CO164" i="45" s="1"/>
  <c r="AU164" i="45"/>
  <c r="BU164" i="45" s="1"/>
  <c r="AB160" i="45"/>
  <c r="BB160" i="45" s="1"/>
  <c r="CF160" i="45" s="1"/>
  <c r="AF160" i="45"/>
  <c r="BF160" i="45" s="1"/>
  <c r="CJ160" i="45" s="1"/>
  <c r="AJ160" i="45"/>
  <c r="BJ160" i="45" s="1"/>
  <c r="CN160" i="45" s="1"/>
  <c r="AN160" i="45"/>
  <c r="BN160" i="45" s="1"/>
  <c r="CR160" i="45" s="1"/>
  <c r="AR160" i="45"/>
  <c r="BR160" i="45" s="1"/>
  <c r="CV160" i="45" s="1"/>
  <c r="AV160" i="45"/>
  <c r="BV160" i="45" s="1"/>
  <c r="CZ160" i="45" s="1"/>
  <c r="AZ160" i="45"/>
  <c r="BZ160" i="45" s="1"/>
  <c r="DD160" i="45" s="1"/>
  <c r="AG160" i="45"/>
  <c r="BG160" i="45" s="1"/>
  <c r="CK160" i="45" s="1"/>
  <c r="AL160" i="45"/>
  <c r="BL160" i="45" s="1"/>
  <c r="CP160" i="45" s="1"/>
  <c r="AQ160" i="45"/>
  <c r="BQ160" i="45" s="1"/>
  <c r="CU160" i="45" s="1"/>
  <c r="AW160" i="45"/>
  <c r="BW160" i="45" s="1"/>
  <c r="DA160" i="45" s="1"/>
  <c r="AD160" i="45"/>
  <c r="BD160" i="45" s="1"/>
  <c r="CH160" i="45" s="1"/>
  <c r="AI160" i="45"/>
  <c r="BI160" i="45" s="1"/>
  <c r="CM160" i="45" s="1"/>
  <c r="AO160" i="45"/>
  <c r="BO160" i="45" s="1"/>
  <c r="CS160" i="45" s="1"/>
  <c r="AT160" i="45"/>
  <c r="BT160" i="45" s="1"/>
  <c r="CX160" i="45" s="1"/>
  <c r="AY160" i="45"/>
  <c r="BY160" i="45" s="1"/>
  <c r="DC160" i="45" s="1"/>
  <c r="AC160" i="45"/>
  <c r="BC160" i="45" s="1"/>
  <c r="CG160" i="45" s="1"/>
  <c r="AM160" i="45"/>
  <c r="BM160" i="45" s="1"/>
  <c r="CQ160" i="45" s="1"/>
  <c r="AX160" i="45"/>
  <c r="BX160" i="45" s="1"/>
  <c r="DB160" i="45" s="1"/>
  <c r="AH160" i="45"/>
  <c r="BH160" i="45" s="1"/>
  <c r="CL160" i="45" s="1"/>
  <c r="AS160" i="45"/>
  <c r="BS160" i="45" s="1"/>
  <c r="CW160" i="45" s="1"/>
  <c r="AB156" i="45"/>
  <c r="BB156" i="45" s="1"/>
  <c r="CF156" i="45" s="1"/>
  <c r="AF156" i="45"/>
  <c r="BF156" i="45" s="1"/>
  <c r="CJ156" i="45" s="1"/>
  <c r="AJ156" i="45"/>
  <c r="BJ156" i="45" s="1"/>
  <c r="CN156" i="45" s="1"/>
  <c r="AN156" i="45"/>
  <c r="BN156" i="45" s="1"/>
  <c r="CR156" i="45" s="1"/>
  <c r="AR156" i="45"/>
  <c r="BR156" i="45" s="1"/>
  <c r="CV156" i="45" s="1"/>
  <c r="AV156" i="45"/>
  <c r="BV156" i="45" s="1"/>
  <c r="CZ156" i="45" s="1"/>
  <c r="AZ156" i="45"/>
  <c r="BZ156" i="45" s="1"/>
  <c r="DD156" i="45" s="1"/>
  <c r="AD156" i="45"/>
  <c r="BD156" i="45" s="1"/>
  <c r="CH156" i="45" s="1"/>
  <c r="AI156" i="45"/>
  <c r="BI156" i="45" s="1"/>
  <c r="CM156" i="45" s="1"/>
  <c r="AO156" i="45"/>
  <c r="BO156" i="45" s="1"/>
  <c r="CS156" i="45" s="1"/>
  <c r="AT156" i="45"/>
  <c r="BT156" i="45" s="1"/>
  <c r="CX156" i="45" s="1"/>
  <c r="AY156" i="45"/>
  <c r="BY156" i="45" s="1"/>
  <c r="DC156" i="45" s="1"/>
  <c r="AG156" i="45"/>
  <c r="BG156" i="45" s="1"/>
  <c r="CK156" i="45" s="1"/>
  <c r="AL156" i="45"/>
  <c r="BL156" i="45" s="1"/>
  <c r="CP156" i="45" s="1"/>
  <c r="AQ156" i="45"/>
  <c r="BQ156" i="45" s="1"/>
  <c r="CU156" i="45" s="1"/>
  <c r="AW156" i="45"/>
  <c r="BW156" i="45" s="1"/>
  <c r="DA156" i="45" s="1"/>
  <c r="AK156" i="45"/>
  <c r="BK156" i="45" s="1"/>
  <c r="CO156" i="45" s="1"/>
  <c r="AU156" i="45"/>
  <c r="BU156" i="45" s="1"/>
  <c r="CY156" i="45" s="1"/>
  <c r="AE156" i="45"/>
  <c r="BE156" i="45" s="1"/>
  <c r="CI156" i="45" s="1"/>
  <c r="AP156" i="45"/>
  <c r="BP156" i="45" s="1"/>
  <c r="CT156" i="45" s="1"/>
  <c r="BA156" i="45"/>
  <c r="CA156" i="45" s="1"/>
  <c r="DE156" i="45" s="1"/>
  <c r="AD152" i="45"/>
  <c r="BD152" i="45" s="1"/>
  <c r="CH152" i="45" s="1"/>
  <c r="AH152" i="45"/>
  <c r="BH152" i="45" s="1"/>
  <c r="CL152" i="45" s="1"/>
  <c r="AL152" i="45"/>
  <c r="BL152" i="45" s="1"/>
  <c r="CP152" i="45" s="1"/>
  <c r="AP152" i="45"/>
  <c r="BP152" i="45" s="1"/>
  <c r="CT152" i="45" s="1"/>
  <c r="AT152" i="45"/>
  <c r="BT152" i="45" s="1"/>
  <c r="CX152" i="45" s="1"/>
  <c r="AX152" i="45"/>
  <c r="BX152" i="45" s="1"/>
  <c r="DB152" i="45" s="1"/>
  <c r="AB152" i="45"/>
  <c r="BB152" i="45" s="1"/>
  <c r="CF152" i="45" s="1"/>
  <c r="AG152" i="45"/>
  <c r="BG152" i="45" s="1"/>
  <c r="CK152" i="45" s="1"/>
  <c r="AM152" i="45"/>
  <c r="BM152" i="45" s="1"/>
  <c r="CQ152" i="45" s="1"/>
  <c r="AR152" i="45"/>
  <c r="BR152" i="45" s="1"/>
  <c r="CV152" i="45" s="1"/>
  <c r="AW152" i="45"/>
  <c r="BW152" i="45" s="1"/>
  <c r="DA152" i="45" s="1"/>
  <c r="AE152" i="45"/>
  <c r="BE152" i="45" s="1"/>
  <c r="CI152" i="45" s="1"/>
  <c r="AK152" i="45"/>
  <c r="BK152" i="45" s="1"/>
  <c r="CO152" i="45" s="1"/>
  <c r="AS152" i="45"/>
  <c r="BS152" i="45" s="1"/>
  <c r="CW152" i="45" s="1"/>
  <c r="AZ152" i="45"/>
  <c r="BZ152" i="45" s="1"/>
  <c r="DD152" i="45" s="1"/>
  <c r="AI152" i="45"/>
  <c r="BI152" i="45" s="1"/>
  <c r="CM152" i="45" s="1"/>
  <c r="AO152" i="45"/>
  <c r="BO152" i="45" s="1"/>
  <c r="CS152" i="45" s="1"/>
  <c r="AV152" i="45"/>
  <c r="BV152" i="45" s="1"/>
  <c r="CZ152" i="45" s="1"/>
  <c r="AF152" i="45"/>
  <c r="BF152" i="45" s="1"/>
  <c r="CJ152" i="45" s="1"/>
  <c r="AU152" i="45"/>
  <c r="BU152" i="45" s="1"/>
  <c r="CY152" i="45" s="1"/>
  <c r="AN152" i="45"/>
  <c r="BN152" i="45" s="1"/>
  <c r="CR152" i="45" s="1"/>
  <c r="BA152" i="45"/>
  <c r="CA152" i="45" s="1"/>
  <c r="DE152" i="45" s="1"/>
  <c r="AD148" i="45"/>
  <c r="BD148" i="45" s="1"/>
  <c r="CH148" i="45" s="1"/>
  <c r="AH148" i="45"/>
  <c r="BH148" i="45" s="1"/>
  <c r="CL148" i="45" s="1"/>
  <c r="AL148" i="45"/>
  <c r="BL148" i="45" s="1"/>
  <c r="CP148" i="45" s="1"/>
  <c r="AP148" i="45"/>
  <c r="BP148" i="45" s="1"/>
  <c r="CT148" i="45" s="1"/>
  <c r="AT148" i="45"/>
  <c r="BT148" i="45" s="1"/>
  <c r="CX148" i="45" s="1"/>
  <c r="AX148" i="45"/>
  <c r="BX148" i="45" s="1"/>
  <c r="DB148" i="45" s="1"/>
  <c r="AE148" i="45"/>
  <c r="BE148" i="45" s="1"/>
  <c r="CI148" i="45" s="1"/>
  <c r="AJ148" i="45"/>
  <c r="BJ148" i="45" s="1"/>
  <c r="CN148" i="45" s="1"/>
  <c r="AO148" i="45"/>
  <c r="BO148" i="45" s="1"/>
  <c r="CS148" i="45" s="1"/>
  <c r="AU148" i="45"/>
  <c r="BU148" i="45" s="1"/>
  <c r="CY148" i="45" s="1"/>
  <c r="AZ148" i="45"/>
  <c r="BZ148" i="45" s="1"/>
  <c r="DD148" i="45" s="1"/>
  <c r="AB148" i="45"/>
  <c r="BB148" i="45" s="1"/>
  <c r="CF148" i="45" s="1"/>
  <c r="AI148" i="45"/>
  <c r="BI148" i="45" s="1"/>
  <c r="CM148" i="45" s="1"/>
  <c r="AQ148" i="45"/>
  <c r="BQ148" i="45" s="1"/>
  <c r="CU148" i="45" s="1"/>
  <c r="AW148" i="45"/>
  <c r="BW148" i="45" s="1"/>
  <c r="DA148" i="45" s="1"/>
  <c r="AF148" i="45"/>
  <c r="BF148" i="45" s="1"/>
  <c r="CJ148" i="45" s="1"/>
  <c r="AM148" i="45"/>
  <c r="BM148" i="45" s="1"/>
  <c r="CQ148" i="45" s="1"/>
  <c r="AS148" i="45"/>
  <c r="BS148" i="45" s="1"/>
  <c r="CW148" i="45" s="1"/>
  <c r="BA148" i="45"/>
  <c r="CA148" i="45" s="1"/>
  <c r="DE148" i="45" s="1"/>
  <c r="AK148" i="45"/>
  <c r="BK148" i="45" s="1"/>
  <c r="CO148" i="45" s="1"/>
  <c r="AY148" i="45"/>
  <c r="BY148" i="45" s="1"/>
  <c r="DC148" i="45" s="1"/>
  <c r="AC148" i="45"/>
  <c r="BC148" i="45" s="1"/>
  <c r="CG148" i="45" s="1"/>
  <c r="AR148" i="45"/>
  <c r="BR148" i="45" s="1"/>
  <c r="CV148" i="45" s="1"/>
  <c r="AD144" i="45"/>
  <c r="BD144" i="45" s="1"/>
  <c r="AH144" i="45"/>
  <c r="BH144" i="45" s="1"/>
  <c r="AL144" i="45"/>
  <c r="BL144" i="45" s="1"/>
  <c r="AP144" i="45"/>
  <c r="BP144" i="45" s="1"/>
  <c r="AT144" i="45"/>
  <c r="BT144" i="45" s="1"/>
  <c r="AX144" i="45"/>
  <c r="BX144" i="45" s="1"/>
  <c r="AB144" i="45"/>
  <c r="BB144" i="45" s="1"/>
  <c r="AG144" i="45"/>
  <c r="BG144" i="45" s="1"/>
  <c r="AM144" i="45"/>
  <c r="BM144" i="45" s="1"/>
  <c r="AR144" i="45"/>
  <c r="BR144" i="45" s="1"/>
  <c r="AW144" i="45"/>
  <c r="BW144" i="45" s="1"/>
  <c r="AF144" i="45"/>
  <c r="BF144" i="45" s="1"/>
  <c r="AN144" i="45"/>
  <c r="BN144" i="45" s="1"/>
  <c r="AU144" i="45"/>
  <c r="BU144" i="45" s="1"/>
  <c r="BA144" i="45"/>
  <c r="CA144" i="45" s="1"/>
  <c r="AC144" i="45"/>
  <c r="BC144" i="45" s="1"/>
  <c r="AJ144" i="45"/>
  <c r="BJ144" i="45" s="1"/>
  <c r="AQ144" i="45"/>
  <c r="BQ144" i="45" s="1"/>
  <c r="AY144" i="45"/>
  <c r="BY144" i="45" s="1"/>
  <c r="AO144" i="45"/>
  <c r="BO144" i="45" s="1"/>
  <c r="AI144" i="45"/>
  <c r="BI144" i="45" s="1"/>
  <c r="AV144" i="45"/>
  <c r="BV144" i="45" s="1"/>
  <c r="AD140" i="45"/>
  <c r="BD140" i="45" s="1"/>
  <c r="CH140" i="45" s="1"/>
  <c r="AH140" i="45"/>
  <c r="BH140" i="45" s="1"/>
  <c r="CL140" i="45" s="1"/>
  <c r="AL140" i="45"/>
  <c r="BL140" i="45" s="1"/>
  <c r="CP140" i="45" s="1"/>
  <c r="AP140" i="45"/>
  <c r="BP140" i="45" s="1"/>
  <c r="CT140" i="45" s="1"/>
  <c r="AT140" i="45"/>
  <c r="BT140" i="45" s="1"/>
  <c r="CX140" i="45" s="1"/>
  <c r="AX140" i="45"/>
  <c r="BX140" i="45" s="1"/>
  <c r="DB140" i="45" s="1"/>
  <c r="AE140" i="45"/>
  <c r="BE140" i="45" s="1"/>
  <c r="CI140" i="45" s="1"/>
  <c r="AJ140" i="45"/>
  <c r="BJ140" i="45" s="1"/>
  <c r="CN140" i="45" s="1"/>
  <c r="AO140" i="45"/>
  <c r="BO140" i="45" s="1"/>
  <c r="CS140" i="45" s="1"/>
  <c r="AU140" i="45"/>
  <c r="BU140" i="45" s="1"/>
  <c r="CY140" i="45" s="1"/>
  <c r="AZ140" i="45"/>
  <c r="BZ140" i="45" s="1"/>
  <c r="DD140" i="45" s="1"/>
  <c r="AC140" i="45"/>
  <c r="BC140" i="45" s="1"/>
  <c r="CG140" i="45" s="1"/>
  <c r="AK140" i="45"/>
  <c r="BK140" i="45" s="1"/>
  <c r="CO140" i="45" s="1"/>
  <c r="AR140" i="45"/>
  <c r="BR140" i="45" s="1"/>
  <c r="CV140" i="45" s="1"/>
  <c r="AY140" i="45"/>
  <c r="BY140" i="45" s="1"/>
  <c r="DC140" i="45" s="1"/>
  <c r="AG140" i="45"/>
  <c r="BG140" i="45" s="1"/>
  <c r="CK140" i="45" s="1"/>
  <c r="AN140" i="45"/>
  <c r="BN140" i="45" s="1"/>
  <c r="CR140" i="45" s="1"/>
  <c r="AV140" i="45"/>
  <c r="BV140" i="45" s="1"/>
  <c r="CZ140" i="45" s="1"/>
  <c r="AF140" i="45"/>
  <c r="BF140" i="45" s="1"/>
  <c r="CJ140" i="45" s="1"/>
  <c r="AS140" i="45"/>
  <c r="BS140" i="45" s="1"/>
  <c r="CW140" i="45" s="1"/>
  <c r="AM140" i="45"/>
  <c r="BM140" i="45" s="1"/>
  <c r="CQ140" i="45" s="1"/>
  <c r="BA140" i="45"/>
  <c r="CA140" i="45" s="1"/>
  <c r="DE140" i="45" s="1"/>
  <c r="AD136" i="45"/>
  <c r="BD136" i="45" s="1"/>
  <c r="CH136" i="45" s="1"/>
  <c r="AH136" i="45"/>
  <c r="BH136" i="45" s="1"/>
  <c r="CL136" i="45" s="1"/>
  <c r="AL136" i="45"/>
  <c r="BL136" i="45" s="1"/>
  <c r="CP136" i="45" s="1"/>
  <c r="AP136" i="45"/>
  <c r="BP136" i="45" s="1"/>
  <c r="CT136" i="45" s="1"/>
  <c r="AT136" i="45"/>
  <c r="BT136" i="45" s="1"/>
  <c r="CX136" i="45" s="1"/>
  <c r="AX136" i="45"/>
  <c r="BX136" i="45" s="1"/>
  <c r="DB136" i="45" s="1"/>
  <c r="AB136" i="45"/>
  <c r="BB136" i="45" s="1"/>
  <c r="CF136" i="45" s="1"/>
  <c r="AG136" i="45"/>
  <c r="BG136" i="45" s="1"/>
  <c r="CK136" i="45" s="1"/>
  <c r="AM136" i="45"/>
  <c r="BM136" i="45" s="1"/>
  <c r="CQ136" i="45" s="1"/>
  <c r="AR136" i="45"/>
  <c r="BR136" i="45" s="1"/>
  <c r="CV136" i="45" s="1"/>
  <c r="AW136" i="45"/>
  <c r="BW136" i="45" s="1"/>
  <c r="DA136" i="45" s="1"/>
  <c r="AI136" i="45"/>
  <c r="BI136" i="45" s="1"/>
  <c r="CM136" i="45" s="1"/>
  <c r="AO136" i="45"/>
  <c r="BO136" i="45" s="1"/>
  <c r="CS136" i="45" s="1"/>
  <c r="AV136" i="45"/>
  <c r="BV136" i="45" s="1"/>
  <c r="CZ136" i="45" s="1"/>
  <c r="AE136" i="45"/>
  <c r="BE136" i="45" s="1"/>
  <c r="CI136" i="45" s="1"/>
  <c r="AK136" i="45"/>
  <c r="BK136" i="45" s="1"/>
  <c r="CO136" i="45" s="1"/>
  <c r="AS136" i="45"/>
  <c r="BS136" i="45" s="1"/>
  <c r="CW136" i="45" s="1"/>
  <c r="AZ136" i="45"/>
  <c r="BZ136" i="45" s="1"/>
  <c r="DD136" i="45" s="1"/>
  <c r="AJ136" i="45"/>
  <c r="BJ136" i="45" s="1"/>
  <c r="CN136" i="45" s="1"/>
  <c r="AY136" i="45"/>
  <c r="BY136" i="45" s="1"/>
  <c r="DC136" i="45" s="1"/>
  <c r="AC136" i="45"/>
  <c r="BC136" i="45" s="1"/>
  <c r="CG136" i="45" s="1"/>
  <c r="AQ136" i="45"/>
  <c r="BQ136" i="45" s="1"/>
  <c r="CU136" i="45" s="1"/>
  <c r="AD132" i="45"/>
  <c r="BD132" i="45" s="1"/>
  <c r="AH132" i="45"/>
  <c r="BH132" i="45" s="1"/>
  <c r="AL132" i="45"/>
  <c r="BL132" i="45" s="1"/>
  <c r="AP132" i="45"/>
  <c r="BP132" i="45" s="1"/>
  <c r="AT132" i="45"/>
  <c r="BT132" i="45" s="1"/>
  <c r="AX132" i="45"/>
  <c r="BX132" i="45" s="1"/>
  <c r="AE132" i="45"/>
  <c r="BE132" i="45" s="1"/>
  <c r="AJ132" i="45"/>
  <c r="BJ132" i="45" s="1"/>
  <c r="AO132" i="45"/>
  <c r="BO132" i="45" s="1"/>
  <c r="AU132" i="45"/>
  <c r="BU132" i="45" s="1"/>
  <c r="AZ132" i="45"/>
  <c r="BZ132" i="45" s="1"/>
  <c r="AF132" i="45"/>
  <c r="BF132" i="45" s="1"/>
  <c r="AM132" i="45"/>
  <c r="BM132" i="45" s="1"/>
  <c r="AS132" i="45"/>
  <c r="BS132" i="45" s="1"/>
  <c r="BA132" i="45"/>
  <c r="CA132" i="45" s="1"/>
  <c r="AB132" i="45"/>
  <c r="BB132" i="45" s="1"/>
  <c r="AI132" i="45"/>
  <c r="BI132" i="45" s="1"/>
  <c r="AQ132" i="45"/>
  <c r="BQ132" i="45" s="1"/>
  <c r="AW132" i="45"/>
  <c r="BW132" i="45" s="1"/>
  <c r="AN132" i="45"/>
  <c r="BN132" i="45" s="1"/>
  <c r="AG132" i="45"/>
  <c r="BG132" i="45" s="1"/>
  <c r="AV132" i="45"/>
  <c r="BV132" i="45" s="1"/>
  <c r="AD128" i="45"/>
  <c r="BD128" i="45" s="1"/>
  <c r="AH128" i="45"/>
  <c r="BH128" i="45" s="1"/>
  <c r="AL128" i="45"/>
  <c r="BL128" i="45" s="1"/>
  <c r="AP128" i="45"/>
  <c r="BP128" i="45" s="1"/>
  <c r="AT128" i="45"/>
  <c r="BT128" i="45" s="1"/>
  <c r="AX128" i="45"/>
  <c r="BX128" i="45" s="1"/>
  <c r="AB128" i="45"/>
  <c r="BB128" i="45" s="1"/>
  <c r="AG128" i="45"/>
  <c r="BG128" i="45" s="1"/>
  <c r="AM128" i="45"/>
  <c r="BM128" i="45" s="1"/>
  <c r="CQ128" i="45" s="1"/>
  <c r="AR128" i="45"/>
  <c r="BR128" i="45" s="1"/>
  <c r="AW128" i="45"/>
  <c r="BW128" i="45" s="1"/>
  <c r="AC128" i="45"/>
  <c r="BC128" i="45" s="1"/>
  <c r="AJ128" i="45"/>
  <c r="BJ128" i="45" s="1"/>
  <c r="AQ128" i="45"/>
  <c r="BQ128" i="45" s="1"/>
  <c r="AY128" i="45"/>
  <c r="BY128" i="45" s="1"/>
  <c r="AF128" i="45"/>
  <c r="BF128" i="45" s="1"/>
  <c r="AN128" i="45"/>
  <c r="BN128" i="45" s="1"/>
  <c r="AU128" i="45"/>
  <c r="BU128" i="45" s="1"/>
  <c r="BA128" i="45"/>
  <c r="CA128" i="45" s="1"/>
  <c r="AE128" i="45"/>
  <c r="BE128" i="45" s="1"/>
  <c r="AS128" i="45"/>
  <c r="BS128" i="45" s="1"/>
  <c r="AK128" i="45"/>
  <c r="BK128" i="45" s="1"/>
  <c r="CO128" i="45" s="1"/>
  <c r="AZ128" i="45"/>
  <c r="BZ128" i="45" s="1"/>
  <c r="AD124" i="45"/>
  <c r="BD124" i="45" s="1"/>
  <c r="CH124" i="45" s="1"/>
  <c r="AH124" i="45"/>
  <c r="BH124" i="45" s="1"/>
  <c r="CL124" i="45" s="1"/>
  <c r="AL124" i="45"/>
  <c r="BL124" i="45" s="1"/>
  <c r="CP124" i="45" s="1"/>
  <c r="AP124" i="45"/>
  <c r="BP124" i="45" s="1"/>
  <c r="CT124" i="45" s="1"/>
  <c r="AT124" i="45"/>
  <c r="BT124" i="45" s="1"/>
  <c r="CX124" i="45" s="1"/>
  <c r="AX124" i="45"/>
  <c r="BX124" i="45" s="1"/>
  <c r="DB124" i="45" s="1"/>
  <c r="AE124" i="45"/>
  <c r="BE124" i="45" s="1"/>
  <c r="CI124" i="45" s="1"/>
  <c r="AJ124" i="45"/>
  <c r="BJ124" i="45" s="1"/>
  <c r="CN124" i="45" s="1"/>
  <c r="AO124" i="45"/>
  <c r="BO124" i="45" s="1"/>
  <c r="CS124" i="45" s="1"/>
  <c r="AU124" i="45"/>
  <c r="BU124" i="45" s="1"/>
  <c r="CY124" i="45" s="1"/>
  <c r="AZ124" i="45"/>
  <c r="BZ124" i="45" s="1"/>
  <c r="DD124" i="45" s="1"/>
  <c r="AG124" i="45"/>
  <c r="BG124" i="45" s="1"/>
  <c r="CK124" i="45" s="1"/>
  <c r="AN124" i="45"/>
  <c r="BN124" i="45" s="1"/>
  <c r="CR124" i="45" s="1"/>
  <c r="AV124" i="45"/>
  <c r="BV124" i="45" s="1"/>
  <c r="CZ124" i="45" s="1"/>
  <c r="AC124" i="45"/>
  <c r="BC124" i="45" s="1"/>
  <c r="CG124" i="45" s="1"/>
  <c r="AK124" i="45"/>
  <c r="BK124" i="45" s="1"/>
  <c r="CO124" i="45" s="1"/>
  <c r="AR124" i="45"/>
  <c r="BR124" i="45" s="1"/>
  <c r="CV124" i="45" s="1"/>
  <c r="AY124" i="45"/>
  <c r="BY124" i="45" s="1"/>
  <c r="DC124" i="45" s="1"/>
  <c r="AI124" i="45"/>
  <c r="BI124" i="45" s="1"/>
  <c r="CM124" i="45" s="1"/>
  <c r="AW124" i="45"/>
  <c r="BW124" i="45" s="1"/>
  <c r="DA124" i="45" s="1"/>
  <c r="AB124" i="45"/>
  <c r="BB124" i="45" s="1"/>
  <c r="CF124" i="45" s="1"/>
  <c r="AQ124" i="45"/>
  <c r="BQ124" i="45" s="1"/>
  <c r="CU124" i="45" s="1"/>
  <c r="AD120" i="45"/>
  <c r="BD120" i="45" s="1"/>
  <c r="CH120" i="45" s="1"/>
  <c r="AH120" i="45"/>
  <c r="BH120" i="45" s="1"/>
  <c r="CL120" i="45" s="1"/>
  <c r="AL120" i="45"/>
  <c r="BL120" i="45" s="1"/>
  <c r="CP120" i="45" s="1"/>
  <c r="AP120" i="45"/>
  <c r="BP120" i="45" s="1"/>
  <c r="CT120" i="45" s="1"/>
  <c r="AT120" i="45"/>
  <c r="BT120" i="45" s="1"/>
  <c r="CX120" i="45" s="1"/>
  <c r="AX120" i="45"/>
  <c r="BX120" i="45" s="1"/>
  <c r="DB120" i="45" s="1"/>
  <c r="AB120" i="45"/>
  <c r="BB120" i="45" s="1"/>
  <c r="CF120" i="45" s="1"/>
  <c r="AG120" i="45"/>
  <c r="BG120" i="45" s="1"/>
  <c r="CK120" i="45" s="1"/>
  <c r="AM120" i="45"/>
  <c r="BM120" i="45" s="1"/>
  <c r="CQ120" i="45" s="1"/>
  <c r="AR120" i="45"/>
  <c r="BR120" i="45" s="1"/>
  <c r="CV120" i="45" s="1"/>
  <c r="AW120" i="45"/>
  <c r="BW120" i="45" s="1"/>
  <c r="DA120" i="45" s="1"/>
  <c r="AE120" i="45"/>
  <c r="BE120" i="45" s="1"/>
  <c r="CI120" i="45" s="1"/>
  <c r="AK120" i="45"/>
  <c r="BK120" i="45" s="1"/>
  <c r="CO120" i="45" s="1"/>
  <c r="AS120" i="45"/>
  <c r="BS120" i="45" s="1"/>
  <c r="CW120" i="45" s="1"/>
  <c r="AZ120" i="45"/>
  <c r="BZ120" i="45" s="1"/>
  <c r="DD120" i="45" s="1"/>
  <c r="AI120" i="45"/>
  <c r="BI120" i="45" s="1"/>
  <c r="CM120" i="45" s="1"/>
  <c r="AO120" i="45"/>
  <c r="BO120" i="45" s="1"/>
  <c r="CS120" i="45" s="1"/>
  <c r="AV120" i="45"/>
  <c r="BV120" i="45" s="1"/>
  <c r="CZ120" i="45" s="1"/>
  <c r="AN120" i="45"/>
  <c r="BN120" i="45" s="1"/>
  <c r="BA120" i="45"/>
  <c r="CA120" i="45" s="1"/>
  <c r="DE120" i="45" s="1"/>
  <c r="AF120" i="45"/>
  <c r="BF120" i="45" s="1"/>
  <c r="CJ120" i="45" s="1"/>
  <c r="AU120" i="45"/>
  <c r="BU120" i="45" s="1"/>
  <c r="AD116" i="45"/>
  <c r="BD116" i="45" s="1"/>
  <c r="AH116" i="45"/>
  <c r="BH116" i="45" s="1"/>
  <c r="AL116" i="45"/>
  <c r="BL116" i="45" s="1"/>
  <c r="AP116" i="45"/>
  <c r="BP116" i="45" s="1"/>
  <c r="AT116" i="45"/>
  <c r="BT116" i="45" s="1"/>
  <c r="AX116" i="45"/>
  <c r="BX116" i="45" s="1"/>
  <c r="AE116" i="45"/>
  <c r="BE116" i="45" s="1"/>
  <c r="AJ116" i="45"/>
  <c r="BJ116" i="45" s="1"/>
  <c r="AO116" i="45"/>
  <c r="BO116" i="45" s="1"/>
  <c r="AU116" i="45"/>
  <c r="BU116" i="45" s="1"/>
  <c r="AZ116" i="45"/>
  <c r="BZ116" i="45" s="1"/>
  <c r="AB116" i="45"/>
  <c r="BB116" i="45" s="1"/>
  <c r="AI116" i="45"/>
  <c r="BI116" i="45" s="1"/>
  <c r="AQ116" i="45"/>
  <c r="BQ116" i="45" s="1"/>
  <c r="AW116" i="45"/>
  <c r="BW116" i="45" s="1"/>
  <c r="AF116" i="45"/>
  <c r="BF116" i="45" s="1"/>
  <c r="AM116" i="45"/>
  <c r="BM116" i="45" s="1"/>
  <c r="AS116" i="45"/>
  <c r="BS116" i="45" s="1"/>
  <c r="BA116" i="45"/>
  <c r="CA116" i="45" s="1"/>
  <c r="AC116" i="45"/>
  <c r="BC116" i="45" s="1"/>
  <c r="AR116" i="45"/>
  <c r="BR116" i="45" s="1"/>
  <c r="AK116" i="45"/>
  <c r="BK116" i="45" s="1"/>
  <c r="AY116" i="45"/>
  <c r="BY116" i="45" s="1"/>
  <c r="AD112" i="45"/>
  <c r="AH112" i="45"/>
  <c r="AL112" i="45"/>
  <c r="AP112" i="45"/>
  <c r="AT112" i="45"/>
  <c r="AX112" i="45"/>
  <c r="AB112" i="45"/>
  <c r="AG112" i="45"/>
  <c r="AM112" i="45"/>
  <c r="AR112" i="45"/>
  <c r="AW112" i="45"/>
  <c r="AF112" i="45"/>
  <c r="AN112" i="45"/>
  <c r="AU112" i="45"/>
  <c r="BA112" i="45"/>
  <c r="AC112" i="45"/>
  <c r="AJ112" i="45"/>
  <c r="AQ112" i="45"/>
  <c r="AY112" i="45"/>
  <c r="AI112" i="45"/>
  <c r="AV112" i="45"/>
  <c r="AO112" i="45"/>
  <c r="AD108" i="45"/>
  <c r="BD108" i="45" s="1"/>
  <c r="CH108" i="45" s="1"/>
  <c r="AH108" i="45"/>
  <c r="BH108" i="45" s="1"/>
  <c r="CL108" i="45" s="1"/>
  <c r="AL108" i="45"/>
  <c r="BL108" i="45" s="1"/>
  <c r="CP108" i="45" s="1"/>
  <c r="AP108" i="45"/>
  <c r="BP108" i="45" s="1"/>
  <c r="CT108" i="45" s="1"/>
  <c r="AT108" i="45"/>
  <c r="BT108" i="45" s="1"/>
  <c r="CX108" i="45" s="1"/>
  <c r="AX108" i="45"/>
  <c r="BX108" i="45" s="1"/>
  <c r="DB108" i="45" s="1"/>
  <c r="AE108" i="45"/>
  <c r="BE108" i="45" s="1"/>
  <c r="CI108" i="45" s="1"/>
  <c r="AJ108" i="45"/>
  <c r="BJ108" i="45" s="1"/>
  <c r="CN108" i="45" s="1"/>
  <c r="AO108" i="45"/>
  <c r="BO108" i="45" s="1"/>
  <c r="CS108" i="45" s="1"/>
  <c r="AU108" i="45"/>
  <c r="BU108" i="45" s="1"/>
  <c r="CY108" i="45" s="1"/>
  <c r="AZ108" i="45"/>
  <c r="BZ108" i="45" s="1"/>
  <c r="DD108" i="45" s="1"/>
  <c r="AC108" i="45"/>
  <c r="BC108" i="45" s="1"/>
  <c r="CG108" i="45" s="1"/>
  <c r="AK108" i="45"/>
  <c r="BK108" i="45" s="1"/>
  <c r="CO108" i="45" s="1"/>
  <c r="AR108" i="45"/>
  <c r="BR108" i="45" s="1"/>
  <c r="CV108" i="45" s="1"/>
  <c r="AY108" i="45"/>
  <c r="BY108" i="45" s="1"/>
  <c r="DC108" i="45" s="1"/>
  <c r="AG108" i="45"/>
  <c r="BG108" i="45" s="1"/>
  <c r="CK108" i="45" s="1"/>
  <c r="AN108" i="45"/>
  <c r="BN108" i="45" s="1"/>
  <c r="CR108" i="45" s="1"/>
  <c r="AV108" i="45"/>
  <c r="BV108" i="45" s="1"/>
  <c r="CZ108" i="45" s="1"/>
  <c r="AM108" i="45"/>
  <c r="BM108" i="45" s="1"/>
  <c r="CQ108" i="45" s="1"/>
  <c r="BA108" i="45"/>
  <c r="CA108" i="45" s="1"/>
  <c r="DE108" i="45" s="1"/>
  <c r="AF108" i="45"/>
  <c r="BF108" i="45" s="1"/>
  <c r="CJ108" i="45" s="1"/>
  <c r="AS108" i="45"/>
  <c r="BS108" i="45" s="1"/>
  <c r="CW108" i="45" s="1"/>
  <c r="AD104" i="45"/>
  <c r="BD104" i="45" s="1"/>
  <c r="CH104" i="45" s="1"/>
  <c r="AH104" i="45"/>
  <c r="BH104" i="45" s="1"/>
  <c r="CL104" i="45" s="1"/>
  <c r="AL104" i="45"/>
  <c r="BL104" i="45" s="1"/>
  <c r="CP104" i="45" s="1"/>
  <c r="AP104" i="45"/>
  <c r="BP104" i="45" s="1"/>
  <c r="CT104" i="45" s="1"/>
  <c r="AT104" i="45"/>
  <c r="BT104" i="45" s="1"/>
  <c r="CX104" i="45" s="1"/>
  <c r="AX104" i="45"/>
  <c r="BX104" i="45" s="1"/>
  <c r="DB104" i="45" s="1"/>
  <c r="AB104" i="45"/>
  <c r="BB104" i="45" s="1"/>
  <c r="CF104" i="45" s="1"/>
  <c r="AG104" i="45"/>
  <c r="BG104" i="45" s="1"/>
  <c r="CK104" i="45" s="1"/>
  <c r="AM104" i="45"/>
  <c r="BM104" i="45" s="1"/>
  <c r="CQ104" i="45" s="1"/>
  <c r="AR104" i="45"/>
  <c r="BR104" i="45" s="1"/>
  <c r="CV104" i="45" s="1"/>
  <c r="AW104" i="45"/>
  <c r="BW104" i="45" s="1"/>
  <c r="DA104" i="45" s="1"/>
  <c r="AI104" i="45"/>
  <c r="BI104" i="45" s="1"/>
  <c r="CM104" i="45" s="1"/>
  <c r="AO104" i="45"/>
  <c r="BO104" i="45" s="1"/>
  <c r="CS104" i="45" s="1"/>
  <c r="AV104" i="45"/>
  <c r="BV104" i="45" s="1"/>
  <c r="CZ104" i="45" s="1"/>
  <c r="AE104" i="45"/>
  <c r="BE104" i="45" s="1"/>
  <c r="CI104" i="45" s="1"/>
  <c r="AK104" i="45"/>
  <c r="BK104" i="45" s="1"/>
  <c r="CO104" i="45" s="1"/>
  <c r="AS104" i="45"/>
  <c r="BS104" i="45" s="1"/>
  <c r="CW104" i="45" s="1"/>
  <c r="AZ104" i="45"/>
  <c r="BZ104" i="45" s="1"/>
  <c r="DD104" i="45" s="1"/>
  <c r="AC104" i="45"/>
  <c r="BC104" i="45" s="1"/>
  <c r="CG104" i="45" s="1"/>
  <c r="AQ104" i="45"/>
  <c r="BQ104" i="45" s="1"/>
  <c r="CU104" i="45" s="1"/>
  <c r="AJ104" i="45"/>
  <c r="BJ104" i="45" s="1"/>
  <c r="CN104" i="45" s="1"/>
  <c r="AY104" i="45"/>
  <c r="BY104" i="45" s="1"/>
  <c r="DC104" i="45" s="1"/>
  <c r="AD100" i="45"/>
  <c r="BD100" i="45" s="1"/>
  <c r="AH100" i="45"/>
  <c r="BH100" i="45" s="1"/>
  <c r="AL100" i="45"/>
  <c r="BL100" i="45" s="1"/>
  <c r="AP100" i="45"/>
  <c r="BP100" i="45" s="1"/>
  <c r="AT100" i="45"/>
  <c r="BT100" i="45" s="1"/>
  <c r="AX100" i="45"/>
  <c r="BX100" i="45" s="1"/>
  <c r="AE100" i="45"/>
  <c r="BE100" i="45" s="1"/>
  <c r="AJ100" i="45"/>
  <c r="BJ100" i="45" s="1"/>
  <c r="AO100" i="45"/>
  <c r="BO100" i="45" s="1"/>
  <c r="AU100" i="45"/>
  <c r="BU100" i="45" s="1"/>
  <c r="AZ100" i="45"/>
  <c r="BZ100" i="45" s="1"/>
  <c r="AF100" i="45"/>
  <c r="BF100" i="45" s="1"/>
  <c r="AM100" i="45"/>
  <c r="BM100" i="45" s="1"/>
  <c r="AS100" i="45"/>
  <c r="BS100" i="45" s="1"/>
  <c r="BA100" i="45"/>
  <c r="CA100" i="45" s="1"/>
  <c r="AB100" i="45"/>
  <c r="BB100" i="45" s="1"/>
  <c r="AI100" i="45"/>
  <c r="BI100" i="45" s="1"/>
  <c r="AQ100" i="45"/>
  <c r="BQ100" i="45" s="1"/>
  <c r="AW100" i="45"/>
  <c r="BW100" i="45" s="1"/>
  <c r="AG100" i="45"/>
  <c r="BG100" i="45" s="1"/>
  <c r="AV100" i="45"/>
  <c r="BV100" i="45" s="1"/>
  <c r="AN100" i="45"/>
  <c r="BN100" i="45" s="1"/>
  <c r="AD96" i="45"/>
  <c r="BD96" i="45" s="1"/>
  <c r="CH96" i="45" s="1"/>
  <c r="AH96" i="45"/>
  <c r="BH96" i="45" s="1"/>
  <c r="CL96" i="45" s="1"/>
  <c r="AL96" i="45"/>
  <c r="BL96" i="45" s="1"/>
  <c r="CP96" i="45" s="1"/>
  <c r="AP96" i="45"/>
  <c r="BP96" i="45" s="1"/>
  <c r="CT96" i="45" s="1"/>
  <c r="AT96" i="45"/>
  <c r="BT96" i="45" s="1"/>
  <c r="CX96" i="45" s="1"/>
  <c r="AX96" i="45"/>
  <c r="BX96" i="45" s="1"/>
  <c r="DB96" i="45" s="1"/>
  <c r="AB96" i="45"/>
  <c r="BB96" i="45" s="1"/>
  <c r="CF96" i="45" s="1"/>
  <c r="AG96" i="45"/>
  <c r="BG96" i="45" s="1"/>
  <c r="CK96" i="45" s="1"/>
  <c r="AM96" i="45"/>
  <c r="BM96" i="45" s="1"/>
  <c r="CQ96" i="45" s="1"/>
  <c r="AR96" i="45"/>
  <c r="BR96" i="45" s="1"/>
  <c r="CV96" i="45" s="1"/>
  <c r="AW96" i="45"/>
  <c r="BW96" i="45" s="1"/>
  <c r="DA96" i="45" s="1"/>
  <c r="AC96" i="45"/>
  <c r="BC96" i="45" s="1"/>
  <c r="CG96" i="45" s="1"/>
  <c r="AJ96" i="45"/>
  <c r="BJ96" i="45" s="1"/>
  <c r="CN96" i="45" s="1"/>
  <c r="AQ96" i="45"/>
  <c r="BQ96" i="45" s="1"/>
  <c r="CU96" i="45" s="1"/>
  <c r="AY96" i="45"/>
  <c r="BY96" i="45" s="1"/>
  <c r="DC96" i="45" s="1"/>
  <c r="AF96" i="45"/>
  <c r="BF96" i="45" s="1"/>
  <c r="CJ96" i="45" s="1"/>
  <c r="AN96" i="45"/>
  <c r="BN96" i="45" s="1"/>
  <c r="CR96" i="45" s="1"/>
  <c r="AU96" i="45"/>
  <c r="BU96" i="45" s="1"/>
  <c r="CY96" i="45" s="1"/>
  <c r="BA96" i="45"/>
  <c r="CA96" i="45" s="1"/>
  <c r="DE96" i="45" s="1"/>
  <c r="AK96" i="45"/>
  <c r="BK96" i="45" s="1"/>
  <c r="CO96" i="45" s="1"/>
  <c r="AZ96" i="45"/>
  <c r="BZ96" i="45" s="1"/>
  <c r="DD96" i="45" s="1"/>
  <c r="AE96" i="45"/>
  <c r="BE96" i="45" s="1"/>
  <c r="CI96" i="45" s="1"/>
  <c r="AS96" i="45"/>
  <c r="BS96" i="45" s="1"/>
  <c r="CW96" i="45" s="1"/>
  <c r="AD92" i="45"/>
  <c r="BD92" i="45" s="1"/>
  <c r="AH92" i="45"/>
  <c r="BH92" i="45" s="1"/>
  <c r="AL92" i="45"/>
  <c r="BL92" i="45" s="1"/>
  <c r="AP92" i="45"/>
  <c r="BP92" i="45" s="1"/>
  <c r="AT92" i="45"/>
  <c r="BT92" i="45" s="1"/>
  <c r="AX92" i="45"/>
  <c r="BX92" i="45" s="1"/>
  <c r="AE92" i="45"/>
  <c r="BE92" i="45" s="1"/>
  <c r="AJ92" i="45"/>
  <c r="BJ92" i="45" s="1"/>
  <c r="AO92" i="45"/>
  <c r="BO92" i="45" s="1"/>
  <c r="AU92" i="45"/>
  <c r="BU92" i="45" s="1"/>
  <c r="AZ92" i="45"/>
  <c r="BZ92" i="45" s="1"/>
  <c r="AG92" i="45"/>
  <c r="BG92" i="45" s="1"/>
  <c r="AN92" i="45"/>
  <c r="BN92" i="45" s="1"/>
  <c r="AV92" i="45"/>
  <c r="BV92" i="45" s="1"/>
  <c r="AC92" i="45"/>
  <c r="BC92" i="45" s="1"/>
  <c r="AK92" i="45"/>
  <c r="BK92" i="45" s="1"/>
  <c r="AR92" i="45"/>
  <c r="BR92" i="45" s="1"/>
  <c r="AY92" i="45"/>
  <c r="BY92" i="45" s="1"/>
  <c r="AB92" i="45"/>
  <c r="BB92" i="45" s="1"/>
  <c r="AQ92" i="45"/>
  <c r="BQ92" i="45" s="1"/>
  <c r="AI92" i="45"/>
  <c r="BI92" i="45" s="1"/>
  <c r="AW92" i="45"/>
  <c r="BW92" i="45" s="1"/>
  <c r="AC88" i="45"/>
  <c r="BC88" i="45" s="1"/>
  <c r="CG88" i="45" s="1"/>
  <c r="AG88" i="45"/>
  <c r="BG88" i="45" s="1"/>
  <c r="CK88" i="45" s="1"/>
  <c r="AK88" i="45"/>
  <c r="BK88" i="45" s="1"/>
  <c r="CO88" i="45" s="1"/>
  <c r="AO88" i="45"/>
  <c r="BO88" i="45" s="1"/>
  <c r="CS88" i="45" s="1"/>
  <c r="AS88" i="45"/>
  <c r="BS88" i="45" s="1"/>
  <c r="CW88" i="45" s="1"/>
  <c r="AW88" i="45"/>
  <c r="BW88" i="45" s="1"/>
  <c r="DA88" i="45" s="1"/>
  <c r="BA88" i="45"/>
  <c r="CA88" i="45" s="1"/>
  <c r="DE88" i="45" s="1"/>
  <c r="AB88" i="45"/>
  <c r="BB88" i="45" s="1"/>
  <c r="CF88" i="45" s="1"/>
  <c r="AH88" i="45"/>
  <c r="BH88" i="45" s="1"/>
  <c r="CL88" i="45" s="1"/>
  <c r="AM88" i="45"/>
  <c r="BM88" i="45" s="1"/>
  <c r="CQ88" i="45" s="1"/>
  <c r="AR88" i="45"/>
  <c r="BR88" i="45" s="1"/>
  <c r="CV88" i="45" s="1"/>
  <c r="AX88" i="45"/>
  <c r="BX88" i="45" s="1"/>
  <c r="DB88" i="45" s="1"/>
  <c r="AE88" i="45"/>
  <c r="BE88" i="45" s="1"/>
  <c r="CI88" i="45" s="1"/>
  <c r="AL88" i="45"/>
  <c r="BL88" i="45" s="1"/>
  <c r="CP88" i="45" s="1"/>
  <c r="AT88" i="45"/>
  <c r="BT88" i="45" s="1"/>
  <c r="CX88" i="45" s="1"/>
  <c r="AZ88" i="45"/>
  <c r="BZ88" i="45" s="1"/>
  <c r="DD88" i="45" s="1"/>
  <c r="AF88" i="45"/>
  <c r="BF88" i="45" s="1"/>
  <c r="CJ88" i="45" s="1"/>
  <c r="AP88" i="45"/>
  <c r="BP88" i="45" s="1"/>
  <c r="CT88" i="45" s="1"/>
  <c r="AY88" i="45"/>
  <c r="BY88" i="45" s="1"/>
  <c r="DC88" i="45" s="1"/>
  <c r="AJ88" i="45"/>
  <c r="BJ88" i="45" s="1"/>
  <c r="CN88" i="45" s="1"/>
  <c r="AU88" i="45"/>
  <c r="BU88" i="45" s="1"/>
  <c r="CY88" i="45" s="1"/>
  <c r="AI88" i="45"/>
  <c r="BI88" i="45" s="1"/>
  <c r="CM88" i="45" s="1"/>
  <c r="AQ88" i="45"/>
  <c r="BQ88" i="45" s="1"/>
  <c r="CU88" i="45" s="1"/>
  <c r="AC84" i="45"/>
  <c r="BC84" i="45" s="1"/>
  <c r="AG84" i="45"/>
  <c r="BG84" i="45" s="1"/>
  <c r="AK84" i="45"/>
  <c r="BK84" i="45" s="1"/>
  <c r="AO84" i="45"/>
  <c r="BO84" i="45" s="1"/>
  <c r="AS84" i="45"/>
  <c r="BS84" i="45" s="1"/>
  <c r="AW84" i="45"/>
  <c r="BW84" i="45" s="1"/>
  <c r="BA84" i="45"/>
  <c r="CA84" i="45" s="1"/>
  <c r="AE84" i="45"/>
  <c r="BE84" i="45" s="1"/>
  <c r="AJ84" i="45"/>
  <c r="BJ84" i="45" s="1"/>
  <c r="AP84" i="45"/>
  <c r="BP84" i="45" s="1"/>
  <c r="AU84" i="45"/>
  <c r="BU84" i="45" s="1"/>
  <c r="AZ84" i="45"/>
  <c r="BZ84" i="45" s="1"/>
  <c r="AB84" i="45"/>
  <c r="BB84" i="45" s="1"/>
  <c r="AI84" i="45"/>
  <c r="BI84" i="45" s="1"/>
  <c r="AQ84" i="45"/>
  <c r="BQ84" i="45" s="1"/>
  <c r="AX84" i="45"/>
  <c r="BX84" i="45" s="1"/>
  <c r="AF84" i="45"/>
  <c r="BF84" i="45" s="1"/>
  <c r="AN84" i="45"/>
  <c r="BN84" i="45" s="1"/>
  <c r="AY84" i="45"/>
  <c r="BY84" i="45" s="1"/>
  <c r="AL84" i="45"/>
  <c r="BL84" i="45" s="1"/>
  <c r="AT84" i="45"/>
  <c r="BT84" i="45" s="1"/>
  <c r="AR84" i="45"/>
  <c r="BR84" i="45" s="1"/>
  <c r="AH84" i="45"/>
  <c r="BH84" i="45" s="1"/>
  <c r="AC80" i="45"/>
  <c r="BC80" i="45" s="1"/>
  <c r="CG80" i="45" s="1"/>
  <c r="AG80" i="45"/>
  <c r="BG80" i="45" s="1"/>
  <c r="CK80" i="45" s="1"/>
  <c r="AK80" i="45"/>
  <c r="BK80" i="45" s="1"/>
  <c r="CO80" i="45" s="1"/>
  <c r="AO80" i="45"/>
  <c r="BO80" i="45" s="1"/>
  <c r="CS80" i="45" s="1"/>
  <c r="AS80" i="45"/>
  <c r="BS80" i="45" s="1"/>
  <c r="CW80" i="45" s="1"/>
  <c r="AW80" i="45"/>
  <c r="BW80" i="45" s="1"/>
  <c r="DA80" i="45" s="1"/>
  <c r="BA80" i="45"/>
  <c r="CA80" i="45" s="1"/>
  <c r="DE80" i="45" s="1"/>
  <c r="AB80" i="45"/>
  <c r="BB80" i="45" s="1"/>
  <c r="CF80" i="45" s="1"/>
  <c r="AH80" i="45"/>
  <c r="BH80" i="45" s="1"/>
  <c r="CL80" i="45" s="1"/>
  <c r="AM80" i="45"/>
  <c r="BM80" i="45" s="1"/>
  <c r="CQ80" i="45" s="1"/>
  <c r="AR80" i="45"/>
  <c r="BR80" i="45" s="1"/>
  <c r="CV80" i="45" s="1"/>
  <c r="AX80" i="45"/>
  <c r="BX80" i="45" s="1"/>
  <c r="DB80" i="45" s="1"/>
  <c r="AF80" i="45"/>
  <c r="BF80" i="45" s="1"/>
  <c r="CJ80" i="45" s="1"/>
  <c r="AN80" i="45"/>
  <c r="BN80" i="45" s="1"/>
  <c r="CR80" i="45" s="1"/>
  <c r="AU80" i="45"/>
  <c r="BU80" i="45" s="1"/>
  <c r="CY80" i="45" s="1"/>
  <c r="AE80" i="45"/>
  <c r="BE80" i="45" s="1"/>
  <c r="CI80" i="45" s="1"/>
  <c r="AP80" i="45"/>
  <c r="BP80" i="45" s="1"/>
  <c r="CT80" i="45" s="1"/>
  <c r="AY80" i="45"/>
  <c r="BY80" i="45" s="1"/>
  <c r="DC80" i="45" s="1"/>
  <c r="AJ80" i="45"/>
  <c r="BJ80" i="45" s="1"/>
  <c r="CN80" i="45" s="1"/>
  <c r="AT80" i="45"/>
  <c r="BT80" i="45" s="1"/>
  <c r="CX80" i="45" s="1"/>
  <c r="AI80" i="45"/>
  <c r="BI80" i="45" s="1"/>
  <c r="CM80" i="45" s="1"/>
  <c r="AZ80" i="45"/>
  <c r="BZ80" i="45" s="1"/>
  <c r="DD80" i="45" s="1"/>
  <c r="AQ80" i="45"/>
  <c r="BQ80" i="45" s="1"/>
  <c r="CU80" i="45" s="1"/>
  <c r="AC76" i="45"/>
  <c r="BC76" i="45" s="1"/>
  <c r="AG76" i="45"/>
  <c r="BG76" i="45" s="1"/>
  <c r="CK76" i="45" s="1"/>
  <c r="CK73" i="45" s="1"/>
  <c r="AK76" i="45"/>
  <c r="BK76" i="45" s="1"/>
  <c r="AO76" i="45"/>
  <c r="BO76" i="45" s="1"/>
  <c r="AS76" i="45"/>
  <c r="BS76" i="45" s="1"/>
  <c r="AW76" i="45"/>
  <c r="BW76" i="45" s="1"/>
  <c r="BA76" i="45"/>
  <c r="CA76" i="45" s="1"/>
  <c r="AE76" i="45"/>
  <c r="BE76" i="45" s="1"/>
  <c r="AJ76" i="45"/>
  <c r="BJ76" i="45" s="1"/>
  <c r="AP76" i="45"/>
  <c r="BP76" i="45" s="1"/>
  <c r="AU76" i="45"/>
  <c r="BU76" i="45" s="1"/>
  <c r="AZ76" i="45"/>
  <c r="BZ76" i="45" s="1"/>
  <c r="AD76" i="45"/>
  <c r="BD76" i="45" s="1"/>
  <c r="CH76" i="45" s="1"/>
  <c r="CH73" i="45" s="1"/>
  <c r="AL76" i="45"/>
  <c r="BL76" i="45" s="1"/>
  <c r="AR76" i="45"/>
  <c r="BR76" i="45" s="1"/>
  <c r="CV76" i="45" s="1"/>
  <c r="CV73" i="45" s="1"/>
  <c r="AY76" i="45"/>
  <c r="BY76" i="45" s="1"/>
  <c r="AF76" i="45"/>
  <c r="BF76" i="45" s="1"/>
  <c r="AN76" i="45"/>
  <c r="BN76" i="45" s="1"/>
  <c r="CR76" i="45" s="1"/>
  <c r="CR73" i="45" s="1"/>
  <c r="AX76" i="45"/>
  <c r="BX76" i="45" s="1"/>
  <c r="AI76" i="45"/>
  <c r="BI76" i="45" s="1"/>
  <c r="AT76" i="45"/>
  <c r="BT76" i="45" s="1"/>
  <c r="AQ76" i="45"/>
  <c r="BQ76" i="45" s="1"/>
  <c r="AH76" i="45"/>
  <c r="BH76" i="45" s="1"/>
  <c r="AC72" i="45"/>
  <c r="BC72" i="45" s="1"/>
  <c r="CG72" i="45" s="1"/>
  <c r="AG72" i="45"/>
  <c r="BG72" i="45" s="1"/>
  <c r="CK72" i="45" s="1"/>
  <c r="AK72" i="45"/>
  <c r="BK72" i="45" s="1"/>
  <c r="CO72" i="45" s="1"/>
  <c r="AO72" i="45"/>
  <c r="BO72" i="45" s="1"/>
  <c r="CS72" i="45" s="1"/>
  <c r="AS72" i="45"/>
  <c r="BS72" i="45" s="1"/>
  <c r="CW72" i="45" s="1"/>
  <c r="AW72" i="45"/>
  <c r="BW72" i="45" s="1"/>
  <c r="DA72" i="45" s="1"/>
  <c r="BA72" i="45"/>
  <c r="CA72" i="45" s="1"/>
  <c r="DE72" i="45" s="1"/>
  <c r="AB72" i="45"/>
  <c r="BB72" i="45" s="1"/>
  <c r="CF72" i="45" s="1"/>
  <c r="AH72" i="45"/>
  <c r="BH72" i="45" s="1"/>
  <c r="CL72" i="45" s="1"/>
  <c r="AM72" i="45"/>
  <c r="BM72" i="45" s="1"/>
  <c r="CQ72" i="45" s="1"/>
  <c r="AR72" i="45"/>
  <c r="BR72" i="45" s="1"/>
  <c r="CV72" i="45" s="1"/>
  <c r="AX72" i="45"/>
  <c r="BX72" i="45" s="1"/>
  <c r="DB72" i="45" s="1"/>
  <c r="AI72" i="45"/>
  <c r="BI72" i="45" s="1"/>
  <c r="CM72" i="45" s="1"/>
  <c r="AP72" i="45"/>
  <c r="BP72" i="45" s="1"/>
  <c r="CT72" i="45" s="1"/>
  <c r="AV72" i="45"/>
  <c r="BV72" i="45" s="1"/>
  <c r="CZ72" i="45" s="1"/>
  <c r="AE72" i="45"/>
  <c r="BE72" i="45" s="1"/>
  <c r="CI72" i="45" s="1"/>
  <c r="AN72" i="45"/>
  <c r="BN72" i="45" s="1"/>
  <c r="CR72" i="45" s="1"/>
  <c r="AY72" i="45"/>
  <c r="BY72" i="45" s="1"/>
  <c r="DC72" i="45" s="1"/>
  <c r="AJ72" i="45"/>
  <c r="BJ72" i="45" s="1"/>
  <c r="CN72" i="45" s="1"/>
  <c r="AT72" i="45"/>
  <c r="BT72" i="45" s="1"/>
  <c r="CX72" i="45" s="1"/>
  <c r="AF72" i="45"/>
  <c r="BF72" i="45" s="1"/>
  <c r="CJ72" i="45" s="1"/>
  <c r="AZ72" i="45"/>
  <c r="BZ72" i="45" s="1"/>
  <c r="DD72" i="45" s="1"/>
  <c r="AQ72" i="45"/>
  <c r="BQ72" i="45" s="1"/>
  <c r="CU72" i="45" s="1"/>
  <c r="AB68" i="45"/>
  <c r="BB68" i="45" s="1"/>
  <c r="CF68" i="45" s="1"/>
  <c r="AF68" i="45"/>
  <c r="BF68" i="45" s="1"/>
  <c r="CJ68" i="45" s="1"/>
  <c r="AJ68" i="45"/>
  <c r="BJ68" i="45" s="1"/>
  <c r="CN68" i="45" s="1"/>
  <c r="AN68" i="45"/>
  <c r="BN68" i="45" s="1"/>
  <c r="CR68" i="45" s="1"/>
  <c r="AR68" i="45"/>
  <c r="BR68" i="45" s="1"/>
  <c r="CV68" i="45" s="1"/>
  <c r="AV68" i="45"/>
  <c r="BV68" i="45" s="1"/>
  <c r="CZ68" i="45" s="1"/>
  <c r="AZ68" i="45"/>
  <c r="BZ68" i="45" s="1"/>
  <c r="DD68" i="45" s="1"/>
  <c r="AC68" i="45"/>
  <c r="BC68" i="45" s="1"/>
  <c r="CG68" i="45" s="1"/>
  <c r="AH68" i="45"/>
  <c r="BH68" i="45" s="1"/>
  <c r="CL68" i="45" s="1"/>
  <c r="AM68" i="45"/>
  <c r="BM68" i="45" s="1"/>
  <c r="CQ68" i="45" s="1"/>
  <c r="AS68" i="45"/>
  <c r="BS68" i="45" s="1"/>
  <c r="CW68" i="45" s="1"/>
  <c r="AX68" i="45"/>
  <c r="BX68" i="45" s="1"/>
  <c r="DB68" i="45" s="1"/>
  <c r="AE68" i="45"/>
  <c r="BE68" i="45" s="1"/>
  <c r="CI68" i="45" s="1"/>
  <c r="AL68" i="45"/>
  <c r="BL68" i="45" s="1"/>
  <c r="CP68" i="45" s="1"/>
  <c r="AT68" i="45"/>
  <c r="BT68" i="45" s="1"/>
  <c r="CX68" i="45" s="1"/>
  <c r="BA68" i="45"/>
  <c r="CA68" i="45" s="1"/>
  <c r="DE68" i="45" s="1"/>
  <c r="AD68" i="45"/>
  <c r="BD68" i="45" s="1"/>
  <c r="CH68" i="45" s="1"/>
  <c r="AO68" i="45"/>
  <c r="BO68" i="45" s="1"/>
  <c r="CS68" i="45" s="1"/>
  <c r="AW68" i="45"/>
  <c r="BW68" i="45" s="1"/>
  <c r="DA68" i="45" s="1"/>
  <c r="AI68" i="45"/>
  <c r="BI68" i="45" s="1"/>
  <c r="CM68" i="45" s="1"/>
  <c r="AU68" i="45"/>
  <c r="BU68" i="45" s="1"/>
  <c r="CY68" i="45" s="1"/>
  <c r="AP68" i="45"/>
  <c r="BP68" i="45" s="1"/>
  <c r="CT68" i="45" s="1"/>
  <c r="AY68" i="45"/>
  <c r="BY68" i="45" s="1"/>
  <c r="DC68" i="45" s="1"/>
  <c r="AK68" i="45"/>
  <c r="BK68" i="45" s="1"/>
  <c r="CO68" i="45" s="1"/>
  <c r="AB64" i="45"/>
  <c r="BB64" i="45" s="1"/>
  <c r="CF64" i="45" s="1"/>
  <c r="AF64" i="45"/>
  <c r="BF64" i="45" s="1"/>
  <c r="CJ64" i="45" s="1"/>
  <c r="AJ64" i="45"/>
  <c r="BJ64" i="45" s="1"/>
  <c r="CN64" i="45" s="1"/>
  <c r="AN64" i="45"/>
  <c r="BN64" i="45" s="1"/>
  <c r="CR64" i="45" s="1"/>
  <c r="AR64" i="45"/>
  <c r="BR64" i="45" s="1"/>
  <c r="CV64" i="45" s="1"/>
  <c r="AV64" i="45"/>
  <c r="BV64" i="45" s="1"/>
  <c r="CZ64" i="45" s="1"/>
  <c r="AZ64" i="45"/>
  <c r="BZ64" i="45" s="1"/>
  <c r="DD64" i="45" s="1"/>
  <c r="AE64" i="45"/>
  <c r="BE64" i="45" s="1"/>
  <c r="CI64" i="45" s="1"/>
  <c r="AK64" i="45"/>
  <c r="BK64" i="45" s="1"/>
  <c r="CO64" i="45" s="1"/>
  <c r="AP64" i="45"/>
  <c r="BP64" i="45" s="1"/>
  <c r="CT64" i="45" s="1"/>
  <c r="AU64" i="45"/>
  <c r="BU64" i="45" s="1"/>
  <c r="CY64" i="45" s="1"/>
  <c r="BA64" i="45"/>
  <c r="CA64" i="45" s="1"/>
  <c r="DE64" i="45" s="1"/>
  <c r="AC64" i="45"/>
  <c r="BC64" i="45" s="1"/>
  <c r="CG64" i="45" s="1"/>
  <c r="AI64" i="45"/>
  <c r="BI64" i="45" s="1"/>
  <c r="CM64" i="45" s="1"/>
  <c r="AQ64" i="45"/>
  <c r="BQ64" i="45" s="1"/>
  <c r="CU64" i="45" s="1"/>
  <c r="AX64" i="45"/>
  <c r="BX64" i="45" s="1"/>
  <c r="DB64" i="45" s="1"/>
  <c r="AD64" i="45"/>
  <c r="BD64" i="45" s="1"/>
  <c r="CH64" i="45" s="1"/>
  <c r="AM64" i="45"/>
  <c r="BM64" i="45" s="1"/>
  <c r="CQ64" i="45" s="1"/>
  <c r="AW64" i="45"/>
  <c r="BW64" i="45" s="1"/>
  <c r="DA64" i="45" s="1"/>
  <c r="AL64" i="45"/>
  <c r="BL64" i="45" s="1"/>
  <c r="CP64" i="45" s="1"/>
  <c r="AY64" i="45"/>
  <c r="BY64" i="45" s="1"/>
  <c r="DC64" i="45" s="1"/>
  <c r="AG64" i="45"/>
  <c r="BG64" i="45" s="1"/>
  <c r="CK64" i="45" s="1"/>
  <c r="AS64" i="45"/>
  <c r="BS64" i="45" s="1"/>
  <c r="CW64" i="45" s="1"/>
  <c r="AO64" i="45"/>
  <c r="BO64" i="45" s="1"/>
  <c r="CS64" i="45" s="1"/>
  <c r="AB60" i="45"/>
  <c r="BB60" i="45" s="1"/>
  <c r="CF60" i="45" s="1"/>
  <c r="AF60" i="45"/>
  <c r="BF60" i="45" s="1"/>
  <c r="CJ60" i="45" s="1"/>
  <c r="AJ60" i="45"/>
  <c r="BJ60" i="45" s="1"/>
  <c r="CN60" i="45" s="1"/>
  <c r="AN60" i="45"/>
  <c r="BN60" i="45" s="1"/>
  <c r="CR60" i="45" s="1"/>
  <c r="AR60" i="45"/>
  <c r="BR60" i="45" s="1"/>
  <c r="CV60" i="45" s="1"/>
  <c r="AV60" i="45"/>
  <c r="BV60" i="45" s="1"/>
  <c r="CZ60" i="45" s="1"/>
  <c r="AZ60" i="45"/>
  <c r="BZ60" i="45" s="1"/>
  <c r="DD60" i="45" s="1"/>
  <c r="AC60" i="45"/>
  <c r="BC60" i="45" s="1"/>
  <c r="CG60" i="45" s="1"/>
  <c r="AH60" i="45"/>
  <c r="BH60" i="45" s="1"/>
  <c r="CL60" i="45" s="1"/>
  <c r="AM60" i="45"/>
  <c r="BM60" i="45" s="1"/>
  <c r="CQ60" i="45" s="1"/>
  <c r="AS60" i="45"/>
  <c r="BS60" i="45" s="1"/>
  <c r="CW60" i="45" s="1"/>
  <c r="AX60" i="45"/>
  <c r="BX60" i="45" s="1"/>
  <c r="DB60" i="45" s="1"/>
  <c r="AG60" i="45"/>
  <c r="BG60" i="45" s="1"/>
  <c r="CK60" i="45" s="1"/>
  <c r="AO60" i="45"/>
  <c r="BO60" i="45" s="1"/>
  <c r="CS60" i="45" s="1"/>
  <c r="AU60" i="45"/>
  <c r="BU60" i="45" s="1"/>
  <c r="CY60" i="45" s="1"/>
  <c r="AD60" i="45"/>
  <c r="BD60" i="45" s="1"/>
  <c r="CH60" i="45" s="1"/>
  <c r="AL60" i="45"/>
  <c r="BL60" i="45" s="1"/>
  <c r="CP60" i="45" s="1"/>
  <c r="AW60" i="45"/>
  <c r="BW60" i="45" s="1"/>
  <c r="DA60" i="45" s="1"/>
  <c r="AP60" i="45"/>
  <c r="BP60" i="45" s="1"/>
  <c r="CT60" i="45" s="1"/>
  <c r="BA60" i="45"/>
  <c r="CA60" i="45" s="1"/>
  <c r="DE60" i="45" s="1"/>
  <c r="AI60" i="45"/>
  <c r="BI60" i="45" s="1"/>
  <c r="CM60" i="45" s="1"/>
  <c r="AT60" i="45"/>
  <c r="BT60" i="45" s="1"/>
  <c r="CX60" i="45" s="1"/>
  <c r="AE60" i="45"/>
  <c r="BE60" i="45" s="1"/>
  <c r="CI60" i="45" s="1"/>
  <c r="AQ60" i="45"/>
  <c r="BQ60" i="45" s="1"/>
  <c r="CU60" i="45" s="1"/>
  <c r="AB56" i="45"/>
  <c r="BB56" i="45" s="1"/>
  <c r="CF56" i="45" s="1"/>
  <c r="AF56" i="45"/>
  <c r="BF56" i="45" s="1"/>
  <c r="CJ56" i="45" s="1"/>
  <c r="AJ56" i="45"/>
  <c r="BJ56" i="45" s="1"/>
  <c r="CN56" i="45" s="1"/>
  <c r="AN56" i="45"/>
  <c r="BN56" i="45" s="1"/>
  <c r="CR56" i="45" s="1"/>
  <c r="AR56" i="45"/>
  <c r="BR56" i="45" s="1"/>
  <c r="CV56" i="45" s="1"/>
  <c r="AV56" i="45"/>
  <c r="BV56" i="45" s="1"/>
  <c r="CZ56" i="45" s="1"/>
  <c r="AZ56" i="45"/>
  <c r="BZ56" i="45" s="1"/>
  <c r="DD56" i="45" s="1"/>
  <c r="AE56" i="45"/>
  <c r="BE56" i="45" s="1"/>
  <c r="CI56" i="45" s="1"/>
  <c r="AK56" i="45"/>
  <c r="BK56" i="45" s="1"/>
  <c r="CO56" i="45" s="1"/>
  <c r="AP56" i="45"/>
  <c r="BP56" i="45" s="1"/>
  <c r="CT56" i="45" s="1"/>
  <c r="AU56" i="45"/>
  <c r="BU56" i="45" s="1"/>
  <c r="CY56" i="45" s="1"/>
  <c r="BA56" i="45"/>
  <c r="CA56" i="45" s="1"/>
  <c r="DE56" i="45" s="1"/>
  <c r="AD56" i="45"/>
  <c r="BD56" i="45" s="1"/>
  <c r="CH56" i="45" s="1"/>
  <c r="AL56" i="45"/>
  <c r="BL56" i="45" s="1"/>
  <c r="CP56" i="45" s="1"/>
  <c r="AS56" i="45"/>
  <c r="BS56" i="45" s="1"/>
  <c r="CW56" i="45" s="1"/>
  <c r="AY56" i="45"/>
  <c r="BY56" i="45" s="1"/>
  <c r="DC56" i="45" s="1"/>
  <c r="AC56" i="45"/>
  <c r="BC56" i="45" s="1"/>
  <c r="CG56" i="45" s="1"/>
  <c r="AM56" i="45"/>
  <c r="BM56" i="45" s="1"/>
  <c r="CQ56" i="45" s="1"/>
  <c r="AW56" i="45"/>
  <c r="BW56" i="45" s="1"/>
  <c r="DA56" i="45" s="1"/>
  <c r="AG56" i="45"/>
  <c r="BG56" i="45" s="1"/>
  <c r="CK56" i="45" s="1"/>
  <c r="AQ56" i="45"/>
  <c r="BQ56" i="45" s="1"/>
  <c r="CU56" i="45" s="1"/>
  <c r="AI56" i="45"/>
  <c r="BI56" i="45" s="1"/>
  <c r="CM56" i="45" s="1"/>
  <c r="AX56" i="45"/>
  <c r="BX56" i="45" s="1"/>
  <c r="DB56" i="45" s="1"/>
  <c r="AH56" i="45"/>
  <c r="BH56" i="45" s="1"/>
  <c r="CL56" i="45" s="1"/>
  <c r="AT56" i="45"/>
  <c r="BT56" i="45" s="1"/>
  <c r="CX56" i="45" s="1"/>
  <c r="AB52" i="45"/>
  <c r="BB52" i="45" s="1"/>
  <c r="AF52" i="45"/>
  <c r="BF52" i="45" s="1"/>
  <c r="AJ52" i="45"/>
  <c r="BJ52" i="45" s="1"/>
  <c r="AN52" i="45"/>
  <c r="BN52" i="45" s="1"/>
  <c r="AR52" i="45"/>
  <c r="BR52" i="45" s="1"/>
  <c r="AV52" i="45"/>
  <c r="BV52" i="45" s="1"/>
  <c r="AZ52" i="45"/>
  <c r="BZ52" i="45" s="1"/>
  <c r="AE52" i="45"/>
  <c r="BE52" i="45" s="1"/>
  <c r="AK52" i="45"/>
  <c r="BK52" i="45" s="1"/>
  <c r="AP52" i="45"/>
  <c r="BP52" i="45" s="1"/>
  <c r="AU52" i="45"/>
  <c r="BU52" i="45" s="1"/>
  <c r="AC52" i="45"/>
  <c r="BC52" i="45" s="1"/>
  <c r="AI52" i="45"/>
  <c r="BI52" i="45" s="1"/>
  <c r="AQ52" i="45"/>
  <c r="BQ52" i="45" s="1"/>
  <c r="AX52" i="45"/>
  <c r="BX52" i="45" s="1"/>
  <c r="AD52" i="45"/>
  <c r="BD52" i="45" s="1"/>
  <c r="AM52" i="45"/>
  <c r="BM52" i="45" s="1"/>
  <c r="AW52" i="45"/>
  <c r="BW52" i="45" s="1"/>
  <c r="AH52" i="45"/>
  <c r="BH52" i="45" s="1"/>
  <c r="AT52" i="45"/>
  <c r="BT52" i="45" s="1"/>
  <c r="AS52" i="45"/>
  <c r="BS52" i="45" s="1"/>
  <c r="AL52" i="45"/>
  <c r="BL52" i="45" s="1"/>
  <c r="BA52" i="45"/>
  <c r="CA52" i="45" s="1"/>
  <c r="AG52" i="45"/>
  <c r="BG52" i="45" s="1"/>
  <c r="AY52" i="45"/>
  <c r="BY52" i="45" s="1"/>
  <c r="AB48" i="45"/>
  <c r="AF48" i="45"/>
  <c r="AJ48" i="45"/>
  <c r="AN48" i="45"/>
  <c r="AR48" i="45"/>
  <c r="AV48" i="45"/>
  <c r="AZ48" i="45"/>
  <c r="AC48" i="45"/>
  <c r="AH48" i="45"/>
  <c r="AM48" i="45"/>
  <c r="AS48" i="45"/>
  <c r="AX48" i="45"/>
  <c r="AG48" i="45"/>
  <c r="AO48" i="45"/>
  <c r="AU48" i="45"/>
  <c r="AD48" i="45"/>
  <c r="AL48" i="45"/>
  <c r="AW48" i="45"/>
  <c r="AK48" i="45"/>
  <c r="AY48" i="45"/>
  <c r="AE48" i="45"/>
  <c r="AT48" i="45"/>
  <c r="AP48" i="45"/>
  <c r="AI48" i="45"/>
  <c r="BA48" i="45"/>
  <c r="AB44" i="45"/>
  <c r="BB44" i="45" s="1"/>
  <c r="CF44" i="45" s="1"/>
  <c r="AF44" i="45"/>
  <c r="BF44" i="45" s="1"/>
  <c r="CJ44" i="45" s="1"/>
  <c r="AJ44" i="45"/>
  <c r="BJ44" i="45" s="1"/>
  <c r="CN44" i="45" s="1"/>
  <c r="AN44" i="45"/>
  <c r="BN44" i="45" s="1"/>
  <c r="CR44" i="45" s="1"/>
  <c r="AR44" i="45"/>
  <c r="BR44" i="45" s="1"/>
  <c r="CV44" i="45" s="1"/>
  <c r="AV44" i="45"/>
  <c r="BV44" i="45" s="1"/>
  <c r="CZ44" i="45" s="1"/>
  <c r="AZ44" i="45"/>
  <c r="BZ44" i="45" s="1"/>
  <c r="DD44" i="45" s="1"/>
  <c r="AE44" i="45"/>
  <c r="BE44" i="45" s="1"/>
  <c r="CI44" i="45" s="1"/>
  <c r="AK44" i="45"/>
  <c r="BK44" i="45" s="1"/>
  <c r="CO44" i="45" s="1"/>
  <c r="AP44" i="45"/>
  <c r="BP44" i="45" s="1"/>
  <c r="CT44" i="45" s="1"/>
  <c r="AU44" i="45"/>
  <c r="BU44" i="45" s="1"/>
  <c r="CY44" i="45" s="1"/>
  <c r="BA44" i="45"/>
  <c r="CA44" i="45" s="1"/>
  <c r="DE44" i="45" s="1"/>
  <c r="AD44" i="45"/>
  <c r="BD44" i="45" s="1"/>
  <c r="CH44" i="45" s="1"/>
  <c r="AL44" i="45"/>
  <c r="BL44" i="45" s="1"/>
  <c r="CP44" i="45" s="1"/>
  <c r="AS44" i="45"/>
  <c r="BS44" i="45" s="1"/>
  <c r="CW44" i="45" s="1"/>
  <c r="AY44" i="45"/>
  <c r="BY44" i="45" s="1"/>
  <c r="DC44" i="45" s="1"/>
  <c r="AC44" i="45"/>
  <c r="BC44" i="45" s="1"/>
  <c r="CG44" i="45" s="1"/>
  <c r="AM44" i="45"/>
  <c r="BM44" i="45" s="1"/>
  <c r="CQ44" i="45" s="1"/>
  <c r="AW44" i="45"/>
  <c r="BW44" i="45" s="1"/>
  <c r="DA44" i="45" s="1"/>
  <c r="AO44" i="45"/>
  <c r="BO44" i="45" s="1"/>
  <c r="CS44" i="45" s="1"/>
  <c r="AH44" i="45"/>
  <c r="BH44" i="45" s="1"/>
  <c r="CL44" i="45" s="1"/>
  <c r="AX44" i="45"/>
  <c r="BX44" i="45" s="1"/>
  <c r="DB44" i="45" s="1"/>
  <c r="AQ44" i="45"/>
  <c r="BQ44" i="45" s="1"/>
  <c r="CU44" i="45" s="1"/>
  <c r="AI44" i="45"/>
  <c r="BI44" i="45" s="1"/>
  <c r="CM44" i="45" s="1"/>
  <c r="AB40" i="45"/>
  <c r="AF40" i="45"/>
  <c r="AJ40" i="45"/>
  <c r="AN40" i="45"/>
  <c r="AR40" i="45"/>
  <c r="AV40" i="45"/>
  <c r="AZ40" i="45"/>
  <c r="AC40" i="45"/>
  <c r="AH40" i="45"/>
  <c r="AM40" i="45"/>
  <c r="AS40" i="45"/>
  <c r="AX40" i="45"/>
  <c r="AI40" i="45"/>
  <c r="AP40" i="45"/>
  <c r="AW40" i="45"/>
  <c r="AD40" i="45"/>
  <c r="AL40" i="45"/>
  <c r="AU40" i="45"/>
  <c r="AE40" i="45"/>
  <c r="AQ40" i="45"/>
  <c r="AK40" i="45"/>
  <c r="BA40" i="45"/>
  <c r="AT40" i="45"/>
  <c r="AO40" i="45"/>
  <c r="AD36" i="45"/>
  <c r="BD36" i="45" s="1"/>
  <c r="CH36" i="45" s="1"/>
  <c r="AH36" i="45"/>
  <c r="BH36" i="45" s="1"/>
  <c r="CL36" i="45" s="1"/>
  <c r="AL36" i="45"/>
  <c r="BL36" i="45" s="1"/>
  <c r="CP36" i="45" s="1"/>
  <c r="AP36" i="45"/>
  <c r="BP36" i="45" s="1"/>
  <c r="CT36" i="45" s="1"/>
  <c r="AT36" i="45"/>
  <c r="BT36" i="45" s="1"/>
  <c r="CX36" i="45" s="1"/>
  <c r="AX36" i="45"/>
  <c r="BX36" i="45" s="1"/>
  <c r="DB36" i="45" s="1"/>
  <c r="AC36" i="45"/>
  <c r="BC36" i="45" s="1"/>
  <c r="CG36" i="45" s="1"/>
  <c r="AI36" i="45"/>
  <c r="BI36" i="45" s="1"/>
  <c r="CM36" i="45" s="1"/>
  <c r="AN36" i="45"/>
  <c r="BN36" i="45" s="1"/>
  <c r="CR36" i="45" s="1"/>
  <c r="AS36" i="45"/>
  <c r="BS36" i="45" s="1"/>
  <c r="CW36" i="45" s="1"/>
  <c r="AY36" i="45"/>
  <c r="BY36" i="45" s="1"/>
  <c r="DC36" i="45" s="1"/>
  <c r="AF36" i="45"/>
  <c r="BF36" i="45" s="1"/>
  <c r="CJ36" i="45" s="1"/>
  <c r="AM36" i="45"/>
  <c r="BM36" i="45" s="1"/>
  <c r="CQ36" i="45" s="1"/>
  <c r="AU36" i="45"/>
  <c r="BU36" i="45" s="1"/>
  <c r="CY36" i="45" s="1"/>
  <c r="BA36" i="45"/>
  <c r="CA36" i="45" s="1"/>
  <c r="DE36" i="45" s="1"/>
  <c r="AB36" i="45"/>
  <c r="BB36" i="45" s="1"/>
  <c r="CF36" i="45" s="1"/>
  <c r="AK36" i="45"/>
  <c r="BK36" i="45" s="1"/>
  <c r="CO36" i="45" s="1"/>
  <c r="AV36" i="45"/>
  <c r="BV36" i="45" s="1"/>
  <c r="CZ36" i="45" s="1"/>
  <c r="AO36" i="45"/>
  <c r="BO36" i="45" s="1"/>
  <c r="CS36" i="45" s="1"/>
  <c r="AZ36" i="45"/>
  <c r="BZ36" i="45" s="1"/>
  <c r="DD36" i="45" s="1"/>
  <c r="AJ36" i="45"/>
  <c r="BJ36" i="45" s="1"/>
  <c r="CN36" i="45" s="1"/>
  <c r="AE36" i="45"/>
  <c r="BE36" i="45" s="1"/>
  <c r="CI36" i="45" s="1"/>
  <c r="AW36" i="45"/>
  <c r="BW36" i="45" s="1"/>
  <c r="DA36" i="45" s="1"/>
  <c r="AQ36" i="45"/>
  <c r="BQ36" i="45" s="1"/>
  <c r="CU36" i="45" s="1"/>
  <c r="AG36" i="45"/>
  <c r="BG36" i="45" s="1"/>
  <c r="CK36" i="45" s="1"/>
  <c r="AD32" i="45"/>
  <c r="BD32" i="45" s="1"/>
  <c r="CH32" i="45" s="1"/>
  <c r="AH32" i="45"/>
  <c r="BH32" i="45" s="1"/>
  <c r="CL32" i="45" s="1"/>
  <c r="AL32" i="45"/>
  <c r="BL32" i="45" s="1"/>
  <c r="CP32" i="45" s="1"/>
  <c r="AP32" i="45"/>
  <c r="BP32" i="45" s="1"/>
  <c r="CT32" i="45" s="1"/>
  <c r="AT32" i="45"/>
  <c r="BT32" i="45" s="1"/>
  <c r="CX32" i="45" s="1"/>
  <c r="AX32" i="45"/>
  <c r="BX32" i="45" s="1"/>
  <c r="DB32" i="45" s="1"/>
  <c r="AF32" i="45"/>
  <c r="BF32" i="45" s="1"/>
  <c r="CJ32" i="45" s="1"/>
  <c r="AK32" i="45"/>
  <c r="BK32" i="45" s="1"/>
  <c r="CO32" i="45" s="1"/>
  <c r="AQ32" i="45"/>
  <c r="BQ32" i="45" s="1"/>
  <c r="CU32" i="45" s="1"/>
  <c r="AV32" i="45"/>
  <c r="BV32" i="45" s="1"/>
  <c r="CZ32" i="45" s="1"/>
  <c r="BA32" i="45"/>
  <c r="CA32" i="45" s="1"/>
  <c r="DE32" i="45" s="1"/>
  <c r="AC32" i="45"/>
  <c r="BC32" i="45" s="1"/>
  <c r="CG32" i="45" s="1"/>
  <c r="AJ32" i="45"/>
  <c r="BJ32" i="45" s="1"/>
  <c r="CN32" i="45" s="1"/>
  <c r="AR32" i="45"/>
  <c r="BR32" i="45" s="1"/>
  <c r="CV32" i="45" s="1"/>
  <c r="AY32" i="45"/>
  <c r="BY32" i="45" s="1"/>
  <c r="DC32" i="45" s="1"/>
  <c r="AB32" i="45"/>
  <c r="BB32" i="45" s="1"/>
  <c r="CF32" i="45" s="1"/>
  <c r="AM32" i="45"/>
  <c r="BM32" i="45" s="1"/>
  <c r="CQ32" i="45" s="1"/>
  <c r="AU32" i="45"/>
  <c r="BU32" i="45" s="1"/>
  <c r="CY32" i="45" s="1"/>
  <c r="AE32" i="45"/>
  <c r="BE32" i="45" s="1"/>
  <c r="CI32" i="45" s="1"/>
  <c r="AO32" i="45"/>
  <c r="BO32" i="45" s="1"/>
  <c r="CS32" i="45" s="1"/>
  <c r="AN32" i="45"/>
  <c r="BN32" i="45" s="1"/>
  <c r="CR32" i="45" s="1"/>
  <c r="AS32" i="45"/>
  <c r="BS32" i="45" s="1"/>
  <c r="CW32" i="45" s="1"/>
  <c r="AG32" i="45"/>
  <c r="BG32" i="45" s="1"/>
  <c r="CK32" i="45" s="1"/>
  <c r="AZ32" i="45"/>
  <c r="BZ32" i="45" s="1"/>
  <c r="DD32" i="45" s="1"/>
  <c r="AW32" i="45"/>
  <c r="BW32" i="45" s="1"/>
  <c r="DA32" i="45" s="1"/>
  <c r="AD28" i="45"/>
  <c r="BD28" i="45" s="1"/>
  <c r="CH28" i="45" s="1"/>
  <c r="AH28" i="45"/>
  <c r="BH28" i="45" s="1"/>
  <c r="CL28" i="45" s="1"/>
  <c r="AL28" i="45"/>
  <c r="BL28" i="45" s="1"/>
  <c r="CP28" i="45" s="1"/>
  <c r="AP28" i="45"/>
  <c r="BP28" i="45" s="1"/>
  <c r="CT28" i="45" s="1"/>
  <c r="AT28" i="45"/>
  <c r="BT28" i="45" s="1"/>
  <c r="CX28" i="45" s="1"/>
  <c r="AX28" i="45"/>
  <c r="BX28" i="45" s="1"/>
  <c r="DB28" i="45" s="1"/>
  <c r="AC28" i="45"/>
  <c r="BC28" i="45" s="1"/>
  <c r="CG28" i="45" s="1"/>
  <c r="AI28" i="45"/>
  <c r="BI28" i="45" s="1"/>
  <c r="CM28" i="45" s="1"/>
  <c r="AN28" i="45"/>
  <c r="BN28" i="45" s="1"/>
  <c r="CR28" i="45" s="1"/>
  <c r="AS28" i="45"/>
  <c r="BS28" i="45" s="1"/>
  <c r="CW28" i="45" s="1"/>
  <c r="AY28" i="45"/>
  <c r="BY28" i="45" s="1"/>
  <c r="DC28" i="45" s="1"/>
  <c r="AG28" i="45"/>
  <c r="BG28" i="45" s="1"/>
  <c r="CK28" i="45" s="1"/>
  <c r="AO28" i="45"/>
  <c r="BO28" i="45" s="1"/>
  <c r="CS28" i="45" s="1"/>
  <c r="AV28" i="45"/>
  <c r="BV28" i="45" s="1"/>
  <c r="CZ28" i="45" s="1"/>
  <c r="AB28" i="45"/>
  <c r="BB28" i="45" s="1"/>
  <c r="CF28" i="45" s="1"/>
  <c r="AK28" i="45"/>
  <c r="BK28" i="45" s="1"/>
  <c r="CO28" i="45" s="1"/>
  <c r="AU28" i="45"/>
  <c r="BU28" i="45" s="1"/>
  <c r="CY28" i="45" s="1"/>
  <c r="AF28" i="45"/>
  <c r="BF28" i="45" s="1"/>
  <c r="CJ28" i="45" s="1"/>
  <c r="AR28" i="45"/>
  <c r="BR28" i="45" s="1"/>
  <c r="CV28" i="45" s="1"/>
  <c r="AQ28" i="45"/>
  <c r="BQ28" i="45" s="1"/>
  <c r="CU28" i="45" s="1"/>
  <c r="AJ28" i="45"/>
  <c r="BJ28" i="45" s="1"/>
  <c r="CN28" i="45" s="1"/>
  <c r="BA28" i="45"/>
  <c r="CA28" i="45" s="1"/>
  <c r="DE28" i="45" s="1"/>
  <c r="AW28" i="45"/>
  <c r="BW28" i="45" s="1"/>
  <c r="DA28" i="45" s="1"/>
  <c r="AM28" i="45"/>
  <c r="BM28" i="45" s="1"/>
  <c r="CQ28" i="45" s="1"/>
  <c r="AD24" i="45"/>
  <c r="AH24" i="45"/>
  <c r="AL24" i="45"/>
  <c r="AP24" i="45"/>
  <c r="AT24" i="45"/>
  <c r="AX24" i="45"/>
  <c r="AF24" i="45"/>
  <c r="AK24" i="45"/>
  <c r="AQ24" i="45"/>
  <c r="AV24" i="45"/>
  <c r="BA24" i="45"/>
  <c r="AE24" i="45"/>
  <c r="AM24" i="45"/>
  <c r="AS24" i="45"/>
  <c r="AZ24" i="45"/>
  <c r="AB24" i="45"/>
  <c r="AJ24" i="45"/>
  <c r="AU24" i="45"/>
  <c r="AI24" i="45"/>
  <c r="AW24" i="45"/>
  <c r="AC24" i="45"/>
  <c r="AR24" i="45"/>
  <c r="AY24" i="45"/>
  <c r="AN24" i="45"/>
  <c r="AG24" i="45"/>
  <c r="AC20" i="45"/>
  <c r="BC20" i="45" s="1"/>
  <c r="CG20" i="45" s="1"/>
  <c r="AG20" i="45"/>
  <c r="BG20" i="45" s="1"/>
  <c r="CK20" i="45" s="1"/>
  <c r="AK20" i="45"/>
  <c r="BK20" i="45" s="1"/>
  <c r="CO20" i="45" s="1"/>
  <c r="AO20" i="45"/>
  <c r="BO20" i="45" s="1"/>
  <c r="CS20" i="45" s="1"/>
  <c r="AS20" i="45"/>
  <c r="BS20" i="45" s="1"/>
  <c r="CW20" i="45" s="1"/>
  <c r="AW20" i="45"/>
  <c r="BW20" i="45" s="1"/>
  <c r="DA20" i="45" s="1"/>
  <c r="BA20" i="45"/>
  <c r="CA20" i="45" s="1"/>
  <c r="DE20" i="45" s="1"/>
  <c r="AD20" i="45"/>
  <c r="BD20" i="45" s="1"/>
  <c r="CH20" i="45" s="1"/>
  <c r="AI20" i="45"/>
  <c r="BI20" i="45" s="1"/>
  <c r="CM20" i="45" s="1"/>
  <c r="AN20" i="45"/>
  <c r="BN20" i="45" s="1"/>
  <c r="CR20" i="45" s="1"/>
  <c r="AT20" i="45"/>
  <c r="BT20" i="45" s="1"/>
  <c r="CX20" i="45" s="1"/>
  <c r="AY20" i="45"/>
  <c r="BY20" i="45" s="1"/>
  <c r="DC20" i="45" s="1"/>
  <c r="AF20" i="45"/>
  <c r="BF20" i="45" s="1"/>
  <c r="CJ20" i="45" s="1"/>
  <c r="AM20" i="45"/>
  <c r="BM20" i="45" s="1"/>
  <c r="CQ20" i="45" s="1"/>
  <c r="AU20" i="45"/>
  <c r="BU20" i="45" s="1"/>
  <c r="CY20" i="45" s="1"/>
  <c r="AJ20" i="45"/>
  <c r="BJ20" i="45" s="1"/>
  <c r="CN20" i="45" s="1"/>
  <c r="AR20" i="45"/>
  <c r="BR20" i="45" s="1"/>
  <c r="CV20" i="45" s="1"/>
  <c r="AB20" i="45"/>
  <c r="BB20" i="45" s="1"/>
  <c r="CF20" i="45" s="1"/>
  <c r="AP20" i="45"/>
  <c r="BP20" i="45" s="1"/>
  <c r="CT20" i="45" s="1"/>
  <c r="AZ20" i="45"/>
  <c r="BZ20" i="45" s="1"/>
  <c r="DD20" i="45" s="1"/>
  <c r="AE20" i="45"/>
  <c r="BE20" i="45" s="1"/>
  <c r="CI20" i="45" s="1"/>
  <c r="AV20" i="45"/>
  <c r="BV20" i="45" s="1"/>
  <c r="CZ20" i="45" s="1"/>
  <c r="AQ20" i="45"/>
  <c r="BQ20" i="45" s="1"/>
  <c r="CU20" i="45" s="1"/>
  <c r="AH20" i="45"/>
  <c r="BH20" i="45" s="1"/>
  <c r="CL20" i="45" s="1"/>
  <c r="AX20" i="45"/>
  <c r="BX20" i="45" s="1"/>
  <c r="DB20" i="45" s="1"/>
  <c r="AL20" i="45"/>
  <c r="BL20" i="45" s="1"/>
  <c r="CP20" i="45" s="1"/>
  <c r="AD16" i="45"/>
  <c r="BD16" i="45" s="1"/>
  <c r="CH16" i="45" s="1"/>
  <c r="AH16" i="45"/>
  <c r="BH16" i="45" s="1"/>
  <c r="CL16" i="45" s="1"/>
  <c r="AL16" i="45"/>
  <c r="BL16" i="45" s="1"/>
  <c r="CP16" i="45" s="1"/>
  <c r="AP16" i="45"/>
  <c r="BP16" i="45" s="1"/>
  <c r="CT16" i="45" s="1"/>
  <c r="AT16" i="45"/>
  <c r="BT16" i="45" s="1"/>
  <c r="CX16" i="45" s="1"/>
  <c r="AX16" i="45"/>
  <c r="BX16" i="45" s="1"/>
  <c r="DB16" i="45" s="1"/>
  <c r="AB16" i="45"/>
  <c r="BB16" i="45" s="1"/>
  <c r="CF16" i="45" s="1"/>
  <c r="AG16" i="45"/>
  <c r="BG16" i="45" s="1"/>
  <c r="CK16" i="45" s="1"/>
  <c r="AM16" i="45"/>
  <c r="BM16" i="45" s="1"/>
  <c r="CQ16" i="45" s="1"/>
  <c r="AR16" i="45"/>
  <c r="BR16" i="45" s="1"/>
  <c r="CV16" i="45" s="1"/>
  <c r="AW16" i="45"/>
  <c r="BW16" i="45" s="1"/>
  <c r="DA16" i="45" s="1"/>
  <c r="AE16" i="45"/>
  <c r="BE16" i="45" s="1"/>
  <c r="CI16" i="45" s="1"/>
  <c r="AK16" i="45"/>
  <c r="BK16" i="45" s="1"/>
  <c r="CO16" i="45" s="1"/>
  <c r="AS16" i="45"/>
  <c r="BS16" i="45" s="1"/>
  <c r="CW16" i="45" s="1"/>
  <c r="AZ16" i="45"/>
  <c r="BZ16" i="45" s="1"/>
  <c r="DD16" i="45" s="1"/>
  <c r="AF16" i="45"/>
  <c r="BF16" i="45" s="1"/>
  <c r="CJ16" i="45" s="1"/>
  <c r="AO16" i="45"/>
  <c r="BO16" i="45" s="1"/>
  <c r="CS16" i="45" s="1"/>
  <c r="AY16" i="45"/>
  <c r="BY16" i="45" s="1"/>
  <c r="DC16" i="45" s="1"/>
  <c r="AI16" i="45"/>
  <c r="BI16" i="45" s="1"/>
  <c r="CM16" i="45" s="1"/>
  <c r="AU16" i="45"/>
  <c r="BU16" i="45" s="1"/>
  <c r="CY16" i="45" s="1"/>
  <c r="AC16" i="45"/>
  <c r="BC16" i="45" s="1"/>
  <c r="CG16" i="45" s="1"/>
  <c r="AV16" i="45"/>
  <c r="BV16" i="45" s="1"/>
  <c r="CZ16" i="45" s="1"/>
  <c r="AN16" i="45"/>
  <c r="BN16" i="45" s="1"/>
  <c r="CR16" i="45" s="1"/>
  <c r="BA16" i="45"/>
  <c r="CA16" i="45" s="1"/>
  <c r="DE16" i="45" s="1"/>
  <c r="AJ16" i="45"/>
  <c r="BJ16" i="45" s="1"/>
  <c r="CN16" i="45" s="1"/>
  <c r="AQ16" i="45"/>
  <c r="BQ16" i="45" s="1"/>
  <c r="CU16" i="45" s="1"/>
  <c r="AD12" i="45"/>
  <c r="BD12" i="45" s="1"/>
  <c r="AH12" i="45"/>
  <c r="BH12" i="45" s="1"/>
  <c r="AL12" i="45"/>
  <c r="BL12" i="45" s="1"/>
  <c r="AP12" i="45"/>
  <c r="BP12" i="45" s="1"/>
  <c r="AT12" i="45"/>
  <c r="BT12" i="45" s="1"/>
  <c r="AX12" i="45"/>
  <c r="BX12" i="45" s="1"/>
  <c r="AE12" i="45"/>
  <c r="BE12" i="45" s="1"/>
  <c r="AJ12" i="45"/>
  <c r="BJ12" i="45" s="1"/>
  <c r="AO12" i="45"/>
  <c r="BO12" i="45" s="1"/>
  <c r="AU12" i="45"/>
  <c r="BU12" i="45" s="1"/>
  <c r="AZ12" i="45"/>
  <c r="BZ12" i="45" s="1"/>
  <c r="AB12" i="45"/>
  <c r="BB12" i="45" s="1"/>
  <c r="AI12" i="45"/>
  <c r="BI12" i="45" s="1"/>
  <c r="AQ12" i="45"/>
  <c r="BQ12" i="45" s="1"/>
  <c r="AW12" i="45"/>
  <c r="BW12" i="45" s="1"/>
  <c r="AF12" i="45"/>
  <c r="BF12" i="45" s="1"/>
  <c r="AN12" i="45"/>
  <c r="BN12" i="45" s="1"/>
  <c r="AY12" i="45"/>
  <c r="BY12" i="45" s="1"/>
  <c r="AK12" i="45"/>
  <c r="BK12" i="45" s="1"/>
  <c r="AV12" i="45"/>
  <c r="BV12" i="45" s="1"/>
  <c r="AG12" i="45"/>
  <c r="BG12" i="45" s="1"/>
  <c r="BA12" i="45"/>
  <c r="CA12" i="45" s="1"/>
  <c r="AC12" i="45"/>
  <c r="BC12" i="45" s="1"/>
  <c r="AM12" i="45"/>
  <c r="BM12" i="45" s="1"/>
  <c r="AR12" i="45"/>
  <c r="BR12" i="45" s="1"/>
  <c r="AD8" i="45"/>
  <c r="BD8" i="45" s="1"/>
  <c r="CH8" i="45" s="1"/>
  <c r="AH8" i="45"/>
  <c r="BH8" i="45" s="1"/>
  <c r="CL8" i="45" s="1"/>
  <c r="AL8" i="45"/>
  <c r="BL8" i="45" s="1"/>
  <c r="CP8" i="45" s="1"/>
  <c r="AP8" i="45"/>
  <c r="BP8" i="45" s="1"/>
  <c r="CT8" i="45" s="1"/>
  <c r="AT8" i="45"/>
  <c r="BT8" i="45" s="1"/>
  <c r="CX8" i="45" s="1"/>
  <c r="AX8" i="45"/>
  <c r="BX8" i="45" s="1"/>
  <c r="DB8" i="45" s="1"/>
  <c r="AB8" i="45"/>
  <c r="BB8" i="45" s="1"/>
  <c r="CF8" i="45" s="1"/>
  <c r="AG8" i="45"/>
  <c r="BG8" i="45" s="1"/>
  <c r="CK8" i="45" s="1"/>
  <c r="AM8" i="45"/>
  <c r="BM8" i="45" s="1"/>
  <c r="CQ8" i="45" s="1"/>
  <c r="AR8" i="45"/>
  <c r="BR8" i="45" s="1"/>
  <c r="CV8" i="45" s="1"/>
  <c r="AW8" i="45"/>
  <c r="BW8" i="45" s="1"/>
  <c r="DA8" i="45" s="1"/>
  <c r="AF8" i="45"/>
  <c r="BF8" i="45" s="1"/>
  <c r="CJ8" i="45" s="1"/>
  <c r="AN8" i="45"/>
  <c r="BN8" i="45" s="1"/>
  <c r="CR8" i="45" s="1"/>
  <c r="AU8" i="45"/>
  <c r="BU8" i="45" s="1"/>
  <c r="CY8" i="45" s="1"/>
  <c r="BA8" i="45"/>
  <c r="CA8" i="45" s="1"/>
  <c r="DE8" i="45" s="1"/>
  <c r="AE8" i="45"/>
  <c r="BE8" i="45" s="1"/>
  <c r="CI8" i="45" s="1"/>
  <c r="AO8" i="45"/>
  <c r="BO8" i="45" s="1"/>
  <c r="CS8" i="45" s="1"/>
  <c r="AY8" i="45"/>
  <c r="BY8" i="45" s="1"/>
  <c r="DC8" i="45" s="1"/>
  <c r="AK8" i="45"/>
  <c r="BK8" i="45" s="1"/>
  <c r="CO8" i="45" s="1"/>
  <c r="AZ8" i="45"/>
  <c r="BZ8" i="45" s="1"/>
  <c r="DD8" i="45" s="1"/>
  <c r="AJ8" i="45"/>
  <c r="BJ8" i="45" s="1"/>
  <c r="CN8" i="45" s="1"/>
  <c r="AS8" i="45"/>
  <c r="BS8" i="45" s="1"/>
  <c r="CW8" i="45" s="1"/>
  <c r="AV8" i="45"/>
  <c r="BV8" i="45" s="1"/>
  <c r="CZ8" i="45" s="1"/>
  <c r="AQ8" i="45"/>
  <c r="BQ8" i="45" s="1"/>
  <c r="CU8" i="45" s="1"/>
  <c r="AC8" i="45"/>
  <c r="BC8" i="45" s="1"/>
  <c r="CG8" i="45" s="1"/>
  <c r="AO4" i="45"/>
  <c r="BO4" i="45" s="1"/>
  <c r="AJ4" i="45"/>
  <c r="BJ4" i="45" s="1"/>
  <c r="CN4" i="45" s="1"/>
  <c r="AD4" i="45"/>
  <c r="BD4" i="45" s="1"/>
  <c r="AX4" i="45"/>
  <c r="BX4" i="45" s="1"/>
  <c r="AS4" i="45"/>
  <c r="BS4" i="45" s="1"/>
  <c r="AV322" i="45"/>
  <c r="AQ322" i="45"/>
  <c r="AL322" i="45"/>
  <c r="AZ320" i="45"/>
  <c r="AU320" i="45"/>
  <c r="AP320" i="45"/>
  <c r="AJ320" i="45"/>
  <c r="AE320" i="45"/>
  <c r="AY318" i="45"/>
  <c r="AT318" i="45"/>
  <c r="AN318" i="45"/>
  <c r="AI318" i="45"/>
  <c r="AX316" i="45"/>
  <c r="BX316" i="45" s="1"/>
  <c r="DB316" i="45" s="1"/>
  <c r="AR316" i="45"/>
  <c r="BR316" i="45" s="1"/>
  <c r="CV316" i="45" s="1"/>
  <c r="AM316" i="45"/>
  <c r="BM316" i="45" s="1"/>
  <c r="CQ316" i="45" s="1"/>
  <c r="AH316" i="45"/>
  <c r="BH316" i="45" s="1"/>
  <c r="CL316" i="45" s="1"/>
  <c r="AB316" i="45"/>
  <c r="BB316" i="45" s="1"/>
  <c r="CF316" i="45" s="1"/>
  <c r="AV314" i="45"/>
  <c r="BV314" i="45" s="1"/>
  <c r="CZ314" i="45" s="1"/>
  <c r="AQ314" i="45"/>
  <c r="BQ314" i="45" s="1"/>
  <c r="CU314" i="45" s="1"/>
  <c r="AL314" i="45"/>
  <c r="BL314" i="45" s="1"/>
  <c r="CP314" i="45" s="1"/>
  <c r="AZ312" i="45"/>
  <c r="BZ312" i="45" s="1"/>
  <c r="DD312" i="45" s="1"/>
  <c r="AU312" i="45"/>
  <c r="BU312" i="45" s="1"/>
  <c r="CY312" i="45" s="1"/>
  <c r="AP312" i="45"/>
  <c r="BP312" i="45" s="1"/>
  <c r="CT312" i="45" s="1"/>
  <c r="AJ312" i="45"/>
  <c r="BJ312" i="45" s="1"/>
  <c r="CN312" i="45" s="1"/>
  <c r="AE312" i="45"/>
  <c r="BE312" i="45" s="1"/>
  <c r="CI312" i="45" s="1"/>
  <c r="AY310" i="45"/>
  <c r="AT310" i="45"/>
  <c r="AN310" i="45"/>
  <c r="AI310" i="45"/>
  <c r="AX308" i="45"/>
  <c r="BX308" i="45" s="1"/>
  <c r="DB308" i="45" s="1"/>
  <c r="AR308" i="45"/>
  <c r="BR308" i="45" s="1"/>
  <c r="CV308" i="45" s="1"/>
  <c r="AM308" i="45"/>
  <c r="BM308" i="45" s="1"/>
  <c r="CQ308" i="45" s="1"/>
  <c r="AH308" i="45"/>
  <c r="BH308" i="45" s="1"/>
  <c r="CL308" i="45" s="1"/>
  <c r="AB308" i="45"/>
  <c r="BB308" i="45" s="1"/>
  <c r="CF308" i="45" s="1"/>
  <c r="AV306" i="45"/>
  <c r="AQ306" i="45"/>
  <c r="AL306" i="45"/>
  <c r="AZ304" i="45"/>
  <c r="AU304" i="45"/>
  <c r="AP304" i="45"/>
  <c r="AJ304" i="45"/>
  <c r="AE304" i="45"/>
  <c r="AY302" i="45"/>
  <c r="AT302" i="45"/>
  <c r="AN302" i="45"/>
  <c r="AI302" i="45"/>
  <c r="AX300" i="45"/>
  <c r="BX300" i="45" s="1"/>
  <c r="AR300" i="45"/>
  <c r="BR300" i="45" s="1"/>
  <c r="AM300" i="45"/>
  <c r="BM300" i="45" s="1"/>
  <c r="AH300" i="45"/>
  <c r="BH300" i="45" s="1"/>
  <c r="AB300" i="45"/>
  <c r="BB300" i="45" s="1"/>
  <c r="AV298" i="45"/>
  <c r="BV298" i="45" s="1"/>
  <c r="CZ298" i="45" s="1"/>
  <c r="AQ298" i="45"/>
  <c r="BQ298" i="45" s="1"/>
  <c r="CU298" i="45" s="1"/>
  <c r="AL298" i="45"/>
  <c r="BL298" i="45" s="1"/>
  <c r="CP298" i="45" s="1"/>
  <c r="AZ296" i="45"/>
  <c r="AU296" i="45"/>
  <c r="AP296" i="45"/>
  <c r="AJ296" i="45"/>
  <c r="AE296" i="45"/>
  <c r="AY294" i="45"/>
  <c r="BY294" i="45" s="1"/>
  <c r="DC294" i="45" s="1"/>
  <c r="AT294" i="45"/>
  <c r="BT294" i="45" s="1"/>
  <c r="CX294" i="45" s="1"/>
  <c r="AN294" i="45"/>
  <c r="BN294" i="45" s="1"/>
  <c r="CR294" i="45" s="1"/>
  <c r="AI294" i="45"/>
  <c r="BI294" i="45" s="1"/>
  <c r="CM294" i="45" s="1"/>
  <c r="AX292" i="45"/>
  <c r="BX292" i="45" s="1"/>
  <c r="DB292" i="45" s="1"/>
  <c r="AR292" i="45"/>
  <c r="BR292" i="45" s="1"/>
  <c r="CV292" i="45" s="1"/>
  <c r="AM292" i="45"/>
  <c r="BM292" i="45" s="1"/>
  <c r="CQ292" i="45" s="1"/>
  <c r="AH292" i="45"/>
  <c r="BH292" i="45" s="1"/>
  <c r="CL292" i="45" s="1"/>
  <c r="AB292" i="45"/>
  <c r="BB292" i="45" s="1"/>
  <c r="CF292" i="45" s="1"/>
  <c r="AV290" i="45"/>
  <c r="BV290" i="45" s="1"/>
  <c r="CZ290" i="45" s="1"/>
  <c r="AQ290" i="45"/>
  <c r="BQ290" i="45" s="1"/>
  <c r="CU290" i="45" s="1"/>
  <c r="AL290" i="45"/>
  <c r="BL290" i="45" s="1"/>
  <c r="CP290" i="45" s="1"/>
  <c r="AZ288" i="45"/>
  <c r="BZ288" i="45" s="1"/>
  <c r="AU288" i="45"/>
  <c r="BU288" i="45" s="1"/>
  <c r="AP288" i="45"/>
  <c r="BP288" i="45" s="1"/>
  <c r="AJ288" i="45"/>
  <c r="BJ288" i="45" s="1"/>
  <c r="AE288" i="45"/>
  <c r="BE288" i="45" s="1"/>
  <c r="AX286" i="45"/>
  <c r="BX286" i="45" s="1"/>
  <c r="DB286" i="45" s="1"/>
  <c r="AQ286" i="45"/>
  <c r="BQ286" i="45" s="1"/>
  <c r="CU286" i="45" s="1"/>
  <c r="AI286" i="45"/>
  <c r="BI286" i="45" s="1"/>
  <c r="CM286" i="45" s="1"/>
  <c r="BA284" i="45"/>
  <c r="CA284" i="45" s="1"/>
  <c r="DE284" i="45" s="1"/>
  <c r="AS284" i="45"/>
  <c r="BS284" i="45" s="1"/>
  <c r="CW284" i="45" s="1"/>
  <c r="AL284" i="45"/>
  <c r="BL284" i="45" s="1"/>
  <c r="CP284" i="45" s="1"/>
  <c r="AE284" i="45"/>
  <c r="BE284" i="45" s="1"/>
  <c r="CI284" i="45" s="1"/>
  <c r="AU282" i="45"/>
  <c r="BU282" i="45" s="1"/>
  <c r="CY282" i="45" s="1"/>
  <c r="AO282" i="45"/>
  <c r="BO282" i="45" s="1"/>
  <c r="CS282" i="45" s="1"/>
  <c r="AX280" i="45"/>
  <c r="BX280" i="45" s="1"/>
  <c r="DB280" i="45" s="1"/>
  <c r="AP280" i="45"/>
  <c r="BP280" i="45" s="1"/>
  <c r="CT280" i="45" s="1"/>
  <c r="AI280" i="45"/>
  <c r="BI280" i="45" s="1"/>
  <c r="CM280" i="45" s="1"/>
  <c r="AC280" i="45"/>
  <c r="BC280" i="45" s="1"/>
  <c r="CG280" i="45" s="1"/>
  <c r="AY278" i="45"/>
  <c r="BY278" i="45" s="1"/>
  <c r="DC278" i="45" s="1"/>
  <c r="AS278" i="45"/>
  <c r="BS278" i="45" s="1"/>
  <c r="CW278" i="45" s="1"/>
  <c r="AL278" i="45"/>
  <c r="BL278" i="45" s="1"/>
  <c r="CP278" i="45" s="1"/>
  <c r="AU276" i="45"/>
  <c r="BU276" i="45" s="1"/>
  <c r="AM276" i="45"/>
  <c r="BM276" i="45" s="1"/>
  <c r="AG276" i="45"/>
  <c r="BG276" i="45" s="1"/>
  <c r="AW274" i="45"/>
  <c r="BW274" i="45" s="1"/>
  <c r="DA274" i="45" s="1"/>
  <c r="AP274" i="45"/>
  <c r="BP274" i="45" s="1"/>
  <c r="CT274" i="45" s="1"/>
  <c r="AY272" i="45"/>
  <c r="BY272" i="45" s="1"/>
  <c r="DC272" i="45" s="1"/>
  <c r="AS272" i="45"/>
  <c r="BS272" i="45" s="1"/>
  <c r="CW272" i="45" s="1"/>
  <c r="AK272" i="45"/>
  <c r="BK272" i="45" s="1"/>
  <c r="CO272" i="45" s="1"/>
  <c r="AD272" i="45"/>
  <c r="BD272" i="45" s="1"/>
  <c r="CH272" i="45" s="1"/>
  <c r="AT270" i="45"/>
  <c r="BT270" i="45" s="1"/>
  <c r="CX270" i="45" s="1"/>
  <c r="AM270" i="45"/>
  <c r="BM270" i="45" s="1"/>
  <c r="CQ270" i="45" s="1"/>
  <c r="AW268" i="45"/>
  <c r="BW268" i="45" s="1"/>
  <c r="DA268" i="45" s="1"/>
  <c r="AP268" i="45"/>
  <c r="BP268" i="45" s="1"/>
  <c r="CT268" i="45" s="1"/>
  <c r="AH268" i="45"/>
  <c r="BH268" i="45" s="1"/>
  <c r="CL268" i="45" s="1"/>
  <c r="AY266" i="45"/>
  <c r="BY266" i="45" s="1"/>
  <c r="AQ266" i="45"/>
  <c r="BQ266" i="45" s="1"/>
  <c r="AK266" i="45"/>
  <c r="BK266" i="45" s="1"/>
  <c r="BA264" i="45"/>
  <c r="CA264" i="45" s="1"/>
  <c r="AT264" i="45"/>
  <c r="BT264" i="45" s="1"/>
  <c r="AM264" i="45"/>
  <c r="BM264" i="45" s="1"/>
  <c r="AE264" i="45"/>
  <c r="BE264" i="45" s="1"/>
  <c r="AW262" i="45"/>
  <c r="BW262" i="45" s="1"/>
  <c r="AO262" i="45"/>
  <c r="BO262" i="45" s="1"/>
  <c r="AX260" i="45"/>
  <c r="BX260" i="45" s="1"/>
  <c r="DB260" i="45" s="1"/>
  <c r="AQ260" i="45"/>
  <c r="BQ260" i="45" s="1"/>
  <c r="CU260" i="45" s="1"/>
  <c r="AK260" i="45"/>
  <c r="BK260" i="45" s="1"/>
  <c r="CO260" i="45" s="1"/>
  <c r="AC260" i="45"/>
  <c r="BC260" i="45" s="1"/>
  <c r="CG260" i="45" s="1"/>
  <c r="BA258" i="45"/>
  <c r="CA258" i="45" s="1"/>
  <c r="DE258" i="45" s="1"/>
  <c r="AT258" i="45"/>
  <c r="BT258" i="45" s="1"/>
  <c r="CX258" i="45" s="1"/>
  <c r="AL258" i="45"/>
  <c r="BL258" i="45" s="1"/>
  <c r="CP258" i="45" s="1"/>
  <c r="AU256" i="45"/>
  <c r="BU256" i="45" s="1"/>
  <c r="AO256" i="45"/>
  <c r="BO256" i="45" s="1"/>
  <c r="AH256" i="45"/>
  <c r="BH256" i="45" s="1"/>
  <c r="AX254" i="45"/>
  <c r="BX254" i="45" s="1"/>
  <c r="AQ254" i="45"/>
  <c r="BQ254" i="45" s="1"/>
  <c r="AI254" i="45"/>
  <c r="BI254" i="45" s="1"/>
  <c r="BA252" i="45"/>
  <c r="CA252" i="45" s="1"/>
  <c r="AS252" i="45"/>
  <c r="BS252" i="45" s="1"/>
  <c r="AL252" i="45"/>
  <c r="BL252" i="45" s="1"/>
  <c r="AE252" i="45"/>
  <c r="BE252" i="45" s="1"/>
  <c r="AU250" i="45"/>
  <c r="BU250" i="45" s="1"/>
  <c r="CY250" i="45" s="1"/>
  <c r="AO250" i="45"/>
  <c r="BO250" i="45" s="1"/>
  <c r="CS250" i="45" s="1"/>
  <c r="AX248" i="45"/>
  <c r="BX248" i="45" s="1"/>
  <c r="DB248" i="45" s="1"/>
  <c r="AP248" i="45"/>
  <c r="BP248" i="45" s="1"/>
  <c r="CT248" i="45" s="1"/>
  <c r="AI248" i="45"/>
  <c r="BI248" i="45" s="1"/>
  <c r="CM248" i="45" s="1"/>
  <c r="AC248" i="45"/>
  <c r="BC248" i="45" s="1"/>
  <c r="CG248" i="45" s="1"/>
  <c r="AY246" i="45"/>
  <c r="BY246" i="45" s="1"/>
  <c r="DC246" i="45" s="1"/>
  <c r="AS246" i="45"/>
  <c r="BS246" i="45" s="1"/>
  <c r="CW246" i="45" s="1"/>
  <c r="AL246" i="45"/>
  <c r="BL246" i="45" s="1"/>
  <c r="CP246" i="45" s="1"/>
  <c r="AU244" i="45"/>
  <c r="BU244" i="45" s="1"/>
  <c r="AM244" i="45"/>
  <c r="BM244" i="45" s="1"/>
  <c r="AG244" i="45"/>
  <c r="BG244" i="45" s="1"/>
  <c r="AW242" i="45"/>
  <c r="BW242" i="45" s="1"/>
  <c r="DA242" i="45" s="1"/>
  <c r="AP242" i="45"/>
  <c r="BP242" i="45" s="1"/>
  <c r="CT242" i="45" s="1"/>
  <c r="AY240" i="45"/>
  <c r="BY240" i="45" s="1"/>
  <c r="DC240" i="45" s="1"/>
  <c r="AS240" i="45"/>
  <c r="BS240" i="45" s="1"/>
  <c r="CW240" i="45" s="1"/>
  <c r="AK240" i="45"/>
  <c r="BK240" i="45" s="1"/>
  <c r="CO240" i="45" s="1"/>
  <c r="AD240" i="45"/>
  <c r="BD240" i="45" s="1"/>
  <c r="CH240" i="45" s="1"/>
  <c r="AT238" i="45"/>
  <c r="BT238" i="45" s="1"/>
  <c r="CX238" i="45" s="1"/>
  <c r="AM238" i="45"/>
  <c r="BM238" i="45" s="1"/>
  <c r="CQ238" i="45" s="1"/>
  <c r="AW236" i="45"/>
  <c r="BW236" i="45" s="1"/>
  <c r="DA236" i="45" s="1"/>
  <c r="AP236" i="45"/>
  <c r="BP236" i="45" s="1"/>
  <c r="CT236" i="45" s="1"/>
  <c r="AH236" i="45"/>
  <c r="BH236" i="45" s="1"/>
  <c r="CL236" i="45" s="1"/>
  <c r="AY234" i="45"/>
  <c r="BY234" i="45" s="1"/>
  <c r="DC234" i="45" s="1"/>
  <c r="AQ234" i="45"/>
  <c r="BQ234" i="45" s="1"/>
  <c r="CU234" i="45" s="1"/>
  <c r="AK234" i="45"/>
  <c r="BK234" i="45" s="1"/>
  <c r="CO234" i="45" s="1"/>
  <c r="BA232" i="45"/>
  <c r="CA232" i="45" s="1"/>
  <c r="DE232" i="45" s="1"/>
  <c r="AT232" i="45"/>
  <c r="BT232" i="45" s="1"/>
  <c r="CX232" i="45" s="1"/>
  <c r="AM232" i="45"/>
  <c r="BM232" i="45" s="1"/>
  <c r="CQ232" i="45" s="1"/>
  <c r="AE232" i="45"/>
  <c r="BE232" i="45" s="1"/>
  <c r="CI232" i="45" s="1"/>
  <c r="AW230" i="45"/>
  <c r="BW230" i="45" s="1"/>
  <c r="AO230" i="45"/>
  <c r="BO230" i="45" s="1"/>
  <c r="AX228" i="45"/>
  <c r="BX228" i="45" s="1"/>
  <c r="DB228" i="45" s="1"/>
  <c r="AQ228" i="45"/>
  <c r="BQ228" i="45" s="1"/>
  <c r="CU228" i="45" s="1"/>
  <c r="AK228" i="45"/>
  <c r="BK228" i="45" s="1"/>
  <c r="CO228" i="45" s="1"/>
  <c r="AC228" i="45"/>
  <c r="BC228" i="45" s="1"/>
  <c r="CG228" i="45" s="1"/>
  <c r="BA226" i="45"/>
  <c r="CA226" i="45" s="1"/>
  <c r="DE226" i="45" s="1"/>
  <c r="AT226" i="45"/>
  <c r="BT226" i="45" s="1"/>
  <c r="CX226" i="45" s="1"/>
  <c r="AL226" i="45"/>
  <c r="BL226" i="45" s="1"/>
  <c r="CP226" i="45" s="1"/>
  <c r="AU224" i="45"/>
  <c r="BU224" i="45" s="1"/>
  <c r="CY224" i="45" s="1"/>
  <c r="AO224" i="45"/>
  <c r="BO224" i="45" s="1"/>
  <c r="CS224" i="45" s="1"/>
  <c r="AH224" i="45"/>
  <c r="BH224" i="45" s="1"/>
  <c r="CL224" i="45" s="1"/>
  <c r="AX222" i="45"/>
  <c r="BX222" i="45" s="1"/>
  <c r="DB222" i="45" s="1"/>
  <c r="AQ222" i="45"/>
  <c r="BQ222" i="45" s="1"/>
  <c r="CU222" i="45" s="1"/>
  <c r="AI222" i="45"/>
  <c r="BI222" i="45" s="1"/>
  <c r="CM222" i="45" s="1"/>
  <c r="BA220" i="45"/>
  <c r="CA220" i="45" s="1"/>
  <c r="AS220" i="45"/>
  <c r="BS220" i="45" s="1"/>
  <c r="AL220" i="45"/>
  <c r="BL220" i="45" s="1"/>
  <c r="AE220" i="45"/>
  <c r="BE220" i="45" s="1"/>
  <c r="AU218" i="45"/>
  <c r="BU218" i="45" s="1"/>
  <c r="CY218" i="45" s="1"/>
  <c r="AO218" i="45"/>
  <c r="BO218" i="45" s="1"/>
  <c r="CS218" i="45" s="1"/>
  <c r="AW216" i="45"/>
  <c r="BW216" i="45" s="1"/>
  <c r="DA216" i="45" s="1"/>
  <c r="AL216" i="45"/>
  <c r="BL216" i="45" s="1"/>
  <c r="CP216" i="45" s="1"/>
  <c r="AC216" i="45"/>
  <c r="BC216" i="45" s="1"/>
  <c r="CG216" i="45" s="1"/>
  <c r="BA214" i="45"/>
  <c r="CA214" i="45" s="1"/>
  <c r="DE214" i="45" s="1"/>
  <c r="AQ214" i="45"/>
  <c r="BQ214" i="45" s="1"/>
  <c r="CU214" i="45" s="1"/>
  <c r="AU212" i="45"/>
  <c r="BU212" i="45" s="1"/>
  <c r="CY212" i="45" s="1"/>
  <c r="AM212" i="45"/>
  <c r="BM212" i="45" s="1"/>
  <c r="CQ212" i="45" s="1"/>
  <c r="AC212" i="45"/>
  <c r="BC212" i="45" s="1"/>
  <c r="CG212" i="45" s="1"/>
  <c r="AY210" i="45"/>
  <c r="BY210" i="45" s="1"/>
  <c r="AQ210" i="45"/>
  <c r="BQ210" i="45" s="1"/>
  <c r="AU208" i="45"/>
  <c r="BU208" i="45" s="1"/>
  <c r="CY208" i="45" s="1"/>
  <c r="AL208" i="45"/>
  <c r="BL208" i="45" s="1"/>
  <c r="CP208" i="45" s="1"/>
  <c r="AC208" i="45"/>
  <c r="BC208" i="45" s="1"/>
  <c r="CG208" i="45" s="1"/>
  <c r="BA206" i="45"/>
  <c r="AP206" i="45"/>
  <c r="AU204" i="45"/>
  <c r="BU204" i="45" s="1"/>
  <c r="AK204" i="45"/>
  <c r="BK204" i="45" s="1"/>
  <c r="CO204" i="45" s="1"/>
  <c r="CO320" i="45" s="1"/>
  <c r="AC204" i="45"/>
  <c r="BC204" i="45" s="1"/>
  <c r="CG204" i="45" s="1"/>
  <c r="CG320" i="45" s="1"/>
  <c r="AY202" i="45"/>
  <c r="BY202" i="45" s="1"/>
  <c r="DC202" i="45" s="1"/>
  <c r="AQ202" i="45"/>
  <c r="BQ202" i="45" s="1"/>
  <c r="CU202" i="45" s="1"/>
  <c r="AU200" i="45"/>
  <c r="BU200" i="45" s="1"/>
  <c r="CY200" i="45" s="1"/>
  <c r="AL200" i="45"/>
  <c r="BL200" i="45" s="1"/>
  <c r="CP200" i="45" s="1"/>
  <c r="AY198" i="45"/>
  <c r="BY198" i="45" s="1"/>
  <c r="DC198" i="45" s="1"/>
  <c r="AP198" i="45"/>
  <c r="BP198" i="45" s="1"/>
  <c r="CT198" i="45" s="1"/>
  <c r="AT196" i="45"/>
  <c r="BT196" i="45" s="1"/>
  <c r="CX196" i="45" s="1"/>
  <c r="AK196" i="45"/>
  <c r="BK196" i="45" s="1"/>
  <c r="CO196" i="45" s="1"/>
  <c r="AC196" i="45"/>
  <c r="BC196" i="45" s="1"/>
  <c r="CG196" i="45" s="1"/>
  <c r="AY194" i="45"/>
  <c r="BY194" i="45" s="1"/>
  <c r="AO194" i="45"/>
  <c r="BO194" i="45" s="1"/>
  <c r="AU192" i="45"/>
  <c r="BU192" i="45" s="1"/>
  <c r="CY192" i="45" s="1"/>
  <c r="AK192" i="45"/>
  <c r="BK192" i="45" s="1"/>
  <c r="CO192" i="45" s="1"/>
  <c r="AY190" i="45"/>
  <c r="BY190" i="45" s="1"/>
  <c r="DC190" i="45" s="1"/>
  <c r="AP190" i="45"/>
  <c r="BP190" i="45" s="1"/>
  <c r="CT190" i="45" s="1"/>
  <c r="AT188" i="45"/>
  <c r="BT188" i="45" s="1"/>
  <c r="CX188" i="45" s="1"/>
  <c r="AK188" i="45"/>
  <c r="BK188" i="45" s="1"/>
  <c r="CO188" i="45" s="1"/>
  <c r="AX186" i="45"/>
  <c r="BX186" i="45" s="1"/>
  <c r="AO186" i="45"/>
  <c r="BO186" i="45" s="1"/>
  <c r="AS184" i="45"/>
  <c r="BS184" i="45" s="1"/>
  <c r="CW184" i="45" s="1"/>
  <c r="AK184" i="45"/>
  <c r="BK184" i="45" s="1"/>
  <c r="CO184" i="45" s="1"/>
  <c r="AY182" i="45"/>
  <c r="BY182" i="45" s="1"/>
  <c r="DC182" i="45" s="1"/>
  <c r="AO182" i="45"/>
  <c r="BO182" i="45" s="1"/>
  <c r="CS182" i="45" s="1"/>
  <c r="AT180" i="45"/>
  <c r="BT180" i="45" s="1"/>
  <c r="CX180" i="45" s="1"/>
  <c r="AI180" i="45"/>
  <c r="BI180" i="45" s="1"/>
  <c r="CM180" i="45" s="1"/>
  <c r="AX178" i="45"/>
  <c r="BX178" i="45" s="1"/>
  <c r="AO178" i="45"/>
  <c r="BO178" i="45" s="1"/>
  <c r="AS176" i="45"/>
  <c r="AK176" i="45"/>
  <c r="AW174" i="45"/>
  <c r="BW174" i="45" s="1"/>
  <c r="DA174" i="45" s="1"/>
  <c r="AO174" i="45"/>
  <c r="BO174" i="45" s="1"/>
  <c r="CS174" i="45" s="1"/>
  <c r="AO172" i="45"/>
  <c r="BO172" i="45" s="1"/>
  <c r="CS172" i="45" s="1"/>
  <c r="AX170" i="45"/>
  <c r="BX170" i="45" s="1"/>
  <c r="DB170" i="45" s="1"/>
  <c r="AK168" i="45"/>
  <c r="BK168" i="45" s="1"/>
  <c r="CO168" i="45" s="1"/>
  <c r="AS164" i="45"/>
  <c r="BS164" i="45" s="1"/>
  <c r="BA160" i="45"/>
  <c r="CA160" i="45" s="1"/>
  <c r="DE160" i="45" s="1"/>
  <c r="AE160" i="45"/>
  <c r="BE160" i="45" s="1"/>
  <c r="CI160" i="45" s="1"/>
  <c r="AS156" i="45"/>
  <c r="BS156" i="45" s="1"/>
  <c r="CW156" i="45" s="1"/>
  <c r="AC152" i="45"/>
  <c r="BC152" i="45" s="1"/>
  <c r="CG152" i="45" s="1"/>
  <c r="AE144" i="45"/>
  <c r="BE144" i="45" s="1"/>
  <c r="AI140" i="45"/>
  <c r="BI140" i="45" s="1"/>
  <c r="CM140" i="45" s="1"/>
  <c r="AN136" i="45"/>
  <c r="BN136" i="45" s="1"/>
  <c r="CR136" i="45" s="1"/>
  <c r="AR132" i="45"/>
  <c r="BR132" i="45" s="1"/>
  <c r="AV128" i="45"/>
  <c r="BV128" i="45" s="1"/>
  <c r="BA124" i="45"/>
  <c r="CA124" i="45" s="1"/>
  <c r="DE124" i="45" s="1"/>
  <c r="AY120" i="45"/>
  <c r="BY120" i="45" s="1"/>
  <c r="DC120" i="45" s="1"/>
  <c r="AE112" i="45"/>
  <c r="AB108" i="45"/>
  <c r="BB108" i="45" s="1"/>
  <c r="CF108" i="45" s="1"/>
  <c r="AF104" i="45"/>
  <c r="BF104" i="45" s="1"/>
  <c r="CJ104" i="45" s="1"/>
  <c r="AK100" i="45"/>
  <c r="BK100" i="45" s="1"/>
  <c r="AI96" i="45"/>
  <c r="BI96" i="45" s="1"/>
  <c r="CM96" i="45" s="1"/>
  <c r="AM92" i="45"/>
  <c r="BM92" i="45" s="1"/>
  <c r="AD88" i="45"/>
  <c r="BD88" i="45" s="1"/>
  <c r="CH88" i="45" s="1"/>
  <c r="AD84" i="45"/>
  <c r="BD84" i="45" s="1"/>
  <c r="AD80" i="45"/>
  <c r="BD80" i="45" s="1"/>
  <c r="CH80" i="45" s="1"/>
  <c r="AB76" i="45"/>
  <c r="BB76" i="45" s="1"/>
  <c r="CF76" i="45" s="1"/>
  <c r="CF73" i="45" s="1"/>
  <c r="AD72" i="45"/>
  <c r="BD72" i="45" s="1"/>
  <c r="CH72" i="45" s="1"/>
  <c r="AK60" i="45"/>
  <c r="BK60" i="45" s="1"/>
  <c r="CO60" i="45" s="1"/>
  <c r="AT44" i="45"/>
  <c r="BT44" i="45" s="1"/>
  <c r="CX44" i="45" s="1"/>
  <c r="AG40" i="45"/>
  <c r="AZ28" i="45"/>
  <c r="BZ28" i="45" s="1"/>
  <c r="DD28" i="45" s="1"/>
  <c r="AS12" i="45"/>
  <c r="BS12" i="45" s="1"/>
  <c r="AI8" i="45"/>
  <c r="BI8" i="45" s="1"/>
  <c r="CM8" i="45" s="1"/>
  <c r="AC322" i="45"/>
  <c r="AG322" i="45"/>
  <c r="AK322" i="45"/>
  <c r="AO322" i="45"/>
  <c r="AS322" i="45"/>
  <c r="AW322" i="45"/>
  <c r="BA322" i="45"/>
  <c r="AC318" i="45"/>
  <c r="AG318" i="45"/>
  <c r="AK318" i="45"/>
  <c r="AO318" i="45"/>
  <c r="AS318" i="45"/>
  <c r="AW318" i="45"/>
  <c r="BA318" i="45"/>
  <c r="AC314" i="45"/>
  <c r="BC314" i="45" s="1"/>
  <c r="CG314" i="45" s="1"/>
  <c r="AG314" i="45"/>
  <c r="BG314" i="45" s="1"/>
  <c r="CK314" i="45" s="1"/>
  <c r="AK314" i="45"/>
  <c r="BK314" i="45" s="1"/>
  <c r="CO314" i="45" s="1"/>
  <c r="AO314" i="45"/>
  <c r="BO314" i="45" s="1"/>
  <c r="CS314" i="45" s="1"/>
  <c r="AS314" i="45"/>
  <c r="BS314" i="45" s="1"/>
  <c r="CW314" i="45" s="1"/>
  <c r="AW314" i="45"/>
  <c r="BW314" i="45" s="1"/>
  <c r="DA314" i="45" s="1"/>
  <c r="BA314" i="45"/>
  <c r="CA314" i="45" s="1"/>
  <c r="DE314" i="45" s="1"/>
  <c r="AC310" i="45"/>
  <c r="AG310" i="45"/>
  <c r="AK310" i="45"/>
  <c r="AO310" i="45"/>
  <c r="AS310" i="45"/>
  <c r="AW310" i="45"/>
  <c r="BA310" i="45"/>
  <c r="AC306" i="45"/>
  <c r="AG306" i="45"/>
  <c r="AK306" i="45"/>
  <c r="AO306" i="45"/>
  <c r="AS306" i="45"/>
  <c r="AW306" i="45"/>
  <c r="BA306" i="45"/>
  <c r="AC302" i="45"/>
  <c r="AG302" i="45"/>
  <c r="AK302" i="45"/>
  <c r="AO302" i="45"/>
  <c r="AS302" i="45"/>
  <c r="AW302" i="45"/>
  <c r="BA302" i="45"/>
  <c r="AC298" i="45"/>
  <c r="BC298" i="45" s="1"/>
  <c r="CG298" i="45" s="1"/>
  <c r="AG298" i="45"/>
  <c r="BG298" i="45" s="1"/>
  <c r="CK298" i="45" s="1"/>
  <c r="AK298" i="45"/>
  <c r="BK298" i="45" s="1"/>
  <c r="CO298" i="45" s="1"/>
  <c r="AO298" i="45"/>
  <c r="BO298" i="45" s="1"/>
  <c r="CS298" i="45" s="1"/>
  <c r="AS298" i="45"/>
  <c r="BS298" i="45" s="1"/>
  <c r="CW298" i="45" s="1"/>
  <c r="AW298" i="45"/>
  <c r="BW298" i="45" s="1"/>
  <c r="DA298" i="45" s="1"/>
  <c r="BA298" i="45"/>
  <c r="CA298" i="45" s="1"/>
  <c r="DE298" i="45" s="1"/>
  <c r="AC294" i="45"/>
  <c r="BC294" i="45" s="1"/>
  <c r="CG294" i="45" s="1"/>
  <c r="AG294" i="45"/>
  <c r="BG294" i="45" s="1"/>
  <c r="CK294" i="45" s="1"/>
  <c r="AK294" i="45"/>
  <c r="BK294" i="45" s="1"/>
  <c r="CO294" i="45" s="1"/>
  <c r="AO294" i="45"/>
  <c r="BO294" i="45" s="1"/>
  <c r="CS294" i="45" s="1"/>
  <c r="AS294" i="45"/>
  <c r="BS294" i="45" s="1"/>
  <c r="CW294" i="45" s="1"/>
  <c r="AW294" i="45"/>
  <c r="BW294" i="45" s="1"/>
  <c r="DA294" i="45" s="1"/>
  <c r="BA294" i="45"/>
  <c r="CA294" i="45" s="1"/>
  <c r="DE294" i="45" s="1"/>
  <c r="AC290" i="45"/>
  <c r="BC290" i="45" s="1"/>
  <c r="CG290" i="45" s="1"/>
  <c r="AG290" i="45"/>
  <c r="BG290" i="45" s="1"/>
  <c r="CK290" i="45" s="1"/>
  <c r="AK290" i="45"/>
  <c r="BK290" i="45" s="1"/>
  <c r="CO290" i="45" s="1"/>
  <c r="AO290" i="45"/>
  <c r="BO290" i="45" s="1"/>
  <c r="CS290" i="45" s="1"/>
  <c r="AS290" i="45"/>
  <c r="BS290" i="45" s="1"/>
  <c r="CW290" i="45" s="1"/>
  <c r="AW290" i="45"/>
  <c r="BW290" i="45" s="1"/>
  <c r="DA290" i="45" s="1"/>
  <c r="BA290" i="45"/>
  <c r="CA290" i="45" s="1"/>
  <c r="DE290" i="45" s="1"/>
  <c r="AB286" i="45"/>
  <c r="BB286" i="45" s="1"/>
  <c r="CF286" i="45" s="1"/>
  <c r="AF286" i="45"/>
  <c r="BF286" i="45" s="1"/>
  <c r="CJ286" i="45" s="1"/>
  <c r="AJ286" i="45"/>
  <c r="BJ286" i="45" s="1"/>
  <c r="CN286" i="45" s="1"/>
  <c r="AN286" i="45"/>
  <c r="BN286" i="45" s="1"/>
  <c r="CR286" i="45" s="1"/>
  <c r="AR286" i="45"/>
  <c r="BR286" i="45" s="1"/>
  <c r="CV286" i="45" s="1"/>
  <c r="AV286" i="45"/>
  <c r="BV286" i="45" s="1"/>
  <c r="CZ286" i="45" s="1"/>
  <c r="AZ286" i="45"/>
  <c r="BZ286" i="45" s="1"/>
  <c r="DD286" i="45" s="1"/>
  <c r="AE286" i="45"/>
  <c r="BE286" i="45" s="1"/>
  <c r="CI286" i="45" s="1"/>
  <c r="AK286" i="45"/>
  <c r="BK286" i="45" s="1"/>
  <c r="CO286" i="45" s="1"/>
  <c r="AP286" i="45"/>
  <c r="BP286" i="45" s="1"/>
  <c r="CT286" i="45" s="1"/>
  <c r="AU286" i="45"/>
  <c r="BU286" i="45" s="1"/>
  <c r="CY286" i="45" s="1"/>
  <c r="BA286" i="45"/>
  <c r="CA286" i="45" s="1"/>
  <c r="DE286" i="45" s="1"/>
  <c r="AB282" i="45"/>
  <c r="BB282" i="45" s="1"/>
  <c r="CF282" i="45" s="1"/>
  <c r="AF282" i="45"/>
  <c r="BF282" i="45" s="1"/>
  <c r="CJ282" i="45" s="1"/>
  <c r="AJ282" i="45"/>
  <c r="BJ282" i="45" s="1"/>
  <c r="CN282" i="45" s="1"/>
  <c r="AN282" i="45"/>
  <c r="BN282" i="45" s="1"/>
  <c r="CR282" i="45" s="1"/>
  <c r="AR282" i="45"/>
  <c r="BR282" i="45" s="1"/>
  <c r="CV282" i="45" s="1"/>
  <c r="AV282" i="45"/>
  <c r="BV282" i="45" s="1"/>
  <c r="CZ282" i="45" s="1"/>
  <c r="AZ282" i="45"/>
  <c r="BZ282" i="45" s="1"/>
  <c r="DD282" i="45" s="1"/>
  <c r="AC282" i="45"/>
  <c r="BC282" i="45" s="1"/>
  <c r="CG282" i="45" s="1"/>
  <c r="AH282" i="45"/>
  <c r="BH282" i="45" s="1"/>
  <c r="CL282" i="45" s="1"/>
  <c r="AM282" i="45"/>
  <c r="BM282" i="45" s="1"/>
  <c r="CQ282" i="45" s="1"/>
  <c r="AS282" i="45"/>
  <c r="BS282" i="45" s="1"/>
  <c r="CW282" i="45" s="1"/>
  <c r="AX282" i="45"/>
  <c r="BX282" i="45" s="1"/>
  <c r="DB282" i="45" s="1"/>
  <c r="AB278" i="45"/>
  <c r="BB278" i="45" s="1"/>
  <c r="CF278" i="45" s="1"/>
  <c r="AF278" i="45"/>
  <c r="BF278" i="45" s="1"/>
  <c r="CJ278" i="45" s="1"/>
  <c r="AJ278" i="45"/>
  <c r="BJ278" i="45" s="1"/>
  <c r="CN278" i="45" s="1"/>
  <c r="AN278" i="45"/>
  <c r="BN278" i="45" s="1"/>
  <c r="CR278" i="45" s="1"/>
  <c r="AR278" i="45"/>
  <c r="BR278" i="45" s="1"/>
  <c r="CV278" i="45" s="1"/>
  <c r="AV278" i="45"/>
  <c r="BV278" i="45" s="1"/>
  <c r="CZ278" i="45" s="1"/>
  <c r="AZ278" i="45"/>
  <c r="BZ278" i="45" s="1"/>
  <c r="DD278" i="45" s="1"/>
  <c r="AE278" i="45"/>
  <c r="BE278" i="45" s="1"/>
  <c r="CI278" i="45" s="1"/>
  <c r="AK278" i="45"/>
  <c r="BK278" i="45" s="1"/>
  <c r="CO278" i="45" s="1"/>
  <c r="AP278" i="45"/>
  <c r="BP278" i="45" s="1"/>
  <c r="CT278" i="45" s="1"/>
  <c r="AU278" i="45"/>
  <c r="BU278" i="45" s="1"/>
  <c r="CY278" i="45" s="1"/>
  <c r="BA278" i="45"/>
  <c r="CA278" i="45" s="1"/>
  <c r="DE278" i="45" s="1"/>
  <c r="AB274" i="45"/>
  <c r="BB274" i="45" s="1"/>
  <c r="CF274" i="45" s="1"/>
  <c r="AF274" i="45"/>
  <c r="BF274" i="45" s="1"/>
  <c r="CJ274" i="45" s="1"/>
  <c r="AJ274" i="45"/>
  <c r="BJ274" i="45" s="1"/>
  <c r="CN274" i="45" s="1"/>
  <c r="AN274" i="45"/>
  <c r="BN274" i="45" s="1"/>
  <c r="CR274" i="45" s="1"/>
  <c r="AR274" i="45"/>
  <c r="BR274" i="45" s="1"/>
  <c r="CV274" i="45" s="1"/>
  <c r="AV274" i="45"/>
  <c r="BV274" i="45" s="1"/>
  <c r="CZ274" i="45" s="1"/>
  <c r="AZ274" i="45"/>
  <c r="BZ274" i="45" s="1"/>
  <c r="DD274" i="45" s="1"/>
  <c r="AC274" i="45"/>
  <c r="BC274" i="45" s="1"/>
  <c r="CG274" i="45" s="1"/>
  <c r="AH274" i="45"/>
  <c r="BH274" i="45" s="1"/>
  <c r="CL274" i="45" s="1"/>
  <c r="AM274" i="45"/>
  <c r="BM274" i="45" s="1"/>
  <c r="CQ274" i="45" s="1"/>
  <c r="AS274" i="45"/>
  <c r="BS274" i="45" s="1"/>
  <c r="CW274" i="45" s="1"/>
  <c r="AX274" i="45"/>
  <c r="BX274" i="45" s="1"/>
  <c r="DB274" i="45" s="1"/>
  <c r="AB270" i="45"/>
  <c r="BB270" i="45" s="1"/>
  <c r="CF270" i="45" s="1"/>
  <c r="AF270" i="45"/>
  <c r="BF270" i="45" s="1"/>
  <c r="CJ270" i="45" s="1"/>
  <c r="AJ270" i="45"/>
  <c r="BJ270" i="45" s="1"/>
  <c r="CN270" i="45" s="1"/>
  <c r="AN270" i="45"/>
  <c r="BN270" i="45" s="1"/>
  <c r="CR270" i="45" s="1"/>
  <c r="AR270" i="45"/>
  <c r="BR270" i="45" s="1"/>
  <c r="CV270" i="45" s="1"/>
  <c r="AV270" i="45"/>
  <c r="BV270" i="45" s="1"/>
  <c r="CZ270" i="45" s="1"/>
  <c r="AZ270" i="45"/>
  <c r="BZ270" i="45" s="1"/>
  <c r="DD270" i="45" s="1"/>
  <c r="AE270" i="45"/>
  <c r="BE270" i="45" s="1"/>
  <c r="CI270" i="45" s="1"/>
  <c r="AK270" i="45"/>
  <c r="BK270" i="45" s="1"/>
  <c r="CO270" i="45" s="1"/>
  <c r="AP270" i="45"/>
  <c r="BP270" i="45" s="1"/>
  <c r="CT270" i="45" s="1"/>
  <c r="AU270" i="45"/>
  <c r="BU270" i="45" s="1"/>
  <c r="CY270" i="45" s="1"/>
  <c r="BA270" i="45"/>
  <c r="CA270" i="45" s="1"/>
  <c r="DE270" i="45" s="1"/>
  <c r="AB266" i="45"/>
  <c r="BB266" i="45" s="1"/>
  <c r="AF266" i="45"/>
  <c r="BF266" i="45" s="1"/>
  <c r="AJ266" i="45"/>
  <c r="BJ266" i="45" s="1"/>
  <c r="AN266" i="45"/>
  <c r="BN266" i="45" s="1"/>
  <c r="AR266" i="45"/>
  <c r="BR266" i="45" s="1"/>
  <c r="AV266" i="45"/>
  <c r="BV266" i="45" s="1"/>
  <c r="AZ266" i="45"/>
  <c r="BZ266" i="45" s="1"/>
  <c r="AC266" i="45"/>
  <c r="BC266" i="45" s="1"/>
  <c r="AH266" i="45"/>
  <c r="BH266" i="45" s="1"/>
  <c r="AM266" i="45"/>
  <c r="BM266" i="45" s="1"/>
  <c r="AS266" i="45"/>
  <c r="BS266" i="45" s="1"/>
  <c r="AX266" i="45"/>
  <c r="BX266" i="45" s="1"/>
  <c r="AB262" i="45"/>
  <c r="BB262" i="45" s="1"/>
  <c r="AF262" i="45"/>
  <c r="BF262" i="45" s="1"/>
  <c r="AJ262" i="45"/>
  <c r="BJ262" i="45" s="1"/>
  <c r="AN262" i="45"/>
  <c r="BN262" i="45" s="1"/>
  <c r="AR262" i="45"/>
  <c r="BR262" i="45" s="1"/>
  <c r="AV262" i="45"/>
  <c r="BV262" i="45" s="1"/>
  <c r="AZ262" i="45"/>
  <c r="BZ262" i="45" s="1"/>
  <c r="AE262" i="45"/>
  <c r="BE262" i="45" s="1"/>
  <c r="AK262" i="45"/>
  <c r="BK262" i="45" s="1"/>
  <c r="CO262" i="45" s="1"/>
  <c r="AP262" i="45"/>
  <c r="BP262" i="45" s="1"/>
  <c r="AU262" i="45"/>
  <c r="BU262" i="45" s="1"/>
  <c r="BA262" i="45"/>
  <c r="CA262" i="45" s="1"/>
  <c r="AB258" i="45"/>
  <c r="BB258" i="45" s="1"/>
  <c r="CF258" i="45" s="1"/>
  <c r="AF258" i="45"/>
  <c r="BF258" i="45" s="1"/>
  <c r="CJ258" i="45" s="1"/>
  <c r="AJ258" i="45"/>
  <c r="BJ258" i="45" s="1"/>
  <c r="CN258" i="45" s="1"/>
  <c r="AN258" i="45"/>
  <c r="BN258" i="45" s="1"/>
  <c r="CR258" i="45" s="1"/>
  <c r="AR258" i="45"/>
  <c r="BR258" i="45" s="1"/>
  <c r="CV258" i="45" s="1"/>
  <c r="AV258" i="45"/>
  <c r="BV258" i="45" s="1"/>
  <c r="CZ258" i="45" s="1"/>
  <c r="AZ258" i="45"/>
  <c r="BZ258" i="45" s="1"/>
  <c r="DD258" i="45" s="1"/>
  <c r="AC258" i="45"/>
  <c r="BC258" i="45" s="1"/>
  <c r="CG258" i="45" s="1"/>
  <c r="AH258" i="45"/>
  <c r="BH258" i="45" s="1"/>
  <c r="CL258" i="45" s="1"/>
  <c r="AM258" i="45"/>
  <c r="BM258" i="45" s="1"/>
  <c r="CQ258" i="45" s="1"/>
  <c r="AS258" i="45"/>
  <c r="BS258" i="45" s="1"/>
  <c r="CW258" i="45" s="1"/>
  <c r="AX258" i="45"/>
  <c r="BX258" i="45" s="1"/>
  <c r="DB258" i="45" s="1"/>
  <c r="AB254" i="45"/>
  <c r="BB254" i="45" s="1"/>
  <c r="AF254" i="45"/>
  <c r="BF254" i="45" s="1"/>
  <c r="AJ254" i="45"/>
  <c r="BJ254" i="45" s="1"/>
  <c r="AN254" i="45"/>
  <c r="BN254" i="45" s="1"/>
  <c r="AR254" i="45"/>
  <c r="BR254" i="45" s="1"/>
  <c r="AV254" i="45"/>
  <c r="BV254" i="45" s="1"/>
  <c r="AZ254" i="45"/>
  <c r="BZ254" i="45" s="1"/>
  <c r="AE254" i="45"/>
  <c r="BE254" i="45" s="1"/>
  <c r="AK254" i="45"/>
  <c r="BK254" i="45" s="1"/>
  <c r="AP254" i="45"/>
  <c r="BP254" i="45" s="1"/>
  <c r="AU254" i="45"/>
  <c r="BU254" i="45" s="1"/>
  <c r="BA254" i="45"/>
  <c r="CA254" i="45" s="1"/>
  <c r="AB250" i="45"/>
  <c r="BB250" i="45" s="1"/>
  <c r="CF250" i="45" s="1"/>
  <c r="AF250" i="45"/>
  <c r="BF250" i="45" s="1"/>
  <c r="CJ250" i="45" s="1"/>
  <c r="AJ250" i="45"/>
  <c r="BJ250" i="45" s="1"/>
  <c r="CN250" i="45" s="1"/>
  <c r="AN250" i="45"/>
  <c r="BN250" i="45" s="1"/>
  <c r="CR250" i="45" s="1"/>
  <c r="AR250" i="45"/>
  <c r="BR250" i="45" s="1"/>
  <c r="CV250" i="45" s="1"/>
  <c r="AV250" i="45"/>
  <c r="BV250" i="45" s="1"/>
  <c r="CZ250" i="45" s="1"/>
  <c r="AZ250" i="45"/>
  <c r="BZ250" i="45" s="1"/>
  <c r="DD250" i="45" s="1"/>
  <c r="AC250" i="45"/>
  <c r="BC250" i="45" s="1"/>
  <c r="CG250" i="45" s="1"/>
  <c r="AH250" i="45"/>
  <c r="BH250" i="45" s="1"/>
  <c r="CL250" i="45" s="1"/>
  <c r="AM250" i="45"/>
  <c r="BM250" i="45" s="1"/>
  <c r="CQ250" i="45" s="1"/>
  <c r="AS250" i="45"/>
  <c r="BS250" i="45" s="1"/>
  <c r="CW250" i="45" s="1"/>
  <c r="AX250" i="45"/>
  <c r="BX250" i="45" s="1"/>
  <c r="DB250" i="45" s="1"/>
  <c r="AB246" i="45"/>
  <c r="BB246" i="45" s="1"/>
  <c r="CF246" i="45" s="1"/>
  <c r="AF246" i="45"/>
  <c r="BF246" i="45" s="1"/>
  <c r="CJ246" i="45" s="1"/>
  <c r="AJ246" i="45"/>
  <c r="BJ246" i="45" s="1"/>
  <c r="CN246" i="45" s="1"/>
  <c r="AN246" i="45"/>
  <c r="BN246" i="45" s="1"/>
  <c r="CR246" i="45" s="1"/>
  <c r="AR246" i="45"/>
  <c r="BR246" i="45" s="1"/>
  <c r="CV246" i="45" s="1"/>
  <c r="AV246" i="45"/>
  <c r="BV246" i="45" s="1"/>
  <c r="CZ246" i="45" s="1"/>
  <c r="AZ246" i="45"/>
  <c r="BZ246" i="45" s="1"/>
  <c r="DD246" i="45" s="1"/>
  <c r="AE246" i="45"/>
  <c r="BE246" i="45" s="1"/>
  <c r="CI246" i="45" s="1"/>
  <c r="AK246" i="45"/>
  <c r="BK246" i="45" s="1"/>
  <c r="CO246" i="45" s="1"/>
  <c r="AP246" i="45"/>
  <c r="BP246" i="45" s="1"/>
  <c r="CT246" i="45" s="1"/>
  <c r="AU246" i="45"/>
  <c r="BU246" i="45" s="1"/>
  <c r="CY246" i="45" s="1"/>
  <c r="BA246" i="45"/>
  <c r="CA246" i="45" s="1"/>
  <c r="DE246" i="45" s="1"/>
  <c r="AB242" i="45"/>
  <c r="BB242" i="45" s="1"/>
  <c r="CF242" i="45" s="1"/>
  <c r="AF242" i="45"/>
  <c r="BF242" i="45" s="1"/>
  <c r="CJ242" i="45" s="1"/>
  <c r="AJ242" i="45"/>
  <c r="BJ242" i="45" s="1"/>
  <c r="CN242" i="45" s="1"/>
  <c r="AN242" i="45"/>
  <c r="BN242" i="45" s="1"/>
  <c r="CR242" i="45" s="1"/>
  <c r="AR242" i="45"/>
  <c r="BR242" i="45" s="1"/>
  <c r="CV242" i="45" s="1"/>
  <c r="AV242" i="45"/>
  <c r="BV242" i="45" s="1"/>
  <c r="CZ242" i="45" s="1"/>
  <c r="AZ242" i="45"/>
  <c r="BZ242" i="45" s="1"/>
  <c r="DD242" i="45" s="1"/>
  <c r="AC242" i="45"/>
  <c r="BC242" i="45" s="1"/>
  <c r="CG242" i="45" s="1"/>
  <c r="AH242" i="45"/>
  <c r="BH242" i="45" s="1"/>
  <c r="CL242" i="45" s="1"/>
  <c r="AM242" i="45"/>
  <c r="BM242" i="45" s="1"/>
  <c r="CQ242" i="45" s="1"/>
  <c r="AS242" i="45"/>
  <c r="BS242" i="45" s="1"/>
  <c r="CW242" i="45" s="1"/>
  <c r="AX242" i="45"/>
  <c r="BX242" i="45" s="1"/>
  <c r="AB238" i="45"/>
  <c r="BB238" i="45" s="1"/>
  <c r="CF238" i="45" s="1"/>
  <c r="AF238" i="45"/>
  <c r="BF238" i="45" s="1"/>
  <c r="CJ238" i="45" s="1"/>
  <c r="AJ238" i="45"/>
  <c r="BJ238" i="45" s="1"/>
  <c r="CN238" i="45" s="1"/>
  <c r="AN238" i="45"/>
  <c r="BN238" i="45" s="1"/>
  <c r="CR238" i="45" s="1"/>
  <c r="AR238" i="45"/>
  <c r="BR238" i="45" s="1"/>
  <c r="CV238" i="45" s="1"/>
  <c r="AV238" i="45"/>
  <c r="BV238" i="45" s="1"/>
  <c r="CZ238" i="45" s="1"/>
  <c r="AZ238" i="45"/>
  <c r="BZ238" i="45" s="1"/>
  <c r="DD238" i="45" s="1"/>
  <c r="AE238" i="45"/>
  <c r="BE238" i="45" s="1"/>
  <c r="CI238" i="45" s="1"/>
  <c r="AK238" i="45"/>
  <c r="BK238" i="45" s="1"/>
  <c r="CO238" i="45" s="1"/>
  <c r="AP238" i="45"/>
  <c r="BP238" i="45" s="1"/>
  <c r="CT238" i="45" s="1"/>
  <c r="AU238" i="45"/>
  <c r="BU238" i="45" s="1"/>
  <c r="CY238" i="45" s="1"/>
  <c r="BA238" i="45"/>
  <c r="CA238" i="45" s="1"/>
  <c r="DE238" i="45" s="1"/>
  <c r="AB234" i="45"/>
  <c r="BB234" i="45" s="1"/>
  <c r="CF234" i="45" s="1"/>
  <c r="AF234" i="45"/>
  <c r="BF234" i="45" s="1"/>
  <c r="CJ234" i="45" s="1"/>
  <c r="AJ234" i="45"/>
  <c r="BJ234" i="45" s="1"/>
  <c r="CN234" i="45" s="1"/>
  <c r="AN234" i="45"/>
  <c r="BN234" i="45" s="1"/>
  <c r="CR234" i="45" s="1"/>
  <c r="AR234" i="45"/>
  <c r="BR234" i="45" s="1"/>
  <c r="CV234" i="45" s="1"/>
  <c r="AV234" i="45"/>
  <c r="BV234" i="45" s="1"/>
  <c r="CZ234" i="45" s="1"/>
  <c r="AZ234" i="45"/>
  <c r="BZ234" i="45" s="1"/>
  <c r="DD234" i="45" s="1"/>
  <c r="AC234" i="45"/>
  <c r="BC234" i="45" s="1"/>
  <c r="CG234" i="45" s="1"/>
  <c r="AH234" i="45"/>
  <c r="BH234" i="45" s="1"/>
  <c r="CL234" i="45" s="1"/>
  <c r="AM234" i="45"/>
  <c r="BM234" i="45" s="1"/>
  <c r="CQ234" i="45" s="1"/>
  <c r="AS234" i="45"/>
  <c r="BS234" i="45" s="1"/>
  <c r="CW234" i="45" s="1"/>
  <c r="AX234" i="45"/>
  <c r="BX234" i="45" s="1"/>
  <c r="DB234" i="45" s="1"/>
  <c r="AB230" i="45"/>
  <c r="BB230" i="45" s="1"/>
  <c r="AF230" i="45"/>
  <c r="BF230" i="45" s="1"/>
  <c r="AJ230" i="45"/>
  <c r="BJ230" i="45" s="1"/>
  <c r="AN230" i="45"/>
  <c r="BN230" i="45" s="1"/>
  <c r="AR230" i="45"/>
  <c r="BR230" i="45" s="1"/>
  <c r="AV230" i="45"/>
  <c r="BV230" i="45" s="1"/>
  <c r="AZ230" i="45"/>
  <c r="BZ230" i="45" s="1"/>
  <c r="AE230" i="45"/>
  <c r="BE230" i="45" s="1"/>
  <c r="AK230" i="45"/>
  <c r="BK230" i="45" s="1"/>
  <c r="AP230" i="45"/>
  <c r="BP230" i="45" s="1"/>
  <c r="AU230" i="45"/>
  <c r="BU230" i="45" s="1"/>
  <c r="BA230" i="45"/>
  <c r="CA230" i="45" s="1"/>
  <c r="AB226" i="45"/>
  <c r="BB226" i="45" s="1"/>
  <c r="CF226" i="45" s="1"/>
  <c r="AF226" i="45"/>
  <c r="BF226" i="45" s="1"/>
  <c r="CJ226" i="45" s="1"/>
  <c r="AJ226" i="45"/>
  <c r="BJ226" i="45" s="1"/>
  <c r="CN226" i="45" s="1"/>
  <c r="AN226" i="45"/>
  <c r="BN226" i="45" s="1"/>
  <c r="CR226" i="45" s="1"/>
  <c r="AR226" i="45"/>
  <c r="BR226" i="45" s="1"/>
  <c r="CV226" i="45" s="1"/>
  <c r="AV226" i="45"/>
  <c r="BV226" i="45" s="1"/>
  <c r="CZ226" i="45" s="1"/>
  <c r="AZ226" i="45"/>
  <c r="BZ226" i="45" s="1"/>
  <c r="DD226" i="45" s="1"/>
  <c r="AC226" i="45"/>
  <c r="BC226" i="45" s="1"/>
  <c r="CG226" i="45" s="1"/>
  <c r="AH226" i="45"/>
  <c r="BH226" i="45" s="1"/>
  <c r="CL226" i="45" s="1"/>
  <c r="AM226" i="45"/>
  <c r="BM226" i="45" s="1"/>
  <c r="CQ226" i="45" s="1"/>
  <c r="AS226" i="45"/>
  <c r="BS226" i="45" s="1"/>
  <c r="CW226" i="45" s="1"/>
  <c r="AX226" i="45"/>
  <c r="BX226" i="45" s="1"/>
  <c r="DB226" i="45" s="1"/>
  <c r="AB222" i="45"/>
  <c r="BB222" i="45" s="1"/>
  <c r="CF222" i="45" s="1"/>
  <c r="AF222" i="45"/>
  <c r="BF222" i="45" s="1"/>
  <c r="CJ222" i="45" s="1"/>
  <c r="AJ222" i="45"/>
  <c r="BJ222" i="45" s="1"/>
  <c r="CN222" i="45" s="1"/>
  <c r="AN222" i="45"/>
  <c r="BN222" i="45" s="1"/>
  <c r="CR222" i="45" s="1"/>
  <c r="AR222" i="45"/>
  <c r="BR222" i="45" s="1"/>
  <c r="CV222" i="45" s="1"/>
  <c r="AV222" i="45"/>
  <c r="BV222" i="45" s="1"/>
  <c r="CZ222" i="45" s="1"/>
  <c r="AZ222" i="45"/>
  <c r="BZ222" i="45" s="1"/>
  <c r="DD222" i="45" s="1"/>
  <c r="AE222" i="45"/>
  <c r="BE222" i="45" s="1"/>
  <c r="CI222" i="45" s="1"/>
  <c r="AK222" i="45"/>
  <c r="BK222" i="45" s="1"/>
  <c r="CO222" i="45" s="1"/>
  <c r="AP222" i="45"/>
  <c r="BP222" i="45" s="1"/>
  <c r="CT222" i="45" s="1"/>
  <c r="AU222" i="45"/>
  <c r="BU222" i="45" s="1"/>
  <c r="CY222" i="45" s="1"/>
  <c r="BA222" i="45"/>
  <c r="CA222" i="45" s="1"/>
  <c r="DE222" i="45" s="1"/>
  <c r="AB218" i="45"/>
  <c r="BB218" i="45" s="1"/>
  <c r="CF218" i="45" s="1"/>
  <c r="AF218" i="45"/>
  <c r="BF218" i="45" s="1"/>
  <c r="CJ218" i="45" s="1"/>
  <c r="AJ218" i="45"/>
  <c r="BJ218" i="45" s="1"/>
  <c r="CN218" i="45" s="1"/>
  <c r="AN218" i="45"/>
  <c r="BN218" i="45" s="1"/>
  <c r="CR218" i="45" s="1"/>
  <c r="AR218" i="45"/>
  <c r="BR218" i="45" s="1"/>
  <c r="CV218" i="45" s="1"/>
  <c r="AV218" i="45"/>
  <c r="BV218" i="45" s="1"/>
  <c r="CZ218" i="45" s="1"/>
  <c r="AZ218" i="45"/>
  <c r="BZ218" i="45" s="1"/>
  <c r="DD218" i="45" s="1"/>
  <c r="AC218" i="45"/>
  <c r="BC218" i="45" s="1"/>
  <c r="CG218" i="45" s="1"/>
  <c r="AH218" i="45"/>
  <c r="BH218" i="45" s="1"/>
  <c r="CL218" i="45" s="1"/>
  <c r="AM218" i="45"/>
  <c r="BM218" i="45" s="1"/>
  <c r="CQ218" i="45" s="1"/>
  <c r="AS218" i="45"/>
  <c r="BS218" i="45" s="1"/>
  <c r="CW218" i="45" s="1"/>
  <c r="AX218" i="45"/>
  <c r="BX218" i="45" s="1"/>
  <c r="DB218" i="45" s="1"/>
  <c r="AB214" i="45"/>
  <c r="BB214" i="45" s="1"/>
  <c r="CF214" i="45" s="1"/>
  <c r="AF214" i="45"/>
  <c r="BF214" i="45" s="1"/>
  <c r="CJ214" i="45" s="1"/>
  <c r="AJ214" i="45"/>
  <c r="BJ214" i="45" s="1"/>
  <c r="CN214" i="45" s="1"/>
  <c r="AN214" i="45"/>
  <c r="BN214" i="45" s="1"/>
  <c r="CR214" i="45" s="1"/>
  <c r="AR214" i="45"/>
  <c r="BR214" i="45" s="1"/>
  <c r="CV214" i="45" s="1"/>
  <c r="AV214" i="45"/>
  <c r="BV214" i="45" s="1"/>
  <c r="CZ214" i="45" s="1"/>
  <c r="AZ214" i="45"/>
  <c r="BZ214" i="45" s="1"/>
  <c r="DD214" i="45" s="1"/>
  <c r="AC214" i="45"/>
  <c r="BC214" i="45" s="1"/>
  <c r="CG214" i="45" s="1"/>
  <c r="AH214" i="45"/>
  <c r="BH214" i="45" s="1"/>
  <c r="CL214" i="45" s="1"/>
  <c r="AM214" i="45"/>
  <c r="BM214" i="45" s="1"/>
  <c r="CQ214" i="45" s="1"/>
  <c r="AS214" i="45"/>
  <c r="BS214" i="45" s="1"/>
  <c r="CW214" i="45" s="1"/>
  <c r="AX214" i="45"/>
  <c r="BX214" i="45" s="1"/>
  <c r="DB214" i="45" s="1"/>
  <c r="AI214" i="45"/>
  <c r="BI214" i="45" s="1"/>
  <c r="CM214" i="45" s="1"/>
  <c r="AP214" i="45"/>
  <c r="BP214" i="45" s="1"/>
  <c r="CT214" i="45" s="1"/>
  <c r="AW214" i="45"/>
  <c r="BW214" i="45" s="1"/>
  <c r="DA214" i="45" s="1"/>
  <c r="AB210" i="45"/>
  <c r="BB210" i="45" s="1"/>
  <c r="AF210" i="45"/>
  <c r="BF210" i="45" s="1"/>
  <c r="AJ210" i="45"/>
  <c r="BJ210" i="45" s="1"/>
  <c r="AN210" i="45"/>
  <c r="BN210" i="45" s="1"/>
  <c r="AR210" i="45"/>
  <c r="BR210" i="45" s="1"/>
  <c r="AV210" i="45"/>
  <c r="BV210" i="45" s="1"/>
  <c r="AZ210" i="45"/>
  <c r="BZ210" i="45" s="1"/>
  <c r="AE210" i="45"/>
  <c r="BE210" i="45" s="1"/>
  <c r="AK210" i="45"/>
  <c r="BK210" i="45" s="1"/>
  <c r="AP210" i="45"/>
  <c r="BP210" i="45" s="1"/>
  <c r="AU210" i="45"/>
  <c r="BU210" i="45" s="1"/>
  <c r="BA210" i="45"/>
  <c r="CA210" i="45" s="1"/>
  <c r="AG210" i="45"/>
  <c r="BG210" i="45" s="1"/>
  <c r="AM210" i="45"/>
  <c r="BM210" i="45" s="1"/>
  <c r="AT210" i="45"/>
  <c r="BT210" i="45" s="1"/>
  <c r="AB206" i="45"/>
  <c r="AF206" i="45"/>
  <c r="AJ206" i="45"/>
  <c r="AN206" i="45"/>
  <c r="AR206" i="45"/>
  <c r="AV206" i="45"/>
  <c r="AZ206" i="45"/>
  <c r="AC206" i="45"/>
  <c r="AH206" i="45"/>
  <c r="AM206" i="45"/>
  <c r="AS206" i="45"/>
  <c r="AX206" i="45"/>
  <c r="AD206" i="45"/>
  <c r="AK206" i="45"/>
  <c r="AQ206" i="45"/>
  <c r="AY206" i="45"/>
  <c r="AB202" i="45"/>
  <c r="BB202" i="45" s="1"/>
  <c r="CF202" i="45" s="1"/>
  <c r="AF202" i="45"/>
  <c r="BF202" i="45" s="1"/>
  <c r="CJ202" i="45" s="1"/>
  <c r="AJ202" i="45"/>
  <c r="BJ202" i="45" s="1"/>
  <c r="CN202" i="45" s="1"/>
  <c r="AN202" i="45"/>
  <c r="BN202" i="45" s="1"/>
  <c r="CR202" i="45" s="1"/>
  <c r="AR202" i="45"/>
  <c r="BR202" i="45" s="1"/>
  <c r="CV202" i="45" s="1"/>
  <c r="AV202" i="45"/>
  <c r="BV202" i="45" s="1"/>
  <c r="CZ202" i="45" s="1"/>
  <c r="AZ202" i="45"/>
  <c r="BZ202" i="45" s="1"/>
  <c r="DD202" i="45" s="1"/>
  <c r="AE202" i="45"/>
  <c r="BE202" i="45" s="1"/>
  <c r="CI202" i="45" s="1"/>
  <c r="AK202" i="45"/>
  <c r="BK202" i="45" s="1"/>
  <c r="CO202" i="45" s="1"/>
  <c r="AP202" i="45"/>
  <c r="BP202" i="45" s="1"/>
  <c r="CT202" i="45" s="1"/>
  <c r="AU202" i="45"/>
  <c r="BU202" i="45" s="1"/>
  <c r="CY202" i="45" s="1"/>
  <c r="BA202" i="45"/>
  <c r="CA202" i="45" s="1"/>
  <c r="DE202" i="45" s="1"/>
  <c r="AH202" i="45"/>
  <c r="BH202" i="45" s="1"/>
  <c r="CL202" i="45" s="1"/>
  <c r="AO202" i="45"/>
  <c r="BO202" i="45" s="1"/>
  <c r="CS202" i="45" s="1"/>
  <c r="AW202" i="45"/>
  <c r="BW202" i="45" s="1"/>
  <c r="DA202" i="45" s="1"/>
  <c r="AB198" i="45"/>
  <c r="BB198" i="45" s="1"/>
  <c r="CF198" i="45" s="1"/>
  <c r="AF198" i="45"/>
  <c r="BF198" i="45" s="1"/>
  <c r="CJ198" i="45" s="1"/>
  <c r="AJ198" i="45"/>
  <c r="BJ198" i="45" s="1"/>
  <c r="CN198" i="45" s="1"/>
  <c r="AN198" i="45"/>
  <c r="BN198" i="45" s="1"/>
  <c r="CR198" i="45" s="1"/>
  <c r="AR198" i="45"/>
  <c r="BR198" i="45" s="1"/>
  <c r="CV198" i="45" s="1"/>
  <c r="AV198" i="45"/>
  <c r="BV198" i="45" s="1"/>
  <c r="CZ198" i="45" s="1"/>
  <c r="AZ198" i="45"/>
  <c r="BZ198" i="45" s="1"/>
  <c r="DD198" i="45" s="1"/>
  <c r="AC198" i="45"/>
  <c r="BC198" i="45" s="1"/>
  <c r="CG198" i="45" s="1"/>
  <c r="AH198" i="45"/>
  <c r="BH198" i="45" s="1"/>
  <c r="CL198" i="45" s="1"/>
  <c r="AM198" i="45"/>
  <c r="BM198" i="45" s="1"/>
  <c r="CQ198" i="45" s="1"/>
  <c r="AS198" i="45"/>
  <c r="BS198" i="45" s="1"/>
  <c r="CW198" i="45" s="1"/>
  <c r="AX198" i="45"/>
  <c r="BX198" i="45" s="1"/>
  <c r="DB198" i="45" s="1"/>
  <c r="AE198" i="45"/>
  <c r="BE198" i="45" s="1"/>
  <c r="CI198" i="45" s="1"/>
  <c r="AL198" i="45"/>
  <c r="BL198" i="45" s="1"/>
  <c r="CP198" i="45" s="1"/>
  <c r="AT198" i="45"/>
  <c r="BT198" i="45" s="1"/>
  <c r="CX198" i="45" s="1"/>
  <c r="BA198" i="45"/>
  <c r="CA198" i="45" s="1"/>
  <c r="DE198" i="45" s="1"/>
  <c r="AB194" i="45"/>
  <c r="BB194" i="45" s="1"/>
  <c r="AF194" i="45"/>
  <c r="BF194" i="45" s="1"/>
  <c r="AJ194" i="45"/>
  <c r="BJ194" i="45" s="1"/>
  <c r="AN194" i="45"/>
  <c r="BN194" i="45" s="1"/>
  <c r="AR194" i="45"/>
  <c r="BR194" i="45" s="1"/>
  <c r="AV194" i="45"/>
  <c r="BV194" i="45" s="1"/>
  <c r="AZ194" i="45"/>
  <c r="BZ194" i="45" s="1"/>
  <c r="AE194" i="45"/>
  <c r="BE194" i="45" s="1"/>
  <c r="AK194" i="45"/>
  <c r="BK194" i="45" s="1"/>
  <c r="AP194" i="45"/>
  <c r="BP194" i="45" s="1"/>
  <c r="AU194" i="45"/>
  <c r="BU194" i="45" s="1"/>
  <c r="BA194" i="45"/>
  <c r="CA194" i="45" s="1"/>
  <c r="AC194" i="45"/>
  <c r="BC194" i="45" s="1"/>
  <c r="AI194" i="45"/>
  <c r="BI194" i="45" s="1"/>
  <c r="AQ194" i="45"/>
  <c r="BQ194" i="45" s="1"/>
  <c r="AX194" i="45"/>
  <c r="BX194" i="45" s="1"/>
  <c r="AB190" i="45"/>
  <c r="BB190" i="45" s="1"/>
  <c r="CF190" i="45" s="1"/>
  <c r="AF190" i="45"/>
  <c r="BF190" i="45" s="1"/>
  <c r="CJ190" i="45" s="1"/>
  <c r="AJ190" i="45"/>
  <c r="BJ190" i="45" s="1"/>
  <c r="CN190" i="45" s="1"/>
  <c r="AN190" i="45"/>
  <c r="BN190" i="45" s="1"/>
  <c r="CR190" i="45" s="1"/>
  <c r="AR190" i="45"/>
  <c r="BR190" i="45" s="1"/>
  <c r="CV190" i="45" s="1"/>
  <c r="AV190" i="45"/>
  <c r="BV190" i="45" s="1"/>
  <c r="CZ190" i="45" s="1"/>
  <c r="AZ190" i="45"/>
  <c r="BZ190" i="45" s="1"/>
  <c r="DD190" i="45" s="1"/>
  <c r="AC190" i="45"/>
  <c r="BC190" i="45" s="1"/>
  <c r="CG190" i="45" s="1"/>
  <c r="AH190" i="45"/>
  <c r="BH190" i="45" s="1"/>
  <c r="CL190" i="45" s="1"/>
  <c r="AM190" i="45"/>
  <c r="BM190" i="45" s="1"/>
  <c r="CQ190" i="45" s="1"/>
  <c r="AS190" i="45"/>
  <c r="BS190" i="45" s="1"/>
  <c r="CW190" i="45" s="1"/>
  <c r="AX190" i="45"/>
  <c r="BX190" i="45" s="1"/>
  <c r="DB190" i="45" s="1"/>
  <c r="AG190" i="45"/>
  <c r="BG190" i="45" s="1"/>
  <c r="CK190" i="45" s="1"/>
  <c r="AO190" i="45"/>
  <c r="BO190" i="45" s="1"/>
  <c r="CS190" i="45" s="1"/>
  <c r="AU190" i="45"/>
  <c r="BU190" i="45" s="1"/>
  <c r="CY190" i="45" s="1"/>
  <c r="AB186" i="45"/>
  <c r="BB186" i="45" s="1"/>
  <c r="AF186" i="45"/>
  <c r="BF186" i="45" s="1"/>
  <c r="AJ186" i="45"/>
  <c r="BJ186" i="45" s="1"/>
  <c r="AN186" i="45"/>
  <c r="BN186" i="45" s="1"/>
  <c r="AR186" i="45"/>
  <c r="BR186" i="45" s="1"/>
  <c r="AV186" i="45"/>
  <c r="BV186" i="45" s="1"/>
  <c r="AZ186" i="45"/>
  <c r="BZ186" i="45" s="1"/>
  <c r="AE186" i="45"/>
  <c r="BE186" i="45" s="1"/>
  <c r="AK186" i="45"/>
  <c r="BK186" i="45" s="1"/>
  <c r="AP186" i="45"/>
  <c r="BP186" i="45" s="1"/>
  <c r="AU186" i="45"/>
  <c r="BU186" i="45" s="1"/>
  <c r="BA186" i="45"/>
  <c r="CA186" i="45" s="1"/>
  <c r="AD186" i="45"/>
  <c r="BD186" i="45" s="1"/>
  <c r="AL186" i="45"/>
  <c r="BL186" i="45" s="1"/>
  <c r="AS186" i="45"/>
  <c r="BS186" i="45" s="1"/>
  <c r="AY186" i="45"/>
  <c r="BY186" i="45" s="1"/>
  <c r="AB182" i="45"/>
  <c r="BB182" i="45" s="1"/>
  <c r="CF182" i="45" s="1"/>
  <c r="AF182" i="45"/>
  <c r="BF182" i="45" s="1"/>
  <c r="CJ182" i="45" s="1"/>
  <c r="AJ182" i="45"/>
  <c r="BJ182" i="45" s="1"/>
  <c r="CN182" i="45" s="1"/>
  <c r="AN182" i="45"/>
  <c r="BN182" i="45" s="1"/>
  <c r="CR182" i="45" s="1"/>
  <c r="AR182" i="45"/>
  <c r="BR182" i="45" s="1"/>
  <c r="CV182" i="45" s="1"/>
  <c r="AV182" i="45"/>
  <c r="BV182" i="45" s="1"/>
  <c r="CZ182" i="45" s="1"/>
  <c r="AZ182" i="45"/>
  <c r="BZ182" i="45" s="1"/>
  <c r="DD182" i="45" s="1"/>
  <c r="AC182" i="45"/>
  <c r="BC182" i="45" s="1"/>
  <c r="CG182" i="45" s="1"/>
  <c r="AH182" i="45"/>
  <c r="BH182" i="45" s="1"/>
  <c r="CL182" i="45" s="1"/>
  <c r="AM182" i="45"/>
  <c r="BM182" i="45" s="1"/>
  <c r="CQ182" i="45" s="1"/>
  <c r="AS182" i="45"/>
  <c r="BS182" i="45" s="1"/>
  <c r="CW182" i="45" s="1"/>
  <c r="AX182" i="45"/>
  <c r="BX182" i="45" s="1"/>
  <c r="DB182" i="45" s="1"/>
  <c r="AI182" i="45"/>
  <c r="BI182" i="45" s="1"/>
  <c r="CM182" i="45" s="1"/>
  <c r="AP182" i="45"/>
  <c r="BP182" i="45" s="1"/>
  <c r="CT182" i="45" s="1"/>
  <c r="AW182" i="45"/>
  <c r="BW182" i="45" s="1"/>
  <c r="DA182" i="45" s="1"/>
  <c r="AB178" i="45"/>
  <c r="BB178" i="45" s="1"/>
  <c r="AF178" i="45"/>
  <c r="BF178" i="45" s="1"/>
  <c r="AJ178" i="45"/>
  <c r="BJ178" i="45" s="1"/>
  <c r="AN178" i="45"/>
  <c r="BN178" i="45" s="1"/>
  <c r="AR178" i="45"/>
  <c r="BR178" i="45" s="1"/>
  <c r="AV178" i="45"/>
  <c r="BV178" i="45" s="1"/>
  <c r="AZ178" i="45"/>
  <c r="BZ178" i="45" s="1"/>
  <c r="AE178" i="45"/>
  <c r="BE178" i="45" s="1"/>
  <c r="AK178" i="45"/>
  <c r="BK178" i="45" s="1"/>
  <c r="AP178" i="45"/>
  <c r="BP178" i="45" s="1"/>
  <c r="AU178" i="45"/>
  <c r="BU178" i="45" s="1"/>
  <c r="BA178" i="45"/>
  <c r="CA178" i="45" s="1"/>
  <c r="AG178" i="45"/>
  <c r="BG178" i="45" s="1"/>
  <c r="AM178" i="45"/>
  <c r="BM178" i="45" s="1"/>
  <c r="AT178" i="45"/>
  <c r="BT178" i="45" s="1"/>
  <c r="AB174" i="45"/>
  <c r="BB174" i="45" s="1"/>
  <c r="CF174" i="45" s="1"/>
  <c r="AF174" i="45"/>
  <c r="BF174" i="45" s="1"/>
  <c r="CJ174" i="45" s="1"/>
  <c r="AJ174" i="45"/>
  <c r="BJ174" i="45" s="1"/>
  <c r="CN174" i="45" s="1"/>
  <c r="AN174" i="45"/>
  <c r="BN174" i="45" s="1"/>
  <c r="CR174" i="45" s="1"/>
  <c r="AR174" i="45"/>
  <c r="BR174" i="45" s="1"/>
  <c r="CV174" i="45" s="1"/>
  <c r="AV174" i="45"/>
  <c r="BV174" i="45" s="1"/>
  <c r="CZ174" i="45" s="1"/>
  <c r="AZ174" i="45"/>
  <c r="BZ174" i="45" s="1"/>
  <c r="DD174" i="45" s="1"/>
  <c r="AC174" i="45"/>
  <c r="BC174" i="45" s="1"/>
  <c r="CG174" i="45" s="1"/>
  <c r="AH174" i="45"/>
  <c r="BH174" i="45" s="1"/>
  <c r="CL174" i="45" s="1"/>
  <c r="AM174" i="45"/>
  <c r="BM174" i="45" s="1"/>
  <c r="CQ174" i="45" s="1"/>
  <c r="AS174" i="45"/>
  <c r="BS174" i="45" s="1"/>
  <c r="CW174" i="45" s="1"/>
  <c r="AX174" i="45"/>
  <c r="BX174" i="45" s="1"/>
  <c r="DB174" i="45" s="1"/>
  <c r="AD174" i="45"/>
  <c r="BD174" i="45" s="1"/>
  <c r="CH174" i="45" s="1"/>
  <c r="AK174" i="45"/>
  <c r="BK174" i="45" s="1"/>
  <c r="CO174" i="45" s="1"/>
  <c r="AQ174" i="45"/>
  <c r="BQ174" i="45" s="1"/>
  <c r="CU174" i="45" s="1"/>
  <c r="AY174" i="45"/>
  <c r="BY174" i="45" s="1"/>
  <c r="DC174" i="45" s="1"/>
  <c r="AB170" i="45"/>
  <c r="BB170" i="45" s="1"/>
  <c r="CF170" i="45" s="1"/>
  <c r="AF170" i="45"/>
  <c r="BF170" i="45" s="1"/>
  <c r="CJ170" i="45" s="1"/>
  <c r="AJ170" i="45"/>
  <c r="BJ170" i="45" s="1"/>
  <c r="CN170" i="45" s="1"/>
  <c r="AN170" i="45"/>
  <c r="BN170" i="45" s="1"/>
  <c r="CR170" i="45" s="1"/>
  <c r="AR170" i="45"/>
  <c r="BR170" i="45" s="1"/>
  <c r="CV170" i="45" s="1"/>
  <c r="AV170" i="45"/>
  <c r="BV170" i="45" s="1"/>
  <c r="CZ170" i="45" s="1"/>
  <c r="AZ170" i="45"/>
  <c r="BZ170" i="45" s="1"/>
  <c r="DD170" i="45" s="1"/>
  <c r="AC170" i="45"/>
  <c r="BC170" i="45" s="1"/>
  <c r="CG170" i="45" s="1"/>
  <c r="AH170" i="45"/>
  <c r="BH170" i="45" s="1"/>
  <c r="CL170" i="45" s="1"/>
  <c r="AM170" i="45"/>
  <c r="BM170" i="45" s="1"/>
  <c r="CQ170" i="45" s="1"/>
  <c r="AE170" i="45"/>
  <c r="BE170" i="45" s="1"/>
  <c r="CI170" i="45" s="1"/>
  <c r="AK170" i="45"/>
  <c r="BK170" i="45" s="1"/>
  <c r="CO170" i="45" s="1"/>
  <c r="AP170" i="45"/>
  <c r="BP170" i="45" s="1"/>
  <c r="CT170" i="45" s="1"/>
  <c r="AU170" i="45"/>
  <c r="BU170" i="45" s="1"/>
  <c r="CY170" i="45" s="1"/>
  <c r="BA170" i="45"/>
  <c r="CA170" i="45" s="1"/>
  <c r="DE170" i="45" s="1"/>
  <c r="AI170" i="45"/>
  <c r="BI170" i="45" s="1"/>
  <c r="CM170" i="45" s="1"/>
  <c r="AS170" i="45"/>
  <c r="BS170" i="45" s="1"/>
  <c r="CW170" i="45" s="1"/>
  <c r="AY170" i="45"/>
  <c r="BY170" i="45" s="1"/>
  <c r="DC170" i="45" s="1"/>
  <c r="AD170" i="45"/>
  <c r="BD170" i="45" s="1"/>
  <c r="CH170" i="45" s="1"/>
  <c r="AO170" i="45"/>
  <c r="BO170" i="45" s="1"/>
  <c r="CS170" i="45" s="1"/>
  <c r="AW170" i="45"/>
  <c r="BW170" i="45" s="1"/>
  <c r="DA170" i="45" s="1"/>
  <c r="AB166" i="45"/>
  <c r="BB166" i="45" s="1"/>
  <c r="CF166" i="45" s="1"/>
  <c r="AF166" i="45"/>
  <c r="BF166" i="45" s="1"/>
  <c r="CJ166" i="45" s="1"/>
  <c r="AJ166" i="45"/>
  <c r="BJ166" i="45" s="1"/>
  <c r="CN166" i="45" s="1"/>
  <c r="AN166" i="45"/>
  <c r="BN166" i="45" s="1"/>
  <c r="CR166" i="45" s="1"/>
  <c r="AR166" i="45"/>
  <c r="BR166" i="45" s="1"/>
  <c r="CV166" i="45" s="1"/>
  <c r="AV166" i="45"/>
  <c r="BV166" i="45" s="1"/>
  <c r="CZ166" i="45" s="1"/>
  <c r="AZ166" i="45"/>
  <c r="BZ166" i="45" s="1"/>
  <c r="DD166" i="45" s="1"/>
  <c r="AE166" i="45"/>
  <c r="BE166" i="45" s="1"/>
  <c r="CI166" i="45" s="1"/>
  <c r="AK166" i="45"/>
  <c r="BK166" i="45" s="1"/>
  <c r="CO166" i="45" s="1"/>
  <c r="AP166" i="45"/>
  <c r="BP166" i="45" s="1"/>
  <c r="CT166" i="45" s="1"/>
  <c r="AU166" i="45"/>
  <c r="BU166" i="45" s="1"/>
  <c r="CY166" i="45" s="1"/>
  <c r="BA166" i="45"/>
  <c r="CA166" i="45" s="1"/>
  <c r="DE166" i="45" s="1"/>
  <c r="AC166" i="45"/>
  <c r="BC166" i="45" s="1"/>
  <c r="CG166" i="45" s="1"/>
  <c r="AH166" i="45"/>
  <c r="BH166" i="45" s="1"/>
  <c r="CL166" i="45" s="1"/>
  <c r="AM166" i="45"/>
  <c r="BM166" i="45" s="1"/>
  <c r="CQ166" i="45" s="1"/>
  <c r="AS166" i="45"/>
  <c r="BS166" i="45" s="1"/>
  <c r="CW166" i="45" s="1"/>
  <c r="AX166" i="45"/>
  <c r="BX166" i="45" s="1"/>
  <c r="DB166" i="45" s="1"/>
  <c r="AG166" i="45"/>
  <c r="BG166" i="45" s="1"/>
  <c r="CK166" i="45" s="1"/>
  <c r="AQ166" i="45"/>
  <c r="BQ166" i="45" s="1"/>
  <c r="CU166" i="45" s="1"/>
  <c r="AL166" i="45"/>
  <c r="BL166" i="45" s="1"/>
  <c r="CP166" i="45" s="1"/>
  <c r="AW166" i="45"/>
  <c r="BW166" i="45" s="1"/>
  <c r="DA166" i="45" s="1"/>
  <c r="AB162" i="45"/>
  <c r="BB162" i="45" s="1"/>
  <c r="CF162" i="45" s="1"/>
  <c r="AF162" i="45"/>
  <c r="BF162" i="45" s="1"/>
  <c r="CJ162" i="45" s="1"/>
  <c r="AJ162" i="45"/>
  <c r="BJ162" i="45" s="1"/>
  <c r="CN162" i="45" s="1"/>
  <c r="AN162" i="45"/>
  <c r="BN162" i="45" s="1"/>
  <c r="CR162" i="45" s="1"/>
  <c r="AR162" i="45"/>
  <c r="BR162" i="45" s="1"/>
  <c r="CV162" i="45" s="1"/>
  <c r="AV162" i="45"/>
  <c r="BV162" i="45" s="1"/>
  <c r="CZ162" i="45" s="1"/>
  <c r="AZ162" i="45"/>
  <c r="BZ162" i="45" s="1"/>
  <c r="DD162" i="45" s="1"/>
  <c r="AC162" i="45"/>
  <c r="BC162" i="45" s="1"/>
  <c r="CG162" i="45" s="1"/>
  <c r="AH162" i="45"/>
  <c r="BH162" i="45" s="1"/>
  <c r="CL162" i="45" s="1"/>
  <c r="AM162" i="45"/>
  <c r="BM162" i="45" s="1"/>
  <c r="CQ162" i="45" s="1"/>
  <c r="AS162" i="45"/>
  <c r="BS162" i="45" s="1"/>
  <c r="CW162" i="45" s="1"/>
  <c r="AX162" i="45"/>
  <c r="BX162" i="45" s="1"/>
  <c r="DB162" i="45" s="1"/>
  <c r="AE162" i="45"/>
  <c r="BE162" i="45" s="1"/>
  <c r="CI162" i="45" s="1"/>
  <c r="AK162" i="45"/>
  <c r="BK162" i="45" s="1"/>
  <c r="CO162" i="45" s="1"/>
  <c r="AP162" i="45"/>
  <c r="BP162" i="45" s="1"/>
  <c r="CT162" i="45" s="1"/>
  <c r="AU162" i="45"/>
  <c r="BU162" i="45" s="1"/>
  <c r="CY162" i="45" s="1"/>
  <c r="BA162" i="45"/>
  <c r="CA162" i="45" s="1"/>
  <c r="DE162" i="45" s="1"/>
  <c r="AD162" i="45"/>
  <c r="BD162" i="45" s="1"/>
  <c r="CH162" i="45" s="1"/>
  <c r="AO162" i="45"/>
  <c r="BO162" i="45" s="1"/>
  <c r="CS162" i="45" s="1"/>
  <c r="AY162" i="45"/>
  <c r="BY162" i="45" s="1"/>
  <c r="DC162" i="45" s="1"/>
  <c r="AI162" i="45"/>
  <c r="BI162" i="45" s="1"/>
  <c r="CM162" i="45" s="1"/>
  <c r="AT162" i="45"/>
  <c r="BT162" i="45" s="1"/>
  <c r="CX162" i="45" s="1"/>
  <c r="AB158" i="45"/>
  <c r="BB158" i="45" s="1"/>
  <c r="AF158" i="45"/>
  <c r="BF158" i="45" s="1"/>
  <c r="AJ158" i="45"/>
  <c r="BJ158" i="45" s="1"/>
  <c r="AN158" i="45"/>
  <c r="BN158" i="45" s="1"/>
  <c r="AR158" i="45"/>
  <c r="BR158" i="45" s="1"/>
  <c r="AV158" i="45"/>
  <c r="BV158" i="45" s="1"/>
  <c r="AZ158" i="45"/>
  <c r="BZ158" i="45" s="1"/>
  <c r="AE158" i="45"/>
  <c r="BE158" i="45" s="1"/>
  <c r="AK158" i="45"/>
  <c r="BK158" i="45" s="1"/>
  <c r="AP158" i="45"/>
  <c r="BP158" i="45" s="1"/>
  <c r="AU158" i="45"/>
  <c r="BU158" i="45" s="1"/>
  <c r="BA158" i="45"/>
  <c r="CA158" i="45" s="1"/>
  <c r="AC158" i="45"/>
  <c r="BC158" i="45" s="1"/>
  <c r="AH158" i="45"/>
  <c r="BH158" i="45" s="1"/>
  <c r="AM158" i="45"/>
  <c r="BM158" i="45" s="1"/>
  <c r="AS158" i="45"/>
  <c r="BS158" i="45" s="1"/>
  <c r="AX158" i="45"/>
  <c r="BX158" i="45" s="1"/>
  <c r="AL158" i="45"/>
  <c r="BL158" i="45" s="1"/>
  <c r="AW158" i="45"/>
  <c r="BW158" i="45" s="1"/>
  <c r="AG158" i="45"/>
  <c r="BG158" i="45" s="1"/>
  <c r="AQ158" i="45"/>
  <c r="BQ158" i="45" s="1"/>
  <c r="AD154" i="45"/>
  <c r="BD154" i="45" s="1"/>
  <c r="CH154" i="45" s="1"/>
  <c r="AH154" i="45"/>
  <c r="BH154" i="45" s="1"/>
  <c r="CL154" i="45" s="1"/>
  <c r="AL154" i="45"/>
  <c r="BL154" i="45" s="1"/>
  <c r="CP154" i="45" s="1"/>
  <c r="AP154" i="45"/>
  <c r="BP154" i="45" s="1"/>
  <c r="CT154" i="45" s="1"/>
  <c r="AT154" i="45"/>
  <c r="BT154" i="45" s="1"/>
  <c r="CX154" i="45" s="1"/>
  <c r="AX154" i="45"/>
  <c r="BX154" i="45" s="1"/>
  <c r="DB154" i="45" s="1"/>
  <c r="AC154" i="45"/>
  <c r="BC154" i="45" s="1"/>
  <c r="CG154" i="45" s="1"/>
  <c r="AI154" i="45"/>
  <c r="BI154" i="45" s="1"/>
  <c r="CM154" i="45" s="1"/>
  <c r="AN154" i="45"/>
  <c r="BN154" i="45" s="1"/>
  <c r="CR154" i="45" s="1"/>
  <c r="AS154" i="45"/>
  <c r="BS154" i="45" s="1"/>
  <c r="CW154" i="45" s="1"/>
  <c r="AY154" i="45"/>
  <c r="BY154" i="45" s="1"/>
  <c r="DC154" i="45" s="1"/>
  <c r="AB154" i="45"/>
  <c r="BB154" i="45" s="1"/>
  <c r="CF154" i="45" s="1"/>
  <c r="AJ154" i="45"/>
  <c r="BJ154" i="45" s="1"/>
  <c r="CN154" i="45" s="1"/>
  <c r="AQ154" i="45"/>
  <c r="BQ154" i="45" s="1"/>
  <c r="CU154" i="45" s="1"/>
  <c r="AW154" i="45"/>
  <c r="BW154" i="45" s="1"/>
  <c r="DA154" i="45" s="1"/>
  <c r="AF154" i="45"/>
  <c r="BF154" i="45" s="1"/>
  <c r="CJ154" i="45" s="1"/>
  <c r="AM154" i="45"/>
  <c r="BM154" i="45" s="1"/>
  <c r="CQ154" i="45" s="1"/>
  <c r="AU154" i="45"/>
  <c r="BU154" i="45" s="1"/>
  <c r="CY154" i="45" s="1"/>
  <c r="BA154" i="45"/>
  <c r="CA154" i="45" s="1"/>
  <c r="DE154" i="45" s="1"/>
  <c r="AK154" i="45"/>
  <c r="BK154" i="45" s="1"/>
  <c r="CO154" i="45" s="1"/>
  <c r="AZ154" i="45"/>
  <c r="BZ154" i="45" s="1"/>
  <c r="DD154" i="45" s="1"/>
  <c r="AE154" i="45"/>
  <c r="BE154" i="45" s="1"/>
  <c r="CI154" i="45" s="1"/>
  <c r="AR154" i="45"/>
  <c r="BR154" i="45" s="1"/>
  <c r="CV154" i="45" s="1"/>
  <c r="AD150" i="45"/>
  <c r="BD150" i="45" s="1"/>
  <c r="CH150" i="45" s="1"/>
  <c r="AH150" i="45"/>
  <c r="BH150" i="45" s="1"/>
  <c r="CL150" i="45" s="1"/>
  <c r="AL150" i="45"/>
  <c r="BL150" i="45" s="1"/>
  <c r="CP150" i="45" s="1"/>
  <c r="AP150" i="45"/>
  <c r="BP150" i="45" s="1"/>
  <c r="CT150" i="45" s="1"/>
  <c r="AT150" i="45"/>
  <c r="BT150" i="45" s="1"/>
  <c r="CX150" i="45" s="1"/>
  <c r="AX150" i="45"/>
  <c r="BX150" i="45" s="1"/>
  <c r="DB150" i="45" s="1"/>
  <c r="AF150" i="45"/>
  <c r="BF150" i="45" s="1"/>
  <c r="CJ150" i="45" s="1"/>
  <c r="AK150" i="45"/>
  <c r="BK150" i="45" s="1"/>
  <c r="CO150" i="45" s="1"/>
  <c r="AQ150" i="45"/>
  <c r="BQ150" i="45" s="1"/>
  <c r="CU150" i="45" s="1"/>
  <c r="AV150" i="45"/>
  <c r="BV150" i="45" s="1"/>
  <c r="CZ150" i="45" s="1"/>
  <c r="BA150" i="45"/>
  <c r="CA150" i="45" s="1"/>
  <c r="DE150" i="45" s="1"/>
  <c r="AG150" i="45"/>
  <c r="BG150" i="45" s="1"/>
  <c r="CK150" i="45" s="1"/>
  <c r="AN150" i="45"/>
  <c r="BN150" i="45" s="1"/>
  <c r="CR150" i="45" s="1"/>
  <c r="AU150" i="45"/>
  <c r="BU150" i="45" s="1"/>
  <c r="CY150" i="45" s="1"/>
  <c r="AC150" i="45"/>
  <c r="BC150" i="45" s="1"/>
  <c r="CG150" i="45" s="1"/>
  <c r="AJ150" i="45"/>
  <c r="BJ150" i="45" s="1"/>
  <c r="CN150" i="45" s="1"/>
  <c r="AR150" i="45"/>
  <c r="BR150" i="45" s="1"/>
  <c r="CV150" i="45" s="1"/>
  <c r="AY150" i="45"/>
  <c r="BY150" i="45" s="1"/>
  <c r="DC150" i="45" s="1"/>
  <c r="AB150" i="45"/>
  <c r="BB150" i="45" s="1"/>
  <c r="CF150" i="45" s="1"/>
  <c r="AO150" i="45"/>
  <c r="BO150" i="45" s="1"/>
  <c r="CS150" i="45" s="1"/>
  <c r="AI150" i="45"/>
  <c r="BI150" i="45" s="1"/>
  <c r="CM150" i="45" s="1"/>
  <c r="AW150" i="45"/>
  <c r="BW150" i="45" s="1"/>
  <c r="DA150" i="45" s="1"/>
  <c r="AD146" i="45"/>
  <c r="BD146" i="45" s="1"/>
  <c r="CH146" i="45" s="1"/>
  <c r="AH146" i="45"/>
  <c r="BH146" i="45" s="1"/>
  <c r="CL146" i="45" s="1"/>
  <c r="AL146" i="45"/>
  <c r="BL146" i="45" s="1"/>
  <c r="CP146" i="45" s="1"/>
  <c r="AP146" i="45"/>
  <c r="BP146" i="45" s="1"/>
  <c r="CT146" i="45" s="1"/>
  <c r="AT146" i="45"/>
  <c r="BT146" i="45" s="1"/>
  <c r="CX146" i="45" s="1"/>
  <c r="AX146" i="45"/>
  <c r="BX146" i="45" s="1"/>
  <c r="DB146" i="45" s="1"/>
  <c r="AC146" i="45"/>
  <c r="BC146" i="45" s="1"/>
  <c r="CG146" i="45" s="1"/>
  <c r="AI146" i="45"/>
  <c r="BI146" i="45" s="1"/>
  <c r="CM146" i="45" s="1"/>
  <c r="AN146" i="45"/>
  <c r="BN146" i="45" s="1"/>
  <c r="CR146" i="45" s="1"/>
  <c r="AS146" i="45"/>
  <c r="BS146" i="45" s="1"/>
  <c r="CW146" i="45" s="1"/>
  <c r="AY146" i="45"/>
  <c r="BY146" i="45" s="1"/>
  <c r="DC146" i="45" s="1"/>
  <c r="AE146" i="45"/>
  <c r="BE146" i="45" s="1"/>
  <c r="CI146" i="45" s="1"/>
  <c r="AK146" i="45"/>
  <c r="BK146" i="45" s="1"/>
  <c r="CO146" i="45" s="1"/>
  <c r="AR146" i="45"/>
  <c r="BR146" i="45" s="1"/>
  <c r="CV146" i="45" s="1"/>
  <c r="AZ146" i="45"/>
  <c r="BZ146" i="45" s="1"/>
  <c r="DD146" i="45" s="1"/>
  <c r="AG146" i="45"/>
  <c r="BG146" i="45" s="1"/>
  <c r="CK146" i="45" s="1"/>
  <c r="AO146" i="45"/>
  <c r="BO146" i="45" s="1"/>
  <c r="CS146" i="45" s="1"/>
  <c r="AV146" i="45"/>
  <c r="BV146" i="45" s="1"/>
  <c r="CZ146" i="45" s="1"/>
  <c r="AF146" i="45"/>
  <c r="BF146" i="45" s="1"/>
  <c r="CJ146" i="45" s="1"/>
  <c r="AU146" i="45"/>
  <c r="BU146" i="45" s="1"/>
  <c r="CY146" i="45" s="1"/>
  <c r="AM146" i="45"/>
  <c r="BM146" i="45" s="1"/>
  <c r="CQ146" i="45" s="1"/>
  <c r="BA146" i="45"/>
  <c r="CA146" i="45" s="1"/>
  <c r="DE146" i="45" s="1"/>
  <c r="AD142" i="45"/>
  <c r="BD142" i="45" s="1"/>
  <c r="CH142" i="45" s="1"/>
  <c r="AH142" i="45"/>
  <c r="BH142" i="45" s="1"/>
  <c r="CL142" i="45" s="1"/>
  <c r="AL142" i="45"/>
  <c r="BL142" i="45" s="1"/>
  <c r="CP142" i="45" s="1"/>
  <c r="AP142" i="45"/>
  <c r="BP142" i="45" s="1"/>
  <c r="CT142" i="45" s="1"/>
  <c r="AT142" i="45"/>
  <c r="BT142" i="45" s="1"/>
  <c r="CX142" i="45" s="1"/>
  <c r="AX142" i="45"/>
  <c r="BX142" i="45" s="1"/>
  <c r="DB142" i="45" s="1"/>
  <c r="AF142" i="45"/>
  <c r="BF142" i="45" s="1"/>
  <c r="CJ142" i="45" s="1"/>
  <c r="AK142" i="45"/>
  <c r="BK142" i="45" s="1"/>
  <c r="CO142" i="45" s="1"/>
  <c r="AQ142" i="45"/>
  <c r="BQ142" i="45" s="1"/>
  <c r="CU142" i="45" s="1"/>
  <c r="AV142" i="45"/>
  <c r="BV142" i="45" s="1"/>
  <c r="CZ142" i="45" s="1"/>
  <c r="BA142" i="45"/>
  <c r="CA142" i="45" s="1"/>
  <c r="DE142" i="45" s="1"/>
  <c r="AB142" i="45"/>
  <c r="BB142" i="45" s="1"/>
  <c r="CF142" i="45" s="1"/>
  <c r="AI142" i="45"/>
  <c r="BI142" i="45" s="1"/>
  <c r="CM142" i="45" s="1"/>
  <c r="AO142" i="45"/>
  <c r="BO142" i="45" s="1"/>
  <c r="CS142" i="45" s="1"/>
  <c r="AW142" i="45"/>
  <c r="BW142" i="45" s="1"/>
  <c r="DA142" i="45" s="1"/>
  <c r="AE142" i="45"/>
  <c r="BE142" i="45" s="1"/>
  <c r="CI142" i="45" s="1"/>
  <c r="AM142" i="45"/>
  <c r="BM142" i="45" s="1"/>
  <c r="CQ142" i="45" s="1"/>
  <c r="AS142" i="45"/>
  <c r="BS142" i="45" s="1"/>
  <c r="CW142" i="45" s="1"/>
  <c r="AZ142" i="45"/>
  <c r="BZ142" i="45" s="1"/>
  <c r="DD142" i="45" s="1"/>
  <c r="AJ142" i="45"/>
  <c r="BJ142" i="45" s="1"/>
  <c r="CN142" i="45" s="1"/>
  <c r="AY142" i="45"/>
  <c r="BY142" i="45" s="1"/>
  <c r="DC142" i="45" s="1"/>
  <c r="AC142" i="45"/>
  <c r="BC142" i="45" s="1"/>
  <c r="CG142" i="45" s="1"/>
  <c r="AR142" i="45"/>
  <c r="BR142" i="45" s="1"/>
  <c r="CV142" i="45" s="1"/>
  <c r="AD138" i="45"/>
  <c r="BD138" i="45" s="1"/>
  <c r="CH138" i="45" s="1"/>
  <c r="AH138" i="45"/>
  <c r="BH138" i="45" s="1"/>
  <c r="CL138" i="45" s="1"/>
  <c r="AL138" i="45"/>
  <c r="BL138" i="45" s="1"/>
  <c r="CP138" i="45" s="1"/>
  <c r="AP138" i="45"/>
  <c r="BP138" i="45" s="1"/>
  <c r="CT138" i="45" s="1"/>
  <c r="AT138" i="45"/>
  <c r="BT138" i="45" s="1"/>
  <c r="CX138" i="45" s="1"/>
  <c r="AX138" i="45"/>
  <c r="BX138" i="45" s="1"/>
  <c r="DB138" i="45" s="1"/>
  <c r="AC138" i="45"/>
  <c r="BC138" i="45" s="1"/>
  <c r="CG138" i="45" s="1"/>
  <c r="AI138" i="45"/>
  <c r="BI138" i="45" s="1"/>
  <c r="CM138" i="45" s="1"/>
  <c r="AN138" i="45"/>
  <c r="BN138" i="45" s="1"/>
  <c r="CR138" i="45" s="1"/>
  <c r="AS138" i="45"/>
  <c r="BS138" i="45" s="1"/>
  <c r="CW138" i="45" s="1"/>
  <c r="AY138" i="45"/>
  <c r="BY138" i="45" s="1"/>
  <c r="DC138" i="45" s="1"/>
  <c r="AF138" i="45"/>
  <c r="BF138" i="45" s="1"/>
  <c r="CJ138" i="45" s="1"/>
  <c r="AM138" i="45"/>
  <c r="BM138" i="45" s="1"/>
  <c r="CQ138" i="45" s="1"/>
  <c r="AU138" i="45"/>
  <c r="BU138" i="45" s="1"/>
  <c r="CY138" i="45" s="1"/>
  <c r="BA138" i="45"/>
  <c r="CA138" i="45" s="1"/>
  <c r="DE138" i="45" s="1"/>
  <c r="AB138" i="45"/>
  <c r="BB138" i="45" s="1"/>
  <c r="CF138" i="45" s="1"/>
  <c r="AJ138" i="45"/>
  <c r="BJ138" i="45" s="1"/>
  <c r="CN138" i="45" s="1"/>
  <c r="AQ138" i="45"/>
  <c r="BQ138" i="45" s="1"/>
  <c r="CU138" i="45" s="1"/>
  <c r="AW138" i="45"/>
  <c r="BW138" i="45" s="1"/>
  <c r="DA138" i="45" s="1"/>
  <c r="AO138" i="45"/>
  <c r="BO138" i="45" s="1"/>
  <c r="CS138" i="45" s="1"/>
  <c r="AG138" i="45"/>
  <c r="BG138" i="45" s="1"/>
  <c r="CK138" i="45" s="1"/>
  <c r="AV138" i="45"/>
  <c r="BV138" i="45" s="1"/>
  <c r="CZ138" i="45" s="1"/>
  <c r="AD134" i="45"/>
  <c r="AH134" i="45"/>
  <c r="AL134" i="45"/>
  <c r="AP134" i="45"/>
  <c r="AT134" i="45"/>
  <c r="AX134" i="45"/>
  <c r="AF134" i="45"/>
  <c r="AK134" i="45"/>
  <c r="AQ134" i="45"/>
  <c r="AV134" i="45"/>
  <c r="BA134" i="45"/>
  <c r="AC134" i="45"/>
  <c r="AJ134" i="45"/>
  <c r="AR134" i="45"/>
  <c r="AY134" i="45"/>
  <c r="AG134" i="45"/>
  <c r="AN134" i="45"/>
  <c r="AU134" i="45"/>
  <c r="AE134" i="45"/>
  <c r="AS134" i="45"/>
  <c r="AM134" i="45"/>
  <c r="AZ134" i="45"/>
  <c r="AD130" i="45"/>
  <c r="AH130" i="45"/>
  <c r="AL130" i="45"/>
  <c r="AP130" i="45"/>
  <c r="AT130" i="45"/>
  <c r="AX130" i="45"/>
  <c r="AC130" i="45"/>
  <c r="AI130" i="45"/>
  <c r="AN130" i="45"/>
  <c r="AS130" i="45"/>
  <c r="AY130" i="45"/>
  <c r="AG130" i="45"/>
  <c r="AO130" i="45"/>
  <c r="AV130" i="45"/>
  <c r="AE130" i="45"/>
  <c r="AK130" i="45"/>
  <c r="AR130" i="45"/>
  <c r="AZ130" i="45"/>
  <c r="AJ130" i="45"/>
  <c r="AW130" i="45"/>
  <c r="AB130" i="45"/>
  <c r="AQ130" i="45"/>
  <c r="AD126" i="45"/>
  <c r="BD126" i="45" s="1"/>
  <c r="BD24" i="45" s="1"/>
  <c r="CH24" i="45" s="1"/>
  <c r="AH126" i="45"/>
  <c r="BH126" i="45" s="1"/>
  <c r="BH24" i="45" s="1"/>
  <c r="CL24" i="45" s="1"/>
  <c r="AL126" i="45"/>
  <c r="BL126" i="45" s="1"/>
  <c r="BL24" i="45" s="1"/>
  <c r="CP24" i="45" s="1"/>
  <c r="AP126" i="45"/>
  <c r="BP126" i="45" s="1"/>
  <c r="BP24" i="45" s="1"/>
  <c r="CT24" i="45" s="1"/>
  <c r="AT126" i="45"/>
  <c r="BT126" i="45" s="1"/>
  <c r="BT24" i="45" s="1"/>
  <c r="CX24" i="45" s="1"/>
  <c r="AX126" i="45"/>
  <c r="BX126" i="45" s="1"/>
  <c r="BX24" i="45" s="1"/>
  <c r="DB24" i="45" s="1"/>
  <c r="AF126" i="45"/>
  <c r="BF126" i="45" s="1"/>
  <c r="BF24" i="45" s="1"/>
  <c r="CJ24" i="45" s="1"/>
  <c r="AK126" i="45"/>
  <c r="BK126" i="45" s="1"/>
  <c r="BK24" i="45" s="1"/>
  <c r="CO24" i="45" s="1"/>
  <c r="AQ126" i="45"/>
  <c r="BQ126" i="45" s="1"/>
  <c r="BQ24" i="45" s="1"/>
  <c r="CU24" i="45" s="1"/>
  <c r="AV126" i="45"/>
  <c r="BV126" i="45" s="1"/>
  <c r="BV24" i="45" s="1"/>
  <c r="CZ24" i="45" s="1"/>
  <c r="BA126" i="45"/>
  <c r="CA126" i="45" s="1"/>
  <c r="CA24" i="45" s="1"/>
  <c r="DE24" i="45" s="1"/>
  <c r="AE126" i="45"/>
  <c r="BE126" i="45" s="1"/>
  <c r="BE24" i="45" s="1"/>
  <c r="CI24" i="45" s="1"/>
  <c r="AM126" i="45"/>
  <c r="BM126" i="45" s="1"/>
  <c r="BM24" i="45" s="1"/>
  <c r="CQ24" i="45" s="1"/>
  <c r="AS126" i="45"/>
  <c r="BS126" i="45" s="1"/>
  <c r="BS24" i="45" s="1"/>
  <c r="CW24" i="45" s="1"/>
  <c r="AZ126" i="45"/>
  <c r="BZ126" i="45" s="1"/>
  <c r="BZ24" i="45" s="1"/>
  <c r="DD24" i="45" s="1"/>
  <c r="AB126" i="45"/>
  <c r="BB126" i="45" s="1"/>
  <c r="BB24" i="45" s="1"/>
  <c r="CF24" i="45" s="1"/>
  <c r="AI126" i="45"/>
  <c r="BI126" i="45" s="1"/>
  <c r="BI24" i="45" s="1"/>
  <c r="CM24" i="45" s="1"/>
  <c r="AO126" i="45"/>
  <c r="BO126" i="45" s="1"/>
  <c r="BO24" i="45" s="1"/>
  <c r="CS24" i="45" s="1"/>
  <c r="AW126" i="45"/>
  <c r="BW126" i="45" s="1"/>
  <c r="BW24" i="45" s="1"/>
  <c r="DA24" i="45" s="1"/>
  <c r="AN126" i="45"/>
  <c r="BN126" i="45" s="1"/>
  <c r="BN24" i="45" s="1"/>
  <c r="CR24" i="45" s="1"/>
  <c r="AG126" i="45"/>
  <c r="BG126" i="45" s="1"/>
  <c r="BG24" i="45" s="1"/>
  <c r="CK24" i="45" s="1"/>
  <c r="AU126" i="45"/>
  <c r="BU126" i="45" s="1"/>
  <c r="BU24" i="45" s="1"/>
  <c r="CY24" i="45" s="1"/>
  <c r="AD122" i="45"/>
  <c r="BD122" i="45" s="1"/>
  <c r="CH122" i="45" s="1"/>
  <c r="AH122" i="45"/>
  <c r="BH122" i="45" s="1"/>
  <c r="CL122" i="45" s="1"/>
  <c r="AL122" i="45"/>
  <c r="BL122" i="45" s="1"/>
  <c r="CP122" i="45" s="1"/>
  <c r="AP122" i="45"/>
  <c r="BP122" i="45" s="1"/>
  <c r="AT122" i="45"/>
  <c r="AX122" i="45"/>
  <c r="AC122" i="45"/>
  <c r="BC122" i="45" s="1"/>
  <c r="CG122" i="45" s="1"/>
  <c r="AI122" i="45"/>
  <c r="BI122" i="45" s="1"/>
  <c r="CM122" i="45" s="1"/>
  <c r="AN122" i="45"/>
  <c r="AS122" i="45"/>
  <c r="AY122" i="45"/>
  <c r="AB122" i="45"/>
  <c r="BB122" i="45" s="1"/>
  <c r="CF122" i="45" s="1"/>
  <c r="AJ122" i="45"/>
  <c r="AQ122" i="45"/>
  <c r="AW122" i="45"/>
  <c r="AF122" i="45"/>
  <c r="BF122" i="45" s="1"/>
  <c r="CJ122" i="45" s="1"/>
  <c r="AM122" i="45"/>
  <c r="BM122" i="45" s="1"/>
  <c r="CQ122" i="45" s="1"/>
  <c r="CQ323" i="45" s="1"/>
  <c r="AU122" i="45"/>
  <c r="BA122" i="45"/>
  <c r="CA122" i="45" s="1"/>
  <c r="DE122" i="45" s="1"/>
  <c r="AE122" i="45"/>
  <c r="BE122" i="45" s="1"/>
  <c r="CI122" i="45" s="1"/>
  <c r="AR122" i="45"/>
  <c r="AK122" i="45"/>
  <c r="BK122" i="45" s="1"/>
  <c r="AZ122" i="45"/>
  <c r="AD118" i="45"/>
  <c r="BD118" i="45" s="1"/>
  <c r="CH118" i="45" s="1"/>
  <c r="AH118" i="45"/>
  <c r="BH118" i="45" s="1"/>
  <c r="CL118" i="45" s="1"/>
  <c r="AL118" i="45"/>
  <c r="BL118" i="45" s="1"/>
  <c r="CP118" i="45" s="1"/>
  <c r="AP118" i="45"/>
  <c r="BP118" i="45" s="1"/>
  <c r="CT118" i="45" s="1"/>
  <c r="AT118" i="45"/>
  <c r="BT118" i="45" s="1"/>
  <c r="CX118" i="45" s="1"/>
  <c r="AX118" i="45"/>
  <c r="BX118" i="45" s="1"/>
  <c r="DB118" i="45" s="1"/>
  <c r="AF118" i="45"/>
  <c r="BF118" i="45" s="1"/>
  <c r="CJ118" i="45" s="1"/>
  <c r="AK118" i="45"/>
  <c r="BK118" i="45" s="1"/>
  <c r="CO118" i="45" s="1"/>
  <c r="AQ118" i="45"/>
  <c r="BQ118" i="45" s="1"/>
  <c r="CU118" i="45" s="1"/>
  <c r="AV118" i="45"/>
  <c r="BV118" i="45" s="1"/>
  <c r="CZ118" i="45" s="1"/>
  <c r="BA118" i="45"/>
  <c r="CA118" i="45" s="1"/>
  <c r="DE118" i="45" s="1"/>
  <c r="AG118" i="45"/>
  <c r="BG118" i="45" s="1"/>
  <c r="CK118" i="45" s="1"/>
  <c r="AN118" i="45"/>
  <c r="BN118" i="45" s="1"/>
  <c r="CR118" i="45" s="1"/>
  <c r="AU118" i="45"/>
  <c r="BU118" i="45" s="1"/>
  <c r="CY118" i="45" s="1"/>
  <c r="AC118" i="45"/>
  <c r="BC118" i="45" s="1"/>
  <c r="CG118" i="45" s="1"/>
  <c r="AJ118" i="45"/>
  <c r="BJ118" i="45" s="1"/>
  <c r="CN118" i="45" s="1"/>
  <c r="AR118" i="45"/>
  <c r="BR118" i="45" s="1"/>
  <c r="CV118" i="45" s="1"/>
  <c r="AY118" i="45"/>
  <c r="BY118" i="45" s="1"/>
  <c r="DC118" i="45" s="1"/>
  <c r="AI118" i="45"/>
  <c r="BI118" i="45" s="1"/>
  <c r="CM118" i="45" s="1"/>
  <c r="AW118" i="45"/>
  <c r="BW118" i="45" s="1"/>
  <c r="DA118" i="45" s="1"/>
  <c r="AB118" i="45"/>
  <c r="BB118" i="45" s="1"/>
  <c r="CF118" i="45" s="1"/>
  <c r="AO118" i="45"/>
  <c r="BO118" i="45" s="1"/>
  <c r="CS118" i="45" s="1"/>
  <c r="AD114" i="45"/>
  <c r="BD114" i="45" s="1"/>
  <c r="CH114" i="45" s="1"/>
  <c r="AH114" i="45"/>
  <c r="BH114" i="45" s="1"/>
  <c r="CL114" i="45" s="1"/>
  <c r="AL114" i="45"/>
  <c r="BL114" i="45" s="1"/>
  <c r="CP114" i="45" s="1"/>
  <c r="AP114" i="45"/>
  <c r="BP114" i="45" s="1"/>
  <c r="CT114" i="45" s="1"/>
  <c r="AT114" i="45"/>
  <c r="BT114" i="45" s="1"/>
  <c r="CX114" i="45" s="1"/>
  <c r="AX114" i="45"/>
  <c r="BX114" i="45" s="1"/>
  <c r="DB114" i="45" s="1"/>
  <c r="AC114" i="45"/>
  <c r="BC114" i="45" s="1"/>
  <c r="CG114" i="45" s="1"/>
  <c r="AI114" i="45"/>
  <c r="BI114" i="45" s="1"/>
  <c r="CM114" i="45" s="1"/>
  <c r="AN114" i="45"/>
  <c r="BN114" i="45" s="1"/>
  <c r="CR114" i="45" s="1"/>
  <c r="AS114" i="45"/>
  <c r="BS114" i="45" s="1"/>
  <c r="CW114" i="45" s="1"/>
  <c r="AY114" i="45"/>
  <c r="BY114" i="45" s="1"/>
  <c r="DC114" i="45" s="1"/>
  <c r="AE114" i="45"/>
  <c r="BE114" i="45" s="1"/>
  <c r="CI114" i="45" s="1"/>
  <c r="AK114" i="45"/>
  <c r="BK114" i="45" s="1"/>
  <c r="CO114" i="45" s="1"/>
  <c r="AR114" i="45"/>
  <c r="BR114" i="45" s="1"/>
  <c r="CV114" i="45" s="1"/>
  <c r="AZ114" i="45"/>
  <c r="BZ114" i="45" s="1"/>
  <c r="DD114" i="45" s="1"/>
  <c r="AG114" i="45"/>
  <c r="BG114" i="45" s="1"/>
  <c r="CK114" i="45" s="1"/>
  <c r="AO114" i="45"/>
  <c r="BO114" i="45" s="1"/>
  <c r="CS114" i="45" s="1"/>
  <c r="AV114" i="45"/>
  <c r="BV114" i="45" s="1"/>
  <c r="CZ114" i="45" s="1"/>
  <c r="AM114" i="45"/>
  <c r="BM114" i="45" s="1"/>
  <c r="CQ114" i="45" s="1"/>
  <c r="BA114" i="45"/>
  <c r="CA114" i="45" s="1"/>
  <c r="DE114" i="45" s="1"/>
  <c r="AF114" i="45"/>
  <c r="BF114" i="45" s="1"/>
  <c r="CJ114" i="45" s="1"/>
  <c r="AU114" i="45"/>
  <c r="BU114" i="45" s="1"/>
  <c r="CY114" i="45" s="1"/>
  <c r="AD110" i="45"/>
  <c r="BD110" i="45" s="1"/>
  <c r="CH110" i="45" s="1"/>
  <c r="AH110" i="45"/>
  <c r="BH110" i="45" s="1"/>
  <c r="CL110" i="45" s="1"/>
  <c r="AL110" i="45"/>
  <c r="BL110" i="45" s="1"/>
  <c r="CP110" i="45" s="1"/>
  <c r="AP110" i="45"/>
  <c r="BP110" i="45" s="1"/>
  <c r="CT110" i="45" s="1"/>
  <c r="AT110" i="45"/>
  <c r="BT110" i="45" s="1"/>
  <c r="CX110" i="45" s="1"/>
  <c r="AX110" i="45"/>
  <c r="BX110" i="45" s="1"/>
  <c r="DB110" i="45" s="1"/>
  <c r="AF110" i="45"/>
  <c r="BF110" i="45" s="1"/>
  <c r="CJ110" i="45" s="1"/>
  <c r="AK110" i="45"/>
  <c r="BK110" i="45" s="1"/>
  <c r="CO110" i="45" s="1"/>
  <c r="AQ110" i="45"/>
  <c r="BQ110" i="45" s="1"/>
  <c r="CU110" i="45" s="1"/>
  <c r="AV110" i="45"/>
  <c r="BV110" i="45" s="1"/>
  <c r="CZ110" i="45" s="1"/>
  <c r="BA110" i="45"/>
  <c r="CA110" i="45" s="1"/>
  <c r="DE110" i="45" s="1"/>
  <c r="AB110" i="45"/>
  <c r="BB110" i="45" s="1"/>
  <c r="CF110" i="45" s="1"/>
  <c r="AI110" i="45"/>
  <c r="BI110" i="45" s="1"/>
  <c r="CM110" i="45" s="1"/>
  <c r="AO110" i="45"/>
  <c r="BO110" i="45" s="1"/>
  <c r="CS110" i="45" s="1"/>
  <c r="AW110" i="45"/>
  <c r="BW110" i="45" s="1"/>
  <c r="DA110" i="45" s="1"/>
  <c r="AE110" i="45"/>
  <c r="BE110" i="45" s="1"/>
  <c r="CI110" i="45" s="1"/>
  <c r="AM110" i="45"/>
  <c r="BM110" i="45" s="1"/>
  <c r="CQ110" i="45" s="1"/>
  <c r="AS110" i="45"/>
  <c r="BS110" i="45" s="1"/>
  <c r="CW110" i="45" s="1"/>
  <c r="AZ110" i="45"/>
  <c r="BZ110" i="45" s="1"/>
  <c r="DD110" i="45" s="1"/>
  <c r="AC110" i="45"/>
  <c r="BC110" i="45" s="1"/>
  <c r="CG110" i="45" s="1"/>
  <c r="AR110" i="45"/>
  <c r="BR110" i="45" s="1"/>
  <c r="CV110" i="45" s="1"/>
  <c r="AJ110" i="45"/>
  <c r="BJ110" i="45" s="1"/>
  <c r="CN110" i="45" s="1"/>
  <c r="AY110" i="45"/>
  <c r="BY110" i="45" s="1"/>
  <c r="DC110" i="45" s="1"/>
  <c r="AD106" i="45"/>
  <c r="BD106" i="45" s="1"/>
  <c r="AH106" i="45"/>
  <c r="BH106" i="45" s="1"/>
  <c r="AL106" i="45"/>
  <c r="BL106" i="45" s="1"/>
  <c r="AP106" i="45"/>
  <c r="BP106" i="45" s="1"/>
  <c r="AT106" i="45"/>
  <c r="BT106" i="45" s="1"/>
  <c r="AX106" i="45"/>
  <c r="BX106" i="45" s="1"/>
  <c r="AC106" i="45"/>
  <c r="BC106" i="45" s="1"/>
  <c r="AI106" i="45"/>
  <c r="BI106" i="45" s="1"/>
  <c r="AN106" i="45"/>
  <c r="BN106" i="45" s="1"/>
  <c r="AS106" i="45"/>
  <c r="BS106" i="45" s="1"/>
  <c r="AY106" i="45"/>
  <c r="BY106" i="45" s="1"/>
  <c r="AF106" i="45"/>
  <c r="BF106" i="45" s="1"/>
  <c r="AM106" i="45"/>
  <c r="BM106" i="45" s="1"/>
  <c r="AU106" i="45"/>
  <c r="BU106" i="45" s="1"/>
  <c r="BA106" i="45"/>
  <c r="CA106" i="45" s="1"/>
  <c r="AB106" i="45"/>
  <c r="BB106" i="45" s="1"/>
  <c r="AJ106" i="45"/>
  <c r="BJ106" i="45" s="1"/>
  <c r="AQ106" i="45"/>
  <c r="BQ106" i="45" s="1"/>
  <c r="AW106" i="45"/>
  <c r="BW106" i="45" s="1"/>
  <c r="AG106" i="45"/>
  <c r="BG106" i="45" s="1"/>
  <c r="AV106" i="45"/>
  <c r="BV106" i="45" s="1"/>
  <c r="AO106" i="45"/>
  <c r="BO106" i="45" s="1"/>
  <c r="AD102" i="45"/>
  <c r="BD102" i="45" s="1"/>
  <c r="CH102" i="45" s="1"/>
  <c r="AH102" i="45"/>
  <c r="BH102" i="45" s="1"/>
  <c r="CL102" i="45" s="1"/>
  <c r="AL102" i="45"/>
  <c r="BL102" i="45" s="1"/>
  <c r="CP102" i="45" s="1"/>
  <c r="AP102" i="45"/>
  <c r="BP102" i="45" s="1"/>
  <c r="CT102" i="45" s="1"/>
  <c r="AT102" i="45"/>
  <c r="BT102" i="45" s="1"/>
  <c r="CX102" i="45" s="1"/>
  <c r="AX102" i="45"/>
  <c r="BX102" i="45" s="1"/>
  <c r="DB102" i="45" s="1"/>
  <c r="AF102" i="45"/>
  <c r="BF102" i="45" s="1"/>
  <c r="CJ102" i="45" s="1"/>
  <c r="AK102" i="45"/>
  <c r="BK102" i="45" s="1"/>
  <c r="CO102" i="45" s="1"/>
  <c r="AQ102" i="45"/>
  <c r="BQ102" i="45" s="1"/>
  <c r="CU102" i="45" s="1"/>
  <c r="AV102" i="45"/>
  <c r="BV102" i="45" s="1"/>
  <c r="CZ102" i="45" s="1"/>
  <c r="BA102" i="45"/>
  <c r="CA102" i="45" s="1"/>
  <c r="DE102" i="45" s="1"/>
  <c r="AC102" i="45"/>
  <c r="BC102" i="45" s="1"/>
  <c r="CG102" i="45" s="1"/>
  <c r="AJ102" i="45"/>
  <c r="BJ102" i="45" s="1"/>
  <c r="CN102" i="45" s="1"/>
  <c r="AR102" i="45"/>
  <c r="BR102" i="45" s="1"/>
  <c r="CV102" i="45" s="1"/>
  <c r="AY102" i="45"/>
  <c r="BY102" i="45" s="1"/>
  <c r="DC102" i="45" s="1"/>
  <c r="AG102" i="45"/>
  <c r="BG102" i="45" s="1"/>
  <c r="CK102" i="45" s="1"/>
  <c r="AN102" i="45"/>
  <c r="BN102" i="45" s="1"/>
  <c r="CR102" i="45" s="1"/>
  <c r="AU102" i="45"/>
  <c r="BU102" i="45" s="1"/>
  <c r="CY102" i="45" s="1"/>
  <c r="AM102" i="45"/>
  <c r="BM102" i="45" s="1"/>
  <c r="CQ102" i="45" s="1"/>
  <c r="AZ102" i="45"/>
  <c r="BZ102" i="45" s="1"/>
  <c r="DD102" i="45" s="1"/>
  <c r="AE102" i="45"/>
  <c r="BE102" i="45" s="1"/>
  <c r="CI102" i="45" s="1"/>
  <c r="AS102" i="45"/>
  <c r="BS102" i="45" s="1"/>
  <c r="CW102" i="45" s="1"/>
  <c r="AD98" i="45"/>
  <c r="BD98" i="45" s="1"/>
  <c r="CH98" i="45" s="1"/>
  <c r="AH98" i="45"/>
  <c r="BH98" i="45" s="1"/>
  <c r="CL98" i="45" s="1"/>
  <c r="AL98" i="45"/>
  <c r="BL98" i="45" s="1"/>
  <c r="CP98" i="45" s="1"/>
  <c r="AP98" i="45"/>
  <c r="BP98" i="45" s="1"/>
  <c r="CT98" i="45" s="1"/>
  <c r="AT98" i="45"/>
  <c r="BT98" i="45" s="1"/>
  <c r="CX98" i="45" s="1"/>
  <c r="AX98" i="45"/>
  <c r="BX98" i="45" s="1"/>
  <c r="DB98" i="45" s="1"/>
  <c r="AC98" i="45"/>
  <c r="BC98" i="45" s="1"/>
  <c r="CG98" i="45" s="1"/>
  <c r="AI98" i="45"/>
  <c r="BI98" i="45" s="1"/>
  <c r="CM98" i="45" s="1"/>
  <c r="AN98" i="45"/>
  <c r="BN98" i="45" s="1"/>
  <c r="CR98" i="45" s="1"/>
  <c r="AS98" i="45"/>
  <c r="BS98" i="45" s="1"/>
  <c r="CW98" i="45" s="1"/>
  <c r="AY98" i="45"/>
  <c r="BY98" i="45" s="1"/>
  <c r="DC98" i="45" s="1"/>
  <c r="AG98" i="45"/>
  <c r="BG98" i="45" s="1"/>
  <c r="CK98" i="45" s="1"/>
  <c r="AO98" i="45"/>
  <c r="BO98" i="45" s="1"/>
  <c r="CS98" i="45" s="1"/>
  <c r="AV98" i="45"/>
  <c r="BV98" i="45" s="1"/>
  <c r="CZ98" i="45" s="1"/>
  <c r="AE98" i="45"/>
  <c r="BE98" i="45" s="1"/>
  <c r="CI98" i="45" s="1"/>
  <c r="AK98" i="45"/>
  <c r="BK98" i="45" s="1"/>
  <c r="CO98" i="45" s="1"/>
  <c r="AR98" i="45"/>
  <c r="BR98" i="45" s="1"/>
  <c r="CV98" i="45" s="1"/>
  <c r="AZ98" i="45"/>
  <c r="BZ98" i="45" s="1"/>
  <c r="DD98" i="45" s="1"/>
  <c r="AB98" i="45"/>
  <c r="BB98" i="45" s="1"/>
  <c r="CF98" i="45" s="1"/>
  <c r="AQ98" i="45"/>
  <c r="BQ98" i="45" s="1"/>
  <c r="CU98" i="45" s="1"/>
  <c r="AJ98" i="45"/>
  <c r="BJ98" i="45" s="1"/>
  <c r="CN98" i="45" s="1"/>
  <c r="AW98" i="45"/>
  <c r="BW98" i="45" s="1"/>
  <c r="DA98" i="45" s="1"/>
  <c r="AD94" i="45"/>
  <c r="BD94" i="45" s="1"/>
  <c r="CH94" i="45" s="1"/>
  <c r="AH94" i="45"/>
  <c r="BH94" i="45" s="1"/>
  <c r="CL94" i="45" s="1"/>
  <c r="AL94" i="45"/>
  <c r="BL94" i="45" s="1"/>
  <c r="CP94" i="45" s="1"/>
  <c r="AP94" i="45"/>
  <c r="BP94" i="45" s="1"/>
  <c r="CT94" i="45" s="1"/>
  <c r="AT94" i="45"/>
  <c r="BT94" i="45" s="1"/>
  <c r="CX94" i="45" s="1"/>
  <c r="AX94" i="45"/>
  <c r="BX94" i="45" s="1"/>
  <c r="DB94" i="45" s="1"/>
  <c r="AF94" i="45"/>
  <c r="BF94" i="45" s="1"/>
  <c r="CJ94" i="45" s="1"/>
  <c r="AK94" i="45"/>
  <c r="BK94" i="45" s="1"/>
  <c r="CO94" i="45" s="1"/>
  <c r="AQ94" i="45"/>
  <c r="BQ94" i="45" s="1"/>
  <c r="CU94" i="45" s="1"/>
  <c r="AV94" i="45"/>
  <c r="BV94" i="45" s="1"/>
  <c r="CZ94" i="45" s="1"/>
  <c r="BA94" i="45"/>
  <c r="CA94" i="45" s="1"/>
  <c r="DE94" i="45" s="1"/>
  <c r="AE94" i="45"/>
  <c r="BE94" i="45" s="1"/>
  <c r="CI94" i="45" s="1"/>
  <c r="AM94" i="45"/>
  <c r="BM94" i="45" s="1"/>
  <c r="CQ94" i="45" s="1"/>
  <c r="AS94" i="45"/>
  <c r="BS94" i="45" s="1"/>
  <c r="CW94" i="45" s="1"/>
  <c r="AZ94" i="45"/>
  <c r="BZ94" i="45" s="1"/>
  <c r="DD94" i="45" s="1"/>
  <c r="AB94" i="45"/>
  <c r="BB94" i="45" s="1"/>
  <c r="CF94" i="45" s="1"/>
  <c r="AI94" i="45"/>
  <c r="BI94" i="45" s="1"/>
  <c r="CM94" i="45" s="1"/>
  <c r="AO94" i="45"/>
  <c r="BO94" i="45" s="1"/>
  <c r="CS94" i="45" s="1"/>
  <c r="AW94" i="45"/>
  <c r="BW94" i="45" s="1"/>
  <c r="DA94" i="45" s="1"/>
  <c r="AG94" i="45"/>
  <c r="BG94" i="45" s="1"/>
  <c r="CK94" i="45" s="1"/>
  <c r="AU94" i="45"/>
  <c r="BU94" i="45" s="1"/>
  <c r="CY94" i="45" s="1"/>
  <c r="AN94" i="45"/>
  <c r="BN94" i="45" s="1"/>
  <c r="CR94" i="45" s="1"/>
  <c r="AC90" i="45"/>
  <c r="BC90" i="45" s="1"/>
  <c r="CG90" i="45" s="1"/>
  <c r="AD90" i="45"/>
  <c r="BD90" i="45" s="1"/>
  <c r="CH90" i="45" s="1"/>
  <c r="AH90" i="45"/>
  <c r="BH90" i="45" s="1"/>
  <c r="CL90" i="45" s="1"/>
  <c r="AL90" i="45"/>
  <c r="BL90" i="45" s="1"/>
  <c r="CP90" i="45" s="1"/>
  <c r="AP90" i="45"/>
  <c r="BP90" i="45" s="1"/>
  <c r="CT90" i="45" s="1"/>
  <c r="AT90" i="45"/>
  <c r="BT90" i="45" s="1"/>
  <c r="CX90" i="45" s="1"/>
  <c r="AX90" i="45"/>
  <c r="BX90" i="45" s="1"/>
  <c r="DB90" i="45" s="1"/>
  <c r="AB90" i="45"/>
  <c r="BB90" i="45" s="1"/>
  <c r="CF90" i="45" s="1"/>
  <c r="AI90" i="45"/>
  <c r="BI90" i="45" s="1"/>
  <c r="CM90" i="45" s="1"/>
  <c r="AN90" i="45"/>
  <c r="BN90" i="45" s="1"/>
  <c r="CR90" i="45" s="1"/>
  <c r="AS90" i="45"/>
  <c r="BS90" i="45" s="1"/>
  <c r="CW90" i="45" s="1"/>
  <c r="AY90" i="45"/>
  <c r="BY90" i="45" s="1"/>
  <c r="DC90" i="45" s="1"/>
  <c r="AJ90" i="45"/>
  <c r="BJ90" i="45" s="1"/>
  <c r="CN90" i="45" s="1"/>
  <c r="AQ90" i="45"/>
  <c r="BQ90" i="45" s="1"/>
  <c r="CU90" i="45" s="1"/>
  <c r="AW90" i="45"/>
  <c r="BW90" i="45" s="1"/>
  <c r="DA90" i="45" s="1"/>
  <c r="AF90" i="45"/>
  <c r="BF90" i="45" s="1"/>
  <c r="CJ90" i="45" s="1"/>
  <c r="AM90" i="45"/>
  <c r="BM90" i="45" s="1"/>
  <c r="CQ90" i="45" s="1"/>
  <c r="AU90" i="45"/>
  <c r="BU90" i="45" s="1"/>
  <c r="CY90" i="45" s="1"/>
  <c r="BA90" i="45"/>
  <c r="CA90" i="45" s="1"/>
  <c r="DE90" i="45" s="1"/>
  <c r="AK90" i="45"/>
  <c r="BK90" i="45" s="1"/>
  <c r="CO90" i="45" s="1"/>
  <c r="AZ90" i="45"/>
  <c r="BZ90" i="45" s="1"/>
  <c r="DD90" i="45" s="1"/>
  <c r="AE90" i="45"/>
  <c r="BE90" i="45" s="1"/>
  <c r="CI90" i="45" s="1"/>
  <c r="AR90" i="45"/>
  <c r="BR90" i="45" s="1"/>
  <c r="CV90" i="45" s="1"/>
  <c r="AC86" i="45"/>
  <c r="BC86" i="45" s="1"/>
  <c r="CG86" i="45" s="1"/>
  <c r="AG86" i="45"/>
  <c r="BG86" i="45" s="1"/>
  <c r="CK86" i="45" s="1"/>
  <c r="AK86" i="45"/>
  <c r="BK86" i="45" s="1"/>
  <c r="CO86" i="45" s="1"/>
  <c r="AO86" i="45"/>
  <c r="BO86" i="45" s="1"/>
  <c r="CS86" i="45" s="1"/>
  <c r="AS86" i="45"/>
  <c r="BS86" i="45" s="1"/>
  <c r="CW86" i="45" s="1"/>
  <c r="AW86" i="45"/>
  <c r="BW86" i="45" s="1"/>
  <c r="DA86" i="45" s="1"/>
  <c r="BA86" i="45"/>
  <c r="CA86" i="45" s="1"/>
  <c r="DE86" i="45" s="1"/>
  <c r="AF86" i="45"/>
  <c r="BF86" i="45" s="1"/>
  <c r="CJ86" i="45" s="1"/>
  <c r="AL86" i="45"/>
  <c r="BL86" i="45" s="1"/>
  <c r="CP86" i="45" s="1"/>
  <c r="AQ86" i="45"/>
  <c r="BQ86" i="45" s="1"/>
  <c r="CU86" i="45" s="1"/>
  <c r="AV86" i="45"/>
  <c r="BV86" i="45" s="1"/>
  <c r="CZ86" i="45" s="1"/>
  <c r="AH86" i="45"/>
  <c r="BH86" i="45" s="1"/>
  <c r="CL86" i="45" s="1"/>
  <c r="AN86" i="45"/>
  <c r="BN86" i="45" s="1"/>
  <c r="CR86" i="45" s="1"/>
  <c r="AU86" i="45"/>
  <c r="BU86" i="45" s="1"/>
  <c r="CY86" i="45" s="1"/>
  <c r="AB86" i="45"/>
  <c r="BB86" i="45" s="1"/>
  <c r="CF86" i="45" s="1"/>
  <c r="AJ86" i="45"/>
  <c r="BJ86" i="45" s="1"/>
  <c r="CN86" i="45" s="1"/>
  <c r="AT86" i="45"/>
  <c r="BT86" i="45" s="1"/>
  <c r="CX86" i="45" s="1"/>
  <c r="AE86" i="45"/>
  <c r="BE86" i="45" s="1"/>
  <c r="CI86" i="45" s="1"/>
  <c r="AP86" i="45"/>
  <c r="BP86" i="45" s="1"/>
  <c r="CT86" i="45" s="1"/>
  <c r="AY86" i="45"/>
  <c r="BY86" i="45" s="1"/>
  <c r="DC86" i="45" s="1"/>
  <c r="AD86" i="45"/>
  <c r="BD86" i="45" s="1"/>
  <c r="CH86" i="45" s="1"/>
  <c r="AX86" i="45"/>
  <c r="BX86" i="45" s="1"/>
  <c r="DB86" i="45" s="1"/>
  <c r="AM86" i="45"/>
  <c r="BM86" i="45" s="1"/>
  <c r="CQ86" i="45" s="1"/>
  <c r="AC82" i="45"/>
  <c r="BC82" i="45" s="1"/>
  <c r="CG82" i="45" s="1"/>
  <c r="AG82" i="45"/>
  <c r="BG82" i="45" s="1"/>
  <c r="CK82" i="45" s="1"/>
  <c r="AK82" i="45"/>
  <c r="BK82" i="45" s="1"/>
  <c r="CO82" i="45" s="1"/>
  <c r="AO82" i="45"/>
  <c r="BO82" i="45" s="1"/>
  <c r="CS82" i="45" s="1"/>
  <c r="AS82" i="45"/>
  <c r="BS82" i="45" s="1"/>
  <c r="CW82" i="45" s="1"/>
  <c r="AW82" i="45"/>
  <c r="BW82" i="45" s="1"/>
  <c r="DA82" i="45" s="1"/>
  <c r="BA82" i="45"/>
  <c r="CA82" i="45" s="1"/>
  <c r="DE82" i="45" s="1"/>
  <c r="AD82" i="45"/>
  <c r="BD82" i="45" s="1"/>
  <c r="CH82" i="45" s="1"/>
  <c r="AI82" i="45"/>
  <c r="BI82" i="45" s="1"/>
  <c r="CM82" i="45" s="1"/>
  <c r="AN82" i="45"/>
  <c r="BN82" i="45" s="1"/>
  <c r="CR82" i="45" s="1"/>
  <c r="AT82" i="45"/>
  <c r="BT82" i="45" s="1"/>
  <c r="CX82" i="45" s="1"/>
  <c r="AY82" i="45"/>
  <c r="BY82" i="45" s="1"/>
  <c r="DC82" i="45" s="1"/>
  <c r="AE82" i="45"/>
  <c r="BE82" i="45" s="1"/>
  <c r="CI82" i="45" s="1"/>
  <c r="AL82" i="45"/>
  <c r="BL82" i="45" s="1"/>
  <c r="CP82" i="45" s="1"/>
  <c r="AR82" i="45"/>
  <c r="BR82" i="45" s="1"/>
  <c r="CV82" i="45" s="1"/>
  <c r="AZ82" i="45"/>
  <c r="BZ82" i="45" s="1"/>
  <c r="DD82" i="45" s="1"/>
  <c r="AJ82" i="45"/>
  <c r="BJ82" i="45" s="1"/>
  <c r="CN82" i="45" s="1"/>
  <c r="AU82" i="45"/>
  <c r="BU82" i="45" s="1"/>
  <c r="CY82" i="45" s="1"/>
  <c r="AF82" i="45"/>
  <c r="BF82" i="45" s="1"/>
  <c r="CJ82" i="45" s="1"/>
  <c r="AP82" i="45"/>
  <c r="BP82" i="45" s="1"/>
  <c r="CT82" i="45" s="1"/>
  <c r="AX82" i="45"/>
  <c r="BX82" i="45" s="1"/>
  <c r="DB82" i="45" s="1"/>
  <c r="AM82" i="45"/>
  <c r="BM82" i="45" s="1"/>
  <c r="CQ82" i="45" s="1"/>
  <c r="AB82" i="45"/>
  <c r="BB82" i="45" s="1"/>
  <c r="CF82" i="45" s="1"/>
  <c r="AV82" i="45"/>
  <c r="BV82" i="45" s="1"/>
  <c r="CZ82" i="45" s="1"/>
  <c r="AC78" i="45"/>
  <c r="AG78" i="45"/>
  <c r="AK78" i="45"/>
  <c r="AO78" i="45"/>
  <c r="AS78" i="45"/>
  <c r="AW78" i="45"/>
  <c r="BA78" i="45"/>
  <c r="AF78" i="45"/>
  <c r="AL78" i="45"/>
  <c r="AQ78" i="45"/>
  <c r="AV78" i="45"/>
  <c r="AB78" i="45"/>
  <c r="AI78" i="45"/>
  <c r="AP78" i="45"/>
  <c r="AX78" i="45"/>
  <c r="AJ78" i="45"/>
  <c r="AT78" i="45"/>
  <c r="AE78" i="45"/>
  <c r="AN78" i="45"/>
  <c r="AY78" i="45"/>
  <c r="AD78" i="45"/>
  <c r="AU78" i="45"/>
  <c r="AM78" i="45"/>
  <c r="AC74" i="45"/>
  <c r="BC74" i="45" s="1"/>
  <c r="CG74" i="45" s="1"/>
  <c r="AG74" i="45"/>
  <c r="BG74" i="45" s="1"/>
  <c r="CK74" i="45" s="1"/>
  <c r="AK74" i="45"/>
  <c r="BK74" i="45" s="1"/>
  <c r="CO74" i="45" s="1"/>
  <c r="AO74" i="45"/>
  <c r="BO74" i="45" s="1"/>
  <c r="CS74" i="45" s="1"/>
  <c r="AS74" i="45"/>
  <c r="BS74" i="45" s="1"/>
  <c r="CW74" i="45" s="1"/>
  <c r="AW74" i="45"/>
  <c r="BW74" i="45" s="1"/>
  <c r="DA74" i="45" s="1"/>
  <c r="BA74" i="45"/>
  <c r="CA74" i="45" s="1"/>
  <c r="DE74" i="45" s="1"/>
  <c r="AD74" i="45"/>
  <c r="BD74" i="45" s="1"/>
  <c r="CH74" i="45" s="1"/>
  <c r="AI74" i="45"/>
  <c r="BI74" i="45" s="1"/>
  <c r="CM74" i="45" s="1"/>
  <c r="AN74" i="45"/>
  <c r="BN74" i="45" s="1"/>
  <c r="CR74" i="45" s="1"/>
  <c r="AT74" i="45"/>
  <c r="BT74" i="45" s="1"/>
  <c r="CX74" i="45" s="1"/>
  <c r="AY74" i="45"/>
  <c r="BY74" i="45" s="1"/>
  <c r="DC74" i="45" s="1"/>
  <c r="AF74" i="45"/>
  <c r="BF74" i="45" s="1"/>
  <c r="CJ74" i="45" s="1"/>
  <c r="AM74" i="45"/>
  <c r="BM74" i="45" s="1"/>
  <c r="CQ74" i="45" s="1"/>
  <c r="AU74" i="45"/>
  <c r="BU74" i="45" s="1"/>
  <c r="CY74" i="45" s="1"/>
  <c r="AJ74" i="45"/>
  <c r="BJ74" i="45" s="1"/>
  <c r="CN74" i="45" s="1"/>
  <c r="AR74" i="45"/>
  <c r="BR74" i="45" s="1"/>
  <c r="CV74" i="45" s="1"/>
  <c r="AE74" i="45"/>
  <c r="BE74" i="45" s="1"/>
  <c r="CI74" i="45" s="1"/>
  <c r="AP74" i="45"/>
  <c r="BP74" i="45" s="1"/>
  <c r="CT74" i="45" s="1"/>
  <c r="AX74" i="45"/>
  <c r="BX74" i="45" s="1"/>
  <c r="DB74" i="45" s="1"/>
  <c r="AL74" i="45"/>
  <c r="BL74" i="45" s="1"/>
  <c r="CP74" i="45" s="1"/>
  <c r="AB74" i="45"/>
  <c r="BB74" i="45" s="1"/>
  <c r="CF74" i="45" s="1"/>
  <c r="AV74" i="45"/>
  <c r="BV74" i="45" s="1"/>
  <c r="CZ74" i="45" s="1"/>
  <c r="AB70" i="45"/>
  <c r="BB70" i="45" s="1"/>
  <c r="CF70" i="45" s="1"/>
  <c r="AF70" i="45"/>
  <c r="BF70" i="45" s="1"/>
  <c r="CJ70" i="45" s="1"/>
  <c r="AJ70" i="45"/>
  <c r="BJ70" i="45" s="1"/>
  <c r="CN70" i="45" s="1"/>
  <c r="AN70" i="45"/>
  <c r="BN70" i="45" s="1"/>
  <c r="CR70" i="45" s="1"/>
  <c r="AD70" i="45"/>
  <c r="BD70" i="45" s="1"/>
  <c r="CH70" i="45" s="1"/>
  <c r="AI70" i="45"/>
  <c r="BI70" i="45" s="1"/>
  <c r="CM70" i="45" s="1"/>
  <c r="AO70" i="45"/>
  <c r="BO70" i="45" s="1"/>
  <c r="CS70" i="45" s="1"/>
  <c r="AS70" i="45"/>
  <c r="BS70" i="45" s="1"/>
  <c r="CW70" i="45" s="1"/>
  <c r="AW70" i="45"/>
  <c r="BW70" i="45" s="1"/>
  <c r="DA70" i="45" s="1"/>
  <c r="BA70" i="45"/>
  <c r="CA70" i="45" s="1"/>
  <c r="DE70" i="45" s="1"/>
  <c r="AC70" i="45"/>
  <c r="BC70" i="45" s="1"/>
  <c r="CG70" i="45" s="1"/>
  <c r="AK70" i="45"/>
  <c r="BK70" i="45" s="1"/>
  <c r="CO70" i="45" s="1"/>
  <c r="AQ70" i="45"/>
  <c r="BQ70" i="45" s="1"/>
  <c r="CU70" i="45" s="1"/>
  <c r="AV70" i="45"/>
  <c r="BV70" i="45" s="1"/>
  <c r="CZ70" i="45" s="1"/>
  <c r="AH70" i="45"/>
  <c r="BH70" i="45" s="1"/>
  <c r="CL70" i="45" s="1"/>
  <c r="AR70" i="45"/>
  <c r="BR70" i="45" s="1"/>
  <c r="CV70" i="45" s="1"/>
  <c r="AY70" i="45"/>
  <c r="BY70" i="45" s="1"/>
  <c r="DC70" i="45" s="1"/>
  <c r="AG70" i="45"/>
  <c r="BG70" i="45" s="1"/>
  <c r="CK70" i="45" s="1"/>
  <c r="AT70" i="45"/>
  <c r="BT70" i="45" s="1"/>
  <c r="CX70" i="45" s="1"/>
  <c r="AM70" i="45"/>
  <c r="BM70" i="45" s="1"/>
  <c r="CQ70" i="45" s="1"/>
  <c r="AX70" i="45"/>
  <c r="BX70" i="45" s="1"/>
  <c r="DB70" i="45" s="1"/>
  <c r="AU70" i="45"/>
  <c r="BU70" i="45" s="1"/>
  <c r="CY70" i="45" s="1"/>
  <c r="AL70" i="45"/>
  <c r="BL70" i="45" s="1"/>
  <c r="CP70" i="45" s="1"/>
  <c r="AB66" i="45"/>
  <c r="BB66" i="45" s="1"/>
  <c r="CF66" i="45" s="1"/>
  <c r="AF66" i="45"/>
  <c r="BF66" i="45" s="1"/>
  <c r="CJ66" i="45" s="1"/>
  <c r="AJ66" i="45"/>
  <c r="BJ66" i="45" s="1"/>
  <c r="CN66" i="45" s="1"/>
  <c r="AN66" i="45"/>
  <c r="BN66" i="45" s="1"/>
  <c r="CR66" i="45" s="1"/>
  <c r="AR66" i="45"/>
  <c r="BR66" i="45" s="1"/>
  <c r="CV66" i="45" s="1"/>
  <c r="AV66" i="45"/>
  <c r="BV66" i="45" s="1"/>
  <c r="CZ66" i="45" s="1"/>
  <c r="AZ66" i="45"/>
  <c r="BZ66" i="45" s="1"/>
  <c r="DD66" i="45" s="1"/>
  <c r="AG66" i="45"/>
  <c r="BG66" i="45" s="1"/>
  <c r="CK66" i="45" s="1"/>
  <c r="AL66" i="45"/>
  <c r="BL66" i="45" s="1"/>
  <c r="CP66" i="45" s="1"/>
  <c r="AQ66" i="45"/>
  <c r="BQ66" i="45" s="1"/>
  <c r="CU66" i="45" s="1"/>
  <c r="AW66" i="45"/>
  <c r="BW66" i="45" s="1"/>
  <c r="DA66" i="45" s="1"/>
  <c r="AH66" i="45"/>
  <c r="BH66" i="45" s="1"/>
  <c r="CL66" i="45" s="1"/>
  <c r="AO66" i="45"/>
  <c r="BO66" i="45" s="1"/>
  <c r="CS66" i="45" s="1"/>
  <c r="AU66" i="45"/>
  <c r="BU66" i="45" s="1"/>
  <c r="CY66" i="45" s="1"/>
  <c r="AI66" i="45"/>
  <c r="BI66" i="45" s="1"/>
  <c r="CM66" i="45" s="1"/>
  <c r="AS66" i="45"/>
  <c r="BS66" i="45" s="1"/>
  <c r="CW66" i="45" s="1"/>
  <c r="BA66" i="45"/>
  <c r="CA66" i="45" s="1"/>
  <c r="DE66" i="45" s="1"/>
  <c r="AK66" i="45"/>
  <c r="BK66" i="45" s="1"/>
  <c r="CO66" i="45" s="1"/>
  <c r="AX66" i="45"/>
  <c r="BX66" i="45" s="1"/>
  <c r="DB66" i="45" s="1"/>
  <c r="AD66" i="45"/>
  <c r="BD66" i="45" s="1"/>
  <c r="CH66" i="45" s="1"/>
  <c r="AP66" i="45"/>
  <c r="BP66" i="45" s="1"/>
  <c r="CT66" i="45" s="1"/>
  <c r="AC66" i="45"/>
  <c r="BC66" i="45" s="1"/>
  <c r="CG66" i="45" s="1"/>
  <c r="AY66" i="45"/>
  <c r="BY66" i="45" s="1"/>
  <c r="DC66" i="45" s="1"/>
  <c r="AM66" i="45"/>
  <c r="BM66" i="45" s="1"/>
  <c r="CQ66" i="45" s="1"/>
  <c r="AB62" i="45"/>
  <c r="BB62" i="45" s="1"/>
  <c r="CF62" i="45" s="1"/>
  <c r="AF62" i="45"/>
  <c r="BF62" i="45" s="1"/>
  <c r="CJ62" i="45" s="1"/>
  <c r="AJ62" i="45"/>
  <c r="BJ62" i="45" s="1"/>
  <c r="CN62" i="45" s="1"/>
  <c r="AN62" i="45"/>
  <c r="BN62" i="45" s="1"/>
  <c r="CR62" i="45" s="1"/>
  <c r="AR62" i="45"/>
  <c r="BR62" i="45" s="1"/>
  <c r="CV62" i="45" s="1"/>
  <c r="AV62" i="45"/>
  <c r="BV62" i="45" s="1"/>
  <c r="CZ62" i="45" s="1"/>
  <c r="AZ62" i="45"/>
  <c r="BZ62" i="45" s="1"/>
  <c r="DD62" i="45" s="1"/>
  <c r="AD62" i="45"/>
  <c r="BD62" i="45" s="1"/>
  <c r="CH62" i="45" s="1"/>
  <c r="AI62" i="45"/>
  <c r="BI62" i="45" s="1"/>
  <c r="CM62" i="45" s="1"/>
  <c r="AO62" i="45"/>
  <c r="BO62" i="45" s="1"/>
  <c r="CS62" i="45" s="1"/>
  <c r="AT62" i="45"/>
  <c r="BT62" i="45" s="1"/>
  <c r="CX62" i="45" s="1"/>
  <c r="AY62" i="45"/>
  <c r="BY62" i="45" s="1"/>
  <c r="DC62" i="45" s="1"/>
  <c r="AE62" i="45"/>
  <c r="BE62" i="45" s="1"/>
  <c r="CI62" i="45" s="1"/>
  <c r="AL62" i="45"/>
  <c r="BL62" i="45" s="1"/>
  <c r="CP62" i="45" s="1"/>
  <c r="AS62" i="45"/>
  <c r="BS62" i="45" s="1"/>
  <c r="CW62" i="45" s="1"/>
  <c r="BA62" i="45"/>
  <c r="CA62" i="45" s="1"/>
  <c r="DE62" i="45" s="1"/>
  <c r="AH62" i="45"/>
  <c r="BH62" i="45" s="1"/>
  <c r="CL62" i="45" s="1"/>
  <c r="AQ62" i="45"/>
  <c r="BQ62" i="45" s="1"/>
  <c r="CU62" i="45" s="1"/>
  <c r="AM62" i="45"/>
  <c r="BM62" i="45" s="1"/>
  <c r="CQ62" i="45" s="1"/>
  <c r="AX62" i="45"/>
  <c r="BX62" i="45" s="1"/>
  <c r="DB62" i="45" s="1"/>
  <c r="AG62" i="45"/>
  <c r="BG62" i="45" s="1"/>
  <c r="CK62" i="45" s="1"/>
  <c r="AU62" i="45"/>
  <c r="BU62" i="45" s="1"/>
  <c r="CY62" i="45" s="1"/>
  <c r="AC62" i="45"/>
  <c r="BC62" i="45" s="1"/>
  <c r="CG62" i="45" s="1"/>
  <c r="AP62" i="45"/>
  <c r="BP62" i="45" s="1"/>
  <c r="CT62" i="45" s="1"/>
  <c r="AB58" i="45"/>
  <c r="BB58" i="45" s="1"/>
  <c r="AF58" i="45"/>
  <c r="BF58" i="45" s="1"/>
  <c r="AJ58" i="45"/>
  <c r="BJ58" i="45" s="1"/>
  <c r="AN58" i="45"/>
  <c r="BN58" i="45" s="1"/>
  <c r="AR58" i="45"/>
  <c r="BR58" i="45" s="1"/>
  <c r="AV58" i="45"/>
  <c r="BV58" i="45" s="1"/>
  <c r="AZ58" i="45"/>
  <c r="BZ58" i="45" s="1"/>
  <c r="AG58" i="45"/>
  <c r="BG58" i="45" s="1"/>
  <c r="AL58" i="45"/>
  <c r="BL58" i="45" s="1"/>
  <c r="AQ58" i="45"/>
  <c r="BQ58" i="45" s="1"/>
  <c r="AW58" i="45"/>
  <c r="BW58" i="45" s="1"/>
  <c r="AC58" i="45"/>
  <c r="BC58" i="45" s="1"/>
  <c r="AI58" i="45"/>
  <c r="BI58" i="45" s="1"/>
  <c r="AP58" i="45"/>
  <c r="BP58" i="45" s="1"/>
  <c r="AX58" i="45"/>
  <c r="BX58" i="45" s="1"/>
  <c r="AH58" i="45"/>
  <c r="BH58" i="45" s="1"/>
  <c r="AS58" i="45"/>
  <c r="BS58" i="45" s="1"/>
  <c r="BA58" i="45"/>
  <c r="CA58" i="45" s="1"/>
  <c r="AD58" i="45"/>
  <c r="BD58" i="45" s="1"/>
  <c r="AO58" i="45"/>
  <c r="BO58" i="45" s="1"/>
  <c r="AK58" i="45"/>
  <c r="BK58" i="45" s="1"/>
  <c r="AU58" i="45"/>
  <c r="BU58" i="45" s="1"/>
  <c r="AE58" i="45"/>
  <c r="BE58" i="45" s="1"/>
  <c r="AT58" i="45"/>
  <c r="BT58" i="45" s="1"/>
  <c r="AB54" i="45"/>
  <c r="BB54" i="45" s="1"/>
  <c r="AF54" i="45"/>
  <c r="BF54" i="45" s="1"/>
  <c r="AJ54" i="45"/>
  <c r="BJ54" i="45" s="1"/>
  <c r="AN54" i="45"/>
  <c r="BN54" i="45" s="1"/>
  <c r="AR54" i="45"/>
  <c r="BR54" i="45" s="1"/>
  <c r="AV54" i="45"/>
  <c r="BV54" i="45" s="1"/>
  <c r="AZ54" i="45"/>
  <c r="BZ54" i="45" s="1"/>
  <c r="AD54" i="45"/>
  <c r="BD54" i="45" s="1"/>
  <c r="AI54" i="45"/>
  <c r="BI54" i="45" s="1"/>
  <c r="AO54" i="45"/>
  <c r="BO54" i="45" s="1"/>
  <c r="AT54" i="45"/>
  <c r="BT54" i="45" s="1"/>
  <c r="AY54" i="45"/>
  <c r="BY54" i="45" s="1"/>
  <c r="AG54" i="45"/>
  <c r="BG54" i="45" s="1"/>
  <c r="AM54" i="45"/>
  <c r="BM54" i="45" s="1"/>
  <c r="AU54" i="45"/>
  <c r="BU54" i="45" s="1"/>
  <c r="AH54" i="45"/>
  <c r="BH54" i="45" s="1"/>
  <c r="AQ54" i="45"/>
  <c r="BQ54" i="45" s="1"/>
  <c r="BA54" i="45"/>
  <c r="CA54" i="45" s="1"/>
  <c r="AE54" i="45"/>
  <c r="BE54" i="45" s="1"/>
  <c r="AS54" i="45"/>
  <c r="BS54" i="45" s="1"/>
  <c r="AL54" i="45"/>
  <c r="BL54" i="45" s="1"/>
  <c r="AX54" i="45"/>
  <c r="BX54" i="45" s="1"/>
  <c r="AK54" i="45"/>
  <c r="BK54" i="45" s="1"/>
  <c r="AW54" i="45"/>
  <c r="BW54" i="45" s="1"/>
  <c r="AB50" i="45"/>
  <c r="BB50" i="45" s="1"/>
  <c r="CF50" i="45" s="1"/>
  <c r="AF50" i="45"/>
  <c r="BF50" i="45" s="1"/>
  <c r="CJ50" i="45" s="1"/>
  <c r="AJ50" i="45"/>
  <c r="BJ50" i="45" s="1"/>
  <c r="CN50" i="45" s="1"/>
  <c r="AN50" i="45"/>
  <c r="BN50" i="45" s="1"/>
  <c r="CR50" i="45" s="1"/>
  <c r="AR50" i="45"/>
  <c r="BR50" i="45" s="1"/>
  <c r="CV50" i="45" s="1"/>
  <c r="AV50" i="45"/>
  <c r="BV50" i="45" s="1"/>
  <c r="CZ50" i="45" s="1"/>
  <c r="AZ50" i="45"/>
  <c r="BZ50" i="45" s="1"/>
  <c r="DD50" i="45" s="1"/>
  <c r="AD50" i="45"/>
  <c r="BD50" i="45" s="1"/>
  <c r="CH50" i="45" s="1"/>
  <c r="AI50" i="45"/>
  <c r="BI50" i="45" s="1"/>
  <c r="CM50" i="45" s="1"/>
  <c r="AO50" i="45"/>
  <c r="BO50" i="45" s="1"/>
  <c r="CS50" i="45" s="1"/>
  <c r="AT50" i="45"/>
  <c r="BT50" i="45" s="1"/>
  <c r="CX50" i="45" s="1"/>
  <c r="AY50" i="45"/>
  <c r="BY50" i="45" s="1"/>
  <c r="DC50" i="45" s="1"/>
  <c r="AE50" i="45"/>
  <c r="BE50" i="45" s="1"/>
  <c r="CI50" i="45" s="1"/>
  <c r="AL50" i="45"/>
  <c r="BL50" i="45" s="1"/>
  <c r="CP50" i="45" s="1"/>
  <c r="AS50" i="45"/>
  <c r="BS50" i="45" s="1"/>
  <c r="CW50" i="45" s="1"/>
  <c r="BA50" i="45"/>
  <c r="CA50" i="45" s="1"/>
  <c r="DE50" i="45" s="1"/>
  <c r="AH50" i="45"/>
  <c r="BH50" i="45" s="1"/>
  <c r="CL50" i="45" s="1"/>
  <c r="AQ50" i="45"/>
  <c r="BQ50" i="45" s="1"/>
  <c r="CU50" i="45" s="1"/>
  <c r="AK50" i="45"/>
  <c r="BK50" i="45" s="1"/>
  <c r="CO50" i="45" s="1"/>
  <c r="AW50" i="45"/>
  <c r="BW50" i="45" s="1"/>
  <c r="DA50" i="45" s="1"/>
  <c r="AC50" i="45"/>
  <c r="BC50" i="45" s="1"/>
  <c r="CG50" i="45" s="1"/>
  <c r="AU50" i="45"/>
  <c r="BU50" i="45" s="1"/>
  <c r="CY50" i="45" s="1"/>
  <c r="AM50" i="45"/>
  <c r="BM50" i="45" s="1"/>
  <c r="CQ50" i="45" s="1"/>
  <c r="AX50" i="45"/>
  <c r="BX50" i="45" s="1"/>
  <c r="DB50" i="45" s="1"/>
  <c r="AG50" i="45"/>
  <c r="BG50" i="45" s="1"/>
  <c r="CK50" i="45" s="1"/>
  <c r="AB46" i="45"/>
  <c r="AF46" i="45"/>
  <c r="AJ46" i="45"/>
  <c r="AN46" i="45"/>
  <c r="AR46" i="45"/>
  <c r="AV46" i="45"/>
  <c r="AZ46" i="45"/>
  <c r="AG46" i="45"/>
  <c r="AL46" i="45"/>
  <c r="AQ46" i="45"/>
  <c r="AW46" i="45"/>
  <c r="AC46" i="45"/>
  <c r="AI46" i="45"/>
  <c r="AP46" i="45"/>
  <c r="AX46" i="45"/>
  <c r="AH46" i="45"/>
  <c r="AS46" i="45"/>
  <c r="BA46" i="45"/>
  <c r="AM46" i="45"/>
  <c r="AY46" i="45"/>
  <c r="AE46" i="45"/>
  <c r="AU46" i="45"/>
  <c r="AO46" i="45"/>
  <c r="AK46" i="45"/>
  <c r="AB42" i="45"/>
  <c r="AF42" i="45"/>
  <c r="AJ42" i="45"/>
  <c r="AN42" i="45"/>
  <c r="AR42" i="45"/>
  <c r="AV42" i="45"/>
  <c r="AZ42" i="45"/>
  <c r="AD42" i="45"/>
  <c r="AI42" i="45"/>
  <c r="AO42" i="45"/>
  <c r="AT42" i="45"/>
  <c r="AY42" i="45"/>
  <c r="AG42" i="45"/>
  <c r="AM42" i="45"/>
  <c r="AU42" i="45"/>
  <c r="AH42" i="45"/>
  <c r="AQ42" i="45"/>
  <c r="BA42" i="45"/>
  <c r="AC42" i="45"/>
  <c r="AP42" i="45"/>
  <c r="AK42" i="45"/>
  <c r="AX42" i="45"/>
  <c r="AS42" i="45"/>
  <c r="AL42" i="45"/>
  <c r="AB38" i="45"/>
  <c r="BB38" i="45" s="1"/>
  <c r="CF38" i="45" s="1"/>
  <c r="AF38" i="45"/>
  <c r="BF38" i="45" s="1"/>
  <c r="CJ38" i="45" s="1"/>
  <c r="AJ38" i="45"/>
  <c r="BJ38" i="45" s="1"/>
  <c r="CN38" i="45" s="1"/>
  <c r="AN38" i="45"/>
  <c r="BN38" i="45" s="1"/>
  <c r="CR38" i="45" s="1"/>
  <c r="AR38" i="45"/>
  <c r="BR38" i="45" s="1"/>
  <c r="CV38" i="45" s="1"/>
  <c r="AV38" i="45"/>
  <c r="BV38" i="45" s="1"/>
  <c r="CZ38" i="45" s="1"/>
  <c r="AZ38" i="45"/>
  <c r="BZ38" i="45" s="1"/>
  <c r="DD38" i="45" s="1"/>
  <c r="AG38" i="45"/>
  <c r="BG38" i="45" s="1"/>
  <c r="CK38" i="45" s="1"/>
  <c r="AL38" i="45"/>
  <c r="BL38" i="45" s="1"/>
  <c r="CP38" i="45" s="1"/>
  <c r="AQ38" i="45"/>
  <c r="BQ38" i="45" s="1"/>
  <c r="CU38" i="45" s="1"/>
  <c r="AW38" i="45"/>
  <c r="BW38" i="45" s="1"/>
  <c r="DA38" i="45" s="1"/>
  <c r="AD38" i="45"/>
  <c r="BD38" i="45" s="1"/>
  <c r="CH38" i="45" s="1"/>
  <c r="AK38" i="45"/>
  <c r="BK38" i="45" s="1"/>
  <c r="CO38" i="45" s="1"/>
  <c r="AS38" i="45"/>
  <c r="BS38" i="45" s="1"/>
  <c r="CW38" i="45" s="1"/>
  <c r="AY38" i="45"/>
  <c r="BY38" i="45" s="1"/>
  <c r="DC38" i="45" s="1"/>
  <c r="AH38" i="45"/>
  <c r="BH38" i="45" s="1"/>
  <c r="CL38" i="45" s="1"/>
  <c r="AP38" i="45"/>
  <c r="BP38" i="45" s="1"/>
  <c r="CT38" i="45" s="1"/>
  <c r="BA38" i="45"/>
  <c r="CA38" i="45" s="1"/>
  <c r="DE38" i="45" s="1"/>
  <c r="AE38" i="45"/>
  <c r="BE38" i="45" s="1"/>
  <c r="CI38" i="45" s="1"/>
  <c r="AT38" i="45"/>
  <c r="BT38" i="45" s="1"/>
  <c r="CX38" i="45" s="1"/>
  <c r="AM38" i="45"/>
  <c r="BM38" i="45" s="1"/>
  <c r="CQ38" i="45" s="1"/>
  <c r="AC38" i="45"/>
  <c r="BC38" i="45" s="1"/>
  <c r="CG38" i="45" s="1"/>
  <c r="AU38" i="45"/>
  <c r="BU38" i="45" s="1"/>
  <c r="CY38" i="45" s="1"/>
  <c r="AO38" i="45"/>
  <c r="BO38" i="45" s="1"/>
  <c r="CS38" i="45" s="1"/>
  <c r="AD34" i="45"/>
  <c r="BD34" i="45" s="1"/>
  <c r="CH34" i="45" s="1"/>
  <c r="AH34" i="45"/>
  <c r="BH34" i="45" s="1"/>
  <c r="CL34" i="45" s="1"/>
  <c r="AL34" i="45"/>
  <c r="BL34" i="45" s="1"/>
  <c r="CP34" i="45" s="1"/>
  <c r="AP34" i="45"/>
  <c r="BP34" i="45" s="1"/>
  <c r="CT34" i="45" s="1"/>
  <c r="AT34" i="45"/>
  <c r="BT34" i="45" s="1"/>
  <c r="CX34" i="45" s="1"/>
  <c r="AX34" i="45"/>
  <c r="BX34" i="45" s="1"/>
  <c r="DB34" i="45" s="1"/>
  <c r="AB34" i="45"/>
  <c r="BB34" i="45" s="1"/>
  <c r="CF34" i="45" s="1"/>
  <c r="AG34" i="45"/>
  <c r="BG34" i="45" s="1"/>
  <c r="CK34" i="45" s="1"/>
  <c r="AM34" i="45"/>
  <c r="BM34" i="45" s="1"/>
  <c r="CQ34" i="45" s="1"/>
  <c r="AR34" i="45"/>
  <c r="BR34" i="45" s="1"/>
  <c r="CV34" i="45" s="1"/>
  <c r="AW34" i="45"/>
  <c r="BW34" i="45" s="1"/>
  <c r="DA34" i="45" s="1"/>
  <c r="AI34" i="45"/>
  <c r="BI34" i="45" s="1"/>
  <c r="CM34" i="45" s="1"/>
  <c r="AO34" i="45"/>
  <c r="BO34" i="45" s="1"/>
  <c r="CS34" i="45" s="1"/>
  <c r="AV34" i="45"/>
  <c r="BV34" i="45" s="1"/>
  <c r="CZ34" i="45" s="1"/>
  <c r="AF34" i="45"/>
  <c r="BF34" i="45" s="1"/>
  <c r="CJ34" i="45" s="1"/>
  <c r="AQ34" i="45"/>
  <c r="BQ34" i="45" s="1"/>
  <c r="CU34" i="45" s="1"/>
  <c r="AZ34" i="45"/>
  <c r="BZ34" i="45" s="1"/>
  <c r="DD34" i="45" s="1"/>
  <c r="AC34" i="45"/>
  <c r="BC34" i="45" s="1"/>
  <c r="CG34" i="45" s="1"/>
  <c r="AN34" i="45"/>
  <c r="BN34" i="45" s="1"/>
  <c r="CR34" i="45" s="1"/>
  <c r="BA34" i="45"/>
  <c r="CA34" i="45" s="1"/>
  <c r="DE34" i="45" s="1"/>
  <c r="AK34" i="45"/>
  <c r="BK34" i="45" s="1"/>
  <c r="CO34" i="45" s="1"/>
  <c r="AJ34" i="45"/>
  <c r="BJ34" i="45" s="1"/>
  <c r="CN34" i="45" s="1"/>
  <c r="AU34" i="45"/>
  <c r="BU34" i="45" s="1"/>
  <c r="CY34" i="45" s="1"/>
  <c r="AS34" i="45"/>
  <c r="BS34" i="45" s="1"/>
  <c r="CW34" i="45" s="1"/>
  <c r="AD30" i="45"/>
  <c r="BD30" i="45" s="1"/>
  <c r="CH30" i="45" s="1"/>
  <c r="AH30" i="45"/>
  <c r="BH30" i="45" s="1"/>
  <c r="CL30" i="45" s="1"/>
  <c r="AL30" i="45"/>
  <c r="BL30" i="45" s="1"/>
  <c r="CP30" i="45" s="1"/>
  <c r="AP30" i="45"/>
  <c r="BP30" i="45" s="1"/>
  <c r="CT30" i="45" s="1"/>
  <c r="AT30" i="45"/>
  <c r="BT30" i="45" s="1"/>
  <c r="CX30" i="45" s="1"/>
  <c r="AX30" i="45"/>
  <c r="BX30" i="45" s="1"/>
  <c r="DB30" i="45" s="1"/>
  <c r="AE30" i="45"/>
  <c r="BE30" i="45" s="1"/>
  <c r="CI30" i="45" s="1"/>
  <c r="AJ30" i="45"/>
  <c r="BJ30" i="45" s="1"/>
  <c r="CN30" i="45" s="1"/>
  <c r="AO30" i="45"/>
  <c r="BO30" i="45" s="1"/>
  <c r="CS30" i="45" s="1"/>
  <c r="AU30" i="45"/>
  <c r="BU30" i="45" s="1"/>
  <c r="CY30" i="45" s="1"/>
  <c r="AZ30" i="45"/>
  <c r="BZ30" i="45" s="1"/>
  <c r="DD30" i="45" s="1"/>
  <c r="AF30" i="45"/>
  <c r="BF30" i="45" s="1"/>
  <c r="CJ30" i="45" s="1"/>
  <c r="AM30" i="45"/>
  <c r="BM30" i="45" s="1"/>
  <c r="CQ30" i="45" s="1"/>
  <c r="AS30" i="45"/>
  <c r="BS30" i="45" s="1"/>
  <c r="CW30" i="45" s="1"/>
  <c r="BA30" i="45"/>
  <c r="CA30" i="45" s="1"/>
  <c r="DE30" i="45" s="1"/>
  <c r="AG30" i="45"/>
  <c r="BG30" i="45" s="1"/>
  <c r="CK30" i="45" s="1"/>
  <c r="AQ30" i="45"/>
  <c r="BQ30" i="45" s="1"/>
  <c r="CU30" i="45" s="1"/>
  <c r="AY30" i="45"/>
  <c r="BY30" i="45" s="1"/>
  <c r="DC30" i="45" s="1"/>
  <c r="AC30" i="45"/>
  <c r="BC30" i="45" s="1"/>
  <c r="CG30" i="45" s="1"/>
  <c r="AR30" i="45"/>
  <c r="BR30" i="45" s="1"/>
  <c r="CV30" i="45" s="1"/>
  <c r="AN30" i="45"/>
  <c r="BN30" i="45" s="1"/>
  <c r="CR30" i="45" s="1"/>
  <c r="AB30" i="45"/>
  <c r="BB30" i="45" s="1"/>
  <c r="CF30" i="45" s="1"/>
  <c r="AW30" i="45"/>
  <c r="BW30" i="45" s="1"/>
  <c r="DA30" i="45" s="1"/>
  <c r="AK30" i="45"/>
  <c r="BK30" i="45" s="1"/>
  <c r="CO30" i="45" s="1"/>
  <c r="AI30" i="45"/>
  <c r="BI30" i="45" s="1"/>
  <c r="CM30" i="45" s="1"/>
  <c r="AD26" i="45"/>
  <c r="BD26" i="45" s="1"/>
  <c r="AH26" i="45"/>
  <c r="BH26" i="45" s="1"/>
  <c r="AL26" i="45"/>
  <c r="BL26" i="45" s="1"/>
  <c r="AP26" i="45"/>
  <c r="BP26" i="45" s="1"/>
  <c r="AT26" i="45"/>
  <c r="BT26" i="45" s="1"/>
  <c r="AX26" i="45"/>
  <c r="BX26" i="45" s="1"/>
  <c r="AB26" i="45"/>
  <c r="BB26" i="45" s="1"/>
  <c r="AG26" i="45"/>
  <c r="BG26" i="45" s="1"/>
  <c r="AM26" i="45"/>
  <c r="BM26" i="45" s="1"/>
  <c r="AR26" i="45"/>
  <c r="BR26" i="45" s="1"/>
  <c r="AW26" i="45"/>
  <c r="BW26" i="45" s="1"/>
  <c r="AC26" i="45"/>
  <c r="BC26" i="45" s="1"/>
  <c r="AJ26" i="45"/>
  <c r="BJ26" i="45" s="1"/>
  <c r="AQ26" i="45"/>
  <c r="BQ26" i="45" s="1"/>
  <c r="AY26" i="45"/>
  <c r="BY26" i="45" s="1"/>
  <c r="AF26" i="45"/>
  <c r="BF26" i="45" s="1"/>
  <c r="AO26" i="45"/>
  <c r="BO26" i="45" s="1"/>
  <c r="AZ26" i="45"/>
  <c r="BZ26" i="45" s="1"/>
  <c r="AI26" i="45"/>
  <c r="BI26" i="45" s="1"/>
  <c r="AU26" i="45"/>
  <c r="BU26" i="45" s="1"/>
  <c r="AS26" i="45"/>
  <c r="BS26" i="45" s="1"/>
  <c r="AN26" i="45"/>
  <c r="BN26" i="45" s="1"/>
  <c r="AE26" i="45"/>
  <c r="BE26" i="45" s="1"/>
  <c r="BA26" i="45"/>
  <c r="CA26" i="45" s="1"/>
  <c r="AV26" i="45"/>
  <c r="BV26" i="45" s="1"/>
  <c r="AD22" i="45"/>
  <c r="BD22" i="45" s="1"/>
  <c r="CH22" i="45" s="1"/>
  <c r="AH22" i="45"/>
  <c r="BH22" i="45" s="1"/>
  <c r="CL22" i="45" s="1"/>
  <c r="AL22" i="45"/>
  <c r="BL22" i="45" s="1"/>
  <c r="CP22" i="45" s="1"/>
  <c r="AP22" i="45"/>
  <c r="BP22" i="45" s="1"/>
  <c r="CT22" i="45" s="1"/>
  <c r="AT22" i="45"/>
  <c r="BT22" i="45" s="1"/>
  <c r="CX22" i="45" s="1"/>
  <c r="AX22" i="45"/>
  <c r="BX22" i="45" s="1"/>
  <c r="DB22" i="45" s="1"/>
  <c r="AE22" i="45"/>
  <c r="BE22" i="45" s="1"/>
  <c r="CI22" i="45" s="1"/>
  <c r="AJ22" i="45"/>
  <c r="BJ22" i="45" s="1"/>
  <c r="CN22" i="45" s="1"/>
  <c r="AO22" i="45"/>
  <c r="BO22" i="45" s="1"/>
  <c r="CS22" i="45" s="1"/>
  <c r="AU22" i="45"/>
  <c r="BU22" i="45" s="1"/>
  <c r="CY22" i="45" s="1"/>
  <c r="AZ22" i="45"/>
  <c r="BZ22" i="45" s="1"/>
  <c r="DD22" i="45" s="1"/>
  <c r="AG22" i="45"/>
  <c r="BG22" i="45" s="1"/>
  <c r="CK22" i="45" s="1"/>
  <c r="AN22" i="45"/>
  <c r="BN22" i="45" s="1"/>
  <c r="CR22" i="45" s="1"/>
  <c r="AV22" i="45"/>
  <c r="BV22" i="45" s="1"/>
  <c r="CZ22" i="45" s="1"/>
  <c r="AF22" i="45"/>
  <c r="BF22" i="45" s="1"/>
  <c r="CJ22" i="45" s="1"/>
  <c r="AQ22" i="45"/>
  <c r="BQ22" i="45" s="1"/>
  <c r="CU22" i="45" s="1"/>
  <c r="AY22" i="45"/>
  <c r="BY22" i="45" s="1"/>
  <c r="DC22" i="45" s="1"/>
  <c r="AK22" i="45"/>
  <c r="BK22" i="45" s="1"/>
  <c r="CO22" i="45" s="1"/>
  <c r="AW22" i="45"/>
  <c r="BW22" i="45" s="1"/>
  <c r="DA22" i="45" s="1"/>
  <c r="AC22" i="45"/>
  <c r="BC22" i="45" s="1"/>
  <c r="CG22" i="45" s="1"/>
  <c r="AS22" i="45"/>
  <c r="BS22" i="45" s="1"/>
  <c r="CW22" i="45" s="1"/>
  <c r="AI22" i="45"/>
  <c r="BI22" i="45" s="1"/>
  <c r="CM22" i="45" s="1"/>
  <c r="AR22" i="45"/>
  <c r="BR22" i="45" s="1"/>
  <c r="CV22" i="45" s="1"/>
  <c r="AM22" i="45"/>
  <c r="BM22" i="45" s="1"/>
  <c r="CQ22" i="45" s="1"/>
  <c r="AC18" i="45"/>
  <c r="BC18" i="45" s="1"/>
  <c r="AG18" i="45"/>
  <c r="BG18" i="45" s="1"/>
  <c r="AK18" i="45"/>
  <c r="BK18" i="45" s="1"/>
  <c r="AO18" i="45"/>
  <c r="BO18" i="45" s="1"/>
  <c r="AS18" i="45"/>
  <c r="BS18" i="45" s="1"/>
  <c r="AW18" i="45"/>
  <c r="BW18" i="45" s="1"/>
  <c r="BA18" i="45"/>
  <c r="CA18" i="45" s="1"/>
  <c r="AB18" i="45"/>
  <c r="BB18" i="45" s="1"/>
  <c r="AH18" i="45"/>
  <c r="BH18" i="45" s="1"/>
  <c r="AM18" i="45"/>
  <c r="BM18" i="45" s="1"/>
  <c r="AR18" i="45"/>
  <c r="BR18" i="45" s="1"/>
  <c r="AX18" i="45"/>
  <c r="BX18" i="45" s="1"/>
  <c r="AI18" i="45"/>
  <c r="BI18" i="45" s="1"/>
  <c r="AP18" i="45"/>
  <c r="BP18" i="45" s="1"/>
  <c r="AV18" i="45"/>
  <c r="BV18" i="45" s="1"/>
  <c r="AE18" i="45"/>
  <c r="BE18" i="45" s="1"/>
  <c r="AN18" i="45"/>
  <c r="BN18" i="45" s="1"/>
  <c r="AY18" i="45"/>
  <c r="BY18" i="45" s="1"/>
  <c r="AD18" i="45"/>
  <c r="BD18" i="45" s="1"/>
  <c r="AQ18" i="45"/>
  <c r="BQ18" i="45" s="1"/>
  <c r="AF18" i="45"/>
  <c r="BF18" i="45" s="1"/>
  <c r="AU18" i="45"/>
  <c r="BU18" i="45" s="1"/>
  <c r="AZ18" i="45"/>
  <c r="BZ18" i="45" s="1"/>
  <c r="AL18" i="45"/>
  <c r="BL18" i="45" s="1"/>
  <c r="AJ18" i="45"/>
  <c r="BJ18" i="45" s="1"/>
  <c r="AD14" i="45"/>
  <c r="BD14" i="45" s="1"/>
  <c r="AH14" i="45"/>
  <c r="BH14" i="45" s="1"/>
  <c r="AL14" i="45"/>
  <c r="BL14" i="45" s="1"/>
  <c r="AP14" i="45"/>
  <c r="BP14" i="45" s="1"/>
  <c r="AT14" i="45"/>
  <c r="BT14" i="45" s="1"/>
  <c r="AX14" i="45"/>
  <c r="BX14" i="45" s="1"/>
  <c r="AF14" i="45"/>
  <c r="BF14" i="45" s="1"/>
  <c r="AK14" i="45"/>
  <c r="BK14" i="45" s="1"/>
  <c r="AQ14" i="45"/>
  <c r="BQ14" i="45" s="1"/>
  <c r="AV14" i="45"/>
  <c r="BV14" i="45" s="1"/>
  <c r="BA14" i="45"/>
  <c r="CA14" i="45" s="1"/>
  <c r="AG14" i="45"/>
  <c r="BG14" i="45" s="1"/>
  <c r="AN14" i="45"/>
  <c r="BN14" i="45" s="1"/>
  <c r="AU14" i="45"/>
  <c r="BU14" i="45" s="1"/>
  <c r="AB14" i="45"/>
  <c r="BB14" i="45" s="1"/>
  <c r="AJ14" i="45"/>
  <c r="BJ14" i="45" s="1"/>
  <c r="AS14" i="45"/>
  <c r="BS14" i="45" s="1"/>
  <c r="AI14" i="45"/>
  <c r="BI14" i="45" s="1"/>
  <c r="AW14" i="45"/>
  <c r="BW14" i="45" s="1"/>
  <c r="AE14" i="45"/>
  <c r="BE14" i="45" s="1"/>
  <c r="AY14" i="45"/>
  <c r="BY14" i="45" s="1"/>
  <c r="AR14" i="45"/>
  <c r="BR14" i="45" s="1"/>
  <c r="AO14" i="45"/>
  <c r="BO14" i="45" s="1"/>
  <c r="AZ14" i="45"/>
  <c r="BZ14" i="45" s="1"/>
  <c r="AC14" i="45"/>
  <c r="BC14" i="45" s="1"/>
  <c r="AD10" i="45"/>
  <c r="BD10" i="45" s="1"/>
  <c r="AH10" i="45"/>
  <c r="BH10" i="45" s="1"/>
  <c r="AL10" i="45"/>
  <c r="BL10" i="45" s="1"/>
  <c r="AP10" i="45"/>
  <c r="BP10" i="45" s="1"/>
  <c r="AT10" i="45"/>
  <c r="BT10" i="45" s="1"/>
  <c r="AX10" i="45"/>
  <c r="BX10" i="45" s="1"/>
  <c r="AC10" i="45"/>
  <c r="BC10" i="45" s="1"/>
  <c r="AI10" i="45"/>
  <c r="BI10" i="45" s="1"/>
  <c r="AN10" i="45"/>
  <c r="BN10" i="45" s="1"/>
  <c r="AS10" i="45"/>
  <c r="BS10" i="45" s="1"/>
  <c r="AY10" i="45"/>
  <c r="BY10" i="45" s="1"/>
  <c r="AE10" i="45"/>
  <c r="BE10" i="45" s="1"/>
  <c r="AK10" i="45"/>
  <c r="BK10" i="45" s="1"/>
  <c r="AR10" i="45"/>
  <c r="BR10" i="45" s="1"/>
  <c r="AZ10" i="45"/>
  <c r="BZ10" i="45" s="1"/>
  <c r="AJ10" i="45"/>
  <c r="BJ10" i="45" s="1"/>
  <c r="AU10" i="45"/>
  <c r="BU10" i="45" s="1"/>
  <c r="AM10" i="45"/>
  <c r="BM10" i="45" s="1"/>
  <c r="AW10" i="45"/>
  <c r="BW10" i="45" s="1"/>
  <c r="AG10" i="45"/>
  <c r="BG10" i="45" s="1"/>
  <c r="BA10" i="45"/>
  <c r="CA10" i="45" s="1"/>
  <c r="AO10" i="45"/>
  <c r="BO10" i="45" s="1"/>
  <c r="AB10" i="45"/>
  <c r="BB10" i="45" s="1"/>
  <c r="AF10" i="45"/>
  <c r="BF10" i="45" s="1"/>
  <c r="AV10" i="45"/>
  <c r="BV10" i="45" s="1"/>
  <c r="AQ10" i="45"/>
  <c r="BQ10" i="45" s="1"/>
  <c r="AD6" i="45"/>
  <c r="BD6" i="45" s="1"/>
  <c r="CH6" i="45" s="1"/>
  <c r="AH6" i="45"/>
  <c r="BH6" i="45" s="1"/>
  <c r="CL6" i="45" s="1"/>
  <c r="AL6" i="45"/>
  <c r="BL6" i="45" s="1"/>
  <c r="CP6" i="45" s="1"/>
  <c r="AP6" i="45"/>
  <c r="BP6" i="45" s="1"/>
  <c r="CT6" i="45" s="1"/>
  <c r="AT6" i="45"/>
  <c r="BT6" i="45" s="1"/>
  <c r="CX6" i="45" s="1"/>
  <c r="AX6" i="45"/>
  <c r="BX6" i="45" s="1"/>
  <c r="DB6" i="45" s="1"/>
  <c r="AF6" i="45"/>
  <c r="BF6" i="45" s="1"/>
  <c r="CJ6" i="45" s="1"/>
  <c r="AK6" i="45"/>
  <c r="BK6" i="45" s="1"/>
  <c r="CO6" i="45" s="1"/>
  <c r="AQ6" i="45"/>
  <c r="BQ6" i="45" s="1"/>
  <c r="CU6" i="45" s="1"/>
  <c r="AV6" i="45"/>
  <c r="BV6" i="45" s="1"/>
  <c r="CZ6" i="45" s="1"/>
  <c r="BA6" i="45"/>
  <c r="CA6" i="45" s="1"/>
  <c r="DE6" i="45" s="1"/>
  <c r="AB6" i="45"/>
  <c r="BB6" i="45" s="1"/>
  <c r="CF6" i="45" s="1"/>
  <c r="AI6" i="45"/>
  <c r="BI6" i="45" s="1"/>
  <c r="CM6" i="45" s="1"/>
  <c r="AO6" i="45"/>
  <c r="BO6" i="45" s="1"/>
  <c r="CS6" i="45" s="1"/>
  <c r="AW6" i="45"/>
  <c r="BW6" i="45" s="1"/>
  <c r="DA6" i="45" s="1"/>
  <c r="AJ6" i="45"/>
  <c r="BJ6" i="45" s="1"/>
  <c r="CN6" i="45" s="1"/>
  <c r="AS6" i="45"/>
  <c r="BS6" i="45" s="1"/>
  <c r="CW6" i="45" s="1"/>
  <c r="AC6" i="45"/>
  <c r="BC6" i="45" s="1"/>
  <c r="CG6" i="45" s="1"/>
  <c r="AN6" i="45"/>
  <c r="BN6" i="45" s="1"/>
  <c r="CR6" i="45" s="1"/>
  <c r="AZ6" i="45"/>
  <c r="BZ6" i="45" s="1"/>
  <c r="DD6" i="45" s="1"/>
  <c r="AM6" i="45"/>
  <c r="BM6" i="45" s="1"/>
  <c r="CQ6" i="45" s="1"/>
  <c r="AE6" i="45"/>
  <c r="BE6" i="45" s="1"/>
  <c r="CI6" i="45" s="1"/>
  <c r="AY6" i="45"/>
  <c r="BY6" i="45" s="1"/>
  <c r="DC6" i="45" s="1"/>
  <c r="AR6" i="45"/>
  <c r="BR6" i="45" s="1"/>
  <c r="CV6" i="45" s="1"/>
  <c r="AG6" i="45"/>
  <c r="BG6" i="45" s="1"/>
  <c r="CK6" i="45" s="1"/>
  <c r="AL4" i="45"/>
  <c r="BL4" i="45" s="1"/>
  <c r="CP4" i="45" s="1"/>
  <c r="AG4" i="45"/>
  <c r="BG4" i="45" s="1"/>
  <c r="CK4" i="45" s="1"/>
  <c r="BA4" i="45"/>
  <c r="CA4" i="45" s="1"/>
  <c r="AU4" i="45"/>
  <c r="BU4" i="45" s="1"/>
  <c r="AP4" i="45"/>
  <c r="BP4" i="45" s="1"/>
  <c r="AY322" i="45"/>
  <c r="AT322" i="45"/>
  <c r="AN322" i="45"/>
  <c r="AI322" i="45"/>
  <c r="AD322" i="45"/>
  <c r="AX320" i="45"/>
  <c r="AR320" i="45"/>
  <c r="AM320" i="45"/>
  <c r="AH320" i="45"/>
  <c r="AB320" i="45"/>
  <c r="AV318" i="45"/>
  <c r="AQ318" i="45"/>
  <c r="AL318" i="45"/>
  <c r="AF318" i="45"/>
  <c r="AZ316" i="45"/>
  <c r="BZ316" i="45" s="1"/>
  <c r="DD316" i="45" s="1"/>
  <c r="AU316" i="45"/>
  <c r="BU316" i="45" s="1"/>
  <c r="CY316" i="45" s="1"/>
  <c r="AP316" i="45"/>
  <c r="BP316" i="45" s="1"/>
  <c r="CT316" i="45" s="1"/>
  <c r="AJ316" i="45"/>
  <c r="BJ316" i="45" s="1"/>
  <c r="CN316" i="45" s="1"/>
  <c r="AE316" i="45"/>
  <c r="BE316" i="45" s="1"/>
  <c r="CI316" i="45" s="1"/>
  <c r="AY314" i="45"/>
  <c r="BY314" i="45" s="1"/>
  <c r="DC314" i="45" s="1"/>
  <c r="AT314" i="45"/>
  <c r="BT314" i="45" s="1"/>
  <c r="CX314" i="45" s="1"/>
  <c r="AN314" i="45"/>
  <c r="BN314" i="45" s="1"/>
  <c r="CR314" i="45" s="1"/>
  <c r="AI314" i="45"/>
  <c r="BI314" i="45" s="1"/>
  <c r="CM314" i="45" s="1"/>
  <c r="AD314" i="45"/>
  <c r="BD314" i="45" s="1"/>
  <c r="CH314" i="45" s="1"/>
  <c r="AX312" i="45"/>
  <c r="BX312" i="45" s="1"/>
  <c r="DB312" i="45" s="1"/>
  <c r="AR312" i="45"/>
  <c r="BR312" i="45" s="1"/>
  <c r="CV312" i="45" s="1"/>
  <c r="AM312" i="45"/>
  <c r="BM312" i="45" s="1"/>
  <c r="CQ312" i="45" s="1"/>
  <c r="AH312" i="45"/>
  <c r="BH312" i="45" s="1"/>
  <c r="CL312" i="45" s="1"/>
  <c r="AB312" i="45"/>
  <c r="BB312" i="45" s="1"/>
  <c r="CF312" i="45" s="1"/>
  <c r="AV310" i="45"/>
  <c r="AQ310" i="45"/>
  <c r="AL310" i="45"/>
  <c r="AF310" i="45"/>
  <c r="AZ308" i="45"/>
  <c r="BZ308" i="45" s="1"/>
  <c r="DD308" i="45" s="1"/>
  <c r="AU308" i="45"/>
  <c r="BU308" i="45" s="1"/>
  <c r="CY308" i="45" s="1"/>
  <c r="AP308" i="45"/>
  <c r="BP308" i="45" s="1"/>
  <c r="CT308" i="45" s="1"/>
  <c r="AJ308" i="45"/>
  <c r="BJ308" i="45" s="1"/>
  <c r="CN308" i="45" s="1"/>
  <c r="AE308" i="45"/>
  <c r="BE308" i="45" s="1"/>
  <c r="CI308" i="45" s="1"/>
  <c r="AY306" i="45"/>
  <c r="AT306" i="45"/>
  <c r="AN306" i="45"/>
  <c r="AI306" i="45"/>
  <c r="AD306" i="45"/>
  <c r="AX304" i="45"/>
  <c r="AR304" i="45"/>
  <c r="AM304" i="45"/>
  <c r="AH304" i="45"/>
  <c r="AB304" i="45"/>
  <c r="AV302" i="45"/>
  <c r="AQ302" i="45"/>
  <c r="AL302" i="45"/>
  <c r="AF302" i="45"/>
  <c r="AZ300" i="45"/>
  <c r="BZ300" i="45" s="1"/>
  <c r="AU300" i="45"/>
  <c r="BU300" i="45" s="1"/>
  <c r="AP300" i="45"/>
  <c r="BP300" i="45" s="1"/>
  <c r="AJ300" i="45"/>
  <c r="BJ300" i="45" s="1"/>
  <c r="AE300" i="45"/>
  <c r="BE300" i="45" s="1"/>
  <c r="AY298" i="45"/>
  <c r="BY298" i="45" s="1"/>
  <c r="DC298" i="45" s="1"/>
  <c r="AT298" i="45"/>
  <c r="BT298" i="45" s="1"/>
  <c r="CX298" i="45" s="1"/>
  <c r="AN298" i="45"/>
  <c r="BN298" i="45" s="1"/>
  <c r="CR298" i="45" s="1"/>
  <c r="AI298" i="45"/>
  <c r="BI298" i="45" s="1"/>
  <c r="CM298" i="45" s="1"/>
  <c r="AD298" i="45"/>
  <c r="BD298" i="45" s="1"/>
  <c r="CH298" i="45" s="1"/>
  <c r="AX296" i="45"/>
  <c r="AR296" i="45"/>
  <c r="AM296" i="45"/>
  <c r="AH296" i="45"/>
  <c r="AB296" i="45"/>
  <c r="AV294" i="45"/>
  <c r="BV294" i="45" s="1"/>
  <c r="CZ294" i="45" s="1"/>
  <c r="AQ294" i="45"/>
  <c r="BQ294" i="45" s="1"/>
  <c r="CU294" i="45" s="1"/>
  <c r="AL294" i="45"/>
  <c r="BL294" i="45" s="1"/>
  <c r="CP294" i="45" s="1"/>
  <c r="AF294" i="45"/>
  <c r="BF294" i="45" s="1"/>
  <c r="CJ294" i="45" s="1"/>
  <c r="AZ292" i="45"/>
  <c r="BZ292" i="45" s="1"/>
  <c r="DD292" i="45" s="1"/>
  <c r="AU292" i="45"/>
  <c r="BU292" i="45" s="1"/>
  <c r="CY292" i="45" s="1"/>
  <c r="AP292" i="45"/>
  <c r="BP292" i="45" s="1"/>
  <c r="CT292" i="45" s="1"/>
  <c r="AJ292" i="45"/>
  <c r="BJ292" i="45" s="1"/>
  <c r="CN292" i="45" s="1"/>
  <c r="AE292" i="45"/>
  <c r="BE292" i="45" s="1"/>
  <c r="CI292" i="45" s="1"/>
  <c r="AY290" i="45"/>
  <c r="BY290" i="45" s="1"/>
  <c r="DC290" i="45" s="1"/>
  <c r="AT290" i="45"/>
  <c r="BT290" i="45" s="1"/>
  <c r="CX290" i="45" s="1"/>
  <c r="AN290" i="45"/>
  <c r="BN290" i="45" s="1"/>
  <c r="CR290" i="45" s="1"/>
  <c r="AI290" i="45"/>
  <c r="BI290" i="45" s="1"/>
  <c r="CM290" i="45" s="1"/>
  <c r="AD290" i="45"/>
  <c r="BD290" i="45" s="1"/>
  <c r="CH290" i="45" s="1"/>
  <c r="AX288" i="45"/>
  <c r="BX288" i="45" s="1"/>
  <c r="AR288" i="45"/>
  <c r="BR288" i="45" s="1"/>
  <c r="AM288" i="45"/>
  <c r="BM288" i="45" s="1"/>
  <c r="AH288" i="45"/>
  <c r="BH288" i="45" s="1"/>
  <c r="AB288" i="45"/>
  <c r="BB288" i="45" s="1"/>
  <c r="AT286" i="45"/>
  <c r="BT286" i="45" s="1"/>
  <c r="CX286" i="45" s="1"/>
  <c r="AM286" i="45"/>
  <c r="BM286" i="45" s="1"/>
  <c r="CQ286" i="45" s="1"/>
  <c r="AG286" i="45"/>
  <c r="BG286" i="45" s="1"/>
  <c r="CK286" i="45" s="1"/>
  <c r="AW284" i="45"/>
  <c r="BW284" i="45" s="1"/>
  <c r="DA284" i="45" s="1"/>
  <c r="AP284" i="45"/>
  <c r="BP284" i="45" s="1"/>
  <c r="CT284" i="45" s="1"/>
  <c r="AH284" i="45"/>
  <c r="BH284" i="45" s="1"/>
  <c r="CL284" i="45" s="1"/>
  <c r="AY282" i="45"/>
  <c r="BY282" i="45" s="1"/>
  <c r="DC282" i="45" s="1"/>
  <c r="AQ282" i="45"/>
  <c r="BQ282" i="45" s="1"/>
  <c r="CU282" i="45" s="1"/>
  <c r="AK282" i="45"/>
  <c r="BK282" i="45" s="1"/>
  <c r="CO282" i="45" s="1"/>
  <c r="AD282" i="45"/>
  <c r="BD282" i="45" s="1"/>
  <c r="CH282" i="45" s="1"/>
  <c r="BA280" i="45"/>
  <c r="CA280" i="45" s="1"/>
  <c r="DE280" i="45" s="1"/>
  <c r="AT280" i="45"/>
  <c r="BT280" i="45" s="1"/>
  <c r="CX280" i="45" s="1"/>
  <c r="AM280" i="45"/>
  <c r="BM280" i="45" s="1"/>
  <c r="CQ280" i="45" s="1"/>
  <c r="AE280" i="45"/>
  <c r="BE280" i="45" s="1"/>
  <c r="CI280" i="45" s="1"/>
  <c r="AW278" i="45"/>
  <c r="BW278" i="45" s="1"/>
  <c r="DA278" i="45" s="1"/>
  <c r="AO278" i="45"/>
  <c r="BO278" i="45" s="1"/>
  <c r="CS278" i="45" s="1"/>
  <c r="AH278" i="45"/>
  <c r="BH278" i="45" s="1"/>
  <c r="CL278" i="45" s="1"/>
  <c r="AX276" i="45"/>
  <c r="BX276" i="45" s="1"/>
  <c r="AQ276" i="45"/>
  <c r="BQ276" i="45" s="1"/>
  <c r="AK276" i="45"/>
  <c r="BK276" i="45" s="1"/>
  <c r="AC276" i="45"/>
  <c r="BC276" i="45" s="1"/>
  <c r="BA274" i="45"/>
  <c r="CA274" i="45" s="1"/>
  <c r="DE274" i="45" s="1"/>
  <c r="AT274" i="45"/>
  <c r="BT274" i="45" s="1"/>
  <c r="CX274" i="45" s="1"/>
  <c r="AL274" i="45"/>
  <c r="BL274" i="45" s="1"/>
  <c r="CP274" i="45" s="1"/>
  <c r="AE274" i="45"/>
  <c r="BE274" i="45" s="1"/>
  <c r="CI274" i="45" s="1"/>
  <c r="AU272" i="45"/>
  <c r="BU272" i="45" s="1"/>
  <c r="CY272" i="45" s="1"/>
  <c r="AO272" i="45"/>
  <c r="BO272" i="45" s="1"/>
  <c r="CS272" i="45" s="1"/>
  <c r="AH272" i="45"/>
  <c r="BH272" i="45" s="1"/>
  <c r="CL272" i="45" s="1"/>
  <c r="AX270" i="45"/>
  <c r="BX270" i="45" s="1"/>
  <c r="DB270" i="45" s="1"/>
  <c r="AQ270" i="45"/>
  <c r="BQ270" i="45" s="1"/>
  <c r="CU270" i="45" s="1"/>
  <c r="AI270" i="45"/>
  <c r="BI270" i="45" s="1"/>
  <c r="CM270" i="45" s="1"/>
  <c r="AC270" i="45"/>
  <c r="BC270" i="45" s="1"/>
  <c r="CG270" i="45" s="1"/>
  <c r="BA268" i="45"/>
  <c r="CA268" i="45" s="1"/>
  <c r="DE268" i="45" s="1"/>
  <c r="AS268" i="45"/>
  <c r="BS268" i="45" s="1"/>
  <c r="CW268" i="45" s="1"/>
  <c r="AL268" i="45"/>
  <c r="BL268" i="45" s="1"/>
  <c r="CP268" i="45" s="1"/>
  <c r="AE268" i="45"/>
  <c r="BE268" i="45" s="1"/>
  <c r="CI268" i="45" s="1"/>
  <c r="AU266" i="45"/>
  <c r="BU266" i="45" s="1"/>
  <c r="AO266" i="45"/>
  <c r="BO266" i="45" s="1"/>
  <c r="AG266" i="45"/>
  <c r="BG266" i="45" s="1"/>
  <c r="AX264" i="45"/>
  <c r="BX264" i="45" s="1"/>
  <c r="AP264" i="45"/>
  <c r="BP264" i="45" s="1"/>
  <c r="AI264" i="45"/>
  <c r="BI264" i="45" s="1"/>
  <c r="AC264" i="45"/>
  <c r="BC264" i="45" s="1"/>
  <c r="AY262" i="45"/>
  <c r="BY262" i="45" s="1"/>
  <c r="AS262" i="45"/>
  <c r="BS262" i="45" s="1"/>
  <c r="AL262" i="45"/>
  <c r="BL262" i="45" s="1"/>
  <c r="AD262" i="45"/>
  <c r="BD262" i="45" s="1"/>
  <c r="CH262" i="45" s="1"/>
  <c r="AU260" i="45"/>
  <c r="BU260" i="45" s="1"/>
  <c r="CY260" i="45" s="1"/>
  <c r="AM260" i="45"/>
  <c r="BM260" i="45" s="1"/>
  <c r="CQ260" i="45" s="1"/>
  <c r="AG260" i="45"/>
  <c r="BG260" i="45" s="1"/>
  <c r="CK260" i="45" s="1"/>
  <c r="AW258" i="45"/>
  <c r="BW258" i="45" s="1"/>
  <c r="DA258" i="45" s="1"/>
  <c r="AP258" i="45"/>
  <c r="BP258" i="45" s="1"/>
  <c r="CT258" i="45" s="1"/>
  <c r="AI258" i="45"/>
  <c r="BI258" i="45" s="1"/>
  <c r="CM258" i="45" s="1"/>
  <c r="AY256" i="45"/>
  <c r="BY256" i="45" s="1"/>
  <c r="AS256" i="45"/>
  <c r="BS256" i="45" s="1"/>
  <c r="AK256" i="45"/>
  <c r="BK256" i="45" s="1"/>
  <c r="AD256" i="45"/>
  <c r="BD256" i="45" s="1"/>
  <c r="AT254" i="45"/>
  <c r="BT254" i="45" s="1"/>
  <c r="AM254" i="45"/>
  <c r="BM254" i="45" s="1"/>
  <c r="AG254" i="45"/>
  <c r="BG254" i="45" s="1"/>
  <c r="AW252" i="45"/>
  <c r="BW252" i="45" s="1"/>
  <c r="AP252" i="45"/>
  <c r="BP252" i="45" s="1"/>
  <c r="AH252" i="45"/>
  <c r="BH252" i="45" s="1"/>
  <c r="AY250" i="45"/>
  <c r="BY250" i="45" s="1"/>
  <c r="DC250" i="45" s="1"/>
  <c r="AQ250" i="45"/>
  <c r="BQ250" i="45" s="1"/>
  <c r="CU250" i="45" s="1"/>
  <c r="AK250" i="45"/>
  <c r="BK250" i="45" s="1"/>
  <c r="CO250" i="45" s="1"/>
  <c r="AD250" i="45"/>
  <c r="BD250" i="45" s="1"/>
  <c r="CH250" i="45" s="1"/>
  <c r="BA248" i="45"/>
  <c r="CA248" i="45" s="1"/>
  <c r="DE248" i="45" s="1"/>
  <c r="AT248" i="45"/>
  <c r="BT248" i="45" s="1"/>
  <c r="CX248" i="45" s="1"/>
  <c r="AM248" i="45"/>
  <c r="BM248" i="45" s="1"/>
  <c r="CQ248" i="45" s="1"/>
  <c r="AE248" i="45"/>
  <c r="BE248" i="45" s="1"/>
  <c r="CI248" i="45" s="1"/>
  <c r="AW246" i="45"/>
  <c r="BW246" i="45" s="1"/>
  <c r="DA246" i="45" s="1"/>
  <c r="AO246" i="45"/>
  <c r="BO246" i="45" s="1"/>
  <c r="CS246" i="45" s="1"/>
  <c r="AH246" i="45"/>
  <c r="BH246" i="45" s="1"/>
  <c r="CL246" i="45" s="1"/>
  <c r="AX244" i="45"/>
  <c r="BX244" i="45" s="1"/>
  <c r="AQ244" i="45"/>
  <c r="BQ244" i="45" s="1"/>
  <c r="AK244" i="45"/>
  <c r="BK244" i="45" s="1"/>
  <c r="AC244" i="45"/>
  <c r="BC244" i="45" s="1"/>
  <c r="BA242" i="45"/>
  <c r="CA242" i="45" s="1"/>
  <c r="DE242" i="45" s="1"/>
  <c r="AT242" i="45"/>
  <c r="BT242" i="45" s="1"/>
  <c r="CX242" i="45" s="1"/>
  <c r="AL242" i="45"/>
  <c r="BL242" i="45" s="1"/>
  <c r="CP242" i="45" s="1"/>
  <c r="AE242" i="45"/>
  <c r="BE242" i="45" s="1"/>
  <c r="CI242" i="45" s="1"/>
  <c r="AU240" i="45"/>
  <c r="BU240" i="45" s="1"/>
  <c r="CY240" i="45" s="1"/>
  <c r="AO240" i="45"/>
  <c r="BO240" i="45" s="1"/>
  <c r="CS240" i="45" s="1"/>
  <c r="AH240" i="45"/>
  <c r="BH240" i="45" s="1"/>
  <c r="CL240" i="45" s="1"/>
  <c r="AX238" i="45"/>
  <c r="BX238" i="45" s="1"/>
  <c r="DB238" i="45" s="1"/>
  <c r="AQ238" i="45"/>
  <c r="BQ238" i="45" s="1"/>
  <c r="CU238" i="45" s="1"/>
  <c r="AI238" i="45"/>
  <c r="BI238" i="45" s="1"/>
  <c r="CM238" i="45" s="1"/>
  <c r="AC238" i="45"/>
  <c r="BC238" i="45" s="1"/>
  <c r="CG238" i="45" s="1"/>
  <c r="BA236" i="45"/>
  <c r="CA236" i="45" s="1"/>
  <c r="DE236" i="45" s="1"/>
  <c r="AS236" i="45"/>
  <c r="BS236" i="45" s="1"/>
  <c r="CW236" i="45" s="1"/>
  <c r="AL236" i="45"/>
  <c r="BL236" i="45" s="1"/>
  <c r="CP236" i="45" s="1"/>
  <c r="AE236" i="45"/>
  <c r="BE236" i="45" s="1"/>
  <c r="CI236" i="45" s="1"/>
  <c r="AU234" i="45"/>
  <c r="BU234" i="45" s="1"/>
  <c r="CY234" i="45" s="1"/>
  <c r="AO234" i="45"/>
  <c r="BO234" i="45" s="1"/>
  <c r="CS234" i="45" s="1"/>
  <c r="AG234" i="45"/>
  <c r="BG234" i="45" s="1"/>
  <c r="CK234" i="45" s="1"/>
  <c r="AX232" i="45"/>
  <c r="BX232" i="45" s="1"/>
  <c r="DB232" i="45" s="1"/>
  <c r="AP232" i="45"/>
  <c r="BP232" i="45" s="1"/>
  <c r="CT232" i="45" s="1"/>
  <c r="AI232" i="45"/>
  <c r="BI232" i="45" s="1"/>
  <c r="CM232" i="45" s="1"/>
  <c r="AC232" i="45"/>
  <c r="BC232" i="45" s="1"/>
  <c r="CG232" i="45" s="1"/>
  <c r="AY230" i="45"/>
  <c r="BY230" i="45" s="1"/>
  <c r="AS230" i="45"/>
  <c r="BS230" i="45" s="1"/>
  <c r="AL230" i="45"/>
  <c r="BL230" i="45" s="1"/>
  <c r="AD230" i="45"/>
  <c r="BD230" i="45" s="1"/>
  <c r="AU228" i="45"/>
  <c r="BU228" i="45" s="1"/>
  <c r="CY228" i="45" s="1"/>
  <c r="AM228" i="45"/>
  <c r="BM228" i="45" s="1"/>
  <c r="CQ228" i="45" s="1"/>
  <c r="AG228" i="45"/>
  <c r="BG228" i="45" s="1"/>
  <c r="CK228" i="45" s="1"/>
  <c r="AW226" i="45"/>
  <c r="BW226" i="45" s="1"/>
  <c r="DA226" i="45" s="1"/>
  <c r="AP226" i="45"/>
  <c r="BP226" i="45" s="1"/>
  <c r="CT226" i="45" s="1"/>
  <c r="AI226" i="45"/>
  <c r="BI226" i="45" s="1"/>
  <c r="CM226" i="45" s="1"/>
  <c r="AY224" i="45"/>
  <c r="BY224" i="45" s="1"/>
  <c r="DC224" i="45" s="1"/>
  <c r="AS224" i="45"/>
  <c r="BS224" i="45" s="1"/>
  <c r="CW224" i="45" s="1"/>
  <c r="AK224" i="45"/>
  <c r="BK224" i="45" s="1"/>
  <c r="CO224" i="45" s="1"/>
  <c r="AD224" i="45"/>
  <c r="BD224" i="45" s="1"/>
  <c r="CH224" i="45" s="1"/>
  <c r="AT222" i="45"/>
  <c r="BT222" i="45" s="1"/>
  <c r="CX222" i="45" s="1"/>
  <c r="AM222" i="45"/>
  <c r="BM222" i="45" s="1"/>
  <c r="CQ222" i="45" s="1"/>
  <c r="AG222" i="45"/>
  <c r="BG222" i="45" s="1"/>
  <c r="CK222" i="45" s="1"/>
  <c r="AW220" i="45"/>
  <c r="BW220" i="45" s="1"/>
  <c r="AP220" i="45"/>
  <c r="BP220" i="45" s="1"/>
  <c r="AH220" i="45"/>
  <c r="BH220" i="45" s="1"/>
  <c r="AY218" i="45"/>
  <c r="BY218" i="45" s="1"/>
  <c r="DC218" i="45" s="1"/>
  <c r="AQ218" i="45"/>
  <c r="BQ218" i="45" s="1"/>
  <c r="CU218" i="45" s="1"/>
  <c r="AK218" i="45"/>
  <c r="BK218" i="45" s="1"/>
  <c r="CO218" i="45" s="1"/>
  <c r="AD218" i="45"/>
  <c r="BD218" i="45" s="1"/>
  <c r="CH218" i="45" s="1"/>
  <c r="BA216" i="45"/>
  <c r="CA216" i="45" s="1"/>
  <c r="DE216" i="45" s="1"/>
  <c r="AQ216" i="45"/>
  <c r="BQ216" i="45" s="1"/>
  <c r="CU216" i="45" s="1"/>
  <c r="AH216" i="45"/>
  <c r="BH216" i="45" s="1"/>
  <c r="CL216" i="45" s="1"/>
  <c r="AU214" i="45"/>
  <c r="BU214" i="45" s="1"/>
  <c r="CY214" i="45" s="1"/>
  <c r="AL214" i="45"/>
  <c r="BL214" i="45" s="1"/>
  <c r="CP214" i="45" s="1"/>
  <c r="AD214" i="45"/>
  <c r="BD214" i="45" s="1"/>
  <c r="CH214" i="45" s="1"/>
  <c r="BA212" i="45"/>
  <c r="CA212" i="45" s="1"/>
  <c r="DE212" i="45" s="1"/>
  <c r="AP212" i="45"/>
  <c r="BP212" i="45" s="1"/>
  <c r="CT212" i="45" s="1"/>
  <c r="AH212" i="45"/>
  <c r="BH212" i="45" s="1"/>
  <c r="CL212" i="45" s="1"/>
  <c r="AW210" i="45"/>
  <c r="BW210" i="45" s="1"/>
  <c r="AL210" i="45"/>
  <c r="BL210" i="45" s="1"/>
  <c r="AC210" i="45"/>
  <c r="BC210" i="45" s="1"/>
  <c r="BA208" i="45"/>
  <c r="CA208" i="45" s="1"/>
  <c r="DE208" i="45" s="1"/>
  <c r="AQ208" i="45"/>
  <c r="BQ208" i="45" s="1"/>
  <c r="CU208" i="45" s="1"/>
  <c r="AG208" i="45"/>
  <c r="BG208" i="45" s="1"/>
  <c r="CK208" i="45" s="1"/>
  <c r="AU206" i="45"/>
  <c r="AL206" i="45"/>
  <c r="AY204" i="45"/>
  <c r="BY204" i="45" s="1"/>
  <c r="DC204" i="45" s="1"/>
  <c r="DC320" i="45" s="1"/>
  <c r="AP204" i="45"/>
  <c r="BP204" i="45" s="1"/>
  <c r="AH204" i="45"/>
  <c r="BH204" i="45" s="1"/>
  <c r="CL204" i="45" s="1"/>
  <c r="CL320" i="45" s="1"/>
  <c r="AT202" i="45"/>
  <c r="BT202" i="45" s="1"/>
  <c r="CX202" i="45" s="1"/>
  <c r="AL202" i="45"/>
  <c r="BL202" i="45" s="1"/>
  <c r="CP202" i="45" s="1"/>
  <c r="AC202" i="45"/>
  <c r="BC202" i="45" s="1"/>
  <c r="CG202" i="45" s="1"/>
  <c r="BA200" i="45"/>
  <c r="CA200" i="45" s="1"/>
  <c r="DE200" i="45" s="1"/>
  <c r="AP200" i="45"/>
  <c r="BP200" i="45" s="1"/>
  <c r="CT200" i="45" s="1"/>
  <c r="AG200" i="45"/>
  <c r="BG200" i="45" s="1"/>
  <c r="CK200" i="45" s="1"/>
  <c r="AU198" i="45"/>
  <c r="BU198" i="45" s="1"/>
  <c r="CY198" i="45" s="1"/>
  <c r="AK198" i="45"/>
  <c r="BK198" i="45" s="1"/>
  <c r="CO198" i="45" s="1"/>
  <c r="AY196" i="45"/>
  <c r="BY196" i="45" s="1"/>
  <c r="DC196" i="45" s="1"/>
  <c r="AP196" i="45"/>
  <c r="BP196" i="45" s="1"/>
  <c r="CT196" i="45" s="1"/>
  <c r="AE196" i="45"/>
  <c r="BE196" i="45" s="1"/>
  <c r="CI196" i="45" s="1"/>
  <c r="AT194" i="45"/>
  <c r="BT194" i="45" s="1"/>
  <c r="AL194" i="45"/>
  <c r="BL194" i="45" s="1"/>
  <c r="AX192" i="45"/>
  <c r="BX192" i="45" s="1"/>
  <c r="DB192" i="45" s="1"/>
  <c r="AP192" i="45"/>
  <c r="BP192" i="45" s="1"/>
  <c r="CT192" i="45" s="1"/>
  <c r="AG192" i="45"/>
  <c r="BG192" i="45" s="1"/>
  <c r="CK192" i="45" s="1"/>
  <c r="AT190" i="45"/>
  <c r="BT190" i="45" s="1"/>
  <c r="CX190" i="45" s="1"/>
  <c r="AK190" i="45"/>
  <c r="BK190" i="45" s="1"/>
  <c r="CO190" i="45" s="1"/>
  <c r="AY188" i="45"/>
  <c r="BY188" i="45" s="1"/>
  <c r="DC188" i="45" s="1"/>
  <c r="AO188" i="45"/>
  <c r="BO188" i="45" s="1"/>
  <c r="CS188" i="45" s="1"/>
  <c r="AE188" i="45"/>
  <c r="BE188" i="45" s="1"/>
  <c r="CI188" i="45" s="1"/>
  <c r="AT186" i="45"/>
  <c r="BT186" i="45" s="1"/>
  <c r="AI186" i="45"/>
  <c r="BI186" i="45" s="1"/>
  <c r="AX184" i="45"/>
  <c r="BX184" i="45" s="1"/>
  <c r="DB184" i="45" s="1"/>
  <c r="AP184" i="45"/>
  <c r="BP184" i="45" s="1"/>
  <c r="CT184" i="45" s="1"/>
  <c r="AE184" i="45"/>
  <c r="BE184" i="45" s="1"/>
  <c r="CI184" i="45" s="1"/>
  <c r="AT182" i="45"/>
  <c r="BT182" i="45" s="1"/>
  <c r="CX182" i="45" s="1"/>
  <c r="AK182" i="45"/>
  <c r="BK182" i="45" s="1"/>
  <c r="CO182" i="45" s="1"/>
  <c r="AX180" i="45"/>
  <c r="BX180" i="45" s="1"/>
  <c r="DB180" i="45" s="1"/>
  <c r="AO180" i="45"/>
  <c r="BO180" i="45" s="1"/>
  <c r="CS180" i="45" s="1"/>
  <c r="AE180" i="45"/>
  <c r="BE180" i="45" s="1"/>
  <c r="CI180" i="45" s="1"/>
  <c r="AS178" i="45"/>
  <c r="BS178" i="45" s="1"/>
  <c r="AI178" i="45"/>
  <c r="BI178" i="45" s="1"/>
  <c r="AX176" i="45"/>
  <c r="AM176" i="45"/>
  <c r="AE176" i="45"/>
  <c r="AT174" i="45"/>
  <c r="BT174" i="45" s="1"/>
  <c r="CX174" i="45" s="1"/>
  <c r="AI174" i="45"/>
  <c r="BI174" i="45" s="1"/>
  <c r="CM174" i="45" s="1"/>
  <c r="AU172" i="45"/>
  <c r="BU172" i="45" s="1"/>
  <c r="CY172" i="45" s="1"/>
  <c r="AH172" i="45"/>
  <c r="BH172" i="45" s="1"/>
  <c r="CL172" i="45" s="1"/>
  <c r="AQ170" i="45"/>
  <c r="BQ170" i="45" s="1"/>
  <c r="CU170" i="45" s="1"/>
  <c r="AU168" i="45"/>
  <c r="BU168" i="45" s="1"/>
  <c r="CY168" i="45" s="1"/>
  <c r="AI166" i="45"/>
  <c r="BI166" i="45" s="1"/>
  <c r="CM166" i="45" s="1"/>
  <c r="AH164" i="45"/>
  <c r="BH164" i="45" s="1"/>
  <c r="CL164" i="45" s="1"/>
  <c r="AQ162" i="45"/>
  <c r="BQ162" i="45" s="1"/>
  <c r="CU162" i="45" s="1"/>
  <c r="AP160" i="45"/>
  <c r="BP160" i="45" s="1"/>
  <c r="CT160" i="45" s="1"/>
  <c r="AY158" i="45"/>
  <c r="BY158" i="45" s="1"/>
  <c r="AD158" i="45"/>
  <c r="BD158" i="45" s="1"/>
  <c r="AH156" i="45"/>
  <c r="BH156" i="45" s="1"/>
  <c r="CL156" i="45" s="1"/>
  <c r="AG154" i="45"/>
  <c r="BG154" i="45" s="1"/>
  <c r="CK154" i="45" s="1"/>
  <c r="AQ152" i="45"/>
  <c r="BQ152" i="45" s="1"/>
  <c r="CU152" i="45" s="1"/>
  <c r="AM150" i="45"/>
  <c r="BM150" i="45" s="1"/>
  <c r="CQ150" i="45" s="1"/>
  <c r="AN148" i="45"/>
  <c r="BN148" i="45" s="1"/>
  <c r="CR148" i="45" s="1"/>
  <c r="AJ146" i="45"/>
  <c r="BJ146" i="45" s="1"/>
  <c r="CN146" i="45" s="1"/>
  <c r="AS144" i="45"/>
  <c r="BS144" i="45" s="1"/>
  <c r="AN142" i="45"/>
  <c r="BN142" i="45" s="1"/>
  <c r="CR142" i="45" s="1"/>
  <c r="AW140" i="45"/>
  <c r="BW140" i="45" s="1"/>
  <c r="DA140" i="45" s="1"/>
  <c r="AR138" i="45"/>
  <c r="BR138" i="45" s="1"/>
  <c r="CV138" i="45" s="1"/>
  <c r="BA136" i="45"/>
  <c r="CA136" i="45" s="1"/>
  <c r="DE136" i="45" s="1"/>
  <c r="AW134" i="45"/>
  <c r="AC132" i="45"/>
  <c r="BC132" i="45" s="1"/>
  <c r="BA130" i="45"/>
  <c r="AI128" i="45"/>
  <c r="BI128" i="45" s="1"/>
  <c r="CM128" i="45" s="1"/>
  <c r="AC126" i="45"/>
  <c r="BC126" i="45" s="1"/>
  <c r="BC24" i="45" s="1"/>
  <c r="CG24" i="45" s="1"/>
  <c r="AM124" i="45"/>
  <c r="BM124" i="45" s="1"/>
  <c r="CQ124" i="45" s="1"/>
  <c r="AG122" i="45"/>
  <c r="BG122" i="45" s="1"/>
  <c r="CK122" i="45" s="1"/>
  <c r="AJ120" i="45"/>
  <c r="BJ120" i="45" s="1"/>
  <c r="CN120" i="45" s="1"/>
  <c r="AE118" i="45"/>
  <c r="BE118" i="45" s="1"/>
  <c r="CI118" i="45" s="1"/>
  <c r="AN116" i="45"/>
  <c r="BN116" i="45" s="1"/>
  <c r="AJ114" i="45"/>
  <c r="BJ114" i="45" s="1"/>
  <c r="CN114" i="45" s="1"/>
  <c r="AS112" i="45"/>
  <c r="AN110" i="45"/>
  <c r="BN110" i="45" s="1"/>
  <c r="CR110" i="45" s="1"/>
  <c r="AQ108" i="45"/>
  <c r="BQ108" i="45" s="1"/>
  <c r="CU108" i="45" s="1"/>
  <c r="AK106" i="45"/>
  <c r="BK106" i="45" s="1"/>
  <c r="AU104" i="45"/>
  <c r="BU104" i="45" s="1"/>
  <c r="CY104" i="45" s="1"/>
  <c r="AO102" i="45"/>
  <c r="BO102" i="45" s="1"/>
  <c r="CS102" i="45" s="1"/>
  <c r="AY100" i="45"/>
  <c r="BY100" i="45" s="1"/>
  <c r="AU98" i="45"/>
  <c r="BU98" i="45" s="1"/>
  <c r="CY98" i="45" s="1"/>
  <c r="AV96" i="45"/>
  <c r="BV96" i="45" s="1"/>
  <c r="CZ96" i="45" s="1"/>
  <c r="AR94" i="45"/>
  <c r="BR94" i="45" s="1"/>
  <c r="CV94" i="45" s="1"/>
  <c r="BA92" i="45"/>
  <c r="CA92" i="45" s="1"/>
  <c r="AV90" i="45"/>
  <c r="BV90" i="45" s="1"/>
  <c r="CZ90" i="45" s="1"/>
  <c r="AV88" i="45"/>
  <c r="BV88" i="45" s="1"/>
  <c r="CZ88" i="45" s="1"/>
  <c r="AV84" i="45"/>
  <c r="BV84" i="45" s="1"/>
  <c r="AV80" i="45"/>
  <c r="BV80" i="45" s="1"/>
  <c r="CZ80" i="45" s="1"/>
  <c r="AV76" i="45"/>
  <c r="BV76" i="45" s="1"/>
  <c r="AU72" i="45"/>
  <c r="BU72" i="45" s="1"/>
  <c r="CY72" i="45" s="1"/>
  <c r="AG68" i="45"/>
  <c r="BG68" i="45" s="1"/>
  <c r="CK68" i="45" s="1"/>
  <c r="AE66" i="45"/>
  <c r="BE66" i="45" s="1"/>
  <c r="CI66" i="45" s="1"/>
  <c r="AT64" i="45"/>
  <c r="BT64" i="45" s="1"/>
  <c r="CX64" i="45" s="1"/>
  <c r="AW62" i="45"/>
  <c r="BW62" i="45" s="1"/>
  <c r="DA62" i="45" s="1"/>
  <c r="AC54" i="45"/>
  <c r="BC54" i="45" s="1"/>
  <c r="AO52" i="45"/>
  <c r="BO52" i="45" s="1"/>
  <c r="AX38" i="45"/>
  <c r="BX38" i="45" s="1"/>
  <c r="DB38" i="45" s="1"/>
  <c r="AR36" i="45"/>
  <c r="BR36" i="45" s="1"/>
  <c r="CV36" i="45" s="1"/>
  <c r="AO24" i="45"/>
  <c r="AD285" i="45"/>
  <c r="BD285" i="45" s="1"/>
  <c r="CH285" i="45" s="1"/>
  <c r="AH285" i="45"/>
  <c r="BH285" i="45" s="1"/>
  <c r="CL285" i="45" s="1"/>
  <c r="AL285" i="45"/>
  <c r="BL285" i="45" s="1"/>
  <c r="CP285" i="45" s="1"/>
  <c r="AP285" i="45"/>
  <c r="BP285" i="45" s="1"/>
  <c r="CT285" i="45" s="1"/>
  <c r="AT285" i="45"/>
  <c r="BT285" i="45" s="1"/>
  <c r="CX285" i="45" s="1"/>
  <c r="AX285" i="45"/>
  <c r="BX285" i="45" s="1"/>
  <c r="DB285" i="45" s="1"/>
  <c r="AD281" i="45"/>
  <c r="BD281" i="45" s="1"/>
  <c r="CH281" i="45" s="1"/>
  <c r="AH281" i="45"/>
  <c r="BH281" i="45" s="1"/>
  <c r="CL281" i="45" s="1"/>
  <c r="AL281" i="45"/>
  <c r="BL281" i="45" s="1"/>
  <c r="CP281" i="45" s="1"/>
  <c r="AP281" i="45"/>
  <c r="BP281" i="45" s="1"/>
  <c r="CT281" i="45" s="1"/>
  <c r="AT281" i="45"/>
  <c r="BT281" i="45" s="1"/>
  <c r="CX281" i="45" s="1"/>
  <c r="AX281" i="45"/>
  <c r="BX281" i="45" s="1"/>
  <c r="DB281" i="45" s="1"/>
  <c r="AD277" i="45"/>
  <c r="BD277" i="45" s="1"/>
  <c r="CH277" i="45" s="1"/>
  <c r="AH277" i="45"/>
  <c r="BH277" i="45" s="1"/>
  <c r="CL277" i="45" s="1"/>
  <c r="AL277" i="45"/>
  <c r="BL277" i="45" s="1"/>
  <c r="CP277" i="45" s="1"/>
  <c r="AP277" i="45"/>
  <c r="BP277" i="45" s="1"/>
  <c r="CT277" i="45" s="1"/>
  <c r="AT277" i="45"/>
  <c r="BT277" i="45" s="1"/>
  <c r="CX277" i="45" s="1"/>
  <c r="AX277" i="45"/>
  <c r="BX277" i="45" s="1"/>
  <c r="DB277" i="45" s="1"/>
  <c r="AD273" i="45"/>
  <c r="BD273" i="45" s="1"/>
  <c r="CH273" i="45" s="1"/>
  <c r="AH273" i="45"/>
  <c r="BH273" i="45" s="1"/>
  <c r="CL273" i="45" s="1"/>
  <c r="AL273" i="45"/>
  <c r="BL273" i="45" s="1"/>
  <c r="CP273" i="45" s="1"/>
  <c r="AP273" i="45"/>
  <c r="BP273" i="45" s="1"/>
  <c r="CT273" i="45" s="1"/>
  <c r="AT273" i="45"/>
  <c r="BT273" i="45" s="1"/>
  <c r="CX273" i="45" s="1"/>
  <c r="AX273" i="45"/>
  <c r="BX273" i="45" s="1"/>
  <c r="DB273" i="45" s="1"/>
  <c r="AD269" i="45"/>
  <c r="BD269" i="45" s="1"/>
  <c r="CH269" i="45" s="1"/>
  <c r="AH269" i="45"/>
  <c r="BH269" i="45" s="1"/>
  <c r="CL269" i="45" s="1"/>
  <c r="AL269" i="45"/>
  <c r="BL269" i="45" s="1"/>
  <c r="CP269" i="45" s="1"/>
  <c r="AP269" i="45"/>
  <c r="BP269" i="45" s="1"/>
  <c r="AT269" i="45"/>
  <c r="BT269" i="45" s="1"/>
  <c r="CX269" i="45" s="1"/>
  <c r="AX269" i="45"/>
  <c r="BX269" i="45" s="1"/>
  <c r="DB269" i="45" s="1"/>
  <c r="AD265" i="45"/>
  <c r="BD265" i="45" s="1"/>
  <c r="AH265" i="45"/>
  <c r="BH265" i="45" s="1"/>
  <c r="AL265" i="45"/>
  <c r="BL265" i="45" s="1"/>
  <c r="AP265" i="45"/>
  <c r="BP265" i="45" s="1"/>
  <c r="AT265" i="45"/>
  <c r="BT265" i="45" s="1"/>
  <c r="AX265" i="45"/>
  <c r="BX265" i="45" s="1"/>
  <c r="AD261" i="45"/>
  <c r="BD261" i="45" s="1"/>
  <c r="CH261" i="45" s="1"/>
  <c r="AH261" i="45"/>
  <c r="BH261" i="45" s="1"/>
  <c r="CL261" i="45" s="1"/>
  <c r="AL261" i="45"/>
  <c r="BL261" i="45" s="1"/>
  <c r="CP261" i="45" s="1"/>
  <c r="AP261" i="45"/>
  <c r="BP261" i="45" s="1"/>
  <c r="CT261" i="45" s="1"/>
  <c r="AT261" i="45"/>
  <c r="BT261" i="45" s="1"/>
  <c r="CX261" i="45" s="1"/>
  <c r="AX261" i="45"/>
  <c r="BX261" i="45" s="1"/>
  <c r="DB261" i="45" s="1"/>
  <c r="AD257" i="45"/>
  <c r="BD257" i="45" s="1"/>
  <c r="CH257" i="45" s="1"/>
  <c r="AH257" i="45"/>
  <c r="BH257" i="45" s="1"/>
  <c r="CL257" i="45" s="1"/>
  <c r="AL257" i="45"/>
  <c r="BL257" i="45" s="1"/>
  <c r="CP257" i="45" s="1"/>
  <c r="AP257" i="45"/>
  <c r="BP257" i="45" s="1"/>
  <c r="CT257" i="45" s="1"/>
  <c r="AT257" i="45"/>
  <c r="BT257" i="45" s="1"/>
  <c r="CX257" i="45" s="1"/>
  <c r="AX257" i="45"/>
  <c r="BX257" i="45" s="1"/>
  <c r="DB257" i="45" s="1"/>
  <c r="AD253" i="45"/>
  <c r="BD253" i="45" s="1"/>
  <c r="CH253" i="45" s="1"/>
  <c r="AH253" i="45"/>
  <c r="BH253" i="45" s="1"/>
  <c r="CL253" i="45" s="1"/>
  <c r="AL253" i="45"/>
  <c r="BL253" i="45" s="1"/>
  <c r="CP253" i="45" s="1"/>
  <c r="AP253" i="45"/>
  <c r="BP253" i="45" s="1"/>
  <c r="CT253" i="45" s="1"/>
  <c r="AT253" i="45"/>
  <c r="BT253" i="45" s="1"/>
  <c r="CX253" i="45" s="1"/>
  <c r="AX253" i="45"/>
  <c r="BX253" i="45" s="1"/>
  <c r="DB253" i="45" s="1"/>
  <c r="AD249" i="45"/>
  <c r="BD249" i="45" s="1"/>
  <c r="CH249" i="45" s="1"/>
  <c r="AH249" i="45"/>
  <c r="BH249" i="45" s="1"/>
  <c r="CL249" i="45" s="1"/>
  <c r="AL249" i="45"/>
  <c r="BL249" i="45" s="1"/>
  <c r="CP249" i="45" s="1"/>
  <c r="AP249" i="45"/>
  <c r="BP249" i="45" s="1"/>
  <c r="AT249" i="45"/>
  <c r="BT249" i="45" s="1"/>
  <c r="CX249" i="45" s="1"/>
  <c r="AX249" i="45"/>
  <c r="BX249" i="45" s="1"/>
  <c r="AD245" i="45"/>
  <c r="BD245" i="45" s="1"/>
  <c r="CH245" i="45" s="1"/>
  <c r="AH245" i="45"/>
  <c r="BH245" i="45" s="1"/>
  <c r="CL245" i="45" s="1"/>
  <c r="AL245" i="45"/>
  <c r="BL245" i="45" s="1"/>
  <c r="CP245" i="45" s="1"/>
  <c r="AP245" i="45"/>
  <c r="BP245" i="45" s="1"/>
  <c r="CT245" i="45" s="1"/>
  <c r="AT245" i="45"/>
  <c r="BT245" i="45" s="1"/>
  <c r="CX245" i="45" s="1"/>
  <c r="AX245" i="45"/>
  <c r="BX245" i="45" s="1"/>
  <c r="AD241" i="45"/>
  <c r="BD241" i="45" s="1"/>
  <c r="AH241" i="45"/>
  <c r="BH241" i="45" s="1"/>
  <c r="AL241" i="45"/>
  <c r="BL241" i="45" s="1"/>
  <c r="AP241" i="45"/>
  <c r="BP241" i="45" s="1"/>
  <c r="AT241" i="45"/>
  <c r="BT241" i="45" s="1"/>
  <c r="AX241" i="45"/>
  <c r="BX241" i="45" s="1"/>
  <c r="AD237" i="45"/>
  <c r="BD237" i="45" s="1"/>
  <c r="CH237" i="45" s="1"/>
  <c r="AH237" i="45"/>
  <c r="BH237" i="45" s="1"/>
  <c r="CL237" i="45" s="1"/>
  <c r="AL237" i="45"/>
  <c r="BL237" i="45" s="1"/>
  <c r="CP237" i="45" s="1"/>
  <c r="AP237" i="45"/>
  <c r="BP237" i="45" s="1"/>
  <c r="CT237" i="45" s="1"/>
  <c r="AT237" i="45"/>
  <c r="BT237" i="45" s="1"/>
  <c r="CX237" i="45" s="1"/>
  <c r="AX237" i="45"/>
  <c r="BX237" i="45" s="1"/>
  <c r="DB237" i="45" s="1"/>
  <c r="AD233" i="45"/>
  <c r="BD233" i="45" s="1"/>
  <c r="AH233" i="45"/>
  <c r="BH233" i="45" s="1"/>
  <c r="AL233" i="45"/>
  <c r="BL233" i="45" s="1"/>
  <c r="AP233" i="45"/>
  <c r="BP233" i="45" s="1"/>
  <c r="AT233" i="45"/>
  <c r="BT233" i="45" s="1"/>
  <c r="AX233" i="45"/>
  <c r="BX233" i="45" s="1"/>
  <c r="AD229" i="45"/>
  <c r="BD229" i="45" s="1"/>
  <c r="CH229" i="45" s="1"/>
  <c r="AH229" i="45"/>
  <c r="BH229" i="45" s="1"/>
  <c r="CL229" i="45" s="1"/>
  <c r="AL229" i="45"/>
  <c r="BL229" i="45" s="1"/>
  <c r="CP229" i="45" s="1"/>
  <c r="AP229" i="45"/>
  <c r="BP229" i="45" s="1"/>
  <c r="CT229" i="45" s="1"/>
  <c r="AT229" i="45"/>
  <c r="BT229" i="45" s="1"/>
  <c r="CX229" i="45" s="1"/>
  <c r="AX229" i="45"/>
  <c r="BX229" i="45" s="1"/>
  <c r="DB229" i="45" s="1"/>
  <c r="AD225" i="45"/>
  <c r="BD225" i="45" s="1"/>
  <c r="AH225" i="45"/>
  <c r="BH225" i="45" s="1"/>
  <c r="AL225" i="45"/>
  <c r="BL225" i="45" s="1"/>
  <c r="AP225" i="45"/>
  <c r="BP225" i="45" s="1"/>
  <c r="AT225" i="45"/>
  <c r="BT225" i="45" s="1"/>
  <c r="AX225" i="45"/>
  <c r="BX225" i="45" s="1"/>
  <c r="AD221" i="45"/>
  <c r="BD221" i="45" s="1"/>
  <c r="CH221" i="45" s="1"/>
  <c r="AH221" i="45"/>
  <c r="BH221" i="45" s="1"/>
  <c r="CL221" i="45" s="1"/>
  <c r="AL221" i="45"/>
  <c r="BL221" i="45" s="1"/>
  <c r="CP221" i="45" s="1"/>
  <c r="AP221" i="45"/>
  <c r="BP221" i="45" s="1"/>
  <c r="CT221" i="45" s="1"/>
  <c r="AT221" i="45"/>
  <c r="BT221" i="45" s="1"/>
  <c r="CX221" i="45" s="1"/>
  <c r="AX221" i="45"/>
  <c r="BX221" i="45" s="1"/>
  <c r="DB221" i="45" s="1"/>
  <c r="AD217" i="45"/>
  <c r="BD217" i="45" s="1"/>
  <c r="CH217" i="45" s="1"/>
  <c r="AH217" i="45"/>
  <c r="BH217" i="45" s="1"/>
  <c r="CL217" i="45" s="1"/>
  <c r="AL217" i="45"/>
  <c r="BL217" i="45" s="1"/>
  <c r="CP217" i="45" s="1"/>
  <c r="AP217" i="45"/>
  <c r="BP217" i="45" s="1"/>
  <c r="CT217" i="45" s="1"/>
  <c r="AT217" i="45"/>
  <c r="BT217" i="45" s="1"/>
  <c r="CX217" i="45" s="1"/>
  <c r="AX217" i="45"/>
  <c r="BX217" i="45" s="1"/>
  <c r="DB217" i="45" s="1"/>
  <c r="AD213" i="45"/>
  <c r="BD213" i="45" s="1"/>
  <c r="CH213" i="45" s="1"/>
  <c r="AH213" i="45"/>
  <c r="BH213" i="45" s="1"/>
  <c r="CL213" i="45" s="1"/>
  <c r="AL213" i="45"/>
  <c r="BL213" i="45" s="1"/>
  <c r="CP213" i="45" s="1"/>
  <c r="AP213" i="45"/>
  <c r="BP213" i="45" s="1"/>
  <c r="CT213" i="45" s="1"/>
  <c r="AT213" i="45"/>
  <c r="BT213" i="45" s="1"/>
  <c r="CX213" i="45" s="1"/>
  <c r="AX213" i="45"/>
  <c r="BX213" i="45" s="1"/>
  <c r="DB213" i="45" s="1"/>
  <c r="AB213" i="45"/>
  <c r="BB213" i="45" s="1"/>
  <c r="CF213" i="45" s="1"/>
  <c r="AG213" i="45"/>
  <c r="BG213" i="45" s="1"/>
  <c r="CK213" i="45" s="1"/>
  <c r="AM213" i="45"/>
  <c r="BM213" i="45" s="1"/>
  <c r="CQ213" i="45" s="1"/>
  <c r="AR213" i="45"/>
  <c r="BR213" i="45" s="1"/>
  <c r="CV213" i="45" s="1"/>
  <c r="AW213" i="45"/>
  <c r="BW213" i="45" s="1"/>
  <c r="DA213" i="45" s="1"/>
  <c r="AD209" i="45"/>
  <c r="BD209" i="45" s="1"/>
  <c r="AH209" i="45"/>
  <c r="BH209" i="45" s="1"/>
  <c r="AL209" i="45"/>
  <c r="BL209" i="45" s="1"/>
  <c r="AP209" i="45"/>
  <c r="BP209" i="45" s="1"/>
  <c r="AT209" i="45"/>
  <c r="BT209" i="45" s="1"/>
  <c r="AX209" i="45"/>
  <c r="BX209" i="45" s="1"/>
  <c r="AE209" i="45"/>
  <c r="BE209" i="45" s="1"/>
  <c r="AJ209" i="45"/>
  <c r="BJ209" i="45" s="1"/>
  <c r="AO209" i="45"/>
  <c r="BO209" i="45" s="1"/>
  <c r="AU209" i="45"/>
  <c r="BU209" i="45" s="1"/>
  <c r="AZ209" i="45"/>
  <c r="BZ209" i="45" s="1"/>
  <c r="AD205" i="45"/>
  <c r="BD205" i="45" s="1"/>
  <c r="BD135" i="45" s="1"/>
  <c r="AH205" i="45"/>
  <c r="BH205" i="45" s="1"/>
  <c r="AL205" i="45"/>
  <c r="BL205" i="45" s="1"/>
  <c r="AP205" i="45"/>
  <c r="BP205" i="45" s="1"/>
  <c r="AT205" i="45"/>
  <c r="BT205" i="45" s="1"/>
  <c r="AX205" i="45"/>
  <c r="BX205" i="45" s="1"/>
  <c r="AB205" i="45"/>
  <c r="BB205" i="45" s="1"/>
  <c r="BB135" i="45" s="1"/>
  <c r="AG205" i="45"/>
  <c r="BG205" i="45" s="1"/>
  <c r="AM205" i="45"/>
  <c r="BM205" i="45" s="1"/>
  <c r="BM135" i="45" s="1"/>
  <c r="AR205" i="45"/>
  <c r="BR205" i="45" s="1"/>
  <c r="BR135" i="45" s="1"/>
  <c r="AW205" i="45"/>
  <c r="BW205" i="45" s="1"/>
  <c r="AD201" i="45"/>
  <c r="BD201" i="45" s="1"/>
  <c r="AH201" i="45"/>
  <c r="BH201" i="45" s="1"/>
  <c r="AL201" i="45"/>
  <c r="BL201" i="45" s="1"/>
  <c r="AP201" i="45"/>
  <c r="BP201" i="45" s="1"/>
  <c r="AT201" i="45"/>
  <c r="BT201" i="45" s="1"/>
  <c r="AX201" i="45"/>
  <c r="BX201" i="45" s="1"/>
  <c r="AE201" i="45"/>
  <c r="BE201" i="45" s="1"/>
  <c r="AJ201" i="45"/>
  <c r="BJ201" i="45" s="1"/>
  <c r="AO201" i="45"/>
  <c r="BO201" i="45" s="1"/>
  <c r="AU201" i="45"/>
  <c r="BU201" i="45" s="1"/>
  <c r="AZ201" i="45"/>
  <c r="BZ201" i="45" s="1"/>
  <c r="AD197" i="45"/>
  <c r="BD197" i="45" s="1"/>
  <c r="CH197" i="45" s="1"/>
  <c r="AH197" i="45"/>
  <c r="BH197" i="45" s="1"/>
  <c r="CL197" i="45" s="1"/>
  <c r="AL197" i="45"/>
  <c r="BL197" i="45" s="1"/>
  <c r="CP197" i="45" s="1"/>
  <c r="AP197" i="45"/>
  <c r="BP197" i="45" s="1"/>
  <c r="CT197" i="45" s="1"/>
  <c r="AT197" i="45"/>
  <c r="BT197" i="45" s="1"/>
  <c r="CX197" i="45" s="1"/>
  <c r="AX197" i="45"/>
  <c r="BX197" i="45" s="1"/>
  <c r="DB197" i="45" s="1"/>
  <c r="AB197" i="45"/>
  <c r="BB197" i="45" s="1"/>
  <c r="CF197" i="45" s="1"/>
  <c r="AG197" i="45"/>
  <c r="BG197" i="45" s="1"/>
  <c r="CK197" i="45" s="1"/>
  <c r="AM197" i="45"/>
  <c r="BM197" i="45" s="1"/>
  <c r="CQ197" i="45" s="1"/>
  <c r="AR197" i="45"/>
  <c r="BR197" i="45" s="1"/>
  <c r="CV197" i="45" s="1"/>
  <c r="AW197" i="45"/>
  <c r="BW197" i="45" s="1"/>
  <c r="DA197" i="45" s="1"/>
  <c r="AD193" i="45"/>
  <c r="BD193" i="45" s="1"/>
  <c r="CH193" i="45" s="1"/>
  <c r="AH193" i="45"/>
  <c r="BH193" i="45" s="1"/>
  <c r="CL193" i="45" s="1"/>
  <c r="AL193" i="45"/>
  <c r="BL193" i="45" s="1"/>
  <c r="CP193" i="45" s="1"/>
  <c r="AP193" i="45"/>
  <c r="BP193" i="45" s="1"/>
  <c r="CT193" i="45" s="1"/>
  <c r="AT193" i="45"/>
  <c r="BT193" i="45" s="1"/>
  <c r="CX193" i="45" s="1"/>
  <c r="AX193" i="45"/>
  <c r="BX193" i="45" s="1"/>
  <c r="DB193" i="45" s="1"/>
  <c r="AE193" i="45"/>
  <c r="BE193" i="45" s="1"/>
  <c r="CI193" i="45" s="1"/>
  <c r="AJ193" i="45"/>
  <c r="BJ193" i="45" s="1"/>
  <c r="CN193" i="45" s="1"/>
  <c r="AO193" i="45"/>
  <c r="BO193" i="45" s="1"/>
  <c r="CS193" i="45" s="1"/>
  <c r="AU193" i="45"/>
  <c r="BU193" i="45" s="1"/>
  <c r="CY193" i="45" s="1"/>
  <c r="AZ193" i="45"/>
  <c r="BZ193" i="45" s="1"/>
  <c r="DD193" i="45" s="1"/>
  <c r="AD189" i="45"/>
  <c r="BD189" i="45" s="1"/>
  <c r="CH189" i="45" s="1"/>
  <c r="AH189" i="45"/>
  <c r="BH189" i="45" s="1"/>
  <c r="CL189" i="45" s="1"/>
  <c r="AL189" i="45"/>
  <c r="BL189" i="45" s="1"/>
  <c r="CP189" i="45" s="1"/>
  <c r="AP189" i="45"/>
  <c r="BP189" i="45" s="1"/>
  <c r="CT189" i="45" s="1"/>
  <c r="AT189" i="45"/>
  <c r="BT189" i="45" s="1"/>
  <c r="CX189" i="45" s="1"/>
  <c r="AX189" i="45"/>
  <c r="BX189" i="45" s="1"/>
  <c r="DB189" i="45" s="1"/>
  <c r="AB189" i="45"/>
  <c r="BB189" i="45" s="1"/>
  <c r="CF189" i="45" s="1"/>
  <c r="AG189" i="45"/>
  <c r="BG189" i="45" s="1"/>
  <c r="CK189" i="45" s="1"/>
  <c r="AM189" i="45"/>
  <c r="BM189" i="45" s="1"/>
  <c r="CQ189" i="45" s="1"/>
  <c r="AR189" i="45"/>
  <c r="BR189" i="45" s="1"/>
  <c r="CV189" i="45" s="1"/>
  <c r="AW189" i="45"/>
  <c r="BW189" i="45" s="1"/>
  <c r="DA189" i="45" s="1"/>
  <c r="AD185" i="45"/>
  <c r="BD185" i="45" s="1"/>
  <c r="CH185" i="45" s="1"/>
  <c r="AH185" i="45"/>
  <c r="BH185" i="45" s="1"/>
  <c r="CL185" i="45" s="1"/>
  <c r="AL185" i="45"/>
  <c r="BL185" i="45" s="1"/>
  <c r="CP185" i="45" s="1"/>
  <c r="AP185" i="45"/>
  <c r="BP185" i="45" s="1"/>
  <c r="CT185" i="45" s="1"/>
  <c r="AT185" i="45"/>
  <c r="BT185" i="45" s="1"/>
  <c r="CX185" i="45" s="1"/>
  <c r="AX185" i="45"/>
  <c r="BX185" i="45" s="1"/>
  <c r="DB185" i="45" s="1"/>
  <c r="AE185" i="45"/>
  <c r="BE185" i="45" s="1"/>
  <c r="CI185" i="45" s="1"/>
  <c r="AJ185" i="45"/>
  <c r="BJ185" i="45" s="1"/>
  <c r="CN185" i="45" s="1"/>
  <c r="AO185" i="45"/>
  <c r="BO185" i="45" s="1"/>
  <c r="CS185" i="45" s="1"/>
  <c r="AU185" i="45"/>
  <c r="BU185" i="45" s="1"/>
  <c r="CY185" i="45" s="1"/>
  <c r="AZ185" i="45"/>
  <c r="BZ185" i="45" s="1"/>
  <c r="DD185" i="45" s="1"/>
  <c r="AD181" i="45"/>
  <c r="BD181" i="45" s="1"/>
  <c r="AH181" i="45"/>
  <c r="BH181" i="45" s="1"/>
  <c r="AL181" i="45"/>
  <c r="BL181" i="45" s="1"/>
  <c r="AP181" i="45"/>
  <c r="BP181" i="45" s="1"/>
  <c r="AT181" i="45"/>
  <c r="BT181" i="45" s="1"/>
  <c r="AX181" i="45"/>
  <c r="BX181" i="45" s="1"/>
  <c r="AB181" i="45"/>
  <c r="BB181" i="45" s="1"/>
  <c r="AG181" i="45"/>
  <c r="BG181" i="45" s="1"/>
  <c r="AM181" i="45"/>
  <c r="BM181" i="45" s="1"/>
  <c r="AR181" i="45"/>
  <c r="BR181" i="45" s="1"/>
  <c r="AW181" i="45"/>
  <c r="BW181" i="45" s="1"/>
  <c r="AD177" i="45"/>
  <c r="BD177" i="45" s="1"/>
  <c r="CH177" i="45" s="1"/>
  <c r="AH177" i="45"/>
  <c r="BH177" i="45" s="1"/>
  <c r="CL177" i="45" s="1"/>
  <c r="AL177" i="45"/>
  <c r="BL177" i="45" s="1"/>
  <c r="CP177" i="45" s="1"/>
  <c r="AP177" i="45"/>
  <c r="BP177" i="45" s="1"/>
  <c r="CT177" i="45" s="1"/>
  <c r="AT177" i="45"/>
  <c r="BT177" i="45" s="1"/>
  <c r="CX177" i="45" s="1"/>
  <c r="AX177" i="45"/>
  <c r="BX177" i="45" s="1"/>
  <c r="DB177" i="45" s="1"/>
  <c r="AE177" i="45"/>
  <c r="BE177" i="45" s="1"/>
  <c r="CI177" i="45" s="1"/>
  <c r="AJ177" i="45"/>
  <c r="BJ177" i="45" s="1"/>
  <c r="CN177" i="45" s="1"/>
  <c r="AO177" i="45"/>
  <c r="BO177" i="45" s="1"/>
  <c r="CS177" i="45" s="1"/>
  <c r="AU177" i="45"/>
  <c r="BU177" i="45" s="1"/>
  <c r="CY177" i="45" s="1"/>
  <c r="AZ177" i="45"/>
  <c r="BZ177" i="45" s="1"/>
  <c r="DD177" i="45" s="1"/>
  <c r="AD173" i="45"/>
  <c r="BD173" i="45" s="1"/>
  <c r="CH173" i="45" s="1"/>
  <c r="AH173" i="45"/>
  <c r="BH173" i="45" s="1"/>
  <c r="CL173" i="45" s="1"/>
  <c r="AL173" i="45"/>
  <c r="BL173" i="45" s="1"/>
  <c r="CP173" i="45" s="1"/>
  <c r="AP173" i="45"/>
  <c r="BP173" i="45" s="1"/>
  <c r="CT173" i="45" s="1"/>
  <c r="AT173" i="45"/>
  <c r="BT173" i="45" s="1"/>
  <c r="CX173" i="45" s="1"/>
  <c r="AX173" i="45"/>
  <c r="BX173" i="45" s="1"/>
  <c r="DB173" i="45" s="1"/>
  <c r="AB173" i="45"/>
  <c r="BB173" i="45" s="1"/>
  <c r="CF173" i="45" s="1"/>
  <c r="AG173" i="45"/>
  <c r="BG173" i="45" s="1"/>
  <c r="CK173" i="45" s="1"/>
  <c r="AM173" i="45"/>
  <c r="BM173" i="45" s="1"/>
  <c r="CQ173" i="45" s="1"/>
  <c r="AR173" i="45"/>
  <c r="BR173" i="45" s="1"/>
  <c r="CV173" i="45" s="1"/>
  <c r="AW173" i="45"/>
  <c r="BW173" i="45" s="1"/>
  <c r="DA173" i="45" s="1"/>
  <c r="AD169" i="45"/>
  <c r="BD169" i="45" s="1"/>
  <c r="CH169" i="45" s="1"/>
  <c r="AH169" i="45"/>
  <c r="BH169" i="45" s="1"/>
  <c r="CL169" i="45" s="1"/>
  <c r="AL169" i="45"/>
  <c r="BL169" i="45" s="1"/>
  <c r="CP169" i="45" s="1"/>
  <c r="AP169" i="45"/>
  <c r="BP169" i="45" s="1"/>
  <c r="CT169" i="45" s="1"/>
  <c r="AT169" i="45"/>
  <c r="BT169" i="45" s="1"/>
  <c r="CX169" i="45" s="1"/>
  <c r="AX169" i="45"/>
  <c r="BX169" i="45" s="1"/>
  <c r="DB169" i="45" s="1"/>
  <c r="AB169" i="45"/>
  <c r="BB169" i="45" s="1"/>
  <c r="CF169" i="45" s="1"/>
  <c r="AG169" i="45"/>
  <c r="BG169" i="45" s="1"/>
  <c r="CK169" i="45" s="1"/>
  <c r="AM169" i="45"/>
  <c r="BM169" i="45" s="1"/>
  <c r="CQ169" i="45" s="1"/>
  <c r="AR169" i="45"/>
  <c r="BR169" i="45" s="1"/>
  <c r="CV169" i="45" s="1"/>
  <c r="AW169" i="45"/>
  <c r="BW169" i="45" s="1"/>
  <c r="DA169" i="45" s="1"/>
  <c r="AE169" i="45"/>
  <c r="BE169" i="45" s="1"/>
  <c r="CI169" i="45" s="1"/>
  <c r="AJ169" i="45"/>
  <c r="BJ169" i="45" s="1"/>
  <c r="CN169" i="45" s="1"/>
  <c r="AO169" i="45"/>
  <c r="BO169" i="45" s="1"/>
  <c r="CS169" i="45" s="1"/>
  <c r="AU169" i="45"/>
  <c r="BU169" i="45" s="1"/>
  <c r="CY169" i="45" s="1"/>
  <c r="AZ169" i="45"/>
  <c r="BZ169" i="45" s="1"/>
  <c r="DD169" i="45" s="1"/>
  <c r="AD165" i="45"/>
  <c r="BD165" i="45" s="1"/>
  <c r="CH165" i="45" s="1"/>
  <c r="AH165" i="45"/>
  <c r="BH165" i="45" s="1"/>
  <c r="CL165" i="45" s="1"/>
  <c r="AL165" i="45"/>
  <c r="BL165" i="45" s="1"/>
  <c r="CP165" i="45" s="1"/>
  <c r="AP165" i="45"/>
  <c r="BP165" i="45" s="1"/>
  <c r="CT165" i="45" s="1"/>
  <c r="AT165" i="45"/>
  <c r="BT165" i="45" s="1"/>
  <c r="CX165" i="45" s="1"/>
  <c r="AX165" i="45"/>
  <c r="BX165" i="45" s="1"/>
  <c r="DB165" i="45" s="1"/>
  <c r="AE165" i="45"/>
  <c r="BE165" i="45" s="1"/>
  <c r="CI165" i="45" s="1"/>
  <c r="AJ165" i="45"/>
  <c r="BJ165" i="45" s="1"/>
  <c r="CN165" i="45" s="1"/>
  <c r="AO165" i="45"/>
  <c r="BO165" i="45" s="1"/>
  <c r="CS165" i="45" s="1"/>
  <c r="AU165" i="45"/>
  <c r="BU165" i="45" s="1"/>
  <c r="CY165" i="45" s="1"/>
  <c r="AZ165" i="45"/>
  <c r="BZ165" i="45" s="1"/>
  <c r="DD165" i="45" s="1"/>
  <c r="AB165" i="45"/>
  <c r="BB165" i="45" s="1"/>
  <c r="CF165" i="45" s="1"/>
  <c r="AG165" i="45"/>
  <c r="BG165" i="45" s="1"/>
  <c r="CK165" i="45" s="1"/>
  <c r="AM165" i="45"/>
  <c r="BM165" i="45" s="1"/>
  <c r="CQ165" i="45" s="1"/>
  <c r="AR165" i="45"/>
  <c r="BR165" i="45" s="1"/>
  <c r="CV165" i="45" s="1"/>
  <c r="AW165" i="45"/>
  <c r="BW165" i="45" s="1"/>
  <c r="DA165" i="45" s="1"/>
  <c r="AD161" i="45"/>
  <c r="BD161" i="45" s="1"/>
  <c r="CH161" i="45" s="1"/>
  <c r="AH161" i="45"/>
  <c r="BH161" i="45" s="1"/>
  <c r="CL161" i="45" s="1"/>
  <c r="AL161" i="45"/>
  <c r="BL161" i="45" s="1"/>
  <c r="CP161" i="45" s="1"/>
  <c r="AP161" i="45"/>
  <c r="BP161" i="45" s="1"/>
  <c r="CT161" i="45" s="1"/>
  <c r="AT161" i="45"/>
  <c r="BT161" i="45" s="1"/>
  <c r="CX161" i="45" s="1"/>
  <c r="AX161" i="45"/>
  <c r="BX161" i="45" s="1"/>
  <c r="DB161" i="45" s="1"/>
  <c r="AB161" i="45"/>
  <c r="BB161" i="45" s="1"/>
  <c r="CF161" i="45" s="1"/>
  <c r="AG161" i="45"/>
  <c r="BG161" i="45" s="1"/>
  <c r="CK161" i="45" s="1"/>
  <c r="AM161" i="45"/>
  <c r="BM161" i="45" s="1"/>
  <c r="CQ161" i="45" s="1"/>
  <c r="AR161" i="45"/>
  <c r="BR161" i="45" s="1"/>
  <c r="CV161" i="45" s="1"/>
  <c r="AW161" i="45"/>
  <c r="BW161" i="45" s="1"/>
  <c r="DA161" i="45" s="1"/>
  <c r="AE161" i="45"/>
  <c r="BE161" i="45" s="1"/>
  <c r="CI161" i="45" s="1"/>
  <c r="AJ161" i="45"/>
  <c r="BJ161" i="45" s="1"/>
  <c r="CN161" i="45" s="1"/>
  <c r="AO161" i="45"/>
  <c r="BO161" i="45" s="1"/>
  <c r="CS161" i="45" s="1"/>
  <c r="AU161" i="45"/>
  <c r="BU161" i="45" s="1"/>
  <c r="CY161" i="45" s="1"/>
  <c r="AZ161" i="45"/>
  <c r="BZ161" i="45" s="1"/>
  <c r="DD161" i="45" s="1"/>
  <c r="AD157" i="45"/>
  <c r="BD157" i="45" s="1"/>
  <c r="AH157" i="45"/>
  <c r="BH157" i="45" s="1"/>
  <c r="AL157" i="45"/>
  <c r="BL157" i="45" s="1"/>
  <c r="AP157" i="45"/>
  <c r="BP157" i="45" s="1"/>
  <c r="AT157" i="45"/>
  <c r="BT157" i="45" s="1"/>
  <c r="AX157" i="45"/>
  <c r="BX157" i="45" s="1"/>
  <c r="AE157" i="45"/>
  <c r="BE157" i="45" s="1"/>
  <c r="AJ157" i="45"/>
  <c r="BJ157" i="45" s="1"/>
  <c r="AO157" i="45"/>
  <c r="BO157" i="45" s="1"/>
  <c r="AU157" i="45"/>
  <c r="BU157" i="45" s="1"/>
  <c r="AZ157" i="45"/>
  <c r="BZ157" i="45" s="1"/>
  <c r="AB157" i="45"/>
  <c r="BB157" i="45" s="1"/>
  <c r="AG157" i="45"/>
  <c r="BG157" i="45" s="1"/>
  <c r="AM157" i="45"/>
  <c r="BM157" i="45" s="1"/>
  <c r="AR157" i="45"/>
  <c r="BR157" i="45" s="1"/>
  <c r="AW157" i="45"/>
  <c r="BW157" i="45" s="1"/>
  <c r="AB153" i="45"/>
  <c r="BB153" i="45" s="1"/>
  <c r="CF153" i="45" s="1"/>
  <c r="AF153" i="45"/>
  <c r="BF153" i="45" s="1"/>
  <c r="CJ153" i="45" s="1"/>
  <c r="AJ153" i="45"/>
  <c r="BJ153" i="45" s="1"/>
  <c r="CN153" i="45" s="1"/>
  <c r="AN153" i="45"/>
  <c r="BN153" i="45" s="1"/>
  <c r="CR153" i="45" s="1"/>
  <c r="AR153" i="45"/>
  <c r="BR153" i="45" s="1"/>
  <c r="CV153" i="45" s="1"/>
  <c r="AV153" i="45"/>
  <c r="BV153" i="45" s="1"/>
  <c r="CZ153" i="45" s="1"/>
  <c r="AZ153" i="45"/>
  <c r="BZ153" i="45" s="1"/>
  <c r="DD153" i="45" s="1"/>
  <c r="AC153" i="45"/>
  <c r="BC153" i="45" s="1"/>
  <c r="CG153" i="45" s="1"/>
  <c r="AH153" i="45"/>
  <c r="BH153" i="45" s="1"/>
  <c r="CL153" i="45" s="1"/>
  <c r="AM153" i="45"/>
  <c r="BM153" i="45" s="1"/>
  <c r="CQ153" i="45" s="1"/>
  <c r="AS153" i="45"/>
  <c r="BS153" i="45" s="1"/>
  <c r="CW153" i="45" s="1"/>
  <c r="AX153" i="45"/>
  <c r="BX153" i="45" s="1"/>
  <c r="DB153" i="45" s="1"/>
  <c r="AG153" i="45"/>
  <c r="BG153" i="45" s="1"/>
  <c r="CK153" i="45" s="1"/>
  <c r="AO153" i="45"/>
  <c r="BO153" i="45" s="1"/>
  <c r="CS153" i="45" s="1"/>
  <c r="AU153" i="45"/>
  <c r="BU153" i="45" s="1"/>
  <c r="CY153" i="45" s="1"/>
  <c r="AD153" i="45"/>
  <c r="BD153" i="45" s="1"/>
  <c r="CH153" i="45" s="1"/>
  <c r="AK153" i="45"/>
  <c r="BK153" i="45" s="1"/>
  <c r="CO153" i="45" s="1"/>
  <c r="AQ153" i="45"/>
  <c r="BQ153" i="45" s="1"/>
  <c r="CU153" i="45" s="1"/>
  <c r="AY153" i="45"/>
  <c r="BY153" i="45" s="1"/>
  <c r="DC153" i="45" s="1"/>
  <c r="AB149" i="45"/>
  <c r="BB149" i="45" s="1"/>
  <c r="CF149" i="45" s="1"/>
  <c r="AF149" i="45"/>
  <c r="BF149" i="45" s="1"/>
  <c r="CJ149" i="45" s="1"/>
  <c r="AJ149" i="45"/>
  <c r="BJ149" i="45" s="1"/>
  <c r="CN149" i="45" s="1"/>
  <c r="AN149" i="45"/>
  <c r="BN149" i="45" s="1"/>
  <c r="CR149" i="45" s="1"/>
  <c r="AR149" i="45"/>
  <c r="BR149" i="45" s="1"/>
  <c r="CV149" i="45" s="1"/>
  <c r="AV149" i="45"/>
  <c r="BV149" i="45" s="1"/>
  <c r="CZ149" i="45" s="1"/>
  <c r="AZ149" i="45"/>
  <c r="BZ149" i="45" s="1"/>
  <c r="DD149" i="45" s="1"/>
  <c r="AE149" i="45"/>
  <c r="BE149" i="45" s="1"/>
  <c r="CI149" i="45" s="1"/>
  <c r="AK149" i="45"/>
  <c r="BK149" i="45" s="1"/>
  <c r="CO149" i="45" s="1"/>
  <c r="AP149" i="45"/>
  <c r="BP149" i="45" s="1"/>
  <c r="CT149" i="45" s="1"/>
  <c r="AU149" i="45"/>
  <c r="BU149" i="45" s="1"/>
  <c r="CY149" i="45" s="1"/>
  <c r="BA149" i="45"/>
  <c r="CA149" i="45" s="1"/>
  <c r="DE149" i="45" s="1"/>
  <c r="AD149" i="45"/>
  <c r="BD149" i="45" s="1"/>
  <c r="CH149" i="45" s="1"/>
  <c r="AL149" i="45"/>
  <c r="BL149" i="45" s="1"/>
  <c r="CP149" i="45" s="1"/>
  <c r="AS149" i="45"/>
  <c r="BS149" i="45" s="1"/>
  <c r="CW149" i="45" s="1"/>
  <c r="AY149" i="45"/>
  <c r="BY149" i="45" s="1"/>
  <c r="DC149" i="45" s="1"/>
  <c r="AH149" i="45"/>
  <c r="BH149" i="45" s="1"/>
  <c r="CL149" i="45" s="1"/>
  <c r="AO149" i="45"/>
  <c r="BO149" i="45" s="1"/>
  <c r="CS149" i="45" s="1"/>
  <c r="AW149" i="45"/>
  <c r="BW149" i="45" s="1"/>
  <c r="DA149" i="45" s="1"/>
  <c r="AB145" i="45"/>
  <c r="BB145" i="45" s="1"/>
  <c r="CF145" i="45" s="1"/>
  <c r="AF145" i="45"/>
  <c r="BF145" i="45" s="1"/>
  <c r="CJ145" i="45" s="1"/>
  <c r="AJ145" i="45"/>
  <c r="BJ145" i="45" s="1"/>
  <c r="CN145" i="45" s="1"/>
  <c r="AN145" i="45"/>
  <c r="BN145" i="45" s="1"/>
  <c r="CR145" i="45" s="1"/>
  <c r="AR145" i="45"/>
  <c r="BR145" i="45" s="1"/>
  <c r="CV145" i="45" s="1"/>
  <c r="AV145" i="45"/>
  <c r="BV145" i="45" s="1"/>
  <c r="CZ145" i="45" s="1"/>
  <c r="AZ145" i="45"/>
  <c r="BZ145" i="45" s="1"/>
  <c r="DD145" i="45" s="1"/>
  <c r="AC145" i="45"/>
  <c r="BC145" i="45" s="1"/>
  <c r="CG145" i="45" s="1"/>
  <c r="AH145" i="45"/>
  <c r="BH145" i="45" s="1"/>
  <c r="CL145" i="45" s="1"/>
  <c r="AM145" i="45"/>
  <c r="BM145" i="45" s="1"/>
  <c r="CQ145" i="45" s="1"/>
  <c r="AS145" i="45"/>
  <c r="BS145" i="45" s="1"/>
  <c r="CW145" i="45" s="1"/>
  <c r="AX145" i="45"/>
  <c r="BX145" i="45" s="1"/>
  <c r="DB145" i="45" s="1"/>
  <c r="AI145" i="45"/>
  <c r="BI145" i="45" s="1"/>
  <c r="CM145" i="45" s="1"/>
  <c r="AP145" i="45"/>
  <c r="BP145" i="45" s="1"/>
  <c r="CT145" i="45" s="1"/>
  <c r="AW145" i="45"/>
  <c r="BW145" i="45" s="1"/>
  <c r="DA145" i="45" s="1"/>
  <c r="AE145" i="45"/>
  <c r="BE145" i="45" s="1"/>
  <c r="CI145" i="45" s="1"/>
  <c r="AL145" i="45"/>
  <c r="BL145" i="45" s="1"/>
  <c r="CP145" i="45" s="1"/>
  <c r="AT145" i="45"/>
  <c r="BT145" i="45" s="1"/>
  <c r="CX145" i="45" s="1"/>
  <c r="BA145" i="45"/>
  <c r="CA145" i="45" s="1"/>
  <c r="DE145" i="45" s="1"/>
  <c r="AB141" i="45"/>
  <c r="BB141" i="45" s="1"/>
  <c r="CF141" i="45" s="1"/>
  <c r="AF141" i="45"/>
  <c r="BF141" i="45" s="1"/>
  <c r="CJ141" i="45" s="1"/>
  <c r="AJ141" i="45"/>
  <c r="BJ141" i="45" s="1"/>
  <c r="CN141" i="45" s="1"/>
  <c r="AN141" i="45"/>
  <c r="BN141" i="45" s="1"/>
  <c r="CR141" i="45" s="1"/>
  <c r="AR141" i="45"/>
  <c r="BR141" i="45" s="1"/>
  <c r="CV141" i="45" s="1"/>
  <c r="AV141" i="45"/>
  <c r="BV141" i="45" s="1"/>
  <c r="CZ141" i="45" s="1"/>
  <c r="AZ141" i="45"/>
  <c r="BZ141" i="45" s="1"/>
  <c r="DD141" i="45" s="1"/>
  <c r="AE141" i="45"/>
  <c r="BE141" i="45" s="1"/>
  <c r="CI141" i="45" s="1"/>
  <c r="AK141" i="45"/>
  <c r="BK141" i="45" s="1"/>
  <c r="CO141" i="45" s="1"/>
  <c r="AP141" i="45"/>
  <c r="BP141" i="45" s="1"/>
  <c r="CT141" i="45" s="1"/>
  <c r="AU141" i="45"/>
  <c r="BU141" i="45" s="1"/>
  <c r="CY141" i="45" s="1"/>
  <c r="BA141" i="45"/>
  <c r="CA141" i="45" s="1"/>
  <c r="DE141" i="45" s="1"/>
  <c r="AG141" i="45"/>
  <c r="BG141" i="45" s="1"/>
  <c r="CK141" i="45" s="1"/>
  <c r="AM141" i="45"/>
  <c r="BM141" i="45" s="1"/>
  <c r="CQ141" i="45" s="1"/>
  <c r="AT141" i="45"/>
  <c r="BT141" i="45" s="1"/>
  <c r="CX141" i="45" s="1"/>
  <c r="AC141" i="45"/>
  <c r="BC141" i="45" s="1"/>
  <c r="CG141" i="45" s="1"/>
  <c r="AI141" i="45"/>
  <c r="BI141" i="45" s="1"/>
  <c r="CM141" i="45" s="1"/>
  <c r="AQ141" i="45"/>
  <c r="BQ141" i="45" s="1"/>
  <c r="CU141" i="45" s="1"/>
  <c r="AX141" i="45"/>
  <c r="BX141" i="45" s="1"/>
  <c r="DB141" i="45" s="1"/>
  <c r="AB137" i="45"/>
  <c r="BB137" i="45" s="1"/>
  <c r="CF137" i="45" s="1"/>
  <c r="AF137" i="45"/>
  <c r="BF137" i="45" s="1"/>
  <c r="CJ137" i="45" s="1"/>
  <c r="AJ137" i="45"/>
  <c r="BJ137" i="45" s="1"/>
  <c r="CN137" i="45" s="1"/>
  <c r="AN137" i="45"/>
  <c r="BN137" i="45" s="1"/>
  <c r="CR137" i="45" s="1"/>
  <c r="AR137" i="45"/>
  <c r="BR137" i="45" s="1"/>
  <c r="CV137" i="45" s="1"/>
  <c r="AV137" i="45"/>
  <c r="BV137" i="45" s="1"/>
  <c r="CZ137" i="45" s="1"/>
  <c r="AZ137" i="45"/>
  <c r="BZ137" i="45" s="1"/>
  <c r="DD137" i="45" s="1"/>
  <c r="AC137" i="45"/>
  <c r="BC137" i="45" s="1"/>
  <c r="CG137" i="45" s="1"/>
  <c r="AH137" i="45"/>
  <c r="BH137" i="45" s="1"/>
  <c r="CL137" i="45" s="1"/>
  <c r="AM137" i="45"/>
  <c r="BM137" i="45" s="1"/>
  <c r="CQ137" i="45" s="1"/>
  <c r="AS137" i="45"/>
  <c r="BS137" i="45" s="1"/>
  <c r="CW137" i="45" s="1"/>
  <c r="AX137" i="45"/>
  <c r="BX137" i="45" s="1"/>
  <c r="DB137" i="45" s="1"/>
  <c r="AD137" i="45"/>
  <c r="BD137" i="45" s="1"/>
  <c r="CH137" i="45" s="1"/>
  <c r="AK137" i="45"/>
  <c r="BK137" i="45" s="1"/>
  <c r="CO137" i="45" s="1"/>
  <c r="AQ137" i="45"/>
  <c r="BQ137" i="45" s="1"/>
  <c r="CU137" i="45" s="1"/>
  <c r="AY137" i="45"/>
  <c r="BY137" i="45" s="1"/>
  <c r="DC137" i="45" s="1"/>
  <c r="AG137" i="45"/>
  <c r="BG137" i="45" s="1"/>
  <c r="CK137" i="45" s="1"/>
  <c r="AO137" i="45"/>
  <c r="BO137" i="45" s="1"/>
  <c r="CS137" i="45" s="1"/>
  <c r="AU137" i="45"/>
  <c r="BU137" i="45" s="1"/>
  <c r="CY137" i="45" s="1"/>
  <c r="AB133" i="45"/>
  <c r="BB133" i="45" s="1"/>
  <c r="CF133" i="45" s="1"/>
  <c r="AF133" i="45"/>
  <c r="BF133" i="45" s="1"/>
  <c r="CJ133" i="45" s="1"/>
  <c r="AJ133" i="45"/>
  <c r="BJ133" i="45" s="1"/>
  <c r="CN133" i="45" s="1"/>
  <c r="AN133" i="45"/>
  <c r="BN133" i="45" s="1"/>
  <c r="CR133" i="45" s="1"/>
  <c r="AR133" i="45"/>
  <c r="BR133" i="45" s="1"/>
  <c r="CV133" i="45" s="1"/>
  <c r="AV133" i="45"/>
  <c r="BV133" i="45" s="1"/>
  <c r="CZ133" i="45" s="1"/>
  <c r="AZ133" i="45"/>
  <c r="BZ133" i="45" s="1"/>
  <c r="DD133" i="45" s="1"/>
  <c r="AE133" i="45"/>
  <c r="BE133" i="45" s="1"/>
  <c r="CI133" i="45" s="1"/>
  <c r="AK133" i="45"/>
  <c r="BK133" i="45" s="1"/>
  <c r="CO133" i="45" s="1"/>
  <c r="AP133" i="45"/>
  <c r="BP133" i="45" s="1"/>
  <c r="CT133" i="45" s="1"/>
  <c r="AU133" i="45"/>
  <c r="BU133" i="45" s="1"/>
  <c r="CY133" i="45" s="1"/>
  <c r="BA133" i="45"/>
  <c r="CA133" i="45" s="1"/>
  <c r="DE133" i="45" s="1"/>
  <c r="AH133" i="45"/>
  <c r="BH133" i="45" s="1"/>
  <c r="CL133" i="45" s="1"/>
  <c r="AO133" i="45"/>
  <c r="BO133" i="45" s="1"/>
  <c r="CS133" i="45" s="1"/>
  <c r="AW133" i="45"/>
  <c r="BW133" i="45" s="1"/>
  <c r="DA133" i="45" s="1"/>
  <c r="AD133" i="45"/>
  <c r="BD133" i="45" s="1"/>
  <c r="CH133" i="45" s="1"/>
  <c r="AL133" i="45"/>
  <c r="BL133" i="45" s="1"/>
  <c r="CP133" i="45" s="1"/>
  <c r="AS133" i="45"/>
  <c r="BS133" i="45" s="1"/>
  <c r="CW133" i="45" s="1"/>
  <c r="AY133" i="45"/>
  <c r="BY133" i="45" s="1"/>
  <c r="DC133" i="45" s="1"/>
  <c r="AB129" i="45"/>
  <c r="AF129" i="45"/>
  <c r="AJ129" i="45"/>
  <c r="AN129" i="45"/>
  <c r="AR129" i="45"/>
  <c r="AV129" i="45"/>
  <c r="AZ129" i="45"/>
  <c r="AC129" i="45"/>
  <c r="AH129" i="45"/>
  <c r="AM129" i="45"/>
  <c r="AS129" i="45"/>
  <c r="AX129" i="45"/>
  <c r="AE129" i="45"/>
  <c r="AL129" i="45"/>
  <c r="AT129" i="45"/>
  <c r="BA129" i="45"/>
  <c r="AI129" i="45"/>
  <c r="AP129" i="45"/>
  <c r="AW129" i="45"/>
  <c r="AB125" i="45"/>
  <c r="BB125" i="45" s="1"/>
  <c r="AF125" i="45"/>
  <c r="BF125" i="45" s="1"/>
  <c r="AJ125" i="45"/>
  <c r="BJ125" i="45" s="1"/>
  <c r="AN125" i="45"/>
  <c r="BN125" i="45" s="1"/>
  <c r="AR125" i="45"/>
  <c r="BR125" i="45" s="1"/>
  <c r="AV125" i="45"/>
  <c r="BV125" i="45" s="1"/>
  <c r="AZ125" i="45"/>
  <c r="BZ125" i="45" s="1"/>
  <c r="AE125" i="45"/>
  <c r="BE125" i="45" s="1"/>
  <c r="AK125" i="45"/>
  <c r="BK125" i="45" s="1"/>
  <c r="AP125" i="45"/>
  <c r="BP125" i="45" s="1"/>
  <c r="AU125" i="45"/>
  <c r="BU125" i="45" s="1"/>
  <c r="BA125" i="45"/>
  <c r="CA125" i="45" s="1"/>
  <c r="AC125" i="45"/>
  <c r="BC125" i="45" s="1"/>
  <c r="AI125" i="45"/>
  <c r="BI125" i="45" s="1"/>
  <c r="AQ125" i="45"/>
  <c r="BQ125" i="45" s="1"/>
  <c r="AX125" i="45"/>
  <c r="BX125" i="45" s="1"/>
  <c r="AG125" i="45"/>
  <c r="BG125" i="45" s="1"/>
  <c r="AM125" i="45"/>
  <c r="BM125" i="45" s="1"/>
  <c r="AT125" i="45"/>
  <c r="BT125" i="45" s="1"/>
  <c r="AB121" i="45"/>
  <c r="BB121" i="45" s="1"/>
  <c r="AF121" i="45"/>
  <c r="BF121" i="45" s="1"/>
  <c r="BF322" i="45" s="1"/>
  <c r="AJ121" i="45"/>
  <c r="BJ121" i="45" s="1"/>
  <c r="BJ112" i="45" s="1"/>
  <c r="AN121" i="45"/>
  <c r="BN121" i="45" s="1"/>
  <c r="AR121" i="45"/>
  <c r="BR121" i="45" s="1"/>
  <c r="AV121" i="45"/>
  <c r="AZ121" i="45"/>
  <c r="AC121" i="45"/>
  <c r="BC121" i="45" s="1"/>
  <c r="BC112" i="45" s="1"/>
  <c r="AH121" i="45"/>
  <c r="BH121" i="45" s="1"/>
  <c r="AM121" i="45"/>
  <c r="BM121" i="45" s="1"/>
  <c r="BM112" i="45" s="1"/>
  <c r="AS121" i="45"/>
  <c r="AX121" i="45"/>
  <c r="AG121" i="45"/>
  <c r="BG121" i="45" s="1"/>
  <c r="BG304" i="45" s="1"/>
  <c r="AO121" i="45"/>
  <c r="AU121" i="45"/>
  <c r="AD121" i="45"/>
  <c r="AK121" i="45"/>
  <c r="BK121" i="45" s="1"/>
  <c r="AQ121" i="45"/>
  <c r="AY121" i="45"/>
  <c r="AB117" i="45"/>
  <c r="BB117" i="45" s="1"/>
  <c r="AF117" i="45"/>
  <c r="BF117" i="45" s="1"/>
  <c r="AJ117" i="45"/>
  <c r="BJ117" i="45" s="1"/>
  <c r="AN117" i="45"/>
  <c r="BN117" i="45" s="1"/>
  <c r="AR117" i="45"/>
  <c r="BR117" i="45" s="1"/>
  <c r="AV117" i="45"/>
  <c r="BV117" i="45" s="1"/>
  <c r="AZ117" i="45"/>
  <c r="BZ117" i="45" s="1"/>
  <c r="AE117" i="45"/>
  <c r="BE117" i="45" s="1"/>
  <c r="AK117" i="45"/>
  <c r="BK117" i="45" s="1"/>
  <c r="AP117" i="45"/>
  <c r="BP117" i="45" s="1"/>
  <c r="AU117" i="45"/>
  <c r="BU117" i="45" s="1"/>
  <c r="BA117" i="45"/>
  <c r="CA117" i="45" s="1"/>
  <c r="AD117" i="45"/>
  <c r="BD117" i="45" s="1"/>
  <c r="AL117" i="45"/>
  <c r="BL117" i="45" s="1"/>
  <c r="AS117" i="45"/>
  <c r="BS117" i="45" s="1"/>
  <c r="AY117" i="45"/>
  <c r="BY117" i="45" s="1"/>
  <c r="AH117" i="45"/>
  <c r="BH117" i="45" s="1"/>
  <c r="AO117" i="45"/>
  <c r="BO117" i="45" s="1"/>
  <c r="AW117" i="45"/>
  <c r="BW117" i="45" s="1"/>
  <c r="AB113" i="45"/>
  <c r="BB113" i="45" s="1"/>
  <c r="AF113" i="45"/>
  <c r="BF113" i="45" s="1"/>
  <c r="AJ113" i="45"/>
  <c r="BJ113" i="45" s="1"/>
  <c r="AN113" i="45"/>
  <c r="BN113" i="45" s="1"/>
  <c r="AR113" i="45"/>
  <c r="BR113" i="45" s="1"/>
  <c r="AV113" i="45"/>
  <c r="BV113" i="45" s="1"/>
  <c r="AZ113" i="45"/>
  <c r="BZ113" i="45" s="1"/>
  <c r="AC113" i="45"/>
  <c r="BC113" i="45" s="1"/>
  <c r="AH113" i="45"/>
  <c r="BH113" i="45" s="1"/>
  <c r="AM113" i="45"/>
  <c r="BM113" i="45" s="1"/>
  <c r="AS113" i="45"/>
  <c r="BS113" i="45" s="1"/>
  <c r="AX113" i="45"/>
  <c r="BX113" i="45" s="1"/>
  <c r="AI113" i="45"/>
  <c r="BI113" i="45" s="1"/>
  <c r="AP113" i="45"/>
  <c r="BP113" i="45" s="1"/>
  <c r="AW113" i="45"/>
  <c r="BW113" i="45" s="1"/>
  <c r="AE113" i="45"/>
  <c r="BE113" i="45" s="1"/>
  <c r="AL113" i="45"/>
  <c r="BL113" i="45" s="1"/>
  <c r="AT113" i="45"/>
  <c r="BT113" i="45" s="1"/>
  <c r="BA113" i="45"/>
  <c r="CA113" i="45" s="1"/>
  <c r="AB109" i="45"/>
  <c r="BB109" i="45" s="1"/>
  <c r="CF109" i="45" s="1"/>
  <c r="AF109" i="45"/>
  <c r="BF109" i="45" s="1"/>
  <c r="CJ109" i="45" s="1"/>
  <c r="AJ109" i="45"/>
  <c r="BJ109" i="45" s="1"/>
  <c r="CN109" i="45" s="1"/>
  <c r="AN109" i="45"/>
  <c r="BN109" i="45" s="1"/>
  <c r="CR109" i="45" s="1"/>
  <c r="AR109" i="45"/>
  <c r="BR109" i="45" s="1"/>
  <c r="CV109" i="45" s="1"/>
  <c r="AV109" i="45"/>
  <c r="BV109" i="45" s="1"/>
  <c r="CZ109" i="45" s="1"/>
  <c r="AZ109" i="45"/>
  <c r="BZ109" i="45" s="1"/>
  <c r="DD109" i="45" s="1"/>
  <c r="AE109" i="45"/>
  <c r="BE109" i="45" s="1"/>
  <c r="CI109" i="45" s="1"/>
  <c r="AK109" i="45"/>
  <c r="BK109" i="45" s="1"/>
  <c r="CO109" i="45" s="1"/>
  <c r="AP109" i="45"/>
  <c r="BP109" i="45" s="1"/>
  <c r="CT109" i="45" s="1"/>
  <c r="AU109" i="45"/>
  <c r="BU109" i="45" s="1"/>
  <c r="CY109" i="45" s="1"/>
  <c r="BA109" i="45"/>
  <c r="CA109" i="45" s="1"/>
  <c r="DE109" i="45" s="1"/>
  <c r="AG109" i="45"/>
  <c r="BG109" i="45" s="1"/>
  <c r="CK109" i="45" s="1"/>
  <c r="AM109" i="45"/>
  <c r="BM109" i="45" s="1"/>
  <c r="CQ109" i="45" s="1"/>
  <c r="AT109" i="45"/>
  <c r="BT109" i="45" s="1"/>
  <c r="CX109" i="45" s="1"/>
  <c r="AC109" i="45"/>
  <c r="BC109" i="45" s="1"/>
  <c r="CG109" i="45" s="1"/>
  <c r="AI109" i="45"/>
  <c r="BI109" i="45" s="1"/>
  <c r="CM109" i="45" s="1"/>
  <c r="AQ109" i="45"/>
  <c r="BQ109" i="45" s="1"/>
  <c r="CU109" i="45" s="1"/>
  <c r="AX109" i="45"/>
  <c r="BX109" i="45" s="1"/>
  <c r="DB109" i="45" s="1"/>
  <c r="AB105" i="45"/>
  <c r="BB105" i="45" s="1"/>
  <c r="CF105" i="45" s="1"/>
  <c r="AF105" i="45"/>
  <c r="BF105" i="45" s="1"/>
  <c r="CJ105" i="45" s="1"/>
  <c r="AJ105" i="45"/>
  <c r="BJ105" i="45" s="1"/>
  <c r="CN105" i="45" s="1"/>
  <c r="AN105" i="45"/>
  <c r="BN105" i="45" s="1"/>
  <c r="CR105" i="45" s="1"/>
  <c r="AR105" i="45"/>
  <c r="BR105" i="45" s="1"/>
  <c r="CV105" i="45" s="1"/>
  <c r="AV105" i="45"/>
  <c r="BV105" i="45" s="1"/>
  <c r="CZ105" i="45" s="1"/>
  <c r="AZ105" i="45"/>
  <c r="BZ105" i="45" s="1"/>
  <c r="DD105" i="45" s="1"/>
  <c r="AC105" i="45"/>
  <c r="BC105" i="45" s="1"/>
  <c r="CG105" i="45" s="1"/>
  <c r="AH105" i="45"/>
  <c r="BH105" i="45" s="1"/>
  <c r="CL105" i="45" s="1"/>
  <c r="AM105" i="45"/>
  <c r="BM105" i="45" s="1"/>
  <c r="CQ105" i="45" s="1"/>
  <c r="AS105" i="45"/>
  <c r="BS105" i="45" s="1"/>
  <c r="CW105" i="45" s="1"/>
  <c r="AX105" i="45"/>
  <c r="BX105" i="45" s="1"/>
  <c r="DB105" i="45" s="1"/>
  <c r="AD105" i="45"/>
  <c r="BD105" i="45" s="1"/>
  <c r="CH105" i="45" s="1"/>
  <c r="AK105" i="45"/>
  <c r="BK105" i="45" s="1"/>
  <c r="CO105" i="45" s="1"/>
  <c r="AQ105" i="45"/>
  <c r="BQ105" i="45" s="1"/>
  <c r="CU105" i="45" s="1"/>
  <c r="AY105" i="45"/>
  <c r="BY105" i="45" s="1"/>
  <c r="DC105" i="45" s="1"/>
  <c r="AG105" i="45"/>
  <c r="BG105" i="45" s="1"/>
  <c r="CK105" i="45" s="1"/>
  <c r="AO105" i="45"/>
  <c r="BO105" i="45" s="1"/>
  <c r="CS105" i="45" s="1"/>
  <c r="AU105" i="45"/>
  <c r="BU105" i="45" s="1"/>
  <c r="CY105" i="45" s="1"/>
  <c r="AB101" i="45"/>
  <c r="BB101" i="45" s="1"/>
  <c r="CF101" i="45" s="1"/>
  <c r="AF101" i="45"/>
  <c r="BF101" i="45" s="1"/>
  <c r="CJ101" i="45" s="1"/>
  <c r="AJ101" i="45"/>
  <c r="BJ101" i="45" s="1"/>
  <c r="CN101" i="45" s="1"/>
  <c r="AN101" i="45"/>
  <c r="BN101" i="45" s="1"/>
  <c r="CR101" i="45" s="1"/>
  <c r="AR101" i="45"/>
  <c r="BR101" i="45" s="1"/>
  <c r="CV101" i="45" s="1"/>
  <c r="AV101" i="45"/>
  <c r="BV101" i="45" s="1"/>
  <c r="CZ101" i="45" s="1"/>
  <c r="AZ101" i="45"/>
  <c r="BZ101" i="45" s="1"/>
  <c r="DD101" i="45" s="1"/>
  <c r="AE101" i="45"/>
  <c r="BE101" i="45" s="1"/>
  <c r="CI101" i="45" s="1"/>
  <c r="AK101" i="45"/>
  <c r="BK101" i="45" s="1"/>
  <c r="CO101" i="45" s="1"/>
  <c r="AP101" i="45"/>
  <c r="BP101" i="45" s="1"/>
  <c r="CT101" i="45" s="1"/>
  <c r="AU101" i="45"/>
  <c r="BU101" i="45" s="1"/>
  <c r="CY101" i="45" s="1"/>
  <c r="BA101" i="45"/>
  <c r="CA101" i="45" s="1"/>
  <c r="DE101" i="45" s="1"/>
  <c r="AH101" i="45"/>
  <c r="BH101" i="45" s="1"/>
  <c r="CL101" i="45" s="1"/>
  <c r="AO101" i="45"/>
  <c r="BO101" i="45" s="1"/>
  <c r="CS101" i="45" s="1"/>
  <c r="AW101" i="45"/>
  <c r="BW101" i="45" s="1"/>
  <c r="DA101" i="45" s="1"/>
  <c r="AD101" i="45"/>
  <c r="BD101" i="45" s="1"/>
  <c r="CH101" i="45" s="1"/>
  <c r="AL101" i="45"/>
  <c r="BL101" i="45" s="1"/>
  <c r="CP101" i="45" s="1"/>
  <c r="AS101" i="45"/>
  <c r="BS101" i="45" s="1"/>
  <c r="CW101" i="45" s="1"/>
  <c r="AY101" i="45"/>
  <c r="BY101" i="45" s="1"/>
  <c r="DC101" i="45" s="1"/>
  <c r="AB97" i="45"/>
  <c r="BB97" i="45" s="1"/>
  <c r="AF97" i="45"/>
  <c r="BF97" i="45" s="1"/>
  <c r="AJ97" i="45"/>
  <c r="BJ97" i="45" s="1"/>
  <c r="AN97" i="45"/>
  <c r="BN97" i="45" s="1"/>
  <c r="AR97" i="45"/>
  <c r="BR97" i="45" s="1"/>
  <c r="AV97" i="45"/>
  <c r="BV97" i="45" s="1"/>
  <c r="AZ97" i="45"/>
  <c r="BZ97" i="45" s="1"/>
  <c r="AC97" i="45"/>
  <c r="BC97" i="45" s="1"/>
  <c r="AH97" i="45"/>
  <c r="BH97" i="45" s="1"/>
  <c r="AM97" i="45"/>
  <c r="BM97" i="45" s="1"/>
  <c r="AS97" i="45"/>
  <c r="BS97" i="45" s="1"/>
  <c r="AX97" i="45"/>
  <c r="BX97" i="45" s="1"/>
  <c r="AE97" i="45"/>
  <c r="BE97" i="45" s="1"/>
  <c r="AL97" i="45"/>
  <c r="BL97" i="45" s="1"/>
  <c r="AT97" i="45"/>
  <c r="BT97" i="45" s="1"/>
  <c r="BA97" i="45"/>
  <c r="CA97" i="45" s="1"/>
  <c r="AI97" i="45"/>
  <c r="BI97" i="45" s="1"/>
  <c r="AP97" i="45"/>
  <c r="BP97" i="45" s="1"/>
  <c r="AW97" i="45"/>
  <c r="BW97" i="45" s="1"/>
  <c r="AB93" i="45"/>
  <c r="BB93" i="45" s="1"/>
  <c r="CF93" i="45" s="1"/>
  <c r="AF93" i="45"/>
  <c r="BF93" i="45" s="1"/>
  <c r="CJ93" i="45" s="1"/>
  <c r="AJ93" i="45"/>
  <c r="BJ93" i="45" s="1"/>
  <c r="CN93" i="45" s="1"/>
  <c r="AN93" i="45"/>
  <c r="BN93" i="45" s="1"/>
  <c r="CR93" i="45" s="1"/>
  <c r="AR93" i="45"/>
  <c r="BR93" i="45" s="1"/>
  <c r="CV93" i="45" s="1"/>
  <c r="AV93" i="45"/>
  <c r="BV93" i="45" s="1"/>
  <c r="CZ93" i="45" s="1"/>
  <c r="AZ93" i="45"/>
  <c r="BZ93" i="45" s="1"/>
  <c r="DD93" i="45" s="1"/>
  <c r="AE93" i="45"/>
  <c r="BE93" i="45" s="1"/>
  <c r="CI93" i="45" s="1"/>
  <c r="AK93" i="45"/>
  <c r="BK93" i="45" s="1"/>
  <c r="CO93" i="45" s="1"/>
  <c r="AP93" i="45"/>
  <c r="BP93" i="45" s="1"/>
  <c r="CT93" i="45" s="1"/>
  <c r="AU93" i="45"/>
  <c r="BU93" i="45" s="1"/>
  <c r="CY93" i="45" s="1"/>
  <c r="BA93" i="45"/>
  <c r="CA93" i="45" s="1"/>
  <c r="DE93" i="45" s="1"/>
  <c r="AC93" i="45"/>
  <c r="BC93" i="45" s="1"/>
  <c r="CG93" i="45" s="1"/>
  <c r="AI93" i="45"/>
  <c r="BI93" i="45" s="1"/>
  <c r="CM93" i="45" s="1"/>
  <c r="AQ93" i="45"/>
  <c r="BQ93" i="45" s="1"/>
  <c r="CU93" i="45" s="1"/>
  <c r="AX93" i="45"/>
  <c r="BX93" i="45" s="1"/>
  <c r="DB93" i="45" s="1"/>
  <c r="AG93" i="45"/>
  <c r="BG93" i="45" s="1"/>
  <c r="CK93" i="45" s="1"/>
  <c r="AM93" i="45"/>
  <c r="BM93" i="45" s="1"/>
  <c r="CQ93" i="45" s="1"/>
  <c r="AT93" i="45"/>
  <c r="BT93" i="45" s="1"/>
  <c r="CX93" i="45" s="1"/>
  <c r="AE89" i="45"/>
  <c r="BE89" i="45" s="1"/>
  <c r="CI89" i="45" s="1"/>
  <c r="AI89" i="45"/>
  <c r="BI89" i="45" s="1"/>
  <c r="CM89" i="45" s="1"/>
  <c r="AM89" i="45"/>
  <c r="BM89" i="45" s="1"/>
  <c r="CQ89" i="45" s="1"/>
  <c r="AQ89" i="45"/>
  <c r="BQ89" i="45" s="1"/>
  <c r="CU89" i="45" s="1"/>
  <c r="AU89" i="45"/>
  <c r="BU89" i="45" s="1"/>
  <c r="CY89" i="45" s="1"/>
  <c r="AY89" i="45"/>
  <c r="BY89" i="45" s="1"/>
  <c r="DC89" i="45" s="1"/>
  <c r="AC89" i="45"/>
  <c r="BC89" i="45" s="1"/>
  <c r="CG89" i="45" s="1"/>
  <c r="AH89" i="45"/>
  <c r="BH89" i="45" s="1"/>
  <c r="CL89" i="45" s="1"/>
  <c r="AN89" i="45"/>
  <c r="BN89" i="45" s="1"/>
  <c r="CR89" i="45" s="1"/>
  <c r="AS89" i="45"/>
  <c r="BS89" i="45" s="1"/>
  <c r="CW89" i="45" s="1"/>
  <c r="AX89" i="45"/>
  <c r="BX89" i="45" s="1"/>
  <c r="DB89" i="45" s="1"/>
  <c r="AG89" i="45"/>
  <c r="BG89" i="45" s="1"/>
  <c r="CK89" i="45" s="1"/>
  <c r="AO89" i="45"/>
  <c r="BO89" i="45" s="1"/>
  <c r="CS89" i="45" s="1"/>
  <c r="AV89" i="45"/>
  <c r="BV89" i="45" s="1"/>
  <c r="CZ89" i="45" s="1"/>
  <c r="AJ89" i="45"/>
  <c r="BJ89" i="45" s="1"/>
  <c r="CN89" i="45" s="1"/>
  <c r="AR89" i="45"/>
  <c r="BR89" i="45" s="1"/>
  <c r="CV89" i="45" s="1"/>
  <c r="BA89" i="45"/>
  <c r="CA89" i="45" s="1"/>
  <c r="DE89" i="45" s="1"/>
  <c r="AD89" i="45"/>
  <c r="BD89" i="45" s="1"/>
  <c r="CH89" i="45" s="1"/>
  <c r="AL89" i="45"/>
  <c r="BL89" i="45" s="1"/>
  <c r="CP89" i="45" s="1"/>
  <c r="AW89" i="45"/>
  <c r="BW89" i="45" s="1"/>
  <c r="DA89" i="45" s="1"/>
  <c r="AE85" i="45"/>
  <c r="BE85" i="45" s="1"/>
  <c r="CI85" i="45" s="1"/>
  <c r="AI85" i="45"/>
  <c r="BI85" i="45" s="1"/>
  <c r="CM85" i="45" s="1"/>
  <c r="AM85" i="45"/>
  <c r="BM85" i="45" s="1"/>
  <c r="CQ85" i="45" s="1"/>
  <c r="AQ85" i="45"/>
  <c r="BQ85" i="45" s="1"/>
  <c r="CU85" i="45" s="1"/>
  <c r="AU85" i="45"/>
  <c r="BU85" i="45" s="1"/>
  <c r="CY85" i="45" s="1"/>
  <c r="AY85" i="45"/>
  <c r="BY85" i="45" s="1"/>
  <c r="DC85" i="45" s="1"/>
  <c r="AF85" i="45"/>
  <c r="BF85" i="45" s="1"/>
  <c r="CJ85" i="45" s="1"/>
  <c r="AK85" i="45"/>
  <c r="BK85" i="45" s="1"/>
  <c r="CO85" i="45" s="1"/>
  <c r="AP85" i="45"/>
  <c r="BP85" i="45" s="1"/>
  <c r="CT85" i="45" s="1"/>
  <c r="AV85" i="45"/>
  <c r="BV85" i="45" s="1"/>
  <c r="CZ85" i="45" s="1"/>
  <c r="BA85" i="45"/>
  <c r="CA85" i="45" s="1"/>
  <c r="DE85" i="45" s="1"/>
  <c r="AD85" i="45"/>
  <c r="BD85" i="45" s="1"/>
  <c r="CH85" i="45" s="1"/>
  <c r="AL85" i="45"/>
  <c r="BL85" i="45" s="1"/>
  <c r="CP85" i="45" s="1"/>
  <c r="AS85" i="45"/>
  <c r="BS85" i="45" s="1"/>
  <c r="CW85" i="45" s="1"/>
  <c r="AZ85" i="45"/>
  <c r="BZ85" i="45" s="1"/>
  <c r="DD85" i="45" s="1"/>
  <c r="AH85" i="45"/>
  <c r="BH85" i="45" s="1"/>
  <c r="CL85" i="45" s="1"/>
  <c r="AR85" i="45"/>
  <c r="BR85" i="45" s="1"/>
  <c r="CV85" i="45" s="1"/>
  <c r="AC85" i="45"/>
  <c r="BC85" i="45" s="1"/>
  <c r="CG85" i="45" s="1"/>
  <c r="AN85" i="45"/>
  <c r="BN85" i="45" s="1"/>
  <c r="CR85" i="45" s="1"/>
  <c r="AW85" i="45"/>
  <c r="BW85" i="45" s="1"/>
  <c r="DA85" i="45" s="1"/>
  <c r="AE81" i="45"/>
  <c r="BE81" i="45" s="1"/>
  <c r="AI81" i="45"/>
  <c r="BI81" i="45" s="1"/>
  <c r="AM81" i="45"/>
  <c r="BM81" i="45" s="1"/>
  <c r="AQ81" i="45"/>
  <c r="BQ81" i="45" s="1"/>
  <c r="AU81" i="45"/>
  <c r="BU81" i="45" s="1"/>
  <c r="AY81" i="45"/>
  <c r="BY81" i="45" s="1"/>
  <c r="AC81" i="45"/>
  <c r="BC81" i="45" s="1"/>
  <c r="AH81" i="45"/>
  <c r="BH81" i="45" s="1"/>
  <c r="AN81" i="45"/>
  <c r="BN81" i="45" s="1"/>
  <c r="AS81" i="45"/>
  <c r="BS81" i="45" s="1"/>
  <c r="AX81" i="45"/>
  <c r="BX81" i="45" s="1"/>
  <c r="AB81" i="45"/>
  <c r="BB81" i="45" s="1"/>
  <c r="AJ81" i="45"/>
  <c r="BJ81" i="45" s="1"/>
  <c r="AP81" i="45"/>
  <c r="BP81" i="45" s="1"/>
  <c r="AW81" i="45"/>
  <c r="BW81" i="45" s="1"/>
  <c r="AG81" i="45"/>
  <c r="BG81" i="45" s="1"/>
  <c r="AR81" i="45"/>
  <c r="BR81" i="45" s="1"/>
  <c r="BA81" i="45"/>
  <c r="CA81" i="45" s="1"/>
  <c r="AD81" i="45"/>
  <c r="BD81" i="45" s="1"/>
  <c r="AL81" i="45"/>
  <c r="BL81" i="45" s="1"/>
  <c r="AV81" i="45"/>
  <c r="BV81" i="45" s="1"/>
  <c r="AE77" i="45"/>
  <c r="BE77" i="45" s="1"/>
  <c r="CI77" i="45" s="1"/>
  <c r="AI77" i="45"/>
  <c r="BI77" i="45" s="1"/>
  <c r="CM77" i="45" s="1"/>
  <c r="AM77" i="45"/>
  <c r="BM77" i="45" s="1"/>
  <c r="CQ77" i="45" s="1"/>
  <c r="AQ77" i="45"/>
  <c r="BQ77" i="45" s="1"/>
  <c r="CU77" i="45" s="1"/>
  <c r="AU77" i="45"/>
  <c r="BU77" i="45" s="1"/>
  <c r="CY77" i="45" s="1"/>
  <c r="AY77" i="45"/>
  <c r="BY77" i="45" s="1"/>
  <c r="DC77" i="45" s="1"/>
  <c r="AF77" i="45"/>
  <c r="BF77" i="45" s="1"/>
  <c r="CJ77" i="45" s="1"/>
  <c r="AK77" i="45"/>
  <c r="BK77" i="45" s="1"/>
  <c r="CO77" i="45" s="1"/>
  <c r="AP77" i="45"/>
  <c r="BP77" i="45" s="1"/>
  <c r="CT77" i="45" s="1"/>
  <c r="AV77" i="45"/>
  <c r="BV77" i="45" s="1"/>
  <c r="CZ77" i="45" s="1"/>
  <c r="BA77" i="45"/>
  <c r="CA77" i="45" s="1"/>
  <c r="DE77" i="45" s="1"/>
  <c r="AG77" i="45"/>
  <c r="BG77" i="45" s="1"/>
  <c r="CK77" i="45" s="1"/>
  <c r="AN77" i="45"/>
  <c r="BN77" i="45" s="1"/>
  <c r="CR77" i="45" s="1"/>
  <c r="AT77" i="45"/>
  <c r="BT77" i="45" s="1"/>
  <c r="CX77" i="45" s="1"/>
  <c r="AH77" i="45"/>
  <c r="BH77" i="45" s="1"/>
  <c r="CL77" i="45" s="1"/>
  <c r="AR77" i="45"/>
  <c r="BR77" i="45" s="1"/>
  <c r="CV77" i="45" s="1"/>
  <c r="AZ77" i="45"/>
  <c r="BZ77" i="45" s="1"/>
  <c r="DD77" i="45" s="1"/>
  <c r="AC77" i="45"/>
  <c r="BC77" i="45" s="1"/>
  <c r="CG77" i="45" s="1"/>
  <c r="AL77" i="45"/>
  <c r="BL77" i="45" s="1"/>
  <c r="CP77" i="45" s="1"/>
  <c r="AW77" i="45"/>
  <c r="BW77" i="45" s="1"/>
  <c r="DA77" i="45" s="1"/>
  <c r="AE73" i="45"/>
  <c r="AI73" i="45"/>
  <c r="AM73" i="45"/>
  <c r="AQ73" i="45"/>
  <c r="AU73" i="45"/>
  <c r="AY73" i="45"/>
  <c r="AC73" i="45"/>
  <c r="AH73" i="45"/>
  <c r="AN73" i="45"/>
  <c r="AS73" i="45"/>
  <c r="AX73" i="45"/>
  <c r="AD73" i="45"/>
  <c r="AK73" i="45"/>
  <c r="AR73" i="45"/>
  <c r="AZ73" i="45"/>
  <c r="AG73" i="45"/>
  <c r="AP73" i="45"/>
  <c r="BA73" i="45"/>
  <c r="AB73" i="45"/>
  <c r="AL73" i="45"/>
  <c r="AV73" i="45"/>
  <c r="AD69" i="45"/>
  <c r="AH69" i="45"/>
  <c r="AL69" i="45"/>
  <c r="AP69" i="45"/>
  <c r="AT69" i="45"/>
  <c r="AX69" i="45"/>
  <c r="AC69" i="45"/>
  <c r="AI69" i="45"/>
  <c r="AN69" i="45"/>
  <c r="AS69" i="45"/>
  <c r="AY69" i="45"/>
  <c r="AG69" i="45"/>
  <c r="AO69" i="45"/>
  <c r="AV69" i="45"/>
  <c r="AF69" i="45"/>
  <c r="AQ69" i="45"/>
  <c r="AZ69" i="45"/>
  <c r="AJ69" i="45"/>
  <c r="AU69" i="45"/>
  <c r="AB69" i="45"/>
  <c r="AM69" i="45"/>
  <c r="BA69" i="45"/>
  <c r="AD65" i="45"/>
  <c r="BD65" i="45" s="1"/>
  <c r="AH65" i="45"/>
  <c r="BH65" i="45" s="1"/>
  <c r="AL65" i="45"/>
  <c r="BL65" i="45" s="1"/>
  <c r="AP65" i="45"/>
  <c r="BP65" i="45" s="1"/>
  <c r="AT65" i="45"/>
  <c r="BT65" i="45" s="1"/>
  <c r="AX65" i="45"/>
  <c r="BX65" i="45" s="1"/>
  <c r="AF65" i="45"/>
  <c r="BF65" i="45" s="1"/>
  <c r="AK65" i="45"/>
  <c r="BK65" i="45" s="1"/>
  <c r="AQ65" i="45"/>
  <c r="BQ65" i="45" s="1"/>
  <c r="AV65" i="45"/>
  <c r="BV65" i="45" s="1"/>
  <c r="BA65" i="45"/>
  <c r="CA65" i="45" s="1"/>
  <c r="AE65" i="45"/>
  <c r="BE65" i="45" s="1"/>
  <c r="AM65" i="45"/>
  <c r="BM65" i="45" s="1"/>
  <c r="AS65" i="45"/>
  <c r="BS65" i="45" s="1"/>
  <c r="AZ65" i="45"/>
  <c r="BZ65" i="45" s="1"/>
  <c r="AG65" i="45"/>
  <c r="BG65" i="45" s="1"/>
  <c r="AO65" i="45"/>
  <c r="BO65" i="45" s="1"/>
  <c r="AY65" i="45"/>
  <c r="BY65" i="45" s="1"/>
  <c r="AJ65" i="45"/>
  <c r="BJ65" i="45" s="1"/>
  <c r="AW65" i="45"/>
  <c r="BW65" i="45" s="1"/>
  <c r="AC65" i="45"/>
  <c r="BC65" i="45" s="1"/>
  <c r="AR65" i="45"/>
  <c r="BR65" i="45" s="1"/>
  <c r="AD61" i="45"/>
  <c r="BD61" i="45" s="1"/>
  <c r="CH61" i="45" s="1"/>
  <c r="AH61" i="45"/>
  <c r="BH61" i="45" s="1"/>
  <c r="CL61" i="45" s="1"/>
  <c r="AL61" i="45"/>
  <c r="BL61" i="45" s="1"/>
  <c r="CP61" i="45" s="1"/>
  <c r="AP61" i="45"/>
  <c r="BP61" i="45" s="1"/>
  <c r="CT61" i="45" s="1"/>
  <c r="AT61" i="45"/>
  <c r="BT61" i="45" s="1"/>
  <c r="CX61" i="45" s="1"/>
  <c r="AX61" i="45"/>
  <c r="BX61" i="45" s="1"/>
  <c r="DB61" i="45" s="1"/>
  <c r="AC61" i="45"/>
  <c r="BC61" i="45" s="1"/>
  <c r="CG61" i="45" s="1"/>
  <c r="AI61" i="45"/>
  <c r="BI61" i="45" s="1"/>
  <c r="CM61" i="45" s="1"/>
  <c r="AN61" i="45"/>
  <c r="BN61" i="45" s="1"/>
  <c r="CR61" i="45" s="1"/>
  <c r="AS61" i="45"/>
  <c r="BS61" i="45" s="1"/>
  <c r="CW61" i="45" s="1"/>
  <c r="AY61" i="45"/>
  <c r="BY61" i="45" s="1"/>
  <c r="DC61" i="45" s="1"/>
  <c r="AB61" i="45"/>
  <c r="BB61" i="45" s="1"/>
  <c r="CF61" i="45" s="1"/>
  <c r="AJ61" i="45"/>
  <c r="BJ61" i="45" s="1"/>
  <c r="CN61" i="45" s="1"/>
  <c r="AQ61" i="45"/>
  <c r="BQ61" i="45" s="1"/>
  <c r="CU61" i="45" s="1"/>
  <c r="AW61" i="45"/>
  <c r="BW61" i="45" s="1"/>
  <c r="DA61" i="45" s="1"/>
  <c r="AF61" i="45"/>
  <c r="BF61" i="45" s="1"/>
  <c r="CJ61" i="45" s="1"/>
  <c r="AO61" i="45"/>
  <c r="BO61" i="45" s="1"/>
  <c r="CS61" i="45" s="1"/>
  <c r="AZ61" i="45"/>
  <c r="BZ61" i="45" s="1"/>
  <c r="DD61" i="45" s="1"/>
  <c r="AM61" i="45"/>
  <c r="BM61" i="45" s="1"/>
  <c r="CQ61" i="45" s="1"/>
  <c r="BA61" i="45"/>
  <c r="CA61" i="45" s="1"/>
  <c r="DE61" i="45" s="1"/>
  <c r="AG61" i="45"/>
  <c r="BG61" i="45" s="1"/>
  <c r="CK61" i="45" s="1"/>
  <c r="AU61" i="45"/>
  <c r="BU61" i="45" s="1"/>
  <c r="CY61" i="45" s="1"/>
  <c r="AD57" i="45"/>
  <c r="BD57" i="45" s="1"/>
  <c r="CH57" i="45" s="1"/>
  <c r="AH57" i="45"/>
  <c r="BH57" i="45" s="1"/>
  <c r="CL57" i="45" s="1"/>
  <c r="AL57" i="45"/>
  <c r="BL57" i="45" s="1"/>
  <c r="CP57" i="45" s="1"/>
  <c r="AP57" i="45"/>
  <c r="BP57" i="45" s="1"/>
  <c r="CT57" i="45" s="1"/>
  <c r="AT57" i="45"/>
  <c r="BT57" i="45" s="1"/>
  <c r="CX57" i="45" s="1"/>
  <c r="AX57" i="45"/>
  <c r="BX57" i="45" s="1"/>
  <c r="DB57" i="45" s="1"/>
  <c r="AF57" i="45"/>
  <c r="BF57" i="45" s="1"/>
  <c r="CJ57" i="45" s="1"/>
  <c r="AK57" i="45"/>
  <c r="BK57" i="45" s="1"/>
  <c r="CO57" i="45" s="1"/>
  <c r="AQ57" i="45"/>
  <c r="BQ57" i="45" s="1"/>
  <c r="CU57" i="45" s="1"/>
  <c r="AV57" i="45"/>
  <c r="BV57" i="45" s="1"/>
  <c r="CZ57" i="45" s="1"/>
  <c r="BA57" i="45"/>
  <c r="CA57" i="45" s="1"/>
  <c r="DE57" i="45" s="1"/>
  <c r="AG57" i="45"/>
  <c r="BG57" i="45" s="1"/>
  <c r="CK57" i="45" s="1"/>
  <c r="AN57" i="45"/>
  <c r="BN57" i="45" s="1"/>
  <c r="CR57" i="45" s="1"/>
  <c r="AU57" i="45"/>
  <c r="BU57" i="45" s="1"/>
  <c r="CY57" i="45" s="1"/>
  <c r="AE57" i="45"/>
  <c r="BE57" i="45" s="1"/>
  <c r="CI57" i="45" s="1"/>
  <c r="AO57" i="45"/>
  <c r="BO57" i="45" s="1"/>
  <c r="CS57" i="45" s="1"/>
  <c r="AY57" i="45"/>
  <c r="BY57" i="45" s="1"/>
  <c r="DC57" i="45" s="1"/>
  <c r="AC57" i="45"/>
  <c r="BC57" i="45" s="1"/>
  <c r="CG57" i="45" s="1"/>
  <c r="AR57" i="45"/>
  <c r="BR57" i="45" s="1"/>
  <c r="CV57" i="45" s="1"/>
  <c r="AJ57" i="45"/>
  <c r="BJ57" i="45" s="1"/>
  <c r="CN57" i="45" s="1"/>
  <c r="AW57" i="45"/>
  <c r="BW57" i="45" s="1"/>
  <c r="DA57" i="45" s="1"/>
  <c r="AD53" i="45"/>
  <c r="BD53" i="45" s="1"/>
  <c r="AH53" i="45"/>
  <c r="BH53" i="45" s="1"/>
  <c r="AL53" i="45"/>
  <c r="BL53" i="45" s="1"/>
  <c r="AP53" i="45"/>
  <c r="BP53" i="45" s="1"/>
  <c r="AT53" i="45"/>
  <c r="BT53" i="45" s="1"/>
  <c r="AX53" i="45"/>
  <c r="BX53" i="45" s="1"/>
  <c r="AC53" i="45"/>
  <c r="BC53" i="45" s="1"/>
  <c r="AI53" i="45"/>
  <c r="BI53" i="45" s="1"/>
  <c r="AN53" i="45"/>
  <c r="BN53" i="45" s="1"/>
  <c r="AS53" i="45"/>
  <c r="BS53" i="45" s="1"/>
  <c r="AY53" i="45"/>
  <c r="BY53" i="45" s="1"/>
  <c r="AE53" i="45"/>
  <c r="BE53" i="45" s="1"/>
  <c r="AK53" i="45"/>
  <c r="BK53" i="45" s="1"/>
  <c r="AR53" i="45"/>
  <c r="BR53" i="45" s="1"/>
  <c r="AZ53" i="45"/>
  <c r="BZ53" i="45" s="1"/>
  <c r="AF53" i="45"/>
  <c r="BF53" i="45" s="1"/>
  <c r="AO53" i="45"/>
  <c r="BO53" i="45" s="1"/>
  <c r="AW53" i="45"/>
  <c r="BW53" i="45" s="1"/>
  <c r="AG53" i="45"/>
  <c r="BG53" i="45" s="1"/>
  <c r="AU53" i="45"/>
  <c r="BU53" i="45" s="1"/>
  <c r="AM53" i="45"/>
  <c r="BM53" i="45" s="1"/>
  <c r="BA53" i="45"/>
  <c r="CA53" i="45" s="1"/>
  <c r="AD49" i="45"/>
  <c r="AH49" i="45"/>
  <c r="AL49" i="45"/>
  <c r="AP49" i="45"/>
  <c r="AT49" i="45"/>
  <c r="AX49" i="45"/>
  <c r="AC49" i="45"/>
  <c r="AI49" i="45"/>
  <c r="AN49" i="45"/>
  <c r="AS49" i="45"/>
  <c r="AY49" i="45"/>
  <c r="AB49" i="45"/>
  <c r="AJ49" i="45"/>
  <c r="AQ49" i="45"/>
  <c r="AW49" i="45"/>
  <c r="AF49" i="45"/>
  <c r="AO49" i="45"/>
  <c r="AZ49" i="45"/>
  <c r="AK49" i="45"/>
  <c r="AV49" i="45"/>
  <c r="AM49" i="45"/>
  <c r="AE49" i="45"/>
  <c r="AU49" i="45"/>
  <c r="AD45" i="45"/>
  <c r="AH45" i="45"/>
  <c r="AL45" i="45"/>
  <c r="AP45" i="45"/>
  <c r="AT45" i="45"/>
  <c r="AX45" i="45"/>
  <c r="AF45" i="45"/>
  <c r="AK45" i="45"/>
  <c r="AQ45" i="45"/>
  <c r="AV45" i="45"/>
  <c r="BA45" i="45"/>
  <c r="AG45" i="45"/>
  <c r="AN45" i="45"/>
  <c r="AU45" i="45"/>
  <c r="AE45" i="45"/>
  <c r="AO45" i="45"/>
  <c r="AY45" i="45"/>
  <c r="AB45" i="45"/>
  <c r="AM45" i="45"/>
  <c r="AZ45" i="45"/>
  <c r="AR45" i="45"/>
  <c r="AI45" i="45"/>
  <c r="AW45" i="45"/>
  <c r="AD41" i="45"/>
  <c r="AH41" i="45"/>
  <c r="AL41" i="45"/>
  <c r="AP41" i="45"/>
  <c r="AT41" i="45"/>
  <c r="AX41" i="45"/>
  <c r="AC41" i="45"/>
  <c r="AI41" i="45"/>
  <c r="AN41" i="45"/>
  <c r="AS41" i="45"/>
  <c r="AY41" i="45"/>
  <c r="AE41" i="45"/>
  <c r="AK41" i="45"/>
  <c r="AR41" i="45"/>
  <c r="AZ41" i="45"/>
  <c r="AF41" i="45"/>
  <c r="AO41" i="45"/>
  <c r="AW41" i="45"/>
  <c r="AB41" i="45"/>
  <c r="AQ41" i="45"/>
  <c r="AU41" i="45"/>
  <c r="AJ41" i="45"/>
  <c r="BA41" i="45"/>
  <c r="AB37" i="45"/>
  <c r="BB37" i="45" s="1"/>
  <c r="CF37" i="45" s="1"/>
  <c r="AF37" i="45"/>
  <c r="BF37" i="45" s="1"/>
  <c r="CJ37" i="45" s="1"/>
  <c r="AJ37" i="45"/>
  <c r="BJ37" i="45" s="1"/>
  <c r="AN37" i="45"/>
  <c r="BN37" i="45" s="1"/>
  <c r="CR37" i="45" s="1"/>
  <c r="AR37" i="45"/>
  <c r="BR37" i="45" s="1"/>
  <c r="AD37" i="45"/>
  <c r="BD37" i="45" s="1"/>
  <c r="CH37" i="45" s="1"/>
  <c r="AI37" i="45"/>
  <c r="BI37" i="45" s="1"/>
  <c r="CM37" i="45" s="1"/>
  <c r="AO37" i="45"/>
  <c r="BO37" i="45" s="1"/>
  <c r="AT37" i="45"/>
  <c r="BT37" i="45" s="1"/>
  <c r="AX37" i="45"/>
  <c r="BX37" i="45" s="1"/>
  <c r="AH37" i="45"/>
  <c r="BH37" i="45" s="1"/>
  <c r="CL37" i="45" s="1"/>
  <c r="AP37" i="45"/>
  <c r="BP37" i="45" s="1"/>
  <c r="AV37" i="45"/>
  <c r="BV37" i="45" s="1"/>
  <c r="BA37" i="45"/>
  <c r="CA37" i="45" s="1"/>
  <c r="DE37" i="45" s="1"/>
  <c r="DE247" i="45" s="1"/>
  <c r="AE37" i="45"/>
  <c r="BE37" i="45" s="1"/>
  <c r="CI37" i="45" s="1"/>
  <c r="AM37" i="45"/>
  <c r="BM37" i="45" s="1"/>
  <c r="CQ37" i="45" s="1"/>
  <c r="AW37" i="45"/>
  <c r="BW37" i="45" s="1"/>
  <c r="AL37" i="45"/>
  <c r="BL37" i="45" s="1"/>
  <c r="CP37" i="45" s="1"/>
  <c r="AY37" i="45"/>
  <c r="BY37" i="45" s="1"/>
  <c r="AC37" i="45"/>
  <c r="BC37" i="45" s="1"/>
  <c r="CG37" i="45" s="1"/>
  <c r="AS37" i="45"/>
  <c r="BS37" i="45" s="1"/>
  <c r="AU37" i="45"/>
  <c r="BU37" i="45" s="1"/>
  <c r="AK37" i="45"/>
  <c r="BK37" i="45" s="1"/>
  <c r="CO37" i="45" s="1"/>
  <c r="AB33" i="45"/>
  <c r="BB33" i="45" s="1"/>
  <c r="CF33" i="45" s="1"/>
  <c r="AF33" i="45"/>
  <c r="BF33" i="45" s="1"/>
  <c r="CJ33" i="45" s="1"/>
  <c r="AJ33" i="45"/>
  <c r="BJ33" i="45" s="1"/>
  <c r="CN33" i="45" s="1"/>
  <c r="AN33" i="45"/>
  <c r="BN33" i="45" s="1"/>
  <c r="CR33" i="45" s="1"/>
  <c r="AR33" i="45"/>
  <c r="BR33" i="45" s="1"/>
  <c r="CV33" i="45" s="1"/>
  <c r="AV33" i="45"/>
  <c r="BV33" i="45" s="1"/>
  <c r="CZ33" i="45" s="1"/>
  <c r="AZ33" i="45"/>
  <c r="BZ33" i="45" s="1"/>
  <c r="DD33" i="45" s="1"/>
  <c r="AG33" i="45"/>
  <c r="BG33" i="45" s="1"/>
  <c r="CK33" i="45" s="1"/>
  <c r="AL33" i="45"/>
  <c r="BL33" i="45" s="1"/>
  <c r="CP33" i="45" s="1"/>
  <c r="AQ33" i="45"/>
  <c r="BQ33" i="45" s="1"/>
  <c r="CU33" i="45" s="1"/>
  <c r="AW33" i="45"/>
  <c r="BW33" i="45" s="1"/>
  <c r="DA33" i="45" s="1"/>
  <c r="AE33" i="45"/>
  <c r="BE33" i="45" s="1"/>
  <c r="CI33" i="45" s="1"/>
  <c r="AM33" i="45"/>
  <c r="BM33" i="45" s="1"/>
  <c r="CQ33" i="45" s="1"/>
  <c r="AT33" i="45"/>
  <c r="BT33" i="45" s="1"/>
  <c r="CX33" i="45" s="1"/>
  <c r="BA33" i="45"/>
  <c r="CA33" i="45" s="1"/>
  <c r="DE33" i="45" s="1"/>
  <c r="AD33" i="45"/>
  <c r="BD33" i="45" s="1"/>
  <c r="CH33" i="45" s="1"/>
  <c r="AO33" i="45"/>
  <c r="BO33" i="45" s="1"/>
  <c r="CS33" i="45" s="1"/>
  <c r="AX33" i="45"/>
  <c r="BX33" i="45" s="1"/>
  <c r="DB33" i="45" s="1"/>
  <c r="AC33" i="45"/>
  <c r="BC33" i="45" s="1"/>
  <c r="CG33" i="45" s="1"/>
  <c r="AP33" i="45"/>
  <c r="BP33" i="45" s="1"/>
  <c r="CT33" i="45" s="1"/>
  <c r="AH33" i="45"/>
  <c r="BH33" i="45" s="1"/>
  <c r="CL33" i="45" s="1"/>
  <c r="AU33" i="45"/>
  <c r="BU33" i="45" s="1"/>
  <c r="CY33" i="45" s="1"/>
  <c r="AK33" i="45"/>
  <c r="BK33" i="45" s="1"/>
  <c r="CO33" i="45" s="1"/>
  <c r="AY33" i="45"/>
  <c r="BY33" i="45" s="1"/>
  <c r="DC33" i="45" s="1"/>
  <c r="AB29" i="45"/>
  <c r="BB29" i="45" s="1"/>
  <c r="CF29" i="45" s="1"/>
  <c r="AF29" i="45"/>
  <c r="BF29" i="45" s="1"/>
  <c r="CJ29" i="45" s="1"/>
  <c r="AJ29" i="45"/>
  <c r="BJ29" i="45" s="1"/>
  <c r="CN29" i="45" s="1"/>
  <c r="AN29" i="45"/>
  <c r="BN29" i="45" s="1"/>
  <c r="CR29" i="45" s="1"/>
  <c r="AR29" i="45"/>
  <c r="BR29" i="45" s="1"/>
  <c r="CV29" i="45" s="1"/>
  <c r="AV29" i="45"/>
  <c r="BV29" i="45" s="1"/>
  <c r="CZ29" i="45" s="1"/>
  <c r="AZ29" i="45"/>
  <c r="BZ29" i="45" s="1"/>
  <c r="DD29" i="45" s="1"/>
  <c r="AD29" i="45"/>
  <c r="BD29" i="45" s="1"/>
  <c r="CH29" i="45" s="1"/>
  <c r="AI29" i="45"/>
  <c r="BI29" i="45" s="1"/>
  <c r="CM29" i="45" s="1"/>
  <c r="AO29" i="45"/>
  <c r="BO29" i="45" s="1"/>
  <c r="CS29" i="45" s="1"/>
  <c r="AT29" i="45"/>
  <c r="BT29" i="45" s="1"/>
  <c r="CX29" i="45" s="1"/>
  <c r="AY29" i="45"/>
  <c r="BY29" i="45" s="1"/>
  <c r="DC29" i="45" s="1"/>
  <c r="AC29" i="45"/>
  <c r="BC29" i="45" s="1"/>
  <c r="CG29" i="45" s="1"/>
  <c r="AK29" i="45"/>
  <c r="BK29" i="45" s="1"/>
  <c r="CO29" i="45" s="1"/>
  <c r="AQ29" i="45"/>
  <c r="BQ29" i="45" s="1"/>
  <c r="CU29" i="45" s="1"/>
  <c r="AX29" i="45"/>
  <c r="BX29" i="45" s="1"/>
  <c r="DB29" i="45" s="1"/>
  <c r="AE29" i="45"/>
  <c r="BE29" i="45" s="1"/>
  <c r="CI29" i="45" s="1"/>
  <c r="AM29" i="45"/>
  <c r="BM29" i="45" s="1"/>
  <c r="CQ29" i="45" s="1"/>
  <c r="AW29" i="45"/>
  <c r="BW29" i="45" s="1"/>
  <c r="DA29" i="45" s="1"/>
  <c r="AG29" i="45"/>
  <c r="BG29" i="45" s="1"/>
  <c r="CK29" i="45" s="1"/>
  <c r="AS29" i="45"/>
  <c r="BS29" i="45" s="1"/>
  <c r="CW29" i="45" s="1"/>
  <c r="AH29" i="45"/>
  <c r="BH29" i="45" s="1"/>
  <c r="CL29" i="45" s="1"/>
  <c r="BA29" i="45"/>
  <c r="CA29" i="45" s="1"/>
  <c r="DE29" i="45" s="1"/>
  <c r="AP29" i="45"/>
  <c r="BP29" i="45" s="1"/>
  <c r="CT29" i="45" s="1"/>
  <c r="AB25" i="45"/>
  <c r="BB25" i="45" s="1"/>
  <c r="AF25" i="45"/>
  <c r="BF25" i="45" s="1"/>
  <c r="AJ25" i="45"/>
  <c r="BJ25" i="45" s="1"/>
  <c r="AN25" i="45"/>
  <c r="BN25" i="45" s="1"/>
  <c r="AR25" i="45"/>
  <c r="BR25" i="45" s="1"/>
  <c r="AV25" i="45"/>
  <c r="BV25" i="45" s="1"/>
  <c r="AZ25" i="45"/>
  <c r="BZ25" i="45" s="1"/>
  <c r="AG25" i="45"/>
  <c r="BG25" i="45" s="1"/>
  <c r="AL25" i="45"/>
  <c r="BL25" i="45" s="1"/>
  <c r="AQ25" i="45"/>
  <c r="BQ25" i="45" s="1"/>
  <c r="AW25" i="45"/>
  <c r="BW25" i="45" s="1"/>
  <c r="AH25" i="45"/>
  <c r="BH25" i="45" s="1"/>
  <c r="AO25" i="45"/>
  <c r="BO25" i="45" s="1"/>
  <c r="AU25" i="45"/>
  <c r="BU25" i="45" s="1"/>
  <c r="AD25" i="45"/>
  <c r="BD25" i="45" s="1"/>
  <c r="AM25" i="45"/>
  <c r="BM25" i="45" s="1"/>
  <c r="AX25" i="45"/>
  <c r="BX25" i="45" s="1"/>
  <c r="AI25" i="45"/>
  <c r="BI25" i="45" s="1"/>
  <c r="AT25" i="45"/>
  <c r="BT25" i="45" s="1"/>
  <c r="AK25" i="45"/>
  <c r="BK25" i="45" s="1"/>
  <c r="BA25" i="45"/>
  <c r="CA25" i="45" s="1"/>
  <c r="AS25" i="45"/>
  <c r="BS25" i="45" s="1"/>
  <c r="AE25" i="45"/>
  <c r="BE25" i="45" s="1"/>
  <c r="AE21" i="45"/>
  <c r="BE21" i="45" s="1"/>
  <c r="CI21" i="45" s="1"/>
  <c r="AI21" i="45"/>
  <c r="BI21" i="45" s="1"/>
  <c r="CM21" i="45" s="1"/>
  <c r="AD21" i="45"/>
  <c r="BD21" i="45" s="1"/>
  <c r="CH21" i="45" s="1"/>
  <c r="AJ21" i="45"/>
  <c r="BJ21" i="45" s="1"/>
  <c r="CN21" i="45" s="1"/>
  <c r="AN21" i="45"/>
  <c r="BN21" i="45" s="1"/>
  <c r="CR21" i="45" s="1"/>
  <c r="AR21" i="45"/>
  <c r="BR21" i="45" s="1"/>
  <c r="CV21" i="45" s="1"/>
  <c r="AV21" i="45"/>
  <c r="BV21" i="45" s="1"/>
  <c r="CZ21" i="45" s="1"/>
  <c r="AZ21" i="45"/>
  <c r="BZ21" i="45" s="1"/>
  <c r="DD21" i="45" s="1"/>
  <c r="AB21" i="45"/>
  <c r="BB21" i="45" s="1"/>
  <c r="CF21" i="45" s="1"/>
  <c r="AH21" i="45"/>
  <c r="BH21" i="45" s="1"/>
  <c r="CL21" i="45" s="1"/>
  <c r="AO21" i="45"/>
  <c r="BO21" i="45" s="1"/>
  <c r="CS21" i="45" s="1"/>
  <c r="AT21" i="45"/>
  <c r="BT21" i="45" s="1"/>
  <c r="CX21" i="45" s="1"/>
  <c r="AY21" i="45"/>
  <c r="BY21" i="45" s="1"/>
  <c r="DC21" i="45" s="1"/>
  <c r="AC21" i="45"/>
  <c r="BC21" i="45" s="1"/>
  <c r="CG21" i="45" s="1"/>
  <c r="AL21" i="45"/>
  <c r="BL21" i="45" s="1"/>
  <c r="CP21" i="45" s="1"/>
  <c r="AS21" i="45"/>
  <c r="BS21" i="45" s="1"/>
  <c r="CW21" i="45" s="1"/>
  <c r="BA21" i="45"/>
  <c r="CA21" i="45" s="1"/>
  <c r="DE21" i="45" s="1"/>
  <c r="AM21" i="45"/>
  <c r="BM21" i="45" s="1"/>
  <c r="CQ21" i="45" s="1"/>
  <c r="AW21" i="45"/>
  <c r="BW21" i="45" s="1"/>
  <c r="DA21" i="45" s="1"/>
  <c r="AK21" i="45"/>
  <c r="BK21" i="45" s="1"/>
  <c r="CO21" i="45" s="1"/>
  <c r="AX21" i="45"/>
  <c r="BX21" i="45" s="1"/>
  <c r="DB21" i="45" s="1"/>
  <c r="AP21" i="45"/>
  <c r="BP21" i="45" s="1"/>
  <c r="CT21" i="45" s="1"/>
  <c r="AG21" i="45"/>
  <c r="BG21" i="45" s="1"/>
  <c r="CK21" i="45" s="1"/>
  <c r="AU21" i="45"/>
  <c r="BU21" i="45" s="1"/>
  <c r="CY21" i="45" s="1"/>
  <c r="AB17" i="45"/>
  <c r="BB17" i="45" s="1"/>
  <c r="CF17" i="45" s="1"/>
  <c r="AF17" i="45"/>
  <c r="BF17" i="45" s="1"/>
  <c r="CJ17" i="45" s="1"/>
  <c r="AJ17" i="45"/>
  <c r="BJ17" i="45" s="1"/>
  <c r="CN17" i="45" s="1"/>
  <c r="AN17" i="45"/>
  <c r="BN17" i="45" s="1"/>
  <c r="CR17" i="45" s="1"/>
  <c r="AR17" i="45"/>
  <c r="BR17" i="45" s="1"/>
  <c r="CV17" i="45" s="1"/>
  <c r="AV17" i="45"/>
  <c r="BV17" i="45" s="1"/>
  <c r="CZ17" i="45" s="1"/>
  <c r="AZ17" i="45"/>
  <c r="BZ17" i="45" s="1"/>
  <c r="DD17" i="45" s="1"/>
  <c r="AC17" i="45"/>
  <c r="BC17" i="45" s="1"/>
  <c r="CG17" i="45" s="1"/>
  <c r="AH17" i="45"/>
  <c r="BH17" i="45" s="1"/>
  <c r="CL17" i="45" s="1"/>
  <c r="AM17" i="45"/>
  <c r="BM17" i="45" s="1"/>
  <c r="CQ17" i="45" s="1"/>
  <c r="AS17" i="45"/>
  <c r="BS17" i="45" s="1"/>
  <c r="CW17" i="45" s="1"/>
  <c r="AX17" i="45"/>
  <c r="BX17" i="45" s="1"/>
  <c r="DB17" i="45" s="1"/>
  <c r="AG17" i="45"/>
  <c r="BG17" i="45" s="1"/>
  <c r="CK17" i="45" s="1"/>
  <c r="AO17" i="45"/>
  <c r="BO17" i="45" s="1"/>
  <c r="CS17" i="45" s="1"/>
  <c r="AU17" i="45"/>
  <c r="BU17" i="45" s="1"/>
  <c r="CY17" i="45" s="1"/>
  <c r="AI17" i="45"/>
  <c r="BI17" i="45" s="1"/>
  <c r="CM17" i="45" s="1"/>
  <c r="AQ17" i="45"/>
  <c r="BQ17" i="45" s="1"/>
  <c r="CU17" i="45" s="1"/>
  <c r="BA17" i="45"/>
  <c r="CA17" i="45" s="1"/>
  <c r="DE17" i="45" s="1"/>
  <c r="AE17" i="45"/>
  <c r="BE17" i="45" s="1"/>
  <c r="CI17" i="45" s="1"/>
  <c r="AT17" i="45"/>
  <c r="BT17" i="45" s="1"/>
  <c r="CX17" i="45" s="1"/>
  <c r="AL17" i="45"/>
  <c r="BL17" i="45" s="1"/>
  <c r="CP17" i="45" s="1"/>
  <c r="AK17" i="45"/>
  <c r="BK17" i="45" s="1"/>
  <c r="CO17" i="45" s="1"/>
  <c r="AY17" i="45"/>
  <c r="BY17" i="45" s="1"/>
  <c r="DC17" i="45" s="1"/>
  <c r="AW17" i="45"/>
  <c r="BW17" i="45" s="1"/>
  <c r="DA17" i="45" s="1"/>
  <c r="AD17" i="45"/>
  <c r="BD17" i="45" s="1"/>
  <c r="CH17" i="45" s="1"/>
  <c r="AB13" i="45"/>
  <c r="BB13" i="45" s="1"/>
  <c r="AF13" i="45"/>
  <c r="BF13" i="45" s="1"/>
  <c r="AJ13" i="45"/>
  <c r="BJ13" i="45" s="1"/>
  <c r="AN13" i="45"/>
  <c r="BN13" i="45" s="1"/>
  <c r="AR13" i="45"/>
  <c r="BR13" i="45" s="1"/>
  <c r="AV13" i="45"/>
  <c r="BV13" i="45" s="1"/>
  <c r="AZ13" i="45"/>
  <c r="BZ13" i="45" s="1"/>
  <c r="AE13" i="45"/>
  <c r="BE13" i="45" s="1"/>
  <c r="AK13" i="45"/>
  <c r="BK13" i="45" s="1"/>
  <c r="AP13" i="45"/>
  <c r="BP13" i="45" s="1"/>
  <c r="AU13" i="45"/>
  <c r="BU13" i="45" s="1"/>
  <c r="BA13" i="45"/>
  <c r="CA13" i="45" s="1"/>
  <c r="AD13" i="45"/>
  <c r="BD13" i="45" s="1"/>
  <c r="AL13" i="45"/>
  <c r="BL13" i="45" s="1"/>
  <c r="AS13" i="45"/>
  <c r="BS13" i="45" s="1"/>
  <c r="AY13" i="45"/>
  <c r="BY13" i="45" s="1"/>
  <c r="AH13" i="45"/>
  <c r="BH13" i="45" s="1"/>
  <c r="AQ13" i="45"/>
  <c r="BQ13" i="45" s="1"/>
  <c r="AI13" i="45"/>
  <c r="BI13" i="45" s="1"/>
  <c r="AW13" i="45"/>
  <c r="BW13" i="45" s="1"/>
  <c r="AO13" i="45"/>
  <c r="BO13" i="45" s="1"/>
  <c r="AC13" i="45"/>
  <c r="BC13" i="45" s="1"/>
  <c r="AX13" i="45"/>
  <c r="BX13" i="45" s="1"/>
  <c r="AM13" i="45"/>
  <c r="BM13" i="45" s="1"/>
  <c r="AG13" i="45"/>
  <c r="BG13" i="45" s="1"/>
  <c r="AB9" i="45"/>
  <c r="BB9" i="45" s="1"/>
  <c r="CF9" i="45" s="1"/>
  <c r="AF9" i="45"/>
  <c r="BF9" i="45" s="1"/>
  <c r="CJ9" i="45" s="1"/>
  <c r="AJ9" i="45"/>
  <c r="BJ9" i="45" s="1"/>
  <c r="CN9" i="45" s="1"/>
  <c r="AN9" i="45"/>
  <c r="BN9" i="45" s="1"/>
  <c r="CR9" i="45" s="1"/>
  <c r="AR9" i="45"/>
  <c r="BR9" i="45" s="1"/>
  <c r="CV9" i="45" s="1"/>
  <c r="AV9" i="45"/>
  <c r="BV9" i="45" s="1"/>
  <c r="CZ9" i="45" s="1"/>
  <c r="AZ9" i="45"/>
  <c r="BZ9" i="45" s="1"/>
  <c r="DD9" i="45" s="1"/>
  <c r="AC9" i="45"/>
  <c r="BC9" i="45" s="1"/>
  <c r="CG9" i="45" s="1"/>
  <c r="AH9" i="45"/>
  <c r="BH9" i="45" s="1"/>
  <c r="CL9" i="45" s="1"/>
  <c r="AM9" i="45"/>
  <c r="BM9" i="45" s="1"/>
  <c r="CQ9" i="45" s="1"/>
  <c r="AS9" i="45"/>
  <c r="BS9" i="45" s="1"/>
  <c r="CW9" i="45" s="1"/>
  <c r="AX9" i="45"/>
  <c r="BX9" i="45" s="1"/>
  <c r="DB9" i="45" s="1"/>
  <c r="AI9" i="45"/>
  <c r="BI9" i="45" s="1"/>
  <c r="CM9" i="45" s="1"/>
  <c r="AP9" i="45"/>
  <c r="BP9" i="45" s="1"/>
  <c r="CT9" i="45" s="1"/>
  <c r="AW9" i="45"/>
  <c r="BW9" i="45" s="1"/>
  <c r="DA9" i="45" s="1"/>
  <c r="AG9" i="45"/>
  <c r="BG9" i="45" s="1"/>
  <c r="CK9" i="45" s="1"/>
  <c r="AQ9" i="45"/>
  <c r="BQ9" i="45" s="1"/>
  <c r="CU9" i="45" s="1"/>
  <c r="BA9" i="45"/>
  <c r="CA9" i="45" s="1"/>
  <c r="DE9" i="45" s="1"/>
  <c r="AL9" i="45"/>
  <c r="BL9" i="45" s="1"/>
  <c r="CP9" i="45" s="1"/>
  <c r="AY9" i="45"/>
  <c r="BY9" i="45" s="1"/>
  <c r="DC9" i="45" s="1"/>
  <c r="AD9" i="45"/>
  <c r="BD9" i="45" s="1"/>
  <c r="CH9" i="45" s="1"/>
  <c r="AT9" i="45"/>
  <c r="BT9" i="45" s="1"/>
  <c r="CX9" i="45" s="1"/>
  <c r="AO9" i="45"/>
  <c r="BO9" i="45" s="1"/>
  <c r="CS9" i="45" s="1"/>
  <c r="AK9" i="45"/>
  <c r="BK9" i="45" s="1"/>
  <c r="CO9" i="45" s="1"/>
  <c r="AB5" i="45"/>
  <c r="AF5" i="45"/>
  <c r="AJ5" i="45"/>
  <c r="AN5" i="45"/>
  <c r="AR5" i="45"/>
  <c r="AV5" i="45"/>
  <c r="AZ5" i="45"/>
  <c r="AE5" i="45"/>
  <c r="AK5" i="45"/>
  <c r="AP5" i="45"/>
  <c r="AU5" i="45"/>
  <c r="BA5" i="45"/>
  <c r="AG5" i="45"/>
  <c r="AM5" i="45"/>
  <c r="AT5" i="45"/>
  <c r="AH5" i="45"/>
  <c r="AQ5" i="45"/>
  <c r="AY5" i="45"/>
  <c r="AC5" i="45"/>
  <c r="AO5" i="45"/>
  <c r="AD5" i="45"/>
  <c r="AW5" i="45"/>
  <c r="AI5" i="45"/>
  <c r="AL5" i="45"/>
  <c r="AS5" i="45"/>
  <c r="AY321" i="45"/>
  <c r="AU321" i="45"/>
  <c r="AQ321" i="45"/>
  <c r="AM321" i="45"/>
  <c r="AI321" i="45"/>
  <c r="AY317" i="45"/>
  <c r="AU317" i="45"/>
  <c r="AQ317" i="45"/>
  <c r="AM317" i="45"/>
  <c r="AI317" i="45"/>
  <c r="AY313" i="45"/>
  <c r="BY313" i="45" s="1"/>
  <c r="DC313" i="45" s="1"/>
  <c r="AU313" i="45"/>
  <c r="BU313" i="45" s="1"/>
  <c r="CY313" i="45" s="1"/>
  <c r="AQ313" i="45"/>
  <c r="BQ313" i="45" s="1"/>
  <c r="CU313" i="45" s="1"/>
  <c r="AM313" i="45"/>
  <c r="BM313" i="45" s="1"/>
  <c r="CQ313" i="45" s="1"/>
  <c r="AI313" i="45"/>
  <c r="BI313" i="45" s="1"/>
  <c r="CM313" i="45" s="1"/>
  <c r="AY309" i="45"/>
  <c r="AU309" i="45"/>
  <c r="AQ309" i="45"/>
  <c r="AM309" i="45"/>
  <c r="AI309" i="45"/>
  <c r="AY305" i="45"/>
  <c r="AU305" i="45"/>
  <c r="AQ305" i="45"/>
  <c r="AM305" i="45"/>
  <c r="AI305" i="45"/>
  <c r="AY301" i="45"/>
  <c r="AU301" i="45"/>
  <c r="AQ301" i="45"/>
  <c r="AM301" i="45"/>
  <c r="AI301" i="45"/>
  <c r="AY297" i="45"/>
  <c r="BY297" i="45" s="1"/>
  <c r="DC297" i="45" s="1"/>
  <c r="AU297" i="45"/>
  <c r="BU297" i="45" s="1"/>
  <c r="CY297" i="45" s="1"/>
  <c r="AQ297" i="45"/>
  <c r="BQ297" i="45" s="1"/>
  <c r="CU297" i="45" s="1"/>
  <c r="AM297" i="45"/>
  <c r="BM297" i="45" s="1"/>
  <c r="CQ297" i="45" s="1"/>
  <c r="AI297" i="45"/>
  <c r="BI297" i="45" s="1"/>
  <c r="CM297" i="45" s="1"/>
  <c r="AY293" i="45"/>
  <c r="BY293" i="45" s="1"/>
  <c r="DC293" i="45" s="1"/>
  <c r="AU293" i="45"/>
  <c r="BU293" i="45" s="1"/>
  <c r="CY293" i="45" s="1"/>
  <c r="AQ293" i="45"/>
  <c r="BQ293" i="45" s="1"/>
  <c r="CU293" i="45" s="1"/>
  <c r="AM293" i="45"/>
  <c r="BM293" i="45" s="1"/>
  <c r="CQ293" i="45" s="1"/>
  <c r="AI293" i="45"/>
  <c r="BI293" i="45" s="1"/>
  <c r="CM293" i="45" s="1"/>
  <c r="AY289" i="45"/>
  <c r="BY289" i="45" s="1"/>
  <c r="DC289" i="45" s="1"/>
  <c r="AU289" i="45"/>
  <c r="BU289" i="45" s="1"/>
  <c r="CY289" i="45" s="1"/>
  <c r="AQ289" i="45"/>
  <c r="BQ289" i="45" s="1"/>
  <c r="CU289" i="45" s="1"/>
  <c r="AM289" i="45"/>
  <c r="BM289" i="45" s="1"/>
  <c r="CQ289" i="45" s="1"/>
  <c r="AI289" i="45"/>
  <c r="BI289" i="45" s="1"/>
  <c r="CM289" i="45" s="1"/>
  <c r="AZ285" i="45"/>
  <c r="BZ285" i="45" s="1"/>
  <c r="DD285" i="45" s="1"/>
  <c r="AU285" i="45"/>
  <c r="BU285" i="45" s="1"/>
  <c r="CY285" i="45" s="1"/>
  <c r="AO285" i="45"/>
  <c r="BO285" i="45" s="1"/>
  <c r="CS285" i="45" s="1"/>
  <c r="AJ285" i="45"/>
  <c r="BJ285" i="45" s="1"/>
  <c r="CN285" i="45" s="1"/>
  <c r="AE285" i="45"/>
  <c r="BE285" i="45" s="1"/>
  <c r="CI285" i="45" s="1"/>
  <c r="AW281" i="45"/>
  <c r="BW281" i="45" s="1"/>
  <c r="DA281" i="45" s="1"/>
  <c r="AR281" i="45"/>
  <c r="BR281" i="45" s="1"/>
  <c r="CV281" i="45" s="1"/>
  <c r="AM281" i="45"/>
  <c r="BM281" i="45" s="1"/>
  <c r="CQ281" i="45" s="1"/>
  <c r="AG281" i="45"/>
  <c r="BG281" i="45" s="1"/>
  <c r="CK281" i="45" s="1"/>
  <c r="AB281" i="45"/>
  <c r="BB281" i="45" s="1"/>
  <c r="CF281" i="45" s="1"/>
  <c r="AZ277" i="45"/>
  <c r="BZ277" i="45" s="1"/>
  <c r="DD277" i="45" s="1"/>
  <c r="AU277" i="45"/>
  <c r="BU277" i="45" s="1"/>
  <c r="CY277" i="45" s="1"/>
  <c r="AO277" i="45"/>
  <c r="BO277" i="45" s="1"/>
  <c r="CS277" i="45" s="1"/>
  <c r="AJ277" i="45"/>
  <c r="BJ277" i="45" s="1"/>
  <c r="CN277" i="45" s="1"/>
  <c r="AE277" i="45"/>
  <c r="BE277" i="45" s="1"/>
  <c r="CI277" i="45" s="1"/>
  <c r="AW273" i="45"/>
  <c r="BW273" i="45" s="1"/>
  <c r="DA273" i="45" s="1"/>
  <c r="AR273" i="45"/>
  <c r="BR273" i="45" s="1"/>
  <c r="CV273" i="45" s="1"/>
  <c r="AM273" i="45"/>
  <c r="BM273" i="45" s="1"/>
  <c r="CQ273" i="45" s="1"/>
  <c r="AG273" i="45"/>
  <c r="BG273" i="45" s="1"/>
  <c r="CK273" i="45" s="1"/>
  <c r="AB273" i="45"/>
  <c r="BB273" i="45" s="1"/>
  <c r="CF273" i="45" s="1"/>
  <c r="AZ269" i="45"/>
  <c r="BZ269" i="45" s="1"/>
  <c r="DD269" i="45" s="1"/>
  <c r="AU269" i="45"/>
  <c r="BU269" i="45" s="1"/>
  <c r="CY269" i="45" s="1"/>
  <c r="AO269" i="45"/>
  <c r="BO269" i="45" s="1"/>
  <c r="CS269" i="45" s="1"/>
  <c r="AJ269" i="45"/>
  <c r="BJ269" i="45" s="1"/>
  <c r="CN269" i="45" s="1"/>
  <c r="AE269" i="45"/>
  <c r="BE269" i="45" s="1"/>
  <c r="CI269" i="45" s="1"/>
  <c r="AW265" i="45"/>
  <c r="BW265" i="45" s="1"/>
  <c r="AR265" i="45"/>
  <c r="BR265" i="45" s="1"/>
  <c r="AM265" i="45"/>
  <c r="BM265" i="45" s="1"/>
  <c r="AG265" i="45"/>
  <c r="BG265" i="45" s="1"/>
  <c r="AB265" i="45"/>
  <c r="BB265" i="45" s="1"/>
  <c r="AZ261" i="45"/>
  <c r="BZ261" i="45" s="1"/>
  <c r="DD261" i="45" s="1"/>
  <c r="AU261" i="45"/>
  <c r="BU261" i="45" s="1"/>
  <c r="CY261" i="45" s="1"/>
  <c r="AO261" i="45"/>
  <c r="BO261" i="45" s="1"/>
  <c r="CS261" i="45" s="1"/>
  <c r="AJ261" i="45"/>
  <c r="BJ261" i="45" s="1"/>
  <c r="CN261" i="45" s="1"/>
  <c r="AE261" i="45"/>
  <c r="BE261" i="45" s="1"/>
  <c r="CI261" i="45" s="1"/>
  <c r="AW257" i="45"/>
  <c r="BW257" i="45" s="1"/>
  <c r="DA257" i="45" s="1"/>
  <c r="AR257" i="45"/>
  <c r="BR257" i="45" s="1"/>
  <c r="CV257" i="45" s="1"/>
  <c r="AM257" i="45"/>
  <c r="BM257" i="45" s="1"/>
  <c r="CQ257" i="45" s="1"/>
  <c r="AG257" i="45"/>
  <c r="BG257" i="45" s="1"/>
  <c r="CK257" i="45" s="1"/>
  <c r="AB257" i="45"/>
  <c r="BB257" i="45" s="1"/>
  <c r="CF257" i="45" s="1"/>
  <c r="AZ253" i="45"/>
  <c r="BZ253" i="45" s="1"/>
  <c r="DD253" i="45" s="1"/>
  <c r="AU253" i="45"/>
  <c r="BU253" i="45" s="1"/>
  <c r="CY253" i="45" s="1"/>
  <c r="AO253" i="45"/>
  <c r="BO253" i="45" s="1"/>
  <c r="CS253" i="45" s="1"/>
  <c r="AJ253" i="45"/>
  <c r="BJ253" i="45" s="1"/>
  <c r="CN253" i="45" s="1"/>
  <c r="AE253" i="45"/>
  <c r="BE253" i="45" s="1"/>
  <c r="CI253" i="45" s="1"/>
  <c r="AW249" i="45"/>
  <c r="BW249" i="45" s="1"/>
  <c r="DA249" i="45" s="1"/>
  <c r="AR249" i="45"/>
  <c r="BR249" i="45" s="1"/>
  <c r="CV249" i="45" s="1"/>
  <c r="AM249" i="45"/>
  <c r="BM249" i="45" s="1"/>
  <c r="CQ249" i="45" s="1"/>
  <c r="AG249" i="45"/>
  <c r="BG249" i="45" s="1"/>
  <c r="CK249" i="45" s="1"/>
  <c r="AB249" i="45"/>
  <c r="BB249" i="45" s="1"/>
  <c r="CF249" i="45" s="1"/>
  <c r="AZ245" i="45"/>
  <c r="BZ245" i="45" s="1"/>
  <c r="DD245" i="45" s="1"/>
  <c r="AU245" i="45"/>
  <c r="BU245" i="45" s="1"/>
  <c r="CY245" i="45" s="1"/>
  <c r="AO245" i="45"/>
  <c r="BO245" i="45" s="1"/>
  <c r="CS245" i="45" s="1"/>
  <c r="AJ245" i="45"/>
  <c r="BJ245" i="45" s="1"/>
  <c r="CN245" i="45" s="1"/>
  <c r="AE245" i="45"/>
  <c r="BE245" i="45" s="1"/>
  <c r="CI245" i="45" s="1"/>
  <c r="AW241" i="45"/>
  <c r="BW241" i="45" s="1"/>
  <c r="AR241" i="45"/>
  <c r="BR241" i="45" s="1"/>
  <c r="AM241" i="45"/>
  <c r="BM241" i="45" s="1"/>
  <c r="AG241" i="45"/>
  <c r="BG241" i="45" s="1"/>
  <c r="AB241" i="45"/>
  <c r="BB241" i="45" s="1"/>
  <c r="AZ237" i="45"/>
  <c r="BZ237" i="45" s="1"/>
  <c r="DD237" i="45" s="1"/>
  <c r="AU237" i="45"/>
  <c r="BU237" i="45" s="1"/>
  <c r="CY237" i="45" s="1"/>
  <c r="AO237" i="45"/>
  <c r="BO237" i="45" s="1"/>
  <c r="CS237" i="45" s="1"/>
  <c r="AJ237" i="45"/>
  <c r="BJ237" i="45" s="1"/>
  <c r="CN237" i="45" s="1"/>
  <c r="AE237" i="45"/>
  <c r="BE237" i="45" s="1"/>
  <c r="CI237" i="45" s="1"/>
  <c r="AW233" i="45"/>
  <c r="BW233" i="45" s="1"/>
  <c r="AR233" i="45"/>
  <c r="BR233" i="45" s="1"/>
  <c r="AM233" i="45"/>
  <c r="BM233" i="45" s="1"/>
  <c r="AG233" i="45"/>
  <c r="BG233" i="45" s="1"/>
  <c r="AB233" i="45"/>
  <c r="BB233" i="45" s="1"/>
  <c r="AZ229" i="45"/>
  <c r="BZ229" i="45" s="1"/>
  <c r="DD229" i="45" s="1"/>
  <c r="AU229" i="45"/>
  <c r="BU229" i="45" s="1"/>
  <c r="CY229" i="45" s="1"/>
  <c r="AO229" i="45"/>
  <c r="BO229" i="45" s="1"/>
  <c r="CS229" i="45" s="1"/>
  <c r="AJ229" i="45"/>
  <c r="BJ229" i="45" s="1"/>
  <c r="CN229" i="45" s="1"/>
  <c r="AE229" i="45"/>
  <c r="BE229" i="45" s="1"/>
  <c r="CI229" i="45" s="1"/>
  <c r="AW225" i="45"/>
  <c r="BW225" i="45" s="1"/>
  <c r="AR225" i="45"/>
  <c r="BR225" i="45" s="1"/>
  <c r="AM225" i="45"/>
  <c r="BM225" i="45" s="1"/>
  <c r="AG225" i="45"/>
  <c r="BG225" i="45" s="1"/>
  <c r="AB225" i="45"/>
  <c r="BB225" i="45" s="1"/>
  <c r="AZ221" i="45"/>
  <c r="BZ221" i="45" s="1"/>
  <c r="DD221" i="45" s="1"/>
  <c r="AU221" i="45"/>
  <c r="BU221" i="45" s="1"/>
  <c r="CY221" i="45" s="1"/>
  <c r="AO221" i="45"/>
  <c r="BO221" i="45" s="1"/>
  <c r="CS221" i="45" s="1"/>
  <c r="AJ221" i="45"/>
  <c r="BJ221" i="45" s="1"/>
  <c r="CN221" i="45" s="1"/>
  <c r="AE221" i="45"/>
  <c r="BE221" i="45" s="1"/>
  <c r="CI221" i="45" s="1"/>
  <c r="AW217" i="45"/>
  <c r="BW217" i="45" s="1"/>
  <c r="DA217" i="45" s="1"/>
  <c r="AR217" i="45"/>
  <c r="BR217" i="45" s="1"/>
  <c r="CV217" i="45" s="1"/>
  <c r="AM217" i="45"/>
  <c r="BM217" i="45" s="1"/>
  <c r="CQ217" i="45" s="1"/>
  <c r="AG217" i="45"/>
  <c r="BG217" i="45" s="1"/>
  <c r="CK217" i="45" s="1"/>
  <c r="AB217" i="45"/>
  <c r="BB217" i="45" s="1"/>
  <c r="CF217" i="45" s="1"/>
  <c r="BA213" i="45"/>
  <c r="CA213" i="45" s="1"/>
  <c r="DE213" i="45" s="1"/>
  <c r="AU213" i="45"/>
  <c r="BU213" i="45" s="1"/>
  <c r="CY213" i="45" s="1"/>
  <c r="AN213" i="45"/>
  <c r="BN213" i="45" s="1"/>
  <c r="CR213" i="45" s="1"/>
  <c r="AF213" i="45"/>
  <c r="BF213" i="45" s="1"/>
  <c r="CJ213" i="45" s="1"/>
  <c r="AY209" i="45"/>
  <c r="BY209" i="45" s="1"/>
  <c r="AR209" i="45"/>
  <c r="BR209" i="45" s="1"/>
  <c r="AK209" i="45"/>
  <c r="BK209" i="45" s="1"/>
  <c r="AC209" i="45"/>
  <c r="BC209" i="45" s="1"/>
  <c r="AV205" i="45"/>
  <c r="BV205" i="45" s="1"/>
  <c r="BV135" i="45" s="1"/>
  <c r="AO205" i="45"/>
  <c r="BO205" i="45" s="1"/>
  <c r="BO135" i="45" s="1"/>
  <c r="AI205" i="45"/>
  <c r="BI205" i="45" s="1"/>
  <c r="BA201" i="45"/>
  <c r="CA201" i="45" s="1"/>
  <c r="AS201" i="45"/>
  <c r="BS201" i="45" s="1"/>
  <c r="AM201" i="45"/>
  <c r="BM201" i="45" s="1"/>
  <c r="AF201" i="45"/>
  <c r="BF201" i="45" s="1"/>
  <c r="AY197" i="45"/>
  <c r="BY197" i="45" s="1"/>
  <c r="DC197" i="45" s="1"/>
  <c r="AQ197" i="45"/>
  <c r="BQ197" i="45" s="1"/>
  <c r="CU197" i="45" s="1"/>
  <c r="AJ197" i="45"/>
  <c r="BJ197" i="45" s="1"/>
  <c r="CN197" i="45" s="1"/>
  <c r="AC197" i="45"/>
  <c r="BC197" i="45" s="1"/>
  <c r="CG197" i="45" s="1"/>
  <c r="AV193" i="45"/>
  <c r="BV193" i="45" s="1"/>
  <c r="CZ193" i="45" s="1"/>
  <c r="AN193" i="45"/>
  <c r="BN193" i="45" s="1"/>
  <c r="CR193" i="45" s="1"/>
  <c r="AG193" i="45"/>
  <c r="BG193" i="45" s="1"/>
  <c r="CK193" i="45" s="1"/>
  <c r="AZ189" i="45"/>
  <c r="BZ189" i="45" s="1"/>
  <c r="DD189" i="45" s="1"/>
  <c r="AS189" i="45"/>
  <c r="BS189" i="45" s="1"/>
  <c r="CW189" i="45" s="1"/>
  <c r="AK189" i="45"/>
  <c r="BK189" i="45" s="1"/>
  <c r="CO189" i="45" s="1"/>
  <c r="AE189" i="45"/>
  <c r="BE189" i="45" s="1"/>
  <c r="CI189" i="45" s="1"/>
  <c r="AW185" i="45"/>
  <c r="BW185" i="45" s="1"/>
  <c r="DA185" i="45" s="1"/>
  <c r="AQ185" i="45"/>
  <c r="BQ185" i="45" s="1"/>
  <c r="CU185" i="45" s="1"/>
  <c r="AI185" i="45"/>
  <c r="BI185" i="45" s="1"/>
  <c r="CM185" i="45" s="1"/>
  <c r="AB185" i="45"/>
  <c r="BB185" i="45" s="1"/>
  <c r="CF185" i="45" s="1"/>
  <c r="BA181" i="45"/>
  <c r="CA181" i="45" s="1"/>
  <c r="AU181" i="45"/>
  <c r="BU181" i="45" s="1"/>
  <c r="AN181" i="45"/>
  <c r="BN181" i="45" s="1"/>
  <c r="AF181" i="45"/>
  <c r="BF181" i="45" s="1"/>
  <c r="AY177" i="45"/>
  <c r="BY177" i="45" s="1"/>
  <c r="DC177" i="45" s="1"/>
  <c r="AR177" i="45"/>
  <c r="BR177" i="45" s="1"/>
  <c r="CV177" i="45" s="1"/>
  <c r="AK177" i="45"/>
  <c r="BK177" i="45" s="1"/>
  <c r="CO177" i="45" s="1"/>
  <c r="AC177" i="45"/>
  <c r="BC177" i="45" s="1"/>
  <c r="CG177" i="45" s="1"/>
  <c r="AV173" i="45"/>
  <c r="BV173" i="45" s="1"/>
  <c r="CZ173" i="45" s="1"/>
  <c r="AO173" i="45"/>
  <c r="BO173" i="45" s="1"/>
  <c r="CS173" i="45" s="1"/>
  <c r="AI173" i="45"/>
  <c r="BI173" i="45" s="1"/>
  <c r="CM173" i="45" s="1"/>
  <c r="AS169" i="45"/>
  <c r="BS169" i="45" s="1"/>
  <c r="CW169" i="45" s="1"/>
  <c r="AI169" i="45"/>
  <c r="BI169" i="45" s="1"/>
  <c r="CM169" i="45" s="1"/>
  <c r="BA165" i="45"/>
  <c r="CA165" i="45" s="1"/>
  <c r="DE165" i="45" s="1"/>
  <c r="AQ165" i="45"/>
  <c r="BQ165" i="45" s="1"/>
  <c r="CU165" i="45" s="1"/>
  <c r="AF165" i="45"/>
  <c r="BF165" i="45" s="1"/>
  <c r="CJ165" i="45" s="1"/>
  <c r="AY161" i="45"/>
  <c r="BY161" i="45" s="1"/>
  <c r="DC161" i="45" s="1"/>
  <c r="AN161" i="45"/>
  <c r="BN161" i="45" s="1"/>
  <c r="CR161" i="45" s="1"/>
  <c r="AC161" i="45"/>
  <c r="BC161" i="45" s="1"/>
  <c r="CG161" i="45" s="1"/>
  <c r="AV157" i="45"/>
  <c r="BV157" i="45" s="1"/>
  <c r="AK157" i="45"/>
  <c r="BK157" i="45" s="1"/>
  <c r="AP153" i="45"/>
  <c r="BP153" i="45" s="1"/>
  <c r="CT153" i="45" s="1"/>
  <c r="AT149" i="45"/>
  <c r="BT149" i="45" s="1"/>
  <c r="CX149" i="45" s="1"/>
  <c r="AG149" i="45"/>
  <c r="BG149" i="45" s="1"/>
  <c r="CK149" i="45" s="1"/>
  <c r="AY145" i="45"/>
  <c r="BY145" i="45" s="1"/>
  <c r="DC145" i="45" s="1"/>
  <c r="AK145" i="45"/>
  <c r="BK145" i="45" s="1"/>
  <c r="CO145" i="45" s="1"/>
  <c r="AO141" i="45"/>
  <c r="BO141" i="45" s="1"/>
  <c r="CS141" i="45" s="1"/>
  <c r="AT137" i="45"/>
  <c r="BT137" i="45" s="1"/>
  <c r="CX137" i="45" s="1"/>
  <c r="AE137" i="45"/>
  <c r="BE137" i="45" s="1"/>
  <c r="CI137" i="45" s="1"/>
  <c r="AX133" i="45"/>
  <c r="BX133" i="45" s="1"/>
  <c r="DB133" i="45" s="1"/>
  <c r="AI133" i="45"/>
  <c r="BI133" i="45" s="1"/>
  <c r="CM133" i="45" s="1"/>
  <c r="AO129" i="45"/>
  <c r="AS125" i="45"/>
  <c r="BS125" i="45" s="1"/>
  <c r="AD125" i="45"/>
  <c r="BD125" i="45" s="1"/>
  <c r="AW121" i="45"/>
  <c r="AI121" i="45"/>
  <c r="BI121" i="45" s="1"/>
  <c r="BI304" i="45" s="1"/>
  <c r="AM117" i="45"/>
  <c r="BM117" i="45" s="1"/>
  <c r="AQ113" i="45"/>
  <c r="BQ113" i="45" s="1"/>
  <c r="AD113" i="45"/>
  <c r="BD113" i="45" s="1"/>
  <c r="AW109" i="45"/>
  <c r="BW109" i="45" s="1"/>
  <c r="DA109" i="45" s="1"/>
  <c r="AH109" i="45"/>
  <c r="BH109" i="45" s="1"/>
  <c r="CL109" i="45" s="1"/>
  <c r="BA105" i="45"/>
  <c r="CA105" i="45" s="1"/>
  <c r="DE105" i="45" s="1"/>
  <c r="AL105" i="45"/>
  <c r="BL105" i="45" s="1"/>
  <c r="CP105" i="45" s="1"/>
  <c r="AQ101" i="45"/>
  <c r="BQ101" i="45" s="1"/>
  <c r="CU101" i="45" s="1"/>
  <c r="AC101" i="45"/>
  <c r="BC101" i="45" s="1"/>
  <c r="CG101" i="45" s="1"/>
  <c r="AU97" i="45"/>
  <c r="BU97" i="45" s="1"/>
  <c r="AG97" i="45"/>
  <c r="BG97" i="45" s="1"/>
  <c r="AY93" i="45"/>
  <c r="BY93" i="45" s="1"/>
  <c r="DC93" i="45" s="1"/>
  <c r="AL93" i="45"/>
  <c r="BL93" i="45" s="1"/>
  <c r="CP93" i="45" s="1"/>
  <c r="AK89" i="45"/>
  <c r="BK89" i="45" s="1"/>
  <c r="CO89" i="45" s="1"/>
  <c r="AT85" i="45"/>
  <c r="BT85" i="45" s="1"/>
  <c r="CX85" i="45" s="1"/>
  <c r="AB85" i="45"/>
  <c r="BB85" i="45" s="1"/>
  <c r="CF85" i="45" s="1"/>
  <c r="AK81" i="45"/>
  <c r="BK81" i="45" s="1"/>
  <c r="AS77" i="45"/>
  <c r="BS77" i="45" s="1"/>
  <c r="CW77" i="45" s="1"/>
  <c r="AB77" i="45"/>
  <c r="BB77" i="45" s="1"/>
  <c r="CF77" i="45" s="1"/>
  <c r="AJ73" i="45"/>
  <c r="AK69" i="45"/>
  <c r="AN65" i="45"/>
  <c r="BN65" i="45" s="1"/>
  <c r="AR61" i="45"/>
  <c r="BR61" i="45" s="1"/>
  <c r="CV61" i="45" s="1"/>
  <c r="AS57" i="45"/>
  <c r="BS57" i="45" s="1"/>
  <c r="CW57" i="45" s="1"/>
  <c r="AV53" i="45"/>
  <c r="BV53" i="45" s="1"/>
  <c r="AC45" i="45"/>
  <c r="AG41" i="45"/>
  <c r="AG37" i="45"/>
  <c r="BG37" i="45" s="1"/>
  <c r="CK37" i="45" s="1"/>
  <c r="AS33" i="45"/>
  <c r="BS33" i="45" s="1"/>
  <c r="CW33" i="45" s="1"/>
  <c r="AC25" i="45"/>
  <c r="BC25" i="45" s="1"/>
  <c r="AQ21" i="45"/>
  <c r="BQ21" i="45" s="1"/>
  <c r="CU21" i="45" s="1"/>
  <c r="AT13" i="45"/>
  <c r="BT13" i="45" s="1"/>
  <c r="BC255" i="45"/>
  <c r="BM247" i="45"/>
  <c r="BD121" i="45"/>
  <c r="BD304" i="45" s="1"/>
  <c r="BJ122" i="45"/>
  <c r="CN122" i="45" s="1"/>
  <c r="BB5" i="45"/>
  <c r="BJ5" i="45"/>
  <c r="BG78" i="45"/>
  <c r="BL304" i="45"/>
  <c r="BD320" i="45"/>
  <c r="BD310" i="45"/>
  <c r="CH310" i="45" s="1"/>
  <c r="BM320" i="45"/>
  <c r="BM310" i="45"/>
  <c r="CQ310" i="45" s="1"/>
  <c r="BH255" i="45"/>
  <c r="O15" i="7"/>
  <c r="O16" i="7" s="1"/>
  <c r="O17" i="7" s="1"/>
  <c r="BL5" i="45" l="1"/>
  <c r="BL310" i="45"/>
  <c r="CP310" i="45" s="1"/>
  <c r="BH5" i="45"/>
  <c r="BJ78" i="45"/>
  <c r="BJ304" i="45"/>
  <c r="BG135" i="45"/>
  <c r="BL135" i="45"/>
  <c r="BQ121" i="45"/>
  <c r="BQ112" i="45" s="1"/>
  <c r="BL320" i="45"/>
  <c r="BB310" i="45"/>
  <c r="CF310" i="45" s="1"/>
  <c r="BH135" i="45"/>
  <c r="BB320" i="45"/>
  <c r="BD323" i="45"/>
  <c r="BO121" i="45"/>
  <c r="BO107" i="45" s="1"/>
  <c r="CJ247" i="45"/>
  <c r="CQ247" i="45"/>
  <c r="CI247" i="45"/>
  <c r="CM247" i="45"/>
  <c r="CP247" i="45"/>
  <c r="CO247" i="45"/>
  <c r="BG320" i="45"/>
  <c r="BH323" i="45"/>
  <c r="BM301" i="45"/>
  <c r="CQ301" i="45" s="1"/>
  <c r="BH320" i="45"/>
  <c r="BK135" i="45"/>
  <c r="BK320" i="45"/>
  <c r="BE320" i="45"/>
  <c r="BK78" i="45"/>
  <c r="BE135" i="45"/>
  <c r="BU121" i="45"/>
  <c r="BU112" i="45" s="1"/>
  <c r="CL247" i="45"/>
  <c r="BS121" i="45"/>
  <c r="BS167" i="45" s="1"/>
  <c r="BV122" i="45"/>
  <c r="BV323" i="45" s="1"/>
  <c r="BT121" i="45"/>
  <c r="BT107" i="45" s="1"/>
  <c r="BG167" i="45"/>
  <c r="BW122" i="45"/>
  <c r="DA122" i="45" s="1"/>
  <c r="DA323" i="45" s="1"/>
  <c r="BB322" i="45"/>
  <c r="BL78" i="45"/>
  <c r="BE78" i="45"/>
  <c r="BV121" i="45"/>
  <c r="BV112" i="45" s="1"/>
  <c r="BP121" i="45"/>
  <c r="BP112" i="45" s="1"/>
  <c r="BQ122" i="45"/>
  <c r="CU122" i="45" s="1"/>
  <c r="BW121" i="45"/>
  <c r="BU122" i="45"/>
  <c r="BU323" i="45" s="1"/>
  <c r="BS122" i="45"/>
  <c r="BS323" i="45" s="1"/>
  <c r="BX121" i="45"/>
  <c r="BX304" i="45" s="1"/>
  <c r="BX41" i="45" s="1"/>
  <c r="BR122" i="45"/>
  <c r="CV122" i="45" s="1"/>
  <c r="CV323" i="45" s="1"/>
  <c r="BN122" i="45"/>
  <c r="CR122" i="45" s="1"/>
  <c r="CR323" i="45" s="1"/>
  <c r="BT122" i="45"/>
  <c r="CX122" i="45" s="1"/>
  <c r="CX323" i="45" s="1"/>
  <c r="BO122" i="45"/>
  <c r="CS122" i="45" s="1"/>
  <c r="CS323" i="45" s="1"/>
  <c r="BF310" i="45"/>
  <c r="CJ310" i="45" s="1"/>
  <c r="BK310" i="45"/>
  <c r="CO310" i="45" s="1"/>
  <c r="BH310" i="45"/>
  <c r="CL310" i="45" s="1"/>
  <c r="BL107" i="45"/>
  <c r="CH247" i="45"/>
  <c r="BE310" i="45"/>
  <c r="CI310" i="45" s="1"/>
  <c r="BG310" i="45"/>
  <c r="CK310" i="45" s="1"/>
  <c r="BK5" i="45"/>
  <c r="BF5" i="45"/>
  <c r="CU247" i="45"/>
  <c r="CK247" i="45"/>
  <c r="CF247" i="45"/>
  <c r="DA157" i="45"/>
  <c r="CR247" i="45"/>
  <c r="CF157" i="45"/>
  <c r="CN323" i="45"/>
  <c r="CY243" i="45"/>
  <c r="CQ157" i="45"/>
  <c r="BU247" i="45"/>
  <c r="CY37" i="45"/>
  <c r="CY247" i="45" s="1"/>
  <c r="BX247" i="45"/>
  <c r="DB37" i="45"/>
  <c r="DB247" i="45" s="1"/>
  <c r="CP243" i="45"/>
  <c r="CX157" i="45"/>
  <c r="CH157" i="45"/>
  <c r="CT204" i="45"/>
  <c r="CT320" i="45" s="1"/>
  <c r="BZ122" i="45"/>
  <c r="DD122" i="45" s="1"/>
  <c r="DE323" i="45"/>
  <c r="BY122" i="45"/>
  <c r="CG323" i="45"/>
  <c r="CP323" i="45"/>
  <c r="DB242" i="45"/>
  <c r="DB241" i="45" s="1"/>
  <c r="CR241" i="45"/>
  <c r="CA255" i="45"/>
  <c r="DE262" i="45"/>
  <c r="BE255" i="45"/>
  <c r="CI262" i="45"/>
  <c r="BN255" i="45"/>
  <c r="CR262" i="45"/>
  <c r="BU320" i="45"/>
  <c r="CY204" i="45"/>
  <c r="CY320" i="45" s="1"/>
  <c r="BO255" i="45"/>
  <c r="CS262" i="45"/>
  <c r="BX5" i="45"/>
  <c r="DB4" i="45"/>
  <c r="BQ73" i="45"/>
  <c r="CU76" i="45"/>
  <c r="CU73" i="45" s="1"/>
  <c r="BL73" i="45"/>
  <c r="CP76" i="45"/>
  <c r="CP73" i="45" s="1"/>
  <c r="BP73" i="45"/>
  <c r="CT76" i="45"/>
  <c r="CT73" i="45" s="1"/>
  <c r="BW73" i="45"/>
  <c r="DA76" i="45"/>
  <c r="DA73" i="45" s="1"/>
  <c r="BU301" i="45"/>
  <c r="CY301" i="45" s="1"/>
  <c r="CY128" i="45"/>
  <c r="BQ301" i="45"/>
  <c r="CU301" i="45" s="1"/>
  <c r="CU128" i="45"/>
  <c r="BR301" i="45"/>
  <c r="CV301" i="45" s="1"/>
  <c r="CV128" i="45"/>
  <c r="BX301" i="45"/>
  <c r="DB301" i="45" s="1"/>
  <c r="DB128" i="45"/>
  <c r="BH301" i="45"/>
  <c r="CL301" i="45" s="1"/>
  <c r="CL128" i="45"/>
  <c r="CZ164" i="45"/>
  <c r="BZ320" i="45"/>
  <c r="DD204" i="45"/>
  <c r="DD320" i="45" s="1"/>
  <c r="CP241" i="45"/>
  <c r="BR5" i="45"/>
  <c r="CV4" i="45"/>
  <c r="BO78" i="45"/>
  <c r="BS78" i="45"/>
  <c r="BV179" i="45"/>
  <c r="CZ176" i="45"/>
  <c r="BU179" i="45"/>
  <c r="CY176" i="45"/>
  <c r="BS179" i="45"/>
  <c r="CW176" i="45"/>
  <c r="BX179" i="45"/>
  <c r="DB176" i="45"/>
  <c r="BH179" i="45"/>
  <c r="CL176" i="45"/>
  <c r="CR291" i="45"/>
  <c r="DE291" i="45"/>
  <c r="DE241" i="45"/>
  <c r="CK241" i="45"/>
  <c r="CS241" i="45"/>
  <c r="BC247" i="45"/>
  <c r="CG246" i="45"/>
  <c r="CG247" i="45" s="1"/>
  <c r="BM255" i="45"/>
  <c r="CQ262" i="45"/>
  <c r="CK243" i="45"/>
  <c r="CQ243" i="45"/>
  <c r="DC243" i="45"/>
  <c r="CS157" i="45"/>
  <c r="CW157" i="45"/>
  <c r="CM157" i="45"/>
  <c r="CJ157" i="45"/>
  <c r="CX241" i="45"/>
  <c r="BQ5" i="45"/>
  <c r="CU4" i="45"/>
  <c r="BY5" i="45"/>
  <c r="DC4" i="45"/>
  <c r="BP320" i="45"/>
  <c r="CT291" i="45"/>
  <c r="CI243" i="45"/>
  <c r="DD243" i="45"/>
  <c r="CV157" i="45"/>
  <c r="BS247" i="45"/>
  <c r="CW37" i="45"/>
  <c r="CW247" i="45" s="1"/>
  <c r="BW247" i="45"/>
  <c r="DA37" i="45"/>
  <c r="DA247" i="45" s="1"/>
  <c r="BV247" i="45"/>
  <c r="CZ37" i="45"/>
  <c r="CZ247" i="45" s="1"/>
  <c r="BT247" i="45"/>
  <c r="CX37" i="45"/>
  <c r="CX247" i="45" s="1"/>
  <c r="BR247" i="45"/>
  <c r="CV37" i="45"/>
  <c r="CV247" i="45" s="1"/>
  <c r="BP135" i="45"/>
  <c r="DB245" i="45"/>
  <c r="CL243" i="45"/>
  <c r="CT249" i="45"/>
  <c r="BV73" i="45"/>
  <c r="CZ76" i="45"/>
  <c r="CZ73" i="45" s="1"/>
  <c r="CK323" i="45"/>
  <c r="CI241" i="45"/>
  <c r="BL255" i="45"/>
  <c r="CP262" i="45"/>
  <c r="BP5" i="45"/>
  <c r="CT4" i="45"/>
  <c r="BK323" i="45"/>
  <c r="CO122" i="45"/>
  <c r="BQ323" i="45"/>
  <c r="CL323" i="45"/>
  <c r="DD241" i="45"/>
  <c r="CN241" i="45"/>
  <c r="BU255" i="45"/>
  <c r="CY262" i="45"/>
  <c r="BZ255" i="45"/>
  <c r="DD262" i="45"/>
  <c r="BJ255" i="45"/>
  <c r="CN262" i="45"/>
  <c r="CH241" i="45"/>
  <c r="BW255" i="45"/>
  <c r="DA262" i="45"/>
  <c r="BD5" i="45"/>
  <c r="CH4" i="45"/>
  <c r="BT73" i="45"/>
  <c r="CX76" i="45"/>
  <c r="CX73" i="45" s="1"/>
  <c r="BF73" i="45"/>
  <c r="CJ76" i="45"/>
  <c r="CJ73" i="45" s="1"/>
  <c r="BJ73" i="45"/>
  <c r="CN76" i="45"/>
  <c r="CN73" i="45" s="1"/>
  <c r="BS73" i="45"/>
  <c r="CW76" i="45"/>
  <c r="CW73" i="45" s="1"/>
  <c r="BC73" i="45"/>
  <c r="CG76" i="45"/>
  <c r="CG73" i="45" s="1"/>
  <c r="BS301" i="45"/>
  <c r="CW301" i="45" s="1"/>
  <c r="CW128" i="45"/>
  <c r="BN301" i="45"/>
  <c r="CR301" i="45" s="1"/>
  <c r="CR128" i="45"/>
  <c r="BJ301" i="45"/>
  <c r="CN301" i="45" s="1"/>
  <c r="CN128" i="45"/>
  <c r="BT301" i="45"/>
  <c r="CX301" i="45" s="1"/>
  <c r="CX128" i="45"/>
  <c r="BD301" i="45"/>
  <c r="CH301" i="45" s="1"/>
  <c r="CH128" i="45"/>
  <c r="CY164" i="45"/>
  <c r="BE5" i="45"/>
  <c r="CI4" i="45"/>
  <c r="BW179" i="45"/>
  <c r="DA176" i="45"/>
  <c r="BZ179" i="45"/>
  <c r="DD176" i="45"/>
  <c r="BK179" i="45"/>
  <c r="CO176" i="45"/>
  <c r="BM179" i="45"/>
  <c r="CQ176" i="45"/>
  <c r="BN179" i="45"/>
  <c r="CR176" i="45"/>
  <c r="BT179" i="45"/>
  <c r="CX176" i="45"/>
  <c r="BD179" i="45"/>
  <c r="CH176" i="45"/>
  <c r="CG291" i="45"/>
  <c r="DB164" i="45"/>
  <c r="DC241" i="45"/>
  <c r="CM241" i="45"/>
  <c r="BX255" i="45"/>
  <c r="DB262" i="45"/>
  <c r="CU243" i="45"/>
  <c r="DA243" i="45"/>
  <c r="CV243" i="45"/>
  <c r="CO157" i="45"/>
  <c r="CN157" i="45"/>
  <c r="DE157" i="45"/>
  <c r="CG241" i="45"/>
  <c r="BN5" i="45"/>
  <c r="CR4" i="45"/>
  <c r="CN243" i="45"/>
  <c r="BP247" i="45"/>
  <c r="CT37" i="45"/>
  <c r="CT247" i="45" s="1"/>
  <c r="BO247" i="45"/>
  <c r="CS37" i="45"/>
  <c r="CS247" i="45" s="1"/>
  <c r="CX243" i="45"/>
  <c r="CH243" i="45"/>
  <c r="CP157" i="45"/>
  <c r="CL241" i="45"/>
  <c r="BS255" i="45"/>
  <c r="CW262" i="45"/>
  <c r="BU5" i="45"/>
  <c r="CY4" i="45"/>
  <c r="CH323" i="45"/>
  <c r="CQ241" i="45"/>
  <c r="CZ241" i="45"/>
  <c r="CJ241" i="45"/>
  <c r="BP255" i="45"/>
  <c r="CT262" i="45"/>
  <c r="BV255" i="45"/>
  <c r="CZ262" i="45"/>
  <c r="BF255" i="45"/>
  <c r="CJ262" i="45"/>
  <c r="BV301" i="45"/>
  <c r="CZ301" i="45" s="1"/>
  <c r="CZ128" i="45"/>
  <c r="CO241" i="45"/>
  <c r="DA241" i="45"/>
  <c r="BI73" i="45"/>
  <c r="CM76" i="45"/>
  <c r="CM73" i="45" s="1"/>
  <c r="BY73" i="45"/>
  <c r="DC76" i="45"/>
  <c r="DC73" i="45" s="1"/>
  <c r="BZ73" i="45"/>
  <c r="DD76" i="45"/>
  <c r="DD73" i="45" s="1"/>
  <c r="BE73" i="45"/>
  <c r="CI76" i="45"/>
  <c r="CI73" i="45" s="1"/>
  <c r="BO73" i="45"/>
  <c r="CS76" i="45"/>
  <c r="CS73" i="45" s="1"/>
  <c r="BN107" i="45"/>
  <c r="CR120" i="45"/>
  <c r="BE301" i="45"/>
  <c r="CI301" i="45" s="1"/>
  <c r="CI128" i="45"/>
  <c r="BF301" i="45"/>
  <c r="CJ301" i="45" s="1"/>
  <c r="CJ128" i="45"/>
  <c r="BC301" i="45"/>
  <c r="CG301" i="45" s="1"/>
  <c r="CG128" i="45"/>
  <c r="BG301" i="45"/>
  <c r="CK301" i="45" s="1"/>
  <c r="CK128" i="45"/>
  <c r="BP301" i="45"/>
  <c r="CT301" i="45" s="1"/>
  <c r="CT128" i="45"/>
  <c r="BN167" i="45"/>
  <c r="CR164" i="45"/>
  <c r="BR320" i="45"/>
  <c r="CV204" i="45"/>
  <c r="CV320" i="45" s="1"/>
  <c r="BZ5" i="45"/>
  <c r="DD4" i="45"/>
  <c r="BP78" i="45"/>
  <c r="BO179" i="45"/>
  <c r="CS176" i="45"/>
  <c r="BQ179" i="45"/>
  <c r="CU176" i="45"/>
  <c r="BB179" i="45"/>
  <c r="CF176" i="45"/>
  <c r="BF179" i="45"/>
  <c r="CJ176" i="45"/>
  <c r="BI179" i="45"/>
  <c r="CM176" i="45"/>
  <c r="BP179" i="45"/>
  <c r="CT176" i="45"/>
  <c r="CW291" i="45"/>
  <c r="CS291" i="45"/>
  <c r="CY291" i="45"/>
  <c r="CY241" i="45"/>
  <c r="CZ157" i="45"/>
  <c r="CW243" i="45"/>
  <c r="CF243" i="45"/>
  <c r="CR243" i="45"/>
  <c r="CO243" i="45"/>
  <c r="DC157" i="45"/>
  <c r="DD157" i="45"/>
  <c r="CY157" i="45"/>
  <c r="BT5" i="45"/>
  <c r="CX4" i="45"/>
  <c r="BN322" i="45"/>
  <c r="CS243" i="45"/>
  <c r="CK157" i="45"/>
  <c r="BY247" i="45"/>
  <c r="DC37" i="45"/>
  <c r="DC247" i="45" s="1"/>
  <c r="BJ247" i="45"/>
  <c r="CN37" i="45"/>
  <c r="CN247" i="45" s="1"/>
  <c r="CT243" i="45"/>
  <c r="DB249" i="45"/>
  <c r="CL157" i="45"/>
  <c r="CT269" i="45"/>
  <c r="BY255" i="45"/>
  <c r="DC262" i="45"/>
  <c r="CA5" i="45"/>
  <c r="DE4" i="45"/>
  <c r="CI323" i="45"/>
  <c r="CJ323" i="45"/>
  <c r="CF323" i="45"/>
  <c r="CM323" i="45"/>
  <c r="BP323" i="45"/>
  <c r="CT122" i="45"/>
  <c r="CV241" i="45"/>
  <c r="CF241" i="45"/>
  <c r="BR255" i="45"/>
  <c r="CV262" i="45"/>
  <c r="BB255" i="45"/>
  <c r="CF262" i="45"/>
  <c r="CW164" i="45"/>
  <c r="CW241" i="45"/>
  <c r="BS5" i="45"/>
  <c r="CW4" i="45"/>
  <c r="BO5" i="45"/>
  <c r="CS4" i="45"/>
  <c r="BH73" i="45"/>
  <c r="CL76" i="45"/>
  <c r="CL73" i="45" s="1"/>
  <c r="BX73" i="45"/>
  <c r="DB76" i="45"/>
  <c r="DB73" i="45" s="1"/>
  <c r="BU73" i="45"/>
  <c r="CY76" i="45"/>
  <c r="CY73" i="45" s="1"/>
  <c r="CA73" i="45"/>
  <c r="DE76" i="45"/>
  <c r="DE73" i="45" s="1"/>
  <c r="BK73" i="45"/>
  <c r="CO76" i="45"/>
  <c r="CO73" i="45" s="1"/>
  <c r="CY120" i="45"/>
  <c r="BZ301" i="45"/>
  <c r="DD301" i="45" s="1"/>
  <c r="DD128" i="45"/>
  <c r="CA301" i="45"/>
  <c r="DE301" i="45" s="1"/>
  <c r="DE128" i="45"/>
  <c r="BY301" i="45"/>
  <c r="DC301" i="45" s="1"/>
  <c r="DC128" i="45"/>
  <c r="BW301" i="45"/>
  <c r="DA301" i="45" s="1"/>
  <c r="DA128" i="45"/>
  <c r="BB301" i="45"/>
  <c r="CF301" i="45" s="1"/>
  <c r="CF128" i="45"/>
  <c r="BL301" i="45"/>
  <c r="CP301" i="45" s="1"/>
  <c r="CP128" i="45"/>
  <c r="CU164" i="45"/>
  <c r="BN320" i="45"/>
  <c r="CR204" i="45"/>
  <c r="CR320" i="45" s="1"/>
  <c r="BM5" i="45"/>
  <c r="CQ4" i="45"/>
  <c r="BV5" i="45"/>
  <c r="CZ4" i="45"/>
  <c r="BW78" i="45"/>
  <c r="BR179" i="45"/>
  <c r="CV176" i="45"/>
  <c r="BG179" i="45"/>
  <c r="CK176" i="45"/>
  <c r="CA179" i="45"/>
  <c r="DE176" i="45"/>
  <c r="BY179" i="45"/>
  <c r="DC176" i="45"/>
  <c r="BC179" i="45"/>
  <c r="CG176" i="45"/>
  <c r="BL179" i="45"/>
  <c r="CP176" i="45"/>
  <c r="DB291" i="45"/>
  <c r="CU291" i="45"/>
  <c r="CG157" i="45"/>
  <c r="CZ122" i="45"/>
  <c r="BQ255" i="45"/>
  <c r="CU262" i="45"/>
  <c r="BI255" i="45"/>
  <c r="CM262" i="45"/>
  <c r="BZ247" i="45"/>
  <c r="DD37" i="45"/>
  <c r="DD247" i="45" s="1"/>
  <c r="BU135" i="45"/>
  <c r="BF135" i="45"/>
  <c r="CM243" i="45"/>
  <c r="DE243" i="45"/>
  <c r="CJ243" i="45"/>
  <c r="CG243" i="45"/>
  <c r="CI157" i="45"/>
  <c r="CU157" i="45"/>
  <c r="CR157" i="45"/>
  <c r="CH291" i="45"/>
  <c r="CZ291" i="45"/>
  <c r="CU241" i="45"/>
  <c r="CZ243" i="45"/>
  <c r="CT241" i="45"/>
  <c r="BY320" i="45"/>
  <c r="CA323" i="45"/>
  <c r="BC323" i="45"/>
  <c r="BC135" i="45"/>
  <c r="BD73" i="45"/>
  <c r="BE167" i="45"/>
  <c r="BR167" i="45"/>
  <c r="BT320" i="45"/>
  <c r="BQ320" i="45"/>
  <c r="BQ310" i="45"/>
  <c r="CU310" i="45" s="1"/>
  <c r="BV320" i="45"/>
  <c r="BV310" i="45"/>
  <c r="CZ310" i="45" s="1"/>
  <c r="BB112" i="45"/>
  <c r="BW322" i="45"/>
  <c r="BE179" i="45"/>
  <c r="BJ179" i="45"/>
  <c r="BX320" i="45"/>
  <c r="BX310" i="45"/>
  <c r="DB310" i="45" s="1"/>
  <c r="BG255" i="45"/>
  <c r="BE304" i="45"/>
  <c r="BE49" i="45" s="1"/>
  <c r="BE112" i="45"/>
  <c r="BY135" i="45"/>
  <c r="BI310" i="45"/>
  <c r="CM310" i="45" s="1"/>
  <c r="BI320" i="45"/>
  <c r="BC5" i="45"/>
  <c r="BY310" i="45"/>
  <c r="DC310" i="45" s="1"/>
  <c r="BW304" i="45"/>
  <c r="BW41" i="45" s="1"/>
  <c r="BW112" i="45"/>
  <c r="BR304" i="45"/>
  <c r="BR48" i="45" s="1"/>
  <c r="BR112" i="45"/>
  <c r="BR322" i="45"/>
  <c r="BV78" i="45"/>
  <c r="BW323" i="45"/>
  <c r="BT135" i="45"/>
  <c r="BT322" i="45"/>
  <c r="BT78" i="45"/>
  <c r="BW167" i="45"/>
  <c r="BT310" i="45"/>
  <c r="CX310" i="45" s="1"/>
  <c r="CA247" i="45"/>
  <c r="BN78" i="45"/>
  <c r="BN73" i="45"/>
  <c r="CA135" i="45"/>
  <c r="CA320" i="45"/>
  <c r="CA310" i="45"/>
  <c r="DE310" i="45" s="1"/>
  <c r="BW135" i="45"/>
  <c r="BW310" i="45"/>
  <c r="DA310" i="45" s="1"/>
  <c r="BW320" i="45"/>
  <c r="CA121" i="45"/>
  <c r="CA167" i="45" s="1"/>
  <c r="BN135" i="45"/>
  <c r="BQ135" i="45"/>
  <c r="BP310" i="45"/>
  <c r="CT310" i="45" s="1"/>
  <c r="BR107" i="45"/>
  <c r="BN247" i="45"/>
  <c r="BN304" i="45"/>
  <c r="BN45" i="45" s="1"/>
  <c r="BN112" i="45"/>
  <c r="BX122" i="45"/>
  <c r="DB122" i="45" s="1"/>
  <c r="BW107" i="45"/>
  <c r="BU78" i="45"/>
  <c r="BQ247" i="45"/>
  <c r="BU310" i="45"/>
  <c r="CY310" i="45" s="1"/>
  <c r="BN310" i="45"/>
  <c r="CR310" i="45" s="1"/>
  <c r="BI135" i="45"/>
  <c r="BH247" i="45"/>
  <c r="BI247" i="45"/>
  <c r="BI47" i="45" s="1"/>
  <c r="BY121" i="45"/>
  <c r="BY167" i="45" s="1"/>
  <c r="BZ121" i="45"/>
  <c r="BZ322" i="45" s="1"/>
  <c r="BX135" i="45"/>
  <c r="BR78" i="45"/>
  <c r="BR73" i="45"/>
  <c r="BQ78" i="45"/>
  <c r="BZ135" i="45"/>
  <c r="BO320" i="45"/>
  <c r="BO310" i="45"/>
  <c r="CS310" i="45" s="1"/>
  <c r="BZ310" i="45"/>
  <c r="DD310" i="45" s="1"/>
  <c r="BL322" i="45"/>
  <c r="BF78" i="45"/>
  <c r="BH78" i="45"/>
  <c r="BD255" i="45"/>
  <c r="BE323" i="45"/>
  <c r="BF323" i="45"/>
  <c r="BI323" i="45"/>
  <c r="BK255" i="45"/>
  <c r="BB73" i="45"/>
  <c r="BG73" i="45"/>
  <c r="BM322" i="45"/>
  <c r="BM167" i="45"/>
  <c r="BF247" i="45"/>
  <c r="BJ167" i="45"/>
  <c r="BJ107" i="45"/>
  <c r="BG247" i="45"/>
  <c r="BG47" i="45" s="1"/>
  <c r="BD247" i="45"/>
  <c r="BD47" i="45" s="1"/>
  <c r="BI301" i="45"/>
  <c r="CM301" i="45" s="1"/>
  <c r="BM304" i="45"/>
  <c r="BM43" i="45" s="1"/>
  <c r="BM107" i="45"/>
  <c r="BK301" i="45"/>
  <c r="CO301" i="45" s="1"/>
  <c r="BJ135" i="45"/>
  <c r="BI5" i="45"/>
  <c r="BB78" i="45"/>
  <c r="BL167" i="45"/>
  <c r="BJ310" i="45"/>
  <c r="CN310" i="45" s="1"/>
  <c r="BJ320" i="45"/>
  <c r="BB247" i="45"/>
  <c r="BK107" i="45"/>
  <c r="BH322" i="45"/>
  <c r="BE247" i="45"/>
  <c r="BL247" i="45"/>
  <c r="BL47" i="45" s="1"/>
  <c r="BG322" i="45"/>
  <c r="BB167" i="45"/>
  <c r="BI78" i="45"/>
  <c r="BJ40" i="45"/>
  <c r="BK247" i="45"/>
  <c r="BJ322" i="45"/>
  <c r="BF320" i="45"/>
  <c r="BC310" i="45"/>
  <c r="CG310" i="45" s="1"/>
  <c r="BG107" i="45"/>
  <c r="BB107" i="45"/>
  <c r="BG5" i="45"/>
  <c r="BB304" i="45"/>
  <c r="BB46" i="45" s="1"/>
  <c r="BD78" i="45"/>
  <c r="BC78" i="45"/>
  <c r="BC320" i="45"/>
  <c r="BG112" i="45"/>
  <c r="BE107" i="45"/>
  <c r="BE322" i="45"/>
  <c r="BK322" i="45"/>
  <c r="BI112" i="45"/>
  <c r="BM323" i="45"/>
  <c r="BD322" i="45"/>
  <c r="BH107" i="45"/>
  <c r="BH304" i="45"/>
  <c r="BH43" i="45" s="1"/>
  <c r="BD112" i="45"/>
  <c r="BD167" i="45"/>
  <c r="BD107" i="45"/>
  <c r="BJ42" i="45"/>
  <c r="BI107" i="45"/>
  <c r="BI167" i="45"/>
  <c r="BJ41" i="45"/>
  <c r="BI322" i="45"/>
  <c r="BJ119" i="45"/>
  <c r="BJ321" i="45" s="1"/>
  <c r="BJ323" i="45"/>
  <c r="BL119" i="45"/>
  <c r="BL321" i="45" s="1"/>
  <c r="BJ49" i="45"/>
  <c r="BC167" i="45"/>
  <c r="BH167" i="45"/>
  <c r="BH112" i="45"/>
  <c r="BC304" i="45"/>
  <c r="BC119" i="45" s="1"/>
  <c r="BC321" i="45" s="1"/>
  <c r="BJ69" i="45"/>
  <c r="BL323" i="45"/>
  <c r="BJ45" i="45"/>
  <c r="BJ46" i="45"/>
  <c r="BJ48" i="45"/>
  <c r="BJ43" i="45"/>
  <c r="BI42" i="45"/>
  <c r="BI119" i="45"/>
  <c r="BI321" i="45" s="1"/>
  <c r="BF304" i="45"/>
  <c r="BF112" i="45"/>
  <c r="BL69" i="45"/>
  <c r="BF167" i="45"/>
  <c r="BC322" i="45"/>
  <c r="BB323" i="45"/>
  <c r="BK304" i="45"/>
  <c r="BK41" i="45" s="1"/>
  <c r="BC107" i="45"/>
  <c r="BK112" i="45"/>
  <c r="BK167" i="45"/>
  <c r="BD69" i="45"/>
  <c r="BF107" i="45"/>
  <c r="BG323" i="45"/>
  <c r="BG119" i="45"/>
  <c r="BG321" i="45" s="1"/>
  <c r="BG49" i="45"/>
  <c r="BG45" i="45"/>
  <c r="BG41" i="45"/>
  <c r="BG48" i="45"/>
  <c r="BG40" i="45"/>
  <c r="BG69" i="45"/>
  <c r="BG46" i="45"/>
  <c r="BG43" i="45"/>
  <c r="BG42" i="45"/>
  <c r="BI49" i="45"/>
  <c r="BI41" i="45"/>
  <c r="BI48" i="45"/>
  <c r="BI40" i="45"/>
  <c r="BI45" i="45"/>
  <c r="BI46" i="45"/>
  <c r="BL48" i="45"/>
  <c r="BL40" i="45"/>
  <c r="BL43" i="45"/>
  <c r="BL49" i="45"/>
  <c r="BL46" i="45"/>
  <c r="BL45" i="45"/>
  <c r="BL42" i="45"/>
  <c r="BL41" i="45"/>
  <c r="BD48" i="45"/>
  <c r="BD40" i="45"/>
  <c r="BD43" i="45"/>
  <c r="BD49" i="45"/>
  <c r="BD46" i="45"/>
  <c r="BD45" i="45"/>
  <c r="BD42" i="45"/>
  <c r="BD41" i="45"/>
  <c r="BI69" i="45"/>
  <c r="BI43" i="45"/>
  <c r="BD119" i="45"/>
  <c r="BD321" i="45" s="1"/>
  <c r="W75" i="40"/>
  <c r="V75" i="40"/>
  <c r="U75" i="40"/>
  <c r="T75" i="40"/>
  <c r="W74" i="40"/>
  <c r="V74" i="40"/>
  <c r="U74" i="40"/>
  <c r="T74" i="40"/>
  <c r="V72" i="40"/>
  <c r="T72" i="40"/>
  <c r="W72" i="40"/>
  <c r="U72" i="40"/>
  <c r="W70" i="40"/>
  <c r="V70" i="40"/>
  <c r="U70" i="40"/>
  <c r="T70" i="40"/>
  <c r="W69" i="40"/>
  <c r="V69" i="40"/>
  <c r="U69" i="40"/>
  <c r="T69" i="40"/>
  <c r="V68" i="40"/>
  <c r="T68" i="40"/>
  <c r="W68" i="40"/>
  <c r="U68" i="40"/>
  <c r="W67" i="40"/>
  <c r="V67" i="40"/>
  <c r="T67" i="40"/>
  <c r="U67" i="40"/>
  <c r="V66" i="40"/>
  <c r="U66" i="40"/>
  <c r="T66" i="40"/>
  <c r="W66" i="40"/>
  <c r="V65" i="40"/>
  <c r="T65" i="40"/>
  <c r="W65" i="40"/>
  <c r="U65" i="40"/>
  <c r="V64" i="40"/>
  <c r="T64" i="40"/>
  <c r="W64" i="40"/>
  <c r="U64" i="40"/>
  <c r="W63" i="40"/>
  <c r="V63" i="40"/>
  <c r="T63" i="40"/>
  <c r="U63" i="40"/>
  <c r="V62" i="40"/>
  <c r="U62" i="40"/>
  <c r="T62" i="40"/>
  <c r="W62" i="40"/>
  <c r="V61" i="40"/>
  <c r="T61" i="40"/>
  <c r="W61" i="40"/>
  <c r="U61" i="40"/>
  <c r="V60" i="40"/>
  <c r="T60" i="40"/>
  <c r="W60" i="40"/>
  <c r="U60" i="40"/>
  <c r="W59" i="40"/>
  <c r="V59" i="40"/>
  <c r="T59" i="40"/>
  <c r="U59" i="40"/>
  <c r="V58" i="40"/>
  <c r="U58" i="40"/>
  <c r="T58" i="40"/>
  <c r="W58" i="40"/>
  <c r="V57" i="40"/>
  <c r="T57" i="40"/>
  <c r="W57" i="40"/>
  <c r="U57" i="40"/>
  <c r="V56" i="40"/>
  <c r="T56" i="40"/>
  <c r="W56" i="40"/>
  <c r="U56" i="40"/>
  <c r="W55" i="40"/>
  <c r="V55" i="40"/>
  <c r="T55" i="40"/>
  <c r="U55" i="40"/>
  <c r="V54" i="40"/>
  <c r="U54" i="40"/>
  <c r="T54" i="40"/>
  <c r="W54" i="40"/>
  <c r="V53" i="40"/>
  <c r="T53" i="40"/>
  <c r="W53" i="40"/>
  <c r="U53" i="40"/>
  <c r="V52" i="40"/>
  <c r="T52" i="40"/>
  <c r="W52" i="40"/>
  <c r="U52" i="40"/>
  <c r="W51" i="40"/>
  <c r="V51" i="40"/>
  <c r="T51" i="40"/>
  <c r="U51" i="40"/>
  <c r="V50" i="40"/>
  <c r="U50" i="40"/>
  <c r="T50" i="40"/>
  <c r="W50" i="40"/>
  <c r="V49" i="40"/>
  <c r="T49" i="40"/>
  <c r="W49" i="40"/>
  <c r="U49" i="40"/>
  <c r="V48" i="40"/>
  <c r="T48" i="40"/>
  <c r="W48" i="40"/>
  <c r="U48" i="40"/>
  <c r="W47" i="40"/>
  <c r="V47" i="40"/>
  <c r="T47" i="40"/>
  <c r="U47" i="40"/>
  <c r="V46" i="40"/>
  <c r="U46" i="40"/>
  <c r="T46" i="40"/>
  <c r="W46" i="40"/>
  <c r="V45" i="40"/>
  <c r="T45" i="40"/>
  <c r="W45" i="40"/>
  <c r="U45" i="40"/>
  <c r="W44" i="40"/>
  <c r="V44" i="40"/>
  <c r="T44" i="40"/>
  <c r="U44" i="40"/>
  <c r="W43" i="40"/>
  <c r="V43" i="40"/>
  <c r="T43" i="40"/>
  <c r="U43" i="40"/>
  <c r="V42" i="40"/>
  <c r="U42" i="40"/>
  <c r="T42" i="40"/>
  <c r="W42" i="40"/>
  <c r="V41" i="40"/>
  <c r="T41" i="40"/>
  <c r="W41" i="40"/>
  <c r="U41" i="40"/>
  <c r="W40" i="40"/>
  <c r="V40" i="40"/>
  <c r="T40" i="40"/>
  <c r="U40" i="40"/>
  <c r="W39" i="40"/>
  <c r="V39" i="40"/>
  <c r="T39" i="40"/>
  <c r="U39" i="40"/>
  <c r="V38" i="40"/>
  <c r="U38" i="40"/>
  <c r="T38" i="40"/>
  <c r="W38" i="40"/>
  <c r="V37" i="40"/>
  <c r="T37" i="40"/>
  <c r="W37" i="40"/>
  <c r="U37" i="40"/>
  <c r="W35" i="40"/>
  <c r="V35" i="40"/>
  <c r="T35" i="40"/>
  <c r="U35" i="40"/>
  <c r="W34" i="40"/>
  <c r="V34" i="40"/>
  <c r="T34" i="40"/>
  <c r="U34" i="40"/>
  <c r="V33" i="40"/>
  <c r="U33" i="40"/>
  <c r="T33" i="40"/>
  <c r="W33" i="40"/>
  <c r="V32" i="40"/>
  <c r="T32" i="40"/>
  <c r="W32" i="40"/>
  <c r="U32" i="40"/>
  <c r="W31" i="40"/>
  <c r="V31" i="40"/>
  <c r="T31" i="40"/>
  <c r="U31" i="40"/>
  <c r="W30" i="40"/>
  <c r="V30" i="40"/>
  <c r="T30" i="40"/>
  <c r="U30" i="40"/>
  <c r="V29" i="40"/>
  <c r="U29" i="40"/>
  <c r="T29" i="40"/>
  <c r="W29" i="40"/>
  <c r="V28" i="40"/>
  <c r="T28" i="40"/>
  <c r="W28" i="40"/>
  <c r="U28" i="40"/>
  <c r="W27" i="40"/>
  <c r="V27" i="40"/>
  <c r="T27" i="40"/>
  <c r="U27" i="40"/>
  <c r="W26" i="40"/>
  <c r="V26" i="40"/>
  <c r="T26" i="40"/>
  <c r="U26" i="40"/>
  <c r="V25" i="40"/>
  <c r="U25" i="40"/>
  <c r="T25" i="40"/>
  <c r="W25" i="40"/>
  <c r="V24" i="40"/>
  <c r="T24" i="40"/>
  <c r="W24" i="40"/>
  <c r="U24" i="40"/>
  <c r="W23" i="40"/>
  <c r="V23" i="40"/>
  <c r="T23" i="40"/>
  <c r="U23" i="40"/>
  <c r="W22" i="40"/>
  <c r="V22" i="40"/>
  <c r="T22" i="40"/>
  <c r="U22" i="40"/>
  <c r="V21" i="40"/>
  <c r="U21" i="40"/>
  <c r="T21" i="40"/>
  <c r="W21" i="40"/>
  <c r="V20" i="40"/>
  <c r="T20" i="40"/>
  <c r="W20" i="40"/>
  <c r="U20" i="40"/>
  <c r="W19" i="40"/>
  <c r="V19" i="40"/>
  <c r="T19" i="40"/>
  <c r="U19" i="40"/>
  <c r="W18" i="40"/>
  <c r="V18" i="40"/>
  <c r="T18" i="40"/>
  <c r="U18" i="40"/>
  <c r="V17" i="40"/>
  <c r="U17" i="40"/>
  <c r="T17" i="40"/>
  <c r="W17" i="40"/>
  <c r="V16" i="40"/>
  <c r="T16" i="40"/>
  <c r="W16" i="40"/>
  <c r="U16" i="40"/>
  <c r="W15" i="40"/>
  <c r="V15" i="40"/>
  <c r="T15" i="40"/>
  <c r="U15" i="40"/>
  <c r="W14" i="40"/>
  <c r="V14" i="40"/>
  <c r="T14" i="40"/>
  <c r="U14" i="40"/>
  <c r="V13" i="40"/>
  <c r="U13" i="40"/>
  <c r="T13" i="40"/>
  <c r="W13" i="40"/>
  <c r="V12" i="40"/>
  <c r="T12" i="40"/>
  <c r="W12" i="40"/>
  <c r="U12" i="40"/>
  <c r="W11" i="40"/>
  <c r="V11" i="40"/>
  <c r="T11" i="40"/>
  <c r="U11" i="40"/>
  <c r="W10" i="40"/>
  <c r="V10" i="40"/>
  <c r="T10" i="40"/>
  <c r="U10" i="40"/>
  <c r="V9" i="40"/>
  <c r="U9" i="40"/>
  <c r="T9" i="40"/>
  <c r="W9" i="40"/>
  <c r="V8" i="40"/>
  <c r="T8" i="40"/>
  <c r="W8" i="40"/>
  <c r="U8" i="40"/>
  <c r="W7" i="40"/>
  <c r="V7" i="40"/>
  <c r="T7" i="40"/>
  <c r="U7" i="40"/>
  <c r="W6" i="40"/>
  <c r="V6" i="40"/>
  <c r="T6" i="40"/>
  <c r="U6" i="40"/>
  <c r="BQ304" i="45" l="1"/>
  <c r="BQ69" i="45" s="1"/>
  <c r="BQ322" i="45"/>
  <c r="BV304" i="45"/>
  <c r="BV45" i="45" s="1"/>
  <c r="BQ107" i="45"/>
  <c r="BQ167" i="45"/>
  <c r="BV107" i="45"/>
  <c r="BO112" i="45"/>
  <c r="BE42" i="45"/>
  <c r="BE119" i="45"/>
  <c r="BE321" i="45" s="1"/>
  <c r="BE69" i="45"/>
  <c r="BE43" i="45"/>
  <c r="BE45" i="45"/>
  <c r="BJ47" i="45"/>
  <c r="BP322" i="45"/>
  <c r="BO304" i="45"/>
  <c r="BO46" i="45" s="1"/>
  <c r="BO167" i="45"/>
  <c r="BO322" i="45"/>
  <c r="BU167" i="45"/>
  <c r="CW122" i="45"/>
  <c r="CW323" i="45" s="1"/>
  <c r="BS304" i="45"/>
  <c r="BS45" i="45" s="1"/>
  <c r="BV69" i="45"/>
  <c r="BN323" i="45"/>
  <c r="BV322" i="45"/>
  <c r="BR323" i="45"/>
  <c r="BS112" i="45"/>
  <c r="BV167" i="45"/>
  <c r="BE40" i="45"/>
  <c r="BN43" i="45"/>
  <c r="BN41" i="45"/>
  <c r="BR43" i="45"/>
  <c r="BC49" i="45"/>
  <c r="BR69" i="45"/>
  <c r="BT112" i="45"/>
  <c r="BT304" i="45"/>
  <c r="BT47" i="45" s="1"/>
  <c r="BT167" i="45"/>
  <c r="BX322" i="45"/>
  <c r="BX45" i="45"/>
  <c r="BS322" i="45"/>
  <c r="BS107" i="45"/>
  <c r="BU322" i="45"/>
  <c r="BR119" i="45"/>
  <c r="BR321" i="45" s="1"/>
  <c r="BQ49" i="45"/>
  <c r="BU107" i="45"/>
  <c r="BU304" i="45"/>
  <c r="BU47" i="45" s="1"/>
  <c r="BV47" i="45"/>
  <c r="BN119" i="45"/>
  <c r="BN321" i="45" s="1"/>
  <c r="BR45" i="45"/>
  <c r="BR46" i="45"/>
  <c r="BR42" i="45"/>
  <c r="CY122" i="45"/>
  <c r="CY323" i="45" s="1"/>
  <c r="BM41" i="45"/>
  <c r="BM48" i="45"/>
  <c r="BM119" i="45"/>
  <c r="BM321" i="45" s="1"/>
  <c r="BV43" i="45"/>
  <c r="BM47" i="45"/>
  <c r="BV40" i="45"/>
  <c r="BX107" i="45"/>
  <c r="BV119" i="45"/>
  <c r="BV321" i="45" s="1"/>
  <c r="BX46" i="45"/>
  <c r="BP167" i="45"/>
  <c r="BP107" i="45"/>
  <c r="BP304" i="45"/>
  <c r="BP41" i="45" s="1"/>
  <c r="BO119" i="45"/>
  <c r="BO321" i="45" s="1"/>
  <c r="BV49" i="45"/>
  <c r="BX112" i="45"/>
  <c r="BX48" i="45"/>
  <c r="BT41" i="45"/>
  <c r="BV46" i="45"/>
  <c r="BQ42" i="45"/>
  <c r="BV41" i="45"/>
  <c r="BX40" i="45"/>
  <c r="BT323" i="45"/>
  <c r="BX69" i="45"/>
  <c r="BT45" i="45"/>
  <c r="BZ323" i="45"/>
  <c r="BO323" i="45"/>
  <c r="BX49" i="45"/>
  <c r="BX167" i="45"/>
  <c r="BX43" i="45"/>
  <c r="BX42" i="45"/>
  <c r="BX47" i="45"/>
  <c r="BE46" i="45"/>
  <c r="BE41" i="45"/>
  <c r="BE48" i="45"/>
  <c r="BE47" i="45"/>
  <c r="BB69" i="45"/>
  <c r="BC45" i="45"/>
  <c r="BB42" i="45"/>
  <c r="BQ40" i="45"/>
  <c r="BQ43" i="45"/>
  <c r="BN48" i="45"/>
  <c r="BW42" i="45"/>
  <c r="BR47" i="45"/>
  <c r="CZ323" i="45"/>
  <c r="CT323" i="45"/>
  <c r="BQ48" i="45"/>
  <c r="BQ46" i="45"/>
  <c r="BW45" i="45"/>
  <c r="BV42" i="45"/>
  <c r="BV48" i="45"/>
  <c r="BW48" i="45"/>
  <c r="BY323" i="45"/>
  <c r="DC122" i="45"/>
  <c r="DB323" i="45"/>
  <c r="BW69" i="45"/>
  <c r="BW43" i="45"/>
  <c r="BW49" i="45"/>
  <c r="CU323" i="45"/>
  <c r="CO323" i="45"/>
  <c r="CT157" i="45"/>
  <c r="DB243" i="45"/>
  <c r="DD323" i="45"/>
  <c r="BW46" i="45"/>
  <c r="DB157" i="45"/>
  <c r="BC69" i="45"/>
  <c r="BB45" i="45"/>
  <c r="BQ45" i="45"/>
  <c r="BQ41" i="45"/>
  <c r="BQ119" i="45"/>
  <c r="BQ321" i="45" s="1"/>
  <c r="BN69" i="45"/>
  <c r="BZ304" i="45"/>
  <c r="BZ112" i="45"/>
  <c r="BZ167" i="45"/>
  <c r="BZ107" i="45"/>
  <c r="BX323" i="45"/>
  <c r="BX119" i="45"/>
  <c r="BX321" i="45" s="1"/>
  <c r="BN47" i="45"/>
  <c r="BR40" i="45"/>
  <c r="BR41" i="45"/>
  <c r="BN49" i="45"/>
  <c r="BS43" i="45"/>
  <c r="BW40" i="45"/>
  <c r="BN46" i="45"/>
  <c r="BW47" i="45"/>
  <c r="BY107" i="45"/>
  <c r="BB41" i="45"/>
  <c r="BB48" i="45"/>
  <c r="CA304" i="45"/>
  <c r="CA112" i="45"/>
  <c r="CA322" i="45"/>
  <c r="BW119" i="45"/>
  <c r="BW321" i="45" s="1"/>
  <c r="BY304" i="45"/>
  <c r="BY112" i="45"/>
  <c r="BY322" i="45"/>
  <c r="BB40" i="45"/>
  <c r="BB49" i="45"/>
  <c r="BQ47" i="45"/>
  <c r="BR49" i="45"/>
  <c r="BT49" i="45"/>
  <c r="BO42" i="45"/>
  <c r="BT69" i="45"/>
  <c r="BN40" i="45"/>
  <c r="CA107" i="45"/>
  <c r="BN42" i="45"/>
  <c r="BM69" i="45"/>
  <c r="BM40" i="45"/>
  <c r="BM45" i="45"/>
  <c r="BM42" i="45"/>
  <c r="BC40" i="45"/>
  <c r="BM46" i="45"/>
  <c r="BM49" i="45"/>
  <c r="BB119" i="45"/>
  <c r="BB321" i="45" s="1"/>
  <c r="BB47" i="45"/>
  <c r="BB43" i="45"/>
  <c r="BK48" i="45"/>
  <c r="BH119" i="45"/>
  <c r="BH321" i="45" s="1"/>
  <c r="BH49" i="45"/>
  <c r="BH41" i="45"/>
  <c r="BC46" i="45"/>
  <c r="BC48" i="45"/>
  <c r="BC43" i="45"/>
  <c r="BC41" i="45"/>
  <c r="BH69" i="45"/>
  <c r="BH45" i="45"/>
  <c r="BH40" i="45"/>
  <c r="BK43" i="45"/>
  <c r="BH47" i="45"/>
  <c r="BH46" i="45"/>
  <c r="BH48" i="45"/>
  <c r="BH42" i="45"/>
  <c r="BK119" i="45"/>
  <c r="BK321" i="45" s="1"/>
  <c r="BK49" i="45"/>
  <c r="BC47" i="45"/>
  <c r="BC42" i="45"/>
  <c r="BK47" i="45"/>
  <c r="BK40" i="45"/>
  <c r="BK69" i="45"/>
  <c r="BK46" i="45"/>
  <c r="BK45" i="45"/>
  <c r="BF43" i="45"/>
  <c r="BF40" i="45"/>
  <c r="BF48" i="45"/>
  <c r="BF49" i="45"/>
  <c r="BF119" i="45"/>
  <c r="BF321" i="45" s="1"/>
  <c r="BF46" i="45"/>
  <c r="BF41" i="45"/>
  <c r="BF47" i="45"/>
  <c r="BF69" i="45"/>
  <c r="BF45" i="45"/>
  <c r="BF42" i="45"/>
  <c r="BK42" i="45"/>
  <c r="BQ230" i="34"/>
  <c r="BO40" i="45" l="1"/>
  <c r="BS41" i="45"/>
  <c r="BO69" i="45"/>
  <c r="BO41" i="45"/>
  <c r="BO43" i="45"/>
  <c r="BO45" i="45"/>
  <c r="BO48" i="45"/>
  <c r="BO49" i="45"/>
  <c r="BO47" i="45"/>
  <c r="BU43" i="45"/>
  <c r="BS42" i="45"/>
  <c r="BS46" i="45"/>
  <c r="BS47" i="45"/>
  <c r="BS119" i="45"/>
  <c r="BS321" i="45" s="1"/>
  <c r="BU119" i="45"/>
  <c r="BU321" i="45" s="1"/>
  <c r="BT43" i="45"/>
  <c r="BP47" i="45"/>
  <c r="BU41" i="45"/>
  <c r="BU42" i="45"/>
  <c r="BT46" i="45"/>
  <c r="BS49" i="45"/>
  <c r="BS48" i="45"/>
  <c r="BP49" i="45"/>
  <c r="BP69" i="45"/>
  <c r="BT42" i="45"/>
  <c r="BT48" i="45"/>
  <c r="BT119" i="45"/>
  <c r="BT321" i="45" s="1"/>
  <c r="BS69" i="45"/>
  <c r="BT40" i="45"/>
  <c r="BS40" i="45"/>
  <c r="BU48" i="45"/>
  <c r="BU69" i="45"/>
  <c r="BU46" i="45"/>
  <c r="BU45" i="45"/>
  <c r="BU40" i="45"/>
  <c r="BU49" i="45"/>
  <c r="BP45" i="45"/>
  <c r="BP40" i="45"/>
  <c r="BP48" i="45"/>
  <c r="BP42" i="45"/>
  <c r="BP119" i="45"/>
  <c r="BP321" i="45" s="1"/>
  <c r="BP43" i="45"/>
  <c r="BP46" i="45"/>
  <c r="DC323" i="45"/>
  <c r="BY45" i="45"/>
  <c r="BY69" i="45"/>
  <c r="BY48" i="45"/>
  <c r="BY47" i="45"/>
  <c r="BY119" i="45"/>
  <c r="BY321" i="45" s="1"/>
  <c r="BY40" i="45"/>
  <c r="BY41" i="45"/>
  <c r="BY42" i="45"/>
  <c r="BY46" i="45"/>
  <c r="BY49" i="45"/>
  <c r="BY43" i="45"/>
  <c r="CA119" i="45"/>
  <c r="CA321" i="45" s="1"/>
  <c r="CA46" i="45"/>
  <c r="CA43" i="45"/>
  <c r="CA45" i="45"/>
  <c r="CA69" i="45"/>
  <c r="CA41" i="45"/>
  <c r="CA48" i="45"/>
  <c r="CA42" i="45"/>
  <c r="CA40" i="45"/>
  <c r="CA49" i="45"/>
  <c r="CA47" i="45"/>
  <c r="BZ69" i="45"/>
  <c r="BZ40" i="45"/>
  <c r="BZ42" i="45"/>
  <c r="BZ47" i="45"/>
  <c r="BZ49" i="45"/>
  <c r="BZ41" i="45"/>
  <c r="BZ46" i="45"/>
  <c r="BZ43" i="45"/>
  <c r="BZ45" i="45"/>
  <c r="BZ119" i="45"/>
  <c r="BZ321" i="45" s="1"/>
  <c r="BZ48" i="45"/>
  <c r="B1" i="36"/>
  <c r="E3" i="42" l="1"/>
  <c r="BR3" i="42" l="1"/>
  <c r="BR4" i="42" l="1"/>
  <c r="BR6" i="42"/>
  <c r="BR8" i="42"/>
  <c r="BR10" i="42"/>
  <c r="BR12" i="42"/>
  <c r="BR14" i="42"/>
  <c r="BR16" i="42"/>
  <c r="BR18" i="42"/>
  <c r="BR20" i="42"/>
  <c r="BR22" i="42"/>
  <c r="BR24" i="42"/>
  <c r="BR26" i="42"/>
  <c r="BR28" i="42"/>
  <c r="BR30" i="42"/>
  <c r="BR32" i="42"/>
  <c r="BR34" i="42"/>
  <c r="BR36" i="42"/>
  <c r="BR38" i="42"/>
  <c r="BR40" i="42"/>
  <c r="BR42" i="42"/>
  <c r="BR44" i="42"/>
  <c r="BR46" i="42"/>
  <c r="BR48" i="42"/>
  <c r="BR50" i="42"/>
  <c r="BR52" i="42"/>
  <c r="BR54" i="42"/>
  <c r="BR56" i="42"/>
  <c r="BR58" i="42"/>
  <c r="BR5" i="42"/>
  <c r="BR7" i="42"/>
  <c r="BR9" i="42"/>
  <c r="BR11" i="42"/>
  <c r="BR13" i="42"/>
  <c r="BR15" i="42"/>
  <c r="BR17" i="42"/>
  <c r="BR19" i="42"/>
  <c r="BR21" i="42"/>
  <c r="BR23" i="42"/>
  <c r="BR25" i="42"/>
  <c r="BR27" i="42"/>
  <c r="BR29" i="42"/>
  <c r="BR31" i="42"/>
  <c r="BR33" i="42"/>
  <c r="BR35" i="42"/>
  <c r="BR37" i="42"/>
  <c r="BR39" i="42"/>
  <c r="BR41" i="42"/>
  <c r="BR43" i="42"/>
  <c r="BR45" i="42"/>
  <c r="BR47" i="42"/>
  <c r="BR49" i="42"/>
  <c r="BR51" i="42"/>
  <c r="BR53" i="42"/>
  <c r="BR55" i="42"/>
  <c r="BR57" i="42"/>
  <c r="BR59" i="42"/>
  <c r="BR67" i="42"/>
  <c r="BR60" i="42"/>
  <c r="BR68" i="42"/>
  <c r="BR63" i="42"/>
  <c r="BR71" i="42"/>
  <c r="BR62" i="42"/>
  <c r="BR73" i="42"/>
  <c r="BR74" i="42"/>
  <c r="BR82" i="42"/>
  <c r="BR90" i="42"/>
  <c r="BR61" i="42"/>
  <c r="BR76" i="42"/>
  <c r="BR84" i="42"/>
  <c r="BR92" i="42"/>
  <c r="BR64" i="42"/>
  <c r="BR77" i="42"/>
  <c r="BR85" i="42"/>
  <c r="BR93" i="42"/>
  <c r="BR78" i="42"/>
  <c r="BR86" i="42"/>
  <c r="BR94" i="42"/>
  <c r="BR80" i="42"/>
  <c r="BR88" i="42"/>
  <c r="BR72" i="42"/>
  <c r="BR89" i="42"/>
  <c r="BR103" i="42"/>
  <c r="BR110" i="42"/>
  <c r="BR127" i="42"/>
  <c r="BR128" i="42"/>
  <c r="BR138" i="42"/>
  <c r="BR146" i="42"/>
  <c r="BR154" i="42"/>
  <c r="BR162" i="42"/>
  <c r="BR65" i="42"/>
  <c r="BR69" i="42"/>
  <c r="BR75" i="42"/>
  <c r="BR87" i="42"/>
  <c r="BR96" i="42"/>
  <c r="BR105" i="42"/>
  <c r="BR112" i="42"/>
  <c r="BR125" i="42"/>
  <c r="BR126" i="42"/>
  <c r="BR139" i="42"/>
  <c r="BR147" i="42"/>
  <c r="BR155" i="42"/>
  <c r="BR163" i="42"/>
  <c r="BR98" i="42"/>
  <c r="BR107" i="42"/>
  <c r="BR123" i="42"/>
  <c r="BR124" i="42"/>
  <c r="BR140" i="42"/>
  <c r="BR148" i="42"/>
  <c r="BR156" i="42"/>
  <c r="BR66" i="42"/>
  <c r="BR70" i="42"/>
  <c r="BR100" i="42"/>
  <c r="BR109" i="42"/>
  <c r="BR121" i="42"/>
  <c r="BR122" i="42"/>
  <c r="BR141" i="42"/>
  <c r="BR149" i="42"/>
  <c r="BR157" i="42"/>
  <c r="BR165" i="42"/>
  <c r="BR81" i="42"/>
  <c r="BR95" i="42"/>
  <c r="BR97" i="42"/>
  <c r="BR104" i="42"/>
  <c r="BR117" i="42"/>
  <c r="BR118" i="42"/>
  <c r="BR133" i="42"/>
  <c r="BR134" i="42"/>
  <c r="BR135" i="42"/>
  <c r="BR143" i="42"/>
  <c r="BR151" i="42"/>
  <c r="BR159" i="42"/>
  <c r="BR113" i="42"/>
  <c r="BR116" i="42"/>
  <c r="BR119" i="42"/>
  <c r="BR130" i="42"/>
  <c r="BR145" i="42"/>
  <c r="BR150" i="42"/>
  <c r="BR167" i="42"/>
  <c r="BR83" i="42"/>
  <c r="BR136" i="42"/>
  <c r="BR166" i="42"/>
  <c r="BR188" i="42"/>
  <c r="BR190" i="42"/>
  <c r="BR192" i="42"/>
  <c r="BR194" i="42"/>
  <c r="BR196" i="42"/>
  <c r="BR198" i="42"/>
  <c r="BR200" i="42"/>
  <c r="BR202" i="42"/>
  <c r="BR204" i="42"/>
  <c r="BR206" i="42"/>
  <c r="BR208" i="42"/>
  <c r="BR210" i="42"/>
  <c r="BR212" i="42"/>
  <c r="BR214" i="42"/>
  <c r="BR216" i="42"/>
  <c r="BR218" i="42"/>
  <c r="BR220" i="42"/>
  <c r="BR222" i="42"/>
  <c r="BR224" i="42"/>
  <c r="BR226" i="42"/>
  <c r="BR228" i="42"/>
  <c r="BR230" i="42"/>
  <c r="BR232" i="42"/>
  <c r="BR234" i="42"/>
  <c r="BR236" i="42"/>
  <c r="BR238" i="42"/>
  <c r="BR240" i="42"/>
  <c r="BR242" i="42"/>
  <c r="BR244" i="42"/>
  <c r="BR131" i="42"/>
  <c r="BR160" i="42"/>
  <c r="BR168" i="42"/>
  <c r="BR169" i="42"/>
  <c r="BR176" i="42"/>
  <c r="BR177" i="42"/>
  <c r="BR184" i="42"/>
  <c r="BR185" i="42"/>
  <c r="BR101" i="42"/>
  <c r="BR106" i="42"/>
  <c r="BR111" i="42"/>
  <c r="BR114" i="42"/>
  <c r="BR120" i="42"/>
  <c r="BR153" i="42"/>
  <c r="BR158" i="42"/>
  <c r="BR79" i="42"/>
  <c r="BR91" i="42"/>
  <c r="BR102" i="42"/>
  <c r="BR144" i="42"/>
  <c r="BR164" i="42"/>
  <c r="BR170" i="42"/>
  <c r="BR171" i="42"/>
  <c r="BR178" i="42"/>
  <c r="BR179" i="42"/>
  <c r="BR186" i="42"/>
  <c r="BR115" i="42"/>
  <c r="BR129" i="42"/>
  <c r="BR132" i="42"/>
  <c r="BR137" i="42"/>
  <c r="BR142" i="42"/>
  <c r="BR161" i="42"/>
  <c r="BR172" i="42"/>
  <c r="BR173" i="42"/>
  <c r="BR180" i="42"/>
  <c r="BR181" i="42"/>
  <c r="BR187" i="42"/>
  <c r="BR201" i="42"/>
  <c r="BR217" i="42"/>
  <c r="BR229" i="42"/>
  <c r="BR233" i="42"/>
  <c r="BR237" i="42"/>
  <c r="BR241" i="42"/>
  <c r="BR245" i="42"/>
  <c r="BR251" i="42"/>
  <c r="BR259" i="42"/>
  <c r="BR263" i="42"/>
  <c r="BR265" i="42"/>
  <c r="BR267" i="42"/>
  <c r="BR269" i="42"/>
  <c r="BR271" i="42"/>
  <c r="BR273" i="42"/>
  <c r="BR108" i="42"/>
  <c r="BR152" i="42"/>
  <c r="BR175" i="42"/>
  <c r="BR182" i="42"/>
  <c r="BR203" i="42"/>
  <c r="BR219" i="42"/>
  <c r="BR252" i="42"/>
  <c r="BR260" i="42"/>
  <c r="BR189" i="42"/>
  <c r="BR205" i="42"/>
  <c r="BR221" i="42"/>
  <c r="BR253" i="42"/>
  <c r="BR261" i="42"/>
  <c r="BR183" i="42"/>
  <c r="BR193" i="42"/>
  <c r="BR209" i="42"/>
  <c r="BR225" i="42"/>
  <c r="BR231" i="42"/>
  <c r="BR235" i="42"/>
  <c r="BR239" i="42"/>
  <c r="BR243" i="42"/>
  <c r="BR255" i="42"/>
  <c r="BR262" i="42"/>
  <c r="BR264" i="42"/>
  <c r="BR266" i="42"/>
  <c r="BR268" i="42"/>
  <c r="BR270" i="42"/>
  <c r="BR272" i="42"/>
  <c r="BR274" i="42"/>
  <c r="BR195" i="42"/>
  <c r="BR211" i="42"/>
  <c r="BR227" i="42"/>
  <c r="BR256" i="42"/>
  <c r="BR191" i="42"/>
  <c r="BR246" i="42"/>
  <c r="BR249" i="42"/>
  <c r="BR275" i="42"/>
  <c r="BR290" i="42"/>
  <c r="BR291" i="42"/>
  <c r="BR306" i="42"/>
  <c r="BR311" i="42"/>
  <c r="BR174" i="42"/>
  <c r="BR215" i="42"/>
  <c r="BR197" i="42"/>
  <c r="BR247" i="42"/>
  <c r="BR286" i="42"/>
  <c r="BR287" i="42"/>
  <c r="BR302" i="42"/>
  <c r="BR303" i="42"/>
  <c r="BR313" i="42"/>
  <c r="BR321" i="42"/>
  <c r="BR300" i="42"/>
  <c r="BR301" i="42"/>
  <c r="BR314" i="42"/>
  <c r="BR322" i="42"/>
  <c r="BR250" i="42"/>
  <c r="BR282" i="42"/>
  <c r="BR283" i="42"/>
  <c r="BR299" i="42"/>
  <c r="BR323" i="42"/>
  <c r="BR99" i="42"/>
  <c r="BR207" i="42"/>
  <c r="BR257" i="42"/>
  <c r="BR284" i="42"/>
  <c r="BR285" i="42"/>
  <c r="BR298" i="42"/>
  <c r="BR315" i="42"/>
  <c r="BR199" i="42"/>
  <c r="BR223" i="42"/>
  <c r="BR278" i="42"/>
  <c r="BR279" i="42"/>
  <c r="BR294" i="42"/>
  <c r="BR295" i="42"/>
  <c r="BR317" i="42"/>
  <c r="BR258" i="42"/>
  <c r="BR276" i="42"/>
  <c r="BR277" i="42"/>
  <c r="BR292" i="42"/>
  <c r="BR293" i="42"/>
  <c r="BR308" i="42"/>
  <c r="BR309" i="42"/>
  <c r="BR310" i="42"/>
  <c r="BR318" i="42"/>
  <c r="BR307" i="42"/>
  <c r="BR213" i="42"/>
  <c r="BR248" i="42"/>
  <c r="BR320" i="42"/>
  <c r="BR304" i="42"/>
  <c r="BR312" i="42"/>
  <c r="BR288" i="42"/>
  <c r="BR296" i="42"/>
  <c r="BR316" i="42"/>
  <c r="BR305" i="42"/>
  <c r="BR280" i="42"/>
  <c r="BR297" i="42"/>
  <c r="BR319" i="42"/>
  <c r="BR254" i="42"/>
  <c r="BR289" i="42"/>
  <c r="BR281" i="42"/>
  <c r="BQ3" i="42"/>
  <c r="BC3" i="42"/>
  <c r="AB3" i="35"/>
  <c r="AZ8" i="34"/>
  <c r="AZ9" i="34" s="1"/>
  <c r="AZ10" i="34" s="1"/>
  <c r="AZ11" i="34" s="1"/>
  <c r="AZ12" i="34" s="1"/>
  <c r="AZ13" i="34" s="1"/>
  <c r="AZ14" i="34" s="1"/>
  <c r="AZ15" i="34" s="1"/>
  <c r="AZ16" i="34" s="1"/>
  <c r="AZ17" i="34" s="1"/>
  <c r="AZ18" i="34" s="1"/>
  <c r="AZ19" i="34" s="1"/>
  <c r="AZ20" i="34" s="1"/>
  <c r="AZ21" i="34" s="1"/>
  <c r="AZ22" i="34" s="1"/>
  <c r="AZ23" i="34" s="1"/>
  <c r="AZ24" i="34" s="1"/>
  <c r="AZ25" i="34" s="1"/>
  <c r="AZ26" i="34" s="1"/>
  <c r="AZ27" i="34" s="1"/>
  <c r="AZ28" i="34" s="1"/>
  <c r="AZ29" i="34" s="1"/>
  <c r="AZ30" i="34" s="1"/>
  <c r="AZ31" i="34" s="1"/>
  <c r="AZ32" i="34" s="1"/>
  <c r="AZ33" i="34" s="1"/>
  <c r="AZ34" i="34" s="1"/>
  <c r="AZ35" i="34" s="1"/>
  <c r="AZ36" i="34" s="1"/>
  <c r="N14" i="43" l="1"/>
  <c r="AC3" i="35"/>
  <c r="CQ1" i="45"/>
  <c r="CQ91" i="45" s="1"/>
  <c r="BM295" i="45"/>
  <c r="BQ4" i="42"/>
  <c r="BQ6" i="42"/>
  <c r="BQ14" i="42"/>
  <c r="BQ22" i="42"/>
  <c r="BQ30" i="42"/>
  <c r="BQ38" i="42"/>
  <c r="BQ46" i="42"/>
  <c r="BQ54" i="42"/>
  <c r="BQ7" i="42"/>
  <c r="BQ15" i="42"/>
  <c r="BQ23" i="42"/>
  <c r="BQ31" i="42"/>
  <c r="BQ39" i="42"/>
  <c r="BQ47" i="42"/>
  <c r="BQ8" i="42"/>
  <c r="BQ10" i="42"/>
  <c r="BQ18" i="42"/>
  <c r="BQ26" i="42"/>
  <c r="BQ34" i="42"/>
  <c r="BQ42" i="42"/>
  <c r="BQ50" i="42"/>
  <c r="BQ58" i="42"/>
  <c r="BQ11" i="42"/>
  <c r="BQ21" i="42"/>
  <c r="BQ24" i="42"/>
  <c r="BQ41" i="42"/>
  <c r="BQ60" i="42"/>
  <c r="BQ68" i="42"/>
  <c r="BQ74" i="42"/>
  <c r="BQ76" i="42"/>
  <c r="BQ78" i="42"/>
  <c r="BQ80" i="42"/>
  <c r="BQ82" i="42"/>
  <c r="BQ84" i="42"/>
  <c r="BQ86" i="42"/>
  <c r="BQ88" i="42"/>
  <c r="BQ90" i="42"/>
  <c r="BQ92" i="42"/>
  <c r="BQ94" i="42"/>
  <c r="BQ96" i="42"/>
  <c r="BQ9" i="42"/>
  <c r="BQ17" i="42"/>
  <c r="BQ27" i="42"/>
  <c r="BQ44" i="42"/>
  <c r="BQ53" i="42"/>
  <c r="BQ59" i="42"/>
  <c r="BQ61" i="42"/>
  <c r="BQ69" i="42"/>
  <c r="BQ5" i="42"/>
  <c r="BQ19" i="42"/>
  <c r="BQ36" i="42"/>
  <c r="BQ57" i="42"/>
  <c r="BQ64" i="42"/>
  <c r="BQ72" i="42"/>
  <c r="BQ75" i="42"/>
  <c r="BQ77" i="42"/>
  <c r="BQ79" i="42"/>
  <c r="BQ81" i="42"/>
  <c r="BQ83" i="42"/>
  <c r="BQ85" i="42"/>
  <c r="BQ87" i="42"/>
  <c r="BQ89" i="42"/>
  <c r="BQ91" i="42"/>
  <c r="BQ93" i="42"/>
  <c r="BQ43" i="42"/>
  <c r="BQ45" i="42"/>
  <c r="BQ65" i="42"/>
  <c r="BQ98" i="42"/>
  <c r="BQ100" i="42"/>
  <c r="BQ102" i="42"/>
  <c r="BQ104" i="42"/>
  <c r="BQ106" i="42"/>
  <c r="BQ108" i="42"/>
  <c r="BQ110" i="42"/>
  <c r="BQ112" i="42"/>
  <c r="BQ48" i="42"/>
  <c r="BQ52" i="42"/>
  <c r="BQ71" i="42"/>
  <c r="BQ12" i="42"/>
  <c r="BQ37" i="42"/>
  <c r="BQ56" i="42"/>
  <c r="BQ28" i="42"/>
  <c r="BQ35" i="42"/>
  <c r="BQ67" i="42"/>
  <c r="BQ70" i="42"/>
  <c r="BQ97" i="42"/>
  <c r="BQ99" i="42"/>
  <c r="BQ101" i="42"/>
  <c r="BQ103" i="42"/>
  <c r="BQ105" i="42"/>
  <c r="BQ107" i="42"/>
  <c r="BQ109" i="42"/>
  <c r="BQ111" i="42"/>
  <c r="BQ49" i="42"/>
  <c r="BQ51" i="42"/>
  <c r="BQ66" i="42"/>
  <c r="BQ95" i="42"/>
  <c r="BQ40" i="42"/>
  <c r="BQ125" i="42"/>
  <c r="BQ126" i="42"/>
  <c r="BQ139" i="42"/>
  <c r="BQ147" i="42"/>
  <c r="BQ155" i="42"/>
  <c r="BQ163" i="42"/>
  <c r="BQ16" i="42"/>
  <c r="BQ123" i="42"/>
  <c r="BQ124" i="42"/>
  <c r="BQ140" i="42"/>
  <c r="BQ148" i="42"/>
  <c r="BQ156" i="42"/>
  <c r="BQ29" i="42"/>
  <c r="BQ62" i="42"/>
  <c r="BQ73" i="42"/>
  <c r="BQ121" i="42"/>
  <c r="BQ122" i="42"/>
  <c r="BQ141" i="42"/>
  <c r="BQ149" i="42"/>
  <c r="BQ157" i="42"/>
  <c r="BQ119" i="42"/>
  <c r="BQ120" i="42"/>
  <c r="BQ142" i="42"/>
  <c r="BQ150" i="42"/>
  <c r="BQ158" i="42"/>
  <c r="BQ166" i="42"/>
  <c r="BQ13" i="42"/>
  <c r="BQ25" i="42"/>
  <c r="BQ115" i="42"/>
  <c r="BQ116" i="42"/>
  <c r="BQ131" i="42"/>
  <c r="BQ132" i="42"/>
  <c r="BQ136" i="42"/>
  <c r="BQ144" i="42"/>
  <c r="BQ152" i="42"/>
  <c r="BQ160" i="42"/>
  <c r="BQ167" i="42"/>
  <c r="BQ169" i="42"/>
  <c r="BQ171" i="42"/>
  <c r="BQ173" i="42"/>
  <c r="BQ175" i="42"/>
  <c r="BQ177" i="42"/>
  <c r="BQ179" i="42"/>
  <c r="BQ181" i="42"/>
  <c r="BQ183" i="42"/>
  <c r="BQ185" i="42"/>
  <c r="BQ138" i="42"/>
  <c r="BQ143" i="42"/>
  <c r="BQ162" i="42"/>
  <c r="BQ168" i="42"/>
  <c r="BQ176" i="42"/>
  <c r="BQ184" i="42"/>
  <c r="BQ114" i="42"/>
  <c r="BQ117" i="42"/>
  <c r="BQ128" i="42"/>
  <c r="BQ134" i="42"/>
  <c r="BQ153" i="42"/>
  <c r="BQ165" i="42"/>
  <c r="BQ32" i="42"/>
  <c r="BQ146" i="42"/>
  <c r="BQ151" i="42"/>
  <c r="BQ164" i="42"/>
  <c r="BQ170" i="42"/>
  <c r="BQ178" i="42"/>
  <c r="BQ186" i="42"/>
  <c r="BQ33" i="42"/>
  <c r="BQ63" i="42"/>
  <c r="BQ129" i="42"/>
  <c r="BQ137" i="42"/>
  <c r="BQ189" i="42"/>
  <c r="BQ191" i="42"/>
  <c r="BQ193" i="42"/>
  <c r="BQ195" i="42"/>
  <c r="BQ197" i="42"/>
  <c r="BQ199" i="42"/>
  <c r="BQ201" i="42"/>
  <c r="BQ203" i="42"/>
  <c r="BQ205" i="42"/>
  <c r="BQ207" i="42"/>
  <c r="BQ209" i="42"/>
  <c r="BQ211" i="42"/>
  <c r="BQ213" i="42"/>
  <c r="BQ215" i="42"/>
  <c r="BQ217" i="42"/>
  <c r="BQ219" i="42"/>
  <c r="BQ221" i="42"/>
  <c r="BQ223" i="42"/>
  <c r="BQ225" i="42"/>
  <c r="BQ227" i="42"/>
  <c r="BQ229" i="42"/>
  <c r="BQ231" i="42"/>
  <c r="BQ233" i="42"/>
  <c r="BQ235" i="42"/>
  <c r="BQ237" i="42"/>
  <c r="BQ239" i="42"/>
  <c r="BQ241" i="42"/>
  <c r="BQ243" i="42"/>
  <c r="BQ245" i="42"/>
  <c r="BQ247" i="42"/>
  <c r="BQ20" i="42"/>
  <c r="BQ118" i="42"/>
  <c r="BQ135" i="42"/>
  <c r="BQ161" i="42"/>
  <c r="BQ172" i="42"/>
  <c r="BQ154" i="42"/>
  <c r="BQ159" i="42"/>
  <c r="BQ130" i="42"/>
  <c r="BQ182" i="42"/>
  <c r="BQ192" i="42"/>
  <c r="BQ208" i="42"/>
  <c r="BQ224" i="42"/>
  <c r="BQ252" i="42"/>
  <c r="BQ260" i="42"/>
  <c r="BQ55" i="42"/>
  <c r="BQ133" i="42"/>
  <c r="BQ180" i="42"/>
  <c r="BQ187" i="42"/>
  <c r="BQ194" i="42"/>
  <c r="BQ210" i="42"/>
  <c r="BQ226" i="42"/>
  <c r="BQ253" i="42"/>
  <c r="BQ261" i="42"/>
  <c r="BQ113" i="42"/>
  <c r="BQ196" i="42"/>
  <c r="BQ212" i="42"/>
  <c r="BQ228" i="42"/>
  <c r="BQ232" i="42"/>
  <c r="BQ236" i="42"/>
  <c r="BQ240" i="42"/>
  <c r="BQ244" i="42"/>
  <c r="BQ254" i="42"/>
  <c r="BQ200" i="42"/>
  <c r="BQ216" i="42"/>
  <c r="BQ256" i="42"/>
  <c r="BQ174" i="42"/>
  <c r="BQ202" i="42"/>
  <c r="BQ218" i="42"/>
  <c r="BQ248" i="42"/>
  <c r="BQ249" i="42"/>
  <c r="BQ257" i="42"/>
  <c r="BQ145" i="42"/>
  <c r="BQ270" i="42"/>
  <c r="BQ288" i="42"/>
  <c r="BQ220" i="42"/>
  <c r="BQ206" i="42"/>
  <c r="BQ259" i="42"/>
  <c r="BQ265" i="42"/>
  <c r="BQ274" i="42"/>
  <c r="BQ284" i="42"/>
  <c r="BQ285" i="42"/>
  <c r="BQ300" i="42"/>
  <c r="BQ301" i="42"/>
  <c r="BQ314" i="42"/>
  <c r="BQ322" i="42"/>
  <c r="BQ283" i="42"/>
  <c r="BQ298" i="42"/>
  <c r="BQ234" i="42"/>
  <c r="BQ255" i="42"/>
  <c r="BQ262" i="42"/>
  <c r="BQ269" i="42"/>
  <c r="BQ280" i="42"/>
  <c r="BQ296" i="42"/>
  <c r="BQ297" i="42"/>
  <c r="BQ188" i="42"/>
  <c r="BQ230" i="42"/>
  <c r="BQ250" i="42"/>
  <c r="BQ267" i="42"/>
  <c r="BQ282" i="42"/>
  <c r="BQ299" i="42"/>
  <c r="BQ315" i="42"/>
  <c r="BQ323" i="42"/>
  <c r="BQ316" i="42"/>
  <c r="BQ198" i="42"/>
  <c r="BQ281" i="42"/>
  <c r="BQ222" i="42"/>
  <c r="BQ127" i="42"/>
  <c r="BQ204" i="42"/>
  <c r="BQ242" i="42"/>
  <c r="BQ258" i="42"/>
  <c r="BQ266" i="42"/>
  <c r="BQ273" i="42"/>
  <c r="BQ276" i="42"/>
  <c r="BQ277" i="42"/>
  <c r="BQ292" i="42"/>
  <c r="BQ293" i="42"/>
  <c r="BQ308" i="42"/>
  <c r="BQ309" i="42"/>
  <c r="BQ310" i="42"/>
  <c r="BQ318" i="42"/>
  <c r="BQ190" i="42"/>
  <c r="BQ214" i="42"/>
  <c r="BQ246" i="42"/>
  <c r="BQ251" i="42"/>
  <c r="BQ268" i="42"/>
  <c r="BQ275" i="42"/>
  <c r="BQ290" i="42"/>
  <c r="BQ291" i="42"/>
  <c r="BQ306" i="42"/>
  <c r="BQ307" i="42"/>
  <c r="BQ311" i="42"/>
  <c r="BQ319" i="42"/>
  <c r="BQ289" i="42"/>
  <c r="BQ304" i="42"/>
  <c r="BQ305" i="42"/>
  <c r="BQ312" i="42"/>
  <c r="BQ278" i="42"/>
  <c r="BQ295" i="42"/>
  <c r="BQ287" i="42"/>
  <c r="BQ238" i="42"/>
  <c r="BQ279" i="42"/>
  <c r="BQ272" i="42"/>
  <c r="BQ303" i="42"/>
  <c r="BQ320" i="42"/>
  <c r="BQ313" i="42"/>
  <c r="BQ321" i="42"/>
  <c r="BQ263" i="42"/>
  <c r="BQ302" i="42"/>
  <c r="BQ317" i="42"/>
  <c r="BQ264" i="42"/>
  <c r="BQ271" i="42"/>
  <c r="BQ294" i="42"/>
  <c r="BQ286" i="42"/>
  <c r="BP3" i="42"/>
  <c r="BB3" i="42"/>
  <c r="CI4" i="40"/>
  <c r="CC1" i="34"/>
  <c r="AA3" i="35"/>
  <c r="BV4" i="40"/>
  <c r="BB13" i="34"/>
  <c r="P2" i="25"/>
  <c r="P2" i="32"/>
  <c r="K204" i="25"/>
  <c r="I204" i="25"/>
  <c r="H204" i="25"/>
  <c r="J204" i="25"/>
  <c r="L204" i="25"/>
  <c r="D204" i="25"/>
  <c r="O204" i="25"/>
  <c r="G204" i="25"/>
  <c r="E204" i="25"/>
  <c r="N204" i="25"/>
  <c r="M204" i="25"/>
  <c r="F204" i="25"/>
  <c r="CQ295" i="45" l="1"/>
  <c r="CQ296" i="45" s="1"/>
  <c r="BM296" i="45"/>
  <c r="BM305" i="45"/>
  <c r="CQ305" i="45" s="1"/>
  <c r="CP1" i="45"/>
  <c r="CP91" i="45" s="1"/>
  <c r="M14" i="43"/>
  <c r="BL295" i="45"/>
  <c r="CQ306" i="45"/>
  <c r="CQ81" i="45"/>
  <c r="CQ125" i="45"/>
  <c r="CQ276" i="45"/>
  <c r="CQ31" i="45"/>
  <c r="CQ51" i="45"/>
  <c r="CQ201" i="45"/>
  <c r="CQ205" i="45"/>
  <c r="CQ135" i="45" s="1"/>
  <c r="CQ225" i="45"/>
  <c r="CQ5" i="45"/>
  <c r="CQ75" i="45"/>
  <c r="CQ151" i="45"/>
  <c r="CQ186" i="45"/>
  <c r="CQ194" i="45"/>
  <c r="CQ206" i="45"/>
  <c r="CQ318" i="45" s="1"/>
  <c r="CQ230" i="45"/>
  <c r="CQ10" i="45"/>
  <c r="CQ19" i="45"/>
  <c r="CQ65" i="45"/>
  <c r="CQ97" i="45"/>
  <c r="CQ256" i="45"/>
  <c r="CQ304" i="45"/>
  <c r="CQ35" i="45"/>
  <c r="CQ25" i="45"/>
  <c r="CQ115" i="45"/>
  <c r="CQ210" i="45"/>
  <c r="CQ15" i="45"/>
  <c r="CQ26" i="45"/>
  <c r="CQ54" i="45"/>
  <c r="CQ58" i="45"/>
  <c r="CQ121" i="45"/>
  <c r="CQ12" i="45"/>
  <c r="CQ55" i="45"/>
  <c r="CQ106" i="45"/>
  <c r="CQ209" i="45"/>
  <c r="CQ233" i="45"/>
  <c r="CQ13" i="45"/>
  <c r="CQ52" i="45"/>
  <c r="CQ266" i="45"/>
  <c r="CQ117" i="45"/>
  <c r="CQ11" i="45"/>
  <c r="CQ300" i="45"/>
  <c r="CQ126" i="45"/>
  <c r="CQ113" i="45"/>
  <c r="CQ158" i="45"/>
  <c r="CQ18" i="45"/>
  <c r="CQ220" i="45"/>
  <c r="CQ288" i="45"/>
  <c r="CQ79" i="45"/>
  <c r="CQ78" i="45" s="1"/>
  <c r="CQ244" i="45"/>
  <c r="CQ252" i="45"/>
  <c r="CQ264" i="45"/>
  <c r="CQ92" i="45"/>
  <c r="CQ100" i="45"/>
  <c r="CQ132" i="45"/>
  <c r="CQ144" i="45"/>
  <c r="CQ287" i="45"/>
  <c r="CQ254" i="45"/>
  <c r="CQ53" i="45"/>
  <c r="CQ116" i="45"/>
  <c r="CQ175" i="45"/>
  <c r="CQ207" i="45"/>
  <c r="CQ251" i="45"/>
  <c r="CQ14" i="45"/>
  <c r="CQ84" i="45"/>
  <c r="CQ255" i="45"/>
  <c r="CQ231" i="45"/>
  <c r="CQ265" i="45"/>
  <c r="BM206" i="45"/>
  <c r="CR1" i="45"/>
  <c r="CR91" i="45" s="1"/>
  <c r="AD3" i="35"/>
  <c r="O14" i="43"/>
  <c r="BV92" i="40"/>
  <c r="BV91" i="40"/>
  <c r="BV90" i="40"/>
  <c r="BV89" i="40"/>
  <c r="BV88" i="40"/>
  <c r="BV87" i="40"/>
  <c r="BV86" i="40"/>
  <c r="BV85" i="40"/>
  <c r="BV84" i="40"/>
  <c r="BV80" i="40"/>
  <c r="BV82" i="40"/>
  <c r="BV81" i="40"/>
  <c r="BV77" i="40"/>
  <c r="BV71" i="40"/>
  <c r="BV76" i="40"/>
  <c r="BV72" i="40"/>
  <c r="BV69" i="40"/>
  <c r="BV78" i="40"/>
  <c r="BV75" i="40"/>
  <c r="BV66" i="40"/>
  <c r="BV64" i="40"/>
  <c r="BV83" i="40"/>
  <c r="BV73" i="40"/>
  <c r="BV79" i="40"/>
  <c r="BV67" i="40"/>
  <c r="BV62" i="40"/>
  <c r="BV61" i="40"/>
  <c r="BV60" i="40"/>
  <c r="BV59" i="40"/>
  <c r="BV58" i="40"/>
  <c r="BV70" i="40"/>
  <c r="BV63" i="40"/>
  <c r="BV74" i="40"/>
  <c r="BV55" i="40"/>
  <c r="BV52" i="40"/>
  <c r="BV51" i="40"/>
  <c r="BV57" i="40"/>
  <c r="BV53" i="40"/>
  <c r="BV50" i="40"/>
  <c r="BV49" i="40"/>
  <c r="BV65" i="40"/>
  <c r="BV54" i="40"/>
  <c r="BV46" i="40"/>
  <c r="BV39" i="40"/>
  <c r="BV68" i="40"/>
  <c r="BV43" i="40"/>
  <c r="BV42" i="40"/>
  <c r="BV38" i="40"/>
  <c r="BV56" i="40"/>
  <c r="BV47" i="40"/>
  <c r="BV45" i="40"/>
  <c r="BV40" i="40"/>
  <c r="BV37" i="40"/>
  <c r="BV36" i="40"/>
  <c r="BV44" i="40"/>
  <c r="BV28" i="40"/>
  <c r="BV24" i="40"/>
  <c r="BV22" i="40"/>
  <c r="BV21" i="40"/>
  <c r="BV20" i="40"/>
  <c r="BV19" i="40"/>
  <c r="BV48" i="40"/>
  <c r="BV35" i="40"/>
  <c r="BV32" i="40"/>
  <c r="BV30" i="40"/>
  <c r="BV27" i="40"/>
  <c r="BV23" i="40"/>
  <c r="BV34" i="40"/>
  <c r="BV26" i="40"/>
  <c r="BV33" i="40"/>
  <c r="BV31" i="40"/>
  <c r="BV29" i="40"/>
  <c r="BV8" i="40"/>
  <c r="BV7" i="40"/>
  <c r="BV13" i="40"/>
  <c r="BV12" i="40"/>
  <c r="BV11" i="40"/>
  <c r="BV10" i="40"/>
  <c r="BV9" i="40"/>
  <c r="BV14" i="40"/>
  <c r="BV41" i="40"/>
  <c r="BV17" i="40"/>
  <c r="BV15" i="40"/>
  <c r="BV25" i="40"/>
  <c r="BV18" i="40"/>
  <c r="BV16" i="40"/>
  <c r="CI92" i="40"/>
  <c r="CI91" i="40"/>
  <c r="CI90" i="40"/>
  <c r="CI89" i="40"/>
  <c r="CI88" i="40"/>
  <c r="CI87" i="40"/>
  <c r="CI86" i="40"/>
  <c r="CI85" i="40"/>
  <c r="CI84" i="40"/>
  <c r="CI83" i="40"/>
  <c r="CI82" i="40"/>
  <c r="CI81" i="40"/>
  <c r="CI80" i="40"/>
  <c r="CI79" i="40"/>
  <c r="CI78" i="40"/>
  <c r="CI70" i="40"/>
  <c r="CI76" i="40"/>
  <c r="CI75" i="40"/>
  <c r="CI74" i="40"/>
  <c r="CI73" i="40"/>
  <c r="CI71" i="40"/>
  <c r="CI64" i="40"/>
  <c r="CI66" i="40"/>
  <c r="CI67" i="40"/>
  <c r="CI69" i="40"/>
  <c r="CI61" i="40"/>
  <c r="CI60" i="40"/>
  <c r="CI59" i="40"/>
  <c r="CI62" i="40"/>
  <c r="CI55" i="40"/>
  <c r="CI51" i="40"/>
  <c r="CI77" i="40"/>
  <c r="CI65" i="40"/>
  <c r="CI50" i="40"/>
  <c r="CI49" i="40"/>
  <c r="CI48" i="40"/>
  <c r="CI47" i="40"/>
  <c r="CI46" i="40"/>
  <c r="CI45" i="40"/>
  <c r="CI44" i="40"/>
  <c r="CI43" i="40"/>
  <c r="CI68" i="40"/>
  <c r="CI58" i="40"/>
  <c r="CI72" i="40"/>
  <c r="CI52" i="40"/>
  <c r="CI57" i="40"/>
  <c r="CI53" i="40"/>
  <c r="CI42" i="40"/>
  <c r="CI38" i="40"/>
  <c r="CI41" i="40"/>
  <c r="CI37" i="40"/>
  <c r="CI36" i="40"/>
  <c r="CI35" i="40"/>
  <c r="CI34" i="40"/>
  <c r="CI54" i="40"/>
  <c r="CI39" i="40"/>
  <c r="CI32" i="40"/>
  <c r="CI30" i="40"/>
  <c r="CI26" i="40"/>
  <c r="CI25" i="40"/>
  <c r="CI40" i="40"/>
  <c r="CI33" i="40"/>
  <c r="CI31" i="40"/>
  <c r="CI29" i="40"/>
  <c r="CI63" i="40"/>
  <c r="CI19" i="40"/>
  <c r="CI28" i="40"/>
  <c r="CI21" i="40"/>
  <c r="CI56" i="40"/>
  <c r="CI24" i="40"/>
  <c r="CI20" i="40"/>
  <c r="CI17" i="40"/>
  <c r="CI15" i="40"/>
  <c r="CI27" i="40"/>
  <c r="CI23" i="40"/>
  <c r="CI18" i="40"/>
  <c r="CI16" i="40"/>
  <c r="CI22" i="40"/>
  <c r="CI14" i="40"/>
  <c r="CI11" i="40"/>
  <c r="CI7" i="40"/>
  <c r="CI8" i="40"/>
  <c r="CI13" i="40"/>
  <c r="CI9" i="40"/>
  <c r="CI10" i="40"/>
  <c r="CI12" i="40"/>
  <c r="BP5" i="42"/>
  <c r="BP7" i="42"/>
  <c r="BP15" i="42"/>
  <c r="BP23" i="42"/>
  <c r="BP31" i="42"/>
  <c r="BP39" i="42"/>
  <c r="BP47" i="42"/>
  <c r="BP55" i="42"/>
  <c r="BP8" i="42"/>
  <c r="BP16" i="42"/>
  <c r="BP24" i="42"/>
  <c r="BP32" i="42"/>
  <c r="BP40" i="42"/>
  <c r="BP48" i="42"/>
  <c r="BP9" i="42"/>
  <c r="BP11" i="42"/>
  <c r="BP19" i="42"/>
  <c r="BP27" i="42"/>
  <c r="BP35" i="42"/>
  <c r="BP43" i="42"/>
  <c r="BP51" i="42"/>
  <c r="BP59" i="42"/>
  <c r="BP4" i="42"/>
  <c r="BP14" i="42"/>
  <c r="BP17" i="42"/>
  <c r="BP34" i="42"/>
  <c r="BP44" i="42"/>
  <c r="BP53" i="42"/>
  <c r="BP61" i="42"/>
  <c r="BP69" i="42"/>
  <c r="BP20" i="42"/>
  <c r="BP37" i="42"/>
  <c r="BP52" i="42"/>
  <c r="BP62" i="42"/>
  <c r="BP70" i="42"/>
  <c r="BP10" i="42"/>
  <c r="BP12" i="42"/>
  <c r="BP29" i="42"/>
  <c r="BP46" i="42"/>
  <c r="BP50" i="42"/>
  <c r="BP56" i="42"/>
  <c r="BP65" i="42"/>
  <c r="BP73" i="42"/>
  <c r="BP18" i="42"/>
  <c r="BP25" i="42"/>
  <c r="BP72" i="42"/>
  <c r="BP75" i="42"/>
  <c r="BP83" i="42"/>
  <c r="BP91" i="42"/>
  <c r="BP96" i="42"/>
  <c r="BP30" i="42"/>
  <c r="BP64" i="42"/>
  <c r="BP77" i="42"/>
  <c r="BP85" i="42"/>
  <c r="BP93" i="42"/>
  <c r="BP21" i="42"/>
  <c r="BP28" i="42"/>
  <c r="BP54" i="42"/>
  <c r="BP58" i="42"/>
  <c r="BP67" i="42"/>
  <c r="BP78" i="42"/>
  <c r="BP86" i="42"/>
  <c r="BP94" i="42"/>
  <c r="BP97" i="42"/>
  <c r="BP99" i="42"/>
  <c r="BP101" i="42"/>
  <c r="BP103" i="42"/>
  <c r="BP105" i="42"/>
  <c r="BP107" i="42"/>
  <c r="BP109" i="42"/>
  <c r="BP111" i="42"/>
  <c r="BP113" i="42"/>
  <c r="BP115" i="42"/>
  <c r="BP117" i="42"/>
  <c r="BP119" i="42"/>
  <c r="BP121" i="42"/>
  <c r="BP123" i="42"/>
  <c r="BP125" i="42"/>
  <c r="BP127" i="42"/>
  <c r="BP129" i="42"/>
  <c r="BP131" i="42"/>
  <c r="BP133" i="42"/>
  <c r="BP26" i="42"/>
  <c r="BP33" i="42"/>
  <c r="BP42" i="42"/>
  <c r="BP60" i="42"/>
  <c r="BP63" i="42"/>
  <c r="BP79" i="42"/>
  <c r="BP87" i="42"/>
  <c r="BP6" i="42"/>
  <c r="BP13" i="42"/>
  <c r="BP22" i="42"/>
  <c r="BP81" i="42"/>
  <c r="BP89" i="42"/>
  <c r="BP82" i="42"/>
  <c r="BP112" i="42"/>
  <c r="BP124" i="42"/>
  <c r="BP140" i="42"/>
  <c r="BP148" i="42"/>
  <c r="BP156" i="42"/>
  <c r="BP57" i="42"/>
  <c r="BP80" i="42"/>
  <c r="BP98" i="42"/>
  <c r="BP122" i="42"/>
  <c r="BP141" i="42"/>
  <c r="BP149" i="42"/>
  <c r="BP157" i="42"/>
  <c r="BP41" i="42"/>
  <c r="BP66" i="42"/>
  <c r="BP92" i="42"/>
  <c r="BP100" i="42"/>
  <c r="BP120" i="42"/>
  <c r="BP142" i="42"/>
  <c r="BP150" i="42"/>
  <c r="BP158" i="42"/>
  <c r="BP36" i="42"/>
  <c r="BP90" i="42"/>
  <c r="BP102" i="42"/>
  <c r="BP118" i="42"/>
  <c r="BP134" i="42"/>
  <c r="BP135" i="42"/>
  <c r="BP143" i="42"/>
  <c r="BP151" i="42"/>
  <c r="BP159" i="42"/>
  <c r="BP71" i="42"/>
  <c r="BP74" i="42"/>
  <c r="BP106" i="42"/>
  <c r="BP114" i="42"/>
  <c r="BP130" i="42"/>
  <c r="BP137" i="42"/>
  <c r="BP145" i="42"/>
  <c r="BP153" i="42"/>
  <c r="BP161" i="42"/>
  <c r="BP76" i="42"/>
  <c r="BP95" i="42"/>
  <c r="BP136" i="42"/>
  <c r="BP162" i="42"/>
  <c r="BP166" i="42"/>
  <c r="BP168" i="42"/>
  <c r="BP68" i="42"/>
  <c r="BP128" i="42"/>
  <c r="BP155" i="42"/>
  <c r="BP160" i="42"/>
  <c r="BP165" i="42"/>
  <c r="BP169" i="42"/>
  <c r="BP177" i="42"/>
  <c r="BP185" i="42"/>
  <c r="BP45" i="42"/>
  <c r="BP110" i="42"/>
  <c r="BP146" i="42"/>
  <c r="BP164" i="42"/>
  <c r="BP170" i="42"/>
  <c r="BP178" i="42"/>
  <c r="BP186" i="42"/>
  <c r="BP49" i="42"/>
  <c r="BP84" i="42"/>
  <c r="BP139" i="42"/>
  <c r="BP144" i="42"/>
  <c r="BP171" i="42"/>
  <c r="BP179" i="42"/>
  <c r="BP189" i="42"/>
  <c r="BP191" i="42"/>
  <c r="BP193" i="42"/>
  <c r="BP195" i="42"/>
  <c r="BP197" i="42"/>
  <c r="BP199" i="42"/>
  <c r="BP201" i="42"/>
  <c r="BP203" i="42"/>
  <c r="BP205" i="42"/>
  <c r="BP207" i="42"/>
  <c r="BP209" i="42"/>
  <c r="BP211" i="42"/>
  <c r="BP213" i="42"/>
  <c r="BP215" i="42"/>
  <c r="BP217" i="42"/>
  <c r="BP219" i="42"/>
  <c r="BP221" i="42"/>
  <c r="BP223" i="42"/>
  <c r="BP225" i="42"/>
  <c r="BP227" i="42"/>
  <c r="BP126" i="42"/>
  <c r="BP132" i="42"/>
  <c r="BP172" i="42"/>
  <c r="BP180" i="42"/>
  <c r="BP187" i="42"/>
  <c r="BP154" i="42"/>
  <c r="BP163" i="42"/>
  <c r="BP173" i="42"/>
  <c r="BP38" i="42"/>
  <c r="BP108" i="42"/>
  <c r="BP147" i="42"/>
  <c r="BP152" i="42"/>
  <c r="BP174" i="42"/>
  <c r="BP182" i="42"/>
  <c r="BP104" i="42"/>
  <c r="BP175" i="42"/>
  <c r="BP194" i="42"/>
  <c r="BP210" i="42"/>
  <c r="BP226" i="42"/>
  <c r="BP253" i="42"/>
  <c r="BP261" i="42"/>
  <c r="BP167" i="42"/>
  <c r="BP196" i="42"/>
  <c r="BP212" i="42"/>
  <c r="BP228" i="42"/>
  <c r="BP232" i="42"/>
  <c r="BP236" i="42"/>
  <c r="BP240" i="42"/>
  <c r="BP244" i="42"/>
  <c r="BP254" i="42"/>
  <c r="BP290" i="42"/>
  <c r="BP302" i="42"/>
  <c r="BP304" i="42"/>
  <c r="BP308" i="42"/>
  <c r="BP198" i="42"/>
  <c r="BP214" i="42"/>
  <c r="BP255" i="42"/>
  <c r="BP262" i="42"/>
  <c r="BP264" i="42"/>
  <c r="BP266" i="42"/>
  <c r="BP268" i="42"/>
  <c r="BP270" i="42"/>
  <c r="BP272" i="42"/>
  <c r="BP274" i="42"/>
  <c r="BP276" i="42"/>
  <c r="BP278" i="42"/>
  <c r="BP280" i="42"/>
  <c r="BP282" i="42"/>
  <c r="BP284" i="42"/>
  <c r="BP286" i="42"/>
  <c r="BP288" i="42"/>
  <c r="BP292" i="42"/>
  <c r="BP294" i="42"/>
  <c r="BP296" i="42"/>
  <c r="BP298" i="42"/>
  <c r="BP300" i="42"/>
  <c r="BP306" i="42"/>
  <c r="BP176" i="42"/>
  <c r="BP181" i="42"/>
  <c r="BP202" i="42"/>
  <c r="BP218" i="42"/>
  <c r="BP248" i="42"/>
  <c r="BP249" i="42"/>
  <c r="BP257" i="42"/>
  <c r="BP88" i="42"/>
  <c r="BP188" i="42"/>
  <c r="BP204" i="42"/>
  <c r="BP220" i="42"/>
  <c r="BP230" i="42"/>
  <c r="BP234" i="42"/>
  <c r="BP238" i="42"/>
  <c r="BP242" i="42"/>
  <c r="BP246" i="42"/>
  <c r="BP247" i="42"/>
  <c r="BP250" i="42"/>
  <c r="BP258" i="42"/>
  <c r="BP224" i="42"/>
  <c r="BP243" i="42"/>
  <c r="BP263" i="42"/>
  <c r="BP287" i="42"/>
  <c r="BP313" i="42"/>
  <c r="BP206" i="42"/>
  <c r="BP229" i="42"/>
  <c r="BP192" i="42"/>
  <c r="BP216" i="42"/>
  <c r="BP233" i="42"/>
  <c r="BP252" i="42"/>
  <c r="BP267" i="42"/>
  <c r="BP283" i="42"/>
  <c r="BP299" i="42"/>
  <c r="BP315" i="42"/>
  <c r="BP323" i="42"/>
  <c r="BP316" i="42"/>
  <c r="BP116" i="42"/>
  <c r="BP241" i="42"/>
  <c r="BP271" i="42"/>
  <c r="BP317" i="42"/>
  <c r="BP237" i="42"/>
  <c r="BP269" i="42"/>
  <c r="BP281" i="42"/>
  <c r="BP297" i="42"/>
  <c r="BP279" i="42"/>
  <c r="BP183" i="42"/>
  <c r="BP222" i="42"/>
  <c r="BP295" i="42"/>
  <c r="BP231" i="42"/>
  <c r="BP184" i="42"/>
  <c r="BP190" i="42"/>
  <c r="BP235" i="42"/>
  <c r="BP251" i="42"/>
  <c r="BP275" i="42"/>
  <c r="BP291" i="42"/>
  <c r="BP307" i="42"/>
  <c r="BP311" i="42"/>
  <c r="BP319" i="42"/>
  <c r="BP138" i="42"/>
  <c r="BP200" i="42"/>
  <c r="BP239" i="42"/>
  <c r="BP256" i="42"/>
  <c r="BP289" i="42"/>
  <c r="BP305" i="42"/>
  <c r="BP312" i="42"/>
  <c r="BP320" i="42"/>
  <c r="BP303" i="42"/>
  <c r="BP273" i="42"/>
  <c r="BP318" i="42"/>
  <c r="BP260" i="42"/>
  <c r="BP321" i="42"/>
  <c r="BP259" i="42"/>
  <c r="BP309" i="42"/>
  <c r="BP301" i="42"/>
  <c r="BP293" i="42"/>
  <c r="BP310" i="42"/>
  <c r="BP285" i="42"/>
  <c r="BP314" i="42"/>
  <c r="BP245" i="42"/>
  <c r="BP277" i="42"/>
  <c r="BP322" i="42"/>
  <c r="BP208" i="42"/>
  <c r="BP265" i="42"/>
  <c r="BO3" i="42"/>
  <c r="BA3" i="42"/>
  <c r="BA40" i="42" s="1"/>
  <c r="CI6" i="40"/>
  <c r="CH4" i="40"/>
  <c r="CB1" i="34"/>
  <c r="BV6" i="40"/>
  <c r="Z3" i="35"/>
  <c r="BU4" i="40"/>
  <c r="H3" i="19"/>
  <c r="U3" i="19"/>
  <c r="BN295" i="45" s="1"/>
  <c r="BR303" i="34"/>
  <c r="BS303" i="34"/>
  <c r="BT303" i="34"/>
  <c r="BU303" i="34"/>
  <c r="BV303" i="34"/>
  <c r="BW303" i="34"/>
  <c r="BX303" i="34"/>
  <c r="BY303" i="34"/>
  <c r="BZ303" i="34"/>
  <c r="CA303" i="34"/>
  <c r="CB303" i="34"/>
  <c r="CC303" i="34"/>
  <c r="CR15" i="45" l="1"/>
  <c r="CR54" i="45"/>
  <c r="CR65" i="45"/>
  <c r="CR97" i="45"/>
  <c r="CR252" i="45"/>
  <c r="CR300" i="45"/>
  <c r="CR35" i="45"/>
  <c r="CR126" i="45"/>
  <c r="CR201" i="45"/>
  <c r="CR225" i="45"/>
  <c r="CR52" i="45"/>
  <c r="CR75" i="45"/>
  <c r="CR10" i="45"/>
  <c r="CR306" i="45"/>
  <c r="CR58" i="45"/>
  <c r="CR117" i="45"/>
  <c r="CR244" i="45"/>
  <c r="CR256" i="45"/>
  <c r="CR276" i="45"/>
  <c r="CR304" i="45"/>
  <c r="CR12" i="45"/>
  <c r="CR205" i="45"/>
  <c r="CR135" i="45" s="1"/>
  <c r="CR233" i="45"/>
  <c r="CR79" i="45"/>
  <c r="CR78" i="45" s="1"/>
  <c r="CR158" i="45"/>
  <c r="CR186" i="45"/>
  <c r="CR254" i="45"/>
  <c r="CR14" i="45"/>
  <c r="CR18" i="45"/>
  <c r="CR266" i="45"/>
  <c r="CR11" i="45"/>
  <c r="CR26" i="45"/>
  <c r="CR81" i="45"/>
  <c r="CR113" i="45"/>
  <c r="CR121" i="45"/>
  <c r="CR220" i="45"/>
  <c r="CR264" i="45"/>
  <c r="CR31" i="45"/>
  <c r="CR209" i="45"/>
  <c r="CR13" i="45"/>
  <c r="CR25" i="45"/>
  <c r="CR19" i="45"/>
  <c r="CR55" i="45"/>
  <c r="CR125" i="45"/>
  <c r="CR51" i="45"/>
  <c r="CR288" i="45"/>
  <c r="CR210" i="45"/>
  <c r="CR84" i="45"/>
  <c r="CR100" i="45"/>
  <c r="CR116" i="45"/>
  <c r="CR106" i="45"/>
  <c r="CR151" i="45"/>
  <c r="CR5" i="45"/>
  <c r="CR206" i="45"/>
  <c r="CR318" i="45" s="1"/>
  <c r="CR230" i="45"/>
  <c r="CR115" i="45"/>
  <c r="CR194" i="45"/>
  <c r="CR207" i="45"/>
  <c r="CR231" i="45"/>
  <c r="CR53" i="45"/>
  <c r="CR92" i="45"/>
  <c r="CR132" i="45"/>
  <c r="CR175" i="45"/>
  <c r="CR287" i="45"/>
  <c r="CR144" i="45"/>
  <c r="CR251" i="45"/>
  <c r="CR265" i="45"/>
  <c r="CR255" i="45"/>
  <c r="BN206" i="45"/>
  <c r="CP15" i="45"/>
  <c r="CP65" i="45"/>
  <c r="CP81" i="45"/>
  <c r="CP304" i="45"/>
  <c r="CP209" i="45"/>
  <c r="CP151" i="45"/>
  <c r="CP10" i="45"/>
  <c r="CP11" i="45"/>
  <c r="CP19" i="45"/>
  <c r="CP264" i="45"/>
  <c r="CP276" i="45"/>
  <c r="CP288" i="45"/>
  <c r="CP300" i="45"/>
  <c r="CP35" i="45"/>
  <c r="CP51" i="45"/>
  <c r="CP55" i="45"/>
  <c r="CP126" i="45"/>
  <c r="CP5" i="45"/>
  <c r="CP13" i="45"/>
  <c r="CP25" i="45"/>
  <c r="CP186" i="45"/>
  <c r="CP194" i="45"/>
  <c r="CP210" i="45"/>
  <c r="CP14" i="45"/>
  <c r="CP53" i="45"/>
  <c r="CP306" i="45"/>
  <c r="CP54" i="45"/>
  <c r="CP97" i="45"/>
  <c r="CP113" i="45"/>
  <c r="CP117" i="45"/>
  <c r="CP125" i="45"/>
  <c r="CP244" i="45"/>
  <c r="CP252" i="45"/>
  <c r="CP12" i="45"/>
  <c r="CP201" i="45"/>
  <c r="CP225" i="45"/>
  <c r="CP52" i="45"/>
  <c r="CP58" i="45"/>
  <c r="CP266" i="45"/>
  <c r="CP121" i="45"/>
  <c r="CP220" i="45"/>
  <c r="CP26" i="45"/>
  <c r="CP256" i="45"/>
  <c r="CP31" i="45"/>
  <c r="CP92" i="45"/>
  <c r="CP205" i="45"/>
  <c r="CP135" i="45" s="1"/>
  <c r="CP106" i="45"/>
  <c r="CP79" i="45"/>
  <c r="CP78" i="45" s="1"/>
  <c r="CP115" i="45"/>
  <c r="CP254" i="45"/>
  <c r="CP84" i="45"/>
  <c r="CP116" i="45"/>
  <c r="CP230" i="45"/>
  <c r="CP18" i="45"/>
  <c r="CP100" i="45"/>
  <c r="CP287" i="45"/>
  <c r="CP265" i="45"/>
  <c r="CP206" i="45"/>
  <c r="CP144" i="45"/>
  <c r="CP231" i="45"/>
  <c r="CP251" i="45"/>
  <c r="CP75" i="45"/>
  <c r="CP175" i="45"/>
  <c r="CP207" i="45"/>
  <c r="CP233" i="45"/>
  <c r="CP158" i="45"/>
  <c r="CP132" i="45"/>
  <c r="CP255" i="45"/>
  <c r="BL206" i="45"/>
  <c r="BN305" i="45"/>
  <c r="CR305" i="45" s="1"/>
  <c r="CR295" i="45"/>
  <c r="CR296" i="45" s="1"/>
  <c r="BN296" i="45"/>
  <c r="BM318" i="45"/>
  <c r="CQ181" i="45"/>
  <c r="CQ178" i="45"/>
  <c r="CQ179" i="45"/>
  <c r="L14" i="43"/>
  <c r="CO1" i="45"/>
  <c r="CO91" i="45" s="1"/>
  <c r="BK295" i="45"/>
  <c r="P4" i="44"/>
  <c r="CP295" i="45"/>
  <c r="CP296" i="45" s="1"/>
  <c r="BL305" i="45"/>
  <c r="CP305" i="45" s="1"/>
  <c r="BL296" i="45"/>
  <c r="P14" i="43"/>
  <c r="AE3" i="35"/>
  <c r="CS1" i="45"/>
  <c r="CS91" i="45" s="1"/>
  <c r="BO295" i="45"/>
  <c r="CQ119" i="45"/>
  <c r="CQ112" i="45"/>
  <c r="CQ49" i="45"/>
  <c r="CQ45" i="45"/>
  <c r="CQ46" i="45"/>
  <c r="CQ167" i="45"/>
  <c r="CQ69" i="45"/>
  <c r="CQ322" i="45"/>
  <c r="CQ40" i="45"/>
  <c r="CQ47" i="45"/>
  <c r="CQ107" i="45"/>
  <c r="CQ48" i="45"/>
  <c r="CQ42" i="45"/>
  <c r="CQ43" i="45"/>
  <c r="CQ41" i="45"/>
  <c r="CQ319" i="45"/>
  <c r="CH92" i="40"/>
  <c r="CH91" i="40"/>
  <c r="CH90" i="40"/>
  <c r="CH89" i="40"/>
  <c r="CH88" i="40"/>
  <c r="CH87" i="40"/>
  <c r="CH86" i="40"/>
  <c r="CH85" i="40"/>
  <c r="CH84" i="40"/>
  <c r="CH83" i="40"/>
  <c r="CH82" i="40"/>
  <c r="CH81" i="40"/>
  <c r="CH80" i="40"/>
  <c r="CH79" i="40"/>
  <c r="CH77" i="40"/>
  <c r="CH76" i="40"/>
  <c r="CH75" i="40"/>
  <c r="CH74" i="40"/>
  <c r="CH78" i="40"/>
  <c r="CH68" i="40"/>
  <c r="CH67" i="40"/>
  <c r="CH66" i="40"/>
  <c r="CH65" i="40"/>
  <c r="CH64" i="40"/>
  <c r="CH70" i="40"/>
  <c r="CH72" i="40"/>
  <c r="CH62" i="40"/>
  <c r="CH63" i="40"/>
  <c r="CH69" i="40"/>
  <c r="CH61" i="40"/>
  <c r="CH60" i="40"/>
  <c r="CH59" i="40"/>
  <c r="CH57" i="40"/>
  <c r="CH55" i="40"/>
  <c r="CH51" i="40"/>
  <c r="CH73" i="40"/>
  <c r="CH71" i="40"/>
  <c r="CH50" i="40"/>
  <c r="CH49" i="40"/>
  <c r="CH48" i="40"/>
  <c r="CH47" i="40"/>
  <c r="CH46" i="40"/>
  <c r="CH56" i="40"/>
  <c r="CH52" i="40"/>
  <c r="CH53" i="40"/>
  <c r="CH42" i="40"/>
  <c r="CH38" i="40"/>
  <c r="CH43" i="40"/>
  <c r="CH41" i="40"/>
  <c r="CH58" i="40"/>
  <c r="CH45" i="40"/>
  <c r="CH54" i="40"/>
  <c r="CH39" i="40"/>
  <c r="CH36" i="40"/>
  <c r="CH27" i="40"/>
  <c r="CH23" i="40"/>
  <c r="CH32" i="40"/>
  <c r="CH30" i="40"/>
  <c r="CH26" i="40"/>
  <c r="CH37" i="40"/>
  <c r="CH25" i="40"/>
  <c r="CH44" i="40"/>
  <c r="CH28" i="40"/>
  <c r="CH31" i="40"/>
  <c r="CH14" i="40"/>
  <c r="CH34" i="40"/>
  <c r="CH19" i="40"/>
  <c r="CH29" i="40"/>
  <c r="CH24" i="40"/>
  <c r="CH20" i="40"/>
  <c r="CH17" i="40"/>
  <c r="CH15" i="40"/>
  <c r="CH40" i="40"/>
  <c r="CH33" i="40"/>
  <c r="CH13" i="40"/>
  <c r="CH12" i="40"/>
  <c r="CH11" i="40"/>
  <c r="CH10" i="40"/>
  <c r="CH9" i="40"/>
  <c r="CH8" i="40"/>
  <c r="CH7" i="40"/>
  <c r="CH35" i="40"/>
  <c r="CH22" i="40"/>
  <c r="CH18" i="40"/>
  <c r="CH16" i="40"/>
  <c r="CH21" i="40"/>
  <c r="BU83" i="40"/>
  <c r="BU79" i="40"/>
  <c r="BU78" i="40"/>
  <c r="BU77" i="40"/>
  <c r="BU76" i="40"/>
  <c r="BU75" i="40"/>
  <c r="BU74" i="40"/>
  <c r="BU73" i="40"/>
  <c r="BU72" i="40"/>
  <c r="BU71" i="40"/>
  <c r="BU70" i="40"/>
  <c r="BU69" i="40"/>
  <c r="BU92" i="40"/>
  <c r="BU88" i="40"/>
  <c r="BU80" i="40"/>
  <c r="BU84" i="40"/>
  <c r="BU81" i="40"/>
  <c r="BU90" i="40"/>
  <c r="BU86" i="40"/>
  <c r="BU82" i="40"/>
  <c r="BU89" i="40"/>
  <c r="BU91" i="40"/>
  <c r="BU63" i="40"/>
  <c r="BU66" i="40"/>
  <c r="BU64" i="40"/>
  <c r="BU67" i="40"/>
  <c r="BU62" i="40"/>
  <c r="BU61" i="40"/>
  <c r="BU60" i="40"/>
  <c r="BU59" i="40"/>
  <c r="BU58" i="40"/>
  <c r="BU57" i="40"/>
  <c r="BU87" i="40"/>
  <c r="BU85" i="40"/>
  <c r="BU55" i="40"/>
  <c r="BU52" i="40"/>
  <c r="BU51" i="40"/>
  <c r="BU53" i="40"/>
  <c r="BU50" i="40"/>
  <c r="BU49" i="40"/>
  <c r="BU48" i="40"/>
  <c r="BU47" i="40"/>
  <c r="BU46" i="40"/>
  <c r="BU40" i="40"/>
  <c r="BU37" i="40"/>
  <c r="BU36" i="40"/>
  <c r="BU35" i="40"/>
  <c r="BU34" i="40"/>
  <c r="BU33" i="40"/>
  <c r="BU32" i="40"/>
  <c r="BU31" i="40"/>
  <c r="BU30" i="40"/>
  <c r="BU29" i="40"/>
  <c r="BU28" i="40"/>
  <c r="BU27" i="40"/>
  <c r="BU26" i="40"/>
  <c r="BU25" i="40"/>
  <c r="BU24" i="40"/>
  <c r="BU23" i="40"/>
  <c r="BU65" i="40"/>
  <c r="BU54" i="40"/>
  <c r="BU39" i="40"/>
  <c r="BU68" i="40"/>
  <c r="BU41" i="40"/>
  <c r="BU56" i="40"/>
  <c r="BU45" i="40"/>
  <c r="BU43" i="40"/>
  <c r="BU44" i="40"/>
  <c r="BU42" i="40"/>
  <c r="BU22" i="40"/>
  <c r="BU21" i="40"/>
  <c r="BU20" i="40"/>
  <c r="BU19" i="40"/>
  <c r="BU18" i="40"/>
  <c r="BU17" i="40"/>
  <c r="BU16" i="40"/>
  <c r="BU15" i="40"/>
  <c r="BU14" i="40"/>
  <c r="BU38" i="40"/>
  <c r="BU7" i="40"/>
  <c r="BU13" i="40"/>
  <c r="BU12" i="40"/>
  <c r="BU11" i="40"/>
  <c r="BU10" i="40"/>
  <c r="BU9" i="40"/>
  <c r="BU8" i="40"/>
  <c r="BO6" i="42"/>
  <c r="BO8" i="42"/>
  <c r="BO16" i="42"/>
  <c r="BO24" i="42"/>
  <c r="BO32" i="42"/>
  <c r="BO40" i="42"/>
  <c r="BO48" i="42"/>
  <c r="BO56" i="42"/>
  <c r="BO61" i="42"/>
  <c r="BO63" i="42"/>
  <c r="BO65" i="42"/>
  <c r="BO67" i="42"/>
  <c r="BO69" i="42"/>
  <c r="BO71" i="42"/>
  <c r="BO73" i="42"/>
  <c r="BO9" i="42"/>
  <c r="BO17" i="42"/>
  <c r="BO25" i="42"/>
  <c r="BO33" i="42"/>
  <c r="BO41" i="42"/>
  <c r="BO10" i="42"/>
  <c r="BO4" i="42"/>
  <c r="BO12" i="42"/>
  <c r="BO20" i="42"/>
  <c r="BO28" i="42"/>
  <c r="BO36" i="42"/>
  <c r="BO44" i="42"/>
  <c r="BO52" i="42"/>
  <c r="BO60" i="42"/>
  <c r="BO62" i="42"/>
  <c r="BO64" i="42"/>
  <c r="BO66" i="42"/>
  <c r="BO68" i="42"/>
  <c r="BO70" i="42"/>
  <c r="BO72" i="42"/>
  <c r="BO27" i="42"/>
  <c r="BO37" i="42"/>
  <c r="BO59" i="42"/>
  <c r="BO13" i="42"/>
  <c r="BO30" i="42"/>
  <c r="BO47" i="42"/>
  <c r="BO58" i="42"/>
  <c r="BO22" i="42"/>
  <c r="BO39" i="42"/>
  <c r="BO42" i="42"/>
  <c r="BO49" i="42"/>
  <c r="BO11" i="42"/>
  <c r="BO34" i="42"/>
  <c r="BO76" i="42"/>
  <c r="BO84" i="42"/>
  <c r="BO92" i="42"/>
  <c r="BO14" i="42"/>
  <c r="BO21" i="42"/>
  <c r="BO46" i="42"/>
  <c r="BO54" i="42"/>
  <c r="BO78" i="42"/>
  <c r="BO86" i="42"/>
  <c r="BO94" i="42"/>
  <c r="BO97" i="42"/>
  <c r="BO99" i="42"/>
  <c r="BO101" i="42"/>
  <c r="BO103" i="42"/>
  <c r="BO105" i="42"/>
  <c r="BO107" i="42"/>
  <c r="BO109" i="42"/>
  <c r="BO111" i="42"/>
  <c r="BO113" i="42"/>
  <c r="BO115" i="42"/>
  <c r="BO117" i="42"/>
  <c r="BO119" i="42"/>
  <c r="BO121" i="42"/>
  <c r="BO123" i="42"/>
  <c r="BO125" i="42"/>
  <c r="BO127" i="42"/>
  <c r="BO129" i="42"/>
  <c r="BO131" i="42"/>
  <c r="BO133" i="42"/>
  <c r="BO135" i="42"/>
  <c r="BO137" i="42"/>
  <c r="BO139" i="42"/>
  <c r="BO141" i="42"/>
  <c r="BO143" i="42"/>
  <c r="BO145" i="42"/>
  <c r="BO147" i="42"/>
  <c r="BO149" i="42"/>
  <c r="BO151" i="42"/>
  <c r="BO153" i="42"/>
  <c r="BO155" i="42"/>
  <c r="BO157" i="42"/>
  <c r="BO159" i="42"/>
  <c r="BO161" i="42"/>
  <c r="BO163" i="42"/>
  <c r="BO165" i="42"/>
  <c r="BO167" i="42"/>
  <c r="BO5" i="42"/>
  <c r="BO19" i="42"/>
  <c r="BO26" i="42"/>
  <c r="BO35" i="42"/>
  <c r="BO79" i="42"/>
  <c r="BO87" i="42"/>
  <c r="BO80" i="42"/>
  <c r="BO88" i="42"/>
  <c r="BO95" i="42"/>
  <c r="BO29" i="42"/>
  <c r="BO31" i="42"/>
  <c r="BO38" i="42"/>
  <c r="BO45" i="42"/>
  <c r="BO53" i="42"/>
  <c r="BO55" i="42"/>
  <c r="BO57" i="42"/>
  <c r="BO74" i="42"/>
  <c r="BO82" i="42"/>
  <c r="BO90" i="42"/>
  <c r="BO98" i="42"/>
  <c r="BO100" i="42"/>
  <c r="BO102" i="42"/>
  <c r="BO104" i="42"/>
  <c r="BO106" i="42"/>
  <c r="BO108" i="42"/>
  <c r="BO110" i="42"/>
  <c r="BO112" i="42"/>
  <c r="BO114" i="42"/>
  <c r="BO116" i="42"/>
  <c r="BO118" i="42"/>
  <c r="BO120" i="42"/>
  <c r="BO122" i="42"/>
  <c r="BO124" i="42"/>
  <c r="BO126" i="42"/>
  <c r="BO128" i="42"/>
  <c r="BO130" i="42"/>
  <c r="BO132" i="42"/>
  <c r="BO134" i="42"/>
  <c r="BO136" i="42"/>
  <c r="BO138" i="42"/>
  <c r="BO140" i="42"/>
  <c r="BO142" i="42"/>
  <c r="BO144" i="42"/>
  <c r="BO146" i="42"/>
  <c r="BO148" i="42"/>
  <c r="BO150" i="42"/>
  <c r="BO152" i="42"/>
  <c r="BO154" i="42"/>
  <c r="BO156" i="42"/>
  <c r="BO158" i="42"/>
  <c r="BO160" i="42"/>
  <c r="BO162" i="42"/>
  <c r="BO164" i="42"/>
  <c r="BO166" i="42"/>
  <c r="BO75" i="42"/>
  <c r="BO96" i="42"/>
  <c r="BO23" i="42"/>
  <c r="BO85" i="42"/>
  <c r="BO18" i="42"/>
  <c r="BO83" i="42"/>
  <c r="BO169" i="42"/>
  <c r="BO171" i="42"/>
  <c r="BO173" i="42"/>
  <c r="BO175" i="42"/>
  <c r="BO177" i="42"/>
  <c r="BO179" i="42"/>
  <c r="BO181" i="42"/>
  <c r="BO183" i="42"/>
  <c r="BO185" i="42"/>
  <c r="BO187" i="42"/>
  <c r="BO93" i="42"/>
  <c r="BO7" i="42"/>
  <c r="BO43" i="42"/>
  <c r="BO89" i="42"/>
  <c r="BO170" i="42"/>
  <c r="BO178" i="42"/>
  <c r="BO186" i="42"/>
  <c r="BO77" i="42"/>
  <c r="BO189" i="42"/>
  <c r="BO191" i="42"/>
  <c r="BO193" i="42"/>
  <c r="BO195" i="42"/>
  <c r="BO197" i="42"/>
  <c r="BO199" i="42"/>
  <c r="BO201" i="42"/>
  <c r="BO203" i="42"/>
  <c r="BO205" i="42"/>
  <c r="BO207" i="42"/>
  <c r="BO209" i="42"/>
  <c r="BO211" i="42"/>
  <c r="BO213" i="42"/>
  <c r="BO215" i="42"/>
  <c r="BO217" i="42"/>
  <c r="BO219" i="42"/>
  <c r="BO221" i="42"/>
  <c r="BO223" i="42"/>
  <c r="BO225" i="42"/>
  <c r="BO227" i="42"/>
  <c r="BO229" i="42"/>
  <c r="BO231" i="42"/>
  <c r="BO233" i="42"/>
  <c r="BO235" i="42"/>
  <c r="BO237" i="42"/>
  <c r="BO239" i="42"/>
  <c r="BO241" i="42"/>
  <c r="BO243" i="42"/>
  <c r="BO245" i="42"/>
  <c r="BO247" i="42"/>
  <c r="BO249" i="42"/>
  <c r="BO251" i="42"/>
  <c r="BO253" i="42"/>
  <c r="BO255" i="42"/>
  <c r="BO257" i="42"/>
  <c r="BO259" i="42"/>
  <c r="BO261" i="42"/>
  <c r="BO15" i="42"/>
  <c r="BO91" i="42"/>
  <c r="BO172" i="42"/>
  <c r="BO180" i="42"/>
  <c r="BO50" i="42"/>
  <c r="BO51" i="42"/>
  <c r="BO81" i="42"/>
  <c r="BO188" i="42"/>
  <c r="BO190" i="42"/>
  <c r="BO192" i="42"/>
  <c r="BO194" i="42"/>
  <c r="BO196" i="42"/>
  <c r="BO198" i="42"/>
  <c r="BO200" i="42"/>
  <c r="BO202" i="42"/>
  <c r="BO204" i="42"/>
  <c r="BO206" i="42"/>
  <c r="BO208" i="42"/>
  <c r="BO210" i="42"/>
  <c r="BO212" i="42"/>
  <c r="BO214" i="42"/>
  <c r="BO216" i="42"/>
  <c r="BO218" i="42"/>
  <c r="BO220" i="42"/>
  <c r="BO222" i="42"/>
  <c r="BO224" i="42"/>
  <c r="BO226" i="42"/>
  <c r="BO228" i="42"/>
  <c r="BO230" i="42"/>
  <c r="BO232" i="42"/>
  <c r="BO234" i="42"/>
  <c r="BO236" i="42"/>
  <c r="BO238" i="42"/>
  <c r="BO240" i="42"/>
  <c r="BO242" i="42"/>
  <c r="BO244" i="42"/>
  <c r="BO246" i="42"/>
  <c r="BO248" i="42"/>
  <c r="BO250" i="42"/>
  <c r="BO252" i="42"/>
  <c r="BO254" i="42"/>
  <c r="BO256" i="42"/>
  <c r="BO258" i="42"/>
  <c r="BO260" i="42"/>
  <c r="BO262" i="42"/>
  <c r="BO264" i="42"/>
  <c r="BO266" i="42"/>
  <c r="BO268" i="42"/>
  <c r="BO270" i="42"/>
  <c r="BO272" i="42"/>
  <c r="BO274" i="42"/>
  <c r="BO276" i="42"/>
  <c r="BO278" i="42"/>
  <c r="BO280" i="42"/>
  <c r="BO282" i="42"/>
  <c r="BO284" i="42"/>
  <c r="BO286" i="42"/>
  <c r="BO288" i="42"/>
  <c r="BO290" i="42"/>
  <c r="BO292" i="42"/>
  <c r="BO294" i="42"/>
  <c r="BO296" i="42"/>
  <c r="BO298" i="42"/>
  <c r="BO300" i="42"/>
  <c r="BO302" i="42"/>
  <c r="BO304" i="42"/>
  <c r="BO306" i="42"/>
  <c r="BO308" i="42"/>
  <c r="BO310" i="42"/>
  <c r="BO312" i="42"/>
  <c r="BO314" i="42"/>
  <c r="BO316" i="42"/>
  <c r="BO318" i="42"/>
  <c r="BO320" i="42"/>
  <c r="BO322" i="42"/>
  <c r="BO168" i="42"/>
  <c r="BO174" i="42"/>
  <c r="BO263" i="42"/>
  <c r="BO265" i="42"/>
  <c r="BO267" i="42"/>
  <c r="BO269" i="42"/>
  <c r="BO271" i="42"/>
  <c r="BO273" i="42"/>
  <c r="BO275" i="42"/>
  <c r="BO277" i="42"/>
  <c r="BO279" i="42"/>
  <c r="BO281" i="42"/>
  <c r="BO283" i="42"/>
  <c r="BO285" i="42"/>
  <c r="BO287" i="42"/>
  <c r="BO289" i="42"/>
  <c r="BO291" i="42"/>
  <c r="BO293" i="42"/>
  <c r="BO295" i="42"/>
  <c r="BO297" i="42"/>
  <c r="BO299" i="42"/>
  <c r="BO301" i="42"/>
  <c r="BO303" i="42"/>
  <c r="BO305" i="42"/>
  <c r="BO307" i="42"/>
  <c r="BO309" i="42"/>
  <c r="BO311" i="42"/>
  <c r="BO313" i="42"/>
  <c r="BO315" i="42"/>
  <c r="BO317" i="42"/>
  <c r="BO319" i="42"/>
  <c r="BO321" i="42"/>
  <c r="BO323" i="42"/>
  <c r="BO176" i="42"/>
  <c r="BO182" i="42"/>
  <c r="BO184" i="42"/>
  <c r="BA180" i="42"/>
  <c r="BA268" i="42"/>
  <c r="BA80" i="42"/>
  <c r="BA274" i="42"/>
  <c r="BA54" i="42"/>
  <c r="BA207" i="42"/>
  <c r="BA143" i="42"/>
  <c r="BA130" i="42"/>
  <c r="BN3" i="42"/>
  <c r="BA88" i="42"/>
  <c r="BA46" i="42"/>
  <c r="BA201" i="42"/>
  <c r="BA83" i="42"/>
  <c r="BA292" i="42"/>
  <c r="BA270" i="42"/>
  <c r="BA209" i="42"/>
  <c r="BA137" i="42"/>
  <c r="BA57" i="42"/>
  <c r="BA288" i="42"/>
  <c r="BA114" i="42"/>
  <c r="BA267" i="42"/>
  <c r="BA14" i="42"/>
  <c r="BA256" i="42"/>
  <c r="BA62" i="42"/>
  <c r="BA260" i="42"/>
  <c r="BA273" i="42"/>
  <c r="BA208" i="42"/>
  <c r="BA22" i="42"/>
  <c r="BA172" i="42"/>
  <c r="BA197" i="42"/>
  <c r="BA133" i="42"/>
  <c r="BA203" i="42"/>
  <c r="BA139" i="42"/>
  <c r="BA28" i="42"/>
  <c r="BA25" i="42"/>
  <c r="BA238" i="42"/>
  <c r="BA307" i="42"/>
  <c r="BA212" i="42"/>
  <c r="BA298" i="42"/>
  <c r="BA218" i="42"/>
  <c r="BA297" i="42"/>
  <c r="BA216" i="42"/>
  <c r="BA245" i="42"/>
  <c r="BA152" i="42"/>
  <c r="BA227" i="42"/>
  <c r="BA116" i="42"/>
  <c r="BA169" i="42"/>
  <c r="BA102" i="42"/>
  <c r="BA175" i="42"/>
  <c r="BA111" i="42"/>
  <c r="BA85" i="42"/>
  <c r="BA47" i="42"/>
  <c r="BA320" i="42"/>
  <c r="BA230" i="42"/>
  <c r="BA303" i="42"/>
  <c r="BA206" i="42"/>
  <c r="BA294" i="42"/>
  <c r="BA210" i="42"/>
  <c r="BA293" i="42"/>
  <c r="BA198" i="42"/>
  <c r="BA241" i="42"/>
  <c r="BA144" i="42"/>
  <c r="BA223" i="42"/>
  <c r="BA108" i="42"/>
  <c r="BA165" i="42"/>
  <c r="BA94" i="42"/>
  <c r="BA171" i="42"/>
  <c r="BA50" i="42"/>
  <c r="BA19" i="42"/>
  <c r="BA35" i="42"/>
  <c r="BA51" i="42"/>
  <c r="BA67" i="42"/>
  <c r="BA13" i="42"/>
  <c r="BA29" i="42"/>
  <c r="BA45" i="42"/>
  <c r="BA61" i="42"/>
  <c r="BA16" i="42"/>
  <c r="BA48" i="42"/>
  <c r="BA73" i="42"/>
  <c r="BA89" i="42"/>
  <c r="BA105" i="42"/>
  <c r="BA36" i="42"/>
  <c r="BA68" i="42"/>
  <c r="BA87" i="42"/>
  <c r="BA103" i="42"/>
  <c r="BA66" i="42"/>
  <c r="BA98" i="42"/>
  <c r="BA115" i="42"/>
  <c r="BA131" i="42"/>
  <c r="BA147" i="42"/>
  <c r="BA163" i="42"/>
  <c r="BA179" i="42"/>
  <c r="BA195" i="42"/>
  <c r="BA10" i="42"/>
  <c r="BA78" i="42"/>
  <c r="BA109" i="42"/>
  <c r="BA125" i="42"/>
  <c r="BA141" i="42"/>
  <c r="BA157" i="42"/>
  <c r="BA173" i="42"/>
  <c r="BA189" i="42"/>
  <c r="BA205" i="42"/>
  <c r="BA84" i="42"/>
  <c r="BA124" i="42"/>
  <c r="BA156" i="42"/>
  <c r="BA188" i="42"/>
  <c r="BA215" i="42"/>
  <c r="BA231" i="42"/>
  <c r="BA247" i="42"/>
  <c r="BA76" i="42"/>
  <c r="BA128" i="42"/>
  <c r="BA160" i="42"/>
  <c r="BA192" i="42"/>
  <c r="BA213" i="42"/>
  <c r="BA229" i="42"/>
  <c r="BA249" i="42"/>
  <c r="BA265" i="42"/>
  <c r="BA104" i="42"/>
  <c r="BA166" i="42"/>
  <c r="BA224" i="42"/>
  <c r="BA258" i="42"/>
  <c r="BA275" i="42"/>
  <c r="BA285" i="42"/>
  <c r="BA301" i="42"/>
  <c r="BA317" i="42"/>
  <c r="BA122" i="42"/>
  <c r="BA186" i="42"/>
  <c r="BA226" i="42"/>
  <c r="BA254" i="42"/>
  <c r="BA271" i="42"/>
  <c r="BA286" i="42"/>
  <c r="BA302" i="42"/>
  <c r="BA318" i="42"/>
  <c r="BA110" i="42"/>
  <c r="BA174" i="42"/>
  <c r="BA220" i="42"/>
  <c r="BA252" i="42"/>
  <c r="BA279" i="42"/>
  <c r="BA295" i="42"/>
  <c r="BA311" i="42"/>
  <c r="BA30" i="42"/>
  <c r="BA146" i="42"/>
  <c r="BA214" i="42"/>
  <c r="BA246" i="42"/>
  <c r="BA280" i="42"/>
  <c r="BA296" i="42"/>
  <c r="BA312" i="42"/>
  <c r="BA4" i="42"/>
  <c r="BA7" i="42"/>
  <c r="BA23" i="42"/>
  <c r="BA39" i="42"/>
  <c r="BA55" i="42"/>
  <c r="BA71" i="42"/>
  <c r="BA17" i="42"/>
  <c r="BA33" i="42"/>
  <c r="BA49" i="42"/>
  <c r="BA65" i="42"/>
  <c r="BA24" i="42"/>
  <c r="BA56" i="42"/>
  <c r="BA77" i="42"/>
  <c r="BA93" i="42"/>
  <c r="BA12" i="42"/>
  <c r="BA44" i="42"/>
  <c r="BA75" i="42"/>
  <c r="BA91" i="42"/>
  <c r="BA18" i="42"/>
  <c r="BA74" i="42"/>
  <c r="BA106" i="42"/>
  <c r="BA119" i="42"/>
  <c r="BA135" i="42"/>
  <c r="BA151" i="42"/>
  <c r="BA167" i="42"/>
  <c r="BA183" i="42"/>
  <c r="BA199" i="42"/>
  <c r="BA26" i="42"/>
  <c r="BA86" i="42"/>
  <c r="BA113" i="42"/>
  <c r="BA129" i="42"/>
  <c r="BA145" i="42"/>
  <c r="BA161" i="42"/>
  <c r="BA177" i="42"/>
  <c r="BA193" i="42"/>
  <c r="BA6" i="42"/>
  <c r="BA100" i="42"/>
  <c r="BA132" i="42"/>
  <c r="BA164" i="42"/>
  <c r="BA196" i="42"/>
  <c r="BA219" i="42"/>
  <c r="BA235" i="42"/>
  <c r="BA251" i="42"/>
  <c r="BA92" i="42"/>
  <c r="BA136" i="42"/>
  <c r="BA168" i="42"/>
  <c r="BA200" i="42"/>
  <c r="BA217" i="42"/>
  <c r="BA237" i="42"/>
  <c r="BA253" i="42"/>
  <c r="BA269" i="42"/>
  <c r="BA118" i="42"/>
  <c r="BA182" i="42"/>
  <c r="BA232" i="42"/>
  <c r="BA259" i="42"/>
  <c r="BA276" i="42"/>
  <c r="BA289" i="42"/>
  <c r="BA305" i="42"/>
  <c r="BA321" i="42"/>
  <c r="BA138" i="42"/>
  <c r="BA202" i="42"/>
  <c r="BA234" i="42"/>
  <c r="BA255" i="42"/>
  <c r="BA272" i="42"/>
  <c r="BA290" i="42"/>
  <c r="BA306" i="42"/>
  <c r="BA322" i="42"/>
  <c r="BA126" i="42"/>
  <c r="BA190" i="42"/>
  <c r="BA228" i="42"/>
  <c r="BA266" i="42"/>
  <c r="BA283" i="42"/>
  <c r="BA299" i="42"/>
  <c r="BA315" i="42"/>
  <c r="BA96" i="42"/>
  <c r="BA162" i="42"/>
  <c r="BA222" i="42"/>
  <c r="BA262" i="42"/>
  <c r="BA284" i="42"/>
  <c r="BA300" i="42"/>
  <c r="BA316" i="42"/>
  <c r="BA11" i="42"/>
  <c r="BA27" i="42"/>
  <c r="BA43" i="42"/>
  <c r="BA59" i="42"/>
  <c r="BA5" i="42"/>
  <c r="BA63" i="42"/>
  <c r="BA37" i="42"/>
  <c r="BA69" i="42"/>
  <c r="BA64" i="42"/>
  <c r="BA97" i="42"/>
  <c r="BA52" i="42"/>
  <c r="BA95" i="42"/>
  <c r="BA82" i="42"/>
  <c r="BA123" i="42"/>
  <c r="BA155" i="42"/>
  <c r="BA187" i="42"/>
  <c r="BA42" i="42"/>
  <c r="BA117" i="42"/>
  <c r="BA149" i="42"/>
  <c r="BA181" i="42"/>
  <c r="BA38" i="42"/>
  <c r="BA140" i="42"/>
  <c r="BA204" i="42"/>
  <c r="BA239" i="42"/>
  <c r="BA112" i="42"/>
  <c r="BA176" i="42"/>
  <c r="BA221" i="42"/>
  <c r="BA257" i="42"/>
  <c r="BA134" i="42"/>
  <c r="BA240" i="42"/>
  <c r="BA277" i="42"/>
  <c r="BA309" i="42"/>
  <c r="BA154" i="42"/>
  <c r="BA242" i="42"/>
  <c r="BA278" i="42"/>
  <c r="BA310" i="42"/>
  <c r="BA142" i="42"/>
  <c r="BA236" i="42"/>
  <c r="BA287" i="42"/>
  <c r="BA319" i="42"/>
  <c r="BA178" i="42"/>
  <c r="BA263" i="42"/>
  <c r="BA304" i="42"/>
  <c r="BA9" i="42"/>
  <c r="BA41" i="42"/>
  <c r="BA8" i="42"/>
  <c r="BA72" i="42"/>
  <c r="BA101" i="42"/>
  <c r="BA60" i="42"/>
  <c r="BA99" i="42"/>
  <c r="BA90" i="42"/>
  <c r="BA127" i="42"/>
  <c r="BA159" i="42"/>
  <c r="BA191" i="42"/>
  <c r="BA58" i="42"/>
  <c r="BA121" i="42"/>
  <c r="BA153" i="42"/>
  <c r="BA185" i="42"/>
  <c r="BA70" i="42"/>
  <c r="BA148" i="42"/>
  <c r="BA211" i="42"/>
  <c r="BA243" i="42"/>
  <c r="BA120" i="42"/>
  <c r="BA184" i="42"/>
  <c r="BA225" i="42"/>
  <c r="BA261" i="42"/>
  <c r="BA150" i="42"/>
  <c r="BA248" i="42"/>
  <c r="BA281" i="42"/>
  <c r="BA313" i="42"/>
  <c r="BA170" i="42"/>
  <c r="BA250" i="42"/>
  <c r="BA282" i="42"/>
  <c r="BA314" i="42"/>
  <c r="BA158" i="42"/>
  <c r="BA244" i="42"/>
  <c r="BA291" i="42"/>
  <c r="BA323" i="42"/>
  <c r="BA194" i="42"/>
  <c r="BA264" i="42"/>
  <c r="BA308" i="42"/>
  <c r="BA31" i="42"/>
  <c r="BA21" i="42"/>
  <c r="BA53" i="42"/>
  <c r="BA32" i="42"/>
  <c r="BA81" i="42"/>
  <c r="BA20" i="42"/>
  <c r="BA79" i="42"/>
  <c r="BA34" i="42"/>
  <c r="BA107" i="42"/>
  <c r="BA15" i="42"/>
  <c r="AZ3" i="42"/>
  <c r="BA233" i="42"/>
  <c r="BB6" i="42"/>
  <c r="BB10" i="42"/>
  <c r="BB14" i="42"/>
  <c r="BB18" i="42"/>
  <c r="BB22" i="42"/>
  <c r="BB26" i="42"/>
  <c r="BB30" i="42"/>
  <c r="BB34" i="42"/>
  <c r="BB38" i="42"/>
  <c r="BB42" i="42"/>
  <c r="BB46" i="42"/>
  <c r="BB50" i="42"/>
  <c r="BB54" i="42"/>
  <c r="BB58" i="42"/>
  <c r="BB62" i="42"/>
  <c r="BB66" i="42"/>
  <c r="BB70" i="42"/>
  <c r="BB8" i="42"/>
  <c r="BB12" i="42"/>
  <c r="BB16" i="42"/>
  <c r="BB20" i="42"/>
  <c r="BB24" i="42"/>
  <c r="BB28" i="42"/>
  <c r="BB32" i="42"/>
  <c r="BB36" i="42"/>
  <c r="BB40" i="42"/>
  <c r="BB44" i="42"/>
  <c r="BB48" i="42"/>
  <c r="BB52" i="42"/>
  <c r="BB56" i="42"/>
  <c r="BB60" i="42"/>
  <c r="BB64" i="42"/>
  <c r="BB68" i="42"/>
  <c r="BB72" i="42"/>
  <c r="BB11" i="42"/>
  <c r="BB19" i="42"/>
  <c r="BB27" i="42"/>
  <c r="BB35" i="42"/>
  <c r="BB43" i="42"/>
  <c r="BB51" i="42"/>
  <c r="BB59" i="42"/>
  <c r="BB67" i="42"/>
  <c r="BB76" i="42"/>
  <c r="BB80" i="42"/>
  <c r="BB84" i="42"/>
  <c r="BB88" i="42"/>
  <c r="BB92" i="42"/>
  <c r="BB96" i="42"/>
  <c r="BB100" i="42"/>
  <c r="BB104" i="42"/>
  <c r="BB7" i="42"/>
  <c r="BB15" i="42"/>
  <c r="BB23" i="42"/>
  <c r="BB31" i="42"/>
  <c r="BB39" i="42"/>
  <c r="BB47" i="42"/>
  <c r="BB55" i="42"/>
  <c r="BB63" i="42"/>
  <c r="BB71" i="42"/>
  <c r="BB74" i="42"/>
  <c r="BB78" i="42"/>
  <c r="BB82" i="42"/>
  <c r="BB86" i="42"/>
  <c r="BB90" i="42"/>
  <c r="BB94" i="42"/>
  <c r="BB98" i="42"/>
  <c r="BB102" i="42"/>
  <c r="BB106" i="42"/>
  <c r="BB5" i="42"/>
  <c r="BB21" i="42"/>
  <c r="BB37" i="42"/>
  <c r="BB53" i="42"/>
  <c r="BB69" i="42"/>
  <c r="BB77" i="42"/>
  <c r="BB85" i="42"/>
  <c r="BB93" i="42"/>
  <c r="BB101" i="42"/>
  <c r="BB110" i="42"/>
  <c r="BB114" i="42"/>
  <c r="BB118" i="42"/>
  <c r="BB122" i="42"/>
  <c r="BB126" i="42"/>
  <c r="BB130" i="42"/>
  <c r="BB134" i="42"/>
  <c r="BB138" i="42"/>
  <c r="BB142" i="42"/>
  <c r="BB146" i="42"/>
  <c r="BB150" i="42"/>
  <c r="BB154" i="42"/>
  <c r="BB158" i="42"/>
  <c r="BB162" i="42"/>
  <c r="BB166" i="42"/>
  <c r="BB170" i="42"/>
  <c r="BB174" i="42"/>
  <c r="BB178" i="42"/>
  <c r="BB182" i="42"/>
  <c r="BB186" i="42"/>
  <c r="BB190" i="42"/>
  <c r="BB194" i="42"/>
  <c r="BB198" i="42"/>
  <c r="BB202" i="42"/>
  <c r="BB206" i="42"/>
  <c r="BB13" i="42"/>
  <c r="BB29" i="42"/>
  <c r="BB45" i="42"/>
  <c r="BB61" i="42"/>
  <c r="BB73" i="42"/>
  <c r="BB81" i="42"/>
  <c r="BB89" i="42"/>
  <c r="BB97" i="42"/>
  <c r="BB105" i="42"/>
  <c r="BB108" i="42"/>
  <c r="BB112" i="42"/>
  <c r="BB116" i="42"/>
  <c r="BB120" i="42"/>
  <c r="BB124" i="42"/>
  <c r="BB128" i="42"/>
  <c r="BB132" i="42"/>
  <c r="BB136" i="42"/>
  <c r="BB140" i="42"/>
  <c r="BB144" i="42"/>
  <c r="BB148" i="42"/>
  <c r="BB152" i="42"/>
  <c r="BB156" i="42"/>
  <c r="BB160" i="42"/>
  <c r="BB164" i="42"/>
  <c r="BB168" i="42"/>
  <c r="BB172" i="42"/>
  <c r="BB176" i="42"/>
  <c r="BB180" i="42"/>
  <c r="BB184" i="42"/>
  <c r="BB188" i="42"/>
  <c r="BB192" i="42"/>
  <c r="BB196" i="42"/>
  <c r="BB200" i="42"/>
  <c r="BB204" i="42"/>
  <c r="BB208" i="42"/>
  <c r="BB25" i="42"/>
  <c r="BB57" i="42"/>
  <c r="BB87" i="42"/>
  <c r="BB103" i="42"/>
  <c r="BB111" i="42"/>
  <c r="BB119" i="42"/>
  <c r="BB127" i="42"/>
  <c r="BB135" i="42"/>
  <c r="BB143" i="42"/>
  <c r="BB151" i="42"/>
  <c r="BB159" i="42"/>
  <c r="BB167" i="42"/>
  <c r="BB175" i="42"/>
  <c r="BB183" i="42"/>
  <c r="BB191" i="42"/>
  <c r="BB199" i="42"/>
  <c r="BB207" i="42"/>
  <c r="BB210" i="42"/>
  <c r="BB214" i="42"/>
  <c r="BB218" i="42"/>
  <c r="BB222" i="42"/>
  <c r="BB226" i="42"/>
  <c r="BB230" i="42"/>
  <c r="BB234" i="42"/>
  <c r="BB238" i="42"/>
  <c r="BB242" i="42"/>
  <c r="BB246" i="42"/>
  <c r="BB250" i="42"/>
  <c r="BB9" i="42"/>
  <c r="BB41" i="42"/>
  <c r="BB79" i="42"/>
  <c r="BB95" i="42"/>
  <c r="BB107" i="42"/>
  <c r="BB115" i="42"/>
  <c r="BB123" i="42"/>
  <c r="BB131" i="42"/>
  <c r="BB139" i="42"/>
  <c r="BB147" i="42"/>
  <c r="BB155" i="42"/>
  <c r="BB163" i="42"/>
  <c r="BB171" i="42"/>
  <c r="BB179" i="42"/>
  <c r="BB187" i="42"/>
  <c r="BB195" i="42"/>
  <c r="BB203" i="42"/>
  <c r="BB212" i="42"/>
  <c r="BB216" i="42"/>
  <c r="BB220" i="42"/>
  <c r="BB224" i="42"/>
  <c r="BB228" i="42"/>
  <c r="BB232" i="42"/>
  <c r="BB233" i="42" s="1"/>
  <c r="BB236" i="42"/>
  <c r="BB240" i="42"/>
  <c r="BB244" i="42"/>
  <c r="BB248" i="42"/>
  <c r="BB252" i="42"/>
  <c r="BB256" i="42"/>
  <c r="BB260" i="42"/>
  <c r="BB264" i="42"/>
  <c r="BB268" i="42"/>
  <c r="BB272" i="42"/>
  <c r="BB276" i="42"/>
  <c r="BB33" i="42"/>
  <c r="BB91" i="42"/>
  <c r="BB121" i="42"/>
  <c r="BB137" i="42"/>
  <c r="BB153" i="42"/>
  <c r="BB169" i="42"/>
  <c r="BB185" i="42"/>
  <c r="BB201" i="42"/>
  <c r="BB211" i="42"/>
  <c r="BB219" i="42"/>
  <c r="BB227" i="42"/>
  <c r="BB235" i="42"/>
  <c r="BB243" i="42"/>
  <c r="BB251" i="42"/>
  <c r="BB261" i="42"/>
  <c r="BB262" i="42"/>
  <c r="BB263" i="42"/>
  <c r="BB280" i="42"/>
  <c r="BB284" i="42"/>
  <c r="BB288" i="42"/>
  <c r="BB292" i="42"/>
  <c r="BB296" i="42"/>
  <c r="BB300" i="42"/>
  <c r="BB304" i="42"/>
  <c r="BB308" i="42"/>
  <c r="BB312" i="42"/>
  <c r="BB316" i="42"/>
  <c r="BB320" i="42"/>
  <c r="BB49" i="42"/>
  <c r="BB99" i="42"/>
  <c r="BB109" i="42"/>
  <c r="BB125" i="42"/>
  <c r="BB141" i="42"/>
  <c r="BB157" i="42"/>
  <c r="BB173" i="42"/>
  <c r="BB189" i="42"/>
  <c r="BB205" i="42"/>
  <c r="BB213" i="42"/>
  <c r="BB221" i="42"/>
  <c r="BB229" i="42"/>
  <c r="BB237" i="42"/>
  <c r="BB245" i="42"/>
  <c r="BB257" i="42"/>
  <c r="BB258" i="42"/>
  <c r="BB259" i="42"/>
  <c r="BB273" i="42"/>
  <c r="BB274" i="42"/>
  <c r="BB275" i="42"/>
  <c r="BB277" i="42"/>
  <c r="BB281" i="42"/>
  <c r="BB285" i="42"/>
  <c r="BB289" i="42"/>
  <c r="BB293" i="42"/>
  <c r="BB297" i="42"/>
  <c r="BB301" i="42"/>
  <c r="BB305" i="42"/>
  <c r="BB309" i="42"/>
  <c r="BB313" i="42"/>
  <c r="BB317" i="42"/>
  <c r="BB321" i="42"/>
  <c r="BB65" i="42"/>
  <c r="BB75" i="42"/>
  <c r="BB113" i="42"/>
  <c r="BB129" i="42"/>
  <c r="BB145" i="42"/>
  <c r="BB161" i="42"/>
  <c r="BB177" i="42"/>
  <c r="BB193" i="42"/>
  <c r="BB215" i="42"/>
  <c r="BB223" i="42"/>
  <c r="BB231" i="42"/>
  <c r="BB239" i="42"/>
  <c r="BB247" i="42"/>
  <c r="BB253" i="42"/>
  <c r="BB254" i="42"/>
  <c r="BB255" i="42"/>
  <c r="BB269" i="42"/>
  <c r="BB270" i="42"/>
  <c r="BB271" i="42"/>
  <c r="BB278" i="42"/>
  <c r="BB282" i="42"/>
  <c r="BB286" i="42"/>
  <c r="BB290" i="42"/>
  <c r="BB294" i="42"/>
  <c r="BB298" i="42"/>
  <c r="BB302" i="42"/>
  <c r="BB306" i="42"/>
  <c r="BB310" i="42"/>
  <c r="BB314" i="42"/>
  <c r="BB318" i="42"/>
  <c r="BB322" i="42"/>
  <c r="BB17" i="42"/>
  <c r="BB83" i="42"/>
  <c r="BB117" i="42"/>
  <c r="BB133" i="42"/>
  <c r="BB149" i="42"/>
  <c r="BB165" i="42"/>
  <c r="BB181" i="42"/>
  <c r="BB197" i="42"/>
  <c r="BB209" i="42"/>
  <c r="BB217" i="42"/>
  <c r="BB225" i="42"/>
  <c r="BB241" i="42"/>
  <c r="BB249" i="42"/>
  <c r="BB265" i="42"/>
  <c r="BB266" i="42"/>
  <c r="BB267" i="42"/>
  <c r="BB279" i="42"/>
  <c r="BB283" i="42"/>
  <c r="BB287" i="42"/>
  <c r="BB291" i="42"/>
  <c r="BB295" i="42"/>
  <c r="BB299" i="42"/>
  <c r="BB303" i="42"/>
  <c r="BB307" i="42"/>
  <c r="BB311" i="42"/>
  <c r="BB315" i="42"/>
  <c r="BB319" i="42"/>
  <c r="BB323" i="42"/>
  <c r="BB4" i="42"/>
  <c r="CH6" i="40"/>
  <c r="CG4" i="40"/>
  <c r="CA1" i="34"/>
  <c r="BU6" i="40"/>
  <c r="Y3" i="35"/>
  <c r="BT4" i="40"/>
  <c r="AX303" i="34"/>
  <c r="AW303" i="34"/>
  <c r="AV303" i="34"/>
  <c r="AU303" i="34"/>
  <c r="AT303" i="34"/>
  <c r="AS303" i="34"/>
  <c r="AR303" i="34"/>
  <c r="AQ303" i="34"/>
  <c r="AP303" i="34"/>
  <c r="AO303" i="34"/>
  <c r="AN303" i="34"/>
  <c r="BM319" i="45" l="1"/>
  <c r="BM307" i="45" s="1"/>
  <c r="BO296" i="45"/>
  <c r="CS295" i="45"/>
  <c r="CS296" i="45" s="1"/>
  <c r="BO305" i="45"/>
  <c r="CS305" i="45" s="1"/>
  <c r="BK296" i="45"/>
  <c r="BK305" i="45"/>
  <c r="CO305" i="45" s="1"/>
  <c r="CO295" i="45"/>
  <c r="CO296" i="45" s="1"/>
  <c r="CP178" i="45"/>
  <c r="CP179" i="45"/>
  <c r="CP181" i="45"/>
  <c r="CN1" i="45"/>
  <c r="CN91" i="45" s="1"/>
  <c r="K14" i="43"/>
  <c r="BJ295" i="45"/>
  <c r="CS306" i="45"/>
  <c r="CS15" i="45"/>
  <c r="CS26" i="45"/>
  <c r="CS54" i="45"/>
  <c r="CS113" i="45"/>
  <c r="CS244" i="45"/>
  <c r="CS55" i="45"/>
  <c r="CS126" i="45"/>
  <c r="CS52" i="45"/>
  <c r="CS194" i="45"/>
  <c r="CS230" i="45"/>
  <c r="CS18" i="45"/>
  <c r="CS19" i="45"/>
  <c r="CS117" i="45"/>
  <c r="CS264" i="45"/>
  <c r="CS276" i="45"/>
  <c r="CS288" i="45"/>
  <c r="CS300" i="45"/>
  <c r="CS201" i="45"/>
  <c r="CS209" i="45"/>
  <c r="CS225" i="45"/>
  <c r="CS25" i="45"/>
  <c r="CS75" i="45"/>
  <c r="CS186" i="45"/>
  <c r="CS206" i="45"/>
  <c r="CS10" i="45"/>
  <c r="CS14" i="45"/>
  <c r="CS58" i="45"/>
  <c r="CS65" i="45"/>
  <c r="CS81" i="45"/>
  <c r="CS97" i="45"/>
  <c r="CS256" i="45"/>
  <c r="CS304" i="45"/>
  <c r="CS12" i="45"/>
  <c r="CS31" i="45"/>
  <c r="CS5" i="45"/>
  <c r="CS11" i="45"/>
  <c r="CS252" i="45"/>
  <c r="CS266" i="45"/>
  <c r="CS121" i="45"/>
  <c r="CS125" i="45"/>
  <c r="CS220" i="45"/>
  <c r="CS51" i="45"/>
  <c r="CS233" i="45"/>
  <c r="CS210" i="45"/>
  <c r="CS254" i="45"/>
  <c r="CS53" i="45"/>
  <c r="CS35" i="45"/>
  <c r="CS205" i="45"/>
  <c r="CS135" i="45" s="1"/>
  <c r="CS13" i="45"/>
  <c r="CS79" i="45"/>
  <c r="CS78" i="45" s="1"/>
  <c r="CS158" i="45"/>
  <c r="CS151" i="45"/>
  <c r="CS116" i="45"/>
  <c r="CS255" i="45"/>
  <c r="CS265" i="45"/>
  <c r="CS106" i="45"/>
  <c r="CS84" i="45"/>
  <c r="CS100" i="45"/>
  <c r="CS132" i="45"/>
  <c r="CS175" i="45"/>
  <c r="CS207" i="45"/>
  <c r="CS231" i="45"/>
  <c r="CS115" i="45"/>
  <c r="CS92" i="45"/>
  <c r="CS144" i="45"/>
  <c r="CS251" i="45"/>
  <c r="CS287" i="45"/>
  <c r="BO206" i="45"/>
  <c r="CO11" i="45"/>
  <c r="CO252" i="45"/>
  <c r="CO264" i="45"/>
  <c r="CO276" i="45"/>
  <c r="CO35" i="45"/>
  <c r="CO51" i="45"/>
  <c r="CO225" i="45"/>
  <c r="CO233" i="45"/>
  <c r="CO5" i="45"/>
  <c r="CO186" i="45"/>
  <c r="CO230" i="45"/>
  <c r="CO53" i="45"/>
  <c r="CO15" i="45"/>
  <c r="CO113" i="45"/>
  <c r="CO244" i="45"/>
  <c r="CO55" i="45"/>
  <c r="CO25" i="45"/>
  <c r="CO115" i="45"/>
  <c r="CO10" i="45"/>
  <c r="CO266" i="45"/>
  <c r="CO19" i="45"/>
  <c r="CO58" i="45"/>
  <c r="CO117" i="45"/>
  <c r="CO125" i="45"/>
  <c r="CO288" i="45"/>
  <c r="CO300" i="45"/>
  <c r="CO12" i="45"/>
  <c r="CO13" i="45"/>
  <c r="CO52" i="45"/>
  <c r="CO121" i="45"/>
  <c r="CO54" i="45"/>
  <c r="CO65" i="45"/>
  <c r="CO306" i="45"/>
  <c r="CO97" i="45"/>
  <c r="CO220" i="45"/>
  <c r="CO106" i="45"/>
  <c r="CO126" i="45"/>
  <c r="CO201" i="45"/>
  <c r="CO209" i="45"/>
  <c r="CO26" i="45"/>
  <c r="CO81" i="45"/>
  <c r="CO31" i="45"/>
  <c r="CO304" i="45"/>
  <c r="CO205" i="45"/>
  <c r="CO135" i="45" s="1"/>
  <c r="CO75" i="45"/>
  <c r="CO206" i="45"/>
  <c r="CO14" i="45"/>
  <c r="CO92" i="45"/>
  <c r="CO100" i="45"/>
  <c r="CO116" i="45"/>
  <c r="CO256" i="45"/>
  <c r="CO158" i="45"/>
  <c r="CO194" i="45"/>
  <c r="CO254" i="45"/>
  <c r="CO84" i="45"/>
  <c r="CO210" i="45"/>
  <c r="CO251" i="45"/>
  <c r="CO151" i="45"/>
  <c r="CO18" i="45"/>
  <c r="CO79" i="45"/>
  <c r="CO78" i="45" s="1"/>
  <c r="CO132" i="45"/>
  <c r="CO144" i="45"/>
  <c r="CO175" i="45"/>
  <c r="CO207" i="45"/>
  <c r="CO287" i="45"/>
  <c r="CO231" i="45"/>
  <c r="CO265" i="45"/>
  <c r="CO255" i="45"/>
  <c r="BK206" i="45"/>
  <c r="CP318" i="45"/>
  <c r="CR179" i="45"/>
  <c r="CR181" i="45"/>
  <c r="CR178" i="45"/>
  <c r="CR112" i="45"/>
  <c r="CR119" i="45"/>
  <c r="CR45" i="45"/>
  <c r="CR49" i="45"/>
  <c r="CR43" i="45"/>
  <c r="CR167" i="45"/>
  <c r="CR69" i="45"/>
  <c r="CR322" i="45"/>
  <c r="CR42" i="45"/>
  <c r="CR48" i="45"/>
  <c r="CR107" i="45"/>
  <c r="CR46" i="45"/>
  <c r="CR47" i="45"/>
  <c r="CR40" i="45"/>
  <c r="CR41" i="45"/>
  <c r="CQ134" i="45"/>
  <c r="CQ321" i="45"/>
  <c r="CT1" i="45"/>
  <c r="CT91" i="45" s="1"/>
  <c r="AF3" i="35"/>
  <c r="Q14" i="43"/>
  <c r="BP295" i="45"/>
  <c r="BL318" i="45"/>
  <c r="BL319" i="45" s="1"/>
  <c r="CR319" i="45"/>
  <c r="CQ307" i="45"/>
  <c r="Q4" i="44"/>
  <c r="CP112" i="45"/>
  <c r="CP47" i="45"/>
  <c r="CP69" i="45"/>
  <c r="CP49" i="45"/>
  <c r="CP107" i="45"/>
  <c r="CP119" i="45"/>
  <c r="CP48" i="45"/>
  <c r="CP167" i="45"/>
  <c r="CP40" i="45"/>
  <c r="CP42" i="45"/>
  <c r="CP45" i="45"/>
  <c r="CP46" i="45"/>
  <c r="CP322" i="45"/>
  <c r="CP41" i="45"/>
  <c r="CP43" i="45"/>
  <c r="BN318" i="45"/>
  <c r="BT92" i="40"/>
  <c r="BT91" i="40"/>
  <c r="BT90" i="40"/>
  <c r="BT89" i="40"/>
  <c r="BT88" i="40"/>
  <c r="BT87" i="40"/>
  <c r="BT86" i="40"/>
  <c r="BT85" i="40"/>
  <c r="BT83" i="40"/>
  <c r="BT79" i="40"/>
  <c r="BT78" i="40"/>
  <c r="BT77" i="40"/>
  <c r="BT76" i="40"/>
  <c r="BT75" i="40"/>
  <c r="BT74" i="40"/>
  <c r="BT73" i="40"/>
  <c r="BT72" i="40"/>
  <c r="BT84" i="40"/>
  <c r="BT81" i="40"/>
  <c r="BT80" i="40"/>
  <c r="BT82" i="40"/>
  <c r="BT69" i="40"/>
  <c r="BT70" i="40"/>
  <c r="BT63" i="40"/>
  <c r="BT71" i="40"/>
  <c r="BT66" i="40"/>
  <c r="BT64" i="40"/>
  <c r="BT68" i="40"/>
  <c r="BT65" i="40"/>
  <c r="BT53" i="40"/>
  <c r="BT50" i="40"/>
  <c r="BT49" i="40"/>
  <c r="BT48" i="40"/>
  <c r="BT47" i="40"/>
  <c r="BT46" i="40"/>
  <c r="BT45" i="40"/>
  <c r="BT44" i="40"/>
  <c r="BT43" i="40"/>
  <c r="BT42" i="40"/>
  <c r="BT41" i="40"/>
  <c r="BT40" i="40"/>
  <c r="BT39" i="40"/>
  <c r="BT38" i="40"/>
  <c r="BT58" i="40"/>
  <c r="BT62" i="40"/>
  <c r="BT60" i="40"/>
  <c r="BT55" i="40"/>
  <c r="BT52" i="40"/>
  <c r="BT61" i="40"/>
  <c r="BT56" i="40"/>
  <c r="BT54" i="40"/>
  <c r="BT57" i="40"/>
  <c r="BT51" i="40"/>
  <c r="BT37" i="40"/>
  <c r="BT36" i="40"/>
  <c r="BT35" i="40"/>
  <c r="BT34" i="40"/>
  <c r="BT33" i="40"/>
  <c r="BT32" i="40"/>
  <c r="BT31" i="40"/>
  <c r="BT30" i="40"/>
  <c r="BT59" i="40"/>
  <c r="BT28" i="40"/>
  <c r="BT24" i="40"/>
  <c r="BT67" i="40"/>
  <c r="BT27" i="40"/>
  <c r="BT25" i="40"/>
  <c r="BT19" i="40"/>
  <c r="BT18" i="40"/>
  <c r="BT16" i="40"/>
  <c r="BT7" i="40"/>
  <c r="BT15" i="40"/>
  <c r="BT17" i="40"/>
  <c r="BT20" i="40"/>
  <c r="BT21" i="40"/>
  <c r="BT23" i="40"/>
  <c r="BT22" i="40"/>
  <c r="BT14" i="40"/>
  <c r="BT13" i="40"/>
  <c r="BT12" i="40"/>
  <c r="BT11" i="40"/>
  <c r="BT10" i="40"/>
  <c r="BT9" i="40"/>
  <c r="BT8" i="40"/>
  <c r="BT26" i="40"/>
  <c r="BT29" i="40"/>
  <c r="CG92" i="40"/>
  <c r="CG91" i="40"/>
  <c r="CG90" i="40"/>
  <c r="CG89" i="40"/>
  <c r="CG88" i="40"/>
  <c r="CG87" i="40"/>
  <c r="CG86" i="40"/>
  <c r="CG85" i="40"/>
  <c r="CG84" i="40"/>
  <c r="CG83" i="40"/>
  <c r="CG82" i="40"/>
  <c r="CG81" i="40"/>
  <c r="CG80" i="40"/>
  <c r="CG79" i="40"/>
  <c r="CG78" i="40"/>
  <c r="CG77" i="40"/>
  <c r="CG73" i="40"/>
  <c r="CG71" i="40"/>
  <c r="CG68" i="40"/>
  <c r="CG67" i="40"/>
  <c r="CG66" i="40"/>
  <c r="CG65" i="40"/>
  <c r="CG64" i="40"/>
  <c r="CG63" i="40"/>
  <c r="CG62" i="40"/>
  <c r="CG76" i="40"/>
  <c r="CG75" i="40"/>
  <c r="CG74" i="40"/>
  <c r="CG72" i="40"/>
  <c r="CG69" i="40"/>
  <c r="CG61" i="40"/>
  <c r="CG60" i="40"/>
  <c r="CG59" i="40"/>
  <c r="CG58" i="40"/>
  <c r="CG57" i="40"/>
  <c r="CG56" i="40"/>
  <c r="CG55" i="40"/>
  <c r="CG54" i="40"/>
  <c r="CG53" i="40"/>
  <c r="CG52" i="40"/>
  <c r="CG51" i="40"/>
  <c r="CG70" i="40"/>
  <c r="CG50" i="40"/>
  <c r="CG48" i="40"/>
  <c r="CG39" i="40"/>
  <c r="CG47" i="40"/>
  <c r="CG42" i="40"/>
  <c r="CG38" i="40"/>
  <c r="CG46" i="40"/>
  <c r="CG43" i="40"/>
  <c r="CG40" i="40"/>
  <c r="CG45" i="40"/>
  <c r="CG34" i="40"/>
  <c r="CG36" i="40"/>
  <c r="CG27" i="40"/>
  <c r="CG23" i="40"/>
  <c r="CG41" i="40"/>
  <c r="CG32" i="40"/>
  <c r="CG30" i="40"/>
  <c r="CG26" i="40"/>
  <c r="CG49" i="40"/>
  <c r="CG35" i="40"/>
  <c r="CG33" i="40"/>
  <c r="CG31" i="40"/>
  <c r="CG29" i="40"/>
  <c r="CG18" i="40"/>
  <c r="CG16" i="40"/>
  <c r="CG17" i="40"/>
  <c r="CG28" i="40"/>
  <c r="CG14" i="40"/>
  <c r="CG20" i="40"/>
  <c r="CG19" i="40"/>
  <c r="CG24" i="40"/>
  <c r="CG25" i="40"/>
  <c r="CG15" i="40"/>
  <c r="CG44" i="40"/>
  <c r="CG37" i="40"/>
  <c r="CG22" i="40"/>
  <c r="CG21" i="40"/>
  <c r="CG8" i="40"/>
  <c r="CG13" i="40"/>
  <c r="CG12" i="40"/>
  <c r="CG11" i="40"/>
  <c r="CG10" i="40"/>
  <c r="CG9" i="40"/>
  <c r="CG7" i="40"/>
  <c r="BN5" i="42"/>
  <c r="BN7" i="42"/>
  <c r="BN9" i="42"/>
  <c r="BN11" i="42"/>
  <c r="BN13" i="42"/>
  <c r="BN15" i="42"/>
  <c r="BN17" i="42"/>
  <c r="BN19" i="42"/>
  <c r="BN21" i="42"/>
  <c r="BN23" i="42"/>
  <c r="BN25" i="42"/>
  <c r="BN27" i="42"/>
  <c r="BN29" i="42"/>
  <c r="BN31" i="42"/>
  <c r="BN33" i="42"/>
  <c r="BN35" i="42"/>
  <c r="BN37" i="42"/>
  <c r="BN39" i="42"/>
  <c r="BN41" i="42"/>
  <c r="BN43" i="42"/>
  <c r="BN45" i="42"/>
  <c r="BN47" i="42"/>
  <c r="BN49" i="42"/>
  <c r="BN51" i="42"/>
  <c r="BN53" i="42"/>
  <c r="BN55" i="42"/>
  <c r="BN57" i="42"/>
  <c r="BN59" i="42"/>
  <c r="BN4" i="42"/>
  <c r="BN6" i="42"/>
  <c r="BN8" i="42"/>
  <c r="BN10" i="42"/>
  <c r="BN12" i="42"/>
  <c r="BN14" i="42"/>
  <c r="BN16" i="42"/>
  <c r="BN18" i="42"/>
  <c r="BN20" i="42"/>
  <c r="BN22" i="42"/>
  <c r="BN24" i="42"/>
  <c r="BN26" i="42"/>
  <c r="BN28" i="42"/>
  <c r="BN30" i="42"/>
  <c r="BN32" i="42"/>
  <c r="BN34" i="42"/>
  <c r="BN36" i="42"/>
  <c r="BN38" i="42"/>
  <c r="BN40" i="42"/>
  <c r="BN42" i="42"/>
  <c r="BN44" i="42"/>
  <c r="BN46" i="42"/>
  <c r="BN48" i="42"/>
  <c r="BN50" i="42"/>
  <c r="BN52" i="42"/>
  <c r="BN54" i="42"/>
  <c r="BN56" i="42"/>
  <c r="BN58" i="42"/>
  <c r="BN60" i="42"/>
  <c r="BN62" i="42"/>
  <c r="BN70" i="42"/>
  <c r="BN63" i="42"/>
  <c r="BN71" i="42"/>
  <c r="BN66" i="42"/>
  <c r="BN68" i="42"/>
  <c r="BN77" i="42"/>
  <c r="BN85" i="42"/>
  <c r="BN93" i="42"/>
  <c r="BN67" i="42"/>
  <c r="BN79" i="42"/>
  <c r="BN87" i="42"/>
  <c r="BN80" i="42"/>
  <c r="BN88" i="42"/>
  <c r="BN95" i="42"/>
  <c r="BN81" i="42"/>
  <c r="BN89" i="42"/>
  <c r="BN69" i="42"/>
  <c r="BN73" i="42"/>
  <c r="BN75" i="42"/>
  <c r="BN83" i="42"/>
  <c r="BN91" i="42"/>
  <c r="BN96" i="42"/>
  <c r="BN61" i="42"/>
  <c r="BN65" i="42"/>
  <c r="BN94" i="42"/>
  <c r="BN98" i="42"/>
  <c r="BN105" i="42"/>
  <c r="BN122" i="42"/>
  <c r="BN123" i="42"/>
  <c r="BN141" i="42"/>
  <c r="BN149" i="42"/>
  <c r="BN157" i="42"/>
  <c r="BN92" i="42"/>
  <c r="BN100" i="42"/>
  <c r="BN107" i="42"/>
  <c r="BN120" i="42"/>
  <c r="BN121" i="42"/>
  <c r="BN142" i="42"/>
  <c r="BN150" i="42"/>
  <c r="BN158" i="42"/>
  <c r="BN78" i="42"/>
  <c r="BN90" i="42"/>
  <c r="BN102" i="42"/>
  <c r="BN109" i="42"/>
  <c r="BN118" i="42"/>
  <c r="BN119" i="42"/>
  <c r="BN134" i="42"/>
  <c r="BN135" i="42"/>
  <c r="BN143" i="42"/>
  <c r="BN151" i="42"/>
  <c r="BN159" i="42"/>
  <c r="BN76" i="42"/>
  <c r="BN104" i="42"/>
  <c r="BN111" i="42"/>
  <c r="BN116" i="42"/>
  <c r="BN117" i="42"/>
  <c r="BN132" i="42"/>
  <c r="BN133" i="42"/>
  <c r="BN136" i="42"/>
  <c r="BN144" i="42"/>
  <c r="BN152" i="42"/>
  <c r="BN160" i="42"/>
  <c r="BN167" i="42"/>
  <c r="BN86" i="42"/>
  <c r="BN99" i="42"/>
  <c r="BN108" i="42"/>
  <c r="BN113" i="42"/>
  <c r="BN128" i="42"/>
  <c r="BN129" i="42"/>
  <c r="BN138" i="42"/>
  <c r="BN146" i="42"/>
  <c r="BN154" i="42"/>
  <c r="BN162" i="42"/>
  <c r="BN82" i="42"/>
  <c r="BN155" i="42"/>
  <c r="BN165" i="42"/>
  <c r="BN169" i="42"/>
  <c r="BN170" i="42"/>
  <c r="BN110" i="42"/>
  <c r="BN114" i="42"/>
  <c r="BN125" i="42"/>
  <c r="BN131" i="42"/>
  <c r="BN148" i="42"/>
  <c r="BN153" i="42"/>
  <c r="BN164" i="42"/>
  <c r="BN189" i="42"/>
  <c r="BN191" i="42"/>
  <c r="BN193" i="42"/>
  <c r="BN195" i="42"/>
  <c r="BN197" i="42"/>
  <c r="BN199" i="42"/>
  <c r="BN201" i="42"/>
  <c r="BN203" i="42"/>
  <c r="BN205" i="42"/>
  <c r="BN207" i="42"/>
  <c r="BN209" i="42"/>
  <c r="BN211" i="42"/>
  <c r="BN213" i="42"/>
  <c r="BN215" i="42"/>
  <c r="BN217" i="42"/>
  <c r="BN219" i="42"/>
  <c r="BN221" i="42"/>
  <c r="BN223" i="42"/>
  <c r="BN225" i="42"/>
  <c r="BN227" i="42"/>
  <c r="BN229" i="42"/>
  <c r="BN231" i="42"/>
  <c r="BN233" i="42"/>
  <c r="BN235" i="42"/>
  <c r="BN237" i="42"/>
  <c r="BN239" i="42"/>
  <c r="BN241" i="42"/>
  <c r="BN243" i="42"/>
  <c r="BN245" i="42"/>
  <c r="BN84" i="42"/>
  <c r="BN101" i="42"/>
  <c r="BN106" i="42"/>
  <c r="BN139" i="42"/>
  <c r="BN171" i="42"/>
  <c r="BN172" i="42"/>
  <c r="BN179" i="42"/>
  <c r="BN180" i="42"/>
  <c r="BN97" i="42"/>
  <c r="BN126" i="42"/>
  <c r="BN137" i="42"/>
  <c r="BN187" i="42"/>
  <c r="BN72" i="42"/>
  <c r="BN115" i="42"/>
  <c r="BN156" i="42"/>
  <c r="BN161" i="42"/>
  <c r="BN163" i="42"/>
  <c r="BN173" i="42"/>
  <c r="BN174" i="42"/>
  <c r="BN181" i="42"/>
  <c r="BN182" i="42"/>
  <c r="BN64" i="42"/>
  <c r="BN74" i="42"/>
  <c r="BN112" i="42"/>
  <c r="BN147" i="42"/>
  <c r="BN103" i="42"/>
  <c r="BN124" i="42"/>
  <c r="BN127" i="42"/>
  <c r="BN130" i="42"/>
  <c r="BN140" i="42"/>
  <c r="BN145" i="42"/>
  <c r="BN168" i="42"/>
  <c r="BN175" i="42"/>
  <c r="BN176" i="42"/>
  <c r="BN183" i="42"/>
  <c r="BN184" i="42"/>
  <c r="BN166" i="42"/>
  <c r="BN196" i="42"/>
  <c r="BN212" i="42"/>
  <c r="BN228" i="42"/>
  <c r="BN232" i="42"/>
  <c r="BN236" i="42"/>
  <c r="BN240" i="42"/>
  <c r="BN244" i="42"/>
  <c r="BN254" i="42"/>
  <c r="BN262" i="42"/>
  <c r="BN264" i="42"/>
  <c r="BN266" i="42"/>
  <c r="BN268" i="42"/>
  <c r="BN270" i="42"/>
  <c r="BN272" i="42"/>
  <c r="BN274" i="42"/>
  <c r="BN198" i="42"/>
  <c r="BN214" i="42"/>
  <c r="BN255" i="42"/>
  <c r="BN178" i="42"/>
  <c r="BN185" i="42"/>
  <c r="BN200" i="42"/>
  <c r="BN216" i="42"/>
  <c r="BN256" i="42"/>
  <c r="BN188" i="42"/>
  <c r="BN204" i="42"/>
  <c r="BN220" i="42"/>
  <c r="BN230" i="42"/>
  <c r="BN234" i="42"/>
  <c r="BN238" i="42"/>
  <c r="BN242" i="42"/>
  <c r="BN246" i="42"/>
  <c r="BN247" i="42"/>
  <c r="BN250" i="42"/>
  <c r="BN258" i="42"/>
  <c r="BN263" i="42"/>
  <c r="BN265" i="42"/>
  <c r="BN267" i="42"/>
  <c r="BN269" i="42"/>
  <c r="BN271" i="42"/>
  <c r="BN273" i="42"/>
  <c r="BN275" i="42"/>
  <c r="BN186" i="42"/>
  <c r="BN190" i="42"/>
  <c r="BN206" i="42"/>
  <c r="BN222" i="42"/>
  <c r="BN251" i="42"/>
  <c r="BN259" i="42"/>
  <c r="BN210" i="42"/>
  <c r="BN261" i="42"/>
  <c r="BN285" i="42"/>
  <c r="BN286" i="42"/>
  <c r="BN302" i="42"/>
  <c r="BN192" i="42"/>
  <c r="BN202" i="42"/>
  <c r="BN257" i="42"/>
  <c r="BN281" i="42"/>
  <c r="BN282" i="42"/>
  <c r="BN297" i="42"/>
  <c r="BN298" i="42"/>
  <c r="BN316" i="42"/>
  <c r="BN295" i="42"/>
  <c r="BN296" i="42"/>
  <c r="BN317" i="42"/>
  <c r="BN208" i="42"/>
  <c r="BN260" i="42"/>
  <c r="BN277" i="42"/>
  <c r="BN278" i="42"/>
  <c r="BN294" i="42"/>
  <c r="BN309" i="42"/>
  <c r="BN310" i="42"/>
  <c r="BN318" i="42"/>
  <c r="BN226" i="42"/>
  <c r="BN279" i="42"/>
  <c r="BN280" i="42"/>
  <c r="BN248" i="42"/>
  <c r="BN293" i="42"/>
  <c r="BN177" i="42"/>
  <c r="BN194" i="42"/>
  <c r="BN218" i="42"/>
  <c r="BN289" i="42"/>
  <c r="BN290" i="42"/>
  <c r="BN305" i="42"/>
  <c r="BN306" i="42"/>
  <c r="BN312" i="42"/>
  <c r="BN320" i="42"/>
  <c r="BN224" i="42"/>
  <c r="BN249" i="42"/>
  <c r="BN287" i="42"/>
  <c r="BN288" i="42"/>
  <c r="BN303" i="42"/>
  <c r="BN304" i="42"/>
  <c r="BN313" i="42"/>
  <c r="BN321" i="42"/>
  <c r="BN301" i="42"/>
  <c r="BN314" i="42"/>
  <c r="BN291" i="42"/>
  <c r="BN308" i="42"/>
  <c r="BN300" i="42"/>
  <c r="BN292" i="42"/>
  <c r="BN283" i="42"/>
  <c r="BN323" i="42"/>
  <c r="BN252" i="42"/>
  <c r="BN284" i="42"/>
  <c r="BN319" i="42"/>
  <c r="BN315" i="42"/>
  <c r="BN253" i="42"/>
  <c r="BN276" i="42"/>
  <c r="BN322" i="42"/>
  <c r="BN307" i="42"/>
  <c r="BN311" i="42"/>
  <c r="BN299" i="42"/>
  <c r="BM3" i="42"/>
  <c r="AY3" i="42"/>
  <c r="AZ24" i="42"/>
  <c r="AZ8" i="42"/>
  <c r="AZ28" i="42"/>
  <c r="AZ44" i="42"/>
  <c r="AZ60" i="42"/>
  <c r="AZ6" i="42"/>
  <c r="AZ22" i="42"/>
  <c r="AZ38" i="42"/>
  <c r="AZ54" i="42"/>
  <c r="AZ70" i="42"/>
  <c r="AZ29" i="42"/>
  <c r="AZ61" i="42"/>
  <c r="AZ82" i="42"/>
  <c r="AZ98" i="42"/>
  <c r="AZ17" i="42"/>
  <c r="AZ49" i="42"/>
  <c r="AZ80" i="42"/>
  <c r="AZ96" i="42"/>
  <c r="AZ31" i="42"/>
  <c r="AZ87" i="42"/>
  <c r="AZ112" i="42"/>
  <c r="AZ128" i="42"/>
  <c r="AZ144" i="42"/>
  <c r="AZ160" i="42"/>
  <c r="AZ176" i="42"/>
  <c r="AZ192" i="42"/>
  <c r="AZ208" i="42"/>
  <c r="AZ55" i="42"/>
  <c r="AZ91" i="42"/>
  <c r="AZ118" i="42"/>
  <c r="AZ134" i="42"/>
  <c r="AZ150" i="42"/>
  <c r="AZ166" i="42"/>
  <c r="AZ182" i="42"/>
  <c r="AZ198" i="42"/>
  <c r="AZ51" i="42"/>
  <c r="AZ121" i="42"/>
  <c r="AZ153" i="42"/>
  <c r="AZ84" i="42"/>
  <c r="AZ116" i="42"/>
  <c r="AZ156" i="42"/>
  <c r="AZ200" i="42"/>
  <c r="AZ99" i="42"/>
  <c r="AZ146" i="42"/>
  <c r="AZ190" i="42"/>
  <c r="AZ129" i="42"/>
  <c r="AZ201" i="42"/>
  <c r="AZ240" i="42"/>
  <c r="AZ105" i="42"/>
  <c r="AZ165" i="42"/>
  <c r="AZ218" i="42"/>
  <c r="AZ250" i="42"/>
  <c r="AZ163" i="42"/>
  <c r="AZ255" i="42"/>
  <c r="AZ286" i="42"/>
  <c r="AZ318" i="42"/>
  <c r="AZ183" i="42"/>
  <c r="AZ267" i="42"/>
  <c r="AZ299" i="42"/>
  <c r="AZ101" i="42"/>
  <c r="AZ209" i="42"/>
  <c r="AZ280" i="42"/>
  <c r="AZ312" i="42"/>
  <c r="AZ159" i="42"/>
  <c r="AZ211" i="42"/>
  <c r="AZ261" i="42"/>
  <c r="AZ297" i="42"/>
  <c r="AZ32" i="42"/>
  <c r="AZ52" i="42"/>
  <c r="AZ72" i="42"/>
  <c r="AZ26" i="42"/>
  <c r="AZ46" i="42"/>
  <c r="AZ66" i="42"/>
  <c r="AZ37" i="42"/>
  <c r="AZ74" i="42"/>
  <c r="AZ94" i="42"/>
  <c r="AZ25" i="42"/>
  <c r="AZ65" i="42"/>
  <c r="AZ92" i="42"/>
  <c r="AZ47" i="42"/>
  <c r="AZ103" i="42"/>
  <c r="AZ124" i="42"/>
  <c r="AZ148" i="42"/>
  <c r="AZ168" i="42"/>
  <c r="AZ188" i="42"/>
  <c r="AZ7" i="42"/>
  <c r="AZ75" i="42"/>
  <c r="AZ114" i="42"/>
  <c r="AZ138" i="42"/>
  <c r="AZ158" i="42"/>
  <c r="AZ178" i="42"/>
  <c r="AZ202" i="42"/>
  <c r="AZ97" i="42"/>
  <c r="AZ145" i="42"/>
  <c r="AZ185" i="42"/>
  <c r="AZ216" i="42"/>
  <c r="AZ232" i="42"/>
  <c r="AZ233" i="42" s="1"/>
  <c r="AZ248" i="42"/>
  <c r="AZ73" i="42"/>
  <c r="AZ117" i="42"/>
  <c r="AZ149" i="42"/>
  <c r="AZ181" i="42"/>
  <c r="AZ210" i="42"/>
  <c r="AZ226" i="42"/>
  <c r="AZ242" i="42"/>
  <c r="AZ258" i="42"/>
  <c r="AZ274" i="42"/>
  <c r="AZ131" i="42"/>
  <c r="AZ195" i="42"/>
  <c r="AZ237" i="42"/>
  <c r="AZ257" i="42"/>
  <c r="AZ278" i="42"/>
  <c r="AZ294" i="42"/>
  <c r="AZ310" i="42"/>
  <c r="AZ11" i="42"/>
  <c r="AZ151" i="42"/>
  <c r="AZ215" i="42"/>
  <c r="AZ247" i="42"/>
  <c r="AZ269" i="42"/>
  <c r="AZ291" i="42"/>
  <c r="AZ307" i="42"/>
  <c r="AZ323" i="42"/>
  <c r="AZ123" i="42"/>
  <c r="AZ187" i="42"/>
  <c r="AZ225" i="42"/>
  <c r="AZ264" i="42"/>
  <c r="AZ288" i="42"/>
  <c r="AZ304" i="42"/>
  <c r="AZ320" i="42"/>
  <c r="AZ127" i="42"/>
  <c r="AZ191" i="42"/>
  <c r="AZ227" i="42"/>
  <c r="AZ259" i="42"/>
  <c r="AZ276" i="42"/>
  <c r="AZ289" i="42"/>
  <c r="AZ305" i="42"/>
  <c r="AZ321" i="42"/>
  <c r="AZ20" i="42"/>
  <c r="AZ48" i="42"/>
  <c r="AZ68" i="42"/>
  <c r="AZ18" i="42"/>
  <c r="AZ42" i="42"/>
  <c r="AZ62" i="42"/>
  <c r="AZ21" i="42"/>
  <c r="AZ69" i="42"/>
  <c r="AZ90" i="42"/>
  <c r="AZ9" i="42"/>
  <c r="AZ57" i="42"/>
  <c r="AZ88" i="42"/>
  <c r="AZ15" i="42"/>
  <c r="AZ95" i="42"/>
  <c r="AZ120" i="42"/>
  <c r="AZ140" i="42"/>
  <c r="AZ164" i="42"/>
  <c r="AZ184" i="42"/>
  <c r="AZ204" i="42"/>
  <c r="AZ71" i="42"/>
  <c r="AZ110" i="42"/>
  <c r="AZ130" i="42"/>
  <c r="AZ154" i="42"/>
  <c r="AZ174" i="42"/>
  <c r="AZ194" i="42"/>
  <c r="AZ81" i="42"/>
  <c r="AZ137" i="42"/>
  <c r="AZ177" i="42"/>
  <c r="AZ212" i="42"/>
  <c r="AZ228" i="42"/>
  <c r="AZ244" i="42"/>
  <c r="AZ67" i="42"/>
  <c r="AZ109" i="42"/>
  <c r="AZ141" i="42"/>
  <c r="AZ173" i="42"/>
  <c r="AZ205" i="42"/>
  <c r="AZ222" i="42"/>
  <c r="AZ238" i="42"/>
  <c r="AZ254" i="42"/>
  <c r="AZ270" i="42"/>
  <c r="AZ115" i="42"/>
  <c r="AZ179" i="42"/>
  <c r="AZ229" i="42"/>
  <c r="AZ256" i="42"/>
  <c r="AZ273" i="42"/>
  <c r="AZ290" i="42"/>
  <c r="AZ306" i="42"/>
  <c r="AZ322" i="42"/>
  <c r="AZ135" i="42"/>
  <c r="AZ199" i="42"/>
  <c r="AZ239" i="42"/>
  <c r="AZ268" i="42"/>
  <c r="AZ287" i="42"/>
  <c r="AZ303" i="42"/>
  <c r="AZ319" i="42"/>
  <c r="AZ107" i="42"/>
  <c r="AZ171" i="42"/>
  <c r="AZ217" i="42"/>
  <c r="AZ263" i="42"/>
  <c r="AZ284" i="42"/>
  <c r="AZ300" i="42"/>
  <c r="AZ316" i="42"/>
  <c r="AZ111" i="42"/>
  <c r="AZ175" i="42"/>
  <c r="AZ219" i="42"/>
  <c r="AZ251" i="42"/>
  <c r="AZ275" i="42"/>
  <c r="AZ285" i="42"/>
  <c r="AZ301" i="42"/>
  <c r="AZ317" i="42"/>
  <c r="AZ12" i="42"/>
  <c r="AZ36" i="42"/>
  <c r="AZ56" i="42"/>
  <c r="AZ10" i="42"/>
  <c r="AZ30" i="42"/>
  <c r="AZ50" i="42"/>
  <c r="AZ5" i="42"/>
  <c r="AZ45" i="42"/>
  <c r="AZ78" i="42"/>
  <c r="AZ102" i="42"/>
  <c r="AZ33" i="42"/>
  <c r="AZ76" i="42"/>
  <c r="AZ100" i="42"/>
  <c r="AZ63" i="42"/>
  <c r="AZ108" i="42"/>
  <c r="AZ132" i="42"/>
  <c r="AZ152" i="42"/>
  <c r="AZ172" i="42"/>
  <c r="AZ196" i="42"/>
  <c r="AZ23" i="42"/>
  <c r="AZ83" i="42"/>
  <c r="AZ122" i="42"/>
  <c r="AZ142" i="42"/>
  <c r="AZ162" i="42"/>
  <c r="AZ186" i="42"/>
  <c r="AZ206" i="42"/>
  <c r="AZ113" i="42"/>
  <c r="AZ161" i="42"/>
  <c r="AZ193" i="42"/>
  <c r="AZ220" i="42"/>
  <c r="AZ236" i="42"/>
  <c r="AZ252" i="42"/>
  <c r="AZ89" i="42"/>
  <c r="AZ125" i="42"/>
  <c r="AZ157" i="42"/>
  <c r="AZ189" i="42"/>
  <c r="AZ214" i="42"/>
  <c r="AZ230" i="42"/>
  <c r="AZ246" i="42"/>
  <c r="AZ262" i="42"/>
  <c r="AZ59" i="42"/>
  <c r="AZ147" i="42"/>
  <c r="AZ213" i="42"/>
  <c r="AZ245" i="42"/>
  <c r="AZ271" i="42"/>
  <c r="AZ282" i="42"/>
  <c r="AZ298" i="42"/>
  <c r="AZ314" i="42"/>
  <c r="AZ93" i="42"/>
  <c r="AZ167" i="42"/>
  <c r="AZ223" i="42"/>
  <c r="AZ253" i="42"/>
  <c r="AZ279" i="42"/>
  <c r="AZ295" i="42"/>
  <c r="AZ311" i="42"/>
  <c r="AZ27" i="42"/>
  <c r="AZ139" i="42"/>
  <c r="AZ203" i="42"/>
  <c r="AZ241" i="42"/>
  <c r="AZ265" i="42"/>
  <c r="AZ292" i="42"/>
  <c r="AZ308" i="42"/>
  <c r="AZ43" i="42"/>
  <c r="AZ143" i="42"/>
  <c r="AZ207" i="42"/>
  <c r="AZ235" i="42"/>
  <c r="AZ260" i="42"/>
  <c r="AZ277" i="42"/>
  <c r="AZ293" i="42"/>
  <c r="AZ309" i="42"/>
  <c r="AZ4" i="42"/>
  <c r="AZ16" i="42"/>
  <c r="AZ40" i="42"/>
  <c r="AZ64" i="42"/>
  <c r="AZ14" i="42"/>
  <c r="AZ34" i="42"/>
  <c r="AZ58" i="42"/>
  <c r="AZ13" i="42"/>
  <c r="AZ53" i="42"/>
  <c r="AZ86" i="42"/>
  <c r="AZ106" i="42"/>
  <c r="AZ41" i="42"/>
  <c r="AZ104" i="42"/>
  <c r="AZ79" i="42"/>
  <c r="AZ136" i="42"/>
  <c r="AZ180" i="42"/>
  <c r="AZ39" i="42"/>
  <c r="AZ126" i="42"/>
  <c r="AZ170" i="42"/>
  <c r="AZ19" i="42"/>
  <c r="AZ169" i="42"/>
  <c r="AZ224" i="42"/>
  <c r="AZ35" i="42"/>
  <c r="AZ133" i="42"/>
  <c r="AZ197" i="42"/>
  <c r="AZ234" i="42"/>
  <c r="AZ266" i="42"/>
  <c r="AZ85" i="42"/>
  <c r="AZ221" i="42"/>
  <c r="AZ272" i="42"/>
  <c r="AZ302" i="42"/>
  <c r="AZ119" i="42"/>
  <c r="AZ231" i="42"/>
  <c r="AZ283" i="42"/>
  <c r="AZ315" i="42"/>
  <c r="AZ155" i="42"/>
  <c r="AZ249" i="42"/>
  <c r="AZ296" i="42"/>
  <c r="AZ77" i="42"/>
  <c r="AZ243" i="42"/>
  <c r="AZ281" i="42"/>
  <c r="AZ313" i="42"/>
  <c r="BC4" i="42"/>
  <c r="BC5" i="42"/>
  <c r="BC9" i="42"/>
  <c r="BC13" i="42"/>
  <c r="BC17" i="42"/>
  <c r="BC21" i="42"/>
  <c r="BC25" i="42"/>
  <c r="BC29" i="42"/>
  <c r="BC33" i="42"/>
  <c r="BC37" i="42"/>
  <c r="BC41" i="42"/>
  <c r="BC45" i="42"/>
  <c r="BC49" i="42"/>
  <c r="BC53" i="42"/>
  <c r="BC57" i="42"/>
  <c r="BC61" i="42"/>
  <c r="BC65" i="42"/>
  <c r="BC69" i="42"/>
  <c r="BC7" i="42"/>
  <c r="BC11" i="42"/>
  <c r="BC15" i="42"/>
  <c r="BC19" i="42"/>
  <c r="BC23" i="42"/>
  <c r="BC27" i="42"/>
  <c r="BC31" i="42"/>
  <c r="BC35" i="42"/>
  <c r="BC39" i="42"/>
  <c r="BC43" i="42"/>
  <c r="BC47" i="42"/>
  <c r="BC51" i="42"/>
  <c r="BC55" i="42"/>
  <c r="BC59" i="42"/>
  <c r="BC63" i="42"/>
  <c r="BC67" i="42"/>
  <c r="BC71" i="42"/>
  <c r="BC6" i="42"/>
  <c r="BC14" i="42"/>
  <c r="BC22" i="42"/>
  <c r="BC30" i="42"/>
  <c r="BC38" i="42"/>
  <c r="BC46" i="42"/>
  <c r="BC54" i="42"/>
  <c r="BC62" i="42"/>
  <c r="BC70" i="42"/>
  <c r="BC75" i="42"/>
  <c r="BC79" i="42"/>
  <c r="BC83" i="42"/>
  <c r="BC87" i="42"/>
  <c r="BC91" i="42"/>
  <c r="BC95" i="42"/>
  <c r="BC99" i="42"/>
  <c r="BC103" i="42"/>
  <c r="BC10" i="42"/>
  <c r="BC18" i="42"/>
  <c r="BC26" i="42"/>
  <c r="BC34" i="42"/>
  <c r="BC42" i="42"/>
  <c r="BC50" i="42"/>
  <c r="BC58" i="42"/>
  <c r="BC66" i="42"/>
  <c r="BC73" i="42"/>
  <c r="BC77" i="42"/>
  <c r="BC81" i="42"/>
  <c r="BC85" i="42"/>
  <c r="BC89" i="42"/>
  <c r="BC93" i="42"/>
  <c r="BC97" i="42"/>
  <c r="BC101" i="42"/>
  <c r="BC105" i="42"/>
  <c r="BC8" i="42"/>
  <c r="BC24" i="42"/>
  <c r="BC40" i="42"/>
  <c r="BC56" i="42"/>
  <c r="BC72" i="42"/>
  <c r="BC80" i="42"/>
  <c r="BC88" i="42"/>
  <c r="BC96" i="42"/>
  <c r="BC104" i="42"/>
  <c r="BC109" i="42"/>
  <c r="BC113" i="42"/>
  <c r="BC117" i="42"/>
  <c r="BC121" i="42"/>
  <c r="BC125" i="42"/>
  <c r="BC129" i="42"/>
  <c r="BC133" i="42"/>
  <c r="BC137" i="42"/>
  <c r="BC141" i="42"/>
  <c r="BC145" i="42"/>
  <c r="BC149" i="42"/>
  <c r="BC153" i="42"/>
  <c r="BC157" i="42"/>
  <c r="BC161" i="42"/>
  <c r="BC165" i="42"/>
  <c r="BC169" i="42"/>
  <c r="BC173" i="42"/>
  <c r="BC177" i="42"/>
  <c r="BC181" i="42"/>
  <c r="BC185" i="42"/>
  <c r="BC189" i="42"/>
  <c r="BC193" i="42"/>
  <c r="BC197" i="42"/>
  <c r="BC201" i="42"/>
  <c r="BC205" i="42"/>
  <c r="BC16" i="42"/>
  <c r="BC32" i="42"/>
  <c r="BC48" i="42"/>
  <c r="BC64" i="42"/>
  <c r="BC76" i="42"/>
  <c r="BC84" i="42"/>
  <c r="BC92" i="42"/>
  <c r="BC100" i="42"/>
  <c r="BC107" i="42"/>
  <c r="BC111" i="42"/>
  <c r="BC115" i="42"/>
  <c r="BC119" i="42"/>
  <c r="BC123" i="42"/>
  <c r="BC127" i="42"/>
  <c r="BC131" i="42"/>
  <c r="BC135" i="42"/>
  <c r="BC139" i="42"/>
  <c r="BC143" i="42"/>
  <c r="BC147" i="42"/>
  <c r="BC151" i="42"/>
  <c r="BC155" i="42"/>
  <c r="BC159" i="42"/>
  <c r="BC163" i="42"/>
  <c r="BC167" i="42"/>
  <c r="BC171" i="42"/>
  <c r="BC175" i="42"/>
  <c r="BC179" i="42"/>
  <c r="BC183" i="42"/>
  <c r="BC187" i="42"/>
  <c r="BC191" i="42"/>
  <c r="BC195" i="42"/>
  <c r="BC199" i="42"/>
  <c r="BC203" i="42"/>
  <c r="BC207" i="42"/>
  <c r="BC12" i="42"/>
  <c r="BC44" i="42"/>
  <c r="BC74" i="42"/>
  <c r="BC90" i="42"/>
  <c r="BC106" i="42"/>
  <c r="BC114" i="42"/>
  <c r="BC122" i="42"/>
  <c r="BC130" i="42"/>
  <c r="BC138" i="42"/>
  <c r="BC146" i="42"/>
  <c r="BC154" i="42"/>
  <c r="BC162" i="42"/>
  <c r="BC170" i="42"/>
  <c r="BC178" i="42"/>
  <c r="BC186" i="42"/>
  <c r="BC194" i="42"/>
  <c r="BC202" i="42"/>
  <c r="BC209" i="42"/>
  <c r="BC213" i="42"/>
  <c r="BC217" i="42"/>
  <c r="BC221" i="42"/>
  <c r="BC225" i="42"/>
  <c r="BC229" i="42"/>
  <c r="BC237" i="42"/>
  <c r="BC241" i="42"/>
  <c r="BC245" i="42"/>
  <c r="BC249" i="42"/>
  <c r="BC28" i="42"/>
  <c r="BC60" i="42"/>
  <c r="BC82" i="42"/>
  <c r="BC98" i="42"/>
  <c r="BC110" i="42"/>
  <c r="BC118" i="42"/>
  <c r="BC126" i="42"/>
  <c r="BC134" i="42"/>
  <c r="BC142" i="42"/>
  <c r="BC150" i="42"/>
  <c r="BC158" i="42"/>
  <c r="BC166" i="42"/>
  <c r="BC174" i="42"/>
  <c r="BC182" i="42"/>
  <c r="BC190" i="42"/>
  <c r="BC198" i="42"/>
  <c r="BC206" i="42"/>
  <c r="BC211" i="42"/>
  <c r="BC215" i="42"/>
  <c r="BC219" i="42"/>
  <c r="BC223" i="42"/>
  <c r="BC227" i="42"/>
  <c r="BC231" i="42"/>
  <c r="BC235" i="42"/>
  <c r="BC239" i="42"/>
  <c r="BC243" i="42"/>
  <c r="BC247" i="42"/>
  <c r="BC251" i="42"/>
  <c r="BC255" i="42"/>
  <c r="BC259" i="42"/>
  <c r="BC263" i="42"/>
  <c r="BC267" i="42"/>
  <c r="BC271" i="42"/>
  <c r="BC275" i="42"/>
  <c r="BC20" i="42"/>
  <c r="BC78" i="42"/>
  <c r="BC108" i="42"/>
  <c r="BC124" i="42"/>
  <c r="BC140" i="42"/>
  <c r="BC156" i="42"/>
  <c r="BC172" i="42"/>
  <c r="BC188" i="42"/>
  <c r="BC204" i="42"/>
  <c r="BC214" i="42"/>
  <c r="BC222" i="42"/>
  <c r="BC230" i="42"/>
  <c r="BC238" i="42"/>
  <c r="BC246" i="42"/>
  <c r="BC264" i="42"/>
  <c r="BC265" i="42"/>
  <c r="BC266" i="42"/>
  <c r="BC279" i="42"/>
  <c r="BC283" i="42"/>
  <c r="BC287" i="42"/>
  <c r="BC291" i="42"/>
  <c r="BC295" i="42"/>
  <c r="BC299" i="42"/>
  <c r="BC303" i="42"/>
  <c r="BC307" i="42"/>
  <c r="BC311" i="42"/>
  <c r="BC315" i="42"/>
  <c r="BC319" i="42"/>
  <c r="BC323" i="42"/>
  <c r="BC36" i="42"/>
  <c r="BC86" i="42"/>
  <c r="BC112" i="42"/>
  <c r="BC128" i="42"/>
  <c r="BC144" i="42"/>
  <c r="BC160" i="42"/>
  <c r="BC176" i="42"/>
  <c r="BC192" i="42"/>
  <c r="BC208" i="42"/>
  <c r="BC216" i="42"/>
  <c r="BC224" i="42"/>
  <c r="BC232" i="42"/>
  <c r="BC233" i="42" s="1"/>
  <c r="BC240" i="42"/>
  <c r="BC248" i="42"/>
  <c r="BC260" i="42"/>
  <c r="BC261" i="42"/>
  <c r="BC262" i="42"/>
  <c r="BC276" i="42"/>
  <c r="BC280" i="42"/>
  <c r="BC284" i="42"/>
  <c r="BC288" i="42"/>
  <c r="BC292" i="42"/>
  <c r="BC296" i="42"/>
  <c r="BC300" i="42"/>
  <c r="BC304" i="42"/>
  <c r="BC308" i="42"/>
  <c r="BC312" i="42"/>
  <c r="BC316" i="42"/>
  <c r="BC320" i="42"/>
  <c r="BC52" i="42"/>
  <c r="BC94" i="42"/>
  <c r="BC116" i="42"/>
  <c r="BC132" i="42"/>
  <c r="BC148" i="42"/>
  <c r="BC164" i="42"/>
  <c r="BC180" i="42"/>
  <c r="BC196" i="42"/>
  <c r="BC210" i="42"/>
  <c r="BC218" i="42"/>
  <c r="BC226" i="42"/>
  <c r="BC234" i="42"/>
  <c r="BC242" i="42"/>
  <c r="BC250" i="42"/>
  <c r="BC256" i="42"/>
  <c r="BC257" i="42"/>
  <c r="BC258" i="42"/>
  <c r="BC272" i="42"/>
  <c r="BC273" i="42"/>
  <c r="BC274" i="42"/>
  <c r="BC277" i="42"/>
  <c r="BC281" i="42"/>
  <c r="BC285" i="42"/>
  <c r="BC289" i="42"/>
  <c r="BC293" i="42"/>
  <c r="BC297" i="42"/>
  <c r="BC301" i="42"/>
  <c r="BC305" i="42"/>
  <c r="BC309" i="42"/>
  <c r="BC313" i="42"/>
  <c r="BC317" i="42"/>
  <c r="BC321" i="42"/>
  <c r="BC68" i="42"/>
  <c r="BC102" i="42"/>
  <c r="BC120" i="42"/>
  <c r="BC136" i="42"/>
  <c r="BC152" i="42"/>
  <c r="BC168" i="42"/>
  <c r="BC184" i="42"/>
  <c r="BC200" i="42"/>
  <c r="BC212" i="42"/>
  <c r="BC220" i="42"/>
  <c r="BC228" i="42"/>
  <c r="BC236" i="42"/>
  <c r="BC244" i="42"/>
  <c r="BC252" i="42"/>
  <c r="BC253" i="42"/>
  <c r="BC254" i="42"/>
  <c r="BC268" i="42"/>
  <c r="BC269" i="42"/>
  <c r="BC270" i="42"/>
  <c r="BC278" i="42"/>
  <c r="BC282" i="42"/>
  <c r="BC286" i="42"/>
  <c r="BC290" i="42"/>
  <c r="BC294" i="42"/>
  <c r="BC298" i="42"/>
  <c r="BC302" i="42"/>
  <c r="BC306" i="42"/>
  <c r="BC310" i="42"/>
  <c r="BC314" i="42"/>
  <c r="BC318" i="42"/>
  <c r="BC322" i="42"/>
  <c r="CG6" i="40"/>
  <c r="CF4" i="40"/>
  <c r="BZ1" i="34"/>
  <c r="BT6" i="40"/>
  <c r="X3" i="35"/>
  <c r="BS4" i="40"/>
  <c r="A3" i="35"/>
  <c r="BM134" i="45" l="1"/>
  <c r="BM306" i="45" s="1"/>
  <c r="BM309" i="45" s="1"/>
  <c r="CP321" i="45"/>
  <c r="R14" i="43"/>
  <c r="AG3" i="35"/>
  <c r="CU1" i="45"/>
  <c r="CU91" i="45" s="1"/>
  <c r="BQ295" i="45"/>
  <c r="BK318" i="45"/>
  <c r="BK319" i="45" s="1"/>
  <c r="CN15" i="45"/>
  <c r="CN117" i="45"/>
  <c r="CN125" i="45"/>
  <c r="CN106" i="45"/>
  <c r="CN233" i="45"/>
  <c r="CN13" i="45"/>
  <c r="CN158" i="45"/>
  <c r="CN26" i="45"/>
  <c r="CN54" i="45"/>
  <c r="CN97" i="45"/>
  <c r="CN252" i="45"/>
  <c r="CN51" i="45"/>
  <c r="CN126" i="45"/>
  <c r="CN201" i="45"/>
  <c r="CN52" i="45"/>
  <c r="CN75" i="45"/>
  <c r="CN194" i="45"/>
  <c r="CN230" i="45"/>
  <c r="CN18" i="45"/>
  <c r="CN19" i="45"/>
  <c r="CN58" i="45"/>
  <c r="CN65" i="45"/>
  <c r="CN113" i="45"/>
  <c r="CN244" i="45"/>
  <c r="CN256" i="45"/>
  <c r="CN276" i="45"/>
  <c r="CN288" i="45"/>
  <c r="CN300" i="45"/>
  <c r="CN304" i="45"/>
  <c r="CN12" i="45"/>
  <c r="CN31" i="45"/>
  <c r="CN205" i="45"/>
  <c r="CN135" i="45" s="1"/>
  <c r="CN225" i="45"/>
  <c r="CN25" i="45"/>
  <c r="CN11" i="45"/>
  <c r="CN81" i="45"/>
  <c r="CN266" i="45"/>
  <c r="CN35" i="45"/>
  <c r="CN306" i="45"/>
  <c r="CN220" i="45"/>
  <c r="CN115" i="45"/>
  <c r="CN116" i="45"/>
  <c r="CN121" i="45"/>
  <c r="CN264" i="45"/>
  <c r="CN55" i="45"/>
  <c r="CN5" i="45"/>
  <c r="CN186" i="45"/>
  <c r="CN84" i="45"/>
  <c r="CN100" i="45"/>
  <c r="CN209" i="45"/>
  <c r="CN79" i="45"/>
  <c r="CN78" i="45" s="1"/>
  <c r="CN254" i="45"/>
  <c r="CN144" i="45"/>
  <c r="CN210" i="45"/>
  <c r="CN10" i="45"/>
  <c r="CN207" i="45"/>
  <c r="CN251" i="45"/>
  <c r="CN151" i="45"/>
  <c r="CN206" i="45"/>
  <c r="CN132" i="45"/>
  <c r="CN14" i="45"/>
  <c r="CN53" i="45"/>
  <c r="CN92" i="45"/>
  <c r="CN175" i="45"/>
  <c r="CN231" i="45"/>
  <c r="CN287" i="45"/>
  <c r="CN265" i="45"/>
  <c r="CN255" i="45"/>
  <c r="BJ206" i="45"/>
  <c r="CR134" i="45"/>
  <c r="BM317" i="45"/>
  <c r="BM302" i="45"/>
  <c r="CQ302" i="45" s="1"/>
  <c r="BM130" i="45"/>
  <c r="BM129" i="45" s="1"/>
  <c r="CT264" i="45"/>
  <c r="CT288" i="45"/>
  <c r="CT300" i="45"/>
  <c r="CT51" i="45"/>
  <c r="CT55" i="45"/>
  <c r="CT106" i="45"/>
  <c r="CT126" i="45"/>
  <c r="CT25" i="45"/>
  <c r="CT206" i="45"/>
  <c r="CT210" i="45"/>
  <c r="CT14" i="45"/>
  <c r="CT266" i="45"/>
  <c r="CT306" i="45"/>
  <c r="CT19" i="45"/>
  <c r="CT54" i="45"/>
  <c r="CT65" i="45"/>
  <c r="CT125" i="45"/>
  <c r="CT220" i="45"/>
  <c r="CT252" i="45"/>
  <c r="CT276" i="45"/>
  <c r="CT12" i="45"/>
  <c r="CT31" i="45"/>
  <c r="CT35" i="45"/>
  <c r="CT201" i="45"/>
  <c r="CT225" i="45"/>
  <c r="CT13" i="45"/>
  <c r="CT52" i="45"/>
  <c r="CT75" i="45"/>
  <c r="CT18" i="45"/>
  <c r="CT26" i="45"/>
  <c r="CT58" i="45"/>
  <c r="CT97" i="45"/>
  <c r="CT113" i="45"/>
  <c r="CT256" i="45"/>
  <c r="CT205" i="45"/>
  <c r="CT135" i="45" s="1"/>
  <c r="CT81" i="45"/>
  <c r="CT121" i="45"/>
  <c r="CT244" i="45"/>
  <c r="CT11" i="45"/>
  <c r="CT15" i="45"/>
  <c r="CT304" i="45"/>
  <c r="CT117" i="45"/>
  <c r="CT5" i="45"/>
  <c r="CT151" i="45"/>
  <c r="CT10" i="45"/>
  <c r="CT79" i="45"/>
  <c r="CT78" i="45" s="1"/>
  <c r="CT115" i="45"/>
  <c r="CT194" i="45"/>
  <c r="CT209" i="45"/>
  <c r="CT233" i="45"/>
  <c r="CT186" i="45"/>
  <c r="CT230" i="45"/>
  <c r="CT92" i="45"/>
  <c r="CT53" i="45"/>
  <c r="CT84" i="45"/>
  <c r="CT231" i="45"/>
  <c r="CT251" i="45"/>
  <c r="CT255" i="45"/>
  <c r="CT158" i="45"/>
  <c r="CT254" i="45"/>
  <c r="CT132" i="45"/>
  <c r="CT144" i="45"/>
  <c r="CT207" i="45"/>
  <c r="CT100" i="45"/>
  <c r="CT175" i="45"/>
  <c r="CT265" i="45"/>
  <c r="CT116" i="45"/>
  <c r="CT287" i="45"/>
  <c r="BP206" i="45"/>
  <c r="CR321" i="45"/>
  <c r="BO318" i="45"/>
  <c r="CS179" i="45"/>
  <c r="CS181" i="45"/>
  <c r="CS178" i="45"/>
  <c r="CS318" i="45"/>
  <c r="J14" i="43"/>
  <c r="CM1" i="45"/>
  <c r="CM91" i="45" s="1"/>
  <c r="BI295" i="45"/>
  <c r="BN319" i="45"/>
  <c r="BN307" i="45" s="1"/>
  <c r="CR307" i="45"/>
  <c r="BP296" i="45"/>
  <c r="CT295" i="45"/>
  <c r="CT296" i="45" s="1"/>
  <c r="BP305" i="45"/>
  <c r="CT305" i="45" s="1"/>
  <c r="CO179" i="45"/>
  <c r="CO181" i="45"/>
  <c r="CO178" i="45"/>
  <c r="CS48" i="45"/>
  <c r="CS112" i="45"/>
  <c r="CS45" i="45"/>
  <c r="CS322" i="45"/>
  <c r="CS49" i="45"/>
  <c r="CS107" i="45"/>
  <c r="CS69" i="45"/>
  <c r="CS119" i="45"/>
  <c r="CS40" i="45"/>
  <c r="CS167" i="45"/>
  <c r="CS42" i="45"/>
  <c r="CS46" i="45"/>
  <c r="CS41" i="45"/>
  <c r="CS47" i="45"/>
  <c r="CS43" i="45"/>
  <c r="CN295" i="45"/>
  <c r="CN296" i="45" s="1"/>
  <c r="BJ296" i="45"/>
  <c r="BJ305" i="45"/>
  <c r="CN305" i="45" s="1"/>
  <c r="CQ317" i="45"/>
  <c r="CQ130" i="45"/>
  <c r="BL307" i="45"/>
  <c r="BL134" i="45"/>
  <c r="BL306" i="45" s="1"/>
  <c r="R4" i="44"/>
  <c r="CQ309" i="45"/>
  <c r="CP319" i="45"/>
  <c r="CP307" i="45" s="1"/>
  <c r="CO318" i="45"/>
  <c r="CO112" i="45"/>
  <c r="CO322" i="45"/>
  <c r="CO40" i="45"/>
  <c r="CO49" i="45"/>
  <c r="CO47" i="45"/>
  <c r="CO42" i="45"/>
  <c r="CO45" i="45"/>
  <c r="CO48" i="45"/>
  <c r="CO107" i="45"/>
  <c r="CO167" i="45"/>
  <c r="CO46" i="45"/>
  <c r="CO69" i="45"/>
  <c r="CO43" i="45"/>
  <c r="CO41" i="45"/>
  <c r="CO119" i="45"/>
  <c r="B1" i="35"/>
  <c r="A4" i="35"/>
  <c r="CF92" i="40"/>
  <c r="CF91" i="40"/>
  <c r="CF90" i="40"/>
  <c r="CF89" i="40"/>
  <c r="CF88" i="40"/>
  <c r="CF87" i="40"/>
  <c r="CF86" i="40"/>
  <c r="CF85" i="40"/>
  <c r="CF84" i="40"/>
  <c r="CF83" i="40"/>
  <c r="CF79" i="40"/>
  <c r="CF81" i="40"/>
  <c r="CF80" i="40"/>
  <c r="CF73" i="40"/>
  <c r="CF71" i="40"/>
  <c r="CF77" i="40"/>
  <c r="CF69" i="40"/>
  <c r="CF74" i="40"/>
  <c r="CF64" i="40"/>
  <c r="CF62" i="40"/>
  <c r="CF61" i="40"/>
  <c r="CF60" i="40"/>
  <c r="CF59" i="40"/>
  <c r="CF58" i="40"/>
  <c r="CF57" i="40"/>
  <c r="CF56" i="40"/>
  <c r="CF55" i="40"/>
  <c r="CF54" i="40"/>
  <c r="CF66" i="40"/>
  <c r="CF70" i="40"/>
  <c r="CF78" i="40"/>
  <c r="CF68" i="40"/>
  <c r="CF63" i="40"/>
  <c r="CF52" i="40"/>
  <c r="CF76" i="40"/>
  <c r="CF67" i="40"/>
  <c r="CF51" i="40"/>
  <c r="CF82" i="40"/>
  <c r="CF65" i="40"/>
  <c r="CF53" i="40"/>
  <c r="CF72" i="40"/>
  <c r="CF45" i="40"/>
  <c r="CF50" i="40"/>
  <c r="CF48" i="40"/>
  <c r="CF39" i="40"/>
  <c r="CF47" i="40"/>
  <c r="CF75" i="40"/>
  <c r="CF42" i="40"/>
  <c r="CF38" i="40"/>
  <c r="CF44" i="40"/>
  <c r="CF37" i="40"/>
  <c r="CF36" i="40"/>
  <c r="CF35" i="40"/>
  <c r="CF34" i="40"/>
  <c r="CF40" i="40"/>
  <c r="CF28" i="40"/>
  <c r="CF24" i="40"/>
  <c r="CF22" i="40"/>
  <c r="CF21" i="40"/>
  <c r="CF20" i="40"/>
  <c r="CF19" i="40"/>
  <c r="CF18" i="40"/>
  <c r="CF17" i="40"/>
  <c r="CF16" i="40"/>
  <c r="CF15" i="40"/>
  <c r="CF46" i="40"/>
  <c r="CF27" i="40"/>
  <c r="CF23" i="40"/>
  <c r="CF41" i="40"/>
  <c r="CF32" i="40"/>
  <c r="CF30" i="40"/>
  <c r="CF26" i="40"/>
  <c r="CF43" i="40"/>
  <c r="CF13" i="40"/>
  <c r="CF12" i="40"/>
  <c r="CF11" i="40"/>
  <c r="CF10" i="40"/>
  <c r="CF9" i="40"/>
  <c r="CF8" i="40"/>
  <c r="CF7" i="40"/>
  <c r="CF31" i="40"/>
  <c r="CF14" i="40"/>
  <c r="CF29" i="40"/>
  <c r="CF25" i="40"/>
  <c r="CF49" i="40"/>
  <c r="CF33" i="40"/>
  <c r="BS92" i="40"/>
  <c r="BS91" i="40"/>
  <c r="BS90" i="40"/>
  <c r="BS89" i="40"/>
  <c r="BS88" i="40"/>
  <c r="BS87" i="40"/>
  <c r="BS86" i="40"/>
  <c r="BS85" i="40"/>
  <c r="BS84" i="40"/>
  <c r="BS82" i="40"/>
  <c r="BS83" i="40"/>
  <c r="BS79" i="40"/>
  <c r="BS78" i="40"/>
  <c r="BS77" i="40"/>
  <c r="BS76" i="40"/>
  <c r="BS75" i="40"/>
  <c r="BS74" i="40"/>
  <c r="BS73" i="40"/>
  <c r="BS72" i="40"/>
  <c r="BS80" i="40"/>
  <c r="BS81" i="40"/>
  <c r="BS70" i="40"/>
  <c r="BS68" i="40"/>
  <c r="BS67" i="40"/>
  <c r="BS63" i="40"/>
  <c r="BS71" i="40"/>
  <c r="BS66" i="40"/>
  <c r="BS64" i="40"/>
  <c r="BS65" i="40"/>
  <c r="BS57" i="40"/>
  <c r="BS53" i="40"/>
  <c r="BS50" i="40"/>
  <c r="BS49" i="40"/>
  <c r="BS48" i="40"/>
  <c r="BS47" i="40"/>
  <c r="BS46" i="40"/>
  <c r="BS45" i="40"/>
  <c r="BS44" i="40"/>
  <c r="BS43" i="40"/>
  <c r="BS58" i="40"/>
  <c r="BS62" i="40"/>
  <c r="BS60" i="40"/>
  <c r="BS55" i="40"/>
  <c r="BS52" i="40"/>
  <c r="BS69" i="40"/>
  <c r="BS61" i="40"/>
  <c r="BS56" i="40"/>
  <c r="BS54" i="40"/>
  <c r="BS51" i="40"/>
  <c r="BS40" i="40"/>
  <c r="BS37" i="40"/>
  <c r="BS36" i="40"/>
  <c r="BS35" i="40"/>
  <c r="BS34" i="40"/>
  <c r="BS59" i="40"/>
  <c r="BS39" i="40"/>
  <c r="BS41" i="40"/>
  <c r="BS29" i="40"/>
  <c r="BS25" i="40"/>
  <c r="BS28" i="40"/>
  <c r="BS24" i="40"/>
  <c r="BS42" i="40"/>
  <c r="BS32" i="40"/>
  <c r="BS30" i="40"/>
  <c r="BS27" i="40"/>
  <c r="BS23" i="40"/>
  <c r="BS22" i="40"/>
  <c r="BS26" i="40"/>
  <c r="BS12" i="40"/>
  <c r="BS11" i="40"/>
  <c r="BS9" i="40"/>
  <c r="BS8" i="40"/>
  <c r="BS7" i="40"/>
  <c r="BS21" i="40"/>
  <c r="BS17" i="40"/>
  <c r="BS15" i="40"/>
  <c r="BS33" i="40"/>
  <c r="BS19" i="40"/>
  <c r="BS18" i="40"/>
  <c r="BS16" i="40"/>
  <c r="BS38" i="40"/>
  <c r="BS31" i="40"/>
  <c r="BS20" i="40"/>
  <c r="BS14" i="40"/>
  <c r="BS13" i="40"/>
  <c r="BS10" i="40"/>
  <c r="BM7" i="42"/>
  <c r="BM9" i="42"/>
  <c r="BM17" i="42"/>
  <c r="BM25" i="42"/>
  <c r="BM33" i="42"/>
  <c r="BM41" i="42"/>
  <c r="BM49" i="42"/>
  <c r="BM57" i="42"/>
  <c r="BM10" i="42"/>
  <c r="BM18" i="42"/>
  <c r="BM26" i="42"/>
  <c r="BM34" i="42"/>
  <c r="BM42" i="42"/>
  <c r="BM11" i="42"/>
  <c r="BM5" i="42"/>
  <c r="BM13" i="42"/>
  <c r="BM21" i="42"/>
  <c r="BM29" i="42"/>
  <c r="BM37" i="42"/>
  <c r="BM45" i="42"/>
  <c r="BM53" i="42"/>
  <c r="BM20" i="42"/>
  <c r="BM30" i="42"/>
  <c r="BM47" i="42"/>
  <c r="BM52" i="42"/>
  <c r="BM58" i="42"/>
  <c r="BM63" i="42"/>
  <c r="BM71" i="42"/>
  <c r="BM75" i="42"/>
  <c r="BM77" i="42"/>
  <c r="BM79" i="42"/>
  <c r="BM81" i="42"/>
  <c r="BM83" i="42"/>
  <c r="BM85" i="42"/>
  <c r="BM87" i="42"/>
  <c r="BM89" i="42"/>
  <c r="BM91" i="42"/>
  <c r="BM93" i="42"/>
  <c r="BM95" i="42"/>
  <c r="BM23" i="42"/>
  <c r="BM40" i="42"/>
  <c r="BM43" i="42"/>
  <c r="BM51" i="42"/>
  <c r="BM64" i="42"/>
  <c r="BM15" i="42"/>
  <c r="BM32" i="42"/>
  <c r="BM35" i="42"/>
  <c r="BM55" i="42"/>
  <c r="BM67" i="42"/>
  <c r="BM74" i="42"/>
  <c r="BM76" i="42"/>
  <c r="BM78" i="42"/>
  <c r="BM80" i="42"/>
  <c r="BM82" i="42"/>
  <c r="BM84" i="42"/>
  <c r="BM86" i="42"/>
  <c r="BM88" i="42"/>
  <c r="BM90" i="42"/>
  <c r="BM92" i="42"/>
  <c r="BM94" i="42"/>
  <c r="BM16" i="42"/>
  <c r="BM50" i="42"/>
  <c r="BM61" i="42"/>
  <c r="BM97" i="42"/>
  <c r="BM99" i="42"/>
  <c r="BM101" i="42"/>
  <c r="BM103" i="42"/>
  <c r="BM105" i="42"/>
  <c r="BM107" i="42"/>
  <c r="BM109" i="42"/>
  <c r="BM111" i="42"/>
  <c r="BM4" i="42"/>
  <c r="BM12" i="42"/>
  <c r="BM19" i="42"/>
  <c r="BM28" i="42"/>
  <c r="BM56" i="42"/>
  <c r="BM44" i="42"/>
  <c r="BM60" i="42"/>
  <c r="BM70" i="42"/>
  <c r="BM66" i="42"/>
  <c r="BM98" i="42"/>
  <c r="BM100" i="42"/>
  <c r="BM102" i="42"/>
  <c r="BM104" i="42"/>
  <c r="BM106" i="42"/>
  <c r="BM108" i="42"/>
  <c r="BM110" i="42"/>
  <c r="BM112" i="42"/>
  <c r="BM6" i="42"/>
  <c r="BM36" i="42"/>
  <c r="BM62" i="42"/>
  <c r="BM65" i="42"/>
  <c r="BM72" i="42"/>
  <c r="BM8" i="42"/>
  <c r="BM22" i="42"/>
  <c r="BM46" i="42"/>
  <c r="BM69" i="42"/>
  <c r="BM120" i="42"/>
  <c r="BM121" i="42"/>
  <c r="BM142" i="42"/>
  <c r="BM150" i="42"/>
  <c r="BM158" i="42"/>
  <c r="BM73" i="42"/>
  <c r="BM118" i="42"/>
  <c r="BM119" i="42"/>
  <c r="BM134" i="42"/>
  <c r="BM135" i="42"/>
  <c r="BM143" i="42"/>
  <c r="BM151" i="42"/>
  <c r="BM159" i="42"/>
  <c r="BM116" i="42"/>
  <c r="BM117" i="42"/>
  <c r="BM132" i="42"/>
  <c r="BM133" i="42"/>
  <c r="BM136" i="42"/>
  <c r="BM144" i="42"/>
  <c r="BM152" i="42"/>
  <c r="BM160" i="42"/>
  <c r="BM24" i="42"/>
  <c r="BM48" i="42"/>
  <c r="BM114" i="42"/>
  <c r="BM115" i="42"/>
  <c r="BM130" i="42"/>
  <c r="BM131" i="42"/>
  <c r="BM137" i="42"/>
  <c r="BM145" i="42"/>
  <c r="BM153" i="42"/>
  <c r="BM161" i="42"/>
  <c r="BM38" i="42"/>
  <c r="BM126" i="42"/>
  <c r="BM127" i="42"/>
  <c r="BM139" i="42"/>
  <c r="BM147" i="42"/>
  <c r="BM155" i="42"/>
  <c r="BM163" i="42"/>
  <c r="BM168" i="42"/>
  <c r="BM170" i="42"/>
  <c r="BM172" i="42"/>
  <c r="BM174" i="42"/>
  <c r="BM176" i="42"/>
  <c r="BM178" i="42"/>
  <c r="BM180" i="42"/>
  <c r="BM182" i="42"/>
  <c r="BM184" i="42"/>
  <c r="BM186" i="42"/>
  <c r="BM68" i="42"/>
  <c r="BM122" i="42"/>
  <c r="BM125" i="42"/>
  <c r="BM128" i="42"/>
  <c r="BM148" i="42"/>
  <c r="BM164" i="42"/>
  <c r="BM27" i="42"/>
  <c r="BM59" i="42"/>
  <c r="BM141" i="42"/>
  <c r="BM146" i="42"/>
  <c r="BM171" i="42"/>
  <c r="BM179" i="42"/>
  <c r="BM14" i="42"/>
  <c r="BM31" i="42"/>
  <c r="BM96" i="42"/>
  <c r="BM187" i="42"/>
  <c r="BM123" i="42"/>
  <c r="BM129" i="42"/>
  <c r="BM156" i="42"/>
  <c r="BM173" i="42"/>
  <c r="BM181" i="42"/>
  <c r="BM149" i="42"/>
  <c r="BM154" i="42"/>
  <c r="BM188" i="42"/>
  <c r="BM190" i="42"/>
  <c r="BM192" i="42"/>
  <c r="BM194" i="42"/>
  <c r="BM196" i="42"/>
  <c r="BM198" i="42"/>
  <c r="BM200" i="42"/>
  <c r="BM202" i="42"/>
  <c r="BM204" i="42"/>
  <c r="BM206" i="42"/>
  <c r="BM208" i="42"/>
  <c r="BM210" i="42"/>
  <c r="BM212" i="42"/>
  <c r="BM214" i="42"/>
  <c r="BM216" i="42"/>
  <c r="BM218" i="42"/>
  <c r="BM220" i="42"/>
  <c r="BM222" i="42"/>
  <c r="BM224" i="42"/>
  <c r="BM226" i="42"/>
  <c r="BM228" i="42"/>
  <c r="BM230" i="42"/>
  <c r="BM232" i="42"/>
  <c r="BM234" i="42"/>
  <c r="BM236" i="42"/>
  <c r="BM238" i="42"/>
  <c r="BM240" i="42"/>
  <c r="BM242" i="42"/>
  <c r="BM244" i="42"/>
  <c r="BM246" i="42"/>
  <c r="BM248" i="42"/>
  <c r="BM124" i="42"/>
  <c r="BM140" i="42"/>
  <c r="BM54" i="42"/>
  <c r="BM113" i="42"/>
  <c r="BM138" i="42"/>
  <c r="BM166" i="42"/>
  <c r="BM167" i="42"/>
  <c r="BM39" i="42"/>
  <c r="BM203" i="42"/>
  <c r="BM219" i="42"/>
  <c r="BM255" i="42"/>
  <c r="BM185" i="42"/>
  <c r="BM189" i="42"/>
  <c r="BM205" i="42"/>
  <c r="BM221" i="42"/>
  <c r="BM256" i="42"/>
  <c r="BM183" i="42"/>
  <c r="BM191" i="42"/>
  <c r="BM207" i="42"/>
  <c r="BM223" i="42"/>
  <c r="BM231" i="42"/>
  <c r="BM235" i="42"/>
  <c r="BM239" i="42"/>
  <c r="BM243" i="42"/>
  <c r="BM249" i="42"/>
  <c r="BM257" i="42"/>
  <c r="BM195" i="42"/>
  <c r="BM211" i="42"/>
  <c r="BM227" i="42"/>
  <c r="BM251" i="42"/>
  <c r="BM259" i="42"/>
  <c r="BM162" i="42"/>
  <c r="BM197" i="42"/>
  <c r="BM213" i="42"/>
  <c r="BM252" i="42"/>
  <c r="BM260" i="42"/>
  <c r="BM215" i="42"/>
  <c r="BM229" i="42"/>
  <c r="BM254" i="42"/>
  <c r="BM265" i="42"/>
  <c r="BM272" i="42"/>
  <c r="BM283" i="42"/>
  <c r="BM284" i="42"/>
  <c r="BM299" i="42"/>
  <c r="BM300" i="42"/>
  <c r="BM315" i="42"/>
  <c r="BM201" i="42"/>
  <c r="BM225" i="42"/>
  <c r="BM233" i="42"/>
  <c r="BM157" i="42"/>
  <c r="BM175" i="42"/>
  <c r="BM237" i="42"/>
  <c r="BM250" i="42"/>
  <c r="BM269" i="42"/>
  <c r="BM279" i="42"/>
  <c r="BM280" i="42"/>
  <c r="BM295" i="42"/>
  <c r="BM296" i="42"/>
  <c r="BM317" i="42"/>
  <c r="BM278" i="42"/>
  <c r="BM293" i="42"/>
  <c r="BM309" i="42"/>
  <c r="BM310" i="42"/>
  <c r="BM318" i="42"/>
  <c r="BM245" i="42"/>
  <c r="BM273" i="42"/>
  <c r="BM276" i="42"/>
  <c r="BM291" i="42"/>
  <c r="BM292" i="42"/>
  <c r="BM193" i="42"/>
  <c r="BM241" i="42"/>
  <c r="BM262" i="42"/>
  <c r="BM271" i="42"/>
  <c r="BM277" i="42"/>
  <c r="BM294" i="42"/>
  <c r="BM165" i="42"/>
  <c r="BM308" i="42"/>
  <c r="BM311" i="42"/>
  <c r="BM177" i="42"/>
  <c r="BM217" i="42"/>
  <c r="BM253" i="42"/>
  <c r="BM264" i="42"/>
  <c r="BM307" i="42"/>
  <c r="BM319" i="42"/>
  <c r="BM169" i="42"/>
  <c r="BM209" i="42"/>
  <c r="BM268" i="42"/>
  <c r="BM287" i="42"/>
  <c r="BM288" i="42"/>
  <c r="BM303" i="42"/>
  <c r="BM304" i="42"/>
  <c r="BM313" i="42"/>
  <c r="BM321" i="42"/>
  <c r="BM261" i="42"/>
  <c r="BM263" i="42"/>
  <c r="BM270" i="42"/>
  <c r="BM285" i="42"/>
  <c r="BM286" i="42"/>
  <c r="BM301" i="42"/>
  <c r="BM302" i="42"/>
  <c r="BM314" i="42"/>
  <c r="BM322" i="42"/>
  <c r="BM258" i="42"/>
  <c r="BM266" i="42"/>
  <c r="BM312" i="42"/>
  <c r="BM323" i="42"/>
  <c r="BM274" i="42"/>
  <c r="BM316" i="42"/>
  <c r="BM275" i="42"/>
  <c r="BM305" i="42"/>
  <c r="BM297" i="42"/>
  <c r="BM282" i="42"/>
  <c r="BM267" i="42"/>
  <c r="BM247" i="42"/>
  <c r="BM289" i="42"/>
  <c r="BM306" i="42"/>
  <c r="BM281" i="42"/>
  <c r="BM298" i="42"/>
  <c r="BM199" i="42"/>
  <c r="BM290" i="42"/>
  <c r="BM320" i="42"/>
  <c r="BL3" i="42"/>
  <c r="AX3" i="42"/>
  <c r="AY294" i="42"/>
  <c r="AY273" i="42"/>
  <c r="AY318" i="42"/>
  <c r="AY56" i="42"/>
  <c r="AY196" i="42"/>
  <c r="AY38" i="42"/>
  <c r="AY124" i="42"/>
  <c r="AY258" i="42"/>
  <c r="AY106" i="42"/>
  <c r="AY111" i="42"/>
  <c r="AY310" i="42"/>
  <c r="AY317" i="42"/>
  <c r="AY98" i="42"/>
  <c r="AY44" i="42"/>
  <c r="AY274" i="42"/>
  <c r="AY168" i="42"/>
  <c r="AY175" i="42"/>
  <c r="AY5" i="42"/>
  <c r="AY55" i="42"/>
  <c r="AY81" i="42"/>
  <c r="AY177" i="42"/>
  <c r="AY171" i="42"/>
  <c r="AY229" i="42"/>
  <c r="AY251" i="42"/>
  <c r="AY287" i="42"/>
  <c r="AY236" i="42"/>
  <c r="AY152" i="42"/>
  <c r="AY309" i="42"/>
  <c r="AY39" i="42"/>
  <c r="AY62" i="42"/>
  <c r="AY161" i="42"/>
  <c r="AY155" i="42"/>
  <c r="AY213" i="42"/>
  <c r="AY235" i="42"/>
  <c r="AY279" i="42"/>
  <c r="AY212" i="42"/>
  <c r="AY82" i="42"/>
  <c r="AY301" i="42"/>
  <c r="AY257" i="42"/>
  <c r="AY45" i="42"/>
  <c r="AY75" i="42"/>
  <c r="AY92" i="42"/>
  <c r="AY88" i="42"/>
  <c r="AY94" i="42"/>
  <c r="AY138" i="42"/>
  <c r="AY160" i="42"/>
  <c r="AY24" i="42"/>
  <c r="AY292" i="42"/>
  <c r="AY260" i="42"/>
  <c r="AY298" i="42"/>
  <c r="AY216" i="42"/>
  <c r="AY297" i="42"/>
  <c r="AY184" i="42"/>
  <c r="AY284" i="42"/>
  <c r="AY116" i="42"/>
  <c r="AY270" i="42"/>
  <c r="AY128" i="42"/>
  <c r="AY231" i="42"/>
  <c r="AY122" i="42"/>
  <c r="AY209" i="42"/>
  <c r="AY64" i="42"/>
  <c r="AY151" i="42"/>
  <c r="AY68" i="42"/>
  <c r="AY157" i="42"/>
  <c r="AY76" i="42"/>
  <c r="AY54" i="42"/>
  <c r="AY58" i="42"/>
  <c r="AY35" i="42"/>
  <c r="AY37" i="42"/>
  <c r="AY293" i="42"/>
  <c r="AY198" i="42"/>
  <c r="AY149" i="42"/>
  <c r="AY276" i="42"/>
  <c r="AY170" i="42"/>
  <c r="AY91" i="42"/>
  <c r="AY256" i="42"/>
  <c r="AY280" i="42"/>
  <c r="AY207" i="42"/>
  <c r="AY29" i="42"/>
  <c r="AY172" i="42"/>
  <c r="AY295" i="42"/>
  <c r="AY85" i="42"/>
  <c r="AY57" i="42"/>
  <c r="AY87" i="42"/>
  <c r="AY113" i="42"/>
  <c r="AY107" i="42"/>
  <c r="AY126" i="42"/>
  <c r="AY162" i="42"/>
  <c r="AY208" i="42"/>
  <c r="AY74" i="42"/>
  <c r="AY296" i="42"/>
  <c r="AY262" i="42"/>
  <c r="AY41" i="42"/>
  <c r="AY66" i="42"/>
  <c r="AY84" i="42"/>
  <c r="AY80" i="42"/>
  <c r="AY78" i="42"/>
  <c r="AY130" i="42"/>
  <c r="AY144" i="42"/>
  <c r="AY319" i="42"/>
  <c r="AY288" i="42"/>
  <c r="AY246" i="42"/>
  <c r="AY140" i="42"/>
  <c r="AY302" i="42"/>
  <c r="AY43" i="42"/>
  <c r="AY70" i="42"/>
  <c r="AY165" i="42"/>
  <c r="AY159" i="42"/>
  <c r="AY217" i="42"/>
  <c r="AY239" i="42"/>
  <c r="AY283" i="42"/>
  <c r="AY220" i="42"/>
  <c r="AY136" i="42"/>
  <c r="AY4" i="42"/>
  <c r="AY272" i="42"/>
  <c r="AY90" i="42"/>
  <c r="AY261" i="42"/>
  <c r="AY316" i="42"/>
  <c r="AY228" i="42"/>
  <c r="AY307" i="42"/>
  <c r="AY226" i="42"/>
  <c r="AY263" i="42"/>
  <c r="AY186" i="42"/>
  <c r="AY241" i="42"/>
  <c r="AY150" i="42"/>
  <c r="AY183" i="42"/>
  <c r="AY119" i="42"/>
  <c r="AY189" i="42"/>
  <c r="AY125" i="42"/>
  <c r="AY93" i="42"/>
  <c r="AY99" i="42"/>
  <c r="AY67" i="42"/>
  <c r="AY69" i="42"/>
  <c r="AY269" i="42"/>
  <c r="AY112" i="42"/>
  <c r="AY227" i="42"/>
  <c r="AY114" i="42"/>
  <c r="AY206" i="42"/>
  <c r="AY32" i="42"/>
  <c r="AY147" i="42"/>
  <c r="AY52" i="42"/>
  <c r="AY153" i="42"/>
  <c r="AY60" i="42"/>
  <c r="AY46" i="42"/>
  <c r="AY50" i="42"/>
  <c r="AY31" i="42"/>
  <c r="AY33" i="42"/>
  <c r="AY143" i="42"/>
  <c r="AY268" i="42"/>
  <c r="AY210" i="42"/>
  <c r="AY286" i="42"/>
  <c r="AY102" i="42"/>
  <c r="AY240" i="42"/>
  <c r="AY181" i="42"/>
  <c r="AY34" i="42"/>
  <c r="AY20" i="42"/>
  <c r="AY86" i="42"/>
  <c r="AY311" i="42"/>
  <c r="AY222" i="42"/>
  <c r="AY71" i="42"/>
  <c r="AY193" i="42"/>
  <c r="AY245" i="42"/>
  <c r="AY299" i="42"/>
  <c r="AY200" i="42"/>
  <c r="AY278" i="42"/>
  <c r="AY6" i="42"/>
  <c r="AY127" i="42"/>
  <c r="AY202" i="42"/>
  <c r="AY148" i="42"/>
  <c r="AY285" i="42"/>
  <c r="AY156" i="42"/>
  <c r="AY120" i="42"/>
  <c r="AY323" i="42"/>
  <c r="AY8" i="42"/>
  <c r="AY48" i="42"/>
  <c r="AY199" i="42"/>
  <c r="AY205" i="42"/>
  <c r="AY12" i="42"/>
  <c r="AY26" i="42"/>
  <c r="AY21" i="42"/>
  <c r="AY275" i="42"/>
  <c r="AY178" i="42"/>
  <c r="AY221" i="42"/>
  <c r="AY195" i="42"/>
  <c r="AY115" i="42"/>
  <c r="AY169" i="42"/>
  <c r="AY105" i="42"/>
  <c r="AY95" i="42"/>
  <c r="AY47" i="42"/>
  <c r="AY17" i="42"/>
  <c r="AY40" i="42"/>
  <c r="AY204" i="42"/>
  <c r="AY117" i="42"/>
  <c r="AY238" i="42"/>
  <c r="AY42" i="42"/>
  <c r="AY244" i="42"/>
  <c r="AY25" i="42"/>
  <c r="AY28" i="42"/>
  <c r="AY203" i="42"/>
  <c r="AY72" i="42"/>
  <c r="AY266" i="42"/>
  <c r="AY108" i="42"/>
  <c r="AY97" i="42"/>
  <c r="AY187" i="42"/>
  <c r="AY267" i="42"/>
  <c r="AY252" i="42"/>
  <c r="AY321" i="42"/>
  <c r="AY11" i="42"/>
  <c r="AY133" i="42"/>
  <c r="AY166" i="42"/>
  <c r="AY242" i="42"/>
  <c r="AY312" i="42"/>
  <c r="AY282" i="42"/>
  <c r="AY281" i="42"/>
  <c r="AY264" i="42"/>
  <c r="AY253" i="42"/>
  <c r="AY215" i="42"/>
  <c r="AY182" i="42"/>
  <c r="AY135" i="42"/>
  <c r="AY141" i="42"/>
  <c r="AY22" i="42"/>
  <c r="AY19" i="42"/>
  <c r="AY218" i="42"/>
  <c r="AY243" i="42"/>
  <c r="AY16" i="42"/>
  <c r="AY142" i="42"/>
  <c r="AY163" i="42"/>
  <c r="AY201" i="42"/>
  <c r="AY121" i="42"/>
  <c r="AY73" i="42"/>
  <c r="AY18" i="42"/>
  <c r="AY65" i="42"/>
  <c r="AY9" i="42"/>
  <c r="AY232" i="42"/>
  <c r="AY233" i="42" s="1"/>
  <c r="AY27" i="42"/>
  <c r="AY304" i="42"/>
  <c r="AY61" i="42"/>
  <c r="AY315" i="42"/>
  <c r="AY306" i="42"/>
  <c r="AY255" i="42"/>
  <c r="AY23" i="42"/>
  <c r="AY145" i="42"/>
  <c r="AY190" i="42"/>
  <c r="AY254" i="42"/>
  <c r="AY320" i="42"/>
  <c r="AY7" i="42"/>
  <c r="AY129" i="42"/>
  <c r="AY158" i="42"/>
  <c r="AY234" i="42"/>
  <c r="AY308" i="42"/>
  <c r="AY224" i="42"/>
  <c r="AY10" i="42"/>
  <c r="AY197" i="42"/>
  <c r="AY249" i="42"/>
  <c r="AY303" i="42"/>
  <c r="AY214" i="42"/>
  <c r="AY248" i="42"/>
  <c r="AY230" i="42"/>
  <c r="AY180" i="42"/>
  <c r="AY192" i="42"/>
  <c r="AY154" i="42"/>
  <c r="AY118" i="42"/>
  <c r="AY104" i="42"/>
  <c r="AY109" i="42"/>
  <c r="AY83" i="42"/>
  <c r="AY53" i="42"/>
  <c r="AY176" i="42"/>
  <c r="AY211" i="42"/>
  <c r="AY237" i="42"/>
  <c r="AY110" i="42"/>
  <c r="AY131" i="42"/>
  <c r="AY185" i="42"/>
  <c r="AY100" i="42"/>
  <c r="AY14" i="42"/>
  <c r="AY63" i="42"/>
  <c r="AY49" i="42"/>
  <c r="AY223" i="42"/>
  <c r="AY36" i="42"/>
  <c r="AY139" i="42"/>
  <c r="AY103" i="42"/>
  <c r="AY277" i="42"/>
  <c r="AY271" i="42"/>
  <c r="AY300" i="42"/>
  <c r="AY167" i="42"/>
  <c r="AY250" i="42"/>
  <c r="AY179" i="42"/>
  <c r="AY79" i="42"/>
  <c r="AY290" i="42"/>
  <c r="AY305" i="42"/>
  <c r="AY219" i="42"/>
  <c r="AY123" i="42"/>
  <c r="AY322" i="42"/>
  <c r="AY265" i="42"/>
  <c r="AY291" i="42"/>
  <c r="AY173" i="42"/>
  <c r="AY259" i="42"/>
  <c r="AY96" i="42"/>
  <c r="AY15" i="42"/>
  <c r="AY134" i="42"/>
  <c r="AY59" i="42"/>
  <c r="AY164" i="42"/>
  <c r="AY194" i="42"/>
  <c r="AY101" i="42"/>
  <c r="AY314" i="42"/>
  <c r="AY247" i="42"/>
  <c r="AY77" i="42"/>
  <c r="AY146" i="42"/>
  <c r="AY137" i="42"/>
  <c r="AY13" i="42"/>
  <c r="AY188" i="42"/>
  <c r="AY30" i="42"/>
  <c r="AY289" i="42"/>
  <c r="AY132" i="42"/>
  <c r="AY191" i="42"/>
  <c r="AY313" i="42"/>
  <c r="AY225" i="42"/>
  <c r="AY51" i="42"/>
  <c r="AY174" i="42"/>
  <c r="AY89" i="42"/>
  <c r="CF6" i="40"/>
  <c r="CE4" i="40"/>
  <c r="BY1" i="34"/>
  <c r="BS6" i="40"/>
  <c r="W3" i="35"/>
  <c r="BR4" i="40"/>
  <c r="C1" i="35"/>
  <c r="A5" i="35"/>
  <c r="BQ4" i="34"/>
  <c r="BQ5" i="34"/>
  <c r="BQ6" i="34"/>
  <c r="BQ7" i="34"/>
  <c r="BQ8" i="34"/>
  <c r="BQ9" i="34"/>
  <c r="BQ10" i="34"/>
  <c r="BQ11" i="34"/>
  <c r="BQ12" i="34"/>
  <c r="BQ13" i="34"/>
  <c r="BQ14" i="34"/>
  <c r="BQ15" i="34"/>
  <c r="BQ16" i="34"/>
  <c r="BQ17" i="34"/>
  <c r="BQ18" i="34"/>
  <c r="BQ19" i="34"/>
  <c r="BQ20" i="34"/>
  <c r="BQ21" i="34"/>
  <c r="BQ22" i="34"/>
  <c r="BQ23" i="34"/>
  <c r="BQ24" i="34"/>
  <c r="BQ25" i="34"/>
  <c r="BQ26" i="34"/>
  <c r="BQ27" i="34"/>
  <c r="BQ28" i="34"/>
  <c r="BQ29" i="34"/>
  <c r="BQ30" i="34"/>
  <c r="BQ31" i="34"/>
  <c r="BQ32" i="34"/>
  <c r="BQ33" i="34"/>
  <c r="BQ34" i="34"/>
  <c r="BQ35" i="34"/>
  <c r="BQ36" i="34"/>
  <c r="BQ37" i="34"/>
  <c r="BQ38" i="34"/>
  <c r="BQ39" i="34"/>
  <c r="BQ40" i="34"/>
  <c r="BQ41" i="34"/>
  <c r="BQ42" i="34"/>
  <c r="BQ43" i="34"/>
  <c r="BQ44" i="34"/>
  <c r="BQ45" i="34"/>
  <c r="BQ46" i="34"/>
  <c r="BQ47" i="34"/>
  <c r="BQ48" i="34"/>
  <c r="BQ49" i="34"/>
  <c r="BQ50" i="34"/>
  <c r="BQ51" i="34"/>
  <c r="BQ52" i="34"/>
  <c r="BQ53" i="34"/>
  <c r="BQ54" i="34"/>
  <c r="BQ55" i="34"/>
  <c r="BQ56" i="34"/>
  <c r="BQ57" i="34"/>
  <c r="BQ58" i="34"/>
  <c r="BQ59" i="34"/>
  <c r="BQ60" i="34"/>
  <c r="BQ61" i="34"/>
  <c r="BQ62" i="34"/>
  <c r="BQ63" i="34"/>
  <c r="BQ64" i="34"/>
  <c r="BQ65" i="34"/>
  <c r="BQ66" i="34"/>
  <c r="BQ67" i="34"/>
  <c r="BQ68" i="34"/>
  <c r="BQ69" i="34"/>
  <c r="BQ70" i="34"/>
  <c r="BQ71" i="34"/>
  <c r="BQ72" i="34"/>
  <c r="BQ73" i="34"/>
  <c r="BQ74" i="34"/>
  <c r="BQ75" i="34"/>
  <c r="BQ76" i="34"/>
  <c r="BQ77" i="34"/>
  <c r="BQ78" i="34"/>
  <c r="BQ79" i="34"/>
  <c r="BQ80" i="34"/>
  <c r="BQ81" i="34"/>
  <c r="BQ82" i="34"/>
  <c r="BQ83" i="34"/>
  <c r="BQ84" i="34"/>
  <c r="BQ85" i="34"/>
  <c r="BQ86" i="34"/>
  <c r="BQ87" i="34"/>
  <c r="BQ88" i="34"/>
  <c r="BQ89" i="34"/>
  <c r="BQ90" i="34"/>
  <c r="BQ91" i="34"/>
  <c r="BQ92" i="34"/>
  <c r="BQ93" i="34"/>
  <c r="BQ94" i="34"/>
  <c r="BQ95" i="34"/>
  <c r="BQ96" i="34"/>
  <c r="BQ97" i="34"/>
  <c r="BQ98" i="34"/>
  <c r="BQ99" i="34"/>
  <c r="BQ100" i="34"/>
  <c r="BQ101" i="34"/>
  <c r="BQ102" i="34"/>
  <c r="BQ103" i="34"/>
  <c r="BQ104" i="34"/>
  <c r="BQ105" i="34"/>
  <c r="BQ106" i="34"/>
  <c r="BQ107" i="34"/>
  <c r="BQ108" i="34"/>
  <c r="BQ109" i="34"/>
  <c r="BQ110" i="34"/>
  <c r="BQ111" i="34"/>
  <c r="BQ112" i="34"/>
  <c r="BQ113" i="34"/>
  <c r="BQ114" i="34"/>
  <c r="BQ115" i="34"/>
  <c r="BQ116" i="34"/>
  <c r="BQ117" i="34"/>
  <c r="BQ118" i="34"/>
  <c r="BQ119" i="34"/>
  <c r="BQ120" i="34"/>
  <c r="BQ121" i="34"/>
  <c r="BQ122" i="34"/>
  <c r="BQ123" i="34"/>
  <c r="BQ124" i="34"/>
  <c r="BQ125" i="34"/>
  <c r="BQ126" i="34"/>
  <c r="BQ127" i="34"/>
  <c r="BQ128" i="34"/>
  <c r="BQ129" i="34"/>
  <c r="BQ130" i="34"/>
  <c r="BQ131" i="34"/>
  <c r="BQ132" i="34"/>
  <c r="BQ133" i="34"/>
  <c r="BQ134" i="34"/>
  <c r="BQ135" i="34"/>
  <c r="BQ136" i="34"/>
  <c r="BQ137" i="34"/>
  <c r="BQ138" i="34"/>
  <c r="BQ139" i="34"/>
  <c r="BQ140" i="34"/>
  <c r="BQ141" i="34"/>
  <c r="BQ142" i="34"/>
  <c r="BQ143" i="34"/>
  <c r="BQ144" i="34"/>
  <c r="BQ145" i="34"/>
  <c r="BQ146" i="34"/>
  <c r="BQ147" i="34"/>
  <c r="BQ148" i="34"/>
  <c r="BQ149" i="34"/>
  <c r="BQ150" i="34"/>
  <c r="BQ151" i="34"/>
  <c r="BQ152" i="34"/>
  <c r="BQ153" i="34"/>
  <c r="BQ154" i="34"/>
  <c r="BQ155" i="34"/>
  <c r="BQ156" i="34"/>
  <c r="BQ157" i="34"/>
  <c r="BQ158" i="34"/>
  <c r="BQ159" i="34"/>
  <c r="BQ160" i="34"/>
  <c r="BQ161" i="34"/>
  <c r="BQ162" i="34"/>
  <c r="BQ163" i="34"/>
  <c r="BQ164" i="34"/>
  <c r="BQ165" i="34"/>
  <c r="BQ166" i="34"/>
  <c r="BQ167" i="34"/>
  <c r="BQ168" i="34"/>
  <c r="BQ169" i="34"/>
  <c r="BQ170" i="34"/>
  <c r="BQ171" i="34"/>
  <c r="BQ172" i="34"/>
  <c r="BQ173" i="34"/>
  <c r="BQ174" i="34"/>
  <c r="BQ175" i="34"/>
  <c r="BQ176" i="34"/>
  <c r="BQ177" i="34"/>
  <c r="BQ178" i="34"/>
  <c r="BQ179" i="34"/>
  <c r="BQ180" i="34"/>
  <c r="BQ181" i="34"/>
  <c r="BQ182" i="34"/>
  <c r="BQ183" i="34"/>
  <c r="BQ184" i="34"/>
  <c r="BQ185" i="34"/>
  <c r="BQ186" i="34"/>
  <c r="BQ187" i="34"/>
  <c r="BQ188" i="34"/>
  <c r="BQ189" i="34"/>
  <c r="BQ190" i="34"/>
  <c r="BQ191" i="34"/>
  <c r="BQ192" i="34"/>
  <c r="BQ193" i="34"/>
  <c r="BQ194" i="34"/>
  <c r="BQ195" i="34"/>
  <c r="BQ196" i="34"/>
  <c r="BQ197" i="34"/>
  <c r="BQ198" i="34"/>
  <c r="BQ199" i="34"/>
  <c r="BQ200" i="34"/>
  <c r="BQ201" i="34"/>
  <c r="BQ202" i="34"/>
  <c r="BQ203" i="34"/>
  <c r="BQ204" i="34"/>
  <c r="BQ205" i="34"/>
  <c r="BQ206" i="34"/>
  <c r="BQ207" i="34"/>
  <c r="BQ208" i="34"/>
  <c r="BQ209" i="34"/>
  <c r="BQ210" i="34"/>
  <c r="BQ211" i="34"/>
  <c r="BQ212" i="34"/>
  <c r="BQ213" i="34"/>
  <c r="BQ214" i="34"/>
  <c r="BQ215" i="34"/>
  <c r="BQ216" i="34"/>
  <c r="BQ217" i="34"/>
  <c r="BQ218" i="34"/>
  <c r="BQ219" i="34"/>
  <c r="BQ220" i="34"/>
  <c r="BQ221" i="34"/>
  <c r="BQ222" i="34"/>
  <c r="BQ223" i="34"/>
  <c r="BQ224" i="34"/>
  <c r="BQ225" i="34"/>
  <c r="BQ226" i="34"/>
  <c r="BQ227" i="34"/>
  <c r="BQ228" i="34"/>
  <c r="BQ229" i="34"/>
  <c r="BQ231" i="34"/>
  <c r="BQ232" i="34"/>
  <c r="BQ233" i="34"/>
  <c r="BQ234" i="34"/>
  <c r="BQ235" i="34"/>
  <c r="BQ236" i="34"/>
  <c r="BQ237" i="34"/>
  <c r="BQ238" i="34"/>
  <c r="BQ239" i="34"/>
  <c r="BQ240" i="34"/>
  <c r="BQ241" i="34"/>
  <c r="BQ242" i="34"/>
  <c r="BQ243" i="34"/>
  <c r="BQ244" i="34"/>
  <c r="BQ245" i="34"/>
  <c r="BQ246" i="34"/>
  <c r="BQ247" i="34"/>
  <c r="BQ248" i="34"/>
  <c r="BQ249" i="34"/>
  <c r="BQ250" i="34"/>
  <c r="BQ251" i="34"/>
  <c r="BQ252" i="34"/>
  <c r="BQ253" i="34"/>
  <c r="BQ254" i="34"/>
  <c r="BQ255" i="34"/>
  <c r="BQ256" i="34"/>
  <c r="BQ257" i="34"/>
  <c r="BQ258" i="34"/>
  <c r="BQ259" i="34"/>
  <c r="BQ260" i="34"/>
  <c r="BQ261" i="34"/>
  <c r="BQ262" i="34"/>
  <c r="BQ263" i="34"/>
  <c r="BQ264" i="34"/>
  <c r="BQ265" i="34"/>
  <c r="BQ266" i="34"/>
  <c r="BQ267" i="34"/>
  <c r="BQ268" i="34"/>
  <c r="BQ269" i="34"/>
  <c r="BQ270" i="34"/>
  <c r="BQ271" i="34"/>
  <c r="BQ272" i="34"/>
  <c r="BQ273" i="34"/>
  <c r="BQ274" i="34"/>
  <c r="BQ275" i="34"/>
  <c r="BQ276" i="34"/>
  <c r="BQ277" i="34"/>
  <c r="BQ278" i="34"/>
  <c r="BQ279" i="34"/>
  <c r="BQ280" i="34"/>
  <c r="BQ281" i="34"/>
  <c r="BQ282" i="34"/>
  <c r="BQ283" i="34"/>
  <c r="BQ284" i="34"/>
  <c r="BQ285" i="34"/>
  <c r="BQ286" i="34"/>
  <c r="BQ287" i="34"/>
  <c r="BQ288" i="34"/>
  <c r="BQ289" i="34"/>
  <c r="BQ290" i="34"/>
  <c r="BQ291" i="34"/>
  <c r="BQ292" i="34"/>
  <c r="BQ293" i="34"/>
  <c r="BQ294" i="34"/>
  <c r="BQ295" i="34"/>
  <c r="BQ296" i="34"/>
  <c r="BQ297" i="34"/>
  <c r="BQ298" i="34"/>
  <c r="BQ299" i="34"/>
  <c r="BQ300" i="34"/>
  <c r="BQ301" i="34"/>
  <c r="BQ302" i="34"/>
  <c r="BQ303" i="34"/>
  <c r="BQ304" i="34"/>
  <c r="BQ305" i="34"/>
  <c r="BQ306" i="34"/>
  <c r="BQ307" i="34"/>
  <c r="BQ308" i="34"/>
  <c r="BQ309" i="34"/>
  <c r="BQ310" i="34"/>
  <c r="BQ311" i="34"/>
  <c r="BQ312" i="34"/>
  <c r="BQ313" i="34"/>
  <c r="BQ314" i="34"/>
  <c r="BQ315" i="34"/>
  <c r="BQ316" i="34"/>
  <c r="BQ317" i="34"/>
  <c r="BQ318" i="34"/>
  <c r="BQ319" i="34"/>
  <c r="BQ320" i="34"/>
  <c r="BQ321" i="34"/>
  <c r="BQ322" i="34"/>
  <c r="BQ323" i="34"/>
  <c r="AS7" i="40" l="1"/>
  <c r="AS9" i="40"/>
  <c r="AS11" i="40"/>
  <c r="AS13" i="40"/>
  <c r="AS15" i="40"/>
  <c r="AS17" i="40"/>
  <c r="AS19" i="40"/>
  <c r="AS21" i="40"/>
  <c r="AS23" i="40"/>
  <c r="AS25" i="40"/>
  <c r="AS27" i="40"/>
  <c r="AS29" i="40"/>
  <c r="AS31" i="40"/>
  <c r="AS33" i="40"/>
  <c r="AS35" i="40"/>
  <c r="AS37" i="40"/>
  <c r="AS39" i="40"/>
  <c r="AS41" i="40"/>
  <c r="AS43" i="40"/>
  <c r="AS45" i="40"/>
  <c r="AS47" i="40"/>
  <c r="AS49" i="40"/>
  <c r="AS51" i="40"/>
  <c r="AS53" i="40"/>
  <c r="AS55" i="40"/>
  <c r="AS57" i="40"/>
  <c r="AS59" i="40"/>
  <c r="AS61" i="40"/>
  <c r="AL7" i="40"/>
  <c r="AT7" i="40"/>
  <c r="AL9" i="40"/>
  <c r="AT9" i="40"/>
  <c r="AL11" i="40"/>
  <c r="AT11" i="40"/>
  <c r="AL13" i="40"/>
  <c r="AT13" i="40"/>
  <c r="AL15" i="40"/>
  <c r="AT15" i="40"/>
  <c r="AL17" i="40"/>
  <c r="AT17" i="40"/>
  <c r="AL19" i="40"/>
  <c r="AT19" i="40"/>
  <c r="AL21" i="40"/>
  <c r="AT21" i="40"/>
  <c r="AL23" i="40"/>
  <c r="AT23" i="40"/>
  <c r="AL25" i="40"/>
  <c r="AT25" i="40"/>
  <c r="AL27" i="40"/>
  <c r="AT27" i="40"/>
  <c r="AL29" i="40"/>
  <c r="AT29" i="40"/>
  <c r="AL31" i="40"/>
  <c r="AT31" i="40"/>
  <c r="AL33" i="40"/>
  <c r="AT33" i="40"/>
  <c r="AL35" i="40"/>
  <c r="AT35" i="40"/>
  <c r="AL37" i="40"/>
  <c r="AT37" i="40"/>
  <c r="AL39" i="40"/>
  <c r="AT39" i="40"/>
  <c r="AL41" i="40"/>
  <c r="AT41" i="40"/>
  <c r="AL43" i="40"/>
  <c r="AT43" i="40"/>
  <c r="AL45" i="40"/>
  <c r="AT45" i="40"/>
  <c r="AL47" i="40"/>
  <c r="AT47" i="40"/>
  <c r="AL49" i="40"/>
  <c r="AT49" i="40"/>
  <c r="AL51" i="40"/>
  <c r="AT51" i="40"/>
  <c r="AL53" i="40"/>
  <c r="AT53" i="40"/>
  <c r="AL55" i="40"/>
  <c r="AT55" i="40"/>
  <c r="AL57" i="40"/>
  <c r="AT57" i="40"/>
  <c r="AL59" i="40"/>
  <c r="AT59" i="40"/>
  <c r="AL61" i="40"/>
  <c r="AT61" i="40"/>
  <c r="AL63" i="40"/>
  <c r="AM7" i="40"/>
  <c r="AU7" i="40"/>
  <c r="AQ8" i="40"/>
  <c r="AM9" i="40"/>
  <c r="AU9" i="40"/>
  <c r="AQ10" i="40"/>
  <c r="AM11" i="40"/>
  <c r="AU11" i="40"/>
  <c r="AQ12" i="40"/>
  <c r="AM13" i="40"/>
  <c r="AU13" i="40"/>
  <c r="AQ14" i="40"/>
  <c r="AM15" i="40"/>
  <c r="AU15" i="40"/>
  <c r="AQ16" i="40"/>
  <c r="AM17" i="40"/>
  <c r="AU17" i="40"/>
  <c r="AQ18" i="40"/>
  <c r="AM19" i="40"/>
  <c r="AU19" i="40"/>
  <c r="AQ20" i="40"/>
  <c r="AM21" i="40"/>
  <c r="AU21" i="40"/>
  <c r="AQ22" i="40"/>
  <c r="AM23" i="40"/>
  <c r="AU23" i="40"/>
  <c r="AQ24" i="40"/>
  <c r="AM25" i="40"/>
  <c r="AU25" i="40"/>
  <c r="AQ26" i="40"/>
  <c r="AM27" i="40"/>
  <c r="AU27" i="40"/>
  <c r="AQ28" i="40"/>
  <c r="AM29" i="40"/>
  <c r="AU29" i="40"/>
  <c r="AQ30" i="40"/>
  <c r="AM31" i="40"/>
  <c r="AU31" i="40"/>
  <c r="AQ32" i="40"/>
  <c r="AM33" i="40"/>
  <c r="AU33" i="40"/>
  <c r="AQ34" i="40"/>
  <c r="AM35" i="40"/>
  <c r="AU35" i="40"/>
  <c r="AQ36" i="40"/>
  <c r="AM37" i="40"/>
  <c r="AU37" i="40"/>
  <c r="AQ38" i="40"/>
  <c r="AM39" i="40"/>
  <c r="AU39" i="40"/>
  <c r="AQ40" i="40"/>
  <c r="AM41" i="40"/>
  <c r="AU41" i="40"/>
  <c r="AQ42" i="40"/>
  <c r="AM43" i="40"/>
  <c r="AU43" i="40"/>
  <c r="AQ44" i="40"/>
  <c r="AM45" i="40"/>
  <c r="AU45" i="40"/>
  <c r="AQ46" i="40"/>
  <c r="AM47" i="40"/>
  <c r="AU47" i="40"/>
  <c r="AQ48" i="40"/>
  <c r="AM49" i="40"/>
  <c r="AU49" i="40"/>
  <c r="AQ50" i="40"/>
  <c r="AM51" i="40"/>
  <c r="AU51" i="40"/>
  <c r="AQ52" i="40"/>
  <c r="AM53" i="40"/>
  <c r="AU53" i="40"/>
  <c r="AQ54" i="40"/>
  <c r="AM55" i="40"/>
  <c r="AV7" i="40"/>
  <c r="AR8" i="40"/>
  <c r="AV9" i="40"/>
  <c r="AR10" i="40"/>
  <c r="AV11" i="40"/>
  <c r="AR12" i="40"/>
  <c r="AV13" i="40"/>
  <c r="AR14" i="40"/>
  <c r="AV15" i="40"/>
  <c r="AR16" i="40"/>
  <c r="AV17" i="40"/>
  <c r="AR18" i="40"/>
  <c r="AV19" i="40"/>
  <c r="AR20" i="40"/>
  <c r="AV21" i="40"/>
  <c r="AR22" i="40"/>
  <c r="AV23" i="40"/>
  <c r="AR24" i="40"/>
  <c r="AV25" i="40"/>
  <c r="AR26" i="40"/>
  <c r="AV27" i="40"/>
  <c r="AR28" i="40"/>
  <c r="AV29" i="40"/>
  <c r="AR30" i="40"/>
  <c r="AV31" i="40"/>
  <c r="AR32" i="40"/>
  <c r="AV33" i="40"/>
  <c r="AR34" i="40"/>
  <c r="AV35" i="40"/>
  <c r="AR36" i="40"/>
  <c r="AV37" i="40"/>
  <c r="AR38" i="40"/>
  <c r="AV39" i="40"/>
  <c r="AR40" i="40"/>
  <c r="AV41" i="40"/>
  <c r="AR42" i="40"/>
  <c r="AV43" i="40"/>
  <c r="AR44" i="40"/>
  <c r="AV45" i="40"/>
  <c r="AR46" i="40"/>
  <c r="AV47" i="40"/>
  <c r="AR48" i="40"/>
  <c r="AV49" i="40"/>
  <c r="AR50" i="40"/>
  <c r="AV51" i="40"/>
  <c r="AR52" i="40"/>
  <c r="AS8" i="40"/>
  <c r="AS10" i="40"/>
  <c r="AS12" i="40"/>
  <c r="AS14" i="40"/>
  <c r="AS16" i="40"/>
  <c r="AS18" i="40"/>
  <c r="AS20" i="40"/>
  <c r="AS22" i="40"/>
  <c r="AS24" i="40"/>
  <c r="AS26" i="40"/>
  <c r="AS28" i="40"/>
  <c r="AS30" i="40"/>
  <c r="AS32" i="40"/>
  <c r="AS34" i="40"/>
  <c r="AS36" i="40"/>
  <c r="AS38" i="40"/>
  <c r="AS40" i="40"/>
  <c r="AS42" i="40"/>
  <c r="AL8" i="40"/>
  <c r="AT8" i="40"/>
  <c r="AL10" i="40"/>
  <c r="AT10" i="40"/>
  <c r="AL12" i="40"/>
  <c r="AT12" i="40"/>
  <c r="AL14" i="40"/>
  <c r="AT14" i="40"/>
  <c r="AL16" i="40"/>
  <c r="AT16" i="40"/>
  <c r="AL18" i="40"/>
  <c r="AT18" i="40"/>
  <c r="AL20" i="40"/>
  <c r="AT20" i="40"/>
  <c r="AL22" i="40"/>
  <c r="AT22" i="40"/>
  <c r="AL24" i="40"/>
  <c r="AT24" i="40"/>
  <c r="AL26" i="40"/>
  <c r="AT26" i="40"/>
  <c r="AL28" i="40"/>
  <c r="AT28" i="40"/>
  <c r="AL30" i="40"/>
  <c r="AT30" i="40"/>
  <c r="AL32" i="40"/>
  <c r="AT32" i="40"/>
  <c r="AL34" i="40"/>
  <c r="AT34" i="40"/>
  <c r="AL36" i="40"/>
  <c r="AT36" i="40"/>
  <c r="AL38" i="40"/>
  <c r="AT38" i="40"/>
  <c r="AL40" i="40"/>
  <c r="AT40" i="40"/>
  <c r="AL42" i="40"/>
  <c r="AT42" i="40"/>
  <c r="AL44" i="40"/>
  <c r="AT44" i="40"/>
  <c r="AL46" i="40"/>
  <c r="AT46" i="40"/>
  <c r="AL48" i="40"/>
  <c r="AT48" i="40"/>
  <c r="AL50" i="40"/>
  <c r="AT50" i="40"/>
  <c r="AL52" i="40"/>
  <c r="AT52" i="40"/>
  <c r="AR7" i="40"/>
  <c r="AV8" i="40"/>
  <c r="AR9" i="40"/>
  <c r="AV10" i="40"/>
  <c r="AR11" i="40"/>
  <c r="AV12" i="40"/>
  <c r="AR13" i="40"/>
  <c r="AV14" i="40"/>
  <c r="AR15" i="40"/>
  <c r="AV16" i="40"/>
  <c r="AR17" i="40"/>
  <c r="AV18" i="40"/>
  <c r="AR19" i="40"/>
  <c r="AV20" i="40"/>
  <c r="AR21" i="40"/>
  <c r="AV22" i="40"/>
  <c r="AR23" i="40"/>
  <c r="AV24" i="40"/>
  <c r="AR25" i="40"/>
  <c r="AV26" i="40"/>
  <c r="AR27" i="40"/>
  <c r="AV28" i="40"/>
  <c r="AR29" i="40"/>
  <c r="AV30" i="40"/>
  <c r="AR31" i="40"/>
  <c r="AV32" i="40"/>
  <c r="AR33" i="40"/>
  <c r="AV34" i="40"/>
  <c r="AR35" i="40"/>
  <c r="AQ7" i="40"/>
  <c r="AU12" i="40"/>
  <c r="AM18" i="40"/>
  <c r="AQ23" i="40"/>
  <c r="AU28" i="40"/>
  <c r="AM34" i="40"/>
  <c r="AR37" i="40"/>
  <c r="AV42" i="40"/>
  <c r="AV44" i="40"/>
  <c r="AU46" i="40"/>
  <c r="AS48" i="40"/>
  <c r="AM52" i="40"/>
  <c r="AQ53" i="40"/>
  <c r="AS54" i="40"/>
  <c r="AR55" i="40"/>
  <c r="AR56" i="40"/>
  <c r="AL60" i="40"/>
  <c r="AV60" i="40"/>
  <c r="AV61" i="40"/>
  <c r="AT62" i="40"/>
  <c r="AR63" i="40"/>
  <c r="AV64" i="40"/>
  <c r="AR65" i="40"/>
  <c r="AV66" i="40"/>
  <c r="AR67" i="40"/>
  <c r="AV68" i="40"/>
  <c r="AR69" i="40"/>
  <c r="AV70" i="40"/>
  <c r="AR71" i="40"/>
  <c r="AV72" i="40"/>
  <c r="AR73" i="40"/>
  <c r="AV74" i="40"/>
  <c r="AR75" i="40"/>
  <c r="AV76" i="40"/>
  <c r="AR77" i="40"/>
  <c r="AV78" i="40"/>
  <c r="AR79" i="40"/>
  <c r="AV80" i="40"/>
  <c r="AR81" i="40"/>
  <c r="AV82" i="40"/>
  <c r="AR83" i="40"/>
  <c r="AV84" i="40"/>
  <c r="AR85" i="40"/>
  <c r="AV86" i="40"/>
  <c r="AR87" i="40"/>
  <c r="AV88" i="40"/>
  <c r="AR89" i="40"/>
  <c r="AV90" i="40"/>
  <c r="AR91" i="40"/>
  <c r="AV92" i="40"/>
  <c r="AM8" i="40"/>
  <c r="AQ13" i="40"/>
  <c r="AU18" i="40"/>
  <c r="AM24" i="40"/>
  <c r="AQ29" i="40"/>
  <c r="AU34" i="40"/>
  <c r="AM38" i="40"/>
  <c r="AU40" i="40"/>
  <c r="AQ43" i="40"/>
  <c r="AV46" i="40"/>
  <c r="AU48" i="40"/>
  <c r="AS50" i="40"/>
  <c r="AR53" i="40"/>
  <c r="AT54" i="40"/>
  <c r="AU55" i="40"/>
  <c r="AS56" i="40"/>
  <c r="AQ57" i="40"/>
  <c r="AQ58" i="40"/>
  <c r="AM60" i="40"/>
  <c r="AM61" i="40"/>
  <c r="AU62" i="40"/>
  <c r="AS63" i="40"/>
  <c r="AS65" i="40"/>
  <c r="AS67" i="40"/>
  <c r="AS69" i="40"/>
  <c r="AS71" i="40"/>
  <c r="AS73" i="40"/>
  <c r="AS75" i="40"/>
  <c r="AS77" i="40"/>
  <c r="AS79" i="40"/>
  <c r="AS81" i="40"/>
  <c r="AS83" i="40"/>
  <c r="AS85" i="40"/>
  <c r="AS87" i="40"/>
  <c r="AS89" i="40"/>
  <c r="AS91" i="40"/>
  <c r="AM22" i="40"/>
  <c r="AM48" i="40"/>
  <c r="AR51" i="40"/>
  <c r="AL58" i="40"/>
  <c r="AV59" i="40"/>
  <c r="AR61" i="40"/>
  <c r="AL64" i="40"/>
  <c r="AT66" i="40"/>
  <c r="AL68" i="40"/>
  <c r="AT70" i="40"/>
  <c r="AT72" i="40"/>
  <c r="AT74" i="40"/>
  <c r="AU8" i="40"/>
  <c r="AM14" i="40"/>
  <c r="AQ19" i="40"/>
  <c r="AU24" i="40"/>
  <c r="AM30" i="40"/>
  <c r="AQ35" i="40"/>
  <c r="AV40" i="40"/>
  <c r="AR43" i="40"/>
  <c r="AQ45" i="40"/>
  <c r="AV48" i="40"/>
  <c r="AU50" i="40"/>
  <c r="AS52" i="40"/>
  <c r="AV53" i="40"/>
  <c r="AU54" i="40"/>
  <c r="AV55" i="40"/>
  <c r="AT56" i="40"/>
  <c r="AR57" i="40"/>
  <c r="AR58" i="40"/>
  <c r="AL62" i="40"/>
  <c r="AV62" i="40"/>
  <c r="AT63" i="40"/>
  <c r="AL65" i="40"/>
  <c r="AT65" i="40"/>
  <c r="AL67" i="40"/>
  <c r="AT67" i="40"/>
  <c r="AL69" i="40"/>
  <c r="AT69" i="40"/>
  <c r="AL71" i="40"/>
  <c r="AT71" i="40"/>
  <c r="AL73" i="40"/>
  <c r="AT73" i="40"/>
  <c r="AL75" i="40"/>
  <c r="AT75" i="40"/>
  <c r="AL77" i="40"/>
  <c r="AT77" i="40"/>
  <c r="AL79" i="40"/>
  <c r="AT79" i="40"/>
  <c r="AL81" i="40"/>
  <c r="AT81" i="40"/>
  <c r="AL83" i="40"/>
  <c r="AT83" i="40"/>
  <c r="AL85" i="40"/>
  <c r="AT85" i="40"/>
  <c r="AL87" i="40"/>
  <c r="AT87" i="40"/>
  <c r="AL89" i="40"/>
  <c r="AT89" i="40"/>
  <c r="AL91" i="40"/>
  <c r="AT91" i="40"/>
  <c r="AU32" i="40"/>
  <c r="AQ9" i="40"/>
  <c r="AU14" i="40"/>
  <c r="AM20" i="40"/>
  <c r="AQ25" i="40"/>
  <c r="AU30" i="40"/>
  <c r="AM36" i="40"/>
  <c r="AU38" i="40"/>
  <c r="AQ41" i="40"/>
  <c r="AR45" i="40"/>
  <c r="AQ47" i="40"/>
  <c r="AV50" i="40"/>
  <c r="AU52" i="40"/>
  <c r="AV54" i="40"/>
  <c r="AU56" i="40"/>
  <c r="AU57" i="40"/>
  <c r="AS58" i="40"/>
  <c r="AQ59" i="40"/>
  <c r="AQ60" i="40"/>
  <c r="AM62" i="40"/>
  <c r="AM63" i="40"/>
  <c r="AU63" i="40"/>
  <c r="AQ64" i="40"/>
  <c r="AM65" i="40"/>
  <c r="AU65" i="40"/>
  <c r="AQ66" i="40"/>
  <c r="AM67" i="40"/>
  <c r="AU67" i="40"/>
  <c r="AQ68" i="40"/>
  <c r="AM69" i="40"/>
  <c r="AU69" i="40"/>
  <c r="AQ70" i="40"/>
  <c r="AM71" i="40"/>
  <c r="AU71" i="40"/>
  <c r="AQ72" i="40"/>
  <c r="AM73" i="40"/>
  <c r="AU73" i="40"/>
  <c r="AQ74" i="40"/>
  <c r="AM75" i="40"/>
  <c r="AU75" i="40"/>
  <c r="AQ76" i="40"/>
  <c r="AM77" i="40"/>
  <c r="AU77" i="40"/>
  <c r="AQ78" i="40"/>
  <c r="AM79" i="40"/>
  <c r="AU79" i="40"/>
  <c r="AQ80" i="40"/>
  <c r="AM81" i="40"/>
  <c r="AU81" i="40"/>
  <c r="AQ82" i="40"/>
  <c r="AM83" i="40"/>
  <c r="AU83" i="40"/>
  <c r="AQ84" i="40"/>
  <c r="AM85" i="40"/>
  <c r="AU85" i="40"/>
  <c r="AQ86" i="40"/>
  <c r="AM87" i="40"/>
  <c r="AU87" i="40"/>
  <c r="AQ88" i="40"/>
  <c r="AM89" i="40"/>
  <c r="AU89" i="40"/>
  <c r="AQ90" i="40"/>
  <c r="AM91" i="40"/>
  <c r="AU91" i="40"/>
  <c r="AQ92" i="40"/>
  <c r="AM10" i="40"/>
  <c r="AQ15" i="40"/>
  <c r="AU20" i="40"/>
  <c r="AM26" i="40"/>
  <c r="AQ31" i="40"/>
  <c r="AV38" i="40"/>
  <c r="AR41" i="40"/>
  <c r="AM44" i="40"/>
  <c r="AR47" i="40"/>
  <c r="AQ49" i="40"/>
  <c r="AV52" i="40"/>
  <c r="AL54" i="40"/>
  <c r="AL56" i="40"/>
  <c r="AV56" i="40"/>
  <c r="AV57" i="40"/>
  <c r="AT58" i="40"/>
  <c r="AR59" i="40"/>
  <c r="AR60" i="40"/>
  <c r="AV63" i="40"/>
  <c r="AR64" i="40"/>
  <c r="AV65" i="40"/>
  <c r="AR66" i="40"/>
  <c r="AV67" i="40"/>
  <c r="AR68" i="40"/>
  <c r="AV69" i="40"/>
  <c r="AR70" i="40"/>
  <c r="AV71" i="40"/>
  <c r="AR72" i="40"/>
  <c r="AV73" i="40"/>
  <c r="AR74" i="40"/>
  <c r="AV75" i="40"/>
  <c r="AR76" i="40"/>
  <c r="AV77" i="40"/>
  <c r="AR78" i="40"/>
  <c r="AV79" i="40"/>
  <c r="AR80" i="40"/>
  <c r="AV81" i="40"/>
  <c r="AR82" i="40"/>
  <c r="AV83" i="40"/>
  <c r="AR84" i="40"/>
  <c r="AV85" i="40"/>
  <c r="AR86" i="40"/>
  <c r="AV87" i="40"/>
  <c r="AR88" i="40"/>
  <c r="AV89" i="40"/>
  <c r="AR90" i="40"/>
  <c r="AV91" i="40"/>
  <c r="AR92" i="40"/>
  <c r="AU10" i="40"/>
  <c r="AM16" i="40"/>
  <c r="AQ21" i="40"/>
  <c r="AU26" i="40"/>
  <c r="AM32" i="40"/>
  <c r="AU36" i="40"/>
  <c r="AQ39" i="40"/>
  <c r="AM42" i="40"/>
  <c r="AM46" i="40"/>
  <c r="AR49" i="40"/>
  <c r="AQ51" i="40"/>
  <c r="AM54" i="40"/>
  <c r="AM56" i="40"/>
  <c r="AM57" i="40"/>
  <c r="AU58" i="40"/>
  <c r="AU59" i="40"/>
  <c r="AS60" i="40"/>
  <c r="AQ61" i="40"/>
  <c r="AQ62" i="40"/>
  <c r="AS64" i="40"/>
  <c r="AS66" i="40"/>
  <c r="AS68" i="40"/>
  <c r="AS70" i="40"/>
  <c r="AS72" i="40"/>
  <c r="AS74" i="40"/>
  <c r="AS76" i="40"/>
  <c r="AS78" i="40"/>
  <c r="AS80" i="40"/>
  <c r="AS82" i="40"/>
  <c r="AS84" i="40"/>
  <c r="AS86" i="40"/>
  <c r="AS88" i="40"/>
  <c r="AS90" i="40"/>
  <c r="AS92" i="40"/>
  <c r="AQ11" i="40"/>
  <c r="AS44" i="40"/>
  <c r="AV58" i="40"/>
  <c r="AT60" i="40"/>
  <c r="AR62" i="40"/>
  <c r="AT64" i="40"/>
  <c r="AL66" i="40"/>
  <c r="AT68" i="40"/>
  <c r="AL70" i="40"/>
  <c r="AL72" i="40"/>
  <c r="AL74" i="40"/>
  <c r="AM12" i="40"/>
  <c r="AQ17" i="40"/>
  <c r="AU22" i="40"/>
  <c r="AM28" i="40"/>
  <c r="AQ33" i="40"/>
  <c r="AQ37" i="40"/>
  <c r="AM40" i="40"/>
  <c r="AU42" i="40"/>
  <c r="AU44" i="40"/>
  <c r="AS46" i="40"/>
  <c r="AM50" i="40"/>
  <c r="AR54" i="40"/>
  <c r="AQ55" i="40"/>
  <c r="AQ56" i="40"/>
  <c r="AM58" i="40"/>
  <c r="AM59" i="40"/>
  <c r="AU60" i="40"/>
  <c r="AU61" i="40"/>
  <c r="AS62" i="40"/>
  <c r="AQ63" i="40"/>
  <c r="AM64" i="40"/>
  <c r="AU64" i="40"/>
  <c r="AQ65" i="40"/>
  <c r="AM66" i="40"/>
  <c r="AU66" i="40"/>
  <c r="AQ67" i="40"/>
  <c r="AM68" i="40"/>
  <c r="AU68" i="40"/>
  <c r="AQ69" i="40"/>
  <c r="AM70" i="40"/>
  <c r="AU70" i="40"/>
  <c r="AQ71" i="40"/>
  <c r="AM72" i="40"/>
  <c r="AU72" i="40"/>
  <c r="AQ73" i="40"/>
  <c r="AM74" i="40"/>
  <c r="AU74" i="40"/>
  <c r="AQ75" i="40"/>
  <c r="AM76" i="40"/>
  <c r="AU76" i="40"/>
  <c r="AQ77" i="40"/>
  <c r="AM78" i="40"/>
  <c r="AU78" i="40"/>
  <c r="AQ79" i="40"/>
  <c r="AM80" i="40"/>
  <c r="AU80" i="40"/>
  <c r="AQ81" i="40"/>
  <c r="AM82" i="40"/>
  <c r="AU82" i="40"/>
  <c r="AQ83" i="40"/>
  <c r="AM84" i="40"/>
  <c r="AU84" i="40"/>
  <c r="AQ85" i="40"/>
  <c r="AM86" i="40"/>
  <c r="AU86" i="40"/>
  <c r="AQ87" i="40"/>
  <c r="AM88" i="40"/>
  <c r="AU88" i="40"/>
  <c r="AQ89" i="40"/>
  <c r="AM90" i="40"/>
  <c r="AU90" i="40"/>
  <c r="AQ91" i="40"/>
  <c r="AM92" i="40"/>
  <c r="AU92" i="40"/>
  <c r="AR39" i="40"/>
  <c r="AU16" i="40"/>
  <c r="AT82" i="40"/>
  <c r="AL88" i="40"/>
  <c r="AQ27" i="40"/>
  <c r="AL78" i="40"/>
  <c r="AT88" i="40"/>
  <c r="AT90" i="40"/>
  <c r="AV36" i="40"/>
  <c r="AT78" i="40"/>
  <c r="AL84" i="40"/>
  <c r="AL80" i="40"/>
  <c r="AT84" i="40"/>
  <c r="AL90" i="40"/>
  <c r="AT80" i="40"/>
  <c r="AL86" i="40"/>
  <c r="AL82" i="40"/>
  <c r="AL76" i="40"/>
  <c r="AT86" i="40"/>
  <c r="AL92" i="40"/>
  <c r="AT76" i="40"/>
  <c r="AT92" i="40"/>
  <c r="AV6" i="40"/>
  <c r="AU6" i="40"/>
  <c r="AT6" i="40"/>
  <c r="AS6" i="40"/>
  <c r="AR6" i="40"/>
  <c r="AQ6" i="40"/>
  <c r="AM6" i="40"/>
  <c r="AL6" i="40"/>
  <c r="BI92" i="40"/>
  <c r="BE90" i="40"/>
  <c r="BG89" i="40"/>
  <c r="BI88" i="40"/>
  <c r="BE86" i="40"/>
  <c r="BG85" i="40"/>
  <c r="BI84" i="40"/>
  <c r="BE82" i="40"/>
  <c r="BG81" i="40"/>
  <c r="BI80" i="40"/>
  <c r="BE78" i="40"/>
  <c r="BG77" i="40"/>
  <c r="BI76" i="40"/>
  <c r="BE74" i="40"/>
  <c r="BG73" i="40"/>
  <c r="BI72" i="40"/>
  <c r="BE70" i="40"/>
  <c r="BG69" i="40"/>
  <c r="BI68" i="40"/>
  <c r="BE66" i="40"/>
  <c r="BG65" i="40"/>
  <c r="BI64" i="40"/>
  <c r="BE62" i="40"/>
  <c r="BG61" i="40"/>
  <c r="BI60" i="40"/>
  <c r="BE58" i="40"/>
  <c r="BG57" i="40"/>
  <c r="BI56" i="40"/>
  <c r="BE54" i="40"/>
  <c r="BG53" i="40"/>
  <c r="BI52" i="40"/>
  <c r="BE50" i="40"/>
  <c r="BG49" i="40"/>
  <c r="BI48" i="40"/>
  <c r="BE46" i="40"/>
  <c r="BG45" i="40"/>
  <c r="BI44" i="40"/>
  <c r="BE42" i="40"/>
  <c r="BG41" i="40"/>
  <c r="BI40" i="40"/>
  <c r="BE38" i="40"/>
  <c r="BG37" i="40"/>
  <c r="BI36" i="40"/>
  <c r="BE34" i="40"/>
  <c r="BG33" i="40"/>
  <c r="BI32" i="40"/>
  <c r="BE30" i="40"/>
  <c r="BG29" i="40"/>
  <c r="BI28" i="40"/>
  <c r="BE26" i="40"/>
  <c r="BG25" i="40"/>
  <c r="BH92" i="40"/>
  <c r="BD90" i="40"/>
  <c r="BF89" i="40"/>
  <c r="BH88" i="40"/>
  <c r="BD86" i="40"/>
  <c r="BF85" i="40"/>
  <c r="BH84" i="40"/>
  <c r="BD82" i="40"/>
  <c r="BF81" i="40"/>
  <c r="BH80" i="40"/>
  <c r="BD78" i="40"/>
  <c r="BF77" i="40"/>
  <c r="BH76" i="40"/>
  <c r="BD74" i="40"/>
  <c r="BF73" i="40"/>
  <c r="BH72" i="40"/>
  <c r="BD70" i="40"/>
  <c r="BF69" i="40"/>
  <c r="BH68" i="40"/>
  <c r="BD66" i="40"/>
  <c r="BF65" i="40"/>
  <c r="BH64" i="40"/>
  <c r="BD62" i="40"/>
  <c r="BF61" i="40"/>
  <c r="BH60" i="40"/>
  <c r="BD58" i="40"/>
  <c r="BF57" i="40"/>
  <c r="BH56" i="40"/>
  <c r="BD54" i="40"/>
  <c r="BF53" i="40"/>
  <c r="BH52" i="40"/>
  <c r="BD50" i="40"/>
  <c r="BF49" i="40"/>
  <c r="BH48" i="40"/>
  <c r="BD46" i="40"/>
  <c r="BF45" i="40"/>
  <c r="BH44" i="40"/>
  <c r="BD42" i="40"/>
  <c r="BF41" i="40"/>
  <c r="BH40" i="40"/>
  <c r="BD38" i="40"/>
  <c r="BF37" i="40"/>
  <c r="BH36" i="40"/>
  <c r="BD34" i="40"/>
  <c r="BF33" i="40"/>
  <c r="BH32" i="40"/>
  <c r="BD30" i="40"/>
  <c r="BF29" i="40"/>
  <c r="BH28" i="40"/>
  <c r="BG92" i="40"/>
  <c r="BI91" i="40"/>
  <c r="BE89" i="40"/>
  <c r="BG88" i="40"/>
  <c r="BI87" i="40"/>
  <c r="BE85" i="40"/>
  <c r="BG84" i="40"/>
  <c r="BI83" i="40"/>
  <c r="BE81" i="40"/>
  <c r="BG80" i="40"/>
  <c r="BI79" i="40"/>
  <c r="BE77" i="40"/>
  <c r="BG76" i="40"/>
  <c r="BI75" i="40"/>
  <c r="BE73" i="40"/>
  <c r="BG72" i="40"/>
  <c r="BI71" i="40"/>
  <c r="BE69" i="40"/>
  <c r="BG68" i="40"/>
  <c r="BI67" i="40"/>
  <c r="BE65" i="40"/>
  <c r="BG64" i="40"/>
  <c r="BI63" i="40"/>
  <c r="BE61" i="40"/>
  <c r="BG60" i="40"/>
  <c r="BI59" i="40"/>
  <c r="BE57" i="40"/>
  <c r="BG56" i="40"/>
  <c r="BI55" i="40"/>
  <c r="BE53" i="40"/>
  <c r="BG52" i="40"/>
  <c r="BI51" i="40"/>
  <c r="BE49" i="40"/>
  <c r="BG48" i="40"/>
  <c r="BI47" i="40"/>
  <c r="BE45" i="40"/>
  <c r="BG44" i="40"/>
  <c r="BI43" i="40"/>
  <c r="BE41" i="40"/>
  <c r="BG40" i="40"/>
  <c r="BI39" i="40"/>
  <c r="BE37" i="40"/>
  <c r="BG36" i="40"/>
  <c r="BI35" i="40"/>
  <c r="BE33" i="40"/>
  <c r="BG32" i="40"/>
  <c r="BI31" i="40"/>
  <c r="BE29" i="40"/>
  <c r="BG28" i="40"/>
  <c r="BI27" i="40"/>
  <c r="BE25" i="40"/>
  <c r="BF92" i="40"/>
  <c r="BH91" i="40"/>
  <c r="BD89" i="40"/>
  <c r="BF88" i="40"/>
  <c r="BH87" i="40"/>
  <c r="BD85" i="40"/>
  <c r="BF84" i="40"/>
  <c r="BH83" i="40"/>
  <c r="BD81" i="40"/>
  <c r="BF80" i="40"/>
  <c r="BH79" i="40"/>
  <c r="BD77" i="40"/>
  <c r="BF76" i="40"/>
  <c r="BH75" i="40"/>
  <c r="BD73" i="40"/>
  <c r="BF72" i="40"/>
  <c r="BH71" i="40"/>
  <c r="BD69" i="40"/>
  <c r="BF68" i="40"/>
  <c r="BH67" i="40"/>
  <c r="BD65" i="40"/>
  <c r="BF64" i="40"/>
  <c r="BH63" i="40"/>
  <c r="BD61" i="40"/>
  <c r="BF60" i="40"/>
  <c r="BH59" i="40"/>
  <c r="BD57" i="40"/>
  <c r="BF56" i="40"/>
  <c r="BH55" i="40"/>
  <c r="BD53" i="40"/>
  <c r="BF52" i="40"/>
  <c r="BH51" i="40"/>
  <c r="BD49" i="40"/>
  <c r="BF48" i="40"/>
  <c r="BH47" i="40"/>
  <c r="BD45" i="40"/>
  <c r="BF44" i="40"/>
  <c r="BH43" i="40"/>
  <c r="BD41" i="40"/>
  <c r="BF40" i="40"/>
  <c r="BH39" i="40"/>
  <c r="BD37" i="40"/>
  <c r="BF36" i="40"/>
  <c r="BH35" i="40"/>
  <c r="BD33" i="40"/>
  <c r="BF32" i="40"/>
  <c r="BH31" i="40"/>
  <c r="BD29" i="40"/>
  <c r="BF28" i="40"/>
  <c r="BH27" i="40"/>
  <c r="BD25" i="40"/>
  <c r="BE92" i="40"/>
  <c r="BG91" i="40"/>
  <c r="BI90" i="40"/>
  <c r="BE88" i="40"/>
  <c r="BG87" i="40"/>
  <c r="BI86" i="40"/>
  <c r="BE84" i="40"/>
  <c r="BG83" i="40"/>
  <c r="BI82" i="40"/>
  <c r="BE80" i="40"/>
  <c r="BG79" i="40"/>
  <c r="BI78" i="40"/>
  <c r="BE76" i="40"/>
  <c r="BG75" i="40"/>
  <c r="BI74" i="40"/>
  <c r="BE72" i="40"/>
  <c r="BG71" i="40"/>
  <c r="BI70" i="40"/>
  <c r="BE68" i="40"/>
  <c r="BG67" i="40"/>
  <c r="BI66" i="40"/>
  <c r="BE64" i="40"/>
  <c r="BG63" i="40"/>
  <c r="BI62" i="40"/>
  <c r="BE60" i="40"/>
  <c r="BG59" i="40"/>
  <c r="BI58" i="40"/>
  <c r="BE56" i="40"/>
  <c r="BG55" i="40"/>
  <c r="BI54" i="40"/>
  <c r="BE52" i="40"/>
  <c r="BG51" i="40"/>
  <c r="BI50" i="40"/>
  <c r="BE48" i="40"/>
  <c r="BG47" i="40"/>
  <c r="BI46" i="40"/>
  <c r="BE44" i="40"/>
  <c r="BG43" i="40"/>
  <c r="BI42" i="40"/>
  <c r="BE40" i="40"/>
  <c r="BG39" i="40"/>
  <c r="BI38" i="40"/>
  <c r="BD92" i="40"/>
  <c r="BF91" i="40"/>
  <c r="BH90" i="40"/>
  <c r="BD88" i="40"/>
  <c r="BF87" i="40"/>
  <c r="BH86" i="40"/>
  <c r="BD84" i="40"/>
  <c r="BF83" i="40"/>
  <c r="BH82" i="40"/>
  <c r="BD80" i="40"/>
  <c r="BF79" i="40"/>
  <c r="BH78" i="40"/>
  <c r="BD76" i="40"/>
  <c r="BF75" i="40"/>
  <c r="BH74" i="40"/>
  <c r="BD72" i="40"/>
  <c r="BF71" i="40"/>
  <c r="BH70" i="40"/>
  <c r="BD68" i="40"/>
  <c r="BF67" i="40"/>
  <c r="BH66" i="40"/>
  <c r="BD64" i="40"/>
  <c r="BF63" i="40"/>
  <c r="BH62" i="40"/>
  <c r="BD60" i="40"/>
  <c r="BF59" i="40"/>
  <c r="BH58" i="40"/>
  <c r="BD56" i="40"/>
  <c r="BF55" i="40"/>
  <c r="BH54" i="40"/>
  <c r="BD52" i="40"/>
  <c r="BF51" i="40"/>
  <c r="BH50" i="40"/>
  <c r="BD48" i="40"/>
  <c r="BF47" i="40"/>
  <c r="BH46" i="40"/>
  <c r="BD44" i="40"/>
  <c r="BF43" i="40"/>
  <c r="BH42" i="40"/>
  <c r="BD40" i="40"/>
  <c r="BD91" i="40"/>
  <c r="BF90" i="40"/>
  <c r="BH89" i="40"/>
  <c r="BD87" i="40"/>
  <c r="BF86" i="40"/>
  <c r="BH85" i="40"/>
  <c r="BD83" i="40"/>
  <c r="BF82" i="40"/>
  <c r="BH81" i="40"/>
  <c r="BD79" i="40"/>
  <c r="BF78" i="40"/>
  <c r="BH77" i="40"/>
  <c r="BD75" i="40"/>
  <c r="BF74" i="40"/>
  <c r="BH73" i="40"/>
  <c r="BD71" i="40"/>
  <c r="BF70" i="40"/>
  <c r="BH69" i="40"/>
  <c r="BD67" i="40"/>
  <c r="BF66" i="40"/>
  <c r="BH65" i="40"/>
  <c r="BD63" i="40"/>
  <c r="BF62" i="40"/>
  <c r="BH61" i="40"/>
  <c r="BD59" i="40"/>
  <c r="BF58" i="40"/>
  <c r="BH57" i="40"/>
  <c r="BD55" i="40"/>
  <c r="BF54" i="40"/>
  <c r="BH53" i="40"/>
  <c r="BD51" i="40"/>
  <c r="BF50" i="40"/>
  <c r="BH49" i="40"/>
  <c r="BD47" i="40"/>
  <c r="BF46" i="40"/>
  <c r="BH45" i="40"/>
  <c r="BD43" i="40"/>
  <c r="BF42" i="40"/>
  <c r="BH41" i="40"/>
  <c r="BD39" i="40"/>
  <c r="BF38" i="40"/>
  <c r="BH37" i="40"/>
  <c r="BD35" i="40"/>
  <c r="BF34" i="40"/>
  <c r="BH33" i="40"/>
  <c r="BD31" i="40"/>
  <c r="BF30" i="40"/>
  <c r="BH29" i="40"/>
  <c r="BI85" i="40"/>
  <c r="BE79" i="40"/>
  <c r="BG66" i="40"/>
  <c r="BI53" i="40"/>
  <c r="BE47" i="40"/>
  <c r="BI34" i="40"/>
  <c r="BH30" i="40"/>
  <c r="BD27" i="40"/>
  <c r="BI24" i="40"/>
  <c r="BE22" i="40"/>
  <c r="BG21" i="40"/>
  <c r="BI20" i="40"/>
  <c r="BE18" i="40"/>
  <c r="BG17" i="40"/>
  <c r="BI16" i="40"/>
  <c r="BE14" i="40"/>
  <c r="BG13" i="40"/>
  <c r="BI12" i="40"/>
  <c r="BE10" i="40"/>
  <c r="BG9" i="40"/>
  <c r="BI8" i="40"/>
  <c r="BE6" i="40"/>
  <c r="BI41" i="40"/>
  <c r="BE35" i="40"/>
  <c r="BI30" i="40"/>
  <c r="BE27" i="40"/>
  <c r="BD23" i="40"/>
  <c r="BH21" i="40"/>
  <c r="BF18" i="40"/>
  <c r="BF14" i="40"/>
  <c r="BF10" i="40"/>
  <c r="BE91" i="40"/>
  <c r="BG78" i="40"/>
  <c r="BI65" i="40"/>
  <c r="BE59" i="40"/>
  <c r="BG46" i="40"/>
  <c r="BH34" i="40"/>
  <c r="BE32" i="40"/>
  <c r="BG30" i="40"/>
  <c r="BE28" i="40"/>
  <c r="BI25" i="40"/>
  <c r="BH24" i="40"/>
  <c r="BD22" i="40"/>
  <c r="BF21" i="40"/>
  <c r="BH20" i="40"/>
  <c r="BD18" i="40"/>
  <c r="BF17" i="40"/>
  <c r="BH16" i="40"/>
  <c r="BD14" i="40"/>
  <c r="BF13" i="40"/>
  <c r="BH12" i="40"/>
  <c r="BD10" i="40"/>
  <c r="BF9" i="40"/>
  <c r="BH8" i="40"/>
  <c r="BD6" i="40"/>
  <c r="BG54" i="40"/>
  <c r="BD15" i="40"/>
  <c r="BG90" i="40"/>
  <c r="BI77" i="40"/>
  <c r="BE71" i="40"/>
  <c r="BG58" i="40"/>
  <c r="BI45" i="40"/>
  <c r="BF39" i="40"/>
  <c r="BE36" i="40"/>
  <c r="BG34" i="40"/>
  <c r="BD32" i="40"/>
  <c r="BD28" i="40"/>
  <c r="BI26" i="40"/>
  <c r="BH25" i="40"/>
  <c r="BG24" i="40"/>
  <c r="BI23" i="40"/>
  <c r="BE21" i="40"/>
  <c r="BG20" i="40"/>
  <c r="BI19" i="40"/>
  <c r="BE17" i="40"/>
  <c r="BG16" i="40"/>
  <c r="BI15" i="40"/>
  <c r="BE13" i="40"/>
  <c r="BG12" i="40"/>
  <c r="BI11" i="40"/>
  <c r="BE9" i="40"/>
  <c r="BG8" i="40"/>
  <c r="BI7" i="40"/>
  <c r="BI89" i="40"/>
  <c r="BE83" i="40"/>
  <c r="BG70" i="40"/>
  <c r="BI57" i="40"/>
  <c r="BE51" i="40"/>
  <c r="BE39" i="40"/>
  <c r="BD36" i="40"/>
  <c r="BH26" i="40"/>
  <c r="BF25" i="40"/>
  <c r="BF24" i="40"/>
  <c r="BH23" i="40"/>
  <c r="BD21" i="40"/>
  <c r="BF20" i="40"/>
  <c r="BH19" i="40"/>
  <c r="BD17" i="40"/>
  <c r="BF16" i="40"/>
  <c r="BH15" i="40"/>
  <c r="BD13" i="40"/>
  <c r="BF12" i="40"/>
  <c r="BH11" i="40"/>
  <c r="BD9" i="40"/>
  <c r="BF8" i="40"/>
  <c r="BH7" i="40"/>
  <c r="BE67" i="40"/>
  <c r="BI37" i="40"/>
  <c r="BF22" i="40"/>
  <c r="BD19" i="40"/>
  <c r="BH17" i="40"/>
  <c r="BH13" i="40"/>
  <c r="BD11" i="40"/>
  <c r="BH9" i="40"/>
  <c r="BD7" i="40"/>
  <c r="BG82" i="40"/>
  <c r="BI69" i="40"/>
  <c r="BE63" i="40"/>
  <c r="BG50" i="40"/>
  <c r="BH38" i="40"/>
  <c r="BG31" i="40"/>
  <c r="BI29" i="40"/>
  <c r="BG26" i="40"/>
  <c r="BE24" i="40"/>
  <c r="BG23" i="40"/>
  <c r="BI22" i="40"/>
  <c r="BE20" i="40"/>
  <c r="BG19" i="40"/>
  <c r="BI18" i="40"/>
  <c r="BE16" i="40"/>
  <c r="BG15" i="40"/>
  <c r="BI14" i="40"/>
  <c r="BE12" i="40"/>
  <c r="BG11" i="40"/>
  <c r="BI10" i="40"/>
  <c r="BE8" i="40"/>
  <c r="BG7" i="40"/>
  <c r="BI6" i="40"/>
  <c r="BI81" i="40"/>
  <c r="BE75" i="40"/>
  <c r="BG62" i="40"/>
  <c r="BI49" i="40"/>
  <c r="BE43" i="40"/>
  <c r="BG38" i="40"/>
  <c r="BG35" i="40"/>
  <c r="BI33" i="40"/>
  <c r="BF31" i="40"/>
  <c r="BG27" i="40"/>
  <c r="BF26" i="40"/>
  <c r="BD24" i="40"/>
  <c r="BF23" i="40"/>
  <c r="BH22" i="40"/>
  <c r="BD20" i="40"/>
  <c r="BF19" i="40"/>
  <c r="BH18" i="40"/>
  <c r="BD16" i="40"/>
  <c r="BF15" i="40"/>
  <c r="BH14" i="40"/>
  <c r="BD12" i="40"/>
  <c r="BF11" i="40"/>
  <c r="BH10" i="40"/>
  <c r="BD8" i="40"/>
  <c r="BF7" i="40"/>
  <c r="BH6" i="40"/>
  <c r="BI73" i="40"/>
  <c r="BF6" i="40"/>
  <c r="BE87" i="40"/>
  <c r="BG74" i="40"/>
  <c r="BI61" i="40"/>
  <c r="BE55" i="40"/>
  <c r="BG42" i="40"/>
  <c r="BF35" i="40"/>
  <c r="BE31" i="40"/>
  <c r="BF27" i="40"/>
  <c r="BD26" i="40"/>
  <c r="BE23" i="40"/>
  <c r="BG22" i="40"/>
  <c r="BI21" i="40"/>
  <c r="BE19" i="40"/>
  <c r="BG18" i="40"/>
  <c r="BI17" i="40"/>
  <c r="BE15" i="40"/>
  <c r="BG14" i="40"/>
  <c r="BI13" i="40"/>
  <c r="BE11" i="40"/>
  <c r="BG10" i="40"/>
  <c r="BI9" i="40"/>
  <c r="BE7" i="40"/>
  <c r="BG6" i="40"/>
  <c r="BG86" i="40"/>
  <c r="AY7" i="40"/>
  <c r="AY9" i="40"/>
  <c r="AY11" i="40"/>
  <c r="AY13" i="40"/>
  <c r="AY15" i="40"/>
  <c r="AY17" i="40"/>
  <c r="AY19" i="40"/>
  <c r="AY21" i="40"/>
  <c r="AY23" i="40"/>
  <c r="AY25" i="40"/>
  <c r="AY27" i="40"/>
  <c r="AY29" i="40"/>
  <c r="AY31" i="40"/>
  <c r="AY33" i="40"/>
  <c r="AY35" i="40"/>
  <c r="AY37" i="40"/>
  <c r="AY39" i="40"/>
  <c r="AY41" i="40"/>
  <c r="AY43" i="40"/>
  <c r="AY45" i="40"/>
  <c r="AY47" i="40"/>
  <c r="AY49" i="40"/>
  <c r="AY51" i="40"/>
  <c r="AY53" i="40"/>
  <c r="AY55" i="40"/>
  <c r="AY57" i="40"/>
  <c r="AY59" i="40"/>
  <c r="AY61" i="40"/>
  <c r="AY63" i="40"/>
  <c r="AZ7" i="40"/>
  <c r="AZ9" i="40"/>
  <c r="AZ11" i="40"/>
  <c r="AZ13" i="40"/>
  <c r="AZ15" i="40"/>
  <c r="AZ17" i="40"/>
  <c r="AZ19" i="40"/>
  <c r="AZ21" i="40"/>
  <c r="AZ23" i="40"/>
  <c r="AZ25" i="40"/>
  <c r="AZ27" i="40"/>
  <c r="AZ29" i="40"/>
  <c r="AZ31" i="40"/>
  <c r="AZ33" i="40"/>
  <c r="AZ35" i="40"/>
  <c r="AZ37" i="40"/>
  <c r="AZ39" i="40"/>
  <c r="AZ41" i="40"/>
  <c r="AZ43" i="40"/>
  <c r="AZ45" i="40"/>
  <c r="AZ47" i="40"/>
  <c r="AZ49" i="40"/>
  <c r="AZ51" i="40"/>
  <c r="AZ53" i="40"/>
  <c r="AZ55" i="40"/>
  <c r="AZ57" i="40"/>
  <c r="AZ59" i="40"/>
  <c r="AZ61" i="40"/>
  <c r="AZ63" i="40"/>
  <c r="AY8" i="40"/>
  <c r="AY10" i="40"/>
  <c r="AY12" i="40"/>
  <c r="AY14" i="40"/>
  <c r="AY16" i="40"/>
  <c r="AY18" i="40"/>
  <c r="AY20" i="40"/>
  <c r="AY22" i="40"/>
  <c r="AY24" i="40"/>
  <c r="AY26" i="40"/>
  <c r="AY28" i="40"/>
  <c r="AY30" i="40"/>
  <c r="AY32" i="40"/>
  <c r="AY34" i="40"/>
  <c r="AY36" i="40"/>
  <c r="AY38" i="40"/>
  <c r="AY40" i="40"/>
  <c r="AY42" i="40"/>
  <c r="AY44" i="40"/>
  <c r="AY46" i="40"/>
  <c r="AY48" i="40"/>
  <c r="AY50" i="40"/>
  <c r="AY52" i="40"/>
  <c r="AY54" i="40"/>
  <c r="AY56" i="40"/>
  <c r="AZ8" i="40"/>
  <c r="AZ10" i="40"/>
  <c r="AZ12" i="40"/>
  <c r="AZ14" i="40"/>
  <c r="AZ16" i="40"/>
  <c r="AZ18" i="40"/>
  <c r="AZ20" i="40"/>
  <c r="AZ22" i="40"/>
  <c r="AZ24" i="40"/>
  <c r="AZ26" i="40"/>
  <c r="AZ28" i="40"/>
  <c r="AZ30" i="40"/>
  <c r="AZ32" i="40"/>
  <c r="AZ34" i="40"/>
  <c r="AZ36" i="40"/>
  <c r="AZ38" i="40"/>
  <c r="AZ40" i="40"/>
  <c r="AZ42" i="40"/>
  <c r="AZ44" i="40"/>
  <c r="AZ46" i="40"/>
  <c r="AZ48" i="40"/>
  <c r="AZ50" i="40"/>
  <c r="AZ52" i="40"/>
  <c r="AZ54" i="40"/>
  <c r="AZ56" i="40"/>
  <c r="AZ58" i="40"/>
  <c r="AZ60" i="40"/>
  <c r="AZ62" i="40"/>
  <c r="AZ67" i="40"/>
  <c r="AZ69" i="40"/>
  <c r="AZ85" i="40"/>
  <c r="AZ89" i="40"/>
  <c r="AY64" i="40"/>
  <c r="AY66" i="40"/>
  <c r="AY68" i="40"/>
  <c r="AY70" i="40"/>
  <c r="AY72" i="40"/>
  <c r="AY74" i="40"/>
  <c r="AY76" i="40"/>
  <c r="AY78" i="40"/>
  <c r="AY80" i="40"/>
  <c r="AY82" i="40"/>
  <c r="AY84" i="40"/>
  <c r="AY86" i="40"/>
  <c r="AY88" i="40"/>
  <c r="AY90" i="40"/>
  <c r="AY92" i="40"/>
  <c r="AY60" i="40"/>
  <c r="AZ64" i="40"/>
  <c r="AZ66" i="40"/>
  <c r="AZ68" i="40"/>
  <c r="AZ70" i="40"/>
  <c r="AZ72" i="40"/>
  <c r="AZ74" i="40"/>
  <c r="AZ76" i="40"/>
  <c r="AZ78" i="40"/>
  <c r="AZ80" i="40"/>
  <c r="AZ82" i="40"/>
  <c r="AZ84" i="40"/>
  <c r="AZ86" i="40"/>
  <c r="AZ88" i="40"/>
  <c r="AZ90" i="40"/>
  <c r="AZ92" i="40"/>
  <c r="AZ83" i="40"/>
  <c r="AY62" i="40"/>
  <c r="AZ71" i="40"/>
  <c r="AZ73" i="40"/>
  <c r="AZ77" i="40"/>
  <c r="AZ91" i="40"/>
  <c r="AY58" i="40"/>
  <c r="AY65" i="40"/>
  <c r="AY67" i="40"/>
  <c r="AY69" i="40"/>
  <c r="AY71" i="40"/>
  <c r="AY73" i="40"/>
  <c r="AY75" i="40"/>
  <c r="AY77" i="40"/>
  <c r="AY79" i="40"/>
  <c r="AY81" i="40"/>
  <c r="AY83" i="40"/>
  <c r="AY85" i="40"/>
  <c r="AY87" i="40"/>
  <c r="AY89" i="40"/>
  <c r="AY91" i="40"/>
  <c r="AZ75" i="40"/>
  <c r="AZ79" i="40"/>
  <c r="AZ65" i="40"/>
  <c r="AZ81" i="40"/>
  <c r="AZ87" i="40"/>
  <c r="AZ6" i="40"/>
  <c r="AY6" i="40"/>
  <c r="Q4" i="19"/>
  <c r="P4" i="19"/>
  <c r="T4" i="19"/>
  <c r="S4" i="19"/>
  <c r="R4" i="19"/>
  <c r="O4" i="19"/>
  <c r="BN134" i="45"/>
  <c r="BL309" i="45"/>
  <c r="CP317" i="45"/>
  <c r="CP130" i="45"/>
  <c r="CM295" i="45"/>
  <c r="CM296" i="45" s="1"/>
  <c r="BI305" i="45"/>
  <c r="CM305" i="45" s="1"/>
  <c r="BI296" i="45"/>
  <c r="BO319" i="45"/>
  <c r="BO134" i="45" s="1"/>
  <c r="BO306" i="45" s="1"/>
  <c r="CN179" i="45"/>
  <c r="CN178" i="45"/>
  <c r="CN181" i="45"/>
  <c r="AH3" i="35"/>
  <c r="CV1" i="45"/>
  <c r="CV91" i="45" s="1"/>
  <c r="S14" i="43"/>
  <c r="BR295" i="45"/>
  <c r="CL1" i="45"/>
  <c r="CL91" i="45" s="1"/>
  <c r="I14" i="43"/>
  <c r="BH295" i="45"/>
  <c r="CP134" i="45"/>
  <c r="BL130" i="45"/>
  <c r="BL129" i="45" s="1"/>
  <c r="BL317" i="45"/>
  <c r="BL302" i="45"/>
  <c r="CP302" i="45" s="1"/>
  <c r="CR317" i="45"/>
  <c r="CR130" i="45"/>
  <c r="CM266" i="45"/>
  <c r="CM19" i="45"/>
  <c r="CM58" i="45"/>
  <c r="CM97" i="45"/>
  <c r="CM121" i="45"/>
  <c r="CM220" i="45"/>
  <c r="CM244" i="45"/>
  <c r="CM288" i="45"/>
  <c r="CM300" i="45"/>
  <c r="CM126" i="45"/>
  <c r="CM201" i="45"/>
  <c r="CM52" i="45"/>
  <c r="CM79" i="45"/>
  <c r="CM78" i="45" s="1"/>
  <c r="CM230" i="45"/>
  <c r="CM306" i="45"/>
  <c r="CM15" i="45"/>
  <c r="CM54" i="45"/>
  <c r="CM81" i="45"/>
  <c r="CM252" i="45"/>
  <c r="CM256" i="45"/>
  <c r="CM276" i="45"/>
  <c r="CM51" i="45"/>
  <c r="CM225" i="45"/>
  <c r="CM5" i="45"/>
  <c r="CM151" i="45"/>
  <c r="CM186" i="45"/>
  <c r="CM194" i="45"/>
  <c r="CM206" i="45"/>
  <c r="CM10" i="45"/>
  <c r="CM65" i="45"/>
  <c r="CM35" i="45"/>
  <c r="CM205" i="45"/>
  <c r="CM135" i="45" s="1"/>
  <c r="CM209" i="45"/>
  <c r="CM25" i="45"/>
  <c r="CM26" i="45"/>
  <c r="CM11" i="45"/>
  <c r="CM264" i="45"/>
  <c r="CM13" i="45"/>
  <c r="CM113" i="45"/>
  <c r="CM117" i="45"/>
  <c r="CM31" i="45"/>
  <c r="CM12" i="45"/>
  <c r="CM210" i="45"/>
  <c r="CM254" i="45"/>
  <c r="CM53" i="45"/>
  <c r="CM84" i="45"/>
  <c r="CM125" i="45"/>
  <c r="CM106" i="45"/>
  <c r="CM75" i="45"/>
  <c r="CM115" i="45"/>
  <c r="CM158" i="45"/>
  <c r="CM304" i="45"/>
  <c r="CM233" i="45"/>
  <c r="CM92" i="45"/>
  <c r="CM100" i="45"/>
  <c r="CM18" i="45"/>
  <c r="CM14" i="45"/>
  <c r="CM116" i="45"/>
  <c r="CM132" i="45"/>
  <c r="CM207" i="45"/>
  <c r="CM231" i="45"/>
  <c r="CM55" i="45"/>
  <c r="CM175" i="45"/>
  <c r="CM251" i="45"/>
  <c r="CM144" i="45"/>
  <c r="CM255" i="45"/>
  <c r="CM287" i="45"/>
  <c r="CM265" i="45"/>
  <c r="BI206" i="45"/>
  <c r="CS319" i="45"/>
  <c r="CS307" i="45" s="1"/>
  <c r="CN318" i="45"/>
  <c r="CN112" i="45"/>
  <c r="CN119" i="45"/>
  <c r="CN42" i="45"/>
  <c r="CN48" i="45"/>
  <c r="CN69" i="45"/>
  <c r="CN322" i="45"/>
  <c r="CN107" i="45"/>
  <c r="CN49" i="45"/>
  <c r="CN45" i="45"/>
  <c r="CN40" i="45"/>
  <c r="CN46" i="45"/>
  <c r="CN167" i="45"/>
  <c r="CN41" i="45"/>
  <c r="CN47" i="45"/>
  <c r="CN43" i="45"/>
  <c r="BK307" i="45"/>
  <c r="BK134" i="45"/>
  <c r="BK306" i="45" s="1"/>
  <c r="S4" i="44"/>
  <c r="CQ129" i="45"/>
  <c r="CS321" i="45"/>
  <c r="BN317" i="45"/>
  <c r="BN130" i="45"/>
  <c r="BN129" i="45" s="1"/>
  <c r="BN302" i="45"/>
  <c r="CR302" i="45" s="1"/>
  <c r="BP318" i="45"/>
  <c r="BP319" i="45" s="1"/>
  <c r="CT178" i="45"/>
  <c r="CT181" i="45"/>
  <c r="CT179" i="45"/>
  <c r="CT112" i="45"/>
  <c r="CT322" i="45"/>
  <c r="CT46" i="45"/>
  <c r="CT167" i="45"/>
  <c r="CT42" i="45"/>
  <c r="CT107" i="45"/>
  <c r="CT45" i="45"/>
  <c r="CT48" i="45"/>
  <c r="CT40" i="45"/>
  <c r="CT47" i="45"/>
  <c r="CT49" i="45"/>
  <c r="CT41" i="45"/>
  <c r="CT69" i="45"/>
  <c r="CT119" i="45"/>
  <c r="CT43" i="45"/>
  <c r="CT318" i="45"/>
  <c r="CR309" i="45"/>
  <c r="BQ305" i="45"/>
  <c r="CU305" i="45" s="1"/>
  <c r="CU295" i="45"/>
  <c r="CU296" i="45" s="1"/>
  <c r="BQ296" i="45"/>
  <c r="CO321" i="45"/>
  <c r="CO319" i="45"/>
  <c r="CO307" i="45" s="1"/>
  <c r="BJ318" i="45"/>
  <c r="CU11" i="45"/>
  <c r="CU15" i="45"/>
  <c r="CU19" i="45"/>
  <c r="CU54" i="45"/>
  <c r="CU65" i="45"/>
  <c r="CU125" i="45"/>
  <c r="CU252" i="45"/>
  <c r="CU256" i="45"/>
  <c r="CU51" i="45"/>
  <c r="CU25" i="45"/>
  <c r="CU115" i="45"/>
  <c r="CU210" i="45"/>
  <c r="CU10" i="45"/>
  <c r="CU97" i="45"/>
  <c r="CU113" i="45"/>
  <c r="CU12" i="45"/>
  <c r="CU55" i="45"/>
  <c r="CU106" i="45"/>
  <c r="CU205" i="45"/>
  <c r="CU135" i="45" s="1"/>
  <c r="CU209" i="45"/>
  <c r="CU233" i="45"/>
  <c r="CU13" i="45"/>
  <c r="CU158" i="45"/>
  <c r="CU254" i="45"/>
  <c r="CU18" i="45"/>
  <c r="CU53" i="45"/>
  <c r="CU266" i="45"/>
  <c r="CU26" i="45"/>
  <c r="CU81" i="45"/>
  <c r="CU117" i="45"/>
  <c r="CU121" i="45"/>
  <c r="CU220" i="45"/>
  <c r="CU244" i="45"/>
  <c r="CU288" i="45"/>
  <c r="CU300" i="45"/>
  <c r="CU304" i="45"/>
  <c r="CU31" i="45"/>
  <c r="CU35" i="45"/>
  <c r="CU126" i="45"/>
  <c r="CU58" i="45"/>
  <c r="CU225" i="45"/>
  <c r="CU52" i="45"/>
  <c r="CU306" i="45"/>
  <c r="CU264" i="45"/>
  <c r="CU75" i="45"/>
  <c r="CU79" i="45"/>
  <c r="CU78" i="45" s="1"/>
  <c r="CU92" i="45"/>
  <c r="CU186" i="45"/>
  <c r="CU276" i="45"/>
  <c r="CU84" i="45"/>
  <c r="CU100" i="45"/>
  <c r="CU151" i="45"/>
  <c r="CU206" i="45"/>
  <c r="CU175" i="45"/>
  <c r="CU231" i="45"/>
  <c r="CU251" i="45"/>
  <c r="CU230" i="45"/>
  <c r="CU255" i="45"/>
  <c r="CU201" i="45"/>
  <c r="CU5" i="45"/>
  <c r="CU194" i="45"/>
  <c r="CU116" i="45"/>
  <c r="CU144" i="45"/>
  <c r="CU207" i="45"/>
  <c r="CU14" i="45"/>
  <c r="CU132" i="45"/>
  <c r="CU287" i="45"/>
  <c r="CU265" i="45"/>
  <c r="BQ206" i="45"/>
  <c r="CE92" i="40"/>
  <c r="CE91" i="40"/>
  <c r="CE90" i="40"/>
  <c r="CE89" i="40"/>
  <c r="CE88" i="40"/>
  <c r="CE87" i="40"/>
  <c r="CE86" i="40"/>
  <c r="CE85" i="40"/>
  <c r="CE84" i="40"/>
  <c r="CE82" i="40"/>
  <c r="CE83" i="40"/>
  <c r="CE79" i="40"/>
  <c r="CE80" i="40"/>
  <c r="CE76" i="40"/>
  <c r="CE75" i="40"/>
  <c r="CE74" i="40"/>
  <c r="CE72" i="40"/>
  <c r="CE77" i="40"/>
  <c r="CE81" i="40"/>
  <c r="CE69" i="40"/>
  <c r="CE63" i="40"/>
  <c r="CE64" i="40"/>
  <c r="CE62" i="40"/>
  <c r="CE61" i="40"/>
  <c r="CE60" i="40"/>
  <c r="CE59" i="40"/>
  <c r="CE58" i="40"/>
  <c r="CE66" i="40"/>
  <c r="CE73" i="40"/>
  <c r="CE71" i="40"/>
  <c r="CE65" i="40"/>
  <c r="CE78" i="40"/>
  <c r="CE68" i="40"/>
  <c r="CE70" i="40"/>
  <c r="CE57" i="40"/>
  <c r="CE52" i="40"/>
  <c r="CE55" i="40"/>
  <c r="CE67" i="40"/>
  <c r="CE51" i="40"/>
  <c r="CE54" i="40"/>
  <c r="CE50" i="40"/>
  <c r="CE49" i="40"/>
  <c r="CE48" i="40"/>
  <c r="CE56" i="40"/>
  <c r="CE53" i="40"/>
  <c r="CE40" i="40"/>
  <c r="CE45" i="40"/>
  <c r="CE39" i="40"/>
  <c r="CE47" i="40"/>
  <c r="CE41" i="40"/>
  <c r="CE44" i="40"/>
  <c r="CE37" i="40"/>
  <c r="CE36" i="40"/>
  <c r="CE42" i="40"/>
  <c r="CE33" i="40"/>
  <c r="CE31" i="40"/>
  <c r="CE29" i="40"/>
  <c r="CE34" i="40"/>
  <c r="CE28" i="40"/>
  <c r="CE24" i="40"/>
  <c r="CE22" i="40"/>
  <c r="CE21" i="40"/>
  <c r="CE20" i="40"/>
  <c r="CE19" i="40"/>
  <c r="CE38" i="40"/>
  <c r="CE46" i="40"/>
  <c r="CE27" i="40"/>
  <c r="CE32" i="40"/>
  <c r="CE30" i="40"/>
  <c r="CE7" i="40"/>
  <c r="CE18" i="40"/>
  <c r="CE16" i="40"/>
  <c r="CE13" i="40"/>
  <c r="CE12" i="40"/>
  <c r="CE11" i="40"/>
  <c r="CE10" i="40"/>
  <c r="CE9" i="40"/>
  <c r="CE8" i="40"/>
  <c r="CE35" i="40"/>
  <c r="CE26" i="40"/>
  <c r="CE17" i="40"/>
  <c r="CE14" i="40"/>
  <c r="CE43" i="40"/>
  <c r="CE23" i="40"/>
  <c r="CE25" i="40"/>
  <c r="CE15" i="40"/>
  <c r="BR92" i="40"/>
  <c r="BR91" i="40"/>
  <c r="BR90" i="40"/>
  <c r="BR89" i="40"/>
  <c r="BR88" i="40"/>
  <c r="BR87" i="40"/>
  <c r="BR86" i="40"/>
  <c r="BR85" i="40"/>
  <c r="BR84" i="40"/>
  <c r="BR83" i="40"/>
  <c r="BR82" i="40"/>
  <c r="BR81" i="40"/>
  <c r="BR80" i="40"/>
  <c r="BR79" i="40"/>
  <c r="BR73" i="40"/>
  <c r="BR69" i="40"/>
  <c r="BR77" i="40"/>
  <c r="BR76" i="40"/>
  <c r="BR75" i="40"/>
  <c r="BR74" i="40"/>
  <c r="BR72" i="40"/>
  <c r="BR70" i="40"/>
  <c r="BR78" i="40"/>
  <c r="BR65" i="40"/>
  <c r="BR63" i="40"/>
  <c r="BR62" i="40"/>
  <c r="BR61" i="40"/>
  <c r="BR60" i="40"/>
  <c r="BR59" i="40"/>
  <c r="BR68" i="40"/>
  <c r="BR56" i="40"/>
  <c r="BR54" i="40"/>
  <c r="BR57" i="40"/>
  <c r="BR53" i="40"/>
  <c r="BR50" i="40"/>
  <c r="BR49" i="40"/>
  <c r="BR48" i="40"/>
  <c r="BR47" i="40"/>
  <c r="BR46" i="40"/>
  <c r="BR45" i="40"/>
  <c r="BR44" i="40"/>
  <c r="BR58" i="40"/>
  <c r="BR64" i="40"/>
  <c r="BR51" i="40"/>
  <c r="BR55" i="40"/>
  <c r="BR41" i="40"/>
  <c r="BR40" i="40"/>
  <c r="BR37" i="40"/>
  <c r="BR36" i="40"/>
  <c r="BR35" i="40"/>
  <c r="BR34" i="40"/>
  <c r="BR71" i="40"/>
  <c r="BR66" i="40"/>
  <c r="BR52" i="40"/>
  <c r="BR42" i="40"/>
  <c r="BR38" i="40"/>
  <c r="BR33" i="40"/>
  <c r="BR31" i="40"/>
  <c r="BR43" i="40"/>
  <c r="BR29" i="40"/>
  <c r="BR25" i="40"/>
  <c r="BR39" i="40"/>
  <c r="BR67" i="40"/>
  <c r="BR28" i="40"/>
  <c r="BR24" i="40"/>
  <c r="BR32" i="40"/>
  <c r="BR30" i="40"/>
  <c r="BR27" i="40"/>
  <c r="BR23" i="40"/>
  <c r="BR14" i="40"/>
  <c r="BR26" i="40"/>
  <c r="BR19" i="40"/>
  <c r="BR18" i="40"/>
  <c r="BR16" i="40"/>
  <c r="BR22" i="40"/>
  <c r="BR20" i="40"/>
  <c r="BR21" i="40"/>
  <c r="BR17" i="40"/>
  <c r="BR15" i="40"/>
  <c r="BR10" i="40"/>
  <c r="BR11" i="40"/>
  <c r="BR7" i="40"/>
  <c r="BR13" i="40"/>
  <c r="BR9" i="40"/>
  <c r="BR12" i="40"/>
  <c r="BR8" i="40"/>
  <c r="BL8" i="42"/>
  <c r="BL10" i="42"/>
  <c r="BL18" i="42"/>
  <c r="BL26" i="42"/>
  <c r="BL34" i="42"/>
  <c r="BL42" i="42"/>
  <c r="BL50" i="42"/>
  <c r="BL58" i="42"/>
  <c r="BL11" i="42"/>
  <c r="BL19" i="42"/>
  <c r="BL27" i="42"/>
  <c r="BL35" i="42"/>
  <c r="BL43" i="42"/>
  <c r="BL4" i="42"/>
  <c r="BL12" i="42"/>
  <c r="BL6" i="42"/>
  <c r="BL14" i="42"/>
  <c r="BL22" i="42"/>
  <c r="BL30" i="42"/>
  <c r="BL38" i="42"/>
  <c r="BL46" i="42"/>
  <c r="BL54" i="42"/>
  <c r="BL9" i="42"/>
  <c r="BL13" i="42"/>
  <c r="BL23" i="42"/>
  <c r="BL40" i="42"/>
  <c r="BL51" i="42"/>
  <c r="BL64" i="42"/>
  <c r="BL72" i="42"/>
  <c r="BL7" i="42"/>
  <c r="BL16" i="42"/>
  <c r="BL33" i="42"/>
  <c r="BL36" i="42"/>
  <c r="BL57" i="42"/>
  <c r="BL65" i="42"/>
  <c r="BL25" i="42"/>
  <c r="BL28" i="42"/>
  <c r="BL45" i="42"/>
  <c r="BL68" i="42"/>
  <c r="BL32" i="42"/>
  <c r="BL39" i="42"/>
  <c r="BL41" i="42"/>
  <c r="BL48" i="42"/>
  <c r="BL71" i="42"/>
  <c r="BL78" i="42"/>
  <c r="BL86" i="42"/>
  <c r="BL94" i="42"/>
  <c r="BL5" i="42"/>
  <c r="BL37" i="42"/>
  <c r="BL44" i="42"/>
  <c r="BL60" i="42"/>
  <c r="BL70" i="42"/>
  <c r="BL80" i="42"/>
  <c r="BL88" i="42"/>
  <c r="BL95" i="42"/>
  <c r="BL63" i="42"/>
  <c r="BL66" i="42"/>
  <c r="BL81" i="42"/>
  <c r="BL89" i="42"/>
  <c r="BL98" i="42"/>
  <c r="BL100" i="42"/>
  <c r="BL102" i="42"/>
  <c r="BL104" i="42"/>
  <c r="BL106" i="42"/>
  <c r="BL108" i="42"/>
  <c r="BL110" i="42"/>
  <c r="BL112" i="42"/>
  <c r="BL114" i="42"/>
  <c r="BL116" i="42"/>
  <c r="BL118" i="42"/>
  <c r="BL120" i="42"/>
  <c r="BL122" i="42"/>
  <c r="BL124" i="42"/>
  <c r="BL126" i="42"/>
  <c r="BL128" i="42"/>
  <c r="BL130" i="42"/>
  <c r="BL132" i="42"/>
  <c r="BL134" i="42"/>
  <c r="BL15" i="42"/>
  <c r="BL17" i="42"/>
  <c r="BL24" i="42"/>
  <c r="BL31" i="42"/>
  <c r="BL49" i="42"/>
  <c r="BL69" i="42"/>
  <c r="BL73" i="42"/>
  <c r="BL74" i="42"/>
  <c r="BL82" i="42"/>
  <c r="BL90" i="42"/>
  <c r="BL96" i="42"/>
  <c r="BL20" i="42"/>
  <c r="BL59" i="42"/>
  <c r="BL76" i="42"/>
  <c r="BL84" i="42"/>
  <c r="BL92" i="42"/>
  <c r="BL87" i="42"/>
  <c r="BL107" i="42"/>
  <c r="BL119" i="42"/>
  <c r="BL135" i="42"/>
  <c r="BL143" i="42"/>
  <c r="BL151" i="42"/>
  <c r="BL159" i="42"/>
  <c r="BL29" i="42"/>
  <c r="BL47" i="42"/>
  <c r="BL52" i="42"/>
  <c r="BL62" i="42"/>
  <c r="BL85" i="42"/>
  <c r="BL109" i="42"/>
  <c r="BL117" i="42"/>
  <c r="BL133" i="42"/>
  <c r="BL136" i="42"/>
  <c r="BL144" i="42"/>
  <c r="BL152" i="42"/>
  <c r="BL160" i="42"/>
  <c r="BL53" i="42"/>
  <c r="BL83" i="42"/>
  <c r="BL111" i="42"/>
  <c r="BL115" i="42"/>
  <c r="BL131" i="42"/>
  <c r="BL137" i="42"/>
  <c r="BL145" i="42"/>
  <c r="BL153" i="42"/>
  <c r="BL161" i="42"/>
  <c r="BL97" i="42"/>
  <c r="BL113" i="42"/>
  <c r="BL129" i="42"/>
  <c r="BL138" i="42"/>
  <c r="BL146" i="42"/>
  <c r="BL154" i="42"/>
  <c r="BL162" i="42"/>
  <c r="BL55" i="42"/>
  <c r="BL79" i="42"/>
  <c r="BL91" i="42"/>
  <c r="BL101" i="42"/>
  <c r="BL125" i="42"/>
  <c r="BL140" i="42"/>
  <c r="BL148" i="42"/>
  <c r="BL156" i="42"/>
  <c r="BL164" i="42"/>
  <c r="BL56" i="42"/>
  <c r="BL141" i="42"/>
  <c r="BL171" i="42"/>
  <c r="BL77" i="42"/>
  <c r="BL105" i="42"/>
  <c r="BL139" i="42"/>
  <c r="BL172" i="42"/>
  <c r="BL180" i="42"/>
  <c r="BL187" i="42"/>
  <c r="BL123" i="42"/>
  <c r="BL158" i="42"/>
  <c r="BL173" i="42"/>
  <c r="BL181" i="42"/>
  <c r="BL61" i="42"/>
  <c r="BL149" i="42"/>
  <c r="BL163" i="42"/>
  <c r="BL174" i="42"/>
  <c r="BL182" i="42"/>
  <c r="BL188" i="42"/>
  <c r="BL190" i="42"/>
  <c r="BL192" i="42"/>
  <c r="BL194" i="42"/>
  <c r="BL196" i="42"/>
  <c r="BL198" i="42"/>
  <c r="BL200" i="42"/>
  <c r="BL202" i="42"/>
  <c r="BL204" i="42"/>
  <c r="BL206" i="42"/>
  <c r="BL208" i="42"/>
  <c r="BL210" i="42"/>
  <c r="BL212" i="42"/>
  <c r="BL214" i="42"/>
  <c r="BL216" i="42"/>
  <c r="BL218" i="42"/>
  <c r="BL220" i="42"/>
  <c r="BL222" i="42"/>
  <c r="BL224" i="42"/>
  <c r="BL226" i="42"/>
  <c r="BL228" i="42"/>
  <c r="BL142" i="42"/>
  <c r="BL147" i="42"/>
  <c r="BL175" i="42"/>
  <c r="BL183" i="42"/>
  <c r="BL93" i="42"/>
  <c r="BL103" i="42"/>
  <c r="BL121" i="42"/>
  <c r="BL127" i="42"/>
  <c r="BL166" i="42"/>
  <c r="BL167" i="42"/>
  <c r="BL168" i="42"/>
  <c r="BL21" i="42"/>
  <c r="BL99" i="42"/>
  <c r="BL157" i="42"/>
  <c r="BL165" i="42"/>
  <c r="BL169" i="42"/>
  <c r="BL177" i="42"/>
  <c r="BL185" i="42"/>
  <c r="BL150" i="42"/>
  <c r="BL189" i="42"/>
  <c r="BL205" i="42"/>
  <c r="BL221" i="42"/>
  <c r="BL256" i="42"/>
  <c r="BL178" i="42"/>
  <c r="BL191" i="42"/>
  <c r="BL207" i="42"/>
  <c r="BL223" i="42"/>
  <c r="BL231" i="42"/>
  <c r="BL235" i="42"/>
  <c r="BL239" i="42"/>
  <c r="BL243" i="42"/>
  <c r="BL249" i="42"/>
  <c r="BL257" i="42"/>
  <c r="BL295" i="42"/>
  <c r="BL297" i="42"/>
  <c r="BL299" i="42"/>
  <c r="BL301" i="42"/>
  <c r="BL307" i="42"/>
  <c r="BL67" i="42"/>
  <c r="BL155" i="42"/>
  <c r="BL176" i="42"/>
  <c r="BL193" i="42"/>
  <c r="BL209" i="42"/>
  <c r="BL225" i="42"/>
  <c r="BL247" i="42"/>
  <c r="BL248" i="42"/>
  <c r="BL250" i="42"/>
  <c r="BL258" i="42"/>
  <c r="BL263" i="42"/>
  <c r="BL265" i="42"/>
  <c r="BL267" i="42"/>
  <c r="BL269" i="42"/>
  <c r="BL271" i="42"/>
  <c r="BL273" i="42"/>
  <c r="BL275" i="42"/>
  <c r="BL277" i="42"/>
  <c r="BL279" i="42"/>
  <c r="BL281" i="42"/>
  <c r="BL283" i="42"/>
  <c r="BL285" i="42"/>
  <c r="BL287" i="42"/>
  <c r="BL289" i="42"/>
  <c r="BL291" i="42"/>
  <c r="BL293" i="42"/>
  <c r="BL303" i="42"/>
  <c r="BL305" i="42"/>
  <c r="BL309" i="42"/>
  <c r="BL170" i="42"/>
  <c r="BL186" i="42"/>
  <c r="BL197" i="42"/>
  <c r="BL213" i="42"/>
  <c r="BL252" i="42"/>
  <c r="BL260" i="42"/>
  <c r="BL179" i="42"/>
  <c r="BL184" i="42"/>
  <c r="BL199" i="42"/>
  <c r="BL215" i="42"/>
  <c r="BL229" i="42"/>
  <c r="BL233" i="42"/>
  <c r="BL237" i="42"/>
  <c r="BL241" i="42"/>
  <c r="BL245" i="42"/>
  <c r="BL253" i="42"/>
  <c r="BL261" i="42"/>
  <c r="BL201" i="42"/>
  <c r="BL236" i="42"/>
  <c r="BL259" i="42"/>
  <c r="BL274" i="42"/>
  <c r="BL282" i="42"/>
  <c r="BL75" i="42"/>
  <c r="BL211" i="42"/>
  <c r="BL230" i="42"/>
  <c r="BL244" i="42"/>
  <c r="BL262" i="42"/>
  <c r="BL278" i="42"/>
  <c r="BL294" i="42"/>
  <c r="BL310" i="42"/>
  <c r="BL318" i="42"/>
  <c r="BL292" i="42"/>
  <c r="BL308" i="42"/>
  <c r="BL227" i="42"/>
  <c r="BL266" i="42"/>
  <c r="BL306" i="42"/>
  <c r="BL312" i="42"/>
  <c r="BL320" i="42"/>
  <c r="BL217" i="42"/>
  <c r="BL234" i="42"/>
  <c r="BL255" i="42"/>
  <c r="BL264" i="42"/>
  <c r="BL276" i="42"/>
  <c r="BL311" i="42"/>
  <c r="BL319" i="42"/>
  <c r="BL203" i="42"/>
  <c r="BL238" i="42"/>
  <c r="BL290" i="42"/>
  <c r="BL195" i="42"/>
  <c r="BL246" i="42"/>
  <c r="BL270" i="42"/>
  <c r="BL286" i="42"/>
  <c r="BL302" i="42"/>
  <c r="BL314" i="42"/>
  <c r="BL322" i="42"/>
  <c r="BL219" i="42"/>
  <c r="BL232" i="42"/>
  <c r="BL254" i="42"/>
  <c r="BL272" i="42"/>
  <c r="BL284" i="42"/>
  <c r="BL300" i="42"/>
  <c r="BL315" i="42"/>
  <c r="BL323" i="42"/>
  <c r="BL298" i="42"/>
  <c r="BL316" i="42"/>
  <c r="BL304" i="42"/>
  <c r="BL296" i="42"/>
  <c r="BL321" i="42"/>
  <c r="BL251" i="42"/>
  <c r="BL288" i="42"/>
  <c r="BL313" i="42"/>
  <c r="BL240" i="42"/>
  <c r="BL280" i="42"/>
  <c r="BL268" i="42"/>
  <c r="BL242" i="42"/>
  <c r="BL317" i="42"/>
  <c r="BK3" i="42"/>
  <c r="AX15" i="42"/>
  <c r="AX31" i="42"/>
  <c r="AX47" i="42"/>
  <c r="AX13" i="42"/>
  <c r="AX29" i="42"/>
  <c r="AX45" i="42"/>
  <c r="AX26" i="42"/>
  <c r="AX53" i="42"/>
  <c r="AX69" i="42"/>
  <c r="AX14" i="42"/>
  <c r="AX46" i="42"/>
  <c r="AX67" i="42"/>
  <c r="AX32" i="42"/>
  <c r="AX72" i="42"/>
  <c r="AX90" i="42"/>
  <c r="AX106" i="42"/>
  <c r="AX122" i="42"/>
  <c r="AX138" i="42"/>
  <c r="AX24" i="42"/>
  <c r="AX76" i="42"/>
  <c r="AX92" i="42"/>
  <c r="AX108" i="42"/>
  <c r="AX124" i="42"/>
  <c r="AX140" i="42"/>
  <c r="AX54" i="42"/>
  <c r="AX101" i="42"/>
  <c r="AX133" i="42"/>
  <c r="AX154" i="42"/>
  <c r="AX170" i="42"/>
  <c r="AX186" i="42"/>
  <c r="AX202" i="42"/>
  <c r="AX218" i="42"/>
  <c r="AX234" i="42"/>
  <c r="AX250" i="42"/>
  <c r="AX266" i="42"/>
  <c r="AX282" i="42"/>
  <c r="AX12" i="42"/>
  <c r="AX89" i="42"/>
  <c r="AX121" i="42"/>
  <c r="AX152" i="42"/>
  <c r="AX168" i="42"/>
  <c r="AX184" i="42"/>
  <c r="AX200" i="42"/>
  <c r="AX216" i="42"/>
  <c r="AX232" i="42"/>
  <c r="AX233" i="42" s="1"/>
  <c r="AX248" i="42"/>
  <c r="AX264" i="42"/>
  <c r="AX280" i="42"/>
  <c r="AX296" i="42"/>
  <c r="AX99" i="42"/>
  <c r="AX153" i="42"/>
  <c r="AX185" i="42"/>
  <c r="AX217" i="42"/>
  <c r="AX257" i="42"/>
  <c r="AX289" i="42"/>
  <c r="AX312" i="42"/>
  <c r="AX58" i="42"/>
  <c r="AX127" i="42"/>
  <c r="AX167" i="42"/>
  <c r="AX199" i="42"/>
  <c r="AX231" i="42"/>
  <c r="AX107" i="42"/>
  <c r="AX165" i="42"/>
  <c r="AX197" i="42"/>
  <c r="AX229" i="42"/>
  <c r="AX261" i="42"/>
  <c r="AX293" i="42"/>
  <c r="AX310" i="42"/>
  <c r="AX74" i="42"/>
  <c r="AX135" i="42"/>
  <c r="AX179" i="42"/>
  <c r="AX211" i="42"/>
  <c r="AX283" i="42"/>
  <c r="AX247" i="42"/>
  <c r="AX299" i="42"/>
  <c r="AX275" i="42"/>
  <c r="AX313" i="42"/>
  <c r="AX271" i="42"/>
  <c r="AX319" i="42"/>
  <c r="AW3" i="42"/>
  <c r="AX7" i="42"/>
  <c r="AX23" i="42"/>
  <c r="AX39" i="42"/>
  <c r="AX5" i="42"/>
  <c r="AX21" i="42"/>
  <c r="AX37" i="42"/>
  <c r="AX10" i="42"/>
  <c r="AX42" i="42"/>
  <c r="AX61" i="42"/>
  <c r="AX77" i="42"/>
  <c r="AX30" i="42"/>
  <c r="AX59" i="42"/>
  <c r="AX75" i="42"/>
  <c r="AX56" i="42"/>
  <c r="AX82" i="42"/>
  <c r="AX98" i="42"/>
  <c r="AX114" i="42"/>
  <c r="AX130" i="42"/>
  <c r="AX146" i="42"/>
  <c r="AX60" i="42"/>
  <c r="AX84" i="42"/>
  <c r="AX100" i="42"/>
  <c r="AX116" i="42"/>
  <c r="AX132" i="42"/>
  <c r="AX148" i="42"/>
  <c r="AX85" i="42"/>
  <c r="AX117" i="42"/>
  <c r="AX149" i="42"/>
  <c r="AX162" i="42"/>
  <c r="AX178" i="42"/>
  <c r="AX194" i="42"/>
  <c r="AX210" i="42"/>
  <c r="AX226" i="42"/>
  <c r="AX242" i="42"/>
  <c r="AX258" i="42"/>
  <c r="AX274" i="42"/>
  <c r="AX290" i="42"/>
  <c r="AX62" i="42"/>
  <c r="AX105" i="42"/>
  <c r="AX137" i="42"/>
  <c r="AX160" i="42"/>
  <c r="AX176" i="42"/>
  <c r="AX192" i="42"/>
  <c r="AX208" i="42"/>
  <c r="AX224" i="42"/>
  <c r="AX240" i="42"/>
  <c r="AX256" i="42"/>
  <c r="AX272" i="42"/>
  <c r="AX288" i="42"/>
  <c r="AX66" i="42"/>
  <c r="AX131" i="42"/>
  <c r="AX169" i="42"/>
  <c r="AX201" i="42"/>
  <c r="AX241" i="42"/>
  <c r="AX273" i="42"/>
  <c r="AX304" i="42"/>
  <c r="AX320" i="42"/>
  <c r="AX95" i="42"/>
  <c r="AX151" i="42"/>
  <c r="AX183" i="42"/>
  <c r="AX215" i="42"/>
  <c r="AX20" i="42"/>
  <c r="AX139" i="42"/>
  <c r="AX181" i="42"/>
  <c r="AX213" i="42"/>
  <c r="AX245" i="42"/>
  <c r="AX277" i="42"/>
  <c r="AX302" i="42"/>
  <c r="AX318" i="42"/>
  <c r="AX103" i="42"/>
  <c r="AX163" i="42"/>
  <c r="AX195" i="42"/>
  <c r="AX251" i="42"/>
  <c r="AX309" i="42"/>
  <c r="AX279" i="42"/>
  <c r="AX243" i="42"/>
  <c r="AX297" i="42"/>
  <c r="AX227" i="42"/>
  <c r="AX303" i="42"/>
  <c r="AX315" i="42"/>
  <c r="AX11" i="42"/>
  <c r="AX27" i="42"/>
  <c r="AX43" i="42"/>
  <c r="AX9" i="42"/>
  <c r="AX25" i="42"/>
  <c r="AX41" i="42"/>
  <c r="AX18" i="42"/>
  <c r="AX50" i="42"/>
  <c r="AX65" i="42"/>
  <c r="AX6" i="42"/>
  <c r="AX38" i="42"/>
  <c r="AX63" i="42"/>
  <c r="AX16" i="42"/>
  <c r="AX64" i="42"/>
  <c r="AX86" i="42"/>
  <c r="AX102" i="42"/>
  <c r="AX118" i="42"/>
  <c r="AX134" i="42"/>
  <c r="AX8" i="42"/>
  <c r="AX68" i="42"/>
  <c r="AX88" i="42"/>
  <c r="AX104" i="42"/>
  <c r="AX120" i="42"/>
  <c r="AX136" i="42"/>
  <c r="AX28" i="42"/>
  <c r="AX93" i="42"/>
  <c r="AX125" i="42"/>
  <c r="AX150" i="42"/>
  <c r="AX166" i="42"/>
  <c r="AX182" i="42"/>
  <c r="AX198" i="42"/>
  <c r="AX214" i="42"/>
  <c r="AX230" i="42"/>
  <c r="AX246" i="42"/>
  <c r="AX262" i="42"/>
  <c r="AX278" i="42"/>
  <c r="AX294" i="42"/>
  <c r="AX81" i="42"/>
  <c r="AX113" i="42"/>
  <c r="AX145" i="42"/>
  <c r="AX164" i="42"/>
  <c r="AX180" i="42"/>
  <c r="AX196" i="42"/>
  <c r="AX212" i="42"/>
  <c r="AX228" i="42"/>
  <c r="AX244" i="42"/>
  <c r="AX260" i="42"/>
  <c r="AX276" i="42"/>
  <c r="AX292" i="42"/>
  <c r="AX83" i="42"/>
  <c r="AX147" i="42"/>
  <c r="AX177" i="42"/>
  <c r="AX209" i="42"/>
  <c r="AX249" i="42"/>
  <c r="AX281" i="42"/>
  <c r="AX308" i="42"/>
  <c r="AX36" i="42"/>
  <c r="AX111" i="42"/>
  <c r="AX159" i="42"/>
  <c r="AX191" i="42"/>
  <c r="AX223" i="42"/>
  <c r="AX91" i="42"/>
  <c r="AX157" i="42"/>
  <c r="AX189" i="42"/>
  <c r="AX221" i="42"/>
  <c r="AX253" i="42"/>
  <c r="AX285" i="42"/>
  <c r="AX306" i="42"/>
  <c r="AX322" i="42"/>
  <c r="AX119" i="42"/>
  <c r="AX171" i="42"/>
  <c r="AX203" i="42"/>
  <c r="AX267" i="42"/>
  <c r="AX317" i="42"/>
  <c r="AX295" i="42"/>
  <c r="AX259" i="42"/>
  <c r="AX305" i="42"/>
  <c r="AX255" i="42"/>
  <c r="AX311" i="42"/>
  <c r="AX323" i="42"/>
  <c r="AX51" i="42"/>
  <c r="AX34" i="42"/>
  <c r="AX55" i="42"/>
  <c r="AX94" i="42"/>
  <c r="AX40" i="42"/>
  <c r="AX128" i="42"/>
  <c r="AX141" i="42"/>
  <c r="AX206" i="42"/>
  <c r="AX270" i="42"/>
  <c r="AX129" i="42"/>
  <c r="AX204" i="42"/>
  <c r="AX268" i="42"/>
  <c r="AX161" i="42"/>
  <c r="AX300" i="42"/>
  <c r="AX175" i="42"/>
  <c r="AX173" i="42"/>
  <c r="AX298" i="42"/>
  <c r="AX187" i="42"/>
  <c r="AX235" i="42"/>
  <c r="AX307" i="42"/>
  <c r="AX19" i="42"/>
  <c r="AX33" i="42"/>
  <c r="AX73" i="42"/>
  <c r="AX48" i="42"/>
  <c r="AX126" i="42"/>
  <c r="AX96" i="42"/>
  <c r="AX70" i="42"/>
  <c r="AX174" i="42"/>
  <c r="AX238" i="42"/>
  <c r="AX44" i="42"/>
  <c r="AX172" i="42"/>
  <c r="AX236" i="42"/>
  <c r="AX52" i="42"/>
  <c r="AX225" i="42"/>
  <c r="AX79" i="42"/>
  <c r="AX239" i="42"/>
  <c r="AX237" i="42"/>
  <c r="AX87" i="42"/>
  <c r="AX301" i="42"/>
  <c r="AX321" i="42"/>
  <c r="AX35" i="42"/>
  <c r="AX49" i="42"/>
  <c r="AX22" i="42"/>
  <c r="AX78" i="42"/>
  <c r="AX142" i="42"/>
  <c r="AX112" i="42"/>
  <c r="AX109" i="42"/>
  <c r="AX190" i="42"/>
  <c r="AX254" i="42"/>
  <c r="AX97" i="42"/>
  <c r="AX188" i="42"/>
  <c r="AX252" i="42"/>
  <c r="AX115" i="42"/>
  <c r="AX265" i="42"/>
  <c r="AX143" i="42"/>
  <c r="AX123" i="42"/>
  <c r="AX269" i="42"/>
  <c r="AX155" i="42"/>
  <c r="AX263" i="42"/>
  <c r="AX287" i="42"/>
  <c r="AX71" i="42"/>
  <c r="AX158" i="42"/>
  <c r="AX220" i="42"/>
  <c r="AX207" i="42"/>
  <c r="AX291" i="42"/>
  <c r="AX17" i="42"/>
  <c r="AX80" i="42"/>
  <c r="AX286" i="42"/>
  <c r="AX193" i="42"/>
  <c r="AX314" i="42"/>
  <c r="AX57" i="42"/>
  <c r="AX144" i="42"/>
  <c r="AX156" i="42"/>
  <c r="AX316" i="42"/>
  <c r="AX219" i="42"/>
  <c r="AX284" i="42"/>
  <c r="AX205" i="42"/>
  <c r="AX110" i="42"/>
  <c r="AX4" i="42"/>
  <c r="AX222" i="42"/>
  <c r="CE6" i="40"/>
  <c r="CD4" i="40"/>
  <c r="BX1" i="34"/>
  <c r="BR6" i="40"/>
  <c r="V3" i="35"/>
  <c r="BQ4" i="40"/>
  <c r="E1" i="35"/>
  <c r="BB37" i="34"/>
  <c r="BB38" i="34"/>
  <c r="BB36" i="34"/>
  <c r="BK309" i="45" l="1"/>
  <c r="BN306" i="45"/>
  <c r="BO309" i="45"/>
  <c r="CO317" i="45"/>
  <c r="CO130" i="45"/>
  <c r="CU181" i="45"/>
  <c r="CU178" i="45"/>
  <c r="CU179" i="45"/>
  <c r="CN321" i="45"/>
  <c r="CS134" i="45"/>
  <c r="CM181" i="45"/>
  <c r="CM178" i="45"/>
  <c r="CM179" i="45"/>
  <c r="CP309" i="45"/>
  <c r="CL295" i="45"/>
  <c r="CL296" i="45" s="1"/>
  <c r="BH305" i="45"/>
  <c r="CL305" i="45" s="1"/>
  <c r="BH296" i="45"/>
  <c r="BR305" i="45"/>
  <c r="CV305" i="45" s="1"/>
  <c r="CV295" i="45"/>
  <c r="CV296" i="45" s="1"/>
  <c r="BR296" i="45"/>
  <c r="BQ318" i="45"/>
  <c r="CU318" i="45"/>
  <c r="BJ319" i="45"/>
  <c r="BJ134" i="45" s="1"/>
  <c r="BJ306" i="45" s="1"/>
  <c r="CS130" i="45"/>
  <c r="CS317" i="45"/>
  <c r="T4" i="44"/>
  <c r="BO307" i="45"/>
  <c r="CP129" i="45"/>
  <c r="CT321" i="45"/>
  <c r="BK302" i="45"/>
  <c r="CO302" i="45" s="1"/>
  <c r="BK317" i="45"/>
  <c r="BK130" i="45"/>
  <c r="BK129" i="45" s="1"/>
  <c r="BI318" i="45"/>
  <c r="CM112" i="45"/>
  <c r="CM167" i="45"/>
  <c r="CM48" i="45"/>
  <c r="CM49" i="45"/>
  <c r="CM42" i="45"/>
  <c r="CM119" i="45"/>
  <c r="CM45" i="45"/>
  <c r="CM46" i="45"/>
  <c r="CM322" i="45"/>
  <c r="CM47" i="45"/>
  <c r="CM107" i="45"/>
  <c r="CM69" i="45"/>
  <c r="CM40" i="45"/>
  <c r="CM41" i="45"/>
  <c r="CM43" i="45"/>
  <c r="CL11" i="45"/>
  <c r="CL26" i="45"/>
  <c r="CL58" i="45"/>
  <c r="CL113" i="45"/>
  <c r="CL117" i="45"/>
  <c r="CL244" i="45"/>
  <c r="CL256" i="45"/>
  <c r="CL51" i="45"/>
  <c r="CL205" i="45"/>
  <c r="CL135" i="45" s="1"/>
  <c r="CL5" i="45"/>
  <c r="CL79" i="45"/>
  <c r="CL78" i="45" s="1"/>
  <c r="CL186" i="45"/>
  <c r="CL194" i="45"/>
  <c r="CL230" i="45"/>
  <c r="CL254" i="45"/>
  <c r="CL53" i="45"/>
  <c r="CL81" i="45"/>
  <c r="CL121" i="45"/>
  <c r="CL125" i="45"/>
  <c r="CL304" i="45"/>
  <c r="CL31" i="45"/>
  <c r="CL55" i="45"/>
  <c r="CL106" i="45"/>
  <c r="CL126" i="45"/>
  <c r="CL209" i="45"/>
  <c r="CL225" i="45"/>
  <c r="CL151" i="45"/>
  <c r="CL206" i="45"/>
  <c r="CL210" i="45"/>
  <c r="CL10" i="45"/>
  <c r="CL266" i="45"/>
  <c r="CL19" i="45"/>
  <c r="CL97" i="45"/>
  <c r="CL220" i="45"/>
  <c r="CL264" i="45"/>
  <c r="CL276" i="45"/>
  <c r="CL288" i="45"/>
  <c r="CL300" i="45"/>
  <c r="CL35" i="45"/>
  <c r="CL13" i="45"/>
  <c r="CL306" i="45"/>
  <c r="CL15" i="45"/>
  <c r="CL54" i="45"/>
  <c r="CL65" i="45"/>
  <c r="CL233" i="45"/>
  <c r="CL75" i="45"/>
  <c r="CL92" i="45"/>
  <c r="CL252" i="45"/>
  <c r="CL201" i="45"/>
  <c r="CL52" i="45"/>
  <c r="CL25" i="45"/>
  <c r="CL115" i="45"/>
  <c r="CL18" i="45"/>
  <c r="CL100" i="45"/>
  <c r="CL158" i="45"/>
  <c r="CL116" i="45"/>
  <c r="CL231" i="45"/>
  <c r="CL287" i="45"/>
  <c r="CL265" i="45"/>
  <c r="CL84" i="45"/>
  <c r="CL144" i="45"/>
  <c r="CL175" i="45"/>
  <c r="CL251" i="45"/>
  <c r="CL12" i="45"/>
  <c r="CL14" i="45"/>
  <c r="CL132" i="45"/>
  <c r="CL207" i="45"/>
  <c r="CL255" i="45"/>
  <c r="BH206" i="45"/>
  <c r="CV19" i="45"/>
  <c r="CV58" i="45"/>
  <c r="CV244" i="45"/>
  <c r="CV256" i="45"/>
  <c r="CV276" i="45"/>
  <c r="CV288" i="45"/>
  <c r="CV304" i="45"/>
  <c r="CV12" i="45"/>
  <c r="CV35" i="45"/>
  <c r="CV55" i="45"/>
  <c r="CV126" i="45"/>
  <c r="CV205" i="45"/>
  <c r="CV135" i="45" s="1"/>
  <c r="CV5" i="45"/>
  <c r="CV13" i="45"/>
  <c r="CV25" i="45"/>
  <c r="CV79" i="45"/>
  <c r="CV78" i="45" s="1"/>
  <c r="CV186" i="45"/>
  <c r="CV194" i="45"/>
  <c r="CV254" i="45"/>
  <c r="CV266" i="45"/>
  <c r="CV15" i="45"/>
  <c r="CV26" i="45"/>
  <c r="CV65" i="45"/>
  <c r="CV81" i="45"/>
  <c r="CV121" i="45"/>
  <c r="CV220" i="45"/>
  <c r="CV264" i="45"/>
  <c r="CV300" i="45"/>
  <c r="CV209" i="45"/>
  <c r="CV225" i="45"/>
  <c r="CV206" i="45"/>
  <c r="CV14" i="45"/>
  <c r="CV306" i="45"/>
  <c r="CV11" i="45"/>
  <c r="CV117" i="45"/>
  <c r="CV125" i="45"/>
  <c r="CV51" i="45"/>
  <c r="CV106" i="45"/>
  <c r="CV233" i="45"/>
  <c r="CV54" i="45"/>
  <c r="CV113" i="45"/>
  <c r="CV252" i="45"/>
  <c r="CV201" i="45"/>
  <c r="CV75" i="45"/>
  <c r="CV97" i="45"/>
  <c r="CV53" i="45"/>
  <c r="CV84" i="45"/>
  <c r="CV100" i="45"/>
  <c r="CV115" i="45"/>
  <c r="CV31" i="45"/>
  <c r="CV52" i="45"/>
  <c r="CV151" i="45"/>
  <c r="CV158" i="45"/>
  <c r="CV210" i="45"/>
  <c r="CV10" i="45"/>
  <c r="CV92" i="45"/>
  <c r="CV251" i="45"/>
  <c r="CV255" i="45"/>
  <c r="CV230" i="45"/>
  <c r="CV18" i="45"/>
  <c r="CV175" i="45"/>
  <c r="CV231" i="45"/>
  <c r="CV144" i="45"/>
  <c r="CV265" i="45"/>
  <c r="CV116" i="45"/>
  <c r="CV132" i="45"/>
  <c r="CV207" i="45"/>
  <c r="CV287" i="45"/>
  <c r="BR206" i="45"/>
  <c r="H14" i="43"/>
  <c r="CK1" i="45"/>
  <c r="CK91" i="45" s="1"/>
  <c r="BG295" i="45"/>
  <c r="CU112" i="45"/>
  <c r="CU49" i="45"/>
  <c r="CU322" i="45"/>
  <c r="CU40" i="45"/>
  <c r="CU107" i="45"/>
  <c r="CU42" i="45"/>
  <c r="CU119" i="45"/>
  <c r="CU47" i="45"/>
  <c r="CU48" i="45"/>
  <c r="CU41" i="45"/>
  <c r="CU46" i="45"/>
  <c r="CU43" i="45"/>
  <c r="CU45" i="45"/>
  <c r="CU69" i="45"/>
  <c r="CU167" i="45"/>
  <c r="CO134" i="45"/>
  <c r="CT319" i="45"/>
  <c r="BP307" i="45"/>
  <c r="BP134" i="45"/>
  <c r="BP306" i="45" s="1"/>
  <c r="CN319" i="45"/>
  <c r="CM318" i="45"/>
  <c r="CR129" i="45"/>
  <c r="AI3" i="35"/>
  <c r="T14" i="43"/>
  <c r="CW1" i="45"/>
  <c r="CW91" i="45" s="1"/>
  <c r="BS295" i="45"/>
  <c r="Q22" i="7"/>
  <c r="Q39" i="7"/>
  <c r="CD92" i="40"/>
  <c r="CD88" i="40"/>
  <c r="CD78" i="40"/>
  <c r="CD77" i="40"/>
  <c r="CD76" i="40"/>
  <c r="CD75" i="40"/>
  <c r="CD74" i="40"/>
  <c r="CD73" i="40"/>
  <c r="CD72" i="40"/>
  <c r="CD71" i="40"/>
  <c r="CD70" i="40"/>
  <c r="CD69" i="40"/>
  <c r="CD82" i="40"/>
  <c r="CD89" i="40"/>
  <c r="CD85" i="40"/>
  <c r="CD84" i="40"/>
  <c r="CD90" i="40"/>
  <c r="CD86" i="40"/>
  <c r="CD80" i="40"/>
  <c r="CD83" i="40"/>
  <c r="CD91" i="40"/>
  <c r="CD79" i="40"/>
  <c r="CD68" i="40"/>
  <c r="CD81" i="40"/>
  <c r="CD63" i="40"/>
  <c r="CD87" i="40"/>
  <c r="CD64" i="40"/>
  <c r="CD62" i="40"/>
  <c r="CD61" i="40"/>
  <c r="CD60" i="40"/>
  <c r="CD59" i="40"/>
  <c r="CD58" i="40"/>
  <c r="CD57" i="40"/>
  <c r="CD56" i="40"/>
  <c r="CD67" i="40"/>
  <c r="CD65" i="40"/>
  <c r="CD53" i="40"/>
  <c r="CD66" i="40"/>
  <c r="CD52" i="40"/>
  <c r="CD55" i="40"/>
  <c r="CD54" i="40"/>
  <c r="CD50" i="40"/>
  <c r="CD49" i="40"/>
  <c r="CD48" i="40"/>
  <c r="CD47" i="40"/>
  <c r="CD46" i="40"/>
  <c r="CD44" i="40"/>
  <c r="CD37" i="40"/>
  <c r="CD36" i="40"/>
  <c r="CD35" i="40"/>
  <c r="CD34" i="40"/>
  <c r="CD33" i="40"/>
  <c r="CD32" i="40"/>
  <c r="CD31" i="40"/>
  <c r="CD30" i="40"/>
  <c r="CD29" i="40"/>
  <c r="CD28" i="40"/>
  <c r="CD27" i="40"/>
  <c r="CD26" i="40"/>
  <c r="CD25" i="40"/>
  <c r="CD24" i="40"/>
  <c r="CD23" i="40"/>
  <c r="CD40" i="40"/>
  <c r="CD45" i="40"/>
  <c r="CD39" i="40"/>
  <c r="CD51" i="40"/>
  <c r="CD43" i="40"/>
  <c r="CD41" i="40"/>
  <c r="CD42" i="40"/>
  <c r="CD22" i="40"/>
  <c r="CD21" i="40"/>
  <c r="CD20" i="40"/>
  <c r="CD19" i="40"/>
  <c r="CD18" i="40"/>
  <c r="CD17" i="40"/>
  <c r="CD16" i="40"/>
  <c r="CD15" i="40"/>
  <c r="CD14" i="40"/>
  <c r="CD38" i="40"/>
  <c r="CD8" i="40"/>
  <c r="CD7" i="40"/>
  <c r="CD13" i="40"/>
  <c r="CD12" i="40"/>
  <c r="CD11" i="40"/>
  <c r="CD10" i="40"/>
  <c r="CD9" i="40"/>
  <c r="BQ92" i="40"/>
  <c r="BQ91" i="40"/>
  <c r="BQ90" i="40"/>
  <c r="BQ89" i="40"/>
  <c r="BQ88" i="40"/>
  <c r="BQ87" i="40"/>
  <c r="BQ86" i="40"/>
  <c r="BQ85" i="40"/>
  <c r="BQ84" i="40"/>
  <c r="BQ83" i="40"/>
  <c r="BQ82" i="40"/>
  <c r="BQ81" i="40"/>
  <c r="BQ80" i="40"/>
  <c r="BQ79" i="40"/>
  <c r="BQ78" i="40"/>
  <c r="BQ77" i="40"/>
  <c r="BQ76" i="40"/>
  <c r="BQ75" i="40"/>
  <c r="BQ74" i="40"/>
  <c r="BQ68" i="40"/>
  <c r="BQ67" i="40"/>
  <c r="BQ66" i="40"/>
  <c r="BQ65" i="40"/>
  <c r="BQ64" i="40"/>
  <c r="BQ73" i="40"/>
  <c r="BQ69" i="40"/>
  <c r="BQ71" i="40"/>
  <c r="BQ72" i="40"/>
  <c r="BQ70" i="40"/>
  <c r="BQ62" i="40"/>
  <c r="BQ61" i="40"/>
  <c r="BQ63" i="40"/>
  <c r="BQ56" i="40"/>
  <c r="BQ54" i="40"/>
  <c r="BQ57" i="40"/>
  <c r="BQ53" i="40"/>
  <c r="BQ50" i="40"/>
  <c r="BQ49" i="40"/>
  <c r="BQ48" i="40"/>
  <c r="BQ47" i="40"/>
  <c r="BQ46" i="40"/>
  <c r="BQ59" i="40"/>
  <c r="BQ51" i="40"/>
  <c r="BQ58" i="40"/>
  <c r="BQ45" i="40"/>
  <c r="BQ55" i="40"/>
  <c r="BQ41" i="40"/>
  <c r="BQ40" i="40"/>
  <c r="BQ60" i="40"/>
  <c r="BQ44" i="40"/>
  <c r="BQ43" i="40"/>
  <c r="BQ52" i="40"/>
  <c r="BQ42" i="40"/>
  <c r="BQ38" i="40"/>
  <c r="BQ37" i="40"/>
  <c r="BQ26" i="40"/>
  <c r="BQ33" i="40"/>
  <c r="BQ31" i="40"/>
  <c r="BQ29" i="40"/>
  <c r="BQ25" i="40"/>
  <c r="BQ39" i="40"/>
  <c r="BQ35" i="40"/>
  <c r="BQ36" i="40"/>
  <c r="BQ28" i="40"/>
  <c r="BQ24" i="40"/>
  <c r="BQ22" i="40"/>
  <c r="BQ27" i="40"/>
  <c r="BQ30" i="40"/>
  <c r="BQ34" i="40"/>
  <c r="BQ32" i="40"/>
  <c r="BQ19" i="40"/>
  <c r="BQ18" i="40"/>
  <c r="BQ16" i="40"/>
  <c r="BQ23" i="40"/>
  <c r="BQ14" i="40"/>
  <c r="BQ13" i="40"/>
  <c r="BQ12" i="40"/>
  <c r="BQ11" i="40"/>
  <c r="BQ10" i="40"/>
  <c r="BQ9" i="40"/>
  <c r="BQ8" i="40"/>
  <c r="BQ7" i="40"/>
  <c r="BQ20" i="40"/>
  <c r="BQ21" i="40"/>
  <c r="BQ17" i="40"/>
  <c r="BQ15" i="40"/>
  <c r="BK9" i="42"/>
  <c r="BK11" i="42"/>
  <c r="BK19" i="42"/>
  <c r="BK27" i="42"/>
  <c r="BK35" i="42"/>
  <c r="BK43" i="42"/>
  <c r="BK51" i="42"/>
  <c r="BK59" i="42"/>
  <c r="BK62" i="42"/>
  <c r="BK64" i="42"/>
  <c r="BK66" i="42"/>
  <c r="BK68" i="42"/>
  <c r="BK70" i="42"/>
  <c r="BK72" i="42"/>
  <c r="BK74" i="42"/>
  <c r="BK4" i="42"/>
  <c r="BK12" i="42"/>
  <c r="BK20" i="42"/>
  <c r="BK28" i="42"/>
  <c r="BK36" i="42"/>
  <c r="BK44" i="42"/>
  <c r="BK5" i="42"/>
  <c r="BK7" i="42"/>
  <c r="BK15" i="42"/>
  <c r="BK23" i="42"/>
  <c r="BK31" i="42"/>
  <c r="BK39" i="42"/>
  <c r="BK47" i="42"/>
  <c r="BK55" i="42"/>
  <c r="BK61" i="42"/>
  <c r="BK63" i="42"/>
  <c r="BK65" i="42"/>
  <c r="BK67" i="42"/>
  <c r="BK69" i="42"/>
  <c r="BK71" i="42"/>
  <c r="BK73" i="42"/>
  <c r="BK16" i="42"/>
  <c r="BK33" i="42"/>
  <c r="BK57" i="42"/>
  <c r="BK26" i="42"/>
  <c r="BK29" i="42"/>
  <c r="BK46" i="42"/>
  <c r="BK50" i="42"/>
  <c r="BK56" i="42"/>
  <c r="BK8" i="42"/>
  <c r="BK18" i="42"/>
  <c r="BK21" i="42"/>
  <c r="BK38" i="42"/>
  <c r="BK48" i="42"/>
  <c r="BK54" i="42"/>
  <c r="BK60" i="42"/>
  <c r="BK14" i="42"/>
  <c r="BK52" i="42"/>
  <c r="BK79" i="42"/>
  <c r="BK87" i="42"/>
  <c r="BK58" i="42"/>
  <c r="BK81" i="42"/>
  <c r="BK89" i="42"/>
  <c r="BK98" i="42"/>
  <c r="BK100" i="42"/>
  <c r="BK102" i="42"/>
  <c r="BK104" i="42"/>
  <c r="BK106" i="42"/>
  <c r="BK108" i="42"/>
  <c r="BK110" i="42"/>
  <c r="BK112" i="42"/>
  <c r="BK114" i="42"/>
  <c r="BK116" i="42"/>
  <c r="BK118" i="42"/>
  <c r="BK120" i="42"/>
  <c r="BK122" i="42"/>
  <c r="BK124" i="42"/>
  <c r="BK126" i="42"/>
  <c r="BK128" i="42"/>
  <c r="BK130" i="42"/>
  <c r="BK132" i="42"/>
  <c r="BK134" i="42"/>
  <c r="BK136" i="42"/>
  <c r="BK138" i="42"/>
  <c r="BK140" i="42"/>
  <c r="BK142" i="42"/>
  <c r="BK144" i="42"/>
  <c r="BK146" i="42"/>
  <c r="BK148" i="42"/>
  <c r="BK150" i="42"/>
  <c r="BK152" i="42"/>
  <c r="BK154" i="42"/>
  <c r="BK156" i="42"/>
  <c r="BK158" i="42"/>
  <c r="BK160" i="42"/>
  <c r="BK162" i="42"/>
  <c r="BK164" i="42"/>
  <c r="BK166" i="42"/>
  <c r="BK17" i="42"/>
  <c r="BK24" i="42"/>
  <c r="BK42" i="42"/>
  <c r="BK49" i="42"/>
  <c r="BK82" i="42"/>
  <c r="BK90" i="42"/>
  <c r="BK96" i="42"/>
  <c r="BK6" i="42"/>
  <c r="BK22" i="42"/>
  <c r="BK40" i="42"/>
  <c r="BK53" i="42"/>
  <c r="BK75" i="42"/>
  <c r="BK83" i="42"/>
  <c r="BK91" i="42"/>
  <c r="BK77" i="42"/>
  <c r="BK85" i="42"/>
  <c r="BK93" i="42"/>
  <c r="BK97" i="42"/>
  <c r="BK99" i="42"/>
  <c r="BK101" i="42"/>
  <c r="BK103" i="42"/>
  <c r="BK105" i="42"/>
  <c r="BK107" i="42"/>
  <c r="BK109" i="42"/>
  <c r="BK111" i="42"/>
  <c r="BK113" i="42"/>
  <c r="BK115" i="42"/>
  <c r="BK117" i="42"/>
  <c r="BK119" i="42"/>
  <c r="BK121" i="42"/>
  <c r="BK123" i="42"/>
  <c r="BK125" i="42"/>
  <c r="BK127" i="42"/>
  <c r="BK129" i="42"/>
  <c r="BK131" i="42"/>
  <c r="BK133" i="42"/>
  <c r="BK135" i="42"/>
  <c r="BK137" i="42"/>
  <c r="BK139" i="42"/>
  <c r="BK141" i="42"/>
  <c r="BK143" i="42"/>
  <c r="BK145" i="42"/>
  <c r="BK147" i="42"/>
  <c r="BK149" i="42"/>
  <c r="BK151" i="42"/>
  <c r="BK153" i="42"/>
  <c r="BK155" i="42"/>
  <c r="BK157" i="42"/>
  <c r="BK159" i="42"/>
  <c r="BK161" i="42"/>
  <c r="BK163" i="42"/>
  <c r="BK165" i="42"/>
  <c r="BK34" i="42"/>
  <c r="BK80" i="42"/>
  <c r="BK92" i="42"/>
  <c r="BK10" i="42"/>
  <c r="BK41" i="42"/>
  <c r="BK78" i="42"/>
  <c r="BK76" i="42"/>
  <c r="BK30" i="42"/>
  <c r="BK88" i="42"/>
  <c r="BK95" i="42"/>
  <c r="BK168" i="42"/>
  <c r="BK170" i="42"/>
  <c r="BK172" i="42"/>
  <c r="BK174" i="42"/>
  <c r="BK176" i="42"/>
  <c r="BK178" i="42"/>
  <c r="BK180" i="42"/>
  <c r="BK182" i="42"/>
  <c r="BK184" i="42"/>
  <c r="BK186" i="42"/>
  <c r="BK188" i="42"/>
  <c r="BK32" i="42"/>
  <c r="BK84" i="42"/>
  <c r="BK13" i="42"/>
  <c r="BK45" i="42"/>
  <c r="BK173" i="42"/>
  <c r="BK181" i="42"/>
  <c r="BK190" i="42"/>
  <c r="BK192" i="42"/>
  <c r="BK194" i="42"/>
  <c r="BK196" i="42"/>
  <c r="BK198" i="42"/>
  <c r="BK200" i="42"/>
  <c r="BK202" i="42"/>
  <c r="BK204" i="42"/>
  <c r="BK206" i="42"/>
  <c r="BK208" i="42"/>
  <c r="BK210" i="42"/>
  <c r="BK212" i="42"/>
  <c r="BK214" i="42"/>
  <c r="BK216" i="42"/>
  <c r="BK218" i="42"/>
  <c r="BK220" i="42"/>
  <c r="BK222" i="42"/>
  <c r="BK224" i="42"/>
  <c r="BK226" i="42"/>
  <c r="BK228" i="42"/>
  <c r="BK230" i="42"/>
  <c r="BK232" i="42"/>
  <c r="BK234" i="42"/>
  <c r="BK236" i="42"/>
  <c r="BK238" i="42"/>
  <c r="BK240" i="42"/>
  <c r="BK242" i="42"/>
  <c r="BK244" i="42"/>
  <c r="BK246" i="42"/>
  <c r="BK248" i="42"/>
  <c r="BK250" i="42"/>
  <c r="BK252" i="42"/>
  <c r="BK254" i="42"/>
  <c r="BK256" i="42"/>
  <c r="BK258" i="42"/>
  <c r="BK260" i="42"/>
  <c r="BK262" i="42"/>
  <c r="BK175" i="42"/>
  <c r="BK183" i="42"/>
  <c r="BK86" i="42"/>
  <c r="BK167" i="42"/>
  <c r="BK37" i="42"/>
  <c r="BK169" i="42"/>
  <c r="BK189" i="42"/>
  <c r="BK191" i="42"/>
  <c r="BK193" i="42"/>
  <c r="BK195" i="42"/>
  <c r="BK197" i="42"/>
  <c r="BK199" i="42"/>
  <c r="BK201" i="42"/>
  <c r="BK203" i="42"/>
  <c r="BK205" i="42"/>
  <c r="BK207" i="42"/>
  <c r="BK209" i="42"/>
  <c r="BK211" i="42"/>
  <c r="BK213" i="42"/>
  <c r="BK215" i="42"/>
  <c r="BK217" i="42"/>
  <c r="BK219" i="42"/>
  <c r="BK221" i="42"/>
  <c r="BK223" i="42"/>
  <c r="BK225" i="42"/>
  <c r="BK227" i="42"/>
  <c r="BK229" i="42"/>
  <c r="BK231" i="42"/>
  <c r="BK233" i="42"/>
  <c r="BK235" i="42"/>
  <c r="BK237" i="42"/>
  <c r="BK239" i="42"/>
  <c r="BK241" i="42"/>
  <c r="BK243" i="42"/>
  <c r="BK245" i="42"/>
  <c r="BK247" i="42"/>
  <c r="BK249" i="42"/>
  <c r="BK251" i="42"/>
  <c r="BK253" i="42"/>
  <c r="BK255" i="42"/>
  <c r="BK257" i="42"/>
  <c r="BK259" i="42"/>
  <c r="BK261" i="42"/>
  <c r="BK185" i="42"/>
  <c r="BK187" i="42"/>
  <c r="BK263" i="42"/>
  <c r="BK265" i="42"/>
  <c r="BK267" i="42"/>
  <c r="BK269" i="42"/>
  <c r="BK271" i="42"/>
  <c r="BK273" i="42"/>
  <c r="BK275" i="42"/>
  <c r="BK277" i="42"/>
  <c r="BK279" i="42"/>
  <c r="BK281" i="42"/>
  <c r="BK283" i="42"/>
  <c r="BK285" i="42"/>
  <c r="BK287" i="42"/>
  <c r="BK289" i="42"/>
  <c r="BK291" i="42"/>
  <c r="BK293" i="42"/>
  <c r="BK295" i="42"/>
  <c r="BK297" i="42"/>
  <c r="BK299" i="42"/>
  <c r="BK301" i="42"/>
  <c r="BK303" i="42"/>
  <c r="BK305" i="42"/>
  <c r="BK307" i="42"/>
  <c r="BK309" i="42"/>
  <c r="BK311" i="42"/>
  <c r="BK313" i="42"/>
  <c r="BK315" i="42"/>
  <c r="BK317" i="42"/>
  <c r="BK319" i="42"/>
  <c r="BK321" i="42"/>
  <c r="BK323" i="42"/>
  <c r="BK179" i="42"/>
  <c r="BK171" i="42"/>
  <c r="BK177" i="42"/>
  <c r="BK264" i="42"/>
  <c r="BK266" i="42"/>
  <c r="BK268" i="42"/>
  <c r="BK270" i="42"/>
  <c r="BK272" i="42"/>
  <c r="BK274" i="42"/>
  <c r="BK276" i="42"/>
  <c r="BK278" i="42"/>
  <c r="BK280" i="42"/>
  <c r="BK282" i="42"/>
  <c r="BK284" i="42"/>
  <c r="BK286" i="42"/>
  <c r="BK288" i="42"/>
  <c r="BK290" i="42"/>
  <c r="BK292" i="42"/>
  <c r="BK294" i="42"/>
  <c r="BK296" i="42"/>
  <c r="BK298" i="42"/>
  <c r="BK300" i="42"/>
  <c r="BK302" i="42"/>
  <c r="BK304" i="42"/>
  <c r="BK306" i="42"/>
  <c r="BK308" i="42"/>
  <c r="BK310" i="42"/>
  <c r="BK312" i="42"/>
  <c r="BK314" i="42"/>
  <c r="BK316" i="42"/>
  <c r="BK318" i="42"/>
  <c r="BK320" i="42"/>
  <c r="BK322" i="42"/>
  <c r="BK25" i="42"/>
  <c r="BK94" i="42"/>
  <c r="BJ3" i="42"/>
  <c r="AW14" i="42"/>
  <c r="AW30" i="42"/>
  <c r="AW46" i="42"/>
  <c r="AW16" i="42"/>
  <c r="AW32" i="42"/>
  <c r="AW48" i="42"/>
  <c r="AW25" i="42"/>
  <c r="AW56" i="42"/>
  <c r="AW72" i="42"/>
  <c r="AW21" i="42"/>
  <c r="AW54" i="42"/>
  <c r="AW70" i="42"/>
  <c r="AW39" i="42"/>
  <c r="AW81" i="42"/>
  <c r="AW97" i="42"/>
  <c r="AW113" i="42"/>
  <c r="AW129" i="42"/>
  <c r="AW145" i="42"/>
  <c r="AW47" i="42"/>
  <c r="AW79" i="42"/>
  <c r="AW95" i="42"/>
  <c r="AW111" i="42"/>
  <c r="AW127" i="42"/>
  <c r="AW143" i="42"/>
  <c r="AW61" i="42"/>
  <c r="AW100" i="42"/>
  <c r="AW132" i="42"/>
  <c r="AW157" i="42"/>
  <c r="AW173" i="42"/>
  <c r="AW189" i="42"/>
  <c r="AW205" i="42"/>
  <c r="AW221" i="42"/>
  <c r="AW241" i="42"/>
  <c r="AW257" i="42"/>
  <c r="AW273" i="42"/>
  <c r="AW289" i="42"/>
  <c r="AW69" i="42"/>
  <c r="AW104" i="42"/>
  <c r="AW136" i="42"/>
  <c r="AW159" i="42"/>
  <c r="AW175" i="42"/>
  <c r="AW191" i="42"/>
  <c r="AW207" i="42"/>
  <c r="AW223" i="42"/>
  <c r="AW239" i="42"/>
  <c r="AW255" i="42"/>
  <c r="AW271" i="42"/>
  <c r="AW287" i="42"/>
  <c r="AW57" i="42"/>
  <c r="AW138" i="42"/>
  <c r="AW176" i="42"/>
  <c r="AW208" i="42"/>
  <c r="AW240" i="42"/>
  <c r="AW272" i="42"/>
  <c r="AW299" i="42"/>
  <c r="AW315" i="42"/>
  <c r="AW86" i="42"/>
  <c r="AW150" i="42"/>
  <c r="AW182" i="42"/>
  <c r="AW214" i="42"/>
  <c r="AW11" i="42"/>
  <c r="AW114" i="42"/>
  <c r="AW164" i="42"/>
  <c r="AW196" i="42"/>
  <c r="AW228" i="42"/>
  <c r="AW260" i="42"/>
  <c r="AW292" i="42"/>
  <c r="AW309" i="42"/>
  <c r="AW65" i="42"/>
  <c r="AW126" i="42"/>
  <c r="AW170" i="42"/>
  <c r="AW202" i="42"/>
  <c r="AW258" i="42"/>
  <c r="AW308" i="42"/>
  <c r="AW270" i="42"/>
  <c r="AW250" i="42"/>
  <c r="AW312" i="42"/>
  <c r="AW278" i="42"/>
  <c r="AW318" i="42"/>
  <c r="AV3" i="42"/>
  <c r="AW236" i="42"/>
  <c r="AW306" i="42"/>
  <c r="AW6" i="42"/>
  <c r="AW22" i="42"/>
  <c r="AW38" i="42"/>
  <c r="AW8" i="42"/>
  <c r="AW24" i="42"/>
  <c r="AW40" i="42"/>
  <c r="AW9" i="42"/>
  <c r="AW41" i="42"/>
  <c r="AW64" i="42"/>
  <c r="AW5" i="42"/>
  <c r="AW37" i="42"/>
  <c r="AW62" i="42"/>
  <c r="AW7" i="42"/>
  <c r="AW63" i="42"/>
  <c r="AW89" i="42"/>
  <c r="AW105" i="42"/>
  <c r="AW121" i="42"/>
  <c r="AW137" i="42"/>
  <c r="AW15" i="42"/>
  <c r="AW67" i="42"/>
  <c r="AW87" i="42"/>
  <c r="AW103" i="42"/>
  <c r="AW119" i="42"/>
  <c r="AW135" i="42"/>
  <c r="AW19" i="42"/>
  <c r="AW84" i="42"/>
  <c r="AW116" i="42"/>
  <c r="AW148" i="42"/>
  <c r="AW165" i="42"/>
  <c r="AW181" i="42"/>
  <c r="AW197" i="42"/>
  <c r="AW213" i="42"/>
  <c r="AW229" i="42"/>
  <c r="AW249" i="42"/>
  <c r="AW265" i="42"/>
  <c r="AW281" i="42"/>
  <c r="AW35" i="42"/>
  <c r="AW88" i="42"/>
  <c r="AW120" i="42"/>
  <c r="AW151" i="42"/>
  <c r="AW167" i="42"/>
  <c r="AW183" i="42"/>
  <c r="AW199" i="42"/>
  <c r="AW215" i="42"/>
  <c r="AW231" i="42"/>
  <c r="AW247" i="42"/>
  <c r="AW263" i="42"/>
  <c r="AW279" i="42"/>
  <c r="AW295" i="42"/>
  <c r="AW106" i="42"/>
  <c r="AW160" i="42"/>
  <c r="AW192" i="42"/>
  <c r="AW224" i="42"/>
  <c r="AW256" i="42"/>
  <c r="AW288" i="42"/>
  <c r="AW307" i="42"/>
  <c r="AW323" i="42"/>
  <c r="AW118" i="42"/>
  <c r="AW166" i="42"/>
  <c r="AW198" i="42"/>
  <c r="AW230" i="42"/>
  <c r="AW82" i="42"/>
  <c r="AW146" i="42"/>
  <c r="AW180" i="42"/>
  <c r="AW212" i="42"/>
  <c r="AW244" i="42"/>
  <c r="AW276" i="42"/>
  <c r="AW301" i="42"/>
  <c r="AW317" i="42"/>
  <c r="AW94" i="42"/>
  <c r="AW154" i="42"/>
  <c r="AW186" i="42"/>
  <c r="AW218" i="42"/>
  <c r="AW290" i="42"/>
  <c r="AW234" i="42"/>
  <c r="AW298" i="42"/>
  <c r="AW282" i="42"/>
  <c r="AW246" i="42"/>
  <c r="AW302" i="42"/>
  <c r="AW314" i="42"/>
  <c r="AW10" i="42"/>
  <c r="AW26" i="42"/>
  <c r="AW42" i="42"/>
  <c r="AW12" i="42"/>
  <c r="AW28" i="42"/>
  <c r="AW44" i="42"/>
  <c r="AW17" i="42"/>
  <c r="AW49" i="42"/>
  <c r="AW68" i="42"/>
  <c r="AW13" i="42"/>
  <c r="AW45" i="42"/>
  <c r="AW66" i="42"/>
  <c r="AW23" i="42"/>
  <c r="AW71" i="42"/>
  <c r="AW93" i="42"/>
  <c r="AW109" i="42"/>
  <c r="AW125" i="42"/>
  <c r="AW141" i="42"/>
  <c r="AW31" i="42"/>
  <c r="AW75" i="42"/>
  <c r="AW91" i="42"/>
  <c r="AW107" i="42"/>
  <c r="AW123" i="42"/>
  <c r="AW139" i="42"/>
  <c r="AW51" i="42"/>
  <c r="AW92" i="42"/>
  <c r="AW124" i="42"/>
  <c r="AW153" i="42"/>
  <c r="AW169" i="42"/>
  <c r="AW185" i="42"/>
  <c r="AW201" i="42"/>
  <c r="AW217" i="42"/>
  <c r="AW237" i="42"/>
  <c r="AW253" i="42"/>
  <c r="AW269" i="42"/>
  <c r="AW285" i="42"/>
  <c r="AW53" i="42"/>
  <c r="AW96" i="42"/>
  <c r="AW128" i="42"/>
  <c r="AW155" i="42"/>
  <c r="AW171" i="42"/>
  <c r="AW187" i="42"/>
  <c r="AW203" i="42"/>
  <c r="AW219" i="42"/>
  <c r="AW235" i="42"/>
  <c r="AW251" i="42"/>
  <c r="AW267" i="42"/>
  <c r="AW283" i="42"/>
  <c r="AW43" i="42"/>
  <c r="AW122" i="42"/>
  <c r="AW168" i="42"/>
  <c r="AW200" i="42"/>
  <c r="AW232" i="42"/>
  <c r="AW233" i="42" s="1"/>
  <c r="AW264" i="42"/>
  <c r="AW296" i="42"/>
  <c r="AW311" i="42"/>
  <c r="AW27" i="42"/>
  <c r="AW134" i="42"/>
  <c r="AW174" i="42"/>
  <c r="AW206" i="42"/>
  <c r="AW238" i="42"/>
  <c r="AW98" i="42"/>
  <c r="AW156" i="42"/>
  <c r="AW188" i="42"/>
  <c r="AW220" i="42"/>
  <c r="AW252" i="42"/>
  <c r="AW284" i="42"/>
  <c r="AW305" i="42"/>
  <c r="AW321" i="42"/>
  <c r="AW110" i="42"/>
  <c r="AW162" i="42"/>
  <c r="AW194" i="42"/>
  <c r="AW242" i="42"/>
  <c r="AW300" i="42"/>
  <c r="AW254" i="42"/>
  <c r="AW226" i="42"/>
  <c r="AW304" i="42"/>
  <c r="AW262" i="42"/>
  <c r="AW310" i="42"/>
  <c r="AW322" i="42"/>
  <c r="AW18" i="42"/>
  <c r="AW34" i="42"/>
  <c r="AW50" i="42"/>
  <c r="AW20" i="42"/>
  <c r="AW36" i="42"/>
  <c r="AW52" i="42"/>
  <c r="AW33" i="42"/>
  <c r="AW60" i="42"/>
  <c r="AW76" i="42"/>
  <c r="AW29" i="42"/>
  <c r="AW58" i="42"/>
  <c r="AW74" i="42"/>
  <c r="AW55" i="42"/>
  <c r="AW85" i="42"/>
  <c r="AW101" i="42"/>
  <c r="AW117" i="42"/>
  <c r="AW133" i="42"/>
  <c r="AW149" i="42"/>
  <c r="AW59" i="42"/>
  <c r="AW83" i="42"/>
  <c r="AW99" i="42"/>
  <c r="AW115" i="42"/>
  <c r="AW131" i="42"/>
  <c r="AW147" i="42"/>
  <c r="AW77" i="42"/>
  <c r="AW108" i="42"/>
  <c r="AW140" i="42"/>
  <c r="AW161" i="42"/>
  <c r="AW177" i="42"/>
  <c r="AW193" i="42"/>
  <c r="AW209" i="42"/>
  <c r="AW225" i="42"/>
  <c r="AW245" i="42"/>
  <c r="AW261" i="42"/>
  <c r="AW277" i="42"/>
  <c r="AW293" i="42"/>
  <c r="AW80" i="42"/>
  <c r="AW112" i="42"/>
  <c r="AW144" i="42"/>
  <c r="AW163" i="42"/>
  <c r="AW179" i="42"/>
  <c r="AW195" i="42"/>
  <c r="AW211" i="42"/>
  <c r="AW227" i="42"/>
  <c r="AW243" i="42"/>
  <c r="AW259" i="42"/>
  <c r="AW275" i="42"/>
  <c r="AW291" i="42"/>
  <c r="AW90" i="42"/>
  <c r="AW152" i="42"/>
  <c r="AW184" i="42"/>
  <c r="AW216" i="42"/>
  <c r="AW248" i="42"/>
  <c r="AW280" i="42"/>
  <c r="AW303" i="42"/>
  <c r="AW319" i="42"/>
  <c r="AW102" i="42"/>
  <c r="AW158" i="42"/>
  <c r="AW190" i="42"/>
  <c r="AW222" i="42"/>
  <c r="AW73" i="42"/>
  <c r="AW130" i="42"/>
  <c r="AW172" i="42"/>
  <c r="AW204" i="42"/>
  <c r="AW268" i="42"/>
  <c r="AW297" i="42"/>
  <c r="AW313" i="42"/>
  <c r="AW78" i="42"/>
  <c r="AW142" i="42"/>
  <c r="AW178" i="42"/>
  <c r="AW210" i="42"/>
  <c r="AW274" i="42"/>
  <c r="AW316" i="42"/>
  <c r="AW286" i="42"/>
  <c r="AW266" i="42"/>
  <c r="AW320" i="42"/>
  <c r="AW294" i="42"/>
  <c r="AW4" i="42"/>
  <c r="CD6" i="40"/>
  <c r="CC4" i="40"/>
  <c r="BW1" i="34"/>
  <c r="BQ6" i="40"/>
  <c r="U3" i="35"/>
  <c r="BP4" i="40"/>
  <c r="AB14" i="31"/>
  <c r="O14" i="31"/>
  <c r="O14" i="36"/>
  <c r="BN309" i="45" l="1"/>
  <c r="BJ309" i="45"/>
  <c r="BP309" i="45"/>
  <c r="BJ307" i="45"/>
  <c r="BJ317" i="45" s="1"/>
  <c r="U4" i="44"/>
  <c r="CN134" i="45"/>
  <c r="CT134" i="45"/>
  <c r="CM321" i="45"/>
  <c r="BI319" i="45"/>
  <c r="BI134" i="45" s="1"/>
  <c r="BI306" i="45" s="1"/>
  <c r="CS129" i="45"/>
  <c r="CU319" i="45"/>
  <c r="BQ319" i="45"/>
  <c r="BQ134" i="45" s="1"/>
  <c r="BQ306" i="45" s="1"/>
  <c r="CO129" i="45"/>
  <c r="CJ1" i="45"/>
  <c r="CJ91" i="45" s="1"/>
  <c r="G14" i="43"/>
  <c r="BF295" i="45"/>
  <c r="AJ3" i="35"/>
  <c r="CX1" i="45"/>
  <c r="CX91" i="45" s="1"/>
  <c r="U14" i="43"/>
  <c r="BT295" i="45"/>
  <c r="CO309" i="45"/>
  <c r="BR318" i="45"/>
  <c r="BR319" i="45" s="1"/>
  <c r="CV179" i="45"/>
  <c r="CV178" i="45"/>
  <c r="CV181" i="45"/>
  <c r="CV112" i="45"/>
  <c r="CV42" i="45"/>
  <c r="CV46" i="45"/>
  <c r="CV322" i="45"/>
  <c r="CV49" i="45"/>
  <c r="CV167" i="45"/>
  <c r="CV107" i="45"/>
  <c r="CV69" i="45"/>
  <c r="CV119" i="45"/>
  <c r="CV48" i="45"/>
  <c r="CV40" i="45"/>
  <c r="CV45" i="45"/>
  <c r="CV41" i="45"/>
  <c r="CV47" i="45"/>
  <c r="CV43" i="45"/>
  <c r="CL178" i="45"/>
  <c r="CL181" i="45"/>
  <c r="CL179" i="45"/>
  <c r="CL112" i="45"/>
  <c r="CL69" i="45"/>
  <c r="CL119" i="45"/>
  <c r="CL322" i="45"/>
  <c r="CL40" i="45"/>
  <c r="CL47" i="45"/>
  <c r="CL167" i="45"/>
  <c r="CL107" i="45"/>
  <c r="CL48" i="45"/>
  <c r="CL46" i="45"/>
  <c r="CL49" i="45"/>
  <c r="CL42" i="45"/>
  <c r="CL45" i="45"/>
  <c r="CL41" i="45"/>
  <c r="CL43" i="45"/>
  <c r="BO130" i="45"/>
  <c r="BO302" i="45"/>
  <c r="CS302" i="45" s="1"/>
  <c r="BO317" i="45"/>
  <c r="BS296" i="45"/>
  <c r="CW295" i="45"/>
  <c r="CW296" i="45" s="1"/>
  <c r="BS305" i="45"/>
  <c r="CW305" i="45" s="1"/>
  <c r="CM319" i="45"/>
  <c r="CM307" i="45" s="1"/>
  <c r="BP302" i="45"/>
  <c r="CT302" i="45" s="1"/>
  <c r="BP130" i="45"/>
  <c r="BP129" i="45" s="1"/>
  <c r="BP317" i="45"/>
  <c r="CU321" i="45"/>
  <c r="CK295" i="45"/>
  <c r="CK296" i="45" s="1"/>
  <c r="BG296" i="45"/>
  <c r="BG305" i="45"/>
  <c r="CK305" i="45" s="1"/>
  <c r="BH318" i="45"/>
  <c r="BH319" i="45" s="1"/>
  <c r="CW19" i="45"/>
  <c r="CW54" i="45"/>
  <c r="CW81" i="45"/>
  <c r="CW97" i="45"/>
  <c r="CW117" i="45"/>
  <c r="CW121" i="45"/>
  <c r="CW126" i="45"/>
  <c r="CW205" i="45"/>
  <c r="CW135" i="45" s="1"/>
  <c r="CW75" i="45"/>
  <c r="CW206" i="45"/>
  <c r="CW14" i="45"/>
  <c r="CW18" i="45"/>
  <c r="CW266" i="45"/>
  <c r="CW65" i="45"/>
  <c r="CW220" i="45"/>
  <c r="CW252" i="45"/>
  <c r="CW256" i="45"/>
  <c r="CW264" i="45"/>
  <c r="CW276" i="45"/>
  <c r="CW288" i="45"/>
  <c r="CW304" i="45"/>
  <c r="CW12" i="45"/>
  <c r="CW31" i="45"/>
  <c r="CW201" i="45"/>
  <c r="CW13" i="45"/>
  <c r="CW25" i="45"/>
  <c r="CW151" i="45"/>
  <c r="CW210" i="45"/>
  <c r="CW306" i="45"/>
  <c r="CW11" i="45"/>
  <c r="CW35" i="45"/>
  <c r="CW51" i="45"/>
  <c r="CW106" i="45"/>
  <c r="CW209" i="45"/>
  <c r="CW225" i="45"/>
  <c r="CW233" i="45"/>
  <c r="CW5" i="45"/>
  <c r="CW15" i="45"/>
  <c r="CW113" i="45"/>
  <c r="CW26" i="45"/>
  <c r="CW300" i="45"/>
  <c r="CW55" i="45"/>
  <c r="CW58" i="45"/>
  <c r="CW244" i="45"/>
  <c r="CW125" i="45"/>
  <c r="CW52" i="45"/>
  <c r="CW79" i="45"/>
  <c r="CW78" i="45" s="1"/>
  <c r="CW194" i="45"/>
  <c r="CW84" i="45"/>
  <c r="CW186" i="45"/>
  <c r="CW158" i="45"/>
  <c r="CW10" i="45"/>
  <c r="CW92" i="45"/>
  <c r="CW100" i="45"/>
  <c r="CW116" i="45"/>
  <c r="CW175" i="45"/>
  <c r="CW115" i="45"/>
  <c r="CW132" i="45"/>
  <c r="CW207" i="45"/>
  <c r="CW231" i="45"/>
  <c r="CW251" i="45"/>
  <c r="CW230" i="45"/>
  <c r="CW254" i="45"/>
  <c r="CW53" i="45"/>
  <c r="CW144" i="45"/>
  <c r="CW255" i="45"/>
  <c r="CW265" i="45"/>
  <c r="BS206" i="45"/>
  <c r="CW287" i="45"/>
  <c r="CN307" i="45"/>
  <c r="CT307" i="45"/>
  <c r="CK266" i="45"/>
  <c r="CK58" i="45"/>
  <c r="CK65" i="45"/>
  <c r="CK97" i="45"/>
  <c r="CK121" i="45"/>
  <c r="CK220" i="45"/>
  <c r="CK256" i="45"/>
  <c r="CK304" i="45"/>
  <c r="CK31" i="45"/>
  <c r="CK106" i="45"/>
  <c r="CK205" i="45"/>
  <c r="CK135" i="45" s="1"/>
  <c r="CK209" i="45"/>
  <c r="CK233" i="45"/>
  <c r="CK79" i="45"/>
  <c r="CK78" i="45" s="1"/>
  <c r="CK115" i="45"/>
  <c r="CK151" i="45"/>
  <c r="CK158" i="45"/>
  <c r="CK210" i="45"/>
  <c r="CK254" i="45"/>
  <c r="CK18" i="45"/>
  <c r="CK306" i="45"/>
  <c r="CK11" i="45"/>
  <c r="CK54" i="45"/>
  <c r="CK125" i="45"/>
  <c r="CK35" i="45"/>
  <c r="CK51" i="45"/>
  <c r="CK52" i="45"/>
  <c r="CK75" i="45"/>
  <c r="CK230" i="45"/>
  <c r="CK10" i="45"/>
  <c r="CK53" i="45"/>
  <c r="CK15" i="45"/>
  <c r="CK113" i="45"/>
  <c r="CK244" i="45"/>
  <c r="CK252" i="45"/>
  <c r="CK264" i="45"/>
  <c r="CK276" i="45"/>
  <c r="CK288" i="45"/>
  <c r="CK300" i="45"/>
  <c r="CK12" i="45"/>
  <c r="CK55" i="45"/>
  <c r="CK126" i="45"/>
  <c r="CK5" i="45"/>
  <c r="CK13" i="45"/>
  <c r="CK25" i="45"/>
  <c r="CK81" i="45"/>
  <c r="CK26" i="45"/>
  <c r="CK19" i="45"/>
  <c r="CK117" i="45"/>
  <c r="CK201" i="45"/>
  <c r="CK186" i="45"/>
  <c r="CK194" i="45"/>
  <c r="CK206" i="45"/>
  <c r="CK14" i="45"/>
  <c r="CK92" i="45"/>
  <c r="CK116" i="45"/>
  <c r="CK132" i="45"/>
  <c r="CK144" i="45"/>
  <c r="CK231" i="45"/>
  <c r="CK225" i="45"/>
  <c r="CK251" i="45"/>
  <c r="CK84" i="45"/>
  <c r="CK100" i="45"/>
  <c r="CK255" i="45"/>
  <c r="CK287" i="45"/>
  <c r="CK265" i="45"/>
  <c r="CK175" i="45"/>
  <c r="CK207" i="45"/>
  <c r="BG206" i="45"/>
  <c r="CV318" i="45"/>
  <c r="CL318" i="45"/>
  <c r="CS309" i="45"/>
  <c r="CC92" i="40"/>
  <c r="CC91" i="40"/>
  <c r="CC90" i="40"/>
  <c r="CC89" i="40"/>
  <c r="CC88" i="40"/>
  <c r="CC87" i="40"/>
  <c r="CC86" i="40"/>
  <c r="CC85" i="40"/>
  <c r="CC81" i="40"/>
  <c r="CC78" i="40"/>
  <c r="CC77" i="40"/>
  <c r="CC76" i="40"/>
  <c r="CC75" i="40"/>
  <c r="CC74" i="40"/>
  <c r="CC73" i="40"/>
  <c r="CC72" i="40"/>
  <c r="CC82" i="40"/>
  <c r="CC83" i="40"/>
  <c r="CC79" i="40"/>
  <c r="CC70" i="40"/>
  <c r="CC65" i="40"/>
  <c r="CC69" i="40"/>
  <c r="CC68" i="40"/>
  <c r="CC63" i="40"/>
  <c r="CC84" i="40"/>
  <c r="CC71" i="40"/>
  <c r="CC67" i="40"/>
  <c r="CC62" i="40"/>
  <c r="CC60" i="40"/>
  <c r="CC56" i="40"/>
  <c r="CC54" i="40"/>
  <c r="CC50" i="40"/>
  <c r="CC49" i="40"/>
  <c r="CC48" i="40"/>
  <c r="CC47" i="40"/>
  <c r="CC46" i="40"/>
  <c r="CC45" i="40"/>
  <c r="CC44" i="40"/>
  <c r="CC43" i="40"/>
  <c r="CC42" i="40"/>
  <c r="CC41" i="40"/>
  <c r="CC40" i="40"/>
  <c r="CC39" i="40"/>
  <c r="CC38" i="40"/>
  <c r="CC59" i="40"/>
  <c r="CC53" i="40"/>
  <c r="CC57" i="40"/>
  <c r="CC66" i="40"/>
  <c r="CC52" i="40"/>
  <c r="CC80" i="40"/>
  <c r="CC37" i="40"/>
  <c r="CC36" i="40"/>
  <c r="CC35" i="40"/>
  <c r="CC34" i="40"/>
  <c r="CC33" i="40"/>
  <c r="CC32" i="40"/>
  <c r="CC31" i="40"/>
  <c r="CC30" i="40"/>
  <c r="CC29" i="40"/>
  <c r="CC64" i="40"/>
  <c r="CC61" i="40"/>
  <c r="CC55" i="40"/>
  <c r="CC58" i="40"/>
  <c r="CC51" i="40"/>
  <c r="CC25" i="40"/>
  <c r="CC28" i="40"/>
  <c r="CC24" i="40"/>
  <c r="CC27" i="40"/>
  <c r="CC23" i="40"/>
  <c r="CC14" i="40"/>
  <c r="CC20" i="40"/>
  <c r="CC18" i="40"/>
  <c r="CC16" i="40"/>
  <c r="CC7" i="40"/>
  <c r="CC26" i="40"/>
  <c r="CC19" i="40"/>
  <c r="CC13" i="40"/>
  <c r="CC12" i="40"/>
  <c r="CC11" i="40"/>
  <c r="CC10" i="40"/>
  <c r="CC9" i="40"/>
  <c r="CC8" i="40"/>
  <c r="CC17" i="40"/>
  <c r="CC15" i="40"/>
  <c r="CC22" i="40"/>
  <c r="CC21" i="40"/>
  <c r="BP92" i="40"/>
  <c r="BP91" i="40"/>
  <c r="BP90" i="40"/>
  <c r="BP89" i="40"/>
  <c r="BP88" i="40"/>
  <c r="BP87" i="40"/>
  <c r="BP86" i="40"/>
  <c r="BP85" i="40"/>
  <c r="BP84" i="40"/>
  <c r="BP83" i="40"/>
  <c r="BP82" i="40"/>
  <c r="BP81" i="40"/>
  <c r="BP80" i="40"/>
  <c r="BP79" i="40"/>
  <c r="BP78" i="40"/>
  <c r="BP77" i="40"/>
  <c r="BP72" i="40"/>
  <c r="BP70" i="40"/>
  <c r="BP68" i="40"/>
  <c r="BP67" i="40"/>
  <c r="BP66" i="40"/>
  <c r="BP65" i="40"/>
  <c r="BP64" i="40"/>
  <c r="BP63" i="40"/>
  <c r="BP76" i="40"/>
  <c r="BP75" i="40"/>
  <c r="BP74" i="40"/>
  <c r="BP71" i="40"/>
  <c r="BP62" i="40"/>
  <c r="BP61" i="40"/>
  <c r="BP60" i="40"/>
  <c r="BP59" i="40"/>
  <c r="BP58" i="40"/>
  <c r="BP57" i="40"/>
  <c r="BP56" i="40"/>
  <c r="BP55" i="40"/>
  <c r="BP54" i="40"/>
  <c r="BP53" i="40"/>
  <c r="BP52" i="40"/>
  <c r="BP51" i="40"/>
  <c r="BP73" i="40"/>
  <c r="BP69" i="40"/>
  <c r="BP49" i="40"/>
  <c r="BP42" i="40"/>
  <c r="BP38" i="40"/>
  <c r="BP46" i="40"/>
  <c r="BP45" i="40"/>
  <c r="BP41" i="40"/>
  <c r="BP39" i="40"/>
  <c r="BP47" i="40"/>
  <c r="BP44" i="40"/>
  <c r="BP43" i="40"/>
  <c r="BP40" i="40"/>
  <c r="BP37" i="40"/>
  <c r="BP26" i="40"/>
  <c r="BP33" i="40"/>
  <c r="BP31" i="40"/>
  <c r="BP48" i="40"/>
  <c r="BP29" i="40"/>
  <c r="BP25" i="40"/>
  <c r="BP50" i="40"/>
  <c r="BP35" i="40"/>
  <c r="BP34" i="40"/>
  <c r="BP32" i="40"/>
  <c r="BP30" i="40"/>
  <c r="BP24" i="40"/>
  <c r="BP21" i="40"/>
  <c r="BP17" i="40"/>
  <c r="BP15" i="40"/>
  <c r="BP28" i="40"/>
  <c r="BP16" i="40"/>
  <c r="BP36" i="40"/>
  <c r="BP27" i="40"/>
  <c r="BP19" i="40"/>
  <c r="BP23" i="40"/>
  <c r="BP22" i="40"/>
  <c r="BP20" i="40"/>
  <c r="BP14" i="40"/>
  <c r="BP13" i="40"/>
  <c r="BP12" i="40"/>
  <c r="BP11" i="40"/>
  <c r="BP10" i="40"/>
  <c r="BP9" i="40"/>
  <c r="BP8" i="40"/>
  <c r="BP7" i="40"/>
  <c r="BP18" i="40"/>
  <c r="BJ4" i="42"/>
  <c r="BJ6" i="42"/>
  <c r="BJ8" i="42"/>
  <c r="BJ10" i="42"/>
  <c r="BJ12" i="42"/>
  <c r="BJ14" i="42"/>
  <c r="BJ16" i="42"/>
  <c r="BJ18" i="42"/>
  <c r="BJ20" i="42"/>
  <c r="BJ22" i="42"/>
  <c r="BJ24" i="42"/>
  <c r="BJ26" i="42"/>
  <c r="BJ28" i="42"/>
  <c r="BJ30" i="42"/>
  <c r="BJ32" i="42"/>
  <c r="BJ34" i="42"/>
  <c r="BJ36" i="42"/>
  <c r="BJ38" i="42"/>
  <c r="BJ40" i="42"/>
  <c r="BJ42" i="42"/>
  <c r="BJ44" i="42"/>
  <c r="BJ46" i="42"/>
  <c r="BJ48" i="42"/>
  <c r="BJ50" i="42"/>
  <c r="BJ52" i="42"/>
  <c r="BJ54" i="42"/>
  <c r="BJ56" i="42"/>
  <c r="BJ58" i="42"/>
  <c r="BJ60" i="42"/>
  <c r="BJ5" i="42"/>
  <c r="BJ7" i="42"/>
  <c r="BJ9" i="42"/>
  <c r="BJ11" i="42"/>
  <c r="BJ13" i="42"/>
  <c r="BJ15" i="42"/>
  <c r="BJ17" i="42"/>
  <c r="BJ19" i="42"/>
  <c r="BJ21" i="42"/>
  <c r="BJ23" i="42"/>
  <c r="BJ25" i="42"/>
  <c r="BJ27" i="42"/>
  <c r="BJ29" i="42"/>
  <c r="BJ31" i="42"/>
  <c r="BJ33" i="42"/>
  <c r="BJ35" i="42"/>
  <c r="BJ37" i="42"/>
  <c r="BJ39" i="42"/>
  <c r="BJ41" i="42"/>
  <c r="BJ43" i="42"/>
  <c r="BJ45" i="42"/>
  <c r="BJ47" i="42"/>
  <c r="BJ49" i="42"/>
  <c r="BJ51" i="42"/>
  <c r="BJ53" i="42"/>
  <c r="BJ55" i="42"/>
  <c r="BJ57" i="42"/>
  <c r="BJ59" i="42"/>
  <c r="BJ65" i="42"/>
  <c r="BJ73" i="42"/>
  <c r="BJ66" i="42"/>
  <c r="BJ61" i="42"/>
  <c r="BJ69" i="42"/>
  <c r="BJ64" i="42"/>
  <c r="BJ67" i="42"/>
  <c r="BJ80" i="42"/>
  <c r="BJ88" i="42"/>
  <c r="BJ95" i="42"/>
  <c r="BJ63" i="42"/>
  <c r="BJ82" i="42"/>
  <c r="BJ90" i="42"/>
  <c r="BJ96" i="42"/>
  <c r="BJ74" i="42"/>
  <c r="BJ75" i="42"/>
  <c r="BJ83" i="42"/>
  <c r="BJ91" i="42"/>
  <c r="BJ62" i="42"/>
  <c r="BJ76" i="42"/>
  <c r="BJ84" i="42"/>
  <c r="BJ92" i="42"/>
  <c r="BJ68" i="42"/>
  <c r="BJ78" i="42"/>
  <c r="BJ86" i="42"/>
  <c r="BJ94" i="42"/>
  <c r="BJ85" i="42"/>
  <c r="BJ100" i="42"/>
  <c r="BJ109" i="42"/>
  <c r="BJ117" i="42"/>
  <c r="BJ118" i="42"/>
  <c r="BJ133" i="42"/>
  <c r="BJ134" i="42"/>
  <c r="BJ136" i="42"/>
  <c r="BJ144" i="42"/>
  <c r="BJ152" i="42"/>
  <c r="BJ160" i="42"/>
  <c r="BJ102" i="42"/>
  <c r="BJ111" i="42"/>
  <c r="BJ115" i="42"/>
  <c r="BJ116" i="42"/>
  <c r="BJ131" i="42"/>
  <c r="BJ132" i="42"/>
  <c r="BJ137" i="42"/>
  <c r="BJ145" i="42"/>
  <c r="BJ153" i="42"/>
  <c r="BJ161" i="42"/>
  <c r="BJ70" i="42"/>
  <c r="BJ97" i="42"/>
  <c r="BJ104" i="42"/>
  <c r="BJ113" i="42"/>
  <c r="BJ114" i="42"/>
  <c r="BJ129" i="42"/>
  <c r="BJ130" i="42"/>
  <c r="BJ138" i="42"/>
  <c r="BJ146" i="42"/>
  <c r="BJ154" i="42"/>
  <c r="BJ162" i="42"/>
  <c r="BJ81" i="42"/>
  <c r="BJ93" i="42"/>
  <c r="BJ99" i="42"/>
  <c r="BJ106" i="42"/>
  <c r="BJ127" i="42"/>
  <c r="BJ128" i="42"/>
  <c r="BJ139" i="42"/>
  <c r="BJ147" i="42"/>
  <c r="BJ155" i="42"/>
  <c r="BJ163" i="42"/>
  <c r="BJ77" i="42"/>
  <c r="BJ103" i="42"/>
  <c r="BJ110" i="42"/>
  <c r="BJ123" i="42"/>
  <c r="BJ124" i="42"/>
  <c r="BJ141" i="42"/>
  <c r="BJ149" i="42"/>
  <c r="BJ157" i="42"/>
  <c r="BJ165" i="42"/>
  <c r="BJ89" i="42"/>
  <c r="BJ105" i="42"/>
  <c r="BJ101" i="42"/>
  <c r="BJ158" i="42"/>
  <c r="BJ190" i="42"/>
  <c r="BJ192" i="42"/>
  <c r="BJ194" i="42"/>
  <c r="BJ196" i="42"/>
  <c r="BJ198" i="42"/>
  <c r="BJ200" i="42"/>
  <c r="BJ202" i="42"/>
  <c r="BJ204" i="42"/>
  <c r="BJ206" i="42"/>
  <c r="BJ208" i="42"/>
  <c r="BJ210" i="42"/>
  <c r="BJ212" i="42"/>
  <c r="BJ214" i="42"/>
  <c r="BJ216" i="42"/>
  <c r="BJ218" i="42"/>
  <c r="BJ220" i="42"/>
  <c r="BJ222" i="42"/>
  <c r="BJ224" i="42"/>
  <c r="BJ226" i="42"/>
  <c r="BJ228" i="42"/>
  <c r="BJ230" i="42"/>
  <c r="BJ232" i="42"/>
  <c r="BJ234" i="42"/>
  <c r="BJ236" i="42"/>
  <c r="BJ238" i="42"/>
  <c r="BJ240" i="42"/>
  <c r="BJ242" i="42"/>
  <c r="BJ244" i="42"/>
  <c r="BJ246" i="42"/>
  <c r="BJ71" i="42"/>
  <c r="BJ120" i="42"/>
  <c r="BJ126" i="42"/>
  <c r="BJ151" i="42"/>
  <c r="BJ156" i="42"/>
  <c r="BJ174" i="42"/>
  <c r="BJ175" i="42"/>
  <c r="BJ182" i="42"/>
  <c r="BJ183" i="42"/>
  <c r="BJ188" i="42"/>
  <c r="BJ72" i="42"/>
  <c r="BJ79" i="42"/>
  <c r="BJ142" i="42"/>
  <c r="BJ167" i="42"/>
  <c r="BJ107" i="42"/>
  <c r="BJ112" i="42"/>
  <c r="BJ121" i="42"/>
  <c r="BJ135" i="42"/>
  <c r="BJ140" i="42"/>
  <c r="BJ166" i="42"/>
  <c r="BJ168" i="42"/>
  <c r="BJ169" i="42"/>
  <c r="BJ176" i="42"/>
  <c r="BJ177" i="42"/>
  <c r="BJ184" i="42"/>
  <c r="BJ185" i="42"/>
  <c r="BJ98" i="42"/>
  <c r="BJ108" i="42"/>
  <c r="BJ159" i="42"/>
  <c r="BJ87" i="42"/>
  <c r="BJ150" i="42"/>
  <c r="BJ170" i="42"/>
  <c r="BJ171" i="42"/>
  <c r="BJ178" i="42"/>
  <c r="BJ179" i="42"/>
  <c r="BJ186" i="42"/>
  <c r="BJ180" i="42"/>
  <c r="BJ191" i="42"/>
  <c r="BJ207" i="42"/>
  <c r="BJ223" i="42"/>
  <c r="BJ231" i="42"/>
  <c r="BJ235" i="42"/>
  <c r="BJ239" i="42"/>
  <c r="BJ243" i="42"/>
  <c r="BJ249" i="42"/>
  <c r="BJ257" i="42"/>
  <c r="BJ263" i="42"/>
  <c r="BJ265" i="42"/>
  <c r="BJ267" i="42"/>
  <c r="BJ269" i="42"/>
  <c r="BJ271" i="42"/>
  <c r="BJ273" i="42"/>
  <c r="BJ275" i="42"/>
  <c r="BJ173" i="42"/>
  <c r="BJ193" i="42"/>
  <c r="BJ209" i="42"/>
  <c r="BJ225" i="42"/>
  <c r="BJ247" i="42"/>
  <c r="BJ248" i="42"/>
  <c r="BJ250" i="42"/>
  <c r="BJ258" i="42"/>
  <c r="BJ195" i="42"/>
  <c r="BJ211" i="42"/>
  <c r="BJ227" i="42"/>
  <c r="BJ251" i="42"/>
  <c r="BJ259" i="42"/>
  <c r="BJ119" i="42"/>
  <c r="BJ199" i="42"/>
  <c r="BJ215" i="42"/>
  <c r="BJ229" i="42"/>
  <c r="BJ233" i="42"/>
  <c r="BJ237" i="42"/>
  <c r="BJ241" i="42"/>
  <c r="BJ245" i="42"/>
  <c r="BJ253" i="42"/>
  <c r="BJ261" i="42"/>
  <c r="BJ264" i="42"/>
  <c r="BJ266" i="42"/>
  <c r="BJ268" i="42"/>
  <c r="BJ270" i="42"/>
  <c r="BJ272" i="42"/>
  <c r="BJ274" i="42"/>
  <c r="BJ122" i="42"/>
  <c r="BJ143" i="42"/>
  <c r="BJ201" i="42"/>
  <c r="BJ217" i="42"/>
  <c r="BJ254" i="42"/>
  <c r="BJ262" i="42"/>
  <c r="BJ252" i="42"/>
  <c r="BJ280" i="42"/>
  <c r="BJ281" i="42"/>
  <c r="BJ296" i="42"/>
  <c r="BJ297" i="42"/>
  <c r="BJ148" i="42"/>
  <c r="BJ181" i="42"/>
  <c r="BJ187" i="42"/>
  <c r="BJ197" i="42"/>
  <c r="BJ221" i="42"/>
  <c r="BJ255" i="42"/>
  <c r="BJ276" i="42"/>
  <c r="BJ277" i="42"/>
  <c r="BJ292" i="42"/>
  <c r="BJ293" i="42"/>
  <c r="BJ308" i="42"/>
  <c r="BJ309" i="42"/>
  <c r="BJ311" i="42"/>
  <c r="BJ319" i="42"/>
  <c r="BJ290" i="42"/>
  <c r="BJ306" i="42"/>
  <c r="BJ312" i="42"/>
  <c r="BJ320" i="42"/>
  <c r="BJ289" i="42"/>
  <c r="BJ305" i="42"/>
  <c r="BJ164" i="42"/>
  <c r="BJ203" i="42"/>
  <c r="BJ260" i="42"/>
  <c r="BJ291" i="42"/>
  <c r="BJ307" i="42"/>
  <c r="BJ288" i="42"/>
  <c r="BJ304" i="42"/>
  <c r="BJ321" i="42"/>
  <c r="BJ189" i="42"/>
  <c r="BJ213" i="42"/>
  <c r="BJ313" i="42"/>
  <c r="BJ125" i="42"/>
  <c r="BJ219" i="42"/>
  <c r="BJ256" i="42"/>
  <c r="BJ284" i="42"/>
  <c r="BJ285" i="42"/>
  <c r="BJ300" i="42"/>
  <c r="BJ301" i="42"/>
  <c r="BJ315" i="42"/>
  <c r="BJ323" i="42"/>
  <c r="BJ172" i="42"/>
  <c r="BJ205" i="42"/>
  <c r="BJ282" i="42"/>
  <c r="BJ283" i="42"/>
  <c r="BJ298" i="42"/>
  <c r="BJ299" i="42"/>
  <c r="BJ316" i="42"/>
  <c r="BJ287" i="42"/>
  <c r="BJ279" i="42"/>
  <c r="BJ317" i="42"/>
  <c r="BJ295" i="42"/>
  <c r="BJ310" i="42"/>
  <c r="BJ302" i="42"/>
  <c r="BJ314" i="42"/>
  <c r="BJ322" i="42"/>
  <c r="BJ294" i="42"/>
  <c r="BJ286" i="42"/>
  <c r="BJ303" i="42"/>
  <c r="BJ278" i="42"/>
  <c r="BJ318" i="42"/>
  <c r="BI3" i="42"/>
  <c r="AV13" i="42"/>
  <c r="AV29" i="42"/>
  <c r="AV45" i="42"/>
  <c r="AV15" i="42"/>
  <c r="AV31" i="42"/>
  <c r="AV47" i="42"/>
  <c r="AV24" i="42"/>
  <c r="AV55" i="42"/>
  <c r="AV71" i="42"/>
  <c r="AV28" i="42"/>
  <c r="AV53" i="42"/>
  <c r="AV69" i="42"/>
  <c r="AV30" i="42"/>
  <c r="AV70" i="42"/>
  <c r="AV92" i="42"/>
  <c r="AV108" i="42"/>
  <c r="AV124" i="42"/>
  <c r="AV140" i="42"/>
  <c r="AV22" i="42"/>
  <c r="AV74" i="42"/>
  <c r="AV90" i="42"/>
  <c r="AV106" i="42"/>
  <c r="AV122" i="42"/>
  <c r="AV138" i="42"/>
  <c r="AV10" i="42"/>
  <c r="AV91" i="42"/>
  <c r="AV123" i="42"/>
  <c r="AV152" i="42"/>
  <c r="AV168" i="42"/>
  <c r="AV184" i="42"/>
  <c r="AV200" i="42"/>
  <c r="AV216" i="42"/>
  <c r="AV232" i="42"/>
  <c r="AV233" i="42" s="1"/>
  <c r="AV248" i="42"/>
  <c r="AV264" i="42"/>
  <c r="AV280" i="42"/>
  <c r="AV296" i="42"/>
  <c r="AV79" i="42"/>
  <c r="AV111" i="42"/>
  <c r="AV143" i="42"/>
  <c r="AV166" i="42"/>
  <c r="AV182" i="42"/>
  <c r="AV198" i="42"/>
  <c r="AV214" i="42"/>
  <c r="AV230" i="42"/>
  <c r="AV246" i="42"/>
  <c r="AV262" i="42"/>
  <c r="AV278" i="42"/>
  <c r="AV294" i="42"/>
  <c r="AV113" i="42"/>
  <c r="AV159" i="42"/>
  <c r="AV191" i="42"/>
  <c r="AV223" i="42"/>
  <c r="AV255" i="42"/>
  <c r="AV287" i="42"/>
  <c r="AV306" i="42"/>
  <c r="AV322" i="42"/>
  <c r="AV109" i="42"/>
  <c r="AV165" i="42"/>
  <c r="AV197" i="42"/>
  <c r="AV229" i="42"/>
  <c r="AV105" i="42"/>
  <c r="AV163" i="42"/>
  <c r="AV195" i="42"/>
  <c r="AV227" i="42"/>
  <c r="AV259" i="42"/>
  <c r="AV291" i="42"/>
  <c r="AV312" i="42"/>
  <c r="AV56" i="42"/>
  <c r="AV133" i="42"/>
  <c r="AV169" i="42"/>
  <c r="AV201" i="42"/>
  <c r="AV265" i="42"/>
  <c r="AV315" i="42"/>
  <c r="AV261" i="42"/>
  <c r="AV313" i="42"/>
  <c r="AV289" i="42"/>
  <c r="AV241" i="42"/>
  <c r="AV301" i="42"/>
  <c r="AU3" i="42"/>
  <c r="AV33" i="42"/>
  <c r="AV49" i="42"/>
  <c r="AV51" i="42"/>
  <c r="AV59" i="42"/>
  <c r="AV75" i="42"/>
  <c r="AV57" i="42"/>
  <c r="AV80" i="42"/>
  <c r="AV112" i="42"/>
  <c r="AV128" i="42"/>
  <c r="AV78" i="42"/>
  <c r="AV110" i="42"/>
  <c r="AV126" i="42"/>
  <c r="AV42" i="42"/>
  <c r="AV131" i="42"/>
  <c r="AV188" i="42"/>
  <c r="AV220" i="42"/>
  <c r="AV252" i="42"/>
  <c r="AV268" i="42"/>
  <c r="AV26" i="42"/>
  <c r="AV119" i="42"/>
  <c r="AV170" i="42"/>
  <c r="AV218" i="42"/>
  <c r="AV234" i="42"/>
  <c r="AV266" i="42"/>
  <c r="AV167" i="42"/>
  <c r="AV231" i="42"/>
  <c r="AV295" i="42"/>
  <c r="AV125" i="42"/>
  <c r="AV237" i="42"/>
  <c r="AV235" i="42"/>
  <c r="AV316" i="42"/>
  <c r="AV209" i="42"/>
  <c r="AV277" i="42"/>
  <c r="AV309" i="42"/>
  <c r="AV5" i="42"/>
  <c r="AV21" i="42"/>
  <c r="AV37" i="42"/>
  <c r="AV7" i="42"/>
  <c r="AV23" i="42"/>
  <c r="AV39" i="42"/>
  <c r="AV8" i="42"/>
  <c r="AV40" i="42"/>
  <c r="AV63" i="42"/>
  <c r="AV12" i="42"/>
  <c r="AV44" i="42"/>
  <c r="AV61" i="42"/>
  <c r="AV77" i="42"/>
  <c r="AV54" i="42"/>
  <c r="AV84" i="42"/>
  <c r="AV100" i="42"/>
  <c r="AV116" i="42"/>
  <c r="AV132" i="42"/>
  <c r="AV148" i="42"/>
  <c r="AV58" i="42"/>
  <c r="AV82" i="42"/>
  <c r="AV98" i="42"/>
  <c r="AV114" i="42"/>
  <c r="AV130" i="42"/>
  <c r="AV146" i="42"/>
  <c r="AV68" i="42"/>
  <c r="AV107" i="42"/>
  <c r="AV139" i="42"/>
  <c r="AV160" i="42"/>
  <c r="AV176" i="42"/>
  <c r="AV192" i="42"/>
  <c r="AV208" i="42"/>
  <c r="AV224" i="42"/>
  <c r="AV240" i="42"/>
  <c r="AV256" i="42"/>
  <c r="AV272" i="42"/>
  <c r="AV288" i="42"/>
  <c r="AV60" i="42"/>
  <c r="AV95" i="42"/>
  <c r="AV127" i="42"/>
  <c r="AV158" i="42"/>
  <c r="AV174" i="42"/>
  <c r="AV190" i="42"/>
  <c r="AV206" i="42"/>
  <c r="AV222" i="42"/>
  <c r="AV238" i="42"/>
  <c r="AV254" i="42"/>
  <c r="AV270" i="42"/>
  <c r="AV286" i="42"/>
  <c r="AV81" i="42"/>
  <c r="AV145" i="42"/>
  <c r="AV175" i="42"/>
  <c r="AV207" i="42"/>
  <c r="AV239" i="42"/>
  <c r="AV271" i="42"/>
  <c r="AV298" i="42"/>
  <c r="AV314" i="42"/>
  <c r="AV72" i="42"/>
  <c r="AV141" i="42"/>
  <c r="AV181" i="42"/>
  <c r="AV213" i="42"/>
  <c r="AV64" i="42"/>
  <c r="AV137" i="42"/>
  <c r="AV179" i="42"/>
  <c r="AV211" i="42"/>
  <c r="AV243" i="42"/>
  <c r="AV275" i="42"/>
  <c r="AV304" i="42"/>
  <c r="AV320" i="42"/>
  <c r="AV101" i="42"/>
  <c r="AV153" i="42"/>
  <c r="AV185" i="42"/>
  <c r="AV217" i="42"/>
  <c r="AV299" i="42"/>
  <c r="AV225" i="42"/>
  <c r="AV293" i="42"/>
  <c r="AV257" i="42"/>
  <c r="AV311" i="42"/>
  <c r="AV269" i="42"/>
  <c r="AV317" i="42"/>
  <c r="AV34" i="42"/>
  <c r="AV263" i="42"/>
  <c r="AV18" i="42"/>
  <c r="AV205" i="42"/>
  <c r="AV171" i="42"/>
  <c r="AV203" i="42"/>
  <c r="AV300" i="42"/>
  <c r="AV85" i="42"/>
  <c r="AV177" i="42"/>
  <c r="AV323" i="42"/>
  <c r="AV321" i="42"/>
  <c r="AV253" i="42"/>
  <c r="AV9" i="42"/>
  <c r="AV25" i="42"/>
  <c r="AV41" i="42"/>
  <c r="AV11" i="42"/>
  <c r="AV27" i="42"/>
  <c r="AV43" i="42"/>
  <c r="AV16" i="42"/>
  <c r="AV48" i="42"/>
  <c r="AV67" i="42"/>
  <c r="AV20" i="42"/>
  <c r="AV52" i="42"/>
  <c r="AV65" i="42"/>
  <c r="AV14" i="42"/>
  <c r="AV62" i="42"/>
  <c r="AV88" i="42"/>
  <c r="AV104" i="42"/>
  <c r="AV120" i="42"/>
  <c r="AV136" i="42"/>
  <c r="AV6" i="42"/>
  <c r="AV66" i="42"/>
  <c r="AV86" i="42"/>
  <c r="AV102" i="42"/>
  <c r="AV118" i="42"/>
  <c r="AV134" i="42"/>
  <c r="AV150" i="42"/>
  <c r="AV83" i="42"/>
  <c r="AV115" i="42"/>
  <c r="AV147" i="42"/>
  <c r="AV164" i="42"/>
  <c r="AV180" i="42"/>
  <c r="AV196" i="42"/>
  <c r="AV212" i="42"/>
  <c r="AV228" i="42"/>
  <c r="AV244" i="42"/>
  <c r="AV260" i="42"/>
  <c r="AV276" i="42"/>
  <c r="AV292" i="42"/>
  <c r="AV76" i="42"/>
  <c r="AV103" i="42"/>
  <c r="AV135" i="42"/>
  <c r="AV162" i="42"/>
  <c r="AV178" i="42"/>
  <c r="AV194" i="42"/>
  <c r="AV210" i="42"/>
  <c r="AV226" i="42"/>
  <c r="AV242" i="42"/>
  <c r="AV258" i="42"/>
  <c r="AV274" i="42"/>
  <c r="AV290" i="42"/>
  <c r="AV97" i="42"/>
  <c r="AV151" i="42"/>
  <c r="AV183" i="42"/>
  <c r="AV215" i="42"/>
  <c r="AV247" i="42"/>
  <c r="AV279" i="42"/>
  <c r="AV302" i="42"/>
  <c r="AV318" i="42"/>
  <c r="AV93" i="42"/>
  <c r="AV157" i="42"/>
  <c r="AV189" i="42"/>
  <c r="AV221" i="42"/>
  <c r="AV89" i="42"/>
  <c r="AV155" i="42"/>
  <c r="AV187" i="42"/>
  <c r="AV219" i="42"/>
  <c r="AV251" i="42"/>
  <c r="AV283" i="42"/>
  <c r="AV308" i="42"/>
  <c r="AV50" i="42"/>
  <c r="AV117" i="42"/>
  <c r="AV161" i="42"/>
  <c r="AV193" i="42"/>
  <c r="AV249" i="42"/>
  <c r="AV307" i="42"/>
  <c r="AV245" i="42"/>
  <c r="AV305" i="42"/>
  <c r="AV273" i="42"/>
  <c r="AV319" i="42"/>
  <c r="AV285" i="42"/>
  <c r="AV297" i="42"/>
  <c r="AV17" i="42"/>
  <c r="AV19" i="42"/>
  <c r="AV35" i="42"/>
  <c r="AV32" i="42"/>
  <c r="AV36" i="42"/>
  <c r="AV73" i="42"/>
  <c r="AV46" i="42"/>
  <c r="AV96" i="42"/>
  <c r="AV144" i="42"/>
  <c r="AV38" i="42"/>
  <c r="AV94" i="42"/>
  <c r="AV142" i="42"/>
  <c r="AV99" i="42"/>
  <c r="AV156" i="42"/>
  <c r="AV172" i="42"/>
  <c r="AV204" i="42"/>
  <c r="AV236" i="42"/>
  <c r="AV284" i="42"/>
  <c r="AV87" i="42"/>
  <c r="AV154" i="42"/>
  <c r="AV186" i="42"/>
  <c r="AV202" i="42"/>
  <c r="AV250" i="42"/>
  <c r="AV282" i="42"/>
  <c r="AV129" i="42"/>
  <c r="AV199" i="42"/>
  <c r="AV310" i="42"/>
  <c r="AV173" i="42"/>
  <c r="AV121" i="42"/>
  <c r="AV267" i="42"/>
  <c r="AV149" i="42"/>
  <c r="AV281" i="42"/>
  <c r="AV303" i="42"/>
  <c r="AV4" i="42"/>
  <c r="CC6" i="40"/>
  <c r="CB4" i="40"/>
  <c r="BV1" i="34"/>
  <c r="BP6" i="40"/>
  <c r="T3" i="35"/>
  <c r="BO4" i="40"/>
  <c r="C3" i="36"/>
  <c r="BJ130" i="45" l="1"/>
  <c r="BJ129" i="45" s="1"/>
  <c r="BJ302" i="45"/>
  <c r="BQ307" i="45"/>
  <c r="BI309" i="45"/>
  <c r="BQ309" i="45"/>
  <c r="BO129" i="45"/>
  <c r="BG318" i="45"/>
  <c r="BG319" i="45" s="1"/>
  <c r="CK318" i="45"/>
  <c r="CK112" i="45"/>
  <c r="CK69" i="45"/>
  <c r="CK40" i="45"/>
  <c r="CK48" i="45"/>
  <c r="CK42" i="45"/>
  <c r="CK119" i="45"/>
  <c r="CK322" i="45"/>
  <c r="CK47" i="45"/>
  <c r="CK49" i="45"/>
  <c r="CK45" i="45"/>
  <c r="CK107" i="45"/>
  <c r="CK167" i="45"/>
  <c r="CK46" i="45"/>
  <c r="CK43" i="45"/>
  <c r="CK41" i="45"/>
  <c r="BS318" i="45"/>
  <c r="BS319" i="45" s="1"/>
  <c r="CW179" i="45"/>
  <c r="CW181" i="45"/>
  <c r="CW178" i="45"/>
  <c r="CV321" i="45"/>
  <c r="CX306" i="45"/>
  <c r="CX54" i="45"/>
  <c r="CX252" i="45"/>
  <c r="CX276" i="45"/>
  <c r="CX35" i="45"/>
  <c r="CX55" i="45"/>
  <c r="CX201" i="45"/>
  <c r="CX225" i="45"/>
  <c r="CX25" i="45"/>
  <c r="CX52" i="45"/>
  <c r="CX75" i="45"/>
  <c r="CX151" i="45"/>
  <c r="CX186" i="45"/>
  <c r="CX210" i="45"/>
  <c r="CX18" i="45"/>
  <c r="CX53" i="45"/>
  <c r="CX11" i="45"/>
  <c r="CX26" i="45"/>
  <c r="CX58" i="45"/>
  <c r="CX113" i="45"/>
  <c r="CX117" i="45"/>
  <c r="CX125" i="45"/>
  <c r="CX244" i="45"/>
  <c r="CX256" i="45"/>
  <c r="CX12" i="45"/>
  <c r="CX31" i="45"/>
  <c r="CX205" i="45"/>
  <c r="CX135" i="45" s="1"/>
  <c r="CX5" i="45"/>
  <c r="CX79" i="45"/>
  <c r="CX78" i="45" s="1"/>
  <c r="CX115" i="45"/>
  <c r="CX230" i="45"/>
  <c r="CX254" i="45"/>
  <c r="CX266" i="45"/>
  <c r="CX19" i="45"/>
  <c r="CX65" i="45"/>
  <c r="CX81" i="45"/>
  <c r="CX121" i="45"/>
  <c r="CX220" i="45"/>
  <c r="CX106" i="45"/>
  <c r="CX209" i="45"/>
  <c r="CX233" i="45"/>
  <c r="CX13" i="45"/>
  <c r="CX15" i="45"/>
  <c r="CX97" i="45"/>
  <c r="CX300" i="45"/>
  <c r="CX304" i="45"/>
  <c r="CX264" i="45"/>
  <c r="CX158" i="45"/>
  <c r="CX14" i="45"/>
  <c r="CX116" i="45"/>
  <c r="CX51" i="45"/>
  <c r="CX126" i="45"/>
  <c r="CX194" i="45"/>
  <c r="CX288" i="45"/>
  <c r="CX206" i="45"/>
  <c r="CX207" i="45"/>
  <c r="CX92" i="45"/>
  <c r="CX132" i="45"/>
  <c r="CX175" i="45"/>
  <c r="CX144" i="45"/>
  <c r="CX251" i="45"/>
  <c r="CX255" i="45"/>
  <c r="CX265" i="45"/>
  <c r="CX10" i="45"/>
  <c r="CX84" i="45"/>
  <c r="CX100" i="45"/>
  <c r="CX231" i="45"/>
  <c r="CX287" i="45"/>
  <c r="BT206" i="45"/>
  <c r="CJ266" i="45"/>
  <c r="CJ26" i="45"/>
  <c r="CJ81" i="45"/>
  <c r="CJ121" i="45"/>
  <c r="CJ220" i="45"/>
  <c r="CJ209" i="45"/>
  <c r="CJ151" i="45"/>
  <c r="CJ158" i="45"/>
  <c r="CJ194" i="45"/>
  <c r="CJ210" i="45"/>
  <c r="CJ230" i="45"/>
  <c r="CJ14" i="45"/>
  <c r="CJ15" i="45"/>
  <c r="CJ125" i="45"/>
  <c r="CJ264" i="45"/>
  <c r="CJ288" i="45"/>
  <c r="CJ300" i="45"/>
  <c r="CJ35" i="45"/>
  <c r="CJ55" i="45"/>
  <c r="CJ5" i="45"/>
  <c r="CJ115" i="45"/>
  <c r="CJ186" i="45"/>
  <c r="CJ206" i="45"/>
  <c r="CJ11" i="45"/>
  <c r="CJ19" i="45"/>
  <c r="CJ54" i="45"/>
  <c r="CJ65" i="45"/>
  <c r="CJ97" i="45"/>
  <c r="CJ252" i="45"/>
  <c r="CJ276" i="45"/>
  <c r="CJ31" i="45"/>
  <c r="CJ51" i="45"/>
  <c r="CJ201" i="45"/>
  <c r="CJ225" i="45"/>
  <c r="CJ233" i="45"/>
  <c r="CJ25" i="45"/>
  <c r="CJ52" i="45"/>
  <c r="CJ306" i="45"/>
  <c r="CJ113" i="45"/>
  <c r="CJ117" i="45"/>
  <c r="CJ304" i="45"/>
  <c r="CJ13" i="45"/>
  <c r="CJ58" i="45"/>
  <c r="CJ244" i="45"/>
  <c r="CJ106" i="45"/>
  <c r="CJ126" i="45"/>
  <c r="CJ79" i="45"/>
  <c r="CJ78" i="45" s="1"/>
  <c r="CJ254" i="45"/>
  <c r="CJ18" i="45"/>
  <c r="CJ84" i="45"/>
  <c r="CJ100" i="45"/>
  <c r="CJ256" i="45"/>
  <c r="CJ75" i="45"/>
  <c r="CJ12" i="45"/>
  <c r="CJ53" i="45"/>
  <c r="CJ10" i="45"/>
  <c r="CJ175" i="45"/>
  <c r="CJ251" i="45"/>
  <c r="CJ287" i="45"/>
  <c r="CJ92" i="45"/>
  <c r="CJ144" i="45"/>
  <c r="CJ207" i="45"/>
  <c r="CJ231" i="45"/>
  <c r="CJ255" i="45"/>
  <c r="CJ265" i="45"/>
  <c r="CJ205" i="45"/>
  <c r="CJ135" i="45" s="1"/>
  <c r="CJ116" i="45"/>
  <c r="CJ132" i="45"/>
  <c r="BF206" i="45"/>
  <c r="BI307" i="45"/>
  <c r="CT309" i="45"/>
  <c r="CL319" i="45"/>
  <c r="CT317" i="45"/>
  <c r="CT130" i="45"/>
  <c r="BH307" i="45"/>
  <c r="BH134" i="45"/>
  <c r="BH306" i="45" s="1"/>
  <c r="CM134" i="45"/>
  <c r="AK3" i="35"/>
  <c r="V14" i="43"/>
  <c r="CY1" i="45"/>
  <c r="CY91" i="45" s="1"/>
  <c r="BU295" i="45"/>
  <c r="CU134" i="45"/>
  <c r="CN309" i="45"/>
  <c r="CK179" i="45"/>
  <c r="CK181" i="45"/>
  <c r="CK178" i="45"/>
  <c r="CN317" i="45"/>
  <c r="CN130" i="45"/>
  <c r="CW318" i="45"/>
  <c r="CW112" i="45"/>
  <c r="CW107" i="45"/>
  <c r="CW322" i="45"/>
  <c r="CW167" i="45"/>
  <c r="CW49" i="45"/>
  <c r="CW46" i="45"/>
  <c r="CW41" i="45"/>
  <c r="CW69" i="45"/>
  <c r="CW43" i="45"/>
  <c r="CW119" i="45"/>
  <c r="CW40" i="45"/>
  <c r="CW45" i="45"/>
  <c r="CW42" i="45"/>
  <c r="CW48" i="45"/>
  <c r="CW47" i="45"/>
  <c r="CM130" i="45"/>
  <c r="CM317" i="45"/>
  <c r="BR307" i="45"/>
  <c r="BR134" i="45"/>
  <c r="BR306" i="45" s="1"/>
  <c r="BT296" i="45"/>
  <c r="CX295" i="45"/>
  <c r="CX296" i="45" s="1"/>
  <c r="BT305" i="45"/>
  <c r="CX305" i="45" s="1"/>
  <c r="CJ295" i="45"/>
  <c r="CJ296" i="45" s="1"/>
  <c r="BF305" i="45"/>
  <c r="CJ305" i="45" s="1"/>
  <c r="BF296" i="45"/>
  <c r="CU307" i="45"/>
  <c r="F14" i="43"/>
  <c r="CI1" i="45"/>
  <c r="CI91" i="45" s="1"/>
  <c r="BE295" i="45"/>
  <c r="CV319" i="45"/>
  <c r="CV307" i="45" s="1"/>
  <c r="CL321" i="45"/>
  <c r="V4" i="44"/>
  <c r="BQ130" i="45"/>
  <c r="BQ129" i="45" s="1"/>
  <c r="BQ317" i="45"/>
  <c r="BQ302" i="45"/>
  <c r="CU302" i="45" s="1"/>
  <c r="CB92" i="40"/>
  <c r="CB91" i="40"/>
  <c r="CB90" i="40"/>
  <c r="CB89" i="40"/>
  <c r="CB88" i="40"/>
  <c r="CB87" i="40"/>
  <c r="CB86" i="40"/>
  <c r="CB85" i="40"/>
  <c r="CB84" i="40"/>
  <c r="CB81" i="40"/>
  <c r="CB78" i="40"/>
  <c r="CB77" i="40"/>
  <c r="CB76" i="40"/>
  <c r="CB75" i="40"/>
  <c r="CB74" i="40"/>
  <c r="CB73" i="40"/>
  <c r="CB72" i="40"/>
  <c r="CB83" i="40"/>
  <c r="CB79" i="40"/>
  <c r="CB69" i="40"/>
  <c r="CB82" i="40"/>
  <c r="CB70" i="40"/>
  <c r="CB68" i="40"/>
  <c r="CB67" i="40"/>
  <c r="CB66" i="40"/>
  <c r="CB71" i="40"/>
  <c r="CB65" i="40"/>
  <c r="CB63" i="40"/>
  <c r="CB80" i="40"/>
  <c r="CB62" i="40"/>
  <c r="CB60" i="40"/>
  <c r="CB56" i="40"/>
  <c r="CB54" i="40"/>
  <c r="CB50" i="40"/>
  <c r="CB49" i="40"/>
  <c r="CB48" i="40"/>
  <c r="CB47" i="40"/>
  <c r="CB46" i="40"/>
  <c r="CB45" i="40"/>
  <c r="CB44" i="40"/>
  <c r="CB43" i="40"/>
  <c r="CB59" i="40"/>
  <c r="CB53" i="40"/>
  <c r="CB57" i="40"/>
  <c r="CB58" i="40"/>
  <c r="CB51" i="40"/>
  <c r="CB41" i="40"/>
  <c r="CB40" i="40"/>
  <c r="CB37" i="40"/>
  <c r="CB36" i="40"/>
  <c r="CB35" i="40"/>
  <c r="CB34" i="40"/>
  <c r="CB64" i="40"/>
  <c r="CB61" i="40"/>
  <c r="CB42" i="40"/>
  <c r="CB38" i="40"/>
  <c r="CB55" i="40"/>
  <c r="CB39" i="40"/>
  <c r="CB33" i="40"/>
  <c r="CB31" i="40"/>
  <c r="CB29" i="40"/>
  <c r="CB25" i="40"/>
  <c r="CB28" i="40"/>
  <c r="CB24" i="40"/>
  <c r="CB22" i="40"/>
  <c r="CB52" i="40"/>
  <c r="CB32" i="40"/>
  <c r="CB23" i="40"/>
  <c r="CB21" i="40"/>
  <c r="CB13" i="40"/>
  <c r="CB10" i="40"/>
  <c r="CB30" i="40"/>
  <c r="CB19" i="40"/>
  <c r="CB18" i="40"/>
  <c r="CB16" i="40"/>
  <c r="CB12" i="40"/>
  <c r="CB11" i="40"/>
  <c r="CB7" i="40"/>
  <c r="CB27" i="40"/>
  <c r="CB26" i="40"/>
  <c r="CB20" i="40"/>
  <c r="CB9" i="40"/>
  <c r="CB17" i="40"/>
  <c r="CB15" i="40"/>
  <c r="CB8" i="40"/>
  <c r="CB14" i="40"/>
  <c r="BO92" i="40"/>
  <c r="BO91" i="40"/>
  <c r="BO90" i="40"/>
  <c r="BO89" i="40"/>
  <c r="BO88" i="40"/>
  <c r="BO87" i="40"/>
  <c r="BO86" i="40"/>
  <c r="BO85" i="40"/>
  <c r="BO84" i="40"/>
  <c r="BO82" i="40"/>
  <c r="BO80" i="40"/>
  <c r="BO79" i="40"/>
  <c r="BO78" i="40"/>
  <c r="BO72" i="40"/>
  <c r="BO70" i="40"/>
  <c r="BO68" i="40"/>
  <c r="BO75" i="40"/>
  <c r="BO65" i="40"/>
  <c r="BO62" i="40"/>
  <c r="BO61" i="40"/>
  <c r="BO60" i="40"/>
  <c r="BO59" i="40"/>
  <c r="BO58" i="40"/>
  <c r="BO57" i="40"/>
  <c r="BO56" i="40"/>
  <c r="BO55" i="40"/>
  <c r="BO83" i="40"/>
  <c r="BO81" i="40"/>
  <c r="BO73" i="40"/>
  <c r="BO67" i="40"/>
  <c r="BO77" i="40"/>
  <c r="BO76" i="40"/>
  <c r="BO69" i="40"/>
  <c r="BO51" i="40"/>
  <c r="BO74" i="40"/>
  <c r="BO63" i="40"/>
  <c r="BO54" i="40"/>
  <c r="BO52" i="40"/>
  <c r="BO64" i="40"/>
  <c r="BO47" i="40"/>
  <c r="BO44" i="40"/>
  <c r="BO43" i="40"/>
  <c r="BO49" i="40"/>
  <c r="BO42" i="40"/>
  <c r="BO38" i="40"/>
  <c r="BO46" i="40"/>
  <c r="BO45" i="40"/>
  <c r="BO41" i="40"/>
  <c r="BO48" i="40"/>
  <c r="BO37" i="40"/>
  <c r="BO36" i="40"/>
  <c r="BO35" i="40"/>
  <c r="BO34" i="40"/>
  <c r="BO71" i="40"/>
  <c r="BO66" i="40"/>
  <c r="BO39" i="40"/>
  <c r="BO27" i="40"/>
  <c r="BO23" i="40"/>
  <c r="BO22" i="40"/>
  <c r="BO21" i="40"/>
  <c r="BO20" i="40"/>
  <c r="BO19" i="40"/>
  <c r="BO18" i="40"/>
  <c r="BO17" i="40"/>
  <c r="BO16" i="40"/>
  <c r="BO15" i="40"/>
  <c r="BO40" i="40"/>
  <c r="BO26" i="40"/>
  <c r="BO33" i="40"/>
  <c r="BO31" i="40"/>
  <c r="BO53" i="40"/>
  <c r="BO29" i="40"/>
  <c r="BO25" i="40"/>
  <c r="BO14" i="40"/>
  <c r="BO13" i="40"/>
  <c r="BO12" i="40"/>
  <c r="BO11" i="40"/>
  <c r="BO10" i="40"/>
  <c r="BO9" i="40"/>
  <c r="BO8" i="40"/>
  <c r="BO7" i="40"/>
  <c r="BO24" i="40"/>
  <c r="BO28" i="40"/>
  <c r="BO32" i="40"/>
  <c r="BO50" i="40"/>
  <c r="BO30" i="40"/>
  <c r="BI10" i="42"/>
  <c r="BI4" i="42"/>
  <c r="BI12" i="42"/>
  <c r="BI20" i="42"/>
  <c r="BI28" i="42"/>
  <c r="BI36" i="42"/>
  <c r="BI44" i="42"/>
  <c r="BI52" i="42"/>
  <c r="BI60" i="42"/>
  <c r="BI5" i="42"/>
  <c r="BI13" i="42"/>
  <c r="BI21" i="42"/>
  <c r="BI29" i="42"/>
  <c r="BI37" i="42"/>
  <c r="BI45" i="42"/>
  <c r="BI6" i="42"/>
  <c r="BI8" i="42"/>
  <c r="BI16" i="42"/>
  <c r="BI24" i="42"/>
  <c r="BI32" i="42"/>
  <c r="BI40" i="42"/>
  <c r="BI48" i="42"/>
  <c r="BI56" i="42"/>
  <c r="BI7" i="42"/>
  <c r="BI26" i="42"/>
  <c r="BI43" i="42"/>
  <c r="BI46" i="42"/>
  <c r="BI50" i="42"/>
  <c r="BI66" i="42"/>
  <c r="BI76" i="42"/>
  <c r="BI78" i="42"/>
  <c r="BI80" i="42"/>
  <c r="BI82" i="42"/>
  <c r="BI84" i="42"/>
  <c r="BI86" i="42"/>
  <c r="BI88" i="42"/>
  <c r="BI90" i="42"/>
  <c r="BI92" i="42"/>
  <c r="BI94" i="42"/>
  <c r="BI96" i="42"/>
  <c r="BI19" i="42"/>
  <c r="BI22" i="42"/>
  <c r="BI39" i="42"/>
  <c r="BI49" i="42"/>
  <c r="BI67" i="42"/>
  <c r="BI14" i="42"/>
  <c r="BI31" i="42"/>
  <c r="BI41" i="42"/>
  <c r="BI53" i="42"/>
  <c r="BI62" i="42"/>
  <c r="BI70" i="42"/>
  <c r="BI75" i="42"/>
  <c r="BI77" i="42"/>
  <c r="BI79" i="42"/>
  <c r="BI81" i="42"/>
  <c r="BI83" i="42"/>
  <c r="BI85" i="42"/>
  <c r="BI87" i="42"/>
  <c r="BI89" i="42"/>
  <c r="BI91" i="42"/>
  <c r="BI93" i="42"/>
  <c r="BI23" i="42"/>
  <c r="BI30" i="42"/>
  <c r="BI54" i="42"/>
  <c r="BI98" i="42"/>
  <c r="BI100" i="42"/>
  <c r="BI102" i="42"/>
  <c r="BI104" i="42"/>
  <c r="BI106" i="42"/>
  <c r="BI108" i="42"/>
  <c r="BI110" i="42"/>
  <c r="BI112" i="42"/>
  <c r="BI17" i="42"/>
  <c r="BI35" i="42"/>
  <c r="BI42" i="42"/>
  <c r="BI74" i="42"/>
  <c r="BI9" i="42"/>
  <c r="BI15" i="42"/>
  <c r="BI33" i="42"/>
  <c r="BI69" i="42"/>
  <c r="BI73" i="42"/>
  <c r="BI38" i="42"/>
  <c r="BI47" i="42"/>
  <c r="BI51" i="42"/>
  <c r="BI55" i="42"/>
  <c r="BI72" i="42"/>
  <c r="BI97" i="42"/>
  <c r="BI99" i="42"/>
  <c r="BI101" i="42"/>
  <c r="BI103" i="42"/>
  <c r="BI105" i="42"/>
  <c r="BI107" i="42"/>
  <c r="BI109" i="42"/>
  <c r="BI111" i="42"/>
  <c r="BI113" i="42"/>
  <c r="BI18" i="42"/>
  <c r="BI25" i="42"/>
  <c r="BI27" i="42"/>
  <c r="BI34" i="42"/>
  <c r="BI61" i="42"/>
  <c r="BI71" i="42"/>
  <c r="BI57" i="42"/>
  <c r="BI115" i="42"/>
  <c r="BI116" i="42"/>
  <c r="BI131" i="42"/>
  <c r="BI132" i="42"/>
  <c r="BI137" i="42"/>
  <c r="BI145" i="42"/>
  <c r="BI153" i="42"/>
  <c r="BI161" i="42"/>
  <c r="BI114" i="42"/>
  <c r="BI129" i="42"/>
  <c r="BI130" i="42"/>
  <c r="BI138" i="42"/>
  <c r="BI146" i="42"/>
  <c r="BI154" i="42"/>
  <c r="BI162" i="42"/>
  <c r="BI11" i="42"/>
  <c r="BI58" i="42"/>
  <c r="BI95" i="42"/>
  <c r="BI127" i="42"/>
  <c r="BI128" i="42"/>
  <c r="BI139" i="42"/>
  <c r="BI147" i="42"/>
  <c r="BI155" i="42"/>
  <c r="BI59" i="42"/>
  <c r="BI63" i="42"/>
  <c r="BI125" i="42"/>
  <c r="BI126" i="42"/>
  <c r="BI140" i="42"/>
  <c r="BI148" i="42"/>
  <c r="BI156" i="42"/>
  <c r="BI164" i="42"/>
  <c r="BI64" i="42"/>
  <c r="BI68" i="42"/>
  <c r="BI121" i="42"/>
  <c r="BI122" i="42"/>
  <c r="BI142" i="42"/>
  <c r="BI150" i="42"/>
  <c r="BI158" i="42"/>
  <c r="BI166" i="42"/>
  <c r="BI169" i="42"/>
  <c r="BI171" i="42"/>
  <c r="BI173" i="42"/>
  <c r="BI175" i="42"/>
  <c r="BI177" i="42"/>
  <c r="BI179" i="42"/>
  <c r="BI181" i="42"/>
  <c r="BI183" i="42"/>
  <c r="BI185" i="42"/>
  <c r="BI160" i="42"/>
  <c r="BI117" i="42"/>
  <c r="BI120" i="42"/>
  <c r="BI123" i="42"/>
  <c r="BI134" i="42"/>
  <c r="BI151" i="42"/>
  <c r="BI174" i="42"/>
  <c r="BI182" i="42"/>
  <c r="BI188" i="42"/>
  <c r="BI144" i="42"/>
  <c r="BI149" i="42"/>
  <c r="BI163" i="42"/>
  <c r="BI167" i="42"/>
  <c r="BI135" i="42"/>
  <c r="BI168" i="42"/>
  <c r="BI176" i="42"/>
  <c r="BI184" i="42"/>
  <c r="BI118" i="42"/>
  <c r="BI124" i="42"/>
  <c r="BI159" i="42"/>
  <c r="BI189" i="42"/>
  <c r="BI191" i="42"/>
  <c r="BI193" i="42"/>
  <c r="BI195" i="42"/>
  <c r="BI197" i="42"/>
  <c r="BI199" i="42"/>
  <c r="BI201" i="42"/>
  <c r="BI203" i="42"/>
  <c r="BI205" i="42"/>
  <c r="BI207" i="42"/>
  <c r="BI209" i="42"/>
  <c r="BI211" i="42"/>
  <c r="BI213" i="42"/>
  <c r="BI215" i="42"/>
  <c r="BI217" i="42"/>
  <c r="BI219" i="42"/>
  <c r="BI221" i="42"/>
  <c r="BI223" i="42"/>
  <c r="BI225" i="42"/>
  <c r="BI227" i="42"/>
  <c r="BI229" i="42"/>
  <c r="BI231" i="42"/>
  <c r="BI233" i="42"/>
  <c r="BI235" i="42"/>
  <c r="BI237" i="42"/>
  <c r="BI239" i="42"/>
  <c r="BI241" i="42"/>
  <c r="BI243" i="42"/>
  <c r="BI245" i="42"/>
  <c r="BI247" i="42"/>
  <c r="BI249" i="42"/>
  <c r="BI152" i="42"/>
  <c r="BI157" i="42"/>
  <c r="BI165" i="42"/>
  <c r="BI170" i="42"/>
  <c r="BI65" i="42"/>
  <c r="BI119" i="42"/>
  <c r="BI133" i="42"/>
  <c r="BI143" i="42"/>
  <c r="BI187" i="42"/>
  <c r="BI178" i="42"/>
  <c r="BI198" i="42"/>
  <c r="BI214" i="42"/>
  <c r="BI248" i="42"/>
  <c r="BI250" i="42"/>
  <c r="BI258" i="42"/>
  <c r="BI200" i="42"/>
  <c r="BI216" i="42"/>
  <c r="BI251" i="42"/>
  <c r="BI259" i="42"/>
  <c r="BI136" i="42"/>
  <c r="BI202" i="42"/>
  <c r="BI218" i="42"/>
  <c r="BI230" i="42"/>
  <c r="BI234" i="42"/>
  <c r="BI238" i="42"/>
  <c r="BI242" i="42"/>
  <c r="BI246" i="42"/>
  <c r="BI252" i="42"/>
  <c r="BI260" i="42"/>
  <c r="BI141" i="42"/>
  <c r="BI190" i="42"/>
  <c r="BI206" i="42"/>
  <c r="BI222" i="42"/>
  <c r="BI254" i="42"/>
  <c r="BI262" i="42"/>
  <c r="BI192" i="42"/>
  <c r="BI208" i="42"/>
  <c r="BI224" i="42"/>
  <c r="BI255" i="42"/>
  <c r="BI180" i="42"/>
  <c r="BI196" i="42"/>
  <c r="BI220" i="42"/>
  <c r="BI240" i="42"/>
  <c r="BI267" i="42"/>
  <c r="BI278" i="42"/>
  <c r="BI279" i="42"/>
  <c r="BI294" i="42"/>
  <c r="BI295" i="42"/>
  <c r="BI310" i="42"/>
  <c r="BI226" i="42"/>
  <c r="BI264" i="42"/>
  <c r="BI271" i="42"/>
  <c r="BI290" i="42"/>
  <c r="BI291" i="42"/>
  <c r="BI306" i="42"/>
  <c r="BI307" i="42"/>
  <c r="BI312" i="42"/>
  <c r="BI320" i="42"/>
  <c r="BI304" i="42"/>
  <c r="BI305" i="42"/>
  <c r="BI313" i="42"/>
  <c r="BI287" i="42"/>
  <c r="BI303" i="42"/>
  <c r="BI322" i="42"/>
  <c r="BI212" i="42"/>
  <c r="BI253" i="42"/>
  <c r="BI266" i="42"/>
  <c r="BI273" i="42"/>
  <c r="BI288" i="42"/>
  <c r="BI289" i="42"/>
  <c r="BI321" i="42"/>
  <c r="BI268" i="42"/>
  <c r="BI314" i="42"/>
  <c r="BI194" i="42"/>
  <c r="BI275" i="42"/>
  <c r="BI286" i="42"/>
  <c r="BI302" i="42"/>
  <c r="BI204" i="42"/>
  <c r="BI172" i="42"/>
  <c r="BI228" i="42"/>
  <c r="BI232" i="42"/>
  <c r="BI261" i="42"/>
  <c r="BI263" i="42"/>
  <c r="BI272" i="42"/>
  <c r="BI282" i="42"/>
  <c r="BI283" i="42"/>
  <c r="BI298" i="42"/>
  <c r="BI299" i="42"/>
  <c r="BI316" i="42"/>
  <c r="BI186" i="42"/>
  <c r="BI210" i="42"/>
  <c r="BI236" i="42"/>
  <c r="BI265" i="42"/>
  <c r="BI274" i="42"/>
  <c r="BI280" i="42"/>
  <c r="BI281" i="42"/>
  <c r="BI296" i="42"/>
  <c r="BI297" i="42"/>
  <c r="BI317" i="42"/>
  <c r="BI300" i="42"/>
  <c r="BI292" i="42"/>
  <c r="BI284" i="42"/>
  <c r="BI301" i="42"/>
  <c r="BI319" i="42"/>
  <c r="BI269" i="42"/>
  <c r="BI276" i="42"/>
  <c r="BI293" i="42"/>
  <c r="BI257" i="42"/>
  <c r="BI309" i="42"/>
  <c r="BI270" i="42"/>
  <c r="BI285" i="42"/>
  <c r="BI244" i="42"/>
  <c r="BI277" i="42"/>
  <c r="BI311" i="42"/>
  <c r="BI256" i="42"/>
  <c r="BI315" i="42"/>
  <c r="BI318" i="42"/>
  <c r="BI308" i="42"/>
  <c r="BI323" i="42"/>
  <c r="BH3" i="42"/>
  <c r="AU20" i="42"/>
  <c r="AU36" i="42"/>
  <c r="AU52" i="42"/>
  <c r="AU18" i="42"/>
  <c r="AU34" i="42"/>
  <c r="AU50" i="42"/>
  <c r="AU31" i="42"/>
  <c r="AU58" i="42"/>
  <c r="AU74" i="42"/>
  <c r="AU35" i="42"/>
  <c r="AU60" i="42"/>
  <c r="AU76" i="42"/>
  <c r="AU53" i="42"/>
  <c r="AU79" i="42"/>
  <c r="AU95" i="42"/>
  <c r="AU111" i="42"/>
  <c r="AU127" i="42"/>
  <c r="AU143" i="42"/>
  <c r="AU45" i="42"/>
  <c r="AU81" i="42"/>
  <c r="AU97" i="42"/>
  <c r="AU113" i="42"/>
  <c r="AU129" i="42"/>
  <c r="AU145" i="42"/>
  <c r="AU75" i="42"/>
  <c r="AU106" i="42"/>
  <c r="AU138" i="42"/>
  <c r="AU159" i="42"/>
  <c r="AU175" i="42"/>
  <c r="AU191" i="42"/>
  <c r="AU207" i="42"/>
  <c r="AU223" i="42"/>
  <c r="AU239" i="42"/>
  <c r="AU255" i="42"/>
  <c r="AU271" i="42"/>
  <c r="AU287" i="42"/>
  <c r="AU49" i="42"/>
  <c r="AU94" i="42"/>
  <c r="AU126" i="42"/>
  <c r="AU153" i="42"/>
  <c r="AU169" i="42"/>
  <c r="AU185" i="42"/>
  <c r="AU201" i="42"/>
  <c r="AU217" i="42"/>
  <c r="AU237" i="42"/>
  <c r="AU253" i="42"/>
  <c r="AU269" i="42"/>
  <c r="AU285" i="42"/>
  <c r="AU71" i="42"/>
  <c r="AU136" i="42"/>
  <c r="AU182" i="42"/>
  <c r="AU214" i="42"/>
  <c r="AU246" i="42"/>
  <c r="AU278" i="42"/>
  <c r="AU301" i="42"/>
  <c r="AU317" i="42"/>
  <c r="AU84" i="42"/>
  <c r="AU148" i="42"/>
  <c r="AU180" i="42"/>
  <c r="AU212" i="42"/>
  <c r="AU55" i="42"/>
  <c r="AU128" i="42"/>
  <c r="AU170" i="42"/>
  <c r="AU202" i="42"/>
  <c r="AU234" i="42"/>
  <c r="AU266" i="42"/>
  <c r="AU299" i="42"/>
  <c r="AU315" i="42"/>
  <c r="AU92" i="42"/>
  <c r="AU152" i="42"/>
  <c r="AU184" i="42"/>
  <c r="AU216" i="42"/>
  <c r="AU288" i="42"/>
  <c r="AU322" i="42"/>
  <c r="AU240" i="42"/>
  <c r="AU296" i="42"/>
  <c r="AU232" i="42"/>
  <c r="AU233" i="42" s="1"/>
  <c r="AU292" i="42"/>
  <c r="AU304" i="42"/>
  <c r="AU4" i="42"/>
  <c r="AU8" i="42"/>
  <c r="AU24" i="42"/>
  <c r="AU40" i="42"/>
  <c r="AU6" i="42"/>
  <c r="AU22" i="42"/>
  <c r="AU38" i="42"/>
  <c r="AU7" i="42"/>
  <c r="AU39" i="42"/>
  <c r="AU62" i="42"/>
  <c r="AU11" i="42"/>
  <c r="AU43" i="42"/>
  <c r="AU64" i="42"/>
  <c r="AU5" i="42"/>
  <c r="AU61" i="42"/>
  <c r="AU83" i="42"/>
  <c r="AU99" i="42"/>
  <c r="AU115" i="42"/>
  <c r="AU131" i="42"/>
  <c r="AU147" i="42"/>
  <c r="AU57" i="42"/>
  <c r="AU85" i="42"/>
  <c r="AU101" i="42"/>
  <c r="AU117" i="42"/>
  <c r="AU133" i="42"/>
  <c r="AU149" i="42"/>
  <c r="AU82" i="42"/>
  <c r="AU114" i="42"/>
  <c r="AU146" i="42"/>
  <c r="AU163" i="42"/>
  <c r="AU179" i="42"/>
  <c r="AU195" i="42"/>
  <c r="AU211" i="42"/>
  <c r="AU227" i="42"/>
  <c r="AU243" i="42"/>
  <c r="AU259" i="42"/>
  <c r="AU275" i="42"/>
  <c r="AU291" i="42"/>
  <c r="AU67" i="42"/>
  <c r="AU102" i="42"/>
  <c r="AU134" i="42"/>
  <c r="AU157" i="42"/>
  <c r="AU173" i="42"/>
  <c r="AU189" i="42"/>
  <c r="AU205" i="42"/>
  <c r="AU221" i="42"/>
  <c r="AU241" i="42"/>
  <c r="AU257" i="42"/>
  <c r="AU273" i="42"/>
  <c r="AU289" i="42"/>
  <c r="AU88" i="42"/>
  <c r="AU158" i="42"/>
  <c r="AU190" i="42"/>
  <c r="AU222" i="42"/>
  <c r="AU254" i="42"/>
  <c r="AU286" i="42"/>
  <c r="AU305" i="42"/>
  <c r="AU321" i="42"/>
  <c r="AU100" i="42"/>
  <c r="AU156" i="42"/>
  <c r="AU188" i="42"/>
  <c r="AU220" i="42"/>
  <c r="AU80" i="42"/>
  <c r="AU144" i="42"/>
  <c r="AU178" i="42"/>
  <c r="AU210" i="42"/>
  <c r="AU242" i="42"/>
  <c r="AU274" i="42"/>
  <c r="AU303" i="42"/>
  <c r="AU319" i="42"/>
  <c r="AU108" i="42"/>
  <c r="AU160" i="42"/>
  <c r="AU192" i="42"/>
  <c r="AU224" i="42"/>
  <c r="AU298" i="42"/>
  <c r="AU252" i="42"/>
  <c r="AU248" i="42"/>
  <c r="AU302" i="42"/>
  <c r="AU244" i="42"/>
  <c r="AU300" i="42"/>
  <c r="AU312" i="42"/>
  <c r="AU12" i="42"/>
  <c r="AU28" i="42"/>
  <c r="AU44" i="42"/>
  <c r="AU10" i="42"/>
  <c r="AU26" i="42"/>
  <c r="AU42" i="42"/>
  <c r="AU15" i="42"/>
  <c r="AU47" i="42"/>
  <c r="AU66" i="42"/>
  <c r="AU19" i="42"/>
  <c r="AU51" i="42"/>
  <c r="AU68" i="42"/>
  <c r="AU21" i="42"/>
  <c r="AU69" i="42"/>
  <c r="AU87" i="42"/>
  <c r="AU103" i="42"/>
  <c r="AU119" i="42"/>
  <c r="AU135" i="42"/>
  <c r="AU13" i="42"/>
  <c r="AU65" i="42"/>
  <c r="AU89" i="42"/>
  <c r="AU105" i="42"/>
  <c r="AU121" i="42"/>
  <c r="AU137" i="42"/>
  <c r="AU33" i="42"/>
  <c r="AU90" i="42"/>
  <c r="AU122" i="42"/>
  <c r="AU151" i="42"/>
  <c r="AU167" i="42"/>
  <c r="AU183" i="42"/>
  <c r="AU199" i="42"/>
  <c r="AU215" i="42"/>
  <c r="AU231" i="42"/>
  <c r="AU247" i="42"/>
  <c r="AU263" i="42"/>
  <c r="AU279" i="42"/>
  <c r="AU295" i="42"/>
  <c r="AU78" i="42"/>
  <c r="AU110" i="42"/>
  <c r="AU142" i="42"/>
  <c r="AU161" i="42"/>
  <c r="AU177" i="42"/>
  <c r="AU193" i="42"/>
  <c r="AU209" i="42"/>
  <c r="AU225" i="42"/>
  <c r="AU245" i="42"/>
  <c r="AU261" i="42"/>
  <c r="AU277" i="42"/>
  <c r="AU293" i="42"/>
  <c r="AU104" i="42"/>
  <c r="AU166" i="42"/>
  <c r="AU198" i="42"/>
  <c r="AU230" i="42"/>
  <c r="AU262" i="42"/>
  <c r="AU294" i="42"/>
  <c r="AU309" i="42"/>
  <c r="AU9" i="42"/>
  <c r="AU116" i="42"/>
  <c r="AU164" i="42"/>
  <c r="AU196" i="42"/>
  <c r="AU228" i="42"/>
  <c r="AU96" i="42"/>
  <c r="AU154" i="42"/>
  <c r="AU186" i="42"/>
  <c r="AU218" i="42"/>
  <c r="AU250" i="42"/>
  <c r="AU282" i="42"/>
  <c r="AU307" i="42"/>
  <c r="AU323" i="42"/>
  <c r="AU124" i="42"/>
  <c r="AU168" i="42"/>
  <c r="AU200" i="42"/>
  <c r="AU256" i="42"/>
  <c r="AU306" i="42"/>
  <c r="AU268" i="42"/>
  <c r="AU264" i="42"/>
  <c r="AU310" i="42"/>
  <c r="AU260" i="42"/>
  <c r="AU308" i="42"/>
  <c r="AU320" i="42"/>
  <c r="AU16" i="42"/>
  <c r="AU32" i="42"/>
  <c r="AU48" i="42"/>
  <c r="AU14" i="42"/>
  <c r="AU30" i="42"/>
  <c r="AU46" i="42"/>
  <c r="AU23" i="42"/>
  <c r="AU54" i="42"/>
  <c r="AU70" i="42"/>
  <c r="AU27" i="42"/>
  <c r="AU56" i="42"/>
  <c r="AU72" i="42"/>
  <c r="AU37" i="42"/>
  <c r="AU77" i="42"/>
  <c r="AU91" i="42"/>
  <c r="AU107" i="42"/>
  <c r="AU123" i="42"/>
  <c r="AU139" i="42"/>
  <c r="AU29" i="42"/>
  <c r="AU73" i="42"/>
  <c r="AU93" i="42"/>
  <c r="AU109" i="42"/>
  <c r="AU125" i="42"/>
  <c r="AU141" i="42"/>
  <c r="AU59" i="42"/>
  <c r="AU98" i="42"/>
  <c r="AU130" i="42"/>
  <c r="AU155" i="42"/>
  <c r="AU171" i="42"/>
  <c r="AU187" i="42"/>
  <c r="AU203" i="42"/>
  <c r="AU219" i="42"/>
  <c r="AU235" i="42"/>
  <c r="AU251" i="42"/>
  <c r="AU267" i="42"/>
  <c r="AU283" i="42"/>
  <c r="AU17" i="42"/>
  <c r="AU86" i="42"/>
  <c r="AU118" i="42"/>
  <c r="AU150" i="42"/>
  <c r="AU165" i="42"/>
  <c r="AU181" i="42"/>
  <c r="AU197" i="42"/>
  <c r="AU213" i="42"/>
  <c r="AU229" i="42"/>
  <c r="AU249" i="42"/>
  <c r="AU265" i="42"/>
  <c r="AU281" i="42"/>
  <c r="AU25" i="42"/>
  <c r="AU120" i="42"/>
  <c r="AU174" i="42"/>
  <c r="AU206" i="42"/>
  <c r="AU238" i="42"/>
  <c r="AU270" i="42"/>
  <c r="AU297" i="42"/>
  <c r="AU313" i="42"/>
  <c r="AU63" i="42"/>
  <c r="AU132" i="42"/>
  <c r="AU172" i="42"/>
  <c r="AU204" i="42"/>
  <c r="AU236" i="42"/>
  <c r="AU112" i="42"/>
  <c r="AU162" i="42"/>
  <c r="AU194" i="42"/>
  <c r="AU226" i="42"/>
  <c r="AU258" i="42"/>
  <c r="AU290" i="42"/>
  <c r="AU311" i="42"/>
  <c r="AU41" i="42"/>
  <c r="AU140" i="42"/>
  <c r="AU176" i="42"/>
  <c r="AU208" i="42"/>
  <c r="AU272" i="42"/>
  <c r="AU314" i="42"/>
  <c r="AU284" i="42"/>
  <c r="AU280" i="42"/>
  <c r="AU318" i="42"/>
  <c r="AU276" i="42"/>
  <c r="AU316" i="42"/>
  <c r="AT3" i="42"/>
  <c r="CB6" i="40"/>
  <c r="CA4" i="40"/>
  <c r="BU1" i="34"/>
  <c r="BO6" i="40"/>
  <c r="S3" i="35"/>
  <c r="BN4" i="40"/>
  <c r="CN302" i="45" l="1"/>
  <c r="BR309" i="45"/>
  <c r="BH309" i="45"/>
  <c r="CV134" i="45"/>
  <c r="CU130" i="45"/>
  <c r="CU317" i="45"/>
  <c r="BR317" i="45"/>
  <c r="BR130" i="45"/>
  <c r="BR129" i="45" s="1"/>
  <c r="BR302" i="45"/>
  <c r="CV302" i="45" s="1"/>
  <c r="CW321" i="45"/>
  <c r="BU296" i="45"/>
  <c r="CY295" i="45"/>
  <c r="CY296" i="45" s="1"/>
  <c r="BU305" i="45"/>
  <c r="CY305" i="45" s="1"/>
  <c r="CM309" i="45"/>
  <c r="CJ112" i="45"/>
  <c r="CJ107" i="45"/>
  <c r="CJ40" i="45"/>
  <c r="CJ47" i="45"/>
  <c r="CJ48" i="45"/>
  <c r="CJ69" i="45"/>
  <c r="CJ119" i="45"/>
  <c r="CJ167" i="45"/>
  <c r="CJ46" i="45"/>
  <c r="CJ45" i="45"/>
  <c r="CJ322" i="45"/>
  <c r="CJ49" i="45"/>
  <c r="CJ42" i="45"/>
  <c r="CJ41" i="45"/>
  <c r="CJ43" i="45"/>
  <c r="BT318" i="45"/>
  <c r="CX112" i="45"/>
  <c r="CX107" i="45"/>
  <c r="CX40" i="45"/>
  <c r="CX45" i="45"/>
  <c r="CX48" i="45"/>
  <c r="CX49" i="45"/>
  <c r="CX69" i="45"/>
  <c r="CX119" i="45"/>
  <c r="CX167" i="45"/>
  <c r="CX46" i="45"/>
  <c r="CX322" i="45"/>
  <c r="CX42" i="45"/>
  <c r="CX47" i="45"/>
  <c r="CX43" i="45"/>
  <c r="CX41" i="45"/>
  <c r="CK321" i="45"/>
  <c r="CK319" i="45"/>
  <c r="CK307" i="45" s="1"/>
  <c r="CH1" i="45"/>
  <c r="CH91" i="45" s="1"/>
  <c r="E14" i="43"/>
  <c r="BD295" i="45"/>
  <c r="CI295" i="45"/>
  <c r="CI296" i="45" s="1"/>
  <c r="BE296" i="45"/>
  <c r="BE305" i="45"/>
  <c r="CI305" i="45" s="1"/>
  <c r="CN129" i="45"/>
  <c r="CY19" i="45"/>
  <c r="CY125" i="45"/>
  <c r="CY256" i="45"/>
  <c r="CY304" i="45"/>
  <c r="CY12" i="45"/>
  <c r="CY31" i="45"/>
  <c r="CY55" i="45"/>
  <c r="CY106" i="45"/>
  <c r="CY233" i="45"/>
  <c r="CY13" i="45"/>
  <c r="CY158" i="45"/>
  <c r="CY10" i="45"/>
  <c r="CY53" i="45"/>
  <c r="CY54" i="45"/>
  <c r="CY58" i="45"/>
  <c r="CY97" i="45"/>
  <c r="CY113" i="45"/>
  <c r="CY244" i="45"/>
  <c r="CY288" i="45"/>
  <c r="CY300" i="45"/>
  <c r="CY126" i="45"/>
  <c r="CY209" i="45"/>
  <c r="CY52" i="45"/>
  <c r="CY79" i="45"/>
  <c r="CY78" i="45" s="1"/>
  <c r="CY254" i="45"/>
  <c r="CY14" i="45"/>
  <c r="CY306" i="45"/>
  <c r="CY11" i="45"/>
  <c r="CY15" i="45"/>
  <c r="CY81" i="45"/>
  <c r="CY117" i="45"/>
  <c r="CY121" i="45"/>
  <c r="CY220" i="45"/>
  <c r="CY252" i="45"/>
  <c r="CY264" i="45"/>
  <c r="CY276" i="45"/>
  <c r="CY225" i="45"/>
  <c r="CY5" i="45"/>
  <c r="CY26" i="45"/>
  <c r="CY266" i="45"/>
  <c r="CY65" i="45"/>
  <c r="CY51" i="45"/>
  <c r="CY205" i="45"/>
  <c r="CY135" i="45" s="1"/>
  <c r="CY25" i="45"/>
  <c r="CY115" i="45"/>
  <c r="CY186" i="45"/>
  <c r="CY100" i="45"/>
  <c r="CY201" i="45"/>
  <c r="CY151" i="45"/>
  <c r="CY194" i="45"/>
  <c r="CY206" i="45"/>
  <c r="CY18" i="45"/>
  <c r="CY144" i="45"/>
  <c r="CY207" i="45"/>
  <c r="CY255" i="45"/>
  <c r="CY210" i="45"/>
  <c r="CY84" i="45"/>
  <c r="CY230" i="45"/>
  <c r="CY116" i="45"/>
  <c r="CY132" i="45"/>
  <c r="CY231" i="45"/>
  <c r="CY287" i="45"/>
  <c r="CY35" i="45"/>
  <c r="CY75" i="45"/>
  <c r="CY92" i="45"/>
  <c r="CY175" i="45"/>
  <c r="CY251" i="45"/>
  <c r="CY265" i="45"/>
  <c r="BU206" i="45"/>
  <c r="CL307" i="45"/>
  <c r="CL134" i="45"/>
  <c r="CJ318" i="45"/>
  <c r="BG307" i="45"/>
  <c r="BG134" i="45"/>
  <c r="BG306" i="45" s="1"/>
  <c r="CI266" i="45"/>
  <c r="CI11" i="45"/>
  <c r="CI97" i="45"/>
  <c r="CI121" i="45"/>
  <c r="CI220" i="45"/>
  <c r="CI252" i="45"/>
  <c r="CI55" i="45"/>
  <c r="CI106" i="45"/>
  <c r="CI233" i="45"/>
  <c r="CI13" i="45"/>
  <c r="CI52" i="45"/>
  <c r="CI158" i="45"/>
  <c r="CI254" i="45"/>
  <c r="CI53" i="45"/>
  <c r="CI15" i="45"/>
  <c r="CI81" i="45"/>
  <c r="CI113" i="45"/>
  <c r="CI117" i="45"/>
  <c r="CI244" i="45"/>
  <c r="CI288" i="45"/>
  <c r="CI300" i="45"/>
  <c r="CI51" i="45"/>
  <c r="CI126" i="45"/>
  <c r="CI201" i="45"/>
  <c r="CI205" i="45"/>
  <c r="CI135" i="45" s="1"/>
  <c r="CI306" i="45"/>
  <c r="CI26" i="45"/>
  <c r="CI256" i="45"/>
  <c r="CI264" i="45"/>
  <c r="CI276" i="45"/>
  <c r="CI304" i="45"/>
  <c r="CI35" i="45"/>
  <c r="CI225" i="45"/>
  <c r="CI5" i="45"/>
  <c r="CI58" i="45"/>
  <c r="CI125" i="45"/>
  <c r="CI31" i="45"/>
  <c r="CI19" i="45"/>
  <c r="CI54" i="45"/>
  <c r="CI65" i="45"/>
  <c r="CI12" i="45"/>
  <c r="CI209" i="45"/>
  <c r="CI151" i="45"/>
  <c r="CI194" i="45"/>
  <c r="CI206" i="45"/>
  <c r="CI230" i="45"/>
  <c r="CI10" i="45"/>
  <c r="CI25" i="45"/>
  <c r="CI75" i="45"/>
  <c r="CI79" i="45"/>
  <c r="CI78" i="45" s="1"/>
  <c r="CI115" i="45"/>
  <c r="CI186" i="45"/>
  <c r="CI14" i="45"/>
  <c r="CI255" i="45"/>
  <c r="CI265" i="45"/>
  <c r="CI92" i="45"/>
  <c r="CI231" i="45"/>
  <c r="CI210" i="45"/>
  <c r="CI116" i="45"/>
  <c r="CI132" i="45"/>
  <c r="CI287" i="45"/>
  <c r="CI18" i="45"/>
  <c r="CI84" i="45"/>
  <c r="CI100" i="45"/>
  <c r="CI144" i="45"/>
  <c r="CI175" i="45"/>
  <c r="CI207" i="45"/>
  <c r="CI251" i="45"/>
  <c r="BE206" i="45"/>
  <c r="CM129" i="45"/>
  <c r="W4" i="44"/>
  <c r="BH130" i="45"/>
  <c r="BH129" i="45" s="1"/>
  <c r="BH302" i="45"/>
  <c r="CL302" i="45" s="1"/>
  <c r="BH317" i="45"/>
  <c r="BI302" i="45"/>
  <c r="CM302" i="45" s="1"/>
  <c r="BI130" i="45"/>
  <c r="BI317" i="45"/>
  <c r="CX178" i="45"/>
  <c r="CX179" i="45"/>
  <c r="CX181" i="45"/>
  <c r="CX318" i="45"/>
  <c r="BS307" i="45"/>
  <c r="BS134" i="45"/>
  <c r="BS306" i="45" s="1"/>
  <c r="CV130" i="45"/>
  <c r="CV317" i="45"/>
  <c r="CW319" i="45"/>
  <c r="CU309" i="45"/>
  <c r="AL3" i="35"/>
  <c r="CZ1" i="45"/>
  <c r="CZ91" i="45" s="1"/>
  <c r="W14" i="43"/>
  <c r="BV295" i="45"/>
  <c r="CT129" i="45"/>
  <c r="BF318" i="45"/>
  <c r="CJ179" i="45"/>
  <c r="CJ181" i="45"/>
  <c r="CJ178" i="45"/>
  <c r="CA92" i="40"/>
  <c r="CA91" i="40"/>
  <c r="CA90" i="40"/>
  <c r="CA89" i="40"/>
  <c r="CA88" i="40"/>
  <c r="CA87" i="40"/>
  <c r="CA86" i="40"/>
  <c r="CA85" i="40"/>
  <c r="CA84" i="40"/>
  <c r="CA83" i="40"/>
  <c r="CA82" i="40"/>
  <c r="CA81" i="40"/>
  <c r="CA80" i="40"/>
  <c r="CA79" i="40"/>
  <c r="CA76" i="40"/>
  <c r="CA75" i="40"/>
  <c r="CA74" i="40"/>
  <c r="CA72" i="40"/>
  <c r="CA69" i="40"/>
  <c r="CA78" i="40"/>
  <c r="CA71" i="40"/>
  <c r="CA77" i="40"/>
  <c r="CA67" i="40"/>
  <c r="CA68" i="40"/>
  <c r="CA65" i="40"/>
  <c r="CA66" i="40"/>
  <c r="CA64" i="40"/>
  <c r="CA62" i="40"/>
  <c r="CA61" i="40"/>
  <c r="CA60" i="40"/>
  <c r="CA59" i="40"/>
  <c r="CA73" i="40"/>
  <c r="CA70" i="40"/>
  <c r="CA56" i="40"/>
  <c r="CA54" i="40"/>
  <c r="CA50" i="40"/>
  <c r="CA49" i="40"/>
  <c r="CA48" i="40"/>
  <c r="CA47" i="40"/>
  <c r="CA46" i="40"/>
  <c r="CA45" i="40"/>
  <c r="CA44" i="40"/>
  <c r="CA53" i="40"/>
  <c r="CA63" i="40"/>
  <c r="CA55" i="40"/>
  <c r="CA58" i="40"/>
  <c r="CA51" i="40"/>
  <c r="CA41" i="40"/>
  <c r="CA40" i="40"/>
  <c r="CA37" i="40"/>
  <c r="CA36" i="40"/>
  <c r="CA35" i="40"/>
  <c r="CA34" i="40"/>
  <c r="CA57" i="40"/>
  <c r="CA43" i="40"/>
  <c r="CA42" i="40"/>
  <c r="CA38" i="40"/>
  <c r="CA26" i="40"/>
  <c r="CA39" i="40"/>
  <c r="CA33" i="40"/>
  <c r="CA31" i="40"/>
  <c r="CA29" i="40"/>
  <c r="CA25" i="40"/>
  <c r="CA28" i="40"/>
  <c r="CA24" i="40"/>
  <c r="CA32" i="40"/>
  <c r="CA30" i="40"/>
  <c r="CA22" i="40"/>
  <c r="CA17" i="40"/>
  <c r="CA15" i="40"/>
  <c r="CA52" i="40"/>
  <c r="CA19" i="40"/>
  <c r="CA23" i="40"/>
  <c r="CA21" i="40"/>
  <c r="CA18" i="40"/>
  <c r="CA16" i="40"/>
  <c r="CA27" i="40"/>
  <c r="CA14" i="40"/>
  <c r="CA20" i="40"/>
  <c r="CA11" i="40"/>
  <c r="CA7" i="40"/>
  <c r="CA12" i="40"/>
  <c r="CA8" i="40"/>
  <c r="CA13" i="40"/>
  <c r="CA9" i="40"/>
  <c r="CA10" i="40"/>
  <c r="BN92" i="40"/>
  <c r="BN91" i="40"/>
  <c r="BN90" i="40"/>
  <c r="BN89" i="40"/>
  <c r="BN88" i="40"/>
  <c r="BN87" i="40"/>
  <c r="BN86" i="40"/>
  <c r="BN85" i="40"/>
  <c r="BN84" i="40"/>
  <c r="BN81" i="40"/>
  <c r="BN82" i="40"/>
  <c r="BN83" i="40"/>
  <c r="BN79" i="40"/>
  <c r="BN76" i="40"/>
  <c r="BN75" i="40"/>
  <c r="BN74" i="40"/>
  <c r="BN71" i="40"/>
  <c r="BN78" i="40"/>
  <c r="BN80" i="40"/>
  <c r="BN77" i="40"/>
  <c r="BN69" i="40"/>
  <c r="BN68" i="40"/>
  <c r="BN72" i="40"/>
  <c r="BN70" i="40"/>
  <c r="BN65" i="40"/>
  <c r="BN62" i="40"/>
  <c r="BN61" i="40"/>
  <c r="BN60" i="40"/>
  <c r="BN59" i="40"/>
  <c r="BN66" i="40"/>
  <c r="BN64" i="40"/>
  <c r="BN63" i="40"/>
  <c r="BN67" i="40"/>
  <c r="BN51" i="40"/>
  <c r="BN56" i="40"/>
  <c r="BN57" i="40"/>
  <c r="BN54" i="40"/>
  <c r="BN55" i="40"/>
  <c r="BN50" i="40"/>
  <c r="BN49" i="40"/>
  <c r="BN52" i="40"/>
  <c r="BN39" i="40"/>
  <c r="BN58" i="40"/>
  <c r="BN47" i="40"/>
  <c r="BN44" i="40"/>
  <c r="BN43" i="40"/>
  <c r="BN42" i="40"/>
  <c r="BN38" i="40"/>
  <c r="BN46" i="40"/>
  <c r="BN45" i="40"/>
  <c r="BN40" i="40"/>
  <c r="BN48" i="40"/>
  <c r="BN37" i="40"/>
  <c r="BN36" i="40"/>
  <c r="BN73" i="40"/>
  <c r="BN32" i="40"/>
  <c r="BN30" i="40"/>
  <c r="BN27" i="40"/>
  <c r="BN23" i="40"/>
  <c r="BN22" i="40"/>
  <c r="BN21" i="40"/>
  <c r="BN20" i="40"/>
  <c r="BN19" i="40"/>
  <c r="BN26" i="40"/>
  <c r="BN33" i="40"/>
  <c r="BN31" i="40"/>
  <c r="BN41" i="40"/>
  <c r="BN9" i="40"/>
  <c r="BN7" i="40"/>
  <c r="BN18" i="40"/>
  <c r="BN16" i="40"/>
  <c r="BN25" i="40"/>
  <c r="BN17" i="40"/>
  <c r="BN15" i="40"/>
  <c r="BN14" i="40"/>
  <c r="BN13" i="40"/>
  <c r="BN12" i="40"/>
  <c r="BN11" i="40"/>
  <c r="BN10" i="40"/>
  <c r="BN8" i="40"/>
  <c r="BN24" i="40"/>
  <c r="BN34" i="40"/>
  <c r="BN28" i="40"/>
  <c r="BN53" i="40"/>
  <c r="BN35" i="40"/>
  <c r="BN29" i="40"/>
  <c r="BH11" i="42"/>
  <c r="BH5" i="42"/>
  <c r="BH13" i="42"/>
  <c r="BH21" i="42"/>
  <c r="BH29" i="42"/>
  <c r="BH37" i="42"/>
  <c r="BH45" i="42"/>
  <c r="BH53" i="42"/>
  <c r="BH6" i="42"/>
  <c r="BH14" i="42"/>
  <c r="BH22" i="42"/>
  <c r="BH30" i="42"/>
  <c r="BH38" i="42"/>
  <c r="BH46" i="42"/>
  <c r="BH7" i="42"/>
  <c r="BH9" i="42"/>
  <c r="BH17" i="42"/>
  <c r="BH25" i="42"/>
  <c r="BH33" i="42"/>
  <c r="BH41" i="42"/>
  <c r="BH49" i="42"/>
  <c r="BH57" i="42"/>
  <c r="BH19" i="42"/>
  <c r="BH36" i="42"/>
  <c r="BH39" i="42"/>
  <c r="BH56" i="42"/>
  <c r="BH67" i="42"/>
  <c r="BH74" i="42"/>
  <c r="BH15" i="42"/>
  <c r="BH32" i="42"/>
  <c r="BH42" i="42"/>
  <c r="BH55" i="42"/>
  <c r="BH68" i="42"/>
  <c r="BH24" i="42"/>
  <c r="BH34" i="42"/>
  <c r="BH59" i="42"/>
  <c r="BH63" i="42"/>
  <c r="BH71" i="42"/>
  <c r="BH4" i="42"/>
  <c r="BH8" i="42"/>
  <c r="BH58" i="42"/>
  <c r="BH70" i="42"/>
  <c r="BH81" i="42"/>
  <c r="BH89" i="42"/>
  <c r="BH26" i="42"/>
  <c r="BH66" i="42"/>
  <c r="BH69" i="42"/>
  <c r="BH73" i="42"/>
  <c r="BH75" i="42"/>
  <c r="BH83" i="42"/>
  <c r="BH91" i="42"/>
  <c r="BH31" i="42"/>
  <c r="BH40" i="42"/>
  <c r="BH47" i="42"/>
  <c r="BH51" i="42"/>
  <c r="BH62" i="42"/>
  <c r="BH72" i="42"/>
  <c r="BH76" i="42"/>
  <c r="BH84" i="42"/>
  <c r="BH92" i="42"/>
  <c r="BH97" i="42"/>
  <c r="BH99" i="42"/>
  <c r="BH101" i="42"/>
  <c r="BH103" i="42"/>
  <c r="BH105" i="42"/>
  <c r="BH107" i="42"/>
  <c r="BH109" i="42"/>
  <c r="BH111" i="42"/>
  <c r="BH113" i="42"/>
  <c r="BH115" i="42"/>
  <c r="BH117" i="42"/>
  <c r="BH119" i="42"/>
  <c r="BH121" i="42"/>
  <c r="BH123" i="42"/>
  <c r="BH125" i="42"/>
  <c r="BH127" i="42"/>
  <c r="BH129" i="42"/>
  <c r="BH131" i="42"/>
  <c r="BH133" i="42"/>
  <c r="BH135" i="42"/>
  <c r="BH10" i="42"/>
  <c r="BH65" i="42"/>
  <c r="BH77" i="42"/>
  <c r="BH85" i="42"/>
  <c r="BH93" i="42"/>
  <c r="BH43" i="42"/>
  <c r="BH64" i="42"/>
  <c r="BH79" i="42"/>
  <c r="BH87" i="42"/>
  <c r="BH95" i="42"/>
  <c r="BH16" i="42"/>
  <c r="BH28" i="42"/>
  <c r="BH52" i="42"/>
  <c r="BH78" i="42"/>
  <c r="BH102" i="42"/>
  <c r="BH114" i="42"/>
  <c r="BH130" i="42"/>
  <c r="BH138" i="42"/>
  <c r="BH146" i="42"/>
  <c r="BH154" i="42"/>
  <c r="BH162" i="42"/>
  <c r="BH23" i="42"/>
  <c r="BH35" i="42"/>
  <c r="BH90" i="42"/>
  <c r="BH104" i="42"/>
  <c r="BH128" i="42"/>
  <c r="BH139" i="42"/>
  <c r="BH147" i="42"/>
  <c r="BH155" i="42"/>
  <c r="BH163" i="42"/>
  <c r="BH18" i="42"/>
  <c r="BH48" i="42"/>
  <c r="BH88" i="42"/>
  <c r="BH106" i="42"/>
  <c r="BH126" i="42"/>
  <c r="BH140" i="42"/>
  <c r="BH148" i="42"/>
  <c r="BH156" i="42"/>
  <c r="BH12" i="42"/>
  <c r="BH54" i="42"/>
  <c r="BH86" i="42"/>
  <c r="BH108" i="42"/>
  <c r="BH124" i="42"/>
  <c r="BH141" i="42"/>
  <c r="BH149" i="42"/>
  <c r="BH157" i="42"/>
  <c r="BH165" i="42"/>
  <c r="BH20" i="42"/>
  <c r="BH44" i="42"/>
  <c r="BH50" i="42"/>
  <c r="BH60" i="42"/>
  <c r="BH112" i="42"/>
  <c r="BH120" i="42"/>
  <c r="BH143" i="42"/>
  <c r="BH151" i="42"/>
  <c r="BH159" i="42"/>
  <c r="BH167" i="42"/>
  <c r="BH27" i="42"/>
  <c r="BH100" i="42"/>
  <c r="BH110" i="42"/>
  <c r="BH134" i="42"/>
  <c r="BH153" i="42"/>
  <c r="BH158" i="42"/>
  <c r="BH96" i="42"/>
  <c r="BH144" i="42"/>
  <c r="BH175" i="42"/>
  <c r="BH183" i="42"/>
  <c r="BH61" i="42"/>
  <c r="BH137" i="42"/>
  <c r="BH142" i="42"/>
  <c r="BH168" i="42"/>
  <c r="BH176" i="42"/>
  <c r="BH184" i="42"/>
  <c r="BH118" i="42"/>
  <c r="BH132" i="42"/>
  <c r="BH161" i="42"/>
  <c r="BH166" i="42"/>
  <c r="BH169" i="42"/>
  <c r="BH177" i="42"/>
  <c r="BH185" i="42"/>
  <c r="BH189" i="42"/>
  <c r="BH191" i="42"/>
  <c r="BH193" i="42"/>
  <c r="BH195" i="42"/>
  <c r="BH197" i="42"/>
  <c r="BH199" i="42"/>
  <c r="BH201" i="42"/>
  <c r="BH203" i="42"/>
  <c r="BH205" i="42"/>
  <c r="BH207" i="42"/>
  <c r="BH209" i="42"/>
  <c r="BH211" i="42"/>
  <c r="BH213" i="42"/>
  <c r="BH215" i="42"/>
  <c r="BH217" i="42"/>
  <c r="BH219" i="42"/>
  <c r="BH221" i="42"/>
  <c r="BH223" i="42"/>
  <c r="BH225" i="42"/>
  <c r="BH227" i="42"/>
  <c r="BH98" i="42"/>
  <c r="BH152" i="42"/>
  <c r="BH170" i="42"/>
  <c r="BH178" i="42"/>
  <c r="BH186" i="42"/>
  <c r="BH80" i="42"/>
  <c r="BH145" i="42"/>
  <c r="BH150" i="42"/>
  <c r="BH171" i="42"/>
  <c r="BH94" i="42"/>
  <c r="BH116" i="42"/>
  <c r="BH122" i="42"/>
  <c r="BH136" i="42"/>
  <c r="BH164" i="42"/>
  <c r="BH172" i="42"/>
  <c r="BH180" i="42"/>
  <c r="BH173" i="42"/>
  <c r="BH200" i="42"/>
  <c r="BH216" i="42"/>
  <c r="BH247" i="42"/>
  <c r="BH251" i="42"/>
  <c r="BH259" i="42"/>
  <c r="BH202" i="42"/>
  <c r="BH218" i="42"/>
  <c r="BH230" i="42"/>
  <c r="BH234" i="42"/>
  <c r="BH238" i="42"/>
  <c r="BH242" i="42"/>
  <c r="BH246" i="42"/>
  <c r="BH252" i="42"/>
  <c r="BH260" i="42"/>
  <c r="BH294" i="42"/>
  <c r="BH296" i="42"/>
  <c r="BH298" i="42"/>
  <c r="BH300" i="42"/>
  <c r="BH304" i="42"/>
  <c r="BH306" i="42"/>
  <c r="BH310" i="42"/>
  <c r="BH181" i="42"/>
  <c r="BH204" i="42"/>
  <c r="BH220" i="42"/>
  <c r="BH253" i="42"/>
  <c r="BH261" i="42"/>
  <c r="BH264" i="42"/>
  <c r="BH266" i="42"/>
  <c r="BH268" i="42"/>
  <c r="BH270" i="42"/>
  <c r="BH272" i="42"/>
  <c r="BH274" i="42"/>
  <c r="BH276" i="42"/>
  <c r="BH278" i="42"/>
  <c r="BH280" i="42"/>
  <c r="BH282" i="42"/>
  <c r="BH284" i="42"/>
  <c r="BH286" i="42"/>
  <c r="BH288" i="42"/>
  <c r="BH290" i="42"/>
  <c r="BH292" i="42"/>
  <c r="BH302" i="42"/>
  <c r="BH308" i="42"/>
  <c r="BH82" i="42"/>
  <c r="BH160" i="42"/>
  <c r="BH192" i="42"/>
  <c r="BH208" i="42"/>
  <c r="BH224" i="42"/>
  <c r="BH255" i="42"/>
  <c r="BH194" i="42"/>
  <c r="BH210" i="42"/>
  <c r="BH226" i="42"/>
  <c r="BH232" i="42"/>
  <c r="BH236" i="42"/>
  <c r="BH240" i="42"/>
  <c r="BH244" i="42"/>
  <c r="BH256" i="42"/>
  <c r="BH174" i="42"/>
  <c r="BH187" i="42"/>
  <c r="BH206" i="42"/>
  <c r="BH233" i="42"/>
  <c r="BH257" i="42"/>
  <c r="BH269" i="42"/>
  <c r="BH277" i="42"/>
  <c r="BH293" i="42"/>
  <c r="BH182" i="42"/>
  <c r="BH188" i="42"/>
  <c r="BH212" i="42"/>
  <c r="BH241" i="42"/>
  <c r="BH273" i="42"/>
  <c r="BH289" i="42"/>
  <c r="BH305" i="42"/>
  <c r="BH313" i="42"/>
  <c r="BH321" i="42"/>
  <c r="BH287" i="42"/>
  <c r="BH314" i="42"/>
  <c r="BH322" i="42"/>
  <c r="BH258" i="42"/>
  <c r="BH285" i="42"/>
  <c r="BH301" i="42"/>
  <c r="BH315" i="42"/>
  <c r="BH198" i="42"/>
  <c r="BH222" i="42"/>
  <c r="BH245" i="42"/>
  <c r="BH248" i="42"/>
  <c r="BH275" i="42"/>
  <c r="BH303" i="42"/>
  <c r="BH231" i="42"/>
  <c r="BH323" i="42"/>
  <c r="BH190" i="42"/>
  <c r="BH228" i="42"/>
  <c r="BH235" i="42"/>
  <c r="BH179" i="42"/>
  <c r="BH214" i="42"/>
  <c r="BH239" i="42"/>
  <c r="BH249" i="42"/>
  <c r="BH254" i="42"/>
  <c r="BH265" i="42"/>
  <c r="BH281" i="42"/>
  <c r="BH297" i="42"/>
  <c r="BH317" i="42"/>
  <c r="BH196" i="42"/>
  <c r="BH229" i="42"/>
  <c r="BH243" i="42"/>
  <c r="BH267" i="42"/>
  <c r="BH279" i="42"/>
  <c r="BH295" i="42"/>
  <c r="BH318" i="42"/>
  <c r="BH309" i="42"/>
  <c r="BH311" i="42"/>
  <c r="BH283" i="42"/>
  <c r="BH316" i="42"/>
  <c r="BH319" i="42"/>
  <c r="BH262" i="42"/>
  <c r="BH312" i="42"/>
  <c r="BH237" i="42"/>
  <c r="BH250" i="42"/>
  <c r="BH263" i="42"/>
  <c r="BH271" i="42"/>
  <c r="BH307" i="42"/>
  <c r="BH320" i="42"/>
  <c r="BH299" i="42"/>
  <c r="BH291" i="42"/>
  <c r="BG3" i="42"/>
  <c r="AT19" i="42"/>
  <c r="AT35" i="42"/>
  <c r="AT51" i="42"/>
  <c r="AT17" i="42"/>
  <c r="AT33" i="42"/>
  <c r="AT49" i="42"/>
  <c r="AT22" i="42"/>
  <c r="AT57" i="42"/>
  <c r="AT73" i="42"/>
  <c r="AT26" i="42"/>
  <c r="AT55" i="42"/>
  <c r="AT71" i="42"/>
  <c r="AT44" i="42"/>
  <c r="AT78" i="42"/>
  <c r="AT94" i="42"/>
  <c r="AT110" i="42"/>
  <c r="AT126" i="42"/>
  <c r="AT142" i="42"/>
  <c r="AT36" i="42"/>
  <c r="AT72" i="42"/>
  <c r="AT92" i="42"/>
  <c r="AT108" i="42"/>
  <c r="AT124" i="42"/>
  <c r="AT140" i="42"/>
  <c r="AT66" i="42"/>
  <c r="AT105" i="42"/>
  <c r="AT137" i="42"/>
  <c r="AT162" i="42"/>
  <c r="AT178" i="42"/>
  <c r="AT194" i="42"/>
  <c r="AT210" i="42"/>
  <c r="AT226" i="42"/>
  <c r="AT242" i="42"/>
  <c r="AT258" i="42"/>
  <c r="AT274" i="42"/>
  <c r="AT290" i="42"/>
  <c r="AT58" i="42"/>
  <c r="AT101" i="42"/>
  <c r="AT133" i="42"/>
  <c r="AT156" i="42"/>
  <c r="AT172" i="42"/>
  <c r="AT188" i="42"/>
  <c r="AT204" i="42"/>
  <c r="AT220" i="42"/>
  <c r="AT236" i="42"/>
  <c r="AT252" i="42"/>
  <c r="AT268" i="42"/>
  <c r="AT284" i="42"/>
  <c r="AT16" i="42"/>
  <c r="AT111" i="42"/>
  <c r="AT165" i="42"/>
  <c r="AT197" i="42"/>
  <c r="AT229" i="42"/>
  <c r="AT261" i="42"/>
  <c r="AT293" i="42"/>
  <c r="AT312" i="42"/>
  <c r="AT91" i="42"/>
  <c r="AT155" i="42"/>
  <c r="AT187" i="42"/>
  <c r="AT219" i="42"/>
  <c r="AT87" i="42"/>
  <c r="AT153" i="42"/>
  <c r="AT185" i="42"/>
  <c r="AT217" i="42"/>
  <c r="AT257" i="42"/>
  <c r="AT289" i="42"/>
  <c r="AT310" i="42"/>
  <c r="AT32" i="42"/>
  <c r="AT115" i="42"/>
  <c r="AT159" i="42"/>
  <c r="AT191" i="42"/>
  <c r="AT247" i="42"/>
  <c r="AT297" i="42"/>
  <c r="AT239" i="42"/>
  <c r="AT291" i="42"/>
  <c r="AT231" i="42"/>
  <c r="AT301" i="42"/>
  <c r="AT251" i="42"/>
  <c r="AT307" i="42"/>
  <c r="AT4" i="42"/>
  <c r="AT7" i="42"/>
  <c r="AT23" i="42"/>
  <c r="AT39" i="42"/>
  <c r="AT5" i="42"/>
  <c r="AT21" i="42"/>
  <c r="AT37" i="42"/>
  <c r="AT53" i="42"/>
  <c r="AT30" i="42"/>
  <c r="AT61" i="42"/>
  <c r="AT77" i="42"/>
  <c r="AT34" i="42"/>
  <c r="AT59" i="42"/>
  <c r="AT75" i="42"/>
  <c r="AT60" i="42"/>
  <c r="AT82" i="42"/>
  <c r="AT98" i="42"/>
  <c r="AT114" i="42"/>
  <c r="AT130" i="42"/>
  <c r="AT146" i="42"/>
  <c r="AT52" i="42"/>
  <c r="AT80" i="42"/>
  <c r="AT96" i="42"/>
  <c r="AT112" i="42"/>
  <c r="AT128" i="42"/>
  <c r="AT144" i="42"/>
  <c r="AT81" i="42"/>
  <c r="AT113" i="42"/>
  <c r="AT145" i="42"/>
  <c r="AT166" i="42"/>
  <c r="AT182" i="42"/>
  <c r="AT198" i="42"/>
  <c r="AT214" i="42"/>
  <c r="AT230" i="42"/>
  <c r="AT246" i="42"/>
  <c r="AT262" i="42"/>
  <c r="AT278" i="42"/>
  <c r="AT294" i="42"/>
  <c r="AT74" i="42"/>
  <c r="AT109" i="42"/>
  <c r="AT141" i="42"/>
  <c r="AT160" i="42"/>
  <c r="AT176" i="42"/>
  <c r="AT192" i="42"/>
  <c r="AT208" i="42"/>
  <c r="AT224" i="42"/>
  <c r="AT240" i="42"/>
  <c r="AT256" i="42"/>
  <c r="AT272" i="42"/>
  <c r="AT288" i="42"/>
  <c r="AT62" i="42"/>
  <c r="AT127" i="42"/>
  <c r="AT173" i="42"/>
  <c r="AT205" i="42"/>
  <c r="AT237" i="42"/>
  <c r="AT269" i="42"/>
  <c r="AT300" i="42"/>
  <c r="AT316" i="42"/>
  <c r="AT107" i="42"/>
  <c r="AT163" i="42"/>
  <c r="AT195" i="42"/>
  <c r="AT227" i="42"/>
  <c r="AT103" i="42"/>
  <c r="AT161" i="42"/>
  <c r="AT193" i="42"/>
  <c r="AT225" i="42"/>
  <c r="AT265" i="42"/>
  <c r="AT298" i="42"/>
  <c r="AT314" i="42"/>
  <c r="AT70" i="42"/>
  <c r="AT131" i="42"/>
  <c r="AT167" i="42"/>
  <c r="AT199" i="42"/>
  <c r="AT263" i="42"/>
  <c r="AT305" i="42"/>
  <c r="AT243" i="42"/>
  <c r="AT303" i="42"/>
  <c r="AT255" i="42"/>
  <c r="AT309" i="42"/>
  <c r="AT267" i="42"/>
  <c r="AT315" i="42"/>
  <c r="AT11" i="42"/>
  <c r="AT27" i="42"/>
  <c r="AT43" i="42"/>
  <c r="AT9" i="42"/>
  <c r="AT25" i="42"/>
  <c r="AT41" i="42"/>
  <c r="AT6" i="42"/>
  <c r="AT38" i="42"/>
  <c r="AT65" i="42"/>
  <c r="AT10" i="42"/>
  <c r="AT42" i="42"/>
  <c r="AT63" i="42"/>
  <c r="AT12" i="42"/>
  <c r="AT68" i="42"/>
  <c r="AT86" i="42"/>
  <c r="AT102" i="42"/>
  <c r="AT118" i="42"/>
  <c r="AT134" i="42"/>
  <c r="AT150" i="42"/>
  <c r="AT56" i="42"/>
  <c r="AT84" i="42"/>
  <c r="AT100" i="42"/>
  <c r="AT116" i="42"/>
  <c r="AT132" i="42"/>
  <c r="AT148" i="42"/>
  <c r="AT89" i="42"/>
  <c r="AT121" i="42"/>
  <c r="AT154" i="42"/>
  <c r="AT170" i="42"/>
  <c r="AT186" i="42"/>
  <c r="AT202" i="42"/>
  <c r="AT218" i="42"/>
  <c r="AT234" i="42"/>
  <c r="AT250" i="42"/>
  <c r="AT266" i="42"/>
  <c r="AT282" i="42"/>
  <c r="AT8" i="42"/>
  <c r="AT85" i="42"/>
  <c r="AT117" i="42"/>
  <c r="AT149" i="42"/>
  <c r="AT164" i="42"/>
  <c r="AT180" i="42"/>
  <c r="AT196" i="42"/>
  <c r="AT212" i="42"/>
  <c r="AT228" i="42"/>
  <c r="AT244" i="42"/>
  <c r="AT260" i="42"/>
  <c r="AT276" i="42"/>
  <c r="AT292" i="42"/>
  <c r="AT79" i="42"/>
  <c r="AT143" i="42"/>
  <c r="AT181" i="42"/>
  <c r="AT213" i="42"/>
  <c r="AT245" i="42"/>
  <c r="AT277" i="42"/>
  <c r="AT304" i="42"/>
  <c r="AT320" i="42"/>
  <c r="AT123" i="42"/>
  <c r="AT171" i="42"/>
  <c r="AT203" i="42"/>
  <c r="AT235" i="42"/>
  <c r="AT119" i="42"/>
  <c r="AT169" i="42"/>
  <c r="AT201" i="42"/>
  <c r="AT241" i="42"/>
  <c r="AT273" i="42"/>
  <c r="AT302" i="42"/>
  <c r="AT318" i="42"/>
  <c r="AT83" i="42"/>
  <c r="AT147" i="42"/>
  <c r="AT175" i="42"/>
  <c r="AT207" i="42"/>
  <c r="AT279" i="42"/>
  <c r="AT313" i="42"/>
  <c r="AT259" i="42"/>
  <c r="AT311" i="42"/>
  <c r="AT271" i="42"/>
  <c r="AT317" i="42"/>
  <c r="AT283" i="42"/>
  <c r="AT323" i="42"/>
  <c r="AT15" i="42"/>
  <c r="AT31" i="42"/>
  <c r="AT47" i="42"/>
  <c r="AT13" i="42"/>
  <c r="AT29" i="42"/>
  <c r="AT45" i="42"/>
  <c r="AT14" i="42"/>
  <c r="AT46" i="42"/>
  <c r="AT69" i="42"/>
  <c r="AT18" i="42"/>
  <c r="AT50" i="42"/>
  <c r="AT67" i="42"/>
  <c r="AT28" i="42"/>
  <c r="AT76" i="42"/>
  <c r="AT90" i="42"/>
  <c r="AT106" i="42"/>
  <c r="AT122" i="42"/>
  <c r="AT138" i="42"/>
  <c r="AT20" i="42"/>
  <c r="AT64" i="42"/>
  <c r="AT88" i="42"/>
  <c r="AT104" i="42"/>
  <c r="AT120" i="42"/>
  <c r="AT136" i="42"/>
  <c r="AT24" i="42"/>
  <c r="AT97" i="42"/>
  <c r="AT129" i="42"/>
  <c r="AT158" i="42"/>
  <c r="AT174" i="42"/>
  <c r="AT190" i="42"/>
  <c r="AT206" i="42"/>
  <c r="AT222" i="42"/>
  <c r="AT238" i="42"/>
  <c r="AT254" i="42"/>
  <c r="AT270" i="42"/>
  <c r="AT286" i="42"/>
  <c r="AT40" i="42"/>
  <c r="AT93" i="42"/>
  <c r="AT125" i="42"/>
  <c r="AT152" i="42"/>
  <c r="AT168" i="42"/>
  <c r="AT184" i="42"/>
  <c r="AT200" i="42"/>
  <c r="AT216" i="42"/>
  <c r="AT232" i="42"/>
  <c r="AT233" i="42" s="1"/>
  <c r="AT248" i="42"/>
  <c r="AT264" i="42"/>
  <c r="AT280" i="42"/>
  <c r="AT296" i="42"/>
  <c r="AT95" i="42"/>
  <c r="AT157" i="42"/>
  <c r="AT189" i="42"/>
  <c r="AT221" i="42"/>
  <c r="AT253" i="42"/>
  <c r="AT285" i="42"/>
  <c r="AT308" i="42"/>
  <c r="AT54" i="42"/>
  <c r="AT139" i="42"/>
  <c r="AT179" i="42"/>
  <c r="AT211" i="42"/>
  <c r="AT48" i="42"/>
  <c r="AT135" i="42"/>
  <c r="AT177" i="42"/>
  <c r="AT209" i="42"/>
  <c r="AT249" i="42"/>
  <c r="AT281" i="42"/>
  <c r="AT306" i="42"/>
  <c r="AT322" i="42"/>
  <c r="AT99" i="42"/>
  <c r="AT151" i="42"/>
  <c r="AT183" i="42"/>
  <c r="AT215" i="42"/>
  <c r="AT295" i="42"/>
  <c r="AT321" i="42"/>
  <c r="AT275" i="42"/>
  <c r="AT319" i="42"/>
  <c r="AT287" i="42"/>
  <c r="AT223" i="42"/>
  <c r="AT299" i="42"/>
  <c r="AS3" i="42"/>
  <c r="CA6" i="40"/>
  <c r="BZ4" i="40"/>
  <c r="BT1" i="34"/>
  <c r="BN6" i="40"/>
  <c r="R3" i="35"/>
  <c r="BM4" i="40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8" i="35"/>
  <c r="L9" i="35"/>
  <c r="L10" i="35"/>
  <c r="L11" i="35"/>
  <c r="L7" i="35"/>
  <c r="D3" i="35"/>
  <c r="S19" i="7" s="1"/>
  <c r="BI129" i="45" l="1"/>
  <c r="BG309" i="45"/>
  <c r="BS309" i="45"/>
  <c r="AM3" i="35"/>
  <c r="X14" i="43"/>
  <c r="DA1" i="45"/>
  <c r="DA91" i="45" s="1"/>
  <c r="BW295" i="45"/>
  <c r="CX319" i="45"/>
  <c r="CX307" i="45" s="1"/>
  <c r="CI181" i="45"/>
  <c r="CI178" i="45"/>
  <c r="CI179" i="45"/>
  <c r="BU318" i="45"/>
  <c r="BU319" i="45" s="1"/>
  <c r="CX321" i="45"/>
  <c r="CJ321" i="45"/>
  <c r="BV305" i="45"/>
  <c r="CZ305" i="45" s="1"/>
  <c r="CZ295" i="45"/>
  <c r="CZ296" i="45" s="1"/>
  <c r="BV296" i="45"/>
  <c r="BE318" i="45"/>
  <c r="CI318" i="45"/>
  <c r="CJ319" i="45"/>
  <c r="CY112" i="45"/>
  <c r="CY119" i="45"/>
  <c r="CY47" i="45"/>
  <c r="CY167" i="45"/>
  <c r="CY45" i="45"/>
  <c r="CY69" i="45"/>
  <c r="CY46" i="45"/>
  <c r="CY49" i="45"/>
  <c r="CY322" i="45"/>
  <c r="CY42" i="45"/>
  <c r="CY41" i="45"/>
  <c r="CY40" i="45"/>
  <c r="CY107" i="45"/>
  <c r="CY48" i="45"/>
  <c r="CY43" i="45"/>
  <c r="CH295" i="45"/>
  <c r="CH296" i="45" s="1"/>
  <c r="BD296" i="45"/>
  <c r="BD305" i="45"/>
  <c r="CH305" i="45" s="1"/>
  <c r="CK317" i="45"/>
  <c r="CK130" i="45"/>
  <c r="CU129" i="45"/>
  <c r="D14" i="43"/>
  <c r="CG1" i="45"/>
  <c r="CG91" i="45" s="1"/>
  <c r="BC295" i="45"/>
  <c r="X4" i="44"/>
  <c r="CW307" i="45"/>
  <c r="CW134" i="45"/>
  <c r="CV129" i="45"/>
  <c r="BS302" i="45"/>
  <c r="CW302" i="45" s="1"/>
  <c r="BS317" i="45"/>
  <c r="BS130" i="45"/>
  <c r="BS129" i="45" s="1"/>
  <c r="CI112" i="45"/>
  <c r="CI48" i="45"/>
  <c r="CI45" i="45"/>
  <c r="CI322" i="45"/>
  <c r="CI47" i="45"/>
  <c r="CI42" i="45"/>
  <c r="CI107" i="45"/>
  <c r="CI167" i="45"/>
  <c r="CI40" i="45"/>
  <c r="CI49" i="45"/>
  <c r="CI46" i="45"/>
  <c r="CI69" i="45"/>
  <c r="CI119" i="45"/>
  <c r="CI43" i="45"/>
  <c r="CI41" i="45"/>
  <c r="CL309" i="45"/>
  <c r="CY318" i="45"/>
  <c r="CK134" i="45"/>
  <c r="CV309" i="45"/>
  <c r="BF319" i="45"/>
  <c r="BF134" i="45" s="1"/>
  <c r="BF306" i="45" s="1"/>
  <c r="CZ266" i="45"/>
  <c r="CZ81" i="45"/>
  <c r="CZ113" i="45"/>
  <c r="CZ117" i="45"/>
  <c r="CZ121" i="45"/>
  <c r="CZ220" i="45"/>
  <c r="CZ244" i="45"/>
  <c r="CZ288" i="45"/>
  <c r="CZ300" i="45"/>
  <c r="CZ35" i="45"/>
  <c r="CZ209" i="45"/>
  <c r="CZ13" i="45"/>
  <c r="CZ115" i="45"/>
  <c r="CZ206" i="45"/>
  <c r="CZ26" i="45"/>
  <c r="CZ125" i="45"/>
  <c r="CZ31" i="45"/>
  <c r="CZ158" i="45"/>
  <c r="CZ186" i="45"/>
  <c r="CZ194" i="45"/>
  <c r="CZ230" i="45"/>
  <c r="CZ14" i="45"/>
  <c r="CZ18" i="45"/>
  <c r="CZ53" i="45"/>
  <c r="CZ306" i="45"/>
  <c r="CZ54" i="45"/>
  <c r="CZ97" i="45"/>
  <c r="CZ252" i="45"/>
  <c r="CZ264" i="45"/>
  <c r="CZ51" i="45"/>
  <c r="CZ55" i="45"/>
  <c r="CZ106" i="45"/>
  <c r="CZ126" i="45"/>
  <c r="CZ201" i="45"/>
  <c r="CZ52" i="45"/>
  <c r="CZ65" i="45"/>
  <c r="CZ15" i="45"/>
  <c r="CZ19" i="45"/>
  <c r="CZ58" i="45"/>
  <c r="CZ225" i="45"/>
  <c r="CZ5" i="45"/>
  <c r="CZ11" i="45"/>
  <c r="CZ12" i="45"/>
  <c r="CZ256" i="45"/>
  <c r="CZ276" i="45"/>
  <c r="CZ75" i="45"/>
  <c r="CZ151" i="45"/>
  <c r="CZ10" i="45"/>
  <c r="CZ100" i="45"/>
  <c r="CZ304" i="45"/>
  <c r="CZ233" i="45"/>
  <c r="CZ205" i="45"/>
  <c r="CZ135" i="45" s="1"/>
  <c r="CZ79" i="45"/>
  <c r="CZ78" i="45" s="1"/>
  <c r="CZ254" i="45"/>
  <c r="CZ92" i="45"/>
  <c r="CZ116" i="45"/>
  <c r="CZ210" i="45"/>
  <c r="CZ132" i="45"/>
  <c r="CZ255" i="45"/>
  <c r="CZ287" i="45"/>
  <c r="CZ144" i="45"/>
  <c r="CZ175" i="45"/>
  <c r="CZ25" i="45"/>
  <c r="CZ207" i="45"/>
  <c r="CZ251" i="45"/>
  <c r="CZ84" i="45"/>
  <c r="CZ231" i="45"/>
  <c r="CZ265" i="45"/>
  <c r="BV206" i="45"/>
  <c r="BG317" i="45"/>
  <c r="BG130" i="45"/>
  <c r="BG129" i="45" s="1"/>
  <c r="BG302" i="45"/>
  <c r="CK302" i="45" s="1"/>
  <c r="CL130" i="45"/>
  <c r="CL317" i="45"/>
  <c r="CY181" i="45"/>
  <c r="CY178" i="45"/>
  <c r="CY179" i="45"/>
  <c r="CH306" i="45"/>
  <c r="CH11" i="45"/>
  <c r="CH54" i="45"/>
  <c r="CH113" i="45"/>
  <c r="CH125" i="45"/>
  <c r="CH252" i="45"/>
  <c r="CH12" i="45"/>
  <c r="CH31" i="45"/>
  <c r="CH35" i="45"/>
  <c r="CH201" i="45"/>
  <c r="CH5" i="45"/>
  <c r="CH52" i="45"/>
  <c r="CH75" i="45"/>
  <c r="CH115" i="45"/>
  <c r="CH206" i="45"/>
  <c r="CH18" i="45"/>
  <c r="CH266" i="45"/>
  <c r="CH19" i="45"/>
  <c r="CH26" i="45"/>
  <c r="CH58" i="45"/>
  <c r="CH65" i="45"/>
  <c r="CH97" i="45"/>
  <c r="CH121" i="45"/>
  <c r="CH220" i="45"/>
  <c r="CH256" i="45"/>
  <c r="CH304" i="45"/>
  <c r="CH106" i="45"/>
  <c r="CH205" i="45"/>
  <c r="CH135" i="45" s="1"/>
  <c r="CH233" i="45"/>
  <c r="CH13" i="45"/>
  <c r="CH79" i="45"/>
  <c r="CH78" i="45" s="1"/>
  <c r="CH151" i="45"/>
  <c r="CH158" i="45"/>
  <c r="CH230" i="45"/>
  <c r="CH254" i="45"/>
  <c r="CH15" i="45"/>
  <c r="CH81" i="45"/>
  <c r="CH117" i="45"/>
  <c r="CH51" i="45"/>
  <c r="CH55" i="45"/>
  <c r="CH126" i="45"/>
  <c r="CH209" i="45"/>
  <c r="CH288" i="45"/>
  <c r="CH244" i="45"/>
  <c r="CH276" i="45"/>
  <c r="CH264" i="45"/>
  <c r="CH25" i="45"/>
  <c r="CH116" i="45"/>
  <c r="CH300" i="45"/>
  <c r="CH225" i="45"/>
  <c r="CH194" i="45"/>
  <c r="CH210" i="45"/>
  <c r="CH14" i="45"/>
  <c r="CH53" i="45"/>
  <c r="CH10" i="45"/>
  <c r="CH84" i="45"/>
  <c r="CH175" i="45"/>
  <c r="CH207" i="45"/>
  <c r="CH186" i="45"/>
  <c r="CH100" i="45"/>
  <c r="CH132" i="45"/>
  <c r="CH144" i="45"/>
  <c r="CH92" i="45"/>
  <c r="CH231" i="45"/>
  <c r="CH251" i="45"/>
  <c r="CH255" i="45"/>
  <c r="CH287" i="45"/>
  <c r="CH265" i="45"/>
  <c r="BD206" i="45"/>
  <c r="BT319" i="45"/>
  <c r="BT307" i="45" s="1"/>
  <c r="BZ92" i="40"/>
  <c r="BZ91" i="40"/>
  <c r="BZ90" i="40"/>
  <c r="BZ89" i="40"/>
  <c r="BZ88" i="40"/>
  <c r="BZ87" i="40"/>
  <c r="BZ86" i="40"/>
  <c r="BZ85" i="40"/>
  <c r="BZ84" i="40"/>
  <c r="BZ83" i="40"/>
  <c r="BZ82" i="40"/>
  <c r="BZ81" i="40"/>
  <c r="BZ80" i="40"/>
  <c r="BZ79" i="40"/>
  <c r="BZ78" i="40"/>
  <c r="BZ77" i="40"/>
  <c r="BZ76" i="40"/>
  <c r="BZ75" i="40"/>
  <c r="BZ74" i="40"/>
  <c r="BZ70" i="40"/>
  <c r="BZ68" i="40"/>
  <c r="BZ67" i="40"/>
  <c r="BZ66" i="40"/>
  <c r="BZ65" i="40"/>
  <c r="BZ64" i="40"/>
  <c r="BZ71" i="40"/>
  <c r="BZ73" i="40"/>
  <c r="BZ69" i="40"/>
  <c r="BZ72" i="40"/>
  <c r="BZ62" i="40"/>
  <c r="BZ61" i="40"/>
  <c r="BZ60" i="40"/>
  <c r="BZ58" i="40"/>
  <c r="BZ51" i="40"/>
  <c r="BZ59" i="40"/>
  <c r="BZ56" i="40"/>
  <c r="BZ54" i="40"/>
  <c r="BZ50" i="40"/>
  <c r="BZ49" i="40"/>
  <c r="BZ48" i="40"/>
  <c r="BZ47" i="40"/>
  <c r="BZ46" i="40"/>
  <c r="BZ52" i="40"/>
  <c r="BZ63" i="40"/>
  <c r="BZ55" i="40"/>
  <c r="BZ43" i="40"/>
  <c r="BZ42" i="40"/>
  <c r="BZ38" i="40"/>
  <c r="BZ44" i="40"/>
  <c r="BZ53" i="40"/>
  <c r="BZ41" i="40"/>
  <c r="BZ45" i="40"/>
  <c r="BZ39" i="40"/>
  <c r="BZ57" i="40"/>
  <c r="BZ35" i="40"/>
  <c r="BZ26" i="40"/>
  <c r="BZ36" i="40"/>
  <c r="BZ34" i="40"/>
  <c r="BZ33" i="40"/>
  <c r="BZ31" i="40"/>
  <c r="BZ29" i="40"/>
  <c r="BZ25" i="40"/>
  <c r="BZ40" i="40"/>
  <c r="BZ37" i="40"/>
  <c r="BZ20" i="40"/>
  <c r="BZ24" i="40"/>
  <c r="BZ32" i="40"/>
  <c r="BZ22" i="40"/>
  <c r="BZ17" i="40"/>
  <c r="BZ15" i="40"/>
  <c r="BZ23" i="40"/>
  <c r="BZ21" i="40"/>
  <c r="BZ30" i="40"/>
  <c r="BZ28" i="40"/>
  <c r="BZ19" i="40"/>
  <c r="BZ13" i="40"/>
  <c r="BZ12" i="40"/>
  <c r="BZ11" i="40"/>
  <c r="BZ10" i="40"/>
  <c r="BZ9" i="40"/>
  <c r="BZ8" i="40"/>
  <c r="BZ7" i="40"/>
  <c r="BZ18" i="40"/>
  <c r="BZ27" i="40"/>
  <c r="BZ14" i="40"/>
  <c r="BZ16" i="40"/>
  <c r="BM91" i="40"/>
  <c r="BM87" i="40"/>
  <c r="BM78" i="40"/>
  <c r="BM77" i="40"/>
  <c r="BM76" i="40"/>
  <c r="BM75" i="40"/>
  <c r="BM74" i="40"/>
  <c r="BM73" i="40"/>
  <c r="BM72" i="40"/>
  <c r="BM71" i="40"/>
  <c r="BM70" i="40"/>
  <c r="BM69" i="40"/>
  <c r="BM81" i="40"/>
  <c r="BM92" i="40"/>
  <c r="BM88" i="40"/>
  <c r="BM89" i="40"/>
  <c r="BM85" i="40"/>
  <c r="BM83" i="40"/>
  <c r="BM79" i="40"/>
  <c r="BM90" i="40"/>
  <c r="BM86" i="40"/>
  <c r="BM80" i="40"/>
  <c r="BM67" i="40"/>
  <c r="BM68" i="40"/>
  <c r="BM65" i="40"/>
  <c r="BM62" i="40"/>
  <c r="BM61" i="40"/>
  <c r="BM60" i="40"/>
  <c r="BM59" i="40"/>
  <c r="BM58" i="40"/>
  <c r="BM57" i="40"/>
  <c r="BM82" i="40"/>
  <c r="BM84" i="40"/>
  <c r="BM66" i="40"/>
  <c r="BM64" i="40"/>
  <c r="BM63" i="40"/>
  <c r="BM52" i="40"/>
  <c r="BM51" i="40"/>
  <c r="BM56" i="40"/>
  <c r="BM53" i="40"/>
  <c r="BM55" i="40"/>
  <c r="BM50" i="40"/>
  <c r="BM49" i="40"/>
  <c r="BM48" i="40"/>
  <c r="BM47" i="40"/>
  <c r="BM46" i="40"/>
  <c r="BM37" i="40"/>
  <c r="BM36" i="40"/>
  <c r="BM35" i="40"/>
  <c r="BM34" i="40"/>
  <c r="BM33" i="40"/>
  <c r="BM32" i="40"/>
  <c r="BM31" i="40"/>
  <c r="BM30" i="40"/>
  <c r="BM29" i="40"/>
  <c r="BM28" i="40"/>
  <c r="BM27" i="40"/>
  <c r="BM26" i="40"/>
  <c r="BM25" i="40"/>
  <c r="BM24" i="40"/>
  <c r="BM39" i="40"/>
  <c r="BM54" i="40"/>
  <c r="BM44" i="40"/>
  <c r="BM43" i="40"/>
  <c r="BM42" i="40"/>
  <c r="BM38" i="40"/>
  <c r="BM40" i="40"/>
  <c r="BM45" i="40"/>
  <c r="BM23" i="40"/>
  <c r="BM22" i="40"/>
  <c r="BM21" i="40"/>
  <c r="BM20" i="40"/>
  <c r="BM19" i="40"/>
  <c r="BM18" i="40"/>
  <c r="BM17" i="40"/>
  <c r="BM16" i="40"/>
  <c r="BM15" i="40"/>
  <c r="BM9" i="40"/>
  <c r="BM8" i="40"/>
  <c r="BM7" i="40"/>
  <c r="BM14" i="40"/>
  <c r="BM13" i="40"/>
  <c r="BM12" i="40"/>
  <c r="BM11" i="40"/>
  <c r="BM10" i="40"/>
  <c r="BM41" i="40"/>
  <c r="BG4" i="42"/>
  <c r="BG6" i="42"/>
  <c r="BG14" i="42"/>
  <c r="BG22" i="42"/>
  <c r="BG30" i="42"/>
  <c r="BG38" i="42"/>
  <c r="BG46" i="42"/>
  <c r="BG54" i="42"/>
  <c r="BG61" i="42"/>
  <c r="BG63" i="42"/>
  <c r="BG65" i="42"/>
  <c r="BG67" i="42"/>
  <c r="BG69" i="42"/>
  <c r="BG71" i="42"/>
  <c r="BG73" i="42"/>
  <c r="BG7" i="42"/>
  <c r="BG15" i="42"/>
  <c r="BG23" i="42"/>
  <c r="BG31" i="42"/>
  <c r="BG39" i="42"/>
  <c r="BG47" i="42"/>
  <c r="BG8" i="42"/>
  <c r="BG10" i="42"/>
  <c r="BG18" i="42"/>
  <c r="BG26" i="42"/>
  <c r="BG34" i="42"/>
  <c r="BG42" i="42"/>
  <c r="BG50" i="42"/>
  <c r="BG58" i="42"/>
  <c r="BG62" i="42"/>
  <c r="BG64" i="42"/>
  <c r="BG66" i="42"/>
  <c r="BG68" i="42"/>
  <c r="BG70" i="42"/>
  <c r="BG72" i="42"/>
  <c r="BG29" i="42"/>
  <c r="BG32" i="42"/>
  <c r="BG49" i="42"/>
  <c r="BG55" i="42"/>
  <c r="BG5" i="42"/>
  <c r="BG12" i="42"/>
  <c r="BG25" i="42"/>
  <c r="BG35" i="42"/>
  <c r="BG17" i="42"/>
  <c r="BG27" i="42"/>
  <c r="BG44" i="42"/>
  <c r="BG52" i="42"/>
  <c r="BG21" i="42"/>
  <c r="BG28" i="42"/>
  <c r="BG37" i="42"/>
  <c r="BG56" i="42"/>
  <c r="BG60" i="42"/>
  <c r="BG82" i="42"/>
  <c r="BG90" i="42"/>
  <c r="BG96" i="42"/>
  <c r="BG9" i="42"/>
  <c r="BG24" i="42"/>
  <c r="BG33" i="42"/>
  <c r="BG40" i="42"/>
  <c r="BG51" i="42"/>
  <c r="BG76" i="42"/>
  <c r="BG84" i="42"/>
  <c r="BG92" i="42"/>
  <c r="BG97" i="42"/>
  <c r="BG99" i="42"/>
  <c r="BG101" i="42"/>
  <c r="BG103" i="42"/>
  <c r="BG105" i="42"/>
  <c r="BG107" i="42"/>
  <c r="BG109" i="42"/>
  <c r="BG111" i="42"/>
  <c r="BG113" i="42"/>
  <c r="BG115" i="42"/>
  <c r="BG117" i="42"/>
  <c r="BG119" i="42"/>
  <c r="BG121" i="42"/>
  <c r="BG123" i="42"/>
  <c r="BG125" i="42"/>
  <c r="BG127" i="42"/>
  <c r="BG129" i="42"/>
  <c r="BG131" i="42"/>
  <c r="BG133" i="42"/>
  <c r="BG135" i="42"/>
  <c r="BG137" i="42"/>
  <c r="BG139" i="42"/>
  <c r="BG141" i="42"/>
  <c r="BG143" i="42"/>
  <c r="BG145" i="42"/>
  <c r="BG147" i="42"/>
  <c r="BG149" i="42"/>
  <c r="BG151" i="42"/>
  <c r="BG153" i="42"/>
  <c r="BG155" i="42"/>
  <c r="BG157" i="42"/>
  <c r="BG159" i="42"/>
  <c r="BG161" i="42"/>
  <c r="BG163" i="42"/>
  <c r="BG165" i="42"/>
  <c r="BG167" i="42"/>
  <c r="BG53" i="42"/>
  <c r="BG77" i="42"/>
  <c r="BG85" i="42"/>
  <c r="BG93" i="42"/>
  <c r="BG13" i="42"/>
  <c r="BG20" i="42"/>
  <c r="BG45" i="42"/>
  <c r="BG57" i="42"/>
  <c r="BG59" i="42"/>
  <c r="BG78" i="42"/>
  <c r="BG86" i="42"/>
  <c r="BG94" i="42"/>
  <c r="BG11" i="42"/>
  <c r="BG16" i="42"/>
  <c r="BG41" i="42"/>
  <c r="BG48" i="42"/>
  <c r="BG80" i="42"/>
  <c r="BG88" i="42"/>
  <c r="BG98" i="42"/>
  <c r="BG100" i="42"/>
  <c r="BG102" i="42"/>
  <c r="BG104" i="42"/>
  <c r="BG106" i="42"/>
  <c r="BG108" i="42"/>
  <c r="BG110" i="42"/>
  <c r="BG112" i="42"/>
  <c r="BG114" i="42"/>
  <c r="BG116" i="42"/>
  <c r="BG118" i="42"/>
  <c r="BG120" i="42"/>
  <c r="BG122" i="42"/>
  <c r="BG124" i="42"/>
  <c r="BG126" i="42"/>
  <c r="BG128" i="42"/>
  <c r="BG130" i="42"/>
  <c r="BG132" i="42"/>
  <c r="BG134" i="42"/>
  <c r="BG136" i="42"/>
  <c r="BG138" i="42"/>
  <c r="BG140" i="42"/>
  <c r="BG142" i="42"/>
  <c r="BG144" i="42"/>
  <c r="BG146" i="42"/>
  <c r="BG148" i="42"/>
  <c r="BG150" i="42"/>
  <c r="BG152" i="42"/>
  <c r="BG154" i="42"/>
  <c r="BG156" i="42"/>
  <c r="BG158" i="42"/>
  <c r="BG160" i="42"/>
  <c r="BG162" i="42"/>
  <c r="BG164" i="42"/>
  <c r="BG166" i="42"/>
  <c r="BG83" i="42"/>
  <c r="BG95" i="42"/>
  <c r="BG36" i="42"/>
  <c r="BG81" i="42"/>
  <c r="BG43" i="42"/>
  <c r="BG74" i="42"/>
  <c r="BG79" i="42"/>
  <c r="BG169" i="42"/>
  <c r="BG171" i="42"/>
  <c r="BG173" i="42"/>
  <c r="BG175" i="42"/>
  <c r="BG177" i="42"/>
  <c r="BG179" i="42"/>
  <c r="BG181" i="42"/>
  <c r="BG183" i="42"/>
  <c r="BG185" i="42"/>
  <c r="BG187" i="42"/>
  <c r="BG89" i="42"/>
  <c r="BG168" i="42"/>
  <c r="BG176" i="42"/>
  <c r="BG184" i="42"/>
  <c r="BG91" i="42"/>
  <c r="BG189" i="42"/>
  <c r="BG191" i="42"/>
  <c r="BG193" i="42"/>
  <c r="BG195" i="42"/>
  <c r="BG197" i="42"/>
  <c r="BG199" i="42"/>
  <c r="BG201" i="42"/>
  <c r="BG203" i="42"/>
  <c r="BG205" i="42"/>
  <c r="BG207" i="42"/>
  <c r="BG209" i="42"/>
  <c r="BG211" i="42"/>
  <c r="BG213" i="42"/>
  <c r="BG215" i="42"/>
  <c r="BG217" i="42"/>
  <c r="BG219" i="42"/>
  <c r="BG221" i="42"/>
  <c r="BG223" i="42"/>
  <c r="BG225" i="42"/>
  <c r="BG227" i="42"/>
  <c r="BG229" i="42"/>
  <c r="BG231" i="42"/>
  <c r="BG233" i="42"/>
  <c r="BG235" i="42"/>
  <c r="BG237" i="42"/>
  <c r="BG239" i="42"/>
  <c r="BG241" i="42"/>
  <c r="BG243" i="42"/>
  <c r="BG245" i="42"/>
  <c r="BG247" i="42"/>
  <c r="BG249" i="42"/>
  <c r="BG251" i="42"/>
  <c r="BG253" i="42"/>
  <c r="BG255" i="42"/>
  <c r="BG257" i="42"/>
  <c r="BG259" i="42"/>
  <c r="BG261" i="42"/>
  <c r="BG170" i="42"/>
  <c r="BG178" i="42"/>
  <c r="BG186" i="42"/>
  <c r="BG19" i="42"/>
  <c r="BG87" i="42"/>
  <c r="BG172" i="42"/>
  <c r="BG75" i="42"/>
  <c r="BG190" i="42"/>
  <c r="BG192" i="42"/>
  <c r="BG194" i="42"/>
  <c r="BG196" i="42"/>
  <c r="BG198" i="42"/>
  <c r="BG200" i="42"/>
  <c r="BG202" i="42"/>
  <c r="BG204" i="42"/>
  <c r="BG206" i="42"/>
  <c r="BG208" i="42"/>
  <c r="BG210" i="42"/>
  <c r="BG212" i="42"/>
  <c r="BG214" i="42"/>
  <c r="BG216" i="42"/>
  <c r="BG218" i="42"/>
  <c r="BG220" i="42"/>
  <c r="BG222" i="42"/>
  <c r="BG224" i="42"/>
  <c r="BG226" i="42"/>
  <c r="BG228" i="42"/>
  <c r="BG230" i="42"/>
  <c r="BG232" i="42"/>
  <c r="BG234" i="42"/>
  <c r="BG236" i="42"/>
  <c r="BG238" i="42"/>
  <c r="BG240" i="42"/>
  <c r="BG242" i="42"/>
  <c r="BG244" i="42"/>
  <c r="BG246" i="42"/>
  <c r="BG248" i="42"/>
  <c r="BG250" i="42"/>
  <c r="BG252" i="42"/>
  <c r="BG254" i="42"/>
  <c r="BG256" i="42"/>
  <c r="BG258" i="42"/>
  <c r="BG260" i="42"/>
  <c r="BG262" i="42"/>
  <c r="BG264" i="42"/>
  <c r="BG266" i="42"/>
  <c r="BG268" i="42"/>
  <c r="BG270" i="42"/>
  <c r="BG272" i="42"/>
  <c r="BG274" i="42"/>
  <c r="BG276" i="42"/>
  <c r="BG278" i="42"/>
  <c r="BG280" i="42"/>
  <c r="BG282" i="42"/>
  <c r="BG284" i="42"/>
  <c r="BG286" i="42"/>
  <c r="BG288" i="42"/>
  <c r="BG290" i="42"/>
  <c r="BG292" i="42"/>
  <c r="BG294" i="42"/>
  <c r="BG296" i="42"/>
  <c r="BG298" i="42"/>
  <c r="BG300" i="42"/>
  <c r="BG302" i="42"/>
  <c r="BG304" i="42"/>
  <c r="BG306" i="42"/>
  <c r="BG308" i="42"/>
  <c r="BG310" i="42"/>
  <c r="BG312" i="42"/>
  <c r="BG314" i="42"/>
  <c r="BG316" i="42"/>
  <c r="BG318" i="42"/>
  <c r="BG320" i="42"/>
  <c r="BG322" i="42"/>
  <c r="BG174" i="42"/>
  <c r="BG188" i="42"/>
  <c r="BG182" i="42"/>
  <c r="BG263" i="42"/>
  <c r="BG265" i="42"/>
  <c r="BG267" i="42"/>
  <c r="BG269" i="42"/>
  <c r="BG271" i="42"/>
  <c r="BG273" i="42"/>
  <c r="BG275" i="42"/>
  <c r="BG277" i="42"/>
  <c r="BG279" i="42"/>
  <c r="BG281" i="42"/>
  <c r="BG283" i="42"/>
  <c r="BG285" i="42"/>
  <c r="BG287" i="42"/>
  <c r="BG289" i="42"/>
  <c r="BG291" i="42"/>
  <c r="BG293" i="42"/>
  <c r="BG295" i="42"/>
  <c r="BG297" i="42"/>
  <c r="BG299" i="42"/>
  <c r="BG301" i="42"/>
  <c r="BG303" i="42"/>
  <c r="BG305" i="42"/>
  <c r="BG307" i="42"/>
  <c r="BG309" i="42"/>
  <c r="BG311" i="42"/>
  <c r="BG313" i="42"/>
  <c r="BG315" i="42"/>
  <c r="BG317" i="42"/>
  <c r="BG319" i="42"/>
  <c r="BG321" i="42"/>
  <c r="BG323" i="42"/>
  <c r="BG180" i="42"/>
  <c r="AS18" i="42"/>
  <c r="AS34" i="42"/>
  <c r="AS50" i="42"/>
  <c r="AS20" i="42"/>
  <c r="AS36" i="42"/>
  <c r="AS52" i="42"/>
  <c r="AS29" i="42"/>
  <c r="AS56" i="42"/>
  <c r="AS72" i="42"/>
  <c r="AS25" i="42"/>
  <c r="AS54" i="42"/>
  <c r="AS70" i="42"/>
  <c r="AS51" i="42"/>
  <c r="AS81" i="42"/>
  <c r="AS97" i="42"/>
  <c r="AS113" i="42"/>
  <c r="AS129" i="42"/>
  <c r="AS145" i="42"/>
  <c r="AS43" i="42"/>
  <c r="AS79" i="42"/>
  <c r="AS95" i="42"/>
  <c r="AS111" i="42"/>
  <c r="AS127" i="42"/>
  <c r="AS143" i="42"/>
  <c r="AS57" i="42"/>
  <c r="AS96" i="42"/>
  <c r="AS128" i="42"/>
  <c r="AS157" i="42"/>
  <c r="AS173" i="42"/>
  <c r="AS189" i="42"/>
  <c r="AS205" i="42"/>
  <c r="AS221" i="42"/>
  <c r="AS241" i="42"/>
  <c r="AS257" i="42"/>
  <c r="AS273" i="42"/>
  <c r="AS289" i="42"/>
  <c r="AS84" i="42"/>
  <c r="AS116" i="42"/>
  <c r="AS148" i="42"/>
  <c r="AS163" i="42"/>
  <c r="AS179" i="42"/>
  <c r="AS195" i="42"/>
  <c r="AS211" i="42"/>
  <c r="AS227" i="42"/>
  <c r="AS243" i="42"/>
  <c r="AS259" i="42"/>
  <c r="AS275" i="42"/>
  <c r="AS291" i="42"/>
  <c r="AS102" i="42"/>
  <c r="AS156" i="42"/>
  <c r="AS188" i="42"/>
  <c r="AS220" i="42"/>
  <c r="AS252" i="42"/>
  <c r="AS284" i="42"/>
  <c r="AS307" i="42"/>
  <c r="AS323" i="42"/>
  <c r="AS114" i="42"/>
  <c r="AS162" i="42"/>
  <c r="AS194" i="42"/>
  <c r="AS226" i="42"/>
  <c r="AS69" i="42"/>
  <c r="AS126" i="42"/>
  <c r="AS168" i="42"/>
  <c r="AS200" i="42"/>
  <c r="AS232" i="42"/>
  <c r="AS233" i="42" s="1"/>
  <c r="AS264" i="42"/>
  <c r="AS296" i="42"/>
  <c r="AS309" i="42"/>
  <c r="AS23" i="42"/>
  <c r="AS122" i="42"/>
  <c r="AS174" i="42"/>
  <c r="AS206" i="42"/>
  <c r="AS270" i="42"/>
  <c r="AS320" i="42"/>
  <c r="AS282" i="42"/>
  <c r="AS278" i="42"/>
  <c r="AS316" i="42"/>
  <c r="AS298" i="42"/>
  <c r="AS302" i="42"/>
  <c r="AS4" i="42"/>
  <c r="AS6" i="42"/>
  <c r="AS22" i="42"/>
  <c r="AS38" i="42"/>
  <c r="AS8" i="42"/>
  <c r="AS24" i="42"/>
  <c r="AS40" i="42"/>
  <c r="AS5" i="42"/>
  <c r="AS37" i="42"/>
  <c r="AS60" i="42"/>
  <c r="AS76" i="42"/>
  <c r="AS33" i="42"/>
  <c r="AS58" i="42"/>
  <c r="AS74" i="42"/>
  <c r="AS59" i="42"/>
  <c r="AS85" i="42"/>
  <c r="AS101" i="42"/>
  <c r="AS117" i="42"/>
  <c r="AS133" i="42"/>
  <c r="AS149" i="42"/>
  <c r="AS55" i="42"/>
  <c r="AS83" i="42"/>
  <c r="AS99" i="42"/>
  <c r="AS115" i="42"/>
  <c r="AS131" i="42"/>
  <c r="AS147" i="42"/>
  <c r="AS73" i="42"/>
  <c r="AS104" i="42"/>
  <c r="AS136" i="42"/>
  <c r="AS161" i="42"/>
  <c r="AS177" i="42"/>
  <c r="AS193" i="42"/>
  <c r="AS209" i="42"/>
  <c r="AS225" i="42"/>
  <c r="AS245" i="42"/>
  <c r="AS261" i="42"/>
  <c r="AS277" i="42"/>
  <c r="AS293" i="42"/>
  <c r="AS92" i="42"/>
  <c r="AS124" i="42"/>
  <c r="AS151" i="42"/>
  <c r="AS167" i="42"/>
  <c r="AS183" i="42"/>
  <c r="AS199" i="42"/>
  <c r="AS215" i="42"/>
  <c r="AS231" i="42"/>
  <c r="AS247" i="42"/>
  <c r="AS263" i="42"/>
  <c r="AS279" i="42"/>
  <c r="AS295" i="42"/>
  <c r="AS118" i="42"/>
  <c r="AS164" i="42"/>
  <c r="AS196" i="42"/>
  <c r="AS228" i="42"/>
  <c r="AS260" i="42"/>
  <c r="AS292" i="42"/>
  <c r="AS311" i="42"/>
  <c r="AS77" i="42"/>
  <c r="AS130" i="42"/>
  <c r="AS170" i="42"/>
  <c r="AS202" i="42"/>
  <c r="AS234" i="42"/>
  <c r="AS78" i="42"/>
  <c r="AS142" i="42"/>
  <c r="AS176" i="42"/>
  <c r="AS208" i="42"/>
  <c r="AS240" i="42"/>
  <c r="AS272" i="42"/>
  <c r="AS297" i="42"/>
  <c r="AS313" i="42"/>
  <c r="AS61" i="42"/>
  <c r="AS138" i="42"/>
  <c r="AS182" i="42"/>
  <c r="AS214" i="42"/>
  <c r="AS286" i="42"/>
  <c r="AS230" i="42"/>
  <c r="AS222" i="42"/>
  <c r="AS294" i="42"/>
  <c r="AS258" i="42"/>
  <c r="AS306" i="42"/>
  <c r="AS310" i="42"/>
  <c r="AS10" i="42"/>
  <c r="AS26" i="42"/>
  <c r="AS42" i="42"/>
  <c r="AS12" i="42"/>
  <c r="AS28" i="42"/>
  <c r="AS44" i="42"/>
  <c r="AS13" i="42"/>
  <c r="AS45" i="42"/>
  <c r="AS64" i="42"/>
  <c r="AS9" i="42"/>
  <c r="AS41" i="42"/>
  <c r="AS62" i="42"/>
  <c r="AS19" i="42"/>
  <c r="AS67" i="42"/>
  <c r="AS89" i="42"/>
  <c r="AS105" i="42"/>
  <c r="AS121" i="42"/>
  <c r="AS137" i="42"/>
  <c r="AS11" i="42"/>
  <c r="AS63" i="42"/>
  <c r="AS87" i="42"/>
  <c r="AS103" i="42"/>
  <c r="AS119" i="42"/>
  <c r="AS135" i="42"/>
  <c r="AS15" i="42"/>
  <c r="AS80" i="42"/>
  <c r="AS112" i="42"/>
  <c r="AS144" i="42"/>
  <c r="AS165" i="42"/>
  <c r="AS181" i="42"/>
  <c r="AS197" i="42"/>
  <c r="AS213" i="42"/>
  <c r="AS229" i="42"/>
  <c r="AS249" i="42"/>
  <c r="AS265" i="42"/>
  <c r="AS281" i="42"/>
  <c r="AS31" i="42"/>
  <c r="AS100" i="42"/>
  <c r="AS132" i="42"/>
  <c r="AS155" i="42"/>
  <c r="AS171" i="42"/>
  <c r="AS187" i="42"/>
  <c r="AS203" i="42"/>
  <c r="AS219" i="42"/>
  <c r="AS235" i="42"/>
  <c r="AS251" i="42"/>
  <c r="AS267" i="42"/>
  <c r="AS283" i="42"/>
  <c r="AS7" i="42"/>
  <c r="AS134" i="42"/>
  <c r="AS172" i="42"/>
  <c r="AS204" i="42"/>
  <c r="AS236" i="42"/>
  <c r="AS268" i="42"/>
  <c r="AS299" i="42"/>
  <c r="AS315" i="42"/>
  <c r="AS82" i="42"/>
  <c r="AS146" i="42"/>
  <c r="AS178" i="42"/>
  <c r="AS210" i="42"/>
  <c r="AS242" i="42"/>
  <c r="AS94" i="42"/>
  <c r="AS152" i="42"/>
  <c r="AS184" i="42"/>
  <c r="AS216" i="42"/>
  <c r="AS248" i="42"/>
  <c r="AS280" i="42"/>
  <c r="AS301" i="42"/>
  <c r="AS317" i="42"/>
  <c r="AS90" i="42"/>
  <c r="AS158" i="42"/>
  <c r="AS190" i="42"/>
  <c r="AS238" i="42"/>
  <c r="AS304" i="42"/>
  <c r="AS250" i="42"/>
  <c r="AS246" i="42"/>
  <c r="AS300" i="42"/>
  <c r="AS274" i="42"/>
  <c r="AS314" i="42"/>
  <c r="AS318" i="42"/>
  <c r="AS14" i="42"/>
  <c r="AS30" i="42"/>
  <c r="AS46" i="42"/>
  <c r="AS16" i="42"/>
  <c r="AS32" i="42"/>
  <c r="AS48" i="42"/>
  <c r="AS21" i="42"/>
  <c r="AS53" i="42"/>
  <c r="AS68" i="42"/>
  <c r="AS17" i="42"/>
  <c r="AS49" i="42"/>
  <c r="AS66" i="42"/>
  <c r="AS35" i="42"/>
  <c r="AS75" i="42"/>
  <c r="AS93" i="42"/>
  <c r="AS109" i="42"/>
  <c r="AS125" i="42"/>
  <c r="AS141" i="42"/>
  <c r="AS27" i="42"/>
  <c r="AS71" i="42"/>
  <c r="AS91" i="42"/>
  <c r="AS107" i="42"/>
  <c r="AS123" i="42"/>
  <c r="AS139" i="42"/>
  <c r="AS47" i="42"/>
  <c r="AS88" i="42"/>
  <c r="AS120" i="42"/>
  <c r="AS153" i="42"/>
  <c r="AS169" i="42"/>
  <c r="AS185" i="42"/>
  <c r="AS201" i="42"/>
  <c r="AS217" i="42"/>
  <c r="AS237" i="42"/>
  <c r="AS253" i="42"/>
  <c r="AS269" i="42"/>
  <c r="AS285" i="42"/>
  <c r="AS65" i="42"/>
  <c r="AS108" i="42"/>
  <c r="AS140" i="42"/>
  <c r="AS159" i="42"/>
  <c r="AS175" i="42"/>
  <c r="AS191" i="42"/>
  <c r="AS207" i="42"/>
  <c r="AS223" i="42"/>
  <c r="AS239" i="42"/>
  <c r="AS255" i="42"/>
  <c r="AS271" i="42"/>
  <c r="AS287" i="42"/>
  <c r="AS86" i="42"/>
  <c r="AS150" i="42"/>
  <c r="AS180" i="42"/>
  <c r="AS212" i="42"/>
  <c r="AS244" i="42"/>
  <c r="AS276" i="42"/>
  <c r="AS303" i="42"/>
  <c r="AS319" i="42"/>
  <c r="AS98" i="42"/>
  <c r="AS154" i="42"/>
  <c r="AS186" i="42"/>
  <c r="AS218" i="42"/>
  <c r="AS39" i="42"/>
  <c r="AS110" i="42"/>
  <c r="AS160" i="42"/>
  <c r="AS192" i="42"/>
  <c r="AS224" i="42"/>
  <c r="AS256" i="42"/>
  <c r="AS288" i="42"/>
  <c r="AS305" i="42"/>
  <c r="AS321" i="42"/>
  <c r="AS106" i="42"/>
  <c r="AS166" i="42"/>
  <c r="AS198" i="42"/>
  <c r="AS254" i="42"/>
  <c r="AS312" i="42"/>
  <c r="AS266" i="42"/>
  <c r="AS262" i="42"/>
  <c r="AS308" i="42"/>
  <c r="AS290" i="42"/>
  <c r="AS322" i="42"/>
  <c r="AR3" i="42"/>
  <c r="BZ6" i="40"/>
  <c r="BY4" i="40"/>
  <c r="BS1" i="34"/>
  <c r="BM6" i="40"/>
  <c r="Q3" i="35"/>
  <c r="BL4" i="40"/>
  <c r="D4" i="35"/>
  <c r="S21" i="7" s="1"/>
  <c r="S16" i="7" s="1"/>
  <c r="BF309" i="45" l="1"/>
  <c r="BT317" i="45"/>
  <c r="BT302" i="45"/>
  <c r="CX302" i="45" s="1"/>
  <c r="BT130" i="45"/>
  <c r="BT129" i="45" s="1"/>
  <c r="BD318" i="45"/>
  <c r="BD319" i="45" s="1"/>
  <c r="CH178" i="45"/>
  <c r="CH179" i="45"/>
  <c r="CH181" i="45"/>
  <c r="BF307" i="45"/>
  <c r="CK309" i="45"/>
  <c r="CG295" i="45"/>
  <c r="CG296" i="45" s="1"/>
  <c r="BC305" i="45"/>
  <c r="CG305" i="45" s="1"/>
  <c r="BC296" i="45"/>
  <c r="CI319" i="45"/>
  <c r="CI307" i="45" s="1"/>
  <c r="BE319" i="45"/>
  <c r="BE134" i="45" s="1"/>
  <c r="BE306" i="45" s="1"/>
  <c r="BU307" i="45"/>
  <c r="BU134" i="45"/>
  <c r="BU306" i="45" s="1"/>
  <c r="DA306" i="45"/>
  <c r="DA26" i="45"/>
  <c r="DA65" i="45"/>
  <c r="DA125" i="45"/>
  <c r="DA264" i="45"/>
  <c r="DA288" i="45"/>
  <c r="DA304" i="45"/>
  <c r="DA31" i="45"/>
  <c r="DA225" i="45"/>
  <c r="DA151" i="45"/>
  <c r="DA194" i="45"/>
  <c r="DA210" i="45"/>
  <c r="DA14" i="45"/>
  <c r="DA266" i="45"/>
  <c r="DA11" i="45"/>
  <c r="DA58" i="45"/>
  <c r="DA81" i="45"/>
  <c r="DA97" i="45"/>
  <c r="DA121" i="45"/>
  <c r="DA220" i="45"/>
  <c r="DA252" i="45"/>
  <c r="DA12" i="45"/>
  <c r="DA35" i="45"/>
  <c r="DA51" i="45"/>
  <c r="DA106" i="45"/>
  <c r="DA233" i="45"/>
  <c r="DA25" i="45"/>
  <c r="DA79" i="45"/>
  <c r="DA78" i="45" s="1"/>
  <c r="DA115" i="45"/>
  <c r="DA158" i="45"/>
  <c r="DA18" i="45"/>
  <c r="DA53" i="45"/>
  <c r="DA15" i="45"/>
  <c r="DA54" i="45"/>
  <c r="DA113" i="45"/>
  <c r="DA244" i="45"/>
  <c r="DA55" i="45"/>
  <c r="DA201" i="45"/>
  <c r="DA205" i="45"/>
  <c r="DA135" i="45" s="1"/>
  <c r="DA19" i="45"/>
  <c r="DA117" i="45"/>
  <c r="DA5" i="45"/>
  <c r="DA75" i="45"/>
  <c r="DA256" i="45"/>
  <c r="DA276" i="45"/>
  <c r="DA300" i="45"/>
  <c r="DA230" i="45"/>
  <c r="DA209" i="45"/>
  <c r="DA126" i="45"/>
  <c r="DA13" i="45"/>
  <c r="DA186" i="45"/>
  <c r="DA84" i="45"/>
  <c r="DA100" i="45"/>
  <c r="DA144" i="45"/>
  <c r="DA175" i="45"/>
  <c r="DA231" i="45"/>
  <c r="DA132" i="45"/>
  <c r="DA207" i="45"/>
  <c r="DA251" i="45"/>
  <c r="DA254" i="45"/>
  <c r="DA10" i="45"/>
  <c r="DA92" i="45"/>
  <c r="DA255" i="45"/>
  <c r="DA265" i="45"/>
  <c r="DA52" i="45"/>
  <c r="DA206" i="45"/>
  <c r="DA116" i="45"/>
  <c r="DA287" i="45"/>
  <c r="BW206" i="45"/>
  <c r="CL129" i="45"/>
  <c r="CW309" i="45"/>
  <c r="CG266" i="45"/>
  <c r="CG306" i="45"/>
  <c r="CG19" i="45"/>
  <c r="CG26" i="45"/>
  <c r="CG58" i="45"/>
  <c r="CG117" i="45"/>
  <c r="CG220" i="45"/>
  <c r="CG264" i="45"/>
  <c r="CG300" i="45"/>
  <c r="CG12" i="45"/>
  <c r="CG25" i="45"/>
  <c r="CG79" i="45"/>
  <c r="CG78" i="45" s="1"/>
  <c r="CG206" i="45"/>
  <c r="CG254" i="45"/>
  <c r="CG54" i="45"/>
  <c r="CG65" i="45"/>
  <c r="CG81" i="45"/>
  <c r="CG304" i="45"/>
  <c r="CG31" i="45"/>
  <c r="CG106" i="45"/>
  <c r="CG126" i="45"/>
  <c r="CG205" i="45"/>
  <c r="CG135" i="45" s="1"/>
  <c r="CG209" i="45"/>
  <c r="CG225" i="45"/>
  <c r="CG5" i="45"/>
  <c r="CG75" i="45"/>
  <c r="CG151" i="45"/>
  <c r="CG210" i="45"/>
  <c r="CG10" i="45"/>
  <c r="CG11" i="45"/>
  <c r="CG121" i="45"/>
  <c r="CG125" i="45"/>
  <c r="CG252" i="45"/>
  <c r="CG256" i="45"/>
  <c r="CG35" i="45"/>
  <c r="CG51" i="45"/>
  <c r="CG201" i="45"/>
  <c r="CG233" i="45"/>
  <c r="CG15" i="45"/>
  <c r="CG97" i="45"/>
  <c r="CG113" i="45"/>
  <c r="CG288" i="45"/>
  <c r="CG55" i="45"/>
  <c r="CG13" i="45"/>
  <c r="CG115" i="45"/>
  <c r="CG158" i="45"/>
  <c r="CG186" i="45"/>
  <c r="CG14" i="45"/>
  <c r="CG84" i="45"/>
  <c r="CG244" i="45"/>
  <c r="CG276" i="45"/>
  <c r="CG52" i="45"/>
  <c r="CG194" i="45"/>
  <c r="CG18" i="45"/>
  <c r="CG92" i="45"/>
  <c r="CG100" i="45"/>
  <c r="CG116" i="45"/>
  <c r="CG230" i="45"/>
  <c r="CG53" i="45"/>
  <c r="CG132" i="45"/>
  <c r="CG287" i="45"/>
  <c r="CG231" i="45"/>
  <c r="CG144" i="45"/>
  <c r="CG251" i="45"/>
  <c r="CG175" i="45"/>
  <c r="CG207" i="45"/>
  <c r="CG255" i="45"/>
  <c r="CG265" i="45"/>
  <c r="BC206" i="45"/>
  <c r="CK129" i="45"/>
  <c r="CJ134" i="45"/>
  <c r="CX317" i="45"/>
  <c r="CX130" i="45"/>
  <c r="Y4" i="44"/>
  <c r="CH112" i="45"/>
  <c r="CH47" i="45"/>
  <c r="CH40" i="45"/>
  <c r="CH322" i="45"/>
  <c r="CH107" i="45"/>
  <c r="CH45" i="45"/>
  <c r="CH69" i="45"/>
  <c r="CH167" i="45"/>
  <c r="CH42" i="45"/>
  <c r="CH49" i="45"/>
  <c r="CH46" i="45"/>
  <c r="CH119" i="45"/>
  <c r="CH48" i="45"/>
  <c r="CH43" i="45"/>
  <c r="CH41" i="45"/>
  <c r="CH318" i="45"/>
  <c r="CZ179" i="45"/>
  <c r="CZ181" i="45"/>
  <c r="CZ178" i="45"/>
  <c r="CZ318" i="45"/>
  <c r="CW317" i="45"/>
  <c r="CW130" i="45"/>
  <c r="CJ307" i="45"/>
  <c r="CX134" i="45"/>
  <c r="AN3" i="35"/>
  <c r="DB1" i="45"/>
  <c r="DB91" i="45" s="1"/>
  <c r="Y14" i="43"/>
  <c r="BX295" i="45"/>
  <c r="CF1" i="45"/>
  <c r="CF91" i="45" s="1"/>
  <c r="C14" i="43"/>
  <c r="BB295" i="45"/>
  <c r="BT134" i="45"/>
  <c r="BT306" i="45" s="1"/>
  <c r="BV318" i="45"/>
  <c r="CZ112" i="45"/>
  <c r="CZ48" i="45"/>
  <c r="CZ322" i="45"/>
  <c r="CZ45" i="45"/>
  <c r="CZ42" i="45"/>
  <c r="CZ46" i="45"/>
  <c r="CZ49" i="45"/>
  <c r="CZ107" i="45"/>
  <c r="CZ40" i="45"/>
  <c r="CZ69" i="45"/>
  <c r="CZ43" i="45"/>
  <c r="CZ119" i="45"/>
  <c r="CZ167" i="45"/>
  <c r="CZ47" i="45"/>
  <c r="CZ41" i="45"/>
  <c r="CY319" i="45"/>
  <c r="CY307" i="45" s="1"/>
  <c r="CI321" i="45"/>
  <c r="CY321" i="45"/>
  <c r="BW296" i="45"/>
  <c r="DA295" i="45"/>
  <c r="DA296" i="45" s="1"/>
  <c r="BW305" i="45"/>
  <c r="DA305" i="45" s="1"/>
  <c r="BY92" i="40"/>
  <c r="BY91" i="40"/>
  <c r="BY90" i="40"/>
  <c r="BY89" i="40"/>
  <c r="BY88" i="40"/>
  <c r="BY87" i="40"/>
  <c r="BY86" i="40"/>
  <c r="BY85" i="40"/>
  <c r="BY84" i="40"/>
  <c r="BY83" i="40"/>
  <c r="BY82" i="40"/>
  <c r="BY81" i="40"/>
  <c r="BY80" i="40"/>
  <c r="BY79" i="40"/>
  <c r="BY78" i="40"/>
  <c r="BY77" i="40"/>
  <c r="BY70" i="40"/>
  <c r="BY68" i="40"/>
  <c r="BY67" i="40"/>
  <c r="BY66" i="40"/>
  <c r="BY65" i="40"/>
  <c r="BY64" i="40"/>
  <c r="BY63" i="40"/>
  <c r="BY73" i="40"/>
  <c r="BY62" i="40"/>
  <c r="BY61" i="40"/>
  <c r="BY60" i="40"/>
  <c r="BY59" i="40"/>
  <c r="BY58" i="40"/>
  <c r="BY57" i="40"/>
  <c r="BY56" i="40"/>
  <c r="BY55" i="40"/>
  <c r="BY54" i="40"/>
  <c r="BY53" i="40"/>
  <c r="BY52" i="40"/>
  <c r="BY51" i="40"/>
  <c r="BY71" i="40"/>
  <c r="BY74" i="40"/>
  <c r="BY69" i="40"/>
  <c r="BY75" i="40"/>
  <c r="BY72" i="40"/>
  <c r="BY76" i="40"/>
  <c r="BY43" i="40"/>
  <c r="BY42" i="40"/>
  <c r="BY38" i="40"/>
  <c r="BY50" i="40"/>
  <c r="BY48" i="40"/>
  <c r="BY44" i="40"/>
  <c r="BY41" i="40"/>
  <c r="BY49" i="40"/>
  <c r="BY46" i="40"/>
  <c r="BY39" i="40"/>
  <c r="BY45" i="40"/>
  <c r="BY32" i="40"/>
  <c r="BY30" i="40"/>
  <c r="BY27" i="40"/>
  <c r="BY23" i="40"/>
  <c r="BY35" i="40"/>
  <c r="BY26" i="40"/>
  <c r="BY36" i="40"/>
  <c r="BY34" i="40"/>
  <c r="BY33" i="40"/>
  <c r="BY31" i="40"/>
  <c r="BY29" i="40"/>
  <c r="BY25" i="40"/>
  <c r="BY47" i="40"/>
  <c r="BY14" i="40"/>
  <c r="BY20" i="40"/>
  <c r="BY22" i="40"/>
  <c r="BY17" i="40"/>
  <c r="BY15" i="40"/>
  <c r="BY21" i="40"/>
  <c r="BY24" i="40"/>
  <c r="BY18" i="40"/>
  <c r="BY16" i="40"/>
  <c r="BY7" i="40"/>
  <c r="BY40" i="40"/>
  <c r="BY37" i="40"/>
  <c r="BY28" i="40"/>
  <c r="BY19" i="40"/>
  <c r="BY13" i="40"/>
  <c r="BY12" i="40"/>
  <c r="BY11" i="40"/>
  <c r="BY10" i="40"/>
  <c r="BY9" i="40"/>
  <c r="BY8" i="40"/>
  <c r="BL92" i="40"/>
  <c r="BL91" i="40"/>
  <c r="BL90" i="40"/>
  <c r="BL89" i="40"/>
  <c r="BL88" i="40"/>
  <c r="BL87" i="40"/>
  <c r="BL86" i="40"/>
  <c r="BL85" i="40"/>
  <c r="BL80" i="40"/>
  <c r="BL78" i="40"/>
  <c r="BL77" i="40"/>
  <c r="BL76" i="40"/>
  <c r="BL75" i="40"/>
  <c r="BL74" i="40"/>
  <c r="BL73" i="40"/>
  <c r="BL72" i="40"/>
  <c r="BL81" i="40"/>
  <c r="BL82" i="40"/>
  <c r="BL79" i="40"/>
  <c r="BL71" i="40"/>
  <c r="BL84" i="40"/>
  <c r="BL83" i="40"/>
  <c r="BL69" i="40"/>
  <c r="BL66" i="40"/>
  <c r="BL64" i="40"/>
  <c r="BL63" i="40"/>
  <c r="BL67" i="40"/>
  <c r="BL70" i="40"/>
  <c r="BL68" i="40"/>
  <c r="BL61" i="40"/>
  <c r="BL55" i="40"/>
  <c r="BL50" i="40"/>
  <c r="BL49" i="40"/>
  <c r="BL48" i="40"/>
  <c r="BL47" i="40"/>
  <c r="BL46" i="40"/>
  <c r="BL45" i="40"/>
  <c r="BL44" i="40"/>
  <c r="BL43" i="40"/>
  <c r="BL42" i="40"/>
  <c r="BL41" i="40"/>
  <c r="BL40" i="40"/>
  <c r="BL39" i="40"/>
  <c r="BL38" i="40"/>
  <c r="BL52" i="40"/>
  <c r="BL51" i="40"/>
  <c r="BL65" i="40"/>
  <c r="BL58" i="40"/>
  <c r="BL59" i="40"/>
  <c r="BL53" i="40"/>
  <c r="BL62" i="40"/>
  <c r="BL57" i="40"/>
  <c r="BL56" i="40"/>
  <c r="BL37" i="40"/>
  <c r="BL36" i="40"/>
  <c r="BL35" i="40"/>
  <c r="BL34" i="40"/>
  <c r="BL33" i="40"/>
  <c r="BL32" i="40"/>
  <c r="BL31" i="40"/>
  <c r="BL30" i="40"/>
  <c r="BL54" i="40"/>
  <c r="BL60" i="40"/>
  <c r="BL28" i="40"/>
  <c r="BL24" i="40"/>
  <c r="BL27" i="40"/>
  <c r="BL26" i="40"/>
  <c r="BL29" i="40"/>
  <c r="BL19" i="40"/>
  <c r="BL21" i="40"/>
  <c r="BL25" i="40"/>
  <c r="BL17" i="40"/>
  <c r="BL15" i="40"/>
  <c r="BL14" i="40"/>
  <c r="BL13" i="40"/>
  <c r="BL12" i="40"/>
  <c r="BL11" i="40"/>
  <c r="BL10" i="40"/>
  <c r="BL9" i="40"/>
  <c r="BL8" i="40"/>
  <c r="BL7" i="40"/>
  <c r="BL18" i="40"/>
  <c r="BL16" i="40"/>
  <c r="BL23" i="40"/>
  <c r="BL22" i="40"/>
  <c r="BL20" i="40"/>
  <c r="C14" i="36"/>
  <c r="BR1" i="34"/>
  <c r="AR13" i="42"/>
  <c r="AR29" i="42"/>
  <c r="AR45" i="42"/>
  <c r="AR11" i="42"/>
  <c r="AR27" i="42"/>
  <c r="AR43" i="42"/>
  <c r="AR20" i="42"/>
  <c r="AR52" i="42"/>
  <c r="AR67" i="42"/>
  <c r="AR16" i="42"/>
  <c r="AR48" i="42"/>
  <c r="AR69" i="42"/>
  <c r="AR26" i="42"/>
  <c r="AR74" i="42"/>
  <c r="AR92" i="42"/>
  <c r="AR108" i="42"/>
  <c r="AR124" i="42"/>
  <c r="AR140" i="42"/>
  <c r="AR34" i="42"/>
  <c r="AR70" i="42"/>
  <c r="AR90" i="42"/>
  <c r="AR106" i="42"/>
  <c r="AR122" i="42"/>
  <c r="AR138" i="42"/>
  <c r="AR6" i="42"/>
  <c r="AR87" i="42"/>
  <c r="AR119" i="42"/>
  <c r="AR152" i="42"/>
  <c r="AR184" i="42"/>
  <c r="AR200" i="42"/>
  <c r="AR216" i="42"/>
  <c r="AR248" i="42"/>
  <c r="AR264" i="42"/>
  <c r="AR296" i="42"/>
  <c r="AR115" i="42"/>
  <c r="AR4" i="42"/>
  <c r="AR17" i="42"/>
  <c r="AR33" i="42"/>
  <c r="AR49" i="42"/>
  <c r="AR15" i="42"/>
  <c r="AR31" i="42"/>
  <c r="AR47" i="42"/>
  <c r="AR28" i="42"/>
  <c r="AR55" i="42"/>
  <c r="AR71" i="42"/>
  <c r="AR24" i="42"/>
  <c r="AR57" i="42"/>
  <c r="AR73" i="42"/>
  <c r="AR42" i="42"/>
  <c r="AR80" i="42"/>
  <c r="AR96" i="42"/>
  <c r="AR112" i="42"/>
  <c r="AR128" i="42"/>
  <c r="AR144" i="42"/>
  <c r="AR50" i="42"/>
  <c r="AR78" i="42"/>
  <c r="AR94" i="42"/>
  <c r="AR110" i="42"/>
  <c r="AR126" i="42"/>
  <c r="AR142" i="42"/>
  <c r="AR38" i="42"/>
  <c r="AR95" i="42"/>
  <c r="AR127" i="42"/>
  <c r="AR156" i="42"/>
  <c r="AR172" i="42"/>
  <c r="AR188" i="42"/>
  <c r="AR204" i="42"/>
  <c r="AR220" i="42"/>
  <c r="AR236" i="42"/>
  <c r="AR252" i="42"/>
  <c r="AR268" i="42"/>
  <c r="AR284" i="42"/>
  <c r="AR22" i="42"/>
  <c r="AR91" i="42"/>
  <c r="AR123" i="42"/>
  <c r="AR154" i="42"/>
  <c r="AR170" i="42"/>
  <c r="AR186" i="42"/>
  <c r="AR202" i="42"/>
  <c r="AR218" i="42"/>
  <c r="AR234" i="42"/>
  <c r="AR250" i="42"/>
  <c r="AR266" i="42"/>
  <c r="AR282" i="42"/>
  <c r="AR76" i="42"/>
  <c r="AR141" i="42"/>
  <c r="AR179" i="42"/>
  <c r="AR211" i="42"/>
  <c r="AR243" i="42"/>
  <c r="AR275" i="42"/>
  <c r="AR302" i="42"/>
  <c r="AR318" i="42"/>
  <c r="AR89" i="42"/>
  <c r="AR153" i="42"/>
  <c r="AR185" i="42"/>
  <c r="AR217" i="42"/>
  <c r="AR60" i="42"/>
  <c r="AR133" i="42"/>
  <c r="AR167" i="42"/>
  <c r="AR199" i="42"/>
  <c r="AR231" i="42"/>
  <c r="AR263" i="42"/>
  <c r="AR295" i="42"/>
  <c r="AR312" i="42"/>
  <c r="AR81" i="42"/>
  <c r="AR145" i="42"/>
  <c r="AR181" i="42"/>
  <c r="AR213" i="42"/>
  <c r="AR277" i="42"/>
  <c r="AR319" i="42"/>
  <c r="AR289" i="42"/>
  <c r="AR253" i="42"/>
  <c r="AR307" i="42"/>
  <c r="AR249" i="42"/>
  <c r="AR305" i="42"/>
  <c r="AR160" i="42"/>
  <c r="AR240" i="42"/>
  <c r="AR272" i="42"/>
  <c r="AR56" i="42"/>
  <c r="AR131" i="42"/>
  <c r="AR5" i="42"/>
  <c r="AR21" i="42"/>
  <c r="AR37" i="42"/>
  <c r="AR53" i="42"/>
  <c r="AR19" i="42"/>
  <c r="AR35" i="42"/>
  <c r="AR51" i="42"/>
  <c r="AR36" i="42"/>
  <c r="AR59" i="42"/>
  <c r="AR75" i="42"/>
  <c r="AR32" i="42"/>
  <c r="AR61" i="42"/>
  <c r="AR77" i="42"/>
  <c r="AR58" i="42"/>
  <c r="AR84" i="42"/>
  <c r="AR100" i="42"/>
  <c r="AR116" i="42"/>
  <c r="AR132" i="42"/>
  <c r="AR148" i="42"/>
  <c r="AR54" i="42"/>
  <c r="AR82" i="42"/>
  <c r="AR98" i="42"/>
  <c r="AR114" i="42"/>
  <c r="AR130" i="42"/>
  <c r="AR146" i="42"/>
  <c r="AR64" i="42"/>
  <c r="AR103" i="42"/>
  <c r="AR135" i="42"/>
  <c r="AR176" i="42"/>
  <c r="AR192" i="42"/>
  <c r="AR208" i="42"/>
  <c r="AR224" i="42"/>
  <c r="AR256" i="42"/>
  <c r="AR288" i="42"/>
  <c r="AR99" i="42"/>
  <c r="AR158" i="42"/>
  <c r="AR9" i="42"/>
  <c r="AR25" i="42"/>
  <c r="AR41" i="42"/>
  <c r="AR7" i="42"/>
  <c r="AR23" i="42"/>
  <c r="AR39" i="42"/>
  <c r="AR12" i="42"/>
  <c r="AR44" i="42"/>
  <c r="AR63" i="42"/>
  <c r="AR8" i="42"/>
  <c r="AR40" i="42"/>
  <c r="AR65" i="42"/>
  <c r="AR10" i="42"/>
  <c r="AR66" i="42"/>
  <c r="AR88" i="42"/>
  <c r="AR104" i="42"/>
  <c r="AR120" i="42"/>
  <c r="AR136" i="42"/>
  <c r="AR18" i="42"/>
  <c r="AR62" i="42"/>
  <c r="AR86" i="42"/>
  <c r="AR102" i="42"/>
  <c r="AR118" i="42"/>
  <c r="AR134" i="42"/>
  <c r="AR150" i="42"/>
  <c r="AR79" i="42"/>
  <c r="AR111" i="42"/>
  <c r="AR143" i="42"/>
  <c r="AR164" i="42"/>
  <c r="AR180" i="42"/>
  <c r="AR196" i="42"/>
  <c r="AR212" i="42"/>
  <c r="AR228" i="42"/>
  <c r="AR244" i="42"/>
  <c r="AR260" i="42"/>
  <c r="AR276" i="42"/>
  <c r="AR292" i="42"/>
  <c r="AR72" i="42"/>
  <c r="AR107" i="42"/>
  <c r="AR139" i="42"/>
  <c r="AR162" i="42"/>
  <c r="AR178" i="42"/>
  <c r="AR194" i="42"/>
  <c r="AR210" i="42"/>
  <c r="AR226" i="42"/>
  <c r="AR242" i="42"/>
  <c r="AR258" i="42"/>
  <c r="AR274" i="42"/>
  <c r="AR290" i="42"/>
  <c r="AR109" i="42"/>
  <c r="AR163" i="42"/>
  <c r="AR195" i="42"/>
  <c r="AR227" i="42"/>
  <c r="AR259" i="42"/>
  <c r="AR291" i="42"/>
  <c r="AR310" i="42"/>
  <c r="AR46" i="42"/>
  <c r="AR121" i="42"/>
  <c r="AR169" i="42"/>
  <c r="AR201" i="42"/>
  <c r="AR241" i="42"/>
  <c r="AR101" i="42"/>
  <c r="AR151" i="42"/>
  <c r="AR183" i="42"/>
  <c r="AR215" i="42"/>
  <c r="AR247" i="42"/>
  <c r="AR279" i="42"/>
  <c r="AR304" i="42"/>
  <c r="AR320" i="42"/>
  <c r="AR113" i="42"/>
  <c r="AR165" i="42"/>
  <c r="AR197" i="42"/>
  <c r="AR245" i="42"/>
  <c r="AR303" i="42"/>
  <c r="AR257" i="42"/>
  <c r="AR309" i="42"/>
  <c r="AR285" i="42"/>
  <c r="AR323" i="42"/>
  <c r="AR281" i="42"/>
  <c r="AR321" i="42"/>
  <c r="AR168" i="42"/>
  <c r="AR232" i="42"/>
  <c r="AR233" i="42" s="1"/>
  <c r="AR280" i="42"/>
  <c r="AR83" i="42"/>
  <c r="AR147" i="42"/>
  <c r="AR166" i="42"/>
  <c r="AR174" i="42"/>
  <c r="AR206" i="42"/>
  <c r="AR238" i="42"/>
  <c r="AR270" i="42"/>
  <c r="AR93" i="42"/>
  <c r="AR187" i="42"/>
  <c r="AR251" i="42"/>
  <c r="AR306" i="42"/>
  <c r="AR105" i="42"/>
  <c r="AR193" i="42"/>
  <c r="AR85" i="42"/>
  <c r="AR175" i="42"/>
  <c r="AR239" i="42"/>
  <c r="AR300" i="42"/>
  <c r="AR97" i="42"/>
  <c r="AR189" i="42"/>
  <c r="AR293" i="42"/>
  <c r="AR301" i="42"/>
  <c r="AR315" i="42"/>
  <c r="AR313" i="42"/>
  <c r="AR190" i="42"/>
  <c r="AR222" i="42"/>
  <c r="AR286" i="42"/>
  <c r="AR155" i="42"/>
  <c r="AR283" i="42"/>
  <c r="AR161" i="42"/>
  <c r="AR149" i="42"/>
  <c r="AR271" i="42"/>
  <c r="AR157" i="42"/>
  <c r="AR221" i="42"/>
  <c r="AR265" i="42"/>
  <c r="AR182" i="42"/>
  <c r="AR214" i="42"/>
  <c r="AR246" i="42"/>
  <c r="AR278" i="42"/>
  <c r="AR125" i="42"/>
  <c r="AR203" i="42"/>
  <c r="AR267" i="42"/>
  <c r="AR314" i="42"/>
  <c r="AR137" i="42"/>
  <c r="AR209" i="42"/>
  <c r="AR117" i="42"/>
  <c r="AR191" i="42"/>
  <c r="AR255" i="42"/>
  <c r="AR308" i="42"/>
  <c r="AR129" i="42"/>
  <c r="AR205" i="42"/>
  <c r="AR311" i="42"/>
  <c r="AR317" i="42"/>
  <c r="AR237" i="42"/>
  <c r="AR254" i="42"/>
  <c r="AR219" i="42"/>
  <c r="AR322" i="42"/>
  <c r="AR225" i="42"/>
  <c r="AR207" i="42"/>
  <c r="AR316" i="42"/>
  <c r="AR229" i="42"/>
  <c r="AR269" i="42"/>
  <c r="AR198" i="42"/>
  <c r="AR230" i="42"/>
  <c r="AR262" i="42"/>
  <c r="AR294" i="42"/>
  <c r="AR171" i="42"/>
  <c r="AR235" i="42"/>
  <c r="AR298" i="42"/>
  <c r="AR68" i="42"/>
  <c r="AR177" i="42"/>
  <c r="AR30" i="42"/>
  <c r="AR159" i="42"/>
  <c r="AR223" i="42"/>
  <c r="AR287" i="42"/>
  <c r="AR14" i="42"/>
  <c r="AR173" i="42"/>
  <c r="AR261" i="42"/>
  <c r="AR273" i="42"/>
  <c r="AR299" i="42"/>
  <c r="AR297" i="42"/>
  <c r="BY6" i="40"/>
  <c r="BL6" i="40"/>
  <c r="BK4" i="40"/>
  <c r="BX4" i="40"/>
  <c r="E3" i="35"/>
  <c r="D6" i="35"/>
  <c r="D5" i="35"/>
  <c r="AK6" i="40" l="1"/>
  <c r="AK7" i="40"/>
  <c r="AK23" i="40"/>
  <c r="AK39" i="40"/>
  <c r="AK55" i="40"/>
  <c r="AK18" i="40"/>
  <c r="AK34" i="40"/>
  <c r="AK65" i="40"/>
  <c r="AK81" i="40"/>
  <c r="AK76" i="40"/>
  <c r="AK92" i="40"/>
  <c r="AK52" i="40"/>
  <c r="AK13" i="40"/>
  <c r="AK29" i="40"/>
  <c r="AK45" i="40"/>
  <c r="AK61" i="40"/>
  <c r="AK8" i="40"/>
  <c r="AK24" i="40"/>
  <c r="AK40" i="40"/>
  <c r="AK71" i="40"/>
  <c r="AK87" i="40"/>
  <c r="AK54" i="40"/>
  <c r="AK46" i="40"/>
  <c r="AK66" i="40"/>
  <c r="AK82" i="40"/>
  <c r="AK27" i="40"/>
  <c r="AK64" i="40"/>
  <c r="AK19" i="40"/>
  <c r="AK35" i="40"/>
  <c r="AK51" i="40"/>
  <c r="AK14" i="40"/>
  <c r="AK30" i="40"/>
  <c r="AK77" i="40"/>
  <c r="AK72" i="40"/>
  <c r="AK88" i="40"/>
  <c r="AK59" i="40"/>
  <c r="AK9" i="40"/>
  <c r="AK25" i="40"/>
  <c r="AK41" i="40"/>
  <c r="AK57" i="40"/>
  <c r="AK20" i="40"/>
  <c r="AK36" i="40"/>
  <c r="AK67" i="40"/>
  <c r="AK83" i="40"/>
  <c r="AK44" i="40"/>
  <c r="AK56" i="40"/>
  <c r="AK78" i="40"/>
  <c r="AK11" i="40"/>
  <c r="AK22" i="40"/>
  <c r="AK38" i="40"/>
  <c r="AK69" i="40"/>
  <c r="AK85" i="40"/>
  <c r="AK80" i="40"/>
  <c r="AK15" i="40"/>
  <c r="AK31" i="40"/>
  <c r="AK47" i="40"/>
  <c r="AK63" i="40"/>
  <c r="AK10" i="40"/>
  <c r="AK26" i="40"/>
  <c r="AK42" i="40"/>
  <c r="AK62" i="40"/>
  <c r="AK73" i="40"/>
  <c r="AK89" i="40"/>
  <c r="AK68" i="40"/>
  <c r="AK84" i="40"/>
  <c r="AK50" i="40"/>
  <c r="AK21" i="40"/>
  <c r="AK37" i="40"/>
  <c r="AK53" i="40"/>
  <c r="AK16" i="40"/>
  <c r="AK32" i="40"/>
  <c r="AK79" i="40"/>
  <c r="AK74" i="40"/>
  <c r="AK90" i="40"/>
  <c r="AK17" i="40"/>
  <c r="AK33" i="40"/>
  <c r="AK49" i="40"/>
  <c r="AK12" i="40"/>
  <c r="AK28" i="40"/>
  <c r="AK75" i="40"/>
  <c r="AK91" i="40"/>
  <c r="AK48" i="40"/>
  <c r="AK58" i="40"/>
  <c r="AK70" i="40"/>
  <c r="AK86" i="40"/>
  <c r="AK43" i="40"/>
  <c r="AK60" i="40"/>
  <c r="AX84" i="40"/>
  <c r="AX52" i="40"/>
  <c r="AX83" i="40"/>
  <c r="AX51" i="40"/>
  <c r="AX66" i="40"/>
  <c r="AX61" i="40"/>
  <c r="AX24" i="40"/>
  <c r="AX14" i="40"/>
  <c r="AX64" i="40"/>
  <c r="AX32" i="40"/>
  <c r="AX63" i="40"/>
  <c r="AX31" i="40"/>
  <c r="AX78" i="40"/>
  <c r="AX46" i="40"/>
  <c r="AX73" i="40"/>
  <c r="AX41" i="40"/>
  <c r="AX9" i="40"/>
  <c r="AX7" i="40"/>
  <c r="AX76" i="40"/>
  <c r="AX44" i="40"/>
  <c r="AX75" i="40"/>
  <c r="AX43" i="40"/>
  <c r="AX90" i="40"/>
  <c r="AX58" i="40"/>
  <c r="AX85" i="40"/>
  <c r="AX53" i="40"/>
  <c r="AX17" i="40"/>
  <c r="AX16" i="40"/>
  <c r="AX19" i="40"/>
  <c r="AX21" i="40"/>
  <c r="AX6" i="40"/>
  <c r="AX88" i="40"/>
  <c r="AX56" i="40"/>
  <c r="AX87" i="40"/>
  <c r="AX55" i="40"/>
  <c r="AX70" i="40"/>
  <c r="AX65" i="40"/>
  <c r="AX33" i="40"/>
  <c r="AX18" i="40"/>
  <c r="AX68" i="40"/>
  <c r="AX36" i="40"/>
  <c r="AX67" i="40"/>
  <c r="AX35" i="40"/>
  <c r="AX82" i="40"/>
  <c r="AX50" i="40"/>
  <c r="AX77" i="40"/>
  <c r="AX45" i="40"/>
  <c r="AX8" i="40"/>
  <c r="AX11" i="40"/>
  <c r="AX34" i="40"/>
  <c r="AX13" i="40"/>
  <c r="AX80" i="40"/>
  <c r="AX48" i="40"/>
  <c r="AX79" i="40"/>
  <c r="AX47" i="40"/>
  <c r="AX62" i="40"/>
  <c r="AX89" i="40"/>
  <c r="AX57" i="40"/>
  <c r="AX29" i="40"/>
  <c r="AX25" i="40"/>
  <c r="AX20" i="40"/>
  <c r="AX23" i="40"/>
  <c r="AX10" i="40"/>
  <c r="AX40" i="40"/>
  <c r="AX81" i="40"/>
  <c r="AX49" i="40"/>
  <c r="AX15" i="40"/>
  <c r="AX92" i="40"/>
  <c r="AX60" i="40"/>
  <c r="AX28" i="40"/>
  <c r="AX91" i="40"/>
  <c r="AX59" i="40"/>
  <c r="AX27" i="40"/>
  <c r="AX74" i="40"/>
  <c r="AX42" i="40"/>
  <c r="AX69" i="40"/>
  <c r="AX37" i="40"/>
  <c r="AX22" i="40"/>
  <c r="AX38" i="40"/>
  <c r="AX72" i="40"/>
  <c r="AX71" i="40"/>
  <c r="AX39" i="40"/>
  <c r="AX86" i="40"/>
  <c r="AX54" i="40"/>
  <c r="AX26" i="40"/>
  <c r="AX12" i="40"/>
  <c r="AX30" i="40"/>
  <c r="BE309" i="45"/>
  <c r="BT309" i="45"/>
  <c r="BU309" i="45"/>
  <c r="BE307" i="45"/>
  <c r="BE130" i="45" s="1"/>
  <c r="BE129" i="45" s="1"/>
  <c r="CY134" i="45"/>
  <c r="CZ321" i="45"/>
  <c r="BV319" i="45"/>
  <c r="BV134" i="45" s="1"/>
  <c r="BV306" i="45" s="1"/>
  <c r="Z4" i="44"/>
  <c r="CH319" i="45"/>
  <c r="CH307" i="45" s="1"/>
  <c r="CH321" i="45"/>
  <c r="BW318" i="45"/>
  <c r="CF31" i="45"/>
  <c r="CF35" i="45"/>
  <c r="CF52" i="45"/>
  <c r="CF79" i="45"/>
  <c r="CF78" i="45" s="1"/>
  <c r="CF126" i="45"/>
  <c r="CF132" i="45"/>
  <c r="CF207" i="45"/>
  <c r="CF231" i="45"/>
  <c r="CF254" i="45"/>
  <c r="CF266" i="45"/>
  <c r="CF306" i="45"/>
  <c r="CF54" i="45"/>
  <c r="CF144" i="45"/>
  <c r="CF5" i="45"/>
  <c r="CF256" i="45"/>
  <c r="CF288" i="45"/>
  <c r="CF201" i="45"/>
  <c r="CF225" i="45"/>
  <c r="CF300" i="45"/>
  <c r="CF19" i="45"/>
  <c r="CF81" i="45"/>
  <c r="CF276" i="45"/>
  <c r="CF209" i="45"/>
  <c r="CF117" i="45"/>
  <c r="CF15" i="45"/>
  <c r="CF97" i="45"/>
  <c r="CF115" i="45"/>
  <c r="CF25" i="45"/>
  <c r="CF58" i="45"/>
  <c r="CF264" i="45"/>
  <c r="CF233" i="45"/>
  <c r="CF113" i="45"/>
  <c r="CF11" i="45"/>
  <c r="CF13" i="45"/>
  <c r="CF205" i="45"/>
  <c r="CF135" i="45" s="1"/>
  <c r="CF252" i="45"/>
  <c r="CF287" i="45"/>
  <c r="CF255" i="45"/>
  <c r="CF220" i="45"/>
  <c r="CF151" i="45"/>
  <c r="CF53" i="45"/>
  <c r="CF12" i="45"/>
  <c r="CF206" i="45"/>
  <c r="CF116" i="45"/>
  <c r="CF100" i="45"/>
  <c r="CF84" i="45"/>
  <c r="CF65" i="45"/>
  <c r="CF304" i="45"/>
  <c r="CF186" i="45"/>
  <c r="CF18" i="45"/>
  <c r="CF92" i="45"/>
  <c r="CF194" i="45"/>
  <c r="CF158" i="45"/>
  <c r="CF121" i="45"/>
  <c r="CF51" i="45"/>
  <c r="CF10" i="45"/>
  <c r="CF75" i="45"/>
  <c r="CF106" i="45"/>
  <c r="CF244" i="45"/>
  <c r="CF210" i="45"/>
  <c r="CF175" i="45"/>
  <c r="CF26" i="45"/>
  <c r="BB206" i="45"/>
  <c r="CF251" i="45"/>
  <c r="CF265" i="45"/>
  <c r="CF230" i="45"/>
  <c r="CF125" i="45"/>
  <c r="CF55" i="45"/>
  <c r="CF14" i="45"/>
  <c r="DB15" i="45"/>
  <c r="DB26" i="45"/>
  <c r="DB58" i="45"/>
  <c r="DB256" i="45"/>
  <c r="DB276" i="45"/>
  <c r="DB300" i="45"/>
  <c r="DB304" i="45"/>
  <c r="DB12" i="45"/>
  <c r="DB106" i="45"/>
  <c r="DB205" i="45"/>
  <c r="DB135" i="45" s="1"/>
  <c r="DB233" i="45"/>
  <c r="DB13" i="45"/>
  <c r="DB25" i="45"/>
  <c r="DB79" i="45"/>
  <c r="DB78" i="45" s="1"/>
  <c r="DB158" i="45"/>
  <c r="DB186" i="45"/>
  <c r="DB230" i="45"/>
  <c r="DB254" i="45"/>
  <c r="DB53" i="45"/>
  <c r="DB11" i="45"/>
  <c r="DB81" i="45"/>
  <c r="DB113" i="45"/>
  <c r="DB117" i="45"/>
  <c r="DB121" i="45"/>
  <c r="DB209" i="45"/>
  <c r="DB5" i="45"/>
  <c r="DB115" i="45"/>
  <c r="DB10" i="45"/>
  <c r="DB266" i="45"/>
  <c r="DB19" i="45"/>
  <c r="DB125" i="45"/>
  <c r="DB220" i="45"/>
  <c r="DB244" i="45"/>
  <c r="DB264" i="45"/>
  <c r="DB288" i="45"/>
  <c r="DB31" i="45"/>
  <c r="DB55" i="45"/>
  <c r="DB306" i="45"/>
  <c r="DB97" i="45"/>
  <c r="DB54" i="45"/>
  <c r="DB65" i="45"/>
  <c r="DB35" i="45"/>
  <c r="DB52" i="45"/>
  <c r="DB252" i="45"/>
  <c r="DB51" i="45"/>
  <c r="DB201" i="45"/>
  <c r="DB225" i="45"/>
  <c r="DB18" i="45"/>
  <c r="DB92" i="45"/>
  <c r="DB151" i="45"/>
  <c r="DB206" i="45"/>
  <c r="DB75" i="45"/>
  <c r="DB132" i="45"/>
  <c r="DB14" i="45"/>
  <c r="DB175" i="45"/>
  <c r="DB84" i="45"/>
  <c r="DB116" i="45"/>
  <c r="DB144" i="45"/>
  <c r="DB231" i="45"/>
  <c r="DB251" i="45"/>
  <c r="DB255" i="45"/>
  <c r="DB287" i="45"/>
  <c r="DB126" i="45"/>
  <c r="DB194" i="45"/>
  <c r="DB210" i="45"/>
  <c r="DB100" i="45"/>
  <c r="DB207" i="45"/>
  <c r="DB265" i="45"/>
  <c r="BX206" i="45"/>
  <c r="CJ309" i="45"/>
  <c r="CG48" i="45"/>
  <c r="CG112" i="45"/>
  <c r="CG119" i="45"/>
  <c r="CG45" i="45"/>
  <c r="CG69" i="45"/>
  <c r="CG40" i="45"/>
  <c r="CG49" i="45"/>
  <c r="CG107" i="45"/>
  <c r="CG42" i="45"/>
  <c r="CG167" i="45"/>
  <c r="CG322" i="45"/>
  <c r="CG43" i="45"/>
  <c r="CG46" i="45"/>
  <c r="CG47" i="45"/>
  <c r="CG41" i="45"/>
  <c r="CI317" i="45"/>
  <c r="CI130" i="45"/>
  <c r="AO3" i="35"/>
  <c r="Z14" i="43"/>
  <c r="DC1" i="45"/>
  <c r="DC91" i="45" s="1"/>
  <c r="BY295" i="45"/>
  <c r="CJ130" i="45"/>
  <c r="CJ317" i="45"/>
  <c r="CZ319" i="45"/>
  <c r="CZ307" i="45" s="1"/>
  <c r="DA179" i="45"/>
  <c r="DA181" i="45"/>
  <c r="DA178" i="45"/>
  <c r="DA49" i="45"/>
  <c r="DA112" i="45"/>
  <c r="DA69" i="45"/>
  <c r="DA322" i="45"/>
  <c r="DA167" i="45"/>
  <c r="DA40" i="45"/>
  <c r="DA46" i="45"/>
  <c r="DA119" i="45"/>
  <c r="DA45" i="45"/>
  <c r="DA48" i="45"/>
  <c r="DA42" i="45"/>
  <c r="DA107" i="45"/>
  <c r="DA47" i="45"/>
  <c r="DA41" i="45"/>
  <c r="DA43" i="45"/>
  <c r="BU317" i="45"/>
  <c r="BU302" i="45"/>
  <c r="CY302" i="45" s="1"/>
  <c r="BU130" i="45"/>
  <c r="BU129" i="45" s="1"/>
  <c r="CI134" i="45"/>
  <c r="CY130" i="45"/>
  <c r="CY317" i="45"/>
  <c r="BB305" i="45"/>
  <c r="CF305" i="45" s="1"/>
  <c r="CF295" i="45"/>
  <c r="CF296" i="45" s="1"/>
  <c r="BB296" i="45"/>
  <c r="BX296" i="45"/>
  <c r="DB295" i="45"/>
  <c r="DB296" i="45" s="1"/>
  <c r="BX305" i="45"/>
  <c r="DB305" i="45" s="1"/>
  <c r="CX309" i="45"/>
  <c r="CW129" i="45"/>
  <c r="CX129" i="45"/>
  <c r="BC318" i="45"/>
  <c r="CG179" i="45"/>
  <c r="CG181" i="45"/>
  <c r="CG178" i="45"/>
  <c r="CG318" i="45"/>
  <c r="DA318" i="45"/>
  <c r="BF302" i="45"/>
  <c r="CJ302" i="45" s="1"/>
  <c r="BF317" i="45"/>
  <c r="BF130" i="45"/>
  <c r="BF129" i="45" s="1"/>
  <c r="BD307" i="45"/>
  <c r="BD134" i="45"/>
  <c r="BD306" i="45" s="1"/>
  <c r="P14" i="31"/>
  <c r="D4" i="44"/>
  <c r="T19" i="7"/>
  <c r="BK92" i="40"/>
  <c r="BK91" i="40"/>
  <c r="BK90" i="40"/>
  <c r="BK89" i="40"/>
  <c r="BK88" i="40"/>
  <c r="BK87" i="40"/>
  <c r="BK86" i="40"/>
  <c r="BK85" i="40"/>
  <c r="BK84" i="40"/>
  <c r="BK80" i="40"/>
  <c r="BK78" i="40"/>
  <c r="BK77" i="40"/>
  <c r="BK76" i="40"/>
  <c r="BK75" i="40"/>
  <c r="BK74" i="40"/>
  <c r="BK73" i="40"/>
  <c r="BK72" i="40"/>
  <c r="BK82" i="40"/>
  <c r="BK83" i="40"/>
  <c r="BK69" i="40"/>
  <c r="BK68" i="40"/>
  <c r="BK67" i="40"/>
  <c r="BK66" i="40"/>
  <c r="BK64" i="40"/>
  <c r="BK63" i="40"/>
  <c r="BK81" i="40"/>
  <c r="BK79" i="40"/>
  <c r="BK71" i="40"/>
  <c r="BK59" i="40"/>
  <c r="BK53" i="40"/>
  <c r="BK61" i="40"/>
  <c r="BK55" i="40"/>
  <c r="BK50" i="40"/>
  <c r="BK49" i="40"/>
  <c r="BK48" i="40"/>
  <c r="BK47" i="40"/>
  <c r="BK46" i="40"/>
  <c r="BK45" i="40"/>
  <c r="BK44" i="40"/>
  <c r="BK43" i="40"/>
  <c r="BK70" i="40"/>
  <c r="BK52" i="40"/>
  <c r="BK60" i="40"/>
  <c r="BK54" i="40"/>
  <c r="BK65" i="40"/>
  <c r="BK58" i="40"/>
  <c r="BK40" i="40"/>
  <c r="BK62" i="40"/>
  <c r="BK57" i="40"/>
  <c r="BK56" i="40"/>
  <c r="BK51" i="40"/>
  <c r="BK39" i="40"/>
  <c r="BK37" i="40"/>
  <c r="BK36" i="40"/>
  <c r="BK35" i="40"/>
  <c r="BK34" i="40"/>
  <c r="BK41" i="40"/>
  <c r="BK32" i="40"/>
  <c r="BK30" i="40"/>
  <c r="BK28" i="40"/>
  <c r="BK24" i="40"/>
  <c r="BK27" i="40"/>
  <c r="BK42" i="40"/>
  <c r="BK23" i="40"/>
  <c r="BK22" i="40"/>
  <c r="BK38" i="40"/>
  <c r="BK20" i="40"/>
  <c r="BK14" i="40"/>
  <c r="BK10" i="40"/>
  <c r="BK9" i="40"/>
  <c r="BK11" i="40"/>
  <c r="BK33" i="40"/>
  <c r="BK26" i="40"/>
  <c r="BK21" i="40"/>
  <c r="BK31" i="40"/>
  <c r="BK25" i="40"/>
  <c r="BK17" i="40"/>
  <c r="BK15" i="40"/>
  <c r="BK13" i="40"/>
  <c r="BK12" i="40"/>
  <c r="BK19" i="40"/>
  <c r="BK8" i="40"/>
  <c r="BK7" i="40"/>
  <c r="BK29" i="40"/>
  <c r="BK18" i="40"/>
  <c r="BK16" i="40"/>
  <c r="BX92" i="40"/>
  <c r="BX91" i="40"/>
  <c r="BX90" i="40"/>
  <c r="BX89" i="40"/>
  <c r="BX88" i="40"/>
  <c r="BX87" i="40"/>
  <c r="BX86" i="40"/>
  <c r="BX85" i="40"/>
  <c r="BX84" i="40"/>
  <c r="BX80" i="40"/>
  <c r="BX81" i="40"/>
  <c r="BX82" i="40"/>
  <c r="BX71" i="40"/>
  <c r="BX83" i="40"/>
  <c r="BX78" i="40"/>
  <c r="BX79" i="40"/>
  <c r="BX73" i="40"/>
  <c r="BX72" i="40"/>
  <c r="BX67" i="40"/>
  <c r="BX62" i="40"/>
  <c r="BX61" i="40"/>
  <c r="BX60" i="40"/>
  <c r="BX59" i="40"/>
  <c r="BX58" i="40"/>
  <c r="BX57" i="40"/>
  <c r="BX56" i="40"/>
  <c r="BX55" i="40"/>
  <c r="BX54" i="40"/>
  <c r="BX74" i="40"/>
  <c r="BX68" i="40"/>
  <c r="BX65" i="40"/>
  <c r="BX77" i="40"/>
  <c r="BX76" i="40"/>
  <c r="BX70" i="40"/>
  <c r="BX63" i="40"/>
  <c r="BX75" i="40"/>
  <c r="BX66" i="40"/>
  <c r="BX64" i="40"/>
  <c r="BX51" i="40"/>
  <c r="BX69" i="40"/>
  <c r="BX52" i="40"/>
  <c r="BX39" i="40"/>
  <c r="BX43" i="40"/>
  <c r="BX42" i="40"/>
  <c r="BX38" i="40"/>
  <c r="BX53" i="40"/>
  <c r="BX50" i="40"/>
  <c r="BX48" i="40"/>
  <c r="BX44" i="40"/>
  <c r="BX40" i="40"/>
  <c r="BX37" i="40"/>
  <c r="BX36" i="40"/>
  <c r="BX35" i="40"/>
  <c r="BX34" i="40"/>
  <c r="BX49" i="40"/>
  <c r="BX46" i="40"/>
  <c r="BX22" i="40"/>
  <c r="BX21" i="40"/>
  <c r="BX20" i="40"/>
  <c r="BX19" i="40"/>
  <c r="BX18" i="40"/>
  <c r="BX17" i="40"/>
  <c r="BX16" i="40"/>
  <c r="BX15" i="40"/>
  <c r="BX45" i="40"/>
  <c r="BX32" i="40"/>
  <c r="BX30" i="40"/>
  <c r="BX27" i="40"/>
  <c r="BX23" i="40"/>
  <c r="BX26" i="40"/>
  <c r="BX41" i="40"/>
  <c r="BX33" i="40"/>
  <c r="BX28" i="40"/>
  <c r="BX13" i="40"/>
  <c r="BX12" i="40"/>
  <c r="BX11" i="40"/>
  <c r="BX10" i="40"/>
  <c r="BX9" i="40"/>
  <c r="BX8" i="40"/>
  <c r="BX7" i="40"/>
  <c r="BX47" i="40"/>
  <c r="BX14" i="40"/>
  <c r="BX31" i="40"/>
  <c r="BX29" i="40"/>
  <c r="BX25" i="40"/>
  <c r="BX24" i="40"/>
  <c r="BX6" i="40"/>
  <c r="BK6" i="40"/>
  <c r="C14" i="31"/>
  <c r="C52" i="36"/>
  <c r="E4" i="35"/>
  <c r="I5" i="19"/>
  <c r="I4" i="19" s="1"/>
  <c r="BE317" i="45" l="1"/>
  <c r="BD309" i="45"/>
  <c r="BE302" i="45"/>
  <c r="BV309" i="45"/>
  <c r="CH130" i="45"/>
  <c r="CH317" i="45"/>
  <c r="CZ130" i="45"/>
  <c r="CZ317" i="45"/>
  <c r="BD317" i="45"/>
  <c r="BD130" i="45"/>
  <c r="BD129" i="45" s="1"/>
  <c r="BD302" i="45"/>
  <c r="CH302" i="45" s="1"/>
  <c r="DA319" i="45"/>
  <c r="CY129" i="45"/>
  <c r="DC11" i="45"/>
  <c r="DC113" i="45"/>
  <c r="DC117" i="45"/>
  <c r="DC244" i="45"/>
  <c r="DC264" i="45"/>
  <c r="DC288" i="45"/>
  <c r="DC12" i="45"/>
  <c r="DC31" i="45"/>
  <c r="DC126" i="45"/>
  <c r="DC205" i="45"/>
  <c r="DC135" i="45" s="1"/>
  <c r="DC209" i="45"/>
  <c r="DC10" i="45"/>
  <c r="DC84" i="45"/>
  <c r="DC266" i="45"/>
  <c r="DC306" i="45"/>
  <c r="DC19" i="45"/>
  <c r="DC26" i="45"/>
  <c r="DC121" i="45"/>
  <c r="DC220" i="45"/>
  <c r="DC276" i="45"/>
  <c r="DC225" i="45"/>
  <c r="DC5" i="45"/>
  <c r="DC52" i="45"/>
  <c r="DC75" i="45"/>
  <c r="DC151" i="45"/>
  <c r="DC186" i="45"/>
  <c r="DC194" i="45"/>
  <c r="DC206" i="45"/>
  <c r="DC230" i="45"/>
  <c r="DC15" i="45"/>
  <c r="DC58" i="45"/>
  <c r="DC65" i="45"/>
  <c r="DC125" i="45"/>
  <c r="DC300" i="45"/>
  <c r="DC304" i="45"/>
  <c r="DC51" i="45"/>
  <c r="DC201" i="45"/>
  <c r="DC25" i="45"/>
  <c r="DC54" i="45"/>
  <c r="DC97" i="45"/>
  <c r="DC81" i="45"/>
  <c r="DC256" i="45"/>
  <c r="DC106" i="45"/>
  <c r="DC233" i="45"/>
  <c r="DC252" i="45"/>
  <c r="DC13" i="45"/>
  <c r="DC18" i="45"/>
  <c r="DC35" i="45"/>
  <c r="DC55" i="45"/>
  <c r="DC210" i="45"/>
  <c r="DC14" i="45"/>
  <c r="DC53" i="45"/>
  <c r="DC92" i="45"/>
  <c r="DC116" i="45"/>
  <c r="DC254" i="45"/>
  <c r="DC144" i="45"/>
  <c r="DC207" i="45"/>
  <c r="DC265" i="45"/>
  <c r="DC79" i="45"/>
  <c r="DC78" i="45" s="1"/>
  <c r="DC132" i="45"/>
  <c r="DC115" i="45"/>
  <c r="DC158" i="45"/>
  <c r="DC100" i="45"/>
  <c r="DC175" i="45"/>
  <c r="DC231" i="45"/>
  <c r="DC251" i="45"/>
  <c r="DC255" i="45"/>
  <c r="DC287" i="45"/>
  <c r="BY206" i="45"/>
  <c r="CI129" i="45"/>
  <c r="DB181" i="45"/>
  <c r="DB178" i="45"/>
  <c r="DB179" i="45"/>
  <c r="DB318" i="45"/>
  <c r="CY309" i="45"/>
  <c r="BC319" i="45"/>
  <c r="BC134" i="45" s="1"/>
  <c r="BC306" i="45" s="1"/>
  <c r="DA321" i="45"/>
  <c r="AA4" i="44"/>
  <c r="BB318" i="45"/>
  <c r="CF318" i="45"/>
  <c r="BV307" i="45"/>
  <c r="D14" i="36"/>
  <c r="CG319" i="45"/>
  <c r="CI309" i="45"/>
  <c r="CJ129" i="45"/>
  <c r="DD1" i="45"/>
  <c r="DD91" i="45" s="1"/>
  <c r="AP3" i="35"/>
  <c r="AA14" i="43"/>
  <c r="BZ295" i="45"/>
  <c r="CG321" i="45"/>
  <c r="BX318" i="45"/>
  <c r="BX319" i="45" s="1"/>
  <c r="CF112" i="45"/>
  <c r="CF40" i="45"/>
  <c r="CF47" i="45"/>
  <c r="CF107" i="45"/>
  <c r="CF42" i="45"/>
  <c r="CF46" i="45"/>
  <c r="CF167" i="45"/>
  <c r="CF49" i="45"/>
  <c r="CF322" i="45"/>
  <c r="CF45" i="45"/>
  <c r="CF69" i="45"/>
  <c r="CF119" i="45"/>
  <c r="CF321" i="45" s="1"/>
  <c r="CF48" i="45"/>
  <c r="CF41" i="45"/>
  <c r="CF43" i="45"/>
  <c r="CZ134" i="45"/>
  <c r="BY296" i="45"/>
  <c r="DC295" i="45"/>
  <c r="DC296" i="45" s="1"/>
  <c r="BY305" i="45"/>
  <c r="DC305" i="45" s="1"/>
  <c r="DB112" i="45"/>
  <c r="DB40" i="45"/>
  <c r="DB46" i="45"/>
  <c r="DB322" i="45"/>
  <c r="DB107" i="45"/>
  <c r="DB119" i="45"/>
  <c r="DB167" i="45"/>
  <c r="DB69" i="45"/>
  <c r="DB45" i="45"/>
  <c r="DB48" i="45"/>
  <c r="DB41" i="45"/>
  <c r="DB47" i="45"/>
  <c r="DB42" i="45"/>
  <c r="DB49" i="45"/>
  <c r="DB43" i="45"/>
  <c r="CF178" i="45"/>
  <c r="CF181" i="45"/>
  <c r="CF179" i="45"/>
  <c r="BW319" i="45"/>
  <c r="BW307" i="45" s="1"/>
  <c r="CH134" i="45"/>
  <c r="E4" i="44"/>
  <c r="E6" i="35"/>
  <c r="T21" i="7"/>
  <c r="T16" i="7" s="1"/>
  <c r="E5" i="35"/>
  <c r="J5" i="19" s="1"/>
  <c r="J4" i="19" s="1"/>
  <c r="F3" i="35"/>
  <c r="CI302" i="45" l="1"/>
  <c r="BC309" i="45"/>
  <c r="AB14" i="43"/>
  <c r="AQ3" i="35"/>
  <c r="AR3" i="35" s="1"/>
  <c r="DE1" i="45"/>
  <c r="DE91" i="45" s="1"/>
  <c r="CA295" i="45"/>
  <c r="CG307" i="45"/>
  <c r="CG134" i="45"/>
  <c r="DB319" i="45"/>
  <c r="DC112" i="45"/>
  <c r="DC107" i="45"/>
  <c r="DC40" i="45"/>
  <c r="DC48" i="45"/>
  <c r="DC49" i="45"/>
  <c r="DC46" i="45"/>
  <c r="DC69" i="45"/>
  <c r="DC167" i="45"/>
  <c r="DC45" i="45"/>
  <c r="DC322" i="45"/>
  <c r="DC42" i="45"/>
  <c r="DC41" i="45"/>
  <c r="DC47" i="45"/>
  <c r="DC43" i="45"/>
  <c r="DC119" i="45"/>
  <c r="CZ129" i="45"/>
  <c r="DD65" i="45"/>
  <c r="DD113" i="45"/>
  <c r="DD125" i="45"/>
  <c r="DD264" i="45"/>
  <c r="DD5" i="45"/>
  <c r="DD115" i="45"/>
  <c r="DD14" i="45"/>
  <c r="DD306" i="45"/>
  <c r="DD11" i="45"/>
  <c r="DD15" i="45"/>
  <c r="DD54" i="45"/>
  <c r="DD97" i="45"/>
  <c r="DD117" i="45"/>
  <c r="DD244" i="45"/>
  <c r="DD252" i="45"/>
  <c r="DD106" i="45"/>
  <c r="DD201" i="45"/>
  <c r="DD233" i="45"/>
  <c r="DD13" i="45"/>
  <c r="DD52" i="45"/>
  <c r="DD75" i="45"/>
  <c r="DD151" i="45"/>
  <c r="DD158" i="45"/>
  <c r="DD194" i="45"/>
  <c r="DD210" i="45"/>
  <c r="DD53" i="45"/>
  <c r="DD26" i="45"/>
  <c r="DD58" i="45"/>
  <c r="DD256" i="45"/>
  <c r="DD304" i="45"/>
  <c r="DD12" i="45"/>
  <c r="DD126" i="45"/>
  <c r="DD205" i="45"/>
  <c r="DD135" i="45" s="1"/>
  <c r="DD266" i="45"/>
  <c r="DD121" i="45"/>
  <c r="DD19" i="45"/>
  <c r="DD276" i="45"/>
  <c r="DD51" i="45"/>
  <c r="DD209" i="45"/>
  <c r="DD25" i="45"/>
  <c r="DD81" i="45"/>
  <c r="DD35" i="45"/>
  <c r="DD220" i="45"/>
  <c r="DD288" i="45"/>
  <c r="DD55" i="45"/>
  <c r="DD206" i="45"/>
  <c r="DD116" i="45"/>
  <c r="DD300" i="45"/>
  <c r="DD225" i="45"/>
  <c r="DD79" i="45"/>
  <c r="DD78" i="45" s="1"/>
  <c r="DD186" i="45"/>
  <c r="DD230" i="45"/>
  <c r="DD10" i="45"/>
  <c r="DD84" i="45"/>
  <c r="DD92" i="45"/>
  <c r="DD132" i="45"/>
  <c r="DD144" i="45"/>
  <c r="DD175" i="45"/>
  <c r="DD265" i="45"/>
  <c r="DD100" i="45"/>
  <c r="DD207" i="45"/>
  <c r="DD31" i="45"/>
  <c r="DD18" i="45"/>
  <c r="DD254" i="45"/>
  <c r="DD231" i="45"/>
  <c r="DD251" i="45"/>
  <c r="DD255" i="45"/>
  <c r="DD287" i="45"/>
  <c r="BZ206" i="45"/>
  <c r="BV317" i="45"/>
  <c r="BV302" i="45"/>
  <c r="CZ302" i="45" s="1"/>
  <c r="BV130" i="45"/>
  <c r="BY318" i="45"/>
  <c r="CZ309" i="45"/>
  <c r="BW134" i="45"/>
  <c r="BW306" i="45" s="1"/>
  <c r="BX307" i="45"/>
  <c r="BX134" i="45"/>
  <c r="BX306" i="45" s="1"/>
  <c r="BZ305" i="45"/>
  <c r="DD305" i="45" s="1"/>
  <c r="DD295" i="45"/>
  <c r="DD296" i="45" s="1"/>
  <c r="BZ296" i="45"/>
  <c r="DC181" i="45"/>
  <c r="DC178" i="45"/>
  <c r="DC179" i="45"/>
  <c r="DC318" i="45"/>
  <c r="CH129" i="45"/>
  <c r="CH309" i="45"/>
  <c r="BW317" i="45"/>
  <c r="BW302" i="45"/>
  <c r="DA302" i="45" s="1"/>
  <c r="BW130" i="45"/>
  <c r="BW129" i="45" s="1"/>
  <c r="DB321" i="45"/>
  <c r="AB4" i="44"/>
  <c r="CF319" i="45"/>
  <c r="CF134" i="45" s="1"/>
  <c r="CF309" i="45" s="1"/>
  <c r="BB319" i="45"/>
  <c r="BC307" i="45"/>
  <c r="DA307" i="45"/>
  <c r="DA134" i="45"/>
  <c r="U19" i="7"/>
  <c r="Q14" i="31"/>
  <c r="D14" i="31"/>
  <c r="D52" i="36"/>
  <c r="F4" i="35"/>
  <c r="U21" i="7" s="1"/>
  <c r="U16" i="7" s="1"/>
  <c r="BV129" i="45" l="1"/>
  <c r="BX309" i="45"/>
  <c r="BW309" i="45"/>
  <c r="BY319" i="45"/>
  <c r="BY134" i="45" s="1"/>
  <c r="BY306" i="45" s="1"/>
  <c r="BZ318" i="45"/>
  <c r="DC321" i="45"/>
  <c r="CA296" i="45"/>
  <c r="DE295" i="45"/>
  <c r="DE296" i="45" s="1"/>
  <c r="CA305" i="45"/>
  <c r="DE305" i="45" s="1"/>
  <c r="DC319" i="45"/>
  <c r="DE11" i="45"/>
  <c r="DE26" i="45"/>
  <c r="DE81" i="45"/>
  <c r="DE97" i="45"/>
  <c r="DE256" i="45"/>
  <c r="DE276" i="45"/>
  <c r="DE288" i="45"/>
  <c r="DE35" i="45"/>
  <c r="DE51" i="45"/>
  <c r="DE201" i="45"/>
  <c r="DE209" i="45"/>
  <c r="DE225" i="45"/>
  <c r="DE75" i="45"/>
  <c r="DE115" i="45"/>
  <c r="DE14" i="45"/>
  <c r="DE18" i="45"/>
  <c r="DE53" i="45"/>
  <c r="DE306" i="45"/>
  <c r="DE15" i="45"/>
  <c r="DE58" i="45"/>
  <c r="DE113" i="45"/>
  <c r="DE244" i="45"/>
  <c r="DE264" i="45"/>
  <c r="DE55" i="45"/>
  <c r="DE233" i="45"/>
  <c r="DE79" i="45"/>
  <c r="DE78" i="45" s="1"/>
  <c r="DE254" i="45"/>
  <c r="DE19" i="45"/>
  <c r="DE54" i="45"/>
  <c r="DE117" i="45"/>
  <c r="DE300" i="45"/>
  <c r="DE106" i="45"/>
  <c r="DE126" i="45"/>
  <c r="DE205" i="45"/>
  <c r="DE135" i="45" s="1"/>
  <c r="DE5" i="45"/>
  <c r="DE25" i="45"/>
  <c r="DE52" i="45"/>
  <c r="DE65" i="45"/>
  <c r="DE266" i="45"/>
  <c r="DE12" i="45"/>
  <c r="DE31" i="45"/>
  <c r="DE304" i="45"/>
  <c r="DE252" i="45"/>
  <c r="DE125" i="45"/>
  <c r="DE230" i="45"/>
  <c r="DE92" i="45"/>
  <c r="DE100" i="45"/>
  <c r="DE151" i="45"/>
  <c r="DE158" i="45"/>
  <c r="DE194" i="45"/>
  <c r="DE121" i="45"/>
  <c r="DE220" i="45"/>
  <c r="DE206" i="45"/>
  <c r="DE84" i="45"/>
  <c r="DE207" i="45"/>
  <c r="DE251" i="45"/>
  <c r="DE13" i="45"/>
  <c r="DE116" i="45"/>
  <c r="DE255" i="45"/>
  <c r="DE186" i="45"/>
  <c r="DE210" i="45"/>
  <c r="DE10" i="45"/>
  <c r="DE132" i="45"/>
  <c r="DE144" i="45"/>
  <c r="DE175" i="45"/>
  <c r="DE231" i="45"/>
  <c r="DE287" i="45"/>
  <c r="DE265" i="45"/>
  <c r="CA206" i="45"/>
  <c r="DA130" i="45"/>
  <c r="DA317" i="45"/>
  <c r="BC317" i="45"/>
  <c r="BC130" i="45"/>
  <c r="BC129" i="45" s="1"/>
  <c r="BC302" i="45"/>
  <c r="CG302" i="45" s="1"/>
  <c r="DD112" i="45"/>
  <c r="DD69" i="45"/>
  <c r="DD322" i="45"/>
  <c r="DD40" i="45"/>
  <c r="DD42" i="45"/>
  <c r="DD46" i="45"/>
  <c r="DD107" i="45"/>
  <c r="DD49" i="45"/>
  <c r="DD167" i="45"/>
  <c r="DD45" i="45"/>
  <c r="DD48" i="45"/>
  <c r="DD43" i="45"/>
  <c r="DD41" i="45"/>
  <c r="DD47" i="45"/>
  <c r="DD119" i="45"/>
  <c r="CG309" i="45"/>
  <c r="CF307" i="45"/>
  <c r="DA309" i="45"/>
  <c r="BB307" i="45"/>
  <c r="BB134" i="45"/>
  <c r="BX317" i="45"/>
  <c r="BX302" i="45"/>
  <c r="DB302" i="45" s="1"/>
  <c r="BX130" i="45"/>
  <c r="BX129" i="45" s="1"/>
  <c r="DD179" i="45"/>
  <c r="DD178" i="45"/>
  <c r="DD181" i="45"/>
  <c r="DD318" i="45"/>
  <c r="DB307" i="45"/>
  <c r="DB134" i="45"/>
  <c r="CG317" i="45"/>
  <c r="CG130" i="45"/>
  <c r="AC4" i="44"/>
  <c r="E14" i="36"/>
  <c r="F6" i="35"/>
  <c r="F5" i="35"/>
  <c r="K5" i="19" s="1"/>
  <c r="K4" i="19" s="1"/>
  <c r="G3" i="35"/>
  <c r="BO185" i="43"/>
  <c r="BN72" i="43"/>
  <c r="BO129" i="43"/>
  <c r="BN300" i="43"/>
  <c r="BM327" i="43"/>
  <c r="BO75" i="43"/>
  <c r="BO360" i="43"/>
  <c r="BN347" i="43"/>
  <c r="BM374" i="43"/>
  <c r="BO333" i="43"/>
  <c r="K229" i="25"/>
  <c r="BO306" i="43"/>
  <c r="BN335" i="43"/>
  <c r="BN375" i="43"/>
  <c r="BM199" i="43"/>
  <c r="BO149" i="43"/>
  <c r="BN271" i="43"/>
  <c r="BM145" i="43"/>
  <c r="BN364" i="43"/>
  <c r="BN221" i="43"/>
  <c r="BO169" i="43"/>
  <c r="K88" i="25"/>
  <c r="BO179" i="43"/>
  <c r="BM287" i="43"/>
  <c r="BO99" i="43"/>
  <c r="BO323" i="43"/>
  <c r="BM121" i="43"/>
  <c r="BO240" i="43"/>
  <c r="BM127" i="43"/>
  <c r="N148" i="25"/>
  <c r="BM330" i="43"/>
  <c r="BM229" i="43"/>
  <c r="BN369" i="43"/>
  <c r="BO168" i="43"/>
  <c r="BO221" i="43"/>
  <c r="BM235" i="43"/>
  <c r="BM84" i="43"/>
  <c r="BM172" i="43"/>
  <c r="BM263" i="43"/>
  <c r="BO300" i="43"/>
  <c r="BN244" i="43"/>
  <c r="BN188" i="43"/>
  <c r="BM161" i="43"/>
  <c r="BO244" i="43"/>
  <c r="BN69" i="43"/>
  <c r="BO217" i="43"/>
  <c r="J229" i="25"/>
  <c r="BN130" i="43"/>
  <c r="BO87" i="43"/>
  <c r="BO214" i="43"/>
  <c r="BN180" i="43"/>
  <c r="BN204" i="43"/>
  <c r="N186" i="25"/>
  <c r="BO313" i="43"/>
  <c r="BM238" i="43"/>
  <c r="BM225" i="43"/>
  <c r="BM96" i="43"/>
  <c r="F186" i="25"/>
  <c r="BN185" i="43"/>
  <c r="BM156" i="43"/>
  <c r="BM124" i="43"/>
  <c r="BN110" i="43"/>
  <c r="D186" i="25"/>
  <c r="BN380" i="43"/>
  <c r="BM378" i="43"/>
  <c r="BM131" i="43"/>
  <c r="BN298" i="43"/>
  <c r="BM291" i="43"/>
  <c r="BM320" i="43"/>
  <c r="M150" i="25"/>
  <c r="O87" i="25"/>
  <c r="BO155" i="43"/>
  <c r="BM359" i="43"/>
  <c r="BM187" i="43"/>
  <c r="BN100" i="43"/>
  <c r="BN299" i="43"/>
  <c r="BM179" i="43"/>
  <c r="BN116" i="43"/>
  <c r="BN345" i="43"/>
  <c r="BN327" i="43"/>
  <c r="BM222" i="43"/>
  <c r="BO229" i="43"/>
  <c r="BM273" i="43"/>
  <c r="BO147" i="43"/>
  <c r="BN133" i="43"/>
  <c r="BO232" i="43"/>
  <c r="O151" i="25"/>
  <c r="D84" i="25"/>
  <c r="BN192" i="43"/>
  <c r="BM134" i="43"/>
  <c r="BM318" i="43"/>
  <c r="BO174" i="43"/>
  <c r="BN189" i="43"/>
  <c r="BO375" i="43"/>
  <c r="BN336" i="43"/>
  <c r="BO351" i="43"/>
  <c r="BN210" i="43"/>
  <c r="BM175" i="43"/>
  <c r="BO295" i="43"/>
  <c r="BO72" i="43"/>
  <c r="BN269" i="43"/>
  <c r="BM220" i="43"/>
  <c r="BO74" i="43"/>
  <c r="F151" i="25"/>
  <c r="BM322" i="43"/>
  <c r="BN251" i="43"/>
  <c r="G150" i="25"/>
  <c r="BN374" i="43"/>
  <c r="BN196" i="43"/>
  <c r="BN376" i="43"/>
  <c r="BM328" i="43"/>
  <c r="BO187" i="43"/>
  <c r="BN158" i="43"/>
  <c r="BM372" i="43"/>
  <c r="BN351" i="43"/>
  <c r="BN175" i="43"/>
  <c r="I150" i="25"/>
  <c r="BN125" i="43"/>
  <c r="G87" i="25"/>
  <c r="BO347" i="43"/>
  <c r="BM177" i="43"/>
  <c r="BO297" i="43"/>
  <c r="BO207" i="43"/>
  <c r="BM213" i="43"/>
  <c r="M151" i="25"/>
  <c r="BN276" i="43"/>
  <c r="BO260" i="43"/>
  <c r="BO378" i="43"/>
  <c r="BM178" i="43"/>
  <c r="J186" i="25"/>
  <c r="BM316" i="43"/>
  <c r="BM151" i="43"/>
  <c r="BM261" i="43"/>
  <c r="BN141" i="43"/>
  <c r="BM354" i="43"/>
  <c r="BN84" i="43"/>
  <c r="BN229" i="43"/>
  <c r="BN163" i="43"/>
  <c r="BO137" i="43"/>
  <c r="O147" i="25"/>
  <c r="BO175" i="43"/>
  <c r="BO212" i="43"/>
  <c r="BO167" i="43"/>
  <c r="BO197" i="43"/>
  <c r="BM221" i="43"/>
  <c r="BN256" i="43"/>
  <c r="BN224" i="43"/>
  <c r="BO83" i="43"/>
  <c r="BM295" i="43"/>
  <c r="BO238" i="43"/>
  <c r="BN190" i="43"/>
  <c r="BO249" i="43"/>
  <c r="BN288" i="43"/>
  <c r="BN243" i="43"/>
  <c r="BO305" i="43"/>
  <c r="BM368" i="43"/>
  <c r="BM88" i="43"/>
  <c r="BM135" i="43"/>
  <c r="BO235" i="43"/>
  <c r="BO122" i="43"/>
  <c r="BN268" i="43"/>
  <c r="BN76" i="43"/>
  <c r="F88" i="25"/>
  <c r="BN82" i="43"/>
  <c r="BO294" i="43"/>
  <c r="BM234" i="43"/>
  <c r="BN246" i="43"/>
  <c r="BO144" i="43"/>
  <c r="BM160" i="43"/>
  <c r="BN178" i="43"/>
  <c r="BM119" i="43"/>
  <c r="BN247" i="43"/>
  <c r="K151" i="25"/>
  <c r="BM122" i="43"/>
  <c r="L147" i="25"/>
  <c r="BM349" i="43"/>
  <c r="BM302" i="43"/>
  <c r="BN213" i="43"/>
  <c r="BO256" i="43"/>
  <c r="BN354" i="43"/>
  <c r="BN206" i="43"/>
  <c r="BM130" i="43"/>
  <c r="BN217" i="43"/>
  <c r="BO309" i="43"/>
  <c r="BO241" i="43"/>
  <c r="BN94" i="43"/>
  <c r="BN154" i="43"/>
  <c r="BM262" i="43"/>
  <c r="BO90" i="43"/>
  <c r="BO316" i="43"/>
  <c r="BM351" i="43"/>
  <c r="BN147" i="43"/>
  <c r="BN222" i="43"/>
  <c r="BM271" i="43"/>
  <c r="BM202" i="43"/>
  <c r="BO274" i="43"/>
  <c r="BN250" i="43"/>
  <c r="BM154" i="43"/>
  <c r="J148" i="25"/>
  <c r="BM214" i="43"/>
  <c r="BN257" i="43"/>
  <c r="BO318" i="43"/>
  <c r="BM296" i="43"/>
  <c r="BM344" i="43"/>
  <c r="BN167" i="43"/>
  <c r="BO339" i="43"/>
  <c r="BO92" i="43"/>
  <c r="BN274" i="43"/>
  <c r="BO225" i="43"/>
  <c r="BN96" i="43"/>
  <c r="D88" i="25"/>
  <c r="BM203" i="43"/>
  <c r="BN218" i="43"/>
  <c r="BO335" i="43"/>
  <c r="E87" i="25"/>
  <c r="BM248" i="43"/>
  <c r="N87" i="25"/>
  <c r="BN329" i="43"/>
  <c r="BN89" i="43"/>
  <c r="BM341" i="43"/>
  <c r="BM249" i="43"/>
  <c r="BO302" i="43"/>
  <c r="BO377" i="43"/>
  <c r="BO384" i="43"/>
  <c r="BM77" i="43"/>
  <c r="BO178" i="43"/>
  <c r="BO82" i="43"/>
  <c r="BM215" i="43"/>
  <c r="BO275" i="43"/>
  <c r="K148" i="25"/>
  <c r="BN134" i="43"/>
  <c r="BN344" i="43"/>
  <c r="BM169" i="43"/>
  <c r="BO213" i="43"/>
  <c r="BO139" i="43"/>
  <c r="BN226" i="43"/>
  <c r="O84" i="25"/>
  <c r="BM347" i="43"/>
  <c r="BM85" i="43"/>
  <c r="BM138" i="43"/>
  <c r="BM80" i="43"/>
  <c r="BO285" i="43"/>
  <c r="BO325" i="43"/>
  <c r="M87" i="25"/>
  <c r="BM317" i="43"/>
  <c r="BM278" i="43"/>
  <c r="BN203" i="43"/>
  <c r="BN304" i="43"/>
  <c r="BO359" i="43"/>
  <c r="BM227" i="43"/>
  <c r="N147" i="25"/>
  <c r="BM93" i="43"/>
  <c r="J84" i="25"/>
  <c r="BO81" i="43"/>
  <c r="BM244" i="43"/>
  <c r="BN326" i="43"/>
  <c r="BO271" i="43"/>
  <c r="BN239" i="43"/>
  <c r="K147" i="25"/>
  <c r="BN208" i="43"/>
  <c r="BO321" i="43"/>
  <c r="BN296" i="43"/>
  <c r="BN223" i="43"/>
  <c r="BO342" i="43"/>
  <c r="BO117" i="43"/>
  <c r="BN313" i="43"/>
  <c r="BO71" i="43"/>
  <c r="BN219" i="43"/>
  <c r="M186" i="25"/>
  <c r="BO76" i="43"/>
  <c r="H151" i="25"/>
  <c r="BN205" i="43"/>
  <c r="BN74" i="43"/>
  <c r="BM143" i="43"/>
  <c r="BO196" i="43"/>
  <c r="BO290" i="43"/>
  <c r="BN179" i="43"/>
  <c r="BM315" i="43"/>
  <c r="BN225" i="43"/>
  <c r="BN285" i="43"/>
  <c r="BM311" i="43"/>
  <c r="BO141" i="43"/>
  <c r="BM337" i="43"/>
  <c r="BN200" i="43"/>
  <c r="BO135" i="43"/>
  <c r="BN311" i="43"/>
  <c r="BN297" i="43"/>
  <c r="BM164" i="43"/>
  <c r="BM276" i="43"/>
  <c r="K186" i="25"/>
  <c r="BO265" i="43"/>
  <c r="BO322" i="43"/>
  <c r="BM376" i="43"/>
  <c r="BM224" i="43"/>
  <c r="BN312" i="43"/>
  <c r="BM269" i="43"/>
  <c r="BO208" i="43"/>
  <c r="BN264" i="43"/>
  <c r="BO262" i="43"/>
  <c r="BO131" i="43"/>
  <c r="BO233" i="43"/>
  <c r="L88" i="25"/>
  <c r="BO357" i="43"/>
  <c r="BN126" i="43"/>
  <c r="BN106" i="43"/>
  <c r="BN157" i="43"/>
  <c r="BM197" i="43"/>
  <c r="BN186" i="43"/>
  <c r="BN171" i="43"/>
  <c r="BM78" i="43"/>
  <c r="BO69" i="43"/>
  <c r="E88" i="25"/>
  <c r="BO148" i="43"/>
  <c r="BO222" i="43"/>
  <c r="BO237" i="43"/>
  <c r="BM170" i="43"/>
  <c r="BN319" i="43"/>
  <c r="E147" i="25"/>
  <c r="BO270" i="43"/>
  <c r="BO127" i="43"/>
  <c r="BO337" i="43"/>
  <c r="BO126" i="43"/>
  <c r="BN367" i="43"/>
  <c r="BO103" i="43"/>
  <c r="BO206" i="43"/>
  <c r="BO311" i="43"/>
  <c r="BO289" i="43"/>
  <c r="BM312" i="43"/>
  <c r="BO182" i="43"/>
  <c r="BN255" i="43"/>
  <c r="BO88" i="43"/>
  <c r="BM237" i="43"/>
  <c r="BO361" i="43"/>
  <c r="BO181" i="43"/>
  <c r="BO125" i="43"/>
  <c r="BO310" i="43"/>
  <c r="BO269" i="43"/>
  <c r="BM345" i="43"/>
  <c r="BO328" i="43"/>
  <c r="L229" i="25"/>
  <c r="BM251" i="43"/>
  <c r="BO364" i="43"/>
  <c r="BO340" i="43"/>
  <c r="J88" i="25"/>
  <c r="BO115" i="43"/>
  <c r="BN352" i="43"/>
  <c r="BO234" i="43"/>
  <c r="BM270" i="43"/>
  <c r="BM212" i="43"/>
  <c r="BO296" i="43"/>
  <c r="BN341" i="43"/>
  <c r="BM305" i="43"/>
  <c r="BN113" i="43"/>
  <c r="BO159" i="43"/>
  <c r="BO338" i="43"/>
  <c r="BO251" i="43"/>
  <c r="BM159" i="43"/>
  <c r="H147" i="25"/>
  <c r="BN184" i="43"/>
  <c r="BN137" i="43"/>
  <c r="BO89" i="43"/>
  <c r="BN323" i="43"/>
  <c r="BM118" i="43"/>
  <c r="BM206" i="43"/>
  <c r="BM356" i="43"/>
  <c r="BM339" i="43"/>
  <c r="E151" i="25"/>
  <c r="BO216" i="43"/>
  <c r="BM355" i="43"/>
  <c r="BM329" i="43"/>
  <c r="BN212" i="43"/>
  <c r="BM102" i="43"/>
  <c r="BO96" i="43"/>
  <c r="BO97" i="43"/>
  <c r="BM91" i="43"/>
  <c r="BN165" i="43"/>
  <c r="BM375" i="43"/>
  <c r="BM230" i="43"/>
  <c r="BO170" i="43"/>
  <c r="BN207" i="43"/>
  <c r="BM210" i="43"/>
  <c r="BM168" i="43"/>
  <c r="BO120" i="43"/>
  <c r="BM252" i="43"/>
  <c r="BM232" i="43"/>
  <c r="BO367" i="43"/>
  <c r="BO218" i="43"/>
  <c r="BN387" i="43"/>
  <c r="BN209" i="43"/>
  <c r="BM346" i="43"/>
  <c r="BO80" i="43"/>
  <c r="BN346" i="43"/>
  <c r="E84" i="25"/>
  <c r="BM219" i="43"/>
  <c r="BN127" i="43"/>
  <c r="BM157" i="43"/>
  <c r="BO349" i="43"/>
  <c r="BM308" i="43"/>
  <c r="BM89" i="43"/>
  <c r="BN70" i="43"/>
  <c r="BM87" i="43"/>
  <c r="BN230" i="43"/>
  <c r="BM190" i="43"/>
  <c r="BM297" i="43"/>
  <c r="BO123" i="43"/>
  <c r="BO358" i="43"/>
  <c r="BM236" i="43"/>
  <c r="BM247" i="43"/>
  <c r="BM149" i="43"/>
  <c r="BN164" i="43"/>
  <c r="BM204" i="43"/>
  <c r="G186" i="25"/>
  <c r="BN92" i="43"/>
  <c r="BN284" i="43"/>
  <c r="BO267" i="43"/>
  <c r="BN292" i="43"/>
  <c r="L186" i="25"/>
  <c r="BO143" i="43"/>
  <c r="BN136" i="43"/>
  <c r="BO228" i="43"/>
  <c r="BN215" i="43"/>
  <c r="BM90" i="43"/>
  <c r="BN107" i="43"/>
  <c r="BM239" i="43"/>
  <c r="BM253" i="43"/>
  <c r="BO355" i="43"/>
  <c r="BN361" i="43"/>
  <c r="E150" i="25"/>
  <c r="BN277" i="43"/>
  <c r="BN128" i="43"/>
  <c r="BN129" i="43"/>
  <c r="BN202" i="43"/>
  <c r="BN220" i="43"/>
  <c r="BN71" i="43"/>
  <c r="BM208" i="43"/>
  <c r="BO253" i="43"/>
  <c r="BM92" i="43"/>
  <c r="BO227" i="43"/>
  <c r="BM361" i="43"/>
  <c r="BN232" i="43"/>
  <c r="BO320" i="43"/>
  <c r="BN142" i="43"/>
  <c r="BO266" i="43"/>
  <c r="BM256" i="43"/>
  <c r="BO158" i="43"/>
  <c r="BM323" i="43"/>
  <c r="D151" i="25"/>
  <c r="BM298" i="43"/>
  <c r="BO156" i="43"/>
  <c r="BM340" i="43"/>
  <c r="BO172" i="43"/>
  <c r="BO257" i="43"/>
  <c r="BN360" i="43"/>
  <c r="J151" i="25"/>
  <c r="BM259" i="43"/>
  <c r="BN105" i="43"/>
  <c r="BO303" i="43"/>
  <c r="BM352" i="43"/>
  <c r="BN132" i="43"/>
  <c r="BM300" i="43"/>
  <c r="BM162" i="43"/>
  <c r="BM299" i="43"/>
  <c r="BM377" i="43"/>
  <c r="L87" i="25"/>
  <c r="BN162" i="43"/>
  <c r="M229" i="25"/>
  <c r="F148" i="25"/>
  <c r="BO350" i="43"/>
  <c r="BN301" i="43"/>
  <c r="BN322" i="43"/>
  <c r="BN120" i="43"/>
  <c r="BO190" i="43"/>
  <c r="G148" i="25"/>
  <c r="BO334" i="43"/>
  <c r="BM71" i="43"/>
  <c r="BN254" i="43"/>
  <c r="BM188" i="43"/>
  <c r="BN363" i="43"/>
  <c r="BO301" i="43"/>
  <c r="BM173" i="43"/>
  <c r="N229" i="25"/>
  <c r="BO160" i="43"/>
  <c r="BM186" i="43"/>
  <c r="BN252" i="43"/>
  <c r="BO165" i="43"/>
  <c r="BO192" i="43"/>
  <c r="BO291" i="43"/>
  <c r="BM274" i="43"/>
  <c r="BN377" i="43"/>
  <c r="BN261" i="43"/>
  <c r="L84" i="25"/>
  <c r="BN144" i="43"/>
  <c r="F147" i="25"/>
  <c r="BN166" i="43"/>
  <c r="BO331" i="43"/>
  <c r="BN214" i="43"/>
  <c r="BM146" i="43"/>
  <c r="BN278" i="43"/>
  <c r="BN112" i="43"/>
  <c r="BM307" i="43"/>
  <c r="BO204" i="43"/>
  <c r="BN350" i="43"/>
  <c r="BN260" i="43"/>
  <c r="I148" i="25"/>
  <c r="BN182" i="43"/>
  <c r="BM101" i="43"/>
  <c r="BO128" i="43"/>
  <c r="BM292" i="43"/>
  <c r="BM282" i="43"/>
  <c r="BO327" i="43"/>
  <c r="G147" i="25"/>
  <c r="BN98" i="43"/>
  <c r="BM125" i="43"/>
  <c r="BN348" i="43"/>
  <c r="BN343" i="43"/>
  <c r="BM155" i="43"/>
  <c r="BM313" i="43"/>
  <c r="BN332" i="43"/>
  <c r="BM132" i="43"/>
  <c r="BO308" i="43"/>
  <c r="BM343" i="43"/>
  <c r="BO154" i="43"/>
  <c r="BO215" i="43"/>
  <c r="BN174" i="43"/>
  <c r="BO261" i="43"/>
  <c r="BN111" i="43"/>
  <c r="BO157" i="43"/>
  <c r="BM144" i="43"/>
  <c r="BM126" i="43"/>
  <c r="BM128" i="43"/>
  <c r="BM100" i="43"/>
  <c r="BN307" i="43"/>
  <c r="BN191" i="43"/>
  <c r="BM196" i="43"/>
  <c r="BN118" i="43"/>
  <c r="BO199" i="43"/>
  <c r="BN83" i="43"/>
  <c r="BO279" i="43"/>
  <c r="G88" i="25"/>
  <c r="BN101" i="43"/>
  <c r="BO146" i="43"/>
  <c r="BO134" i="43"/>
  <c r="BM365" i="43"/>
  <c r="BO230" i="43"/>
  <c r="BN122" i="43"/>
  <c r="BN149" i="43"/>
  <c r="BO93" i="43"/>
  <c r="BM103" i="43"/>
  <c r="BN331" i="43"/>
  <c r="BO319" i="43"/>
  <c r="BN314" i="43"/>
  <c r="BM367" i="43"/>
  <c r="BO186" i="43"/>
  <c r="BO324" i="43"/>
  <c r="BN287" i="43"/>
  <c r="BN318" i="43"/>
  <c r="BN262" i="43"/>
  <c r="BO258" i="43"/>
  <c r="BO140" i="43"/>
  <c r="BN169" i="43"/>
  <c r="BO363" i="43"/>
  <c r="BN77" i="43"/>
  <c r="BO246" i="43"/>
  <c r="I147" i="25"/>
  <c r="H229" i="25"/>
  <c r="BM331" i="43"/>
  <c r="BN295" i="43"/>
  <c r="BM357" i="43"/>
  <c r="BN146" i="43"/>
  <c r="BM364" i="43"/>
  <c r="I186" i="25"/>
  <c r="BN309" i="43"/>
  <c r="BO362" i="43"/>
  <c r="BM358" i="43"/>
  <c r="BM304" i="43"/>
  <c r="BN330" i="43"/>
  <c r="BO211" i="43"/>
  <c r="BM115" i="43"/>
  <c r="BN123" i="43"/>
  <c r="BM250" i="43"/>
  <c r="BN131" i="43"/>
  <c r="BN138" i="43"/>
  <c r="BM158" i="43"/>
  <c r="BM335" i="43"/>
  <c r="BM97" i="43"/>
  <c r="BN187" i="43"/>
  <c r="BO374" i="43"/>
  <c r="BO343" i="43"/>
  <c r="BM240" i="43"/>
  <c r="O88" i="25"/>
  <c r="BO293" i="43"/>
  <c r="BM205" i="43"/>
  <c r="BM228" i="43"/>
  <c r="BO314" i="43"/>
  <c r="D147" i="25"/>
  <c r="BM267" i="43"/>
  <c r="I87" i="25"/>
  <c r="BO298" i="43"/>
  <c r="BO288" i="43"/>
  <c r="BN359" i="43"/>
  <c r="BM286" i="43"/>
  <c r="BM200" i="43"/>
  <c r="BO332" i="43"/>
  <c r="BN267" i="43"/>
  <c r="BO259" i="43"/>
  <c r="O229" i="25"/>
  <c r="BN328" i="43"/>
  <c r="BM181" i="43"/>
  <c r="BM123" i="43"/>
  <c r="BM148" i="43"/>
  <c r="G151" i="25"/>
  <c r="BO70" i="43"/>
  <c r="BM380" i="43"/>
  <c r="BO317" i="43"/>
  <c r="BO130" i="43"/>
  <c r="BM86" i="43"/>
  <c r="BN80" i="43"/>
  <c r="BN233" i="43"/>
  <c r="BN259" i="43"/>
  <c r="BO354" i="43"/>
  <c r="F87" i="25"/>
  <c r="BM257" i="43"/>
  <c r="N150" i="25"/>
  <c r="BN234" i="43"/>
  <c r="BM167" i="43"/>
  <c r="BN286" i="43"/>
  <c r="BO236" i="43"/>
  <c r="BM309" i="43"/>
  <c r="BN95" i="43"/>
  <c r="L150" i="25"/>
  <c r="BM189" i="43"/>
  <c r="BN148" i="43"/>
  <c r="BO152" i="43"/>
  <c r="BN258" i="43"/>
  <c r="BM79" i="43"/>
  <c r="BN227" i="43"/>
  <c r="BM99" i="43"/>
  <c r="BO292" i="43"/>
  <c r="BM152" i="43"/>
  <c r="BM280" i="43"/>
  <c r="BM82" i="43"/>
  <c r="BO219" i="43"/>
  <c r="BO255" i="43"/>
  <c r="BO369" i="43"/>
  <c r="BN283" i="43"/>
  <c r="BO202" i="43"/>
  <c r="BM332" i="43"/>
  <c r="BM348" i="43"/>
  <c r="BM334" i="43"/>
  <c r="BN358" i="43"/>
  <c r="BO299" i="43"/>
  <c r="BN176" i="43"/>
  <c r="BN334" i="43"/>
  <c r="BN135" i="43"/>
  <c r="BN241" i="43"/>
  <c r="M148" i="25"/>
  <c r="BN104" i="43"/>
  <c r="BM319" i="43"/>
  <c r="BN317" i="43"/>
  <c r="L151" i="25"/>
  <c r="BO205" i="43"/>
  <c r="BO353" i="43"/>
  <c r="BM117" i="43"/>
  <c r="BN117" i="43"/>
  <c r="BN87" i="43"/>
  <c r="BN156" i="43"/>
  <c r="BO276" i="43"/>
  <c r="O186" i="25"/>
  <c r="BM350" i="43"/>
  <c r="BO118" i="43"/>
  <c r="BO85" i="43"/>
  <c r="J150" i="25"/>
  <c r="D229" i="25"/>
  <c r="BO132" i="43"/>
  <c r="BO98" i="43"/>
  <c r="BO188" i="43"/>
  <c r="BM174" i="43"/>
  <c r="BN172" i="43"/>
  <c r="BO86" i="43"/>
  <c r="E186" i="25"/>
  <c r="BO346" i="43"/>
  <c r="BO189" i="43"/>
  <c r="BN349" i="43"/>
  <c r="BN216" i="43"/>
  <c r="BN90" i="43"/>
  <c r="N88" i="25"/>
  <c r="BN153" i="43"/>
  <c r="BM266" i="43"/>
  <c r="BO101" i="43"/>
  <c r="BM281" i="43"/>
  <c r="BM384" i="43"/>
  <c r="BO365" i="43"/>
  <c r="BO287" i="43"/>
  <c r="I84" i="25"/>
  <c r="BO136" i="43"/>
  <c r="BM209" i="43"/>
  <c r="BM129" i="43"/>
  <c r="E148" i="25"/>
  <c r="BM223" i="43"/>
  <c r="BM98" i="43"/>
  <c r="BN155" i="43"/>
  <c r="BM69" i="43"/>
  <c r="BM387" i="43"/>
  <c r="BN279" i="43"/>
  <c r="BM153" i="43"/>
  <c r="BM336" i="43"/>
  <c r="BN181" i="43"/>
  <c r="E229" i="25"/>
  <c r="BN228" i="43"/>
  <c r="BO277" i="43"/>
  <c r="F229" i="25"/>
  <c r="BM142" i="43"/>
  <c r="BO114" i="43"/>
  <c r="BN139" i="43"/>
  <c r="BN339" i="43"/>
  <c r="BN325" i="43"/>
  <c r="BM141" i="43"/>
  <c r="I151" i="25"/>
  <c r="BM314" i="43"/>
  <c r="BM338" i="43"/>
  <c r="BO307" i="43"/>
  <c r="BM116" i="43"/>
  <c r="BM275" i="43"/>
  <c r="BN384" i="43"/>
  <c r="BN103" i="43"/>
  <c r="BM301" i="43"/>
  <c r="BM184" i="43"/>
  <c r="BO345" i="43"/>
  <c r="J147" i="25"/>
  <c r="BM255" i="43"/>
  <c r="BM185" i="43"/>
  <c r="BN280" i="43"/>
  <c r="BO95" i="43"/>
  <c r="BN270" i="43"/>
  <c r="N84" i="25"/>
  <c r="BN195" i="43"/>
  <c r="BN85" i="43"/>
  <c r="BO341" i="43"/>
  <c r="BN378" i="43"/>
  <c r="BN242" i="43"/>
  <c r="BM265" i="43"/>
  <c r="BO312" i="43"/>
  <c r="BO304" i="43"/>
  <c r="BO102" i="43"/>
  <c r="F84" i="25"/>
  <c r="BM294" i="43"/>
  <c r="BN365" i="43"/>
  <c r="BM258" i="43"/>
  <c r="BO195" i="43"/>
  <c r="BM166" i="43"/>
  <c r="BM207" i="43"/>
  <c r="BN151" i="43"/>
  <c r="BN173" i="43"/>
  <c r="BM137" i="43"/>
  <c r="BN121" i="43"/>
  <c r="BM284" i="43"/>
  <c r="BO166" i="43"/>
  <c r="BO153" i="43"/>
  <c r="BN152" i="43"/>
  <c r="BM379" i="43"/>
  <c r="BN231" i="43"/>
  <c r="BO329" i="43"/>
  <c r="BM289" i="43"/>
  <c r="BO173" i="43"/>
  <c r="BN368" i="43"/>
  <c r="BN114" i="43"/>
  <c r="BN238" i="43"/>
  <c r="BN320" i="43"/>
  <c r="BN108" i="43"/>
  <c r="BM277" i="43"/>
  <c r="BN305" i="43"/>
  <c r="BO286" i="43"/>
  <c r="H150" i="25"/>
  <c r="BN81" i="43"/>
  <c r="BM68" i="43"/>
  <c r="BO164" i="43"/>
  <c r="H186" i="25"/>
  <c r="BO177" i="43"/>
  <c r="BN356" i="43"/>
  <c r="BN289" i="43"/>
  <c r="BN338" i="43"/>
  <c r="BO254" i="43"/>
  <c r="BN248" i="43"/>
  <c r="BN272" i="43"/>
  <c r="BN245" i="43"/>
  <c r="BM288" i="43"/>
  <c r="BN273" i="43"/>
  <c r="BO248" i="43"/>
  <c r="BN150" i="43"/>
  <c r="BM369" i="43"/>
  <c r="BN357" i="43"/>
  <c r="BO73" i="43"/>
  <c r="BO281" i="43"/>
  <c r="BM195" i="43"/>
  <c r="BO368" i="43"/>
  <c r="BO210" i="43"/>
  <c r="BO223" i="43"/>
  <c r="BM260" i="43"/>
  <c r="O150" i="25"/>
  <c r="BN266" i="43"/>
  <c r="BM139" i="43"/>
  <c r="BN306" i="43"/>
  <c r="BO180" i="43"/>
  <c r="BO84" i="43"/>
  <c r="BO380" i="43"/>
  <c r="K87" i="25"/>
  <c r="BN315" i="43"/>
  <c r="BM321" i="43"/>
  <c r="BM254" i="43"/>
  <c r="BO201" i="43"/>
  <c r="M88" i="25"/>
  <c r="BN86" i="43"/>
  <c r="BN249" i="43"/>
  <c r="BN310" i="43"/>
  <c r="BO100" i="43"/>
  <c r="BO151" i="43"/>
  <c r="BO356" i="43"/>
  <c r="BM120" i="43"/>
  <c r="BO280" i="43"/>
  <c r="M84" i="25"/>
  <c r="H87" i="25"/>
  <c r="BM180" i="43"/>
  <c r="BO344" i="43"/>
  <c r="BO264" i="43"/>
  <c r="BN340" i="43"/>
  <c r="BN88" i="43"/>
  <c r="BN275" i="43"/>
  <c r="BO209" i="43"/>
  <c r="BM165" i="43"/>
  <c r="BN316" i="43"/>
  <c r="BN303" i="43"/>
  <c r="D148" i="25"/>
  <c r="BN302" i="43"/>
  <c r="BO184" i="43"/>
  <c r="J87" i="25"/>
  <c r="BN119" i="43"/>
  <c r="F150" i="25"/>
  <c r="BN379" i="43"/>
  <c r="BO224" i="43"/>
  <c r="BM192" i="43"/>
  <c r="BM76" i="43"/>
  <c r="G229" i="25"/>
  <c r="M147" i="25"/>
  <c r="BM293" i="43"/>
  <c r="BN372" i="43"/>
  <c r="BN177" i="43"/>
  <c r="BN294" i="43"/>
  <c r="BO77" i="43"/>
  <c r="BM211" i="43"/>
  <c r="BN78" i="43"/>
  <c r="BM353" i="43"/>
  <c r="BM272" i="43"/>
  <c r="BO348" i="43"/>
  <c r="O148" i="25"/>
  <c r="I88" i="25"/>
  <c r="BO268" i="43"/>
  <c r="BN143" i="43"/>
  <c r="BO79" i="43"/>
  <c r="BN99" i="43"/>
  <c r="BN159" i="43"/>
  <c r="BN161" i="43"/>
  <c r="BN91" i="43"/>
  <c r="D87" i="25"/>
  <c r="BM226" i="43"/>
  <c r="BM201" i="43"/>
  <c r="BM74" i="43"/>
  <c r="N151" i="25"/>
  <c r="BM150" i="43"/>
  <c r="BN281" i="43"/>
  <c r="BM268" i="43"/>
  <c r="BM360" i="43"/>
  <c r="BN237" i="43"/>
  <c r="BN199" i="43"/>
  <c r="BN235" i="43"/>
  <c r="BO226" i="43"/>
  <c r="BO203" i="43"/>
  <c r="BM241" i="43"/>
  <c r="BN291" i="43"/>
  <c r="BO145" i="43"/>
  <c r="H148" i="25"/>
  <c r="BM136" i="43"/>
  <c r="BO108" i="43"/>
  <c r="BN337" i="43"/>
  <c r="BM147" i="43"/>
  <c r="BO247" i="43"/>
  <c r="BO138" i="43"/>
  <c r="BN263" i="43"/>
  <c r="BM94" i="43"/>
  <c r="BO387" i="43"/>
  <c r="BO78" i="43"/>
  <c r="BN124" i="43"/>
  <c r="BM363" i="43"/>
  <c r="BN201" i="43"/>
  <c r="BO273" i="43"/>
  <c r="BO326" i="43"/>
  <c r="BO142" i="43"/>
  <c r="BM246" i="43"/>
  <c r="BO124" i="43"/>
  <c r="BM95" i="43"/>
  <c r="BO352" i="43"/>
  <c r="BO163" i="43"/>
  <c r="K150" i="25"/>
  <c r="BN236" i="43"/>
  <c r="BO315" i="43"/>
  <c r="BO263" i="43"/>
  <c r="BM216" i="43"/>
  <c r="BM72" i="43"/>
  <c r="D150" i="25"/>
  <c r="BO119" i="43"/>
  <c r="BN382" i="43"/>
  <c r="L148" i="25"/>
  <c r="BN240" i="43"/>
  <c r="BN362" i="43"/>
  <c r="BN79" i="43"/>
  <c r="BM290" i="43"/>
  <c r="BN211" i="43"/>
  <c r="BM342" i="43"/>
  <c r="BM83" i="43"/>
  <c r="BM163" i="43"/>
  <c r="BN183" i="43"/>
  <c r="BO282" i="43"/>
  <c r="BN253" i="43"/>
  <c r="BM310" i="43"/>
  <c r="BN265" i="43"/>
  <c r="BO284" i="43"/>
  <c r="BO250" i="43"/>
  <c r="BM303" i="43"/>
  <c r="BN68" i="43"/>
  <c r="BO91" i="43"/>
  <c r="BM326" i="43"/>
  <c r="BN73" i="43"/>
  <c r="BO239" i="43"/>
  <c r="BN308" i="43"/>
  <c r="BM324" i="43"/>
  <c r="BN293" i="43"/>
  <c r="BN321" i="43"/>
  <c r="BN140" i="43"/>
  <c r="BM325" i="43"/>
  <c r="I229" i="25"/>
  <c r="BO372" i="43"/>
  <c r="BO162" i="43"/>
  <c r="BN355" i="43"/>
  <c r="BN115" i="43"/>
  <c r="BM114" i="43"/>
  <c r="BN168" i="43"/>
  <c r="BO94" i="43"/>
  <c r="BO379" i="43"/>
  <c r="BO283" i="43"/>
  <c r="BM70" i="43"/>
  <c r="BO252" i="43"/>
  <c r="BM218" i="43"/>
  <c r="H88" i="25"/>
  <c r="BO220" i="43"/>
  <c r="BN197" i="43"/>
  <c r="BM81" i="43"/>
  <c r="BO200" i="43"/>
  <c r="BN333" i="43"/>
  <c r="BO116" i="43"/>
  <c r="BO272" i="43"/>
  <c r="BN97" i="43"/>
  <c r="K84" i="25"/>
  <c r="BM264" i="43"/>
  <c r="BN160" i="43"/>
  <c r="BM233" i="43"/>
  <c r="BN290" i="43"/>
  <c r="BM217" i="43"/>
  <c r="BM108" i="43"/>
  <c r="BM140" i="43"/>
  <c r="BO68" i="43"/>
  <c r="BO278" i="43"/>
  <c r="BM333" i="43"/>
  <c r="BM182" i="43"/>
  <c r="BO150" i="43"/>
  <c r="BN353" i="43"/>
  <c r="BO121" i="43"/>
  <c r="BM279" i="43"/>
  <c r="BN282" i="43"/>
  <c r="BN93" i="43"/>
  <c r="H84" i="25"/>
  <c r="BN109" i="43"/>
  <c r="BO376" i="43"/>
  <c r="BO161" i="43"/>
  <c r="BN145" i="43"/>
  <c r="BN170" i="43"/>
  <c r="BM306" i="43"/>
  <c r="BN102" i="43"/>
  <c r="BM285" i="43"/>
  <c r="BN342" i="43"/>
  <c r="BN324" i="43"/>
  <c r="BM75" i="43"/>
  <c r="BO191" i="43"/>
  <c r="BM73" i="43"/>
  <c r="BM362" i="43"/>
  <c r="BO336" i="43"/>
  <c r="BN75" i="43"/>
  <c r="BN386" i="43"/>
  <c r="BM283" i="43"/>
  <c r="BO330" i="43"/>
  <c r="G84" i="25"/>
  <c r="BM191" i="43"/>
  <c r="O254" i="43" l="1"/>
  <c r="O164" i="43"/>
  <c r="O186" i="43"/>
  <c r="O138" i="43"/>
  <c r="O353" i="43"/>
  <c r="O206" i="43"/>
  <c r="O286" i="43"/>
  <c r="O137" i="43"/>
  <c r="O173" i="43"/>
  <c r="O219" i="43"/>
  <c r="O362" i="43"/>
  <c r="O108" i="43"/>
  <c r="O344" i="43"/>
  <c r="O364" i="43"/>
  <c r="O336" i="43"/>
  <c r="O354" i="43"/>
  <c r="O117" i="43"/>
  <c r="O329" i="43"/>
  <c r="O331" i="43"/>
  <c r="O246" i="43"/>
  <c r="O351" i="43"/>
  <c r="O187" i="43"/>
  <c r="O146" i="43"/>
  <c r="O363" i="43"/>
  <c r="O223" i="43"/>
  <c r="O262" i="43"/>
  <c r="O77" i="43"/>
  <c r="O225" i="43"/>
  <c r="O377" i="43"/>
  <c r="O374" i="43"/>
  <c r="O153" i="43"/>
  <c r="O202" i="43"/>
  <c r="O292" i="43"/>
  <c r="O369" i="43"/>
  <c r="O158" i="43"/>
  <c r="O157" i="43"/>
  <c r="O275" i="43"/>
  <c r="O266" i="43"/>
  <c r="O126" i="43"/>
  <c r="O182" i="43"/>
  <c r="O320" i="43"/>
  <c r="O261" i="43"/>
  <c r="O127" i="43"/>
  <c r="O215" i="43"/>
  <c r="O267" i="43"/>
  <c r="O200" i="43"/>
  <c r="O92" i="43"/>
  <c r="O295" i="43"/>
  <c r="O278" i="43"/>
  <c r="O259" i="43"/>
  <c r="O123" i="43"/>
  <c r="O269" i="43"/>
  <c r="O172" i="43"/>
  <c r="O222" i="43"/>
  <c r="O150" i="43"/>
  <c r="O95" i="43"/>
  <c r="O322" i="43"/>
  <c r="O256" i="43"/>
  <c r="O283" i="43"/>
  <c r="O325" i="43"/>
  <c r="O128" i="43"/>
  <c r="O80" i="43"/>
  <c r="O232" i="43"/>
  <c r="O297" i="43"/>
  <c r="O303" i="43"/>
  <c r="O349" i="43"/>
  <c r="O216" i="43"/>
  <c r="O90" i="43"/>
  <c r="O96" i="43"/>
  <c r="O304" i="43"/>
  <c r="O301" i="43"/>
  <c r="O294" i="43"/>
  <c r="O313" i="43"/>
  <c r="O241" i="43"/>
  <c r="O341" i="43"/>
  <c r="O251" i="43"/>
  <c r="O211" i="43"/>
  <c r="O290" i="43"/>
  <c r="O244" i="43"/>
  <c r="O218" i="43"/>
  <c r="O214" i="43"/>
  <c r="O235" i="43"/>
  <c r="O342" i="43"/>
  <c r="O204" i="43"/>
  <c r="O328" i="43"/>
  <c r="O120" i="43"/>
  <c r="O76" i="43"/>
  <c r="O74" i="43"/>
  <c r="O379" i="43"/>
  <c r="O314" i="43"/>
  <c r="O159" i="43"/>
  <c r="O184" i="43"/>
  <c r="O300" i="43"/>
  <c r="O91" i="43"/>
  <c r="O174" i="43"/>
  <c r="O282" i="43"/>
  <c r="O317" i="43"/>
  <c r="O240" i="43"/>
  <c r="O209" i="43"/>
  <c r="O229" i="43"/>
  <c r="O168" i="43"/>
  <c r="O361" i="43"/>
  <c r="O167" i="43"/>
  <c r="O103" i="43"/>
  <c r="O81" i="43"/>
  <c r="O323" i="43"/>
  <c r="O162" i="43"/>
  <c r="O192" i="43"/>
  <c r="O97" i="43"/>
  <c r="O284" i="43"/>
  <c r="O380" i="43"/>
  <c r="O203" i="43"/>
  <c r="O180" i="43"/>
  <c r="O170" i="43"/>
  <c r="O368" i="43"/>
  <c r="O280" i="43"/>
  <c r="O263" i="43"/>
  <c r="O306" i="43"/>
  <c r="O340" i="43"/>
  <c r="O281" i="43"/>
  <c r="O102" i="43"/>
  <c r="O356" i="43"/>
  <c r="O260" i="43"/>
  <c r="O224" i="43"/>
  <c r="O100" i="43"/>
  <c r="O147" i="43"/>
  <c r="O136" i="43"/>
  <c r="O333" i="43"/>
  <c r="O346" i="43"/>
  <c r="O307" i="43"/>
  <c r="O343" i="43"/>
  <c r="O175" i="43"/>
  <c r="O86" i="43"/>
  <c r="O335" i="43"/>
  <c r="O355" i="43"/>
  <c r="O130" i="43"/>
  <c r="O163" i="43"/>
  <c r="O287" i="43"/>
  <c r="O98" i="43"/>
  <c r="O75" i="43"/>
  <c r="O277" i="43"/>
  <c r="O387" i="43"/>
  <c r="O258" i="43"/>
  <c r="O326" i="43"/>
  <c r="O276" i="43"/>
  <c r="O190" i="43"/>
  <c r="O161" i="43"/>
  <c r="O272" i="43"/>
  <c r="O101" i="43"/>
  <c r="O82" i="43"/>
  <c r="O210" i="43"/>
  <c r="O339" i="43"/>
  <c r="O68" i="43"/>
  <c r="O324" i="43"/>
  <c r="O302" i="43"/>
  <c r="O230" i="43"/>
  <c r="O247" i="43"/>
  <c r="O205" i="43"/>
  <c r="O319" i="43"/>
  <c r="O252" i="43"/>
  <c r="O253" i="43"/>
  <c r="O134" i="43"/>
  <c r="O298" i="43"/>
  <c r="O145" i="43"/>
  <c r="O299" i="43"/>
  <c r="O312" i="43"/>
  <c r="O165" i="43"/>
  <c r="O279" i="43"/>
  <c r="O220" i="43"/>
  <c r="O199" i="43"/>
  <c r="O348" i="43"/>
  <c r="O166" i="43"/>
  <c r="O139" i="43"/>
  <c r="O255" i="43"/>
  <c r="O228" i="43"/>
  <c r="O350" i="43"/>
  <c r="O125" i="43"/>
  <c r="O337" i="43"/>
  <c r="O311" i="43"/>
  <c r="O143" i="43"/>
  <c r="O227" i="43"/>
  <c r="O93" i="43"/>
  <c r="O71" i="43"/>
  <c r="O357" i="43"/>
  <c r="O270" i="43"/>
  <c r="O207" i="43"/>
  <c r="O152" i="43"/>
  <c r="O154" i="43"/>
  <c r="O233" i="43"/>
  <c r="O358" i="43"/>
  <c r="O375" i="43"/>
  <c r="O308" i="43"/>
  <c r="O119" i="43"/>
  <c r="O115" i="43"/>
  <c r="O236" i="43"/>
  <c r="O141" i="43"/>
  <c r="O264" i="43"/>
  <c r="O237" i="43"/>
  <c r="O327" i="43"/>
  <c r="O155" i="43"/>
  <c r="O148" i="43"/>
  <c r="O149" i="43"/>
  <c r="O265" i="43"/>
  <c r="O69" i="43"/>
  <c r="O285" i="43"/>
  <c r="O144" i="43"/>
  <c r="O288" i="43"/>
  <c r="O70" i="43"/>
  <c r="O135" i="43"/>
  <c r="O316" i="43"/>
  <c r="O296" i="43"/>
  <c r="O208" i="43"/>
  <c r="O359" i="43"/>
  <c r="O118" i="43"/>
  <c r="O330" i="43"/>
  <c r="O318" i="43"/>
  <c r="O334" i="43"/>
  <c r="O226" i="43"/>
  <c r="O89" i="43"/>
  <c r="O309" i="43"/>
  <c r="O140" i="43"/>
  <c r="O121" i="43"/>
  <c r="O196" i="43"/>
  <c r="O191" i="43"/>
  <c r="O367" i="43"/>
  <c r="O122" i="43"/>
  <c r="O87" i="43"/>
  <c r="O249" i="43"/>
  <c r="O178" i="43"/>
  <c r="O88" i="43"/>
  <c r="O376" i="43"/>
  <c r="O160" i="43"/>
  <c r="O293" i="43"/>
  <c r="O238" i="43"/>
  <c r="O345" i="43"/>
  <c r="O78" i="43"/>
  <c r="O94" i="43"/>
  <c r="O321" i="43"/>
  <c r="O239" i="43"/>
  <c r="O268" i="43"/>
  <c r="O257" i="43"/>
  <c r="O83" i="43"/>
  <c r="O221" i="43"/>
  <c r="O250" i="43"/>
  <c r="O347" i="43"/>
  <c r="O271" i="43"/>
  <c r="O197" i="43"/>
  <c r="O384" i="43"/>
  <c r="O116" i="43"/>
  <c r="O212" i="43"/>
  <c r="O99" i="43"/>
  <c r="O372" i="43"/>
  <c r="O274" i="43"/>
  <c r="O131" i="43"/>
  <c r="O156" i="43"/>
  <c r="O84" i="43"/>
  <c r="O195" i="43"/>
  <c r="O179" i="43"/>
  <c r="O217" i="43"/>
  <c r="O310" i="43"/>
  <c r="O169" i="43"/>
  <c r="O315" i="43"/>
  <c r="O79" i="43"/>
  <c r="O189" i="43"/>
  <c r="O378" i="43"/>
  <c r="O114" i="43"/>
  <c r="O73" i="43"/>
  <c r="O151" i="43"/>
  <c r="O305" i="43"/>
  <c r="O234" i="43"/>
  <c r="O289" i="43"/>
  <c r="O72" i="43"/>
  <c r="O213" i="43"/>
  <c r="O291" i="43"/>
  <c r="O201" i="43"/>
  <c r="O352" i="43"/>
  <c r="O248" i="43"/>
  <c r="O188" i="43"/>
  <c r="O85" i="43"/>
  <c r="O365" i="43"/>
  <c r="O360" i="43"/>
  <c r="O124" i="43"/>
  <c r="O132" i="43"/>
  <c r="O177" i="43"/>
  <c r="O181" i="43"/>
  <c r="O142" i="43"/>
  <c r="O338" i="43"/>
  <c r="O129" i="43"/>
  <c r="O273" i="43"/>
  <c r="O332" i="43"/>
  <c r="O185" i="43"/>
  <c r="BY307" i="45"/>
  <c r="BY130" i="45" s="1"/>
  <c r="BY129" i="45" s="1"/>
  <c r="BY309" i="45"/>
  <c r="DD319" i="45"/>
  <c r="DD307" i="45" s="1"/>
  <c r="BB302" i="45"/>
  <c r="BB130" i="45"/>
  <c r="BB317" i="45"/>
  <c r="DB309" i="45"/>
  <c r="CF317" i="45"/>
  <c r="CF130" i="45"/>
  <c r="CF129" i="45" s="1"/>
  <c r="DE112" i="45"/>
  <c r="DE107" i="45"/>
  <c r="DE45" i="45"/>
  <c r="DE69" i="45"/>
  <c r="DE47" i="45"/>
  <c r="DE322" i="45"/>
  <c r="DE49" i="45"/>
  <c r="DE48" i="45"/>
  <c r="DE46" i="45"/>
  <c r="DE40" i="45"/>
  <c r="DE167" i="45"/>
  <c r="DE42" i="45"/>
  <c r="DE119" i="45"/>
  <c r="DE43" i="45"/>
  <c r="DE41" i="45"/>
  <c r="BZ319" i="45"/>
  <c r="BZ134" i="45" s="1"/>
  <c r="BZ306" i="45" s="1"/>
  <c r="DB317" i="45"/>
  <c r="DB130" i="45"/>
  <c r="CG129" i="45"/>
  <c r="BB306" i="45"/>
  <c r="DD321" i="45"/>
  <c r="CA318" i="45"/>
  <c r="DE179" i="45"/>
  <c r="DE181" i="45"/>
  <c r="DE178" i="45"/>
  <c r="DE318" i="45"/>
  <c r="DC134" i="45"/>
  <c r="DA129" i="45"/>
  <c r="DC307" i="45"/>
  <c r="E14" i="31"/>
  <c r="F4" i="44"/>
  <c r="V19" i="7"/>
  <c r="E52" i="36"/>
  <c r="R14" i="31"/>
  <c r="G4" i="35"/>
  <c r="V21" i="7" s="1"/>
  <c r="V16" i="7" s="1"/>
  <c r="P203" i="44"/>
  <c r="BY302" i="45" l="1"/>
  <c r="DC302" i="45" s="1"/>
  <c r="BY317" i="45"/>
  <c r="BZ307" i="45"/>
  <c r="BZ317" i="45" s="1"/>
  <c r="BZ309" i="45"/>
  <c r="BB129" i="45"/>
  <c r="DC309" i="45"/>
  <c r="CA319" i="45"/>
  <c r="CA307" i="45" s="1"/>
  <c r="CF302" i="45"/>
  <c r="DE321" i="45"/>
  <c r="DD130" i="45"/>
  <c r="DD317" i="45"/>
  <c r="DC130" i="45"/>
  <c r="DC317" i="45"/>
  <c r="DE319" i="45"/>
  <c r="BB309" i="45"/>
  <c r="DB129" i="45"/>
  <c r="DD134" i="45"/>
  <c r="F14" i="36"/>
  <c r="G6" i="35"/>
  <c r="H3" i="35"/>
  <c r="G5" i="35"/>
  <c r="AN6" i="40" l="1"/>
  <c r="AN21" i="40"/>
  <c r="AN37" i="40"/>
  <c r="AN10" i="40"/>
  <c r="AN26" i="40"/>
  <c r="AN74" i="40"/>
  <c r="AN90" i="40"/>
  <c r="AN56" i="40"/>
  <c r="AN63" i="40"/>
  <c r="AN79" i="40"/>
  <c r="AN11" i="40"/>
  <c r="AN27" i="40"/>
  <c r="AN43" i="40"/>
  <c r="AN16" i="40"/>
  <c r="AN32" i="40"/>
  <c r="AN64" i="40"/>
  <c r="AN80" i="40"/>
  <c r="AN69" i="40"/>
  <c r="AN85" i="40"/>
  <c r="AN17" i="40"/>
  <c r="AN33" i="40"/>
  <c r="AN49" i="40"/>
  <c r="AN22" i="40"/>
  <c r="AN58" i="40"/>
  <c r="AN70" i="40"/>
  <c r="AN86" i="40"/>
  <c r="AN52" i="40"/>
  <c r="AN60" i="40"/>
  <c r="AN75" i="40"/>
  <c r="AN91" i="40"/>
  <c r="AN53" i="40"/>
  <c r="AN14" i="40"/>
  <c r="AN30" i="40"/>
  <c r="AN40" i="40"/>
  <c r="AN7" i="40"/>
  <c r="AN23" i="40"/>
  <c r="AN39" i="40"/>
  <c r="AN12" i="40"/>
  <c r="AN28" i="40"/>
  <c r="AN50" i="40"/>
  <c r="AN59" i="40"/>
  <c r="AN76" i="40"/>
  <c r="AN92" i="40"/>
  <c r="AN42" i="40"/>
  <c r="AN38" i="40"/>
  <c r="AN61" i="40"/>
  <c r="AN65" i="40"/>
  <c r="AN81" i="40"/>
  <c r="AN9" i="40"/>
  <c r="AN25" i="40"/>
  <c r="AN13" i="40"/>
  <c r="AN29" i="40"/>
  <c r="AN45" i="40"/>
  <c r="AN18" i="40"/>
  <c r="AN34" i="40"/>
  <c r="AN66" i="40"/>
  <c r="AN82" i="40"/>
  <c r="AN46" i="40"/>
  <c r="AN71" i="40"/>
  <c r="AN87" i="40"/>
  <c r="AN48" i="40"/>
  <c r="AN67" i="40"/>
  <c r="AN83" i="40"/>
  <c r="AN19" i="40"/>
  <c r="AN35" i="40"/>
  <c r="AN51" i="40"/>
  <c r="AN8" i="40"/>
  <c r="AN24" i="40"/>
  <c r="AN72" i="40"/>
  <c r="AN88" i="40"/>
  <c r="AN36" i="40"/>
  <c r="AN77" i="40"/>
  <c r="AN44" i="40"/>
  <c r="AN41" i="40"/>
  <c r="AN15" i="40"/>
  <c r="AN31" i="40"/>
  <c r="AN47" i="40"/>
  <c r="AN20" i="40"/>
  <c r="AN68" i="40"/>
  <c r="AN84" i="40"/>
  <c r="AN54" i="40"/>
  <c r="AN55" i="40"/>
  <c r="AN62" i="40"/>
  <c r="AN73" i="40"/>
  <c r="AN89" i="40"/>
  <c r="AN57" i="40"/>
  <c r="AN78" i="40"/>
  <c r="BA80" i="40"/>
  <c r="BA48" i="40"/>
  <c r="BA79" i="40"/>
  <c r="BA47" i="40"/>
  <c r="BA74" i="40"/>
  <c r="BA42" i="40"/>
  <c r="BA41" i="40"/>
  <c r="BA12" i="40"/>
  <c r="BA61" i="40"/>
  <c r="BA85" i="40"/>
  <c r="BA37" i="40"/>
  <c r="BA7" i="40"/>
  <c r="BA92" i="40"/>
  <c r="BA60" i="40"/>
  <c r="BA28" i="40"/>
  <c r="BA91" i="40"/>
  <c r="BA59" i="40"/>
  <c r="BA27" i="40"/>
  <c r="BA86" i="40"/>
  <c r="BA54" i="40"/>
  <c r="BA24" i="40"/>
  <c r="BA19" i="40"/>
  <c r="BA6" i="40"/>
  <c r="BA9" i="40"/>
  <c r="BA72" i="40"/>
  <c r="BA40" i="40"/>
  <c r="BA71" i="40"/>
  <c r="BA39" i="40"/>
  <c r="BA66" i="40"/>
  <c r="BA45" i="40"/>
  <c r="BA89" i="40"/>
  <c r="BA18" i="40"/>
  <c r="BA21" i="40"/>
  <c r="BA84" i="40"/>
  <c r="BA52" i="40"/>
  <c r="BA83" i="40"/>
  <c r="BA51" i="40"/>
  <c r="BA78" i="40"/>
  <c r="BA46" i="40"/>
  <c r="BA73" i="40"/>
  <c r="BA33" i="40"/>
  <c r="BA16" i="40"/>
  <c r="BA11" i="40"/>
  <c r="BA81" i="40"/>
  <c r="BA64" i="40"/>
  <c r="BA32" i="40"/>
  <c r="BA63" i="40"/>
  <c r="BA31" i="40"/>
  <c r="BA90" i="40"/>
  <c r="BA58" i="40"/>
  <c r="BA23" i="40"/>
  <c r="BA10" i="40"/>
  <c r="BA49" i="40"/>
  <c r="BA13" i="40"/>
  <c r="BA76" i="40"/>
  <c r="BA44" i="40"/>
  <c r="BA75" i="40"/>
  <c r="BA43" i="40"/>
  <c r="BA70" i="40"/>
  <c r="BA38" i="40"/>
  <c r="BA8" i="40"/>
  <c r="BA53" i="40"/>
  <c r="BA77" i="40"/>
  <c r="BA34" i="40"/>
  <c r="BA22" i="40"/>
  <c r="BA25" i="40"/>
  <c r="BA35" i="40"/>
  <c r="BA57" i="40"/>
  <c r="BA17" i="40"/>
  <c r="BA88" i="40"/>
  <c r="BA56" i="40"/>
  <c r="BA87" i="40"/>
  <c r="BA55" i="40"/>
  <c r="BA82" i="40"/>
  <c r="BA50" i="40"/>
  <c r="BA20" i="40"/>
  <c r="BA65" i="40"/>
  <c r="BA30" i="40"/>
  <c r="BA15" i="40"/>
  <c r="BA29" i="40"/>
  <c r="BA69" i="40"/>
  <c r="BA68" i="40"/>
  <c r="BA36" i="40"/>
  <c r="BA67" i="40"/>
  <c r="BA62" i="40"/>
  <c r="BA26" i="40"/>
  <c r="BA14" i="40"/>
  <c r="BZ302" i="45"/>
  <c r="BZ130" i="45"/>
  <c r="DC129" i="45"/>
  <c r="DD309" i="45"/>
  <c r="CA134" i="45"/>
  <c r="CA306" i="45" s="1"/>
  <c r="CA302" i="45"/>
  <c r="DE302" i="45" s="1"/>
  <c r="CA317" i="45"/>
  <c r="CA130" i="45"/>
  <c r="CA129" i="45" s="1"/>
  <c r="DE307" i="45"/>
  <c r="DE134" i="45"/>
  <c r="DD129" i="45"/>
  <c r="G4" i="44"/>
  <c r="W19" i="7"/>
  <c r="F14" i="31"/>
  <c r="S14" i="31"/>
  <c r="F52" i="36"/>
  <c r="L5" i="19"/>
  <c r="L4" i="19" s="1"/>
  <c r="H4" i="35"/>
  <c r="W21" i="7" s="1"/>
  <c r="W16" i="7" s="1"/>
  <c r="DD302" i="45" l="1"/>
  <c r="BZ129" i="45"/>
  <c r="CA309" i="45"/>
  <c r="DE309" i="45"/>
  <c r="DE130" i="45"/>
  <c r="DE317" i="45"/>
  <c r="G14" i="36"/>
  <c r="H6" i="35"/>
  <c r="H5" i="35"/>
  <c r="I3" i="35"/>
  <c r="M2" i="7"/>
  <c r="M3" i="7" s="1"/>
  <c r="M4" i="7" s="1"/>
  <c r="M5" i="7" s="1"/>
  <c r="BB7" i="34"/>
  <c r="BB8" i="34"/>
  <c r="BB9" i="34"/>
  <c r="BB10" i="34"/>
  <c r="BB11" i="34"/>
  <c r="BB12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AO6" i="40" l="1"/>
  <c r="AO12" i="40"/>
  <c r="AO28" i="40"/>
  <c r="AO44" i="40"/>
  <c r="AO60" i="40"/>
  <c r="AO7" i="40"/>
  <c r="AO23" i="40"/>
  <c r="AO39" i="40"/>
  <c r="AO70" i="40"/>
  <c r="AO86" i="40"/>
  <c r="AO65" i="40"/>
  <c r="AO81" i="40"/>
  <c r="AO85" i="40"/>
  <c r="AO18" i="40"/>
  <c r="AO34" i="40"/>
  <c r="AO50" i="40"/>
  <c r="AO13" i="40"/>
  <c r="AO29" i="40"/>
  <c r="AO59" i="40"/>
  <c r="AO76" i="40"/>
  <c r="AO92" i="40"/>
  <c r="AO61" i="40"/>
  <c r="AO71" i="40"/>
  <c r="AO87" i="40"/>
  <c r="AO8" i="40"/>
  <c r="AO24" i="40"/>
  <c r="AO40" i="40"/>
  <c r="AO56" i="40"/>
  <c r="AO19" i="40"/>
  <c r="AO35" i="40"/>
  <c r="AO66" i="40"/>
  <c r="AO82" i="40"/>
  <c r="AO77" i="40"/>
  <c r="AO11" i="40"/>
  <c r="AO27" i="40"/>
  <c r="AO69" i="40"/>
  <c r="AO14" i="40"/>
  <c r="AO30" i="40"/>
  <c r="AO46" i="40"/>
  <c r="AO62" i="40"/>
  <c r="AO9" i="40"/>
  <c r="AO25" i="40"/>
  <c r="AO41" i="40"/>
  <c r="AO72" i="40"/>
  <c r="AO88" i="40"/>
  <c r="AO67" i="40"/>
  <c r="AO83" i="40"/>
  <c r="AO57" i="40"/>
  <c r="AO74" i="40"/>
  <c r="AO90" i="40"/>
  <c r="AO49" i="40"/>
  <c r="AO20" i="40"/>
  <c r="AO36" i="40"/>
  <c r="AO52" i="40"/>
  <c r="AO15" i="40"/>
  <c r="AO31" i="40"/>
  <c r="AO78" i="40"/>
  <c r="AO51" i="40"/>
  <c r="AO55" i="40"/>
  <c r="AO73" i="40"/>
  <c r="AO89" i="40"/>
  <c r="AO16" i="40"/>
  <c r="AO43" i="40"/>
  <c r="AO10" i="40"/>
  <c r="AO26" i="40"/>
  <c r="AO42" i="40"/>
  <c r="AO58" i="40"/>
  <c r="AO21" i="40"/>
  <c r="AO37" i="40"/>
  <c r="AO68" i="40"/>
  <c r="AO84" i="40"/>
  <c r="AO63" i="40"/>
  <c r="AO79" i="40"/>
  <c r="AO53" i="40"/>
  <c r="AO32" i="40"/>
  <c r="AO48" i="40"/>
  <c r="AO22" i="40"/>
  <c r="AO38" i="40"/>
  <c r="AO54" i="40"/>
  <c r="AO17" i="40"/>
  <c r="AO33" i="40"/>
  <c r="AO64" i="40"/>
  <c r="AO80" i="40"/>
  <c r="AO47" i="40"/>
  <c r="AO75" i="40"/>
  <c r="AO91" i="40"/>
  <c r="AO45" i="40"/>
  <c r="BB71" i="40"/>
  <c r="BB39" i="40"/>
  <c r="BB70" i="40"/>
  <c r="BB38" i="40"/>
  <c r="BB85" i="40"/>
  <c r="BB53" i="40"/>
  <c r="BB80" i="40"/>
  <c r="BB48" i="40"/>
  <c r="BB20" i="40"/>
  <c r="BB11" i="40"/>
  <c r="BB14" i="40"/>
  <c r="BB24" i="40"/>
  <c r="BB83" i="40"/>
  <c r="BB51" i="40"/>
  <c r="BB82" i="40"/>
  <c r="BB50" i="40"/>
  <c r="BB65" i="40"/>
  <c r="BB92" i="40"/>
  <c r="BB60" i="40"/>
  <c r="BB37" i="40"/>
  <c r="BB23" i="40"/>
  <c r="BB13" i="40"/>
  <c r="BB63" i="40"/>
  <c r="BB31" i="40"/>
  <c r="BB62" i="40"/>
  <c r="BB30" i="40"/>
  <c r="BB77" i="40"/>
  <c r="BB45" i="40"/>
  <c r="BB72" i="40"/>
  <c r="BB40" i="40"/>
  <c r="BB6" i="40"/>
  <c r="BB25" i="40"/>
  <c r="BB29" i="40"/>
  <c r="BB75" i="40"/>
  <c r="BB43" i="40"/>
  <c r="BB74" i="40"/>
  <c r="BB42" i="40"/>
  <c r="BB89" i="40"/>
  <c r="BB57" i="40"/>
  <c r="BB84" i="40"/>
  <c r="BB52" i="40"/>
  <c r="BB15" i="40"/>
  <c r="BB18" i="40"/>
  <c r="BB87" i="40"/>
  <c r="BB55" i="40"/>
  <c r="BB86" i="40"/>
  <c r="BB54" i="40"/>
  <c r="BB69" i="40"/>
  <c r="BB64" i="40"/>
  <c r="BB32" i="40"/>
  <c r="BB12" i="40"/>
  <c r="BB17" i="40"/>
  <c r="BB67" i="40"/>
  <c r="BB35" i="40"/>
  <c r="BB66" i="40"/>
  <c r="BB34" i="40"/>
  <c r="BB81" i="40"/>
  <c r="BB49" i="40"/>
  <c r="BB76" i="40"/>
  <c r="BB44" i="40"/>
  <c r="BB27" i="40"/>
  <c r="BB7" i="40"/>
  <c r="BB10" i="40"/>
  <c r="BB33" i="40"/>
  <c r="BB16" i="40"/>
  <c r="BB41" i="40"/>
  <c r="BB36" i="40"/>
  <c r="BB28" i="40"/>
  <c r="BB79" i="40"/>
  <c r="BB47" i="40"/>
  <c r="BB78" i="40"/>
  <c r="BB46" i="40"/>
  <c r="BB61" i="40"/>
  <c r="BB88" i="40"/>
  <c r="BB56" i="40"/>
  <c r="BB8" i="40"/>
  <c r="BB19" i="40"/>
  <c r="BB22" i="40"/>
  <c r="BB9" i="40"/>
  <c r="BB91" i="40"/>
  <c r="BB59" i="40"/>
  <c r="BB90" i="40"/>
  <c r="BB58" i="40"/>
  <c r="BB26" i="40"/>
  <c r="BB73" i="40"/>
  <c r="BB68" i="40"/>
  <c r="BB21" i="40"/>
  <c r="DE129" i="45"/>
  <c r="H4" i="44"/>
  <c r="X19" i="7"/>
  <c r="G14" i="31"/>
  <c r="G52" i="36"/>
  <c r="T14" i="31"/>
  <c r="I4" i="35"/>
  <c r="X21" i="7" s="1"/>
  <c r="X16" i="7" s="1"/>
  <c r="M5" i="19"/>
  <c r="M4" i="19" s="1"/>
  <c r="AM303" i="34"/>
  <c r="P2" i="30"/>
  <c r="H14" i="36" l="1"/>
  <c r="A7" i="35" a="1"/>
  <c r="A7" i="35" s="1"/>
  <c r="Q40" i="7" s="1"/>
  <c r="I6" i="35"/>
  <c r="J3" i="35"/>
  <c r="I5" i="35"/>
  <c r="AP6" i="40" l="1"/>
  <c r="AP14" i="40"/>
  <c r="AP30" i="40"/>
  <c r="AP46" i="40"/>
  <c r="AP62" i="40"/>
  <c r="AP13" i="40"/>
  <c r="AP29" i="40"/>
  <c r="AP45" i="40"/>
  <c r="AP70" i="40"/>
  <c r="AP86" i="40"/>
  <c r="AP79" i="40"/>
  <c r="AP49" i="40"/>
  <c r="AP87" i="40"/>
  <c r="AP20" i="40"/>
  <c r="AP36" i="40"/>
  <c r="AP52" i="40"/>
  <c r="AP19" i="40"/>
  <c r="AP35" i="40"/>
  <c r="AP51" i="40"/>
  <c r="AP57" i="40"/>
  <c r="AP69" i="40"/>
  <c r="AP59" i="40"/>
  <c r="AP76" i="40"/>
  <c r="AP92" i="40"/>
  <c r="AP77" i="40"/>
  <c r="AP65" i="40"/>
  <c r="AP90" i="40"/>
  <c r="AP10" i="40"/>
  <c r="AP26" i="40"/>
  <c r="AP42" i="40"/>
  <c r="AP58" i="40"/>
  <c r="AP9" i="40"/>
  <c r="AP25" i="40"/>
  <c r="AP41" i="40"/>
  <c r="AP66" i="40"/>
  <c r="AP82" i="40"/>
  <c r="AP81" i="40"/>
  <c r="AP34" i="40"/>
  <c r="AP74" i="40"/>
  <c r="AP16" i="40"/>
  <c r="AP32" i="40"/>
  <c r="AP48" i="40"/>
  <c r="AP15" i="40"/>
  <c r="AP31" i="40"/>
  <c r="AP47" i="40"/>
  <c r="AP72" i="40"/>
  <c r="AP88" i="40"/>
  <c r="AP73" i="40"/>
  <c r="AP33" i="40"/>
  <c r="AP61" i="40"/>
  <c r="AP22" i="40"/>
  <c r="AP38" i="40"/>
  <c r="AP54" i="40"/>
  <c r="AP21" i="40"/>
  <c r="AP37" i="40"/>
  <c r="AP63" i="40"/>
  <c r="AP78" i="40"/>
  <c r="AP85" i="40"/>
  <c r="AP75" i="40"/>
  <c r="AP12" i="40"/>
  <c r="AP28" i="40"/>
  <c r="AP44" i="40"/>
  <c r="AP60" i="40"/>
  <c r="AP11" i="40"/>
  <c r="AP27" i="40"/>
  <c r="AP43" i="40"/>
  <c r="AP68" i="40"/>
  <c r="AP84" i="40"/>
  <c r="AP67" i="40"/>
  <c r="AP89" i="40"/>
  <c r="AP18" i="40"/>
  <c r="AP50" i="40"/>
  <c r="AP17" i="40"/>
  <c r="AP8" i="40"/>
  <c r="AP24" i="40"/>
  <c r="AP40" i="40"/>
  <c r="AP56" i="40"/>
  <c r="AP7" i="40"/>
  <c r="AP23" i="40"/>
  <c r="AP39" i="40"/>
  <c r="AP64" i="40"/>
  <c r="AP80" i="40"/>
  <c r="AP53" i="40"/>
  <c r="AP83" i="40"/>
  <c r="AP71" i="40"/>
  <c r="AP91" i="40"/>
  <c r="AP55" i="40"/>
  <c r="BC67" i="40"/>
  <c r="BC35" i="40"/>
  <c r="BC66" i="40"/>
  <c r="BC34" i="40"/>
  <c r="BC61" i="40"/>
  <c r="BC92" i="40"/>
  <c r="BC52" i="40"/>
  <c r="BC28" i="40"/>
  <c r="BC13" i="40"/>
  <c r="BC56" i="40"/>
  <c r="BC33" i="40"/>
  <c r="BC16" i="40"/>
  <c r="BC14" i="40"/>
  <c r="BC79" i="40"/>
  <c r="BC47" i="40"/>
  <c r="BC78" i="40"/>
  <c r="BC46" i="40"/>
  <c r="BC73" i="40"/>
  <c r="BC41" i="40"/>
  <c r="BC11" i="40"/>
  <c r="BC6" i="40"/>
  <c r="BC44" i="40"/>
  <c r="BC25" i="40"/>
  <c r="BC68" i="40"/>
  <c r="BC91" i="40"/>
  <c r="BC59" i="40"/>
  <c r="BC27" i="40"/>
  <c r="BC90" i="40"/>
  <c r="BC58" i="40"/>
  <c r="BC26" i="40"/>
  <c r="BC85" i="40"/>
  <c r="BC53" i="40"/>
  <c r="BC23" i="40"/>
  <c r="BC72" i="40"/>
  <c r="BC18" i="40"/>
  <c r="BC48" i="40"/>
  <c r="BC80" i="40"/>
  <c r="BC8" i="40"/>
  <c r="BC71" i="40"/>
  <c r="BC39" i="40"/>
  <c r="BC70" i="40"/>
  <c r="BC38" i="40"/>
  <c r="BC65" i="40"/>
  <c r="BC84" i="40"/>
  <c r="BC36" i="40"/>
  <c r="BC17" i="40"/>
  <c r="BC88" i="40"/>
  <c r="BC20" i="40"/>
  <c r="BC64" i="40"/>
  <c r="BC83" i="40"/>
  <c r="BC51" i="40"/>
  <c r="BC82" i="40"/>
  <c r="BC50" i="40"/>
  <c r="BC77" i="40"/>
  <c r="BC45" i="40"/>
  <c r="BC15" i="40"/>
  <c r="BC10" i="40"/>
  <c r="BC76" i="40"/>
  <c r="BC63" i="40"/>
  <c r="BC31" i="40"/>
  <c r="BC62" i="40"/>
  <c r="BC30" i="40"/>
  <c r="BC89" i="40"/>
  <c r="BC57" i="40"/>
  <c r="BC60" i="40"/>
  <c r="BC22" i="40"/>
  <c r="BC9" i="40"/>
  <c r="BC12" i="40"/>
  <c r="BC55" i="40"/>
  <c r="BC54" i="40"/>
  <c r="BC49" i="40"/>
  <c r="BC29" i="40"/>
  <c r="BC75" i="40"/>
  <c r="BC43" i="40"/>
  <c r="BC74" i="40"/>
  <c r="BC42" i="40"/>
  <c r="BC69" i="40"/>
  <c r="BC37" i="40"/>
  <c r="BC7" i="40"/>
  <c r="BC32" i="40"/>
  <c r="BC21" i="40"/>
  <c r="BC24" i="40"/>
  <c r="BC87" i="40"/>
  <c r="BC86" i="40"/>
  <c r="BC81" i="40"/>
  <c r="BC19" i="40"/>
  <c r="BC40" i="40"/>
  <c r="I4" i="44"/>
  <c r="S36" i="7"/>
  <c r="H14" i="31"/>
  <c r="U14" i="31"/>
  <c r="H52" i="36"/>
  <c r="N5" i="19"/>
  <c r="N4" i="19" s="1"/>
  <c r="M17" i="35"/>
  <c r="M119" i="35"/>
  <c r="M132" i="35"/>
  <c r="M28" i="35"/>
  <c r="M325" i="35"/>
  <c r="M27" i="35"/>
  <c r="M311" i="35"/>
  <c r="M239" i="35"/>
  <c r="M195" i="35"/>
  <c r="M159" i="35"/>
  <c r="M78" i="35"/>
  <c r="M190" i="35"/>
  <c r="M175" i="35"/>
  <c r="M297" i="35"/>
  <c r="M86" i="35"/>
  <c r="M25" i="35"/>
  <c r="M77" i="35"/>
  <c r="M240" i="35"/>
  <c r="M281" i="35"/>
  <c r="M15" i="35"/>
  <c r="M44" i="35"/>
  <c r="M279" i="35"/>
  <c r="M177" i="35"/>
  <c r="M30" i="35"/>
  <c r="M128" i="35"/>
  <c r="M113" i="35"/>
  <c r="M193" i="35"/>
  <c r="M232" i="35"/>
  <c r="M166" i="35"/>
  <c r="M29" i="35"/>
  <c r="M10" i="35"/>
  <c r="M114" i="35"/>
  <c r="M228" i="35"/>
  <c r="M92" i="35"/>
  <c r="M315" i="35"/>
  <c r="M322" i="35"/>
  <c r="M257" i="35"/>
  <c r="M188" i="35"/>
  <c r="M138" i="35"/>
  <c r="M153" i="35"/>
  <c r="M117" i="35"/>
  <c r="M273" i="35"/>
  <c r="M106" i="35"/>
  <c r="M40" i="35"/>
  <c r="M203" i="35"/>
  <c r="M93" i="35"/>
  <c r="M227" i="35"/>
  <c r="M224" i="35"/>
  <c r="M48" i="35"/>
  <c r="M36" i="35"/>
  <c r="M79" i="35"/>
  <c r="M220" i="35"/>
  <c r="M67" i="35"/>
  <c r="M321" i="35"/>
  <c r="M303" i="35"/>
  <c r="M164" i="35"/>
  <c r="M120" i="35"/>
  <c r="M198" i="35"/>
  <c r="M39" i="35"/>
  <c r="M85" i="35"/>
  <c r="M34" i="35"/>
  <c r="M314" i="35"/>
  <c r="M143" i="35"/>
  <c r="M49" i="35"/>
  <c r="M12" i="35"/>
  <c r="M312" i="35"/>
  <c r="M154" i="35"/>
  <c r="M35" i="35"/>
  <c r="M181" i="35"/>
  <c r="M250" i="35"/>
  <c r="M216" i="35"/>
  <c r="M46" i="35"/>
  <c r="M99" i="35"/>
  <c r="M80" i="35"/>
  <c r="M225" i="35"/>
  <c r="M176" i="35"/>
  <c r="M157" i="35"/>
  <c r="M51" i="35"/>
  <c r="M149" i="35"/>
  <c r="M274" i="35"/>
  <c r="M172" i="35"/>
  <c r="M82" i="35"/>
  <c r="M261" i="35"/>
  <c r="M160" i="35"/>
  <c r="M247" i="35"/>
  <c r="M83" i="35"/>
  <c r="M169" i="35"/>
  <c r="M308" i="35"/>
  <c r="M196" i="35"/>
  <c r="M109" i="35"/>
  <c r="M19" i="35"/>
  <c r="M271" i="35"/>
  <c r="M218" i="35"/>
  <c r="M213" i="35"/>
  <c r="M248" i="35"/>
  <c r="M277" i="35"/>
  <c r="M65" i="35"/>
  <c r="M221" i="35"/>
  <c r="M182" i="35"/>
  <c r="M8" i="35"/>
  <c r="M150" i="35"/>
  <c r="M275" i="35"/>
  <c r="M264" i="35"/>
  <c r="M134" i="35"/>
  <c r="M14" i="35"/>
  <c r="M183" i="35"/>
  <c r="M265" i="35"/>
  <c r="M192" i="35"/>
  <c r="M42" i="35"/>
  <c r="M142" i="35"/>
  <c r="M319" i="35"/>
  <c r="M73" i="35"/>
  <c r="M201" i="35"/>
  <c r="M155" i="35"/>
  <c r="M301" i="35"/>
  <c r="M170" i="35"/>
  <c r="M246" i="35"/>
  <c r="M107" i="35"/>
  <c r="M268" i="35"/>
  <c r="M230" i="35"/>
  <c r="M131" i="35"/>
  <c r="M16" i="35"/>
  <c r="M262" i="35"/>
  <c r="M20" i="35"/>
  <c r="M184" i="35"/>
  <c r="M50" i="35"/>
  <c r="M266" i="35"/>
  <c r="M189" i="35"/>
  <c r="M91" i="35"/>
  <c r="M61" i="35"/>
  <c r="M123" i="35"/>
  <c r="M285" i="35"/>
  <c r="M76" i="35"/>
  <c r="M283" i="35"/>
  <c r="M260" i="35"/>
  <c r="M251" i="35"/>
  <c r="M235" i="35"/>
  <c r="M104" i="35"/>
  <c r="M23" i="35"/>
  <c r="M69" i="35"/>
  <c r="M24" i="35"/>
  <c r="M105" i="35"/>
  <c r="M289" i="35"/>
  <c r="M298" i="35"/>
  <c r="M206" i="35"/>
  <c r="M173" i="35"/>
  <c r="M148" i="35"/>
  <c r="M324" i="35"/>
  <c r="M108" i="35"/>
  <c r="M252" i="35"/>
  <c r="M158" i="35"/>
  <c r="M295" i="35"/>
  <c r="M11" i="35"/>
  <c r="M223" i="35"/>
  <c r="M102" i="35"/>
  <c r="M58" i="35"/>
  <c r="M231" i="35"/>
  <c r="M291" i="35"/>
  <c r="M241" i="35"/>
  <c r="M144" i="35"/>
  <c r="M64" i="35"/>
  <c r="M45" i="35"/>
  <c r="K5" i="35"/>
  <c r="M269" i="35"/>
  <c r="M62" i="35"/>
  <c r="M21" i="35"/>
  <c r="M130" i="35"/>
  <c r="M270" i="35"/>
  <c r="M278" i="35"/>
  <c r="M33" i="35"/>
  <c r="M124" i="35"/>
  <c r="M145" i="35"/>
  <c r="M245" i="35"/>
  <c r="M255" i="35"/>
  <c r="M307" i="35"/>
  <c r="M179" i="35"/>
  <c r="M74" i="35"/>
  <c r="M323" i="35"/>
  <c r="M70" i="35"/>
  <c r="M290" i="35"/>
  <c r="M141" i="35"/>
  <c r="M163" i="35"/>
  <c r="M263" i="35"/>
  <c r="M178" i="35"/>
  <c r="M56" i="35"/>
  <c r="M37" i="35"/>
  <c r="M205" i="35"/>
  <c r="M284" i="35"/>
  <c r="M292" i="35"/>
  <c r="M310" i="35"/>
  <c r="M293" i="35"/>
  <c r="M219" i="35"/>
  <c r="M234" i="35"/>
  <c r="M210" i="35"/>
  <c r="M57" i="35"/>
  <c r="M238" i="35"/>
  <c r="M63" i="35"/>
  <c r="M115" i="35"/>
  <c r="M214" i="35"/>
  <c r="M208" i="35"/>
  <c r="M286" i="35"/>
  <c r="M7" i="35"/>
  <c r="M215" i="35"/>
  <c r="M98" i="35"/>
  <c r="M316" i="35"/>
  <c r="M32" i="35"/>
  <c r="M9" i="35"/>
  <c r="M222" i="35"/>
  <c r="M13" i="35"/>
  <c r="M136" i="35"/>
  <c r="M237" i="35"/>
  <c r="M244" i="35"/>
  <c r="M280" i="35"/>
  <c r="M101" i="35"/>
  <c r="M226" i="35"/>
  <c r="M118" i="35"/>
  <c r="M200" i="35"/>
  <c r="M180" i="35"/>
  <c r="M125" i="35"/>
  <c r="M90" i="35"/>
  <c r="M165" i="35"/>
  <c r="M75" i="35"/>
  <c r="M272" i="35"/>
  <c r="M87" i="35"/>
  <c r="M147" i="35"/>
  <c r="M167" i="35"/>
  <c r="M72" i="35"/>
  <c r="M103" i="35"/>
  <c r="M152" i="35"/>
  <c r="M60" i="35"/>
  <c r="M53" i="35"/>
  <c r="M202" i="35"/>
  <c r="M191" i="35"/>
  <c r="M249" i="35"/>
  <c r="M236" i="35"/>
  <c r="M174" i="35"/>
  <c r="M300" i="35"/>
  <c r="M112" i="35"/>
  <c r="M199" i="35"/>
  <c r="M306" i="35"/>
  <c r="M133" i="35"/>
  <c r="M71" i="35"/>
  <c r="M282" i="35"/>
  <c r="M129" i="35"/>
  <c r="M229" i="35"/>
  <c r="M254" i="35"/>
  <c r="M96" i="35"/>
  <c r="M161" i="35"/>
  <c r="M242" i="35"/>
  <c r="M276" i="35"/>
  <c r="M121" i="35"/>
  <c r="M89" i="35"/>
  <c r="M94" i="35"/>
  <c r="M186" i="35"/>
  <c r="M185" i="35"/>
  <c r="M302" i="35"/>
  <c r="M259" i="35"/>
  <c r="M253" i="35"/>
  <c r="M288" i="35"/>
  <c r="M126" i="35"/>
  <c r="M122" i="35"/>
  <c r="M52" i="35"/>
  <c r="M258" i="35"/>
  <c r="M207" i="35"/>
  <c r="M38" i="35"/>
  <c r="M81" i="35"/>
  <c r="M55" i="35"/>
  <c r="M243" i="35"/>
  <c r="M187" i="35"/>
  <c r="M212" i="35"/>
  <c r="M66" i="35"/>
  <c r="M168" i="35"/>
  <c r="M110" i="35"/>
  <c r="M256" i="35"/>
  <c r="M162" i="35"/>
  <c r="M26" i="35"/>
  <c r="M171" i="35"/>
  <c r="M204" i="35"/>
  <c r="M233" i="35"/>
  <c r="M95" i="35"/>
  <c r="M151" i="35"/>
  <c r="M197" i="35"/>
  <c r="M318" i="35"/>
  <c r="M267" i="35"/>
  <c r="M31" i="35"/>
  <c r="M287" i="35"/>
  <c r="M47" i="35"/>
  <c r="M326" i="35"/>
  <c r="M294" i="35"/>
  <c r="M111" i="35"/>
  <c r="M320" i="35"/>
  <c r="M116" i="35"/>
  <c r="M317" i="35"/>
  <c r="M137" i="35"/>
  <c r="M97" i="35"/>
  <c r="M309" i="35"/>
  <c r="M140" i="35"/>
  <c r="M59" i="35"/>
  <c r="M299" i="35"/>
  <c r="M100" i="35"/>
  <c r="M313" i="35"/>
  <c r="M135" i="35"/>
  <c r="M68" i="35"/>
  <c r="M54" i="35"/>
  <c r="M84" i="35"/>
  <c r="M22" i="35"/>
  <c r="M139" i="35"/>
  <c r="M156" i="35"/>
  <c r="M43" i="35"/>
  <c r="M194" i="35"/>
  <c r="M304" i="35"/>
  <c r="M305" i="35"/>
  <c r="M88" i="35"/>
  <c r="M18" i="35"/>
  <c r="M217" i="35"/>
  <c r="M41" i="35"/>
  <c r="M209" i="35"/>
  <c r="M296" i="35"/>
  <c r="M127" i="35"/>
  <c r="M211" i="35"/>
  <c r="M146" i="35"/>
  <c r="J4" i="35"/>
  <c r="I14" i="36" s="1"/>
  <c r="BL138" i="43"/>
  <c r="BJ275" i="43"/>
  <c r="BK260" i="43"/>
  <c r="BU305" i="43"/>
  <c r="BJ360" i="43"/>
  <c r="BK187" i="43"/>
  <c r="BI355" i="43"/>
  <c r="BS308" i="43"/>
  <c r="BL218" i="43"/>
  <c r="BQ165" i="43"/>
  <c r="BP165" i="43"/>
  <c r="BH309" i="43"/>
  <c r="BP289" i="43"/>
  <c r="BK87" i="43"/>
  <c r="BQ76" i="43"/>
  <c r="BP185" i="43"/>
  <c r="BM176" i="43"/>
  <c r="BR219" i="43"/>
  <c r="BK155" i="43"/>
  <c r="BK338" i="43"/>
  <c r="BK132" i="43"/>
  <c r="BQ267" i="43"/>
  <c r="BP295" i="43"/>
  <c r="BH260" i="43"/>
  <c r="BL278" i="43"/>
  <c r="BK110" i="43"/>
  <c r="BH278" i="43"/>
  <c r="BJ211" i="43"/>
  <c r="BL382" i="43"/>
  <c r="BQ254" i="43"/>
  <c r="BJ346" i="43"/>
  <c r="BJ330" i="43"/>
  <c r="BS250" i="43"/>
  <c r="BI290" i="43"/>
  <c r="BP237" i="43"/>
  <c r="BQ357" i="43"/>
  <c r="BJ279" i="43"/>
  <c r="BQ166" i="43"/>
  <c r="BJ248" i="43"/>
  <c r="BQ282" i="43"/>
  <c r="BQ96" i="43"/>
  <c r="BK263" i="43"/>
  <c r="P40" i="44"/>
  <c r="BR316" i="43"/>
  <c r="BL272" i="43"/>
  <c r="BQ177" i="43"/>
  <c r="BL120" i="43"/>
  <c r="BQ75" i="43"/>
  <c r="BQ125" i="43"/>
  <c r="BQ115" i="43"/>
  <c r="BL320" i="43"/>
  <c r="BL144" i="43"/>
  <c r="BL136" i="43"/>
  <c r="BU204" i="43"/>
  <c r="BR74" i="43"/>
  <c r="BT174" i="43"/>
  <c r="BT357" i="43"/>
  <c r="BJ314" i="43"/>
  <c r="BJ167" i="43"/>
  <c r="BG239" i="43"/>
  <c r="BR92" i="43"/>
  <c r="BR245" i="43"/>
  <c r="BT89" i="43"/>
  <c r="BS124" i="43"/>
  <c r="BQ284" i="43"/>
  <c r="BP115" i="43"/>
  <c r="BI181" i="43"/>
  <c r="BR384" i="43"/>
  <c r="BQ137" i="43"/>
  <c r="BP155" i="43"/>
  <c r="P184" i="44"/>
  <c r="BI282" i="43"/>
  <c r="BL82" i="43"/>
  <c r="BL273" i="43"/>
  <c r="BI378" i="43"/>
  <c r="BS179" i="43"/>
  <c r="BR313" i="43"/>
  <c r="BH141" i="43"/>
  <c r="BJ226" i="43"/>
  <c r="BL123" i="43"/>
  <c r="BM373" i="43"/>
  <c r="BQ146" i="43"/>
  <c r="BS253" i="43"/>
  <c r="BR226" i="43"/>
  <c r="P196" i="44"/>
  <c r="BP379" i="43"/>
  <c r="BL87" i="43"/>
  <c r="BS375" i="43"/>
  <c r="BL117" i="43"/>
  <c r="BL287" i="43"/>
  <c r="BJ82" i="43"/>
  <c r="BQ272" i="43"/>
  <c r="BT146" i="43"/>
  <c r="BT386" i="43"/>
  <c r="BM382" i="43"/>
  <c r="P266" i="44"/>
  <c r="BU315" i="43"/>
  <c r="BT145" i="43"/>
  <c r="BS206" i="43"/>
  <c r="BP85" i="43"/>
  <c r="BS275" i="43"/>
  <c r="BQ106" i="43"/>
  <c r="BT265" i="43"/>
  <c r="BP280" i="43"/>
  <c r="BK255" i="43"/>
  <c r="BK317" i="43"/>
  <c r="BR225" i="43"/>
  <c r="BP232" i="43"/>
  <c r="BR318" i="43"/>
  <c r="BR244" i="43"/>
  <c r="BQ184" i="43"/>
  <c r="BH355" i="43"/>
  <c r="BQ224" i="43"/>
  <c r="BJ265" i="43"/>
  <c r="BK190" i="43"/>
  <c r="BI257" i="43"/>
  <c r="P78" i="44"/>
  <c r="BK152" i="43"/>
  <c r="BR233" i="43"/>
  <c r="BH374" i="43"/>
  <c r="BQ145" i="43"/>
  <c r="BQ387" i="43"/>
  <c r="BS317" i="43"/>
  <c r="BG345" i="43"/>
  <c r="BL327" i="43"/>
  <c r="BP314" i="43"/>
  <c r="BJ142" i="43"/>
  <c r="BS335" i="43"/>
  <c r="BK281" i="43"/>
  <c r="BT312" i="43"/>
  <c r="BT323" i="43"/>
  <c r="BQ109" i="43"/>
  <c r="BK201" i="43"/>
  <c r="BL353" i="43"/>
  <c r="BP259" i="43"/>
  <c r="BR111" i="43"/>
  <c r="BR353" i="43"/>
  <c r="BS252" i="43"/>
  <c r="BR118" i="43"/>
  <c r="BK276" i="43"/>
  <c r="BK206" i="43"/>
  <c r="BK158" i="43"/>
  <c r="BR241" i="43"/>
  <c r="BR319" i="43"/>
  <c r="BP362" i="43"/>
  <c r="BQ189" i="43"/>
  <c r="BK179" i="43"/>
  <c r="BL229" i="43"/>
  <c r="BR200" i="43"/>
  <c r="BM245" i="43"/>
  <c r="BJ264" i="43"/>
  <c r="BP179" i="43"/>
  <c r="BO370" i="43"/>
  <c r="BS342" i="43"/>
  <c r="BQ281" i="43"/>
  <c r="BP313" i="43"/>
  <c r="BT202" i="43"/>
  <c r="BH329" i="43"/>
  <c r="BJ254" i="43"/>
  <c r="BU316" i="43"/>
  <c r="BI352" i="43"/>
  <c r="BR268" i="43"/>
  <c r="BR231" i="43"/>
  <c r="BI125" i="43"/>
  <c r="BI128" i="43"/>
  <c r="BS188" i="43"/>
  <c r="BM133" i="43"/>
  <c r="BJ80" i="43"/>
  <c r="BK224" i="43"/>
  <c r="BG80" i="43"/>
  <c r="BJ382" i="43"/>
  <c r="BG259" i="43"/>
  <c r="BP260" i="43"/>
  <c r="BH330" i="43"/>
  <c r="BU322" i="43"/>
  <c r="BJ127" i="43"/>
  <c r="BK88" i="43"/>
  <c r="P19" i="44"/>
  <c r="BH312" i="43"/>
  <c r="BP234" i="43"/>
  <c r="BK249" i="43"/>
  <c r="BP134" i="43"/>
  <c r="H86" i="25"/>
  <c r="BL91" i="43"/>
  <c r="BQ250" i="43"/>
  <c r="BP276" i="43"/>
  <c r="BK322" i="43"/>
  <c r="BL92" i="43"/>
  <c r="BR237" i="43"/>
  <c r="BP365" i="43"/>
  <c r="BR186" i="43"/>
  <c r="P213" i="44"/>
  <c r="BQ309" i="43"/>
  <c r="BP146" i="43"/>
  <c r="BR122" i="43"/>
  <c r="BR333" i="43"/>
  <c r="BR173" i="43"/>
  <c r="BJ349" i="43"/>
  <c r="BR196" i="43"/>
  <c r="BR334" i="43"/>
  <c r="BL374" i="43"/>
  <c r="BP303" i="43"/>
  <c r="BR110" i="43"/>
  <c r="BP137" i="43"/>
  <c r="BR343" i="43"/>
  <c r="P207" i="44"/>
  <c r="BQ89" i="43"/>
  <c r="BT103" i="43"/>
  <c r="BQ105" i="43"/>
  <c r="BR327" i="43"/>
  <c r="BJ263" i="43"/>
  <c r="BH120" i="43"/>
  <c r="BU248" i="43"/>
  <c r="BQ99" i="43"/>
  <c r="BJ88" i="43"/>
  <c r="BS87" i="43"/>
  <c r="BT96" i="43"/>
  <c r="BT328" i="43"/>
  <c r="BQ185" i="43"/>
  <c r="BG213" i="43"/>
  <c r="BL245" i="43"/>
  <c r="BT72" i="43"/>
  <c r="BL202" i="43"/>
  <c r="BS316" i="43"/>
  <c r="BH246" i="43"/>
  <c r="BH296" i="43"/>
  <c r="BR85" i="43"/>
  <c r="BT345" i="43"/>
  <c r="P131" i="44"/>
  <c r="BL357" i="43"/>
  <c r="BI268" i="43"/>
  <c r="BQ296" i="43"/>
  <c r="BT251" i="43"/>
  <c r="BR183" i="43"/>
  <c r="BU353" i="43"/>
  <c r="BL318" i="43"/>
  <c r="BP225" i="43"/>
  <c r="BJ235" i="43"/>
  <c r="BT372" i="43"/>
  <c r="BI331" i="43"/>
  <c r="P134" i="44"/>
  <c r="BJ308" i="43"/>
  <c r="BK139" i="43"/>
  <c r="BL292" i="43"/>
  <c r="BI293" i="43"/>
  <c r="BS139" i="43"/>
  <c r="BK266" i="43"/>
  <c r="BJ153" i="43"/>
  <c r="BQ307" i="43"/>
  <c r="BG75" i="43"/>
  <c r="BG224" i="43"/>
  <c r="BL140" i="43"/>
  <c r="BQ239" i="43"/>
  <c r="BK349" i="43"/>
  <c r="BH164" i="43"/>
  <c r="BK359" i="43"/>
  <c r="BP243" i="43"/>
  <c r="BR298" i="43"/>
  <c r="L202" i="30"/>
  <c r="BM112" i="43"/>
  <c r="BJ223" i="43"/>
  <c r="BP77" i="43"/>
  <c r="BT262" i="43"/>
  <c r="BI233" i="43"/>
  <c r="BP212" i="43"/>
  <c r="BU275" i="43"/>
  <c r="BT277" i="43"/>
  <c r="BL153" i="43"/>
  <c r="BH86" i="43"/>
  <c r="P148" i="44"/>
  <c r="BP355" i="43"/>
  <c r="BK75" i="43"/>
  <c r="BL285" i="43"/>
  <c r="BG209" i="43"/>
  <c r="BL103" i="43"/>
  <c r="BP258" i="43"/>
  <c r="BS75" i="43"/>
  <c r="BI369" i="43"/>
  <c r="BL283" i="43"/>
  <c r="BH360" i="43"/>
  <c r="P124" i="44"/>
  <c r="BL346" i="43"/>
  <c r="BK247" i="43"/>
  <c r="BL173" i="43"/>
  <c r="BP153" i="43"/>
  <c r="BP288" i="43"/>
  <c r="BS300" i="43"/>
  <c r="BQ257" i="43"/>
  <c r="BT294" i="43"/>
  <c r="BP73" i="43"/>
  <c r="BK221" i="43"/>
  <c r="BL243" i="43"/>
  <c r="BJ252" i="43"/>
  <c r="BH140" i="43"/>
  <c r="BG367" i="43"/>
  <c r="BK116" i="43"/>
  <c r="BJ95" i="43"/>
  <c r="BP110" i="43"/>
  <c r="BH129" i="43"/>
  <c r="BJ182" i="43"/>
  <c r="BR270" i="43"/>
  <c r="BK99" i="43"/>
  <c r="BT195" i="43"/>
  <c r="BR273" i="43"/>
  <c r="BP196" i="43"/>
  <c r="BR167" i="43"/>
  <c r="P38" i="44"/>
  <c r="BI204" i="43"/>
  <c r="BT185" i="43"/>
  <c r="BI285" i="43"/>
  <c r="BR182" i="43"/>
  <c r="BJ96" i="43"/>
  <c r="BP264" i="43"/>
  <c r="BR367" i="43"/>
  <c r="BR166" i="43"/>
  <c r="BS201" i="43"/>
  <c r="BU239" i="43"/>
  <c r="BS259" i="43"/>
  <c r="BL236" i="43"/>
  <c r="BQ358" i="43"/>
  <c r="BQ157" i="43"/>
  <c r="BJ89" i="43"/>
  <c r="P15" i="44"/>
  <c r="BP76" i="43"/>
  <c r="BT126" i="43"/>
  <c r="P151" i="44"/>
  <c r="BT137" i="43"/>
  <c r="BI127" i="43"/>
  <c r="BK320" i="43"/>
  <c r="BR234" i="43"/>
  <c r="BL294" i="43"/>
  <c r="BT178" i="43"/>
  <c r="BH372" i="43"/>
  <c r="BG233" i="43"/>
  <c r="BI384" i="43"/>
  <c r="BG206" i="43"/>
  <c r="BU101" i="43"/>
  <c r="BR202" i="43"/>
  <c r="BP198" i="43"/>
  <c r="BJ270" i="43"/>
  <c r="BI288" i="43"/>
  <c r="BG314" i="43"/>
  <c r="BP78" i="43"/>
  <c r="BL238" i="43"/>
  <c r="BJ77" i="43"/>
  <c r="BJ244" i="43"/>
  <c r="BK97" i="43"/>
  <c r="BI93" i="43"/>
  <c r="BP75" i="43"/>
  <c r="BK280" i="43"/>
  <c r="BH291" i="43"/>
  <c r="BT311" i="43"/>
  <c r="P185" i="44"/>
  <c r="BR252" i="43"/>
  <c r="BI180" i="43"/>
  <c r="BR127" i="43"/>
  <c r="BJ261" i="43"/>
  <c r="BP326" i="43"/>
  <c r="BT224" i="43"/>
  <c r="BJ160" i="43"/>
  <c r="BP301" i="43"/>
  <c r="BH217" i="43"/>
  <c r="BL230" i="43"/>
  <c r="BG130" i="43"/>
  <c r="BP368" i="43"/>
  <c r="BL347" i="43"/>
  <c r="BL121" i="43"/>
  <c r="BT81" i="43"/>
  <c r="BK227" i="43"/>
  <c r="O279" i="25"/>
  <c r="BT113" i="43"/>
  <c r="BT205" i="43"/>
  <c r="BH92" i="43"/>
  <c r="BS239" i="43"/>
  <c r="BS264" i="43"/>
  <c r="BT324" i="43"/>
  <c r="BI119" i="43"/>
  <c r="BL213" i="43"/>
  <c r="BH269" i="43"/>
  <c r="BI286" i="43"/>
  <c r="BL360" i="43"/>
  <c r="BH326" i="43"/>
  <c r="BL305" i="43"/>
  <c r="BI158" i="43"/>
  <c r="BP186" i="43"/>
  <c r="BL296" i="43"/>
  <c r="BH216" i="43"/>
  <c r="BP106" i="43"/>
  <c r="BL73" i="43"/>
  <c r="BR341" i="43"/>
  <c r="BL322" i="43"/>
  <c r="BP96" i="43"/>
  <c r="BQ313" i="43"/>
  <c r="BP178" i="43"/>
  <c r="BU224" i="43"/>
  <c r="P35" i="44"/>
  <c r="BI240" i="43"/>
  <c r="BH177" i="43"/>
  <c r="L286" i="25"/>
  <c r="BT227" i="43"/>
  <c r="G86" i="25"/>
  <c r="BP228" i="43"/>
  <c r="BQ83" i="43"/>
  <c r="BI235" i="43"/>
  <c r="BJ271" i="43"/>
  <c r="BU155" i="43"/>
  <c r="BS161" i="43"/>
  <c r="BU81" i="43"/>
  <c r="BI316" i="43"/>
  <c r="F86" i="25"/>
  <c r="BR160" i="43"/>
  <c r="BQ327" i="43"/>
  <c r="P238" i="44"/>
  <c r="BK71" i="43"/>
  <c r="BQ353" i="43"/>
  <c r="BK235" i="43"/>
  <c r="BL162" i="43"/>
  <c r="BR308" i="43"/>
  <c r="BT111" i="43"/>
  <c r="BR228" i="43"/>
  <c r="BI86" i="43"/>
  <c r="BR119" i="43"/>
  <c r="P37" i="44"/>
  <c r="BT333" i="43"/>
  <c r="BI280" i="43"/>
  <c r="BK196" i="43"/>
  <c r="BQ79" i="43"/>
  <c r="BK101" i="43"/>
  <c r="BU207" i="43"/>
  <c r="BQ229" i="43"/>
  <c r="BI302" i="43"/>
  <c r="BT123" i="43"/>
  <c r="BR236" i="43"/>
  <c r="P17" i="44"/>
  <c r="BI174" i="43"/>
  <c r="H202" i="30"/>
  <c r="BJ301" i="43"/>
  <c r="BH320" i="43"/>
  <c r="K279" i="25"/>
  <c r="BS173" i="43"/>
  <c r="BR253" i="43"/>
  <c r="BP224" i="43"/>
  <c r="BQ84" i="43"/>
  <c r="BL304" i="43"/>
  <c r="BN193" i="43"/>
  <c r="BJ136" i="43"/>
  <c r="BS180" i="43"/>
  <c r="BJ117" i="43"/>
  <c r="BQ374" i="43"/>
  <c r="BQ162" i="43"/>
  <c r="BH351" i="43"/>
  <c r="BL271" i="43"/>
  <c r="BP270" i="43"/>
  <c r="BJ99" i="43"/>
  <c r="BR379" i="43"/>
  <c r="BJ83" i="43"/>
  <c r="BK290" i="43"/>
  <c r="BO245" i="43"/>
  <c r="BQ116" i="43"/>
  <c r="BK92" i="43"/>
  <c r="BS83" i="43"/>
  <c r="BI341" i="43"/>
  <c r="BR301" i="43"/>
  <c r="BT132" i="43"/>
  <c r="BQ198" i="43"/>
  <c r="BP131" i="43"/>
  <c r="BI275" i="43"/>
  <c r="BK130" i="43"/>
  <c r="BQ263" i="43"/>
  <c r="BR109" i="43"/>
  <c r="BK325" i="43"/>
  <c r="BR247" i="43"/>
  <c r="BP246" i="43"/>
  <c r="BP311" i="43"/>
  <c r="BT379" i="43"/>
  <c r="BI356" i="43"/>
  <c r="BJ329" i="43"/>
  <c r="BQ332" i="43"/>
  <c r="P208" i="44"/>
  <c r="BT253" i="43"/>
  <c r="BJ299" i="43"/>
  <c r="BR336" i="43"/>
  <c r="BL284" i="43"/>
  <c r="BS282" i="43"/>
  <c r="BU252" i="43"/>
  <c r="F286" i="25"/>
  <c r="BI281" i="43"/>
  <c r="BQ316" i="43"/>
  <c r="BJ380" i="43"/>
  <c r="BU195" i="43"/>
  <c r="BH247" i="43"/>
  <c r="BK159" i="43"/>
  <c r="BQ192" i="43"/>
  <c r="BI276" i="43"/>
  <c r="BQ362" i="43"/>
  <c r="BM105" i="43"/>
  <c r="BL154" i="43"/>
  <c r="E202" i="30"/>
  <c r="BP337" i="43"/>
  <c r="BK95" i="43"/>
  <c r="BK324" i="43"/>
  <c r="BG160" i="43"/>
  <c r="BJ213" i="43"/>
  <c r="BP211" i="43"/>
  <c r="BM106" i="43"/>
  <c r="BU152" i="43"/>
  <c r="BT285" i="43"/>
  <c r="BG123" i="43"/>
  <c r="BP199" i="43"/>
  <c r="BR114" i="43"/>
  <c r="BT131" i="43"/>
  <c r="BL163" i="43"/>
  <c r="BQ227" i="43"/>
  <c r="BK112" i="43"/>
  <c r="BJ74" i="43"/>
  <c r="BQ199" i="43"/>
  <c r="BL367" i="43"/>
  <c r="BU190" i="43"/>
  <c r="BP70" i="43"/>
  <c r="BL306" i="43"/>
  <c r="BQ171" i="43"/>
  <c r="BK253" i="43"/>
  <c r="BR178" i="43"/>
  <c r="BS330" i="43"/>
  <c r="BL90" i="43"/>
  <c r="BQ107" i="43"/>
  <c r="BO386" i="43"/>
  <c r="BQ320" i="43"/>
  <c r="BR211" i="43"/>
  <c r="BI203" i="43"/>
  <c r="BK74" i="43"/>
  <c r="BP236" i="43"/>
  <c r="BT82" i="43"/>
  <c r="BP88" i="43"/>
  <c r="BN383" i="43"/>
  <c r="BP296" i="43"/>
  <c r="BQ74" i="43"/>
  <c r="BJ177" i="43"/>
  <c r="BL253" i="43"/>
  <c r="BJ210" i="43"/>
  <c r="BU228" i="43"/>
  <c r="BR332" i="43"/>
  <c r="BJ165" i="43"/>
  <c r="BL111" i="43"/>
  <c r="BU311" i="43"/>
  <c r="BS386" i="43"/>
  <c r="BP230" i="43"/>
  <c r="BR227" i="43"/>
  <c r="BP200" i="43"/>
  <c r="BJ154" i="43"/>
  <c r="BH167" i="43"/>
  <c r="BL155" i="43"/>
  <c r="BP257" i="43"/>
  <c r="BK222" i="43"/>
  <c r="BP284" i="43"/>
  <c r="BQ262" i="43"/>
  <c r="BP163" i="43"/>
  <c r="BI262" i="43"/>
  <c r="BT197" i="43"/>
  <c r="BH386" i="43"/>
  <c r="BK312" i="43"/>
  <c r="BJ356" i="43"/>
  <c r="BR159" i="43"/>
  <c r="BJ191" i="43"/>
  <c r="BR340" i="43"/>
  <c r="BU167" i="43"/>
  <c r="BL101" i="43"/>
  <c r="BL348" i="43"/>
  <c r="P239" i="44"/>
  <c r="J279" i="25"/>
  <c r="BK291" i="43"/>
  <c r="BP316" i="43"/>
  <c r="BH189" i="43"/>
  <c r="BH253" i="43"/>
  <c r="L287" i="25"/>
  <c r="BP192" i="43"/>
  <c r="BQ311" i="43"/>
  <c r="BR192" i="43"/>
  <c r="BH206" i="43"/>
  <c r="BT337" i="43"/>
  <c r="BS312" i="43"/>
  <c r="BS286" i="43"/>
  <c r="BR300" i="43"/>
  <c r="BP82" i="43"/>
  <c r="BJ347" i="43"/>
  <c r="BQ319" i="43"/>
  <c r="BR306" i="43"/>
  <c r="BU206" i="43"/>
  <c r="BP188" i="43"/>
  <c r="BP98" i="43"/>
  <c r="BT229" i="43"/>
  <c r="BP117" i="43"/>
  <c r="BQ369" i="43"/>
  <c r="BI361" i="43"/>
  <c r="BT329" i="43"/>
  <c r="BQ210" i="43"/>
  <c r="P159" i="44"/>
  <c r="BL175" i="43"/>
  <c r="BS79" i="43"/>
  <c r="BS82" i="43"/>
  <c r="BJ216" i="43"/>
  <c r="P272" i="44"/>
  <c r="BH284" i="43"/>
  <c r="BK270" i="43"/>
  <c r="BH134" i="43"/>
  <c r="BK250" i="43"/>
  <c r="BG204" i="43"/>
  <c r="BQ270" i="43"/>
  <c r="BP132" i="43"/>
  <c r="P149" i="44"/>
  <c r="BH199" i="43"/>
  <c r="BP214" i="43"/>
  <c r="BS213" i="43"/>
  <c r="BM113" i="43"/>
  <c r="BU369" i="43"/>
  <c r="BL89" i="43"/>
  <c r="BL358" i="43"/>
  <c r="BH239" i="43"/>
  <c r="BQ130" i="43"/>
  <c r="BR330" i="43"/>
  <c r="BH79" i="43"/>
  <c r="BK323" i="43"/>
  <c r="BS379" i="43"/>
  <c r="BT88" i="43"/>
  <c r="BT90" i="43"/>
  <c r="BJ72" i="43"/>
  <c r="BU137" i="43"/>
  <c r="P16" i="44"/>
  <c r="BL298" i="43"/>
  <c r="BJ150" i="43"/>
  <c r="BL383" i="43"/>
  <c r="BH192" i="43"/>
  <c r="I286" i="25"/>
  <c r="BQ72" i="43"/>
  <c r="BQ359" i="43"/>
  <c r="BI277" i="43"/>
  <c r="BQ308" i="43"/>
  <c r="BS117" i="43"/>
  <c r="BP306" i="43"/>
  <c r="BH131" i="43"/>
  <c r="BT365" i="43"/>
  <c r="BK93" i="43"/>
  <c r="BK207" i="43"/>
  <c r="BL131" i="43"/>
  <c r="BQ261" i="43"/>
  <c r="BQ338" i="43"/>
  <c r="BJ180" i="43"/>
  <c r="BK380" i="43"/>
  <c r="BO105" i="43"/>
  <c r="BL84" i="43"/>
  <c r="BS102" i="43"/>
  <c r="K202" i="30"/>
  <c r="BT179" i="43"/>
  <c r="BU289" i="43"/>
  <c r="BG129" i="43"/>
  <c r="BJ161" i="43"/>
  <c r="BR249" i="43"/>
  <c r="BT161" i="43"/>
  <c r="BT351" i="43"/>
  <c r="BO194" i="43"/>
  <c r="BJ159" i="43"/>
  <c r="BU223" i="43"/>
  <c r="BM243" i="43"/>
  <c r="BH101" i="43"/>
  <c r="BS251" i="43"/>
  <c r="BL254" i="43"/>
  <c r="BQ289" i="43"/>
  <c r="BJ79" i="43"/>
  <c r="BI152" i="43"/>
  <c r="BH365" i="43"/>
  <c r="BH276" i="43"/>
  <c r="BR348" i="43"/>
  <c r="BR126" i="43"/>
  <c r="BP387" i="43"/>
  <c r="BH195" i="43"/>
  <c r="BL281" i="43"/>
  <c r="BU238" i="43"/>
  <c r="BQ117" i="43"/>
  <c r="BI168" i="43"/>
  <c r="BG140" i="43"/>
  <c r="BQ139" i="43"/>
  <c r="BP241" i="43"/>
  <c r="BR158" i="43"/>
  <c r="BK264" i="43"/>
  <c r="BI247" i="43"/>
  <c r="BR133" i="43"/>
  <c r="BQ69" i="43"/>
  <c r="BQ140" i="43"/>
  <c r="P84" i="44"/>
  <c r="P20" i="44"/>
  <c r="BP89" i="43"/>
  <c r="BI136" i="43"/>
  <c r="BS143" i="43"/>
  <c r="BK383" i="43"/>
  <c r="BI359" i="43"/>
  <c r="BQ132" i="43"/>
  <c r="BQ194" i="43"/>
  <c r="BT75" i="43"/>
  <c r="BL69" i="43"/>
  <c r="BR77" i="43"/>
  <c r="BQ209" i="43"/>
  <c r="BL188" i="43"/>
  <c r="BL266" i="43"/>
  <c r="P168" i="44"/>
  <c r="D86" i="25"/>
  <c r="BP94" i="43"/>
  <c r="BP292" i="43"/>
  <c r="P69" i="44"/>
  <c r="BH338" i="43"/>
  <c r="BJ122" i="43"/>
  <c r="BK122" i="43"/>
  <c r="BJ384" i="43"/>
  <c r="BL71" i="43"/>
  <c r="BS78" i="43"/>
  <c r="BQ383" i="43"/>
  <c r="BI370" i="43"/>
  <c r="BJ251" i="43"/>
  <c r="BI364" i="43"/>
  <c r="BU331" i="43"/>
  <c r="BL148" i="43"/>
  <c r="BR235" i="43"/>
  <c r="BR148" i="43"/>
  <c r="BU68" i="43"/>
  <c r="BR103" i="43"/>
  <c r="BQ237" i="43"/>
  <c r="BL241" i="43"/>
  <c r="BL108" i="43"/>
  <c r="BQ233" i="43"/>
  <c r="BT170" i="43"/>
  <c r="BH87" i="43"/>
  <c r="BS339" i="43"/>
  <c r="BJ290" i="43"/>
  <c r="D202" i="30"/>
  <c r="BP204" i="43"/>
  <c r="BQ181" i="43"/>
  <c r="BK69" i="43"/>
  <c r="BI216" i="43"/>
  <c r="BQ280" i="43"/>
  <c r="BL177" i="43"/>
  <c r="BG355" i="43"/>
  <c r="BK344" i="43"/>
  <c r="BH318" i="43"/>
  <c r="BI156" i="43"/>
  <c r="BL332" i="43"/>
  <c r="BL98" i="43"/>
  <c r="BJ147" i="43"/>
  <c r="BS297" i="43"/>
  <c r="BI242" i="43"/>
  <c r="BR302" i="43"/>
  <c r="BL352" i="43"/>
  <c r="BJ372" i="43"/>
  <c r="BI123" i="43"/>
  <c r="BP302" i="43"/>
  <c r="BG327" i="43"/>
  <c r="BK137" i="43"/>
  <c r="BR303" i="43"/>
  <c r="BM366" i="43"/>
  <c r="BQ326" i="43"/>
  <c r="P167" i="44"/>
  <c r="BJ129" i="43"/>
  <c r="BK72" i="43"/>
  <c r="BL288" i="43"/>
  <c r="BP277" i="43"/>
  <c r="BO243" i="43"/>
  <c r="BU358" i="43"/>
  <c r="BH172" i="43"/>
  <c r="BH254" i="43"/>
  <c r="BQ155" i="43"/>
  <c r="BL182" i="43"/>
  <c r="BI176" i="43"/>
  <c r="BS171" i="43"/>
  <c r="BL314" i="43"/>
  <c r="BP101" i="43"/>
  <c r="BT313" i="43"/>
  <c r="BT232" i="43"/>
  <c r="J202" i="30"/>
  <c r="BT240" i="43"/>
  <c r="BK278" i="43"/>
  <c r="BL86" i="43"/>
  <c r="BU359" i="43"/>
  <c r="BT286" i="43"/>
  <c r="BP331" i="43"/>
  <c r="BJ230" i="43"/>
  <c r="BI311" i="43"/>
  <c r="BR230" i="43"/>
  <c r="BQ121" i="43"/>
  <c r="P43" i="44"/>
  <c r="BT331" i="43"/>
  <c r="BK286" i="43"/>
  <c r="BI382" i="43"/>
  <c r="BP128" i="43"/>
  <c r="BT192" i="43"/>
  <c r="BP287" i="43"/>
  <c r="BH275" i="43"/>
  <c r="BL156" i="43"/>
  <c r="BL116" i="43"/>
  <c r="BQ207" i="43"/>
  <c r="BQ134" i="43"/>
  <c r="BJ305" i="43"/>
  <c r="BI329" i="43"/>
  <c r="BK298" i="43"/>
  <c r="BH70" i="43"/>
  <c r="BP335" i="43"/>
  <c r="BJ138" i="43"/>
  <c r="BH252" i="43"/>
  <c r="BH174" i="43"/>
  <c r="BR277" i="43"/>
  <c r="BT282" i="43"/>
  <c r="BK373" i="43"/>
  <c r="BK111" i="43"/>
  <c r="BH265" i="43"/>
  <c r="BK327" i="43"/>
  <c r="P70" i="44"/>
  <c r="BT338" i="43"/>
  <c r="BR263" i="43"/>
  <c r="BL181" i="43"/>
  <c r="BU212" i="43"/>
  <c r="BK360" i="43"/>
  <c r="BH136" i="43"/>
  <c r="P223" i="44"/>
  <c r="BG353" i="43"/>
  <c r="BU254" i="43"/>
  <c r="BL317" i="43"/>
  <c r="BQ269" i="43"/>
  <c r="BU295" i="43"/>
  <c r="BP321" i="43"/>
  <c r="BS365" i="43"/>
  <c r="BL135" i="43"/>
  <c r="BQ347" i="43"/>
  <c r="P139" i="44"/>
  <c r="BQ190" i="43"/>
  <c r="BO107" i="43"/>
  <c r="BH121" i="43"/>
  <c r="BI208" i="43"/>
  <c r="BG247" i="43"/>
  <c r="BL256" i="43"/>
  <c r="P123" i="44"/>
  <c r="BI72" i="43"/>
  <c r="BH308" i="43"/>
  <c r="BH96" i="43"/>
  <c r="BJ111" i="43"/>
  <c r="BU179" i="43"/>
  <c r="BL206" i="43"/>
  <c r="BT376" i="43"/>
  <c r="BH112" i="43"/>
  <c r="BS358" i="43"/>
  <c r="BT223" i="43"/>
  <c r="BS204" i="43"/>
  <c r="BI243" i="43"/>
  <c r="BL128" i="43"/>
  <c r="BL364" i="43"/>
  <c r="BJ100" i="43"/>
  <c r="BR297" i="43"/>
  <c r="BP350" i="43"/>
  <c r="P256" i="44"/>
  <c r="BJ377" i="43"/>
  <c r="BI343" i="43"/>
  <c r="BP218" i="43"/>
  <c r="BI347" i="43"/>
  <c r="BQ154" i="43"/>
  <c r="BT94" i="43"/>
  <c r="BP93" i="43"/>
  <c r="BI205" i="43"/>
  <c r="BL310" i="43"/>
  <c r="BR88" i="43"/>
  <c r="BK136" i="43"/>
  <c r="BK223" i="43"/>
  <c r="BQ202" i="43"/>
  <c r="BL338" i="43"/>
  <c r="BQ268" i="43"/>
  <c r="BK357" i="43"/>
  <c r="BL205" i="43"/>
  <c r="BT93" i="43"/>
  <c r="BS223" i="43"/>
  <c r="BQ203" i="43"/>
  <c r="BP275" i="43"/>
  <c r="P195" i="44"/>
  <c r="BS111" i="43"/>
  <c r="BL85" i="43"/>
  <c r="BK315" i="43"/>
  <c r="BL180" i="43"/>
  <c r="BK242" i="43"/>
  <c r="BP373" i="43"/>
  <c r="BR157" i="43"/>
  <c r="BT201" i="43"/>
  <c r="BI206" i="43"/>
  <c r="BQ95" i="43"/>
  <c r="BK381" i="43"/>
  <c r="BJ119" i="43"/>
  <c r="BK297" i="43"/>
  <c r="BR223" i="43"/>
  <c r="BL224" i="43"/>
  <c r="BL302" i="43"/>
  <c r="BL204" i="43"/>
  <c r="BL375" i="43"/>
  <c r="BK305" i="43"/>
  <c r="BT274" i="43"/>
  <c r="BJ239" i="43"/>
  <c r="H287" i="25"/>
  <c r="BM107" i="43"/>
  <c r="BP175" i="43"/>
  <c r="BU214" i="43"/>
  <c r="BJ228" i="43"/>
  <c r="BK208" i="43"/>
  <c r="BK340" i="43"/>
  <c r="BJ173" i="43"/>
  <c r="BH190" i="43"/>
  <c r="BR108" i="43"/>
  <c r="BT164" i="43"/>
  <c r="BL293" i="43"/>
  <c r="BP158" i="43"/>
  <c r="BP130" i="43"/>
  <c r="BU159" i="43"/>
  <c r="O202" i="30"/>
  <c r="BI321" i="43"/>
  <c r="BK217" i="43"/>
  <c r="BS331" i="43"/>
  <c r="BH281" i="43"/>
  <c r="BG320" i="43"/>
  <c r="BT142" i="43"/>
  <c r="BU267" i="43"/>
  <c r="BG81" i="43"/>
  <c r="BK103" i="43"/>
  <c r="BS147" i="43"/>
  <c r="P122" i="44"/>
  <c r="BL372" i="43"/>
  <c r="BG175" i="43"/>
  <c r="BR151" i="43"/>
  <c r="BL102" i="43"/>
  <c r="BQ85" i="43"/>
  <c r="BS268" i="43"/>
  <c r="BH143" i="43"/>
  <c r="BH319" i="43"/>
  <c r="BL114" i="43"/>
  <c r="BT308" i="43"/>
  <c r="BT306" i="43"/>
  <c r="BI166" i="43"/>
  <c r="BR304" i="43"/>
  <c r="BP176" i="43"/>
  <c r="BG82" i="43"/>
  <c r="P144" i="44"/>
  <c r="P145" i="44"/>
  <c r="BL133" i="43"/>
  <c r="BH331" i="43"/>
  <c r="BJ176" i="43"/>
  <c r="BQ170" i="43"/>
  <c r="BT332" i="43"/>
  <c r="BS176" i="43"/>
  <c r="BH211" i="43"/>
  <c r="BS158" i="43"/>
  <c r="BT304" i="43"/>
  <c r="BT184" i="43"/>
  <c r="BI131" i="43"/>
  <c r="BR291" i="43"/>
  <c r="BR272" i="43"/>
  <c r="BI110" i="43"/>
  <c r="BK244" i="43"/>
  <c r="BP307" i="43"/>
  <c r="BK352" i="43"/>
  <c r="BR378" i="43"/>
  <c r="BH123" i="43"/>
  <c r="BK345" i="43"/>
  <c r="BK257" i="43"/>
  <c r="BG288" i="43"/>
  <c r="BS118" i="43"/>
  <c r="BT127" i="43"/>
  <c r="BS159" i="43"/>
  <c r="BT317" i="43"/>
  <c r="BJ86" i="43"/>
  <c r="BG148" i="43"/>
  <c r="BT154" i="43"/>
  <c r="BT319" i="43"/>
  <c r="BT152" i="43"/>
  <c r="BH354" i="43"/>
  <c r="BI141" i="43"/>
  <c r="BR177" i="43"/>
  <c r="BJ322" i="43"/>
  <c r="BK128" i="43"/>
  <c r="BI97" i="43"/>
  <c r="BS93" i="43"/>
  <c r="BK239" i="43"/>
  <c r="BP285" i="43"/>
  <c r="BP97" i="43"/>
  <c r="BG246" i="43"/>
  <c r="BI337" i="43"/>
  <c r="BM110" i="43"/>
  <c r="BQ314" i="43"/>
  <c r="BG278" i="43"/>
  <c r="BI89" i="43"/>
  <c r="BL321" i="43"/>
  <c r="BQ361" i="43"/>
  <c r="BU255" i="43"/>
  <c r="BS101" i="43"/>
  <c r="BK157" i="43"/>
  <c r="P39" i="44"/>
  <c r="BJ324" i="43"/>
  <c r="BT236" i="43"/>
  <c r="M286" i="25"/>
  <c r="BR206" i="43"/>
  <c r="BQ253" i="43"/>
  <c r="BR212" i="43"/>
  <c r="BL184" i="43"/>
  <c r="BK284" i="43"/>
  <c r="BJ78" i="43"/>
  <c r="BT214" i="43"/>
  <c r="BK119" i="43"/>
  <c r="BR246" i="43"/>
  <c r="BI217" i="43"/>
  <c r="BH210" i="43"/>
  <c r="BG197" i="43"/>
  <c r="BK120" i="43"/>
  <c r="BR172" i="43"/>
  <c r="BL343" i="43"/>
  <c r="BQ321" i="43"/>
  <c r="BG203" i="43"/>
  <c r="BK304" i="43"/>
  <c r="BQ102" i="43"/>
  <c r="BR136" i="43"/>
  <c r="BH310" i="43"/>
  <c r="BQ266" i="43"/>
  <c r="BJ101" i="43"/>
  <c r="BJ350" i="43"/>
  <c r="K287" i="25"/>
  <c r="BM386" i="43"/>
  <c r="BJ281" i="43"/>
  <c r="BL316" i="43"/>
  <c r="BP164" i="43"/>
  <c r="BR366" i="43"/>
  <c r="BK342" i="43"/>
  <c r="BK296" i="43"/>
  <c r="BU100" i="43"/>
  <c r="BM183" i="43"/>
  <c r="BR131" i="43"/>
  <c r="BQ304" i="43"/>
  <c r="BI228" i="43"/>
  <c r="BS382" i="43"/>
  <c r="BG155" i="43"/>
  <c r="BL330" i="43"/>
  <c r="BJ310" i="43"/>
  <c r="BI85" i="43"/>
  <c r="BU131" i="43"/>
  <c r="BI71" i="43"/>
  <c r="BU138" i="43"/>
  <c r="BI279" i="43"/>
  <c r="BQ249" i="43"/>
  <c r="BJ168" i="43"/>
  <c r="BK178" i="43"/>
  <c r="BH323" i="43"/>
  <c r="BM193" i="43"/>
  <c r="BQ175" i="43"/>
  <c r="BU79" i="43"/>
  <c r="P206" i="44"/>
  <c r="BS302" i="43"/>
  <c r="BP177" i="43"/>
  <c r="BG118" i="43"/>
  <c r="BH80" i="43"/>
  <c r="BR324" i="43"/>
  <c r="BR260" i="43"/>
  <c r="BL291" i="43"/>
  <c r="BT100" i="43"/>
  <c r="BS320" i="43"/>
  <c r="BK70" i="43"/>
  <c r="BS370" i="43"/>
  <c r="BS363" i="43"/>
  <c r="BJ292" i="43"/>
  <c r="BQ278" i="43"/>
  <c r="BS266" i="43"/>
  <c r="BU70" i="43"/>
  <c r="BJ240" i="43"/>
  <c r="BP160" i="43"/>
  <c r="BL258" i="43"/>
  <c r="BI134" i="43"/>
  <c r="BS234" i="43"/>
  <c r="BJ172" i="43"/>
  <c r="BQ295" i="43"/>
  <c r="BQ348" i="43"/>
  <c r="BJ227" i="43"/>
  <c r="BL274" i="43"/>
  <c r="BK76" i="43"/>
  <c r="BL124" i="43"/>
  <c r="BL252" i="43"/>
  <c r="K286" i="25"/>
  <c r="BP79" i="43"/>
  <c r="BI120" i="43"/>
  <c r="BS257" i="43"/>
  <c r="BJ229" i="43"/>
  <c r="BJ174" i="43"/>
  <c r="BR229" i="43"/>
  <c r="P211" i="44"/>
  <c r="BP312" i="43"/>
  <c r="BH145" i="43"/>
  <c r="BQ342" i="43"/>
  <c r="BP114" i="43"/>
  <c r="BU209" i="43"/>
  <c r="BQ236" i="43"/>
  <c r="BH256" i="43"/>
  <c r="BK329" i="43"/>
  <c r="BP256" i="43"/>
  <c r="P73" i="44"/>
  <c r="BU263" i="43"/>
  <c r="BQ98" i="43"/>
  <c r="BK109" i="43"/>
  <c r="BR250" i="43"/>
  <c r="BU272" i="43"/>
  <c r="BJ355" i="43"/>
  <c r="BP353" i="43"/>
  <c r="BK309" i="43"/>
  <c r="BH196" i="43"/>
  <c r="BT242" i="43"/>
  <c r="BT280" i="43"/>
  <c r="BP166" i="43"/>
  <c r="BI149" i="43"/>
  <c r="BU227" i="43"/>
  <c r="BJ131" i="43"/>
  <c r="BG317" i="43"/>
  <c r="BP156" i="43"/>
  <c r="BQ283" i="43"/>
  <c r="BJ357" i="43"/>
  <c r="BL160" i="43"/>
  <c r="BQ92" i="43"/>
  <c r="BR292" i="43"/>
  <c r="BG240" i="43"/>
  <c r="BG89" i="43"/>
  <c r="BT362" i="43"/>
  <c r="BK303" i="43"/>
  <c r="BU329" i="43"/>
  <c r="BU279" i="43"/>
  <c r="BT380" i="43"/>
  <c r="P120" i="44"/>
  <c r="BI221" i="43"/>
  <c r="BH271" i="43"/>
  <c r="BS202" i="43"/>
  <c r="BK143" i="43"/>
  <c r="BJ187" i="43"/>
  <c r="BP231" i="43"/>
  <c r="BP372" i="43"/>
  <c r="BP358" i="43"/>
  <c r="BU309" i="43"/>
  <c r="BK318" i="43"/>
  <c r="BR154" i="43"/>
  <c r="BL255" i="43"/>
  <c r="BL344" i="43"/>
  <c r="BL104" i="43"/>
  <c r="BQ330" i="43"/>
  <c r="BH293" i="43"/>
  <c r="BP100" i="43"/>
  <c r="N202" i="30"/>
  <c r="BR101" i="43"/>
  <c r="BQ350" i="43"/>
  <c r="BG215" i="43"/>
  <c r="P273" i="44"/>
  <c r="BQ163" i="43"/>
  <c r="BJ156" i="43"/>
  <c r="BJ139" i="43"/>
  <c r="BI100" i="43"/>
  <c r="BO112" i="43"/>
  <c r="BR287" i="43"/>
  <c r="BL107" i="43"/>
  <c r="BP105" i="43"/>
  <c r="K86" i="25"/>
  <c r="BI322" i="43"/>
  <c r="BG284" i="43"/>
  <c r="BJ242" i="43"/>
  <c r="BH130" i="43"/>
  <c r="BQ240" i="43"/>
  <c r="BL189" i="43"/>
  <c r="BR372" i="43"/>
  <c r="BT283" i="43"/>
  <c r="BQ138" i="43"/>
  <c r="BP334" i="43"/>
  <c r="BH218" i="43"/>
  <c r="BQ135" i="43"/>
  <c r="BL299" i="43"/>
  <c r="BI266" i="43"/>
  <c r="BP244" i="43"/>
  <c r="BP265" i="43"/>
  <c r="BQ156" i="43"/>
  <c r="BQ80" i="43"/>
  <c r="BJ157" i="43"/>
  <c r="BL376" i="43"/>
  <c r="BG196" i="43"/>
  <c r="BL225" i="43"/>
  <c r="BQ97" i="43"/>
  <c r="BK108" i="43"/>
  <c r="BG96" i="43"/>
  <c r="BI82" i="43"/>
  <c r="BJ351" i="43"/>
  <c r="BU310" i="43"/>
  <c r="BI349" i="43"/>
  <c r="BJ128" i="43"/>
  <c r="BT269" i="43"/>
  <c r="BK363" i="43"/>
  <c r="BU246" i="43"/>
  <c r="BI251" i="43"/>
  <c r="BP123" i="43"/>
  <c r="BP213" i="43"/>
  <c r="BK287" i="43"/>
  <c r="BK125" i="43"/>
  <c r="BK78" i="43"/>
  <c r="BU181" i="43"/>
  <c r="BH160" i="43"/>
  <c r="BP151" i="43"/>
  <c r="P14" i="44"/>
  <c r="BT107" i="43"/>
  <c r="BJ184" i="43"/>
  <c r="BS96" i="43"/>
  <c r="BG158" i="43"/>
  <c r="BT143" i="43"/>
  <c r="BK358" i="43"/>
  <c r="BU247" i="43"/>
  <c r="BK191" i="43"/>
  <c r="BI284" i="43"/>
  <c r="BU345" i="43"/>
  <c r="BG166" i="43"/>
  <c r="BL277" i="43"/>
  <c r="BU134" i="43"/>
  <c r="BQ303" i="43"/>
  <c r="BT204" i="43"/>
  <c r="BP159" i="43"/>
  <c r="BJ204" i="43"/>
  <c r="BP304" i="43"/>
  <c r="BQ294" i="43"/>
  <c r="BJ379" i="43"/>
  <c r="BR314" i="43"/>
  <c r="BI374" i="43"/>
  <c r="BK308" i="43"/>
  <c r="BK188" i="43"/>
  <c r="P30" i="44"/>
  <c r="BU298" i="43"/>
  <c r="BT326" i="43"/>
  <c r="BM104" i="43"/>
  <c r="BP222" i="43"/>
  <c r="BH201" i="43"/>
  <c r="D279" i="25"/>
  <c r="BP363" i="43"/>
  <c r="BT68" i="43"/>
  <c r="L279" i="25"/>
  <c r="BH169" i="43"/>
  <c r="P286" i="44"/>
  <c r="BS218" i="43"/>
  <c r="BT104" i="43"/>
  <c r="BP182" i="43"/>
  <c r="BG201" i="43"/>
  <c r="P21" i="44"/>
  <c r="P191" i="44"/>
  <c r="BT356" i="43"/>
  <c r="BP286" i="43"/>
  <c r="BL244" i="43"/>
  <c r="BP253" i="43"/>
  <c r="BS340" i="43"/>
  <c r="BU241" i="43"/>
  <c r="BP272" i="43"/>
  <c r="BJ237" i="43"/>
  <c r="BS123" i="43"/>
  <c r="BP323" i="43"/>
  <c r="BR294" i="43"/>
  <c r="BU142" i="43"/>
  <c r="BP113" i="43"/>
  <c r="BQ104" i="43"/>
  <c r="BL307" i="43"/>
  <c r="BK334" i="43"/>
  <c r="BT233" i="43"/>
  <c r="BR68" i="43"/>
  <c r="BG296" i="43"/>
  <c r="BU347" i="43"/>
  <c r="BT348" i="43"/>
  <c r="BI215" i="43"/>
  <c r="BL323" i="43"/>
  <c r="BJ269" i="43"/>
  <c r="BK150" i="43"/>
  <c r="BQ368" i="43"/>
  <c r="BS73" i="43"/>
  <c r="BP282" i="43"/>
  <c r="BT84" i="43"/>
  <c r="BH273" i="43"/>
  <c r="BR104" i="43"/>
  <c r="BL76" i="43"/>
  <c r="BS95" i="43"/>
  <c r="P71" i="44"/>
  <c r="BU196" i="43"/>
  <c r="BT86" i="43"/>
  <c r="BH368" i="43"/>
  <c r="BL235" i="43"/>
  <c r="BK370" i="43"/>
  <c r="BQ153" i="43"/>
  <c r="BS160" i="43"/>
  <c r="BS319" i="43"/>
  <c r="BU330" i="43"/>
  <c r="BR266" i="43"/>
  <c r="BK210" i="43"/>
  <c r="BO176" i="43"/>
  <c r="BT74" i="43"/>
  <c r="BQ305" i="43"/>
  <c r="BR201" i="43"/>
  <c r="BQ196" i="43"/>
  <c r="BT279" i="43"/>
  <c r="BJ316" i="43"/>
  <c r="BJ284" i="43"/>
  <c r="BU308" i="43"/>
  <c r="BT186" i="43"/>
  <c r="BH222" i="43"/>
  <c r="BK362" i="43"/>
  <c r="BP352" i="43"/>
  <c r="BP143" i="43"/>
  <c r="BL185" i="43"/>
  <c r="BP80" i="43"/>
  <c r="BK153" i="43"/>
  <c r="D286" i="25"/>
  <c r="BK205" i="43"/>
  <c r="BK167" i="43"/>
  <c r="BP108" i="43"/>
  <c r="BS184" i="43"/>
  <c r="BJ303" i="43"/>
  <c r="BS258" i="43"/>
  <c r="BS326" i="43"/>
  <c r="BQ126" i="43"/>
  <c r="BP202" i="43"/>
  <c r="BU211" i="43"/>
  <c r="BQ325" i="43"/>
  <c r="BL276" i="43"/>
  <c r="BK140" i="43"/>
  <c r="BP207" i="43"/>
  <c r="BP170" i="43"/>
  <c r="BR112" i="43"/>
  <c r="BT189" i="43"/>
  <c r="BQ119" i="43"/>
  <c r="BG154" i="43"/>
  <c r="BT382" i="43"/>
  <c r="BU270" i="43"/>
  <c r="BJ146" i="43"/>
  <c r="BG208" i="43"/>
  <c r="BL215" i="43"/>
  <c r="BS183" i="43"/>
  <c r="BQ328" i="43"/>
  <c r="BP382" i="43"/>
  <c r="BG186" i="43"/>
  <c r="BJ386" i="43"/>
  <c r="BU154" i="43"/>
  <c r="BT300" i="43"/>
  <c r="BK336" i="43"/>
  <c r="BU257" i="43"/>
  <c r="BG237" i="43"/>
  <c r="BU94" i="43"/>
  <c r="BI368" i="43"/>
  <c r="BG122" i="43"/>
  <c r="BT341" i="43"/>
  <c r="BK350" i="43"/>
  <c r="BR278" i="43"/>
  <c r="BQ127" i="43"/>
  <c r="BP247" i="43"/>
  <c r="BG293" i="43"/>
  <c r="BJ260" i="43"/>
  <c r="P228" i="44"/>
  <c r="BK148" i="43"/>
  <c r="BJ336" i="43"/>
  <c r="BQ259" i="43"/>
  <c r="BT105" i="43"/>
  <c r="BR80" i="43"/>
  <c r="BP384" i="43"/>
  <c r="BR90" i="43"/>
  <c r="BK126" i="43"/>
  <c r="BI292" i="43"/>
  <c r="BH268" i="43"/>
  <c r="BP187" i="43"/>
  <c r="BG270" i="43"/>
  <c r="BL289" i="43"/>
  <c r="BH88" i="43"/>
  <c r="BR185" i="43"/>
  <c r="BQ222" i="43"/>
  <c r="BG188" i="43"/>
  <c r="BL68" i="43"/>
  <c r="BR352" i="43"/>
  <c r="BI264" i="43"/>
  <c r="BS133" i="43"/>
  <c r="BQ245" i="43"/>
  <c r="BR380" i="43"/>
  <c r="BK98" i="43"/>
  <c r="I202" i="30"/>
  <c r="BL172" i="43"/>
  <c r="BJ342" i="43"/>
  <c r="BK341" i="43"/>
  <c r="BI224" i="43"/>
  <c r="BQ279" i="43"/>
  <c r="BI301" i="43"/>
  <c r="BS287" i="43"/>
  <c r="BG210" i="43"/>
  <c r="BU108" i="43"/>
  <c r="BL365" i="43"/>
  <c r="BL264" i="43"/>
  <c r="BH159" i="43"/>
  <c r="M202" i="30"/>
  <c r="BR124" i="43"/>
  <c r="BR138" i="43"/>
  <c r="BI135" i="43"/>
  <c r="BK333" i="43"/>
  <c r="BR315" i="43"/>
  <c r="BR365" i="43"/>
  <c r="BR374" i="43"/>
  <c r="BK219" i="43"/>
  <c r="BQ288" i="43"/>
  <c r="BN366" i="43"/>
  <c r="BK83" i="43"/>
  <c r="BH151" i="43"/>
  <c r="BJ378" i="43"/>
  <c r="BG302" i="43"/>
  <c r="BT375" i="43"/>
  <c r="BJ222" i="43"/>
  <c r="BR106" i="43"/>
  <c r="BL165" i="43"/>
  <c r="BJ365" i="43"/>
  <c r="BL363" i="43"/>
  <c r="BK198" i="43"/>
  <c r="BS376" i="43"/>
  <c r="BP310" i="43"/>
  <c r="BP279" i="43"/>
  <c r="BI202" i="43"/>
  <c r="BQ235" i="43"/>
  <c r="BL295" i="43"/>
  <c r="BL349" i="43"/>
  <c r="BP385" i="43"/>
  <c r="BJ339" i="43"/>
  <c r="BT99" i="43"/>
  <c r="BS301" i="43"/>
  <c r="BQ277" i="43"/>
  <c r="BQ264" i="43"/>
  <c r="BP242" i="43"/>
  <c r="BR269" i="43"/>
  <c r="BI232" i="43"/>
  <c r="BR370" i="43"/>
  <c r="BP162" i="43"/>
  <c r="BR83" i="43"/>
  <c r="BU143" i="43"/>
  <c r="BM111" i="43"/>
  <c r="BI236" i="43"/>
  <c r="BQ164" i="43"/>
  <c r="BU379" i="43"/>
  <c r="BJ196" i="43"/>
  <c r="BI259" i="43"/>
  <c r="BR346" i="43"/>
  <c r="BP262" i="43"/>
  <c r="BU261" i="43"/>
  <c r="BU368" i="43"/>
  <c r="BG223" i="43"/>
  <c r="BH237" i="43"/>
  <c r="BI312" i="43"/>
  <c r="BQ108" i="43"/>
  <c r="BT360" i="43"/>
  <c r="BS295" i="43"/>
  <c r="BS175" i="43"/>
  <c r="BU365" i="43"/>
  <c r="BQ111" i="43"/>
  <c r="BS107" i="43"/>
  <c r="BS104" i="43"/>
  <c r="BR386" i="43"/>
  <c r="BH155" i="43"/>
  <c r="BL319" i="43"/>
  <c r="BT151" i="43"/>
  <c r="BI241" i="43"/>
  <c r="BG187" i="43"/>
  <c r="BU202" i="43"/>
  <c r="BP240" i="43"/>
  <c r="BQ242" i="43"/>
  <c r="P118" i="44"/>
  <c r="BP252" i="43"/>
  <c r="BH346" i="43"/>
  <c r="BL342" i="43"/>
  <c r="BT172" i="43"/>
  <c r="BQ373" i="43"/>
  <c r="BS284" i="43"/>
  <c r="BI234" i="43"/>
  <c r="BL339" i="43"/>
  <c r="BR360" i="43"/>
  <c r="BU376" i="43"/>
  <c r="BJ148" i="43"/>
  <c r="BR79" i="43"/>
  <c r="BR184" i="43"/>
  <c r="BQ302" i="43"/>
  <c r="BJ169" i="43"/>
  <c r="BL300" i="43"/>
  <c r="BR369" i="43"/>
  <c r="BT200" i="43"/>
  <c r="BU184" i="43"/>
  <c r="BS229" i="43"/>
  <c r="BR75" i="43"/>
  <c r="BR310" i="43"/>
  <c r="BJ70" i="43"/>
  <c r="BP135" i="43"/>
  <c r="BS244" i="43"/>
  <c r="BQ219" i="43"/>
  <c r="BK170" i="43"/>
  <c r="BK282" i="43"/>
  <c r="BR179" i="43"/>
  <c r="BR289" i="43"/>
  <c r="P180" i="44"/>
  <c r="BT359" i="43"/>
  <c r="BT275" i="43"/>
  <c r="BL324" i="43"/>
  <c r="BT222" i="43"/>
  <c r="BH290" i="43"/>
  <c r="BP210" i="43"/>
  <c r="BK234" i="43"/>
  <c r="BL251" i="43"/>
  <c r="BJ243" i="43"/>
  <c r="BT336" i="43"/>
  <c r="BG304" i="43"/>
  <c r="BS208" i="43"/>
  <c r="BS226" i="43"/>
  <c r="BT220" i="43"/>
  <c r="BG342" i="43"/>
  <c r="BK165" i="43"/>
  <c r="BG241" i="43"/>
  <c r="BU319" i="43"/>
  <c r="BJ266" i="43"/>
  <c r="BK328" i="43"/>
  <c r="BP144" i="43"/>
  <c r="BH251" i="43"/>
  <c r="BU229" i="43"/>
  <c r="BP291" i="43"/>
  <c r="BJ123" i="43"/>
  <c r="BK166" i="43"/>
  <c r="BT310" i="43"/>
  <c r="BQ376" i="43"/>
  <c r="BT92" i="43"/>
  <c r="BQ306" i="43"/>
  <c r="P26" i="44"/>
  <c r="BP281" i="43"/>
  <c r="BL237" i="43"/>
  <c r="BL187" i="43"/>
  <c r="BJ306" i="43"/>
  <c r="BP330" i="43"/>
  <c r="BR120" i="43"/>
  <c r="BL303" i="43"/>
  <c r="BS377" i="43"/>
  <c r="BQ221" i="43"/>
  <c r="BJ166" i="43"/>
  <c r="BU361" i="43"/>
  <c r="BP325" i="43"/>
  <c r="BI190" i="43"/>
  <c r="BS186" i="43"/>
  <c r="BG222" i="43"/>
  <c r="BT215" i="43"/>
  <c r="BK354" i="43"/>
  <c r="BJ114" i="43"/>
  <c r="BL385" i="43"/>
  <c r="BJ178" i="43"/>
  <c r="BP233" i="43"/>
  <c r="BI375" i="43"/>
  <c r="BL377" i="43"/>
  <c r="BI116" i="43"/>
  <c r="BS100" i="43"/>
  <c r="BJ218" i="43"/>
  <c r="BK117" i="43"/>
  <c r="BL333" i="43"/>
  <c r="BM109" i="43"/>
  <c r="BR239" i="43"/>
  <c r="BH99" i="43"/>
  <c r="BH362" i="43"/>
  <c r="BR132" i="43"/>
  <c r="BL105" i="43"/>
  <c r="BS178" i="43"/>
  <c r="P94" i="44"/>
  <c r="BR286" i="43"/>
  <c r="I279" i="25"/>
  <c r="BL275" i="43"/>
  <c r="BI137" i="43"/>
  <c r="BH109" i="43"/>
  <c r="BR215" i="43"/>
  <c r="BU192" i="43"/>
  <c r="BR258" i="43"/>
  <c r="BJ186" i="43"/>
  <c r="BQ323" i="43"/>
  <c r="BU160" i="43"/>
  <c r="BR385" i="43"/>
  <c r="BT121" i="43"/>
  <c r="BL259" i="43"/>
  <c r="BJ334" i="43"/>
  <c r="BS151" i="43"/>
  <c r="BP375" i="43"/>
  <c r="BQ150" i="43"/>
  <c r="BI246" i="43"/>
  <c r="BQ363" i="43"/>
  <c r="BJ103" i="43"/>
  <c r="BS246" i="43"/>
  <c r="BT276" i="43"/>
  <c r="BK326" i="43"/>
  <c r="BT165" i="43"/>
  <c r="BT155" i="43"/>
  <c r="BH81" i="43"/>
  <c r="BU321" i="43"/>
  <c r="BQ265" i="43"/>
  <c r="BP341" i="43"/>
  <c r="P192" i="44"/>
  <c r="BR342" i="43"/>
  <c r="BT180" i="43"/>
  <c r="BU141" i="43"/>
  <c r="BJ340" i="43"/>
  <c r="BU301" i="43"/>
  <c r="BS169" i="43"/>
  <c r="BU83" i="43"/>
  <c r="BP346" i="43"/>
  <c r="BQ292" i="43"/>
  <c r="BK94" i="43"/>
  <c r="BJ311" i="43"/>
  <c r="BL186" i="43"/>
  <c r="BR94" i="43"/>
  <c r="BP223" i="43"/>
  <c r="BR205" i="43"/>
  <c r="BJ124" i="43"/>
  <c r="P210" i="44"/>
  <c r="BS97" i="43"/>
  <c r="BT344" i="43"/>
  <c r="BK343" i="43"/>
  <c r="BS174" i="43"/>
  <c r="BK169" i="43"/>
  <c r="BS352" i="43"/>
  <c r="BH344" i="43"/>
  <c r="BI130" i="43"/>
  <c r="BJ288" i="43"/>
  <c r="BL248" i="43"/>
  <c r="BR213" i="43"/>
  <c r="BT358" i="43"/>
  <c r="BK220" i="43"/>
  <c r="BJ220" i="43"/>
  <c r="BS210" i="43"/>
  <c r="BJ126" i="43"/>
  <c r="BT95" i="43"/>
  <c r="P42" i="44"/>
  <c r="BJ212" i="43"/>
  <c r="BK337" i="43"/>
  <c r="BQ195" i="43"/>
  <c r="BJ125" i="43"/>
  <c r="BP294" i="43"/>
  <c r="BS310" i="43"/>
  <c r="BH387" i="43"/>
  <c r="BG361" i="43"/>
  <c r="BP141" i="43"/>
  <c r="BS94" i="43"/>
  <c r="BH307" i="43"/>
  <c r="BI258" i="43"/>
  <c r="BT247" i="43"/>
  <c r="BH292" i="43"/>
  <c r="BS296" i="43"/>
  <c r="BL127" i="43"/>
  <c r="BQ331" i="43"/>
  <c r="BG136" i="43"/>
  <c r="BS106" i="43"/>
  <c r="BG362" i="43"/>
  <c r="BG272" i="43"/>
  <c r="BT288" i="43"/>
  <c r="BG116" i="43"/>
  <c r="BT295" i="43"/>
  <c r="BI313" i="43"/>
  <c r="BH232" i="43"/>
  <c r="BL370" i="43"/>
  <c r="BP190" i="43"/>
  <c r="BG260" i="43"/>
  <c r="BQ273" i="43"/>
  <c r="BP269" i="43"/>
  <c r="BU294" i="43"/>
  <c r="BJ198" i="43"/>
  <c r="BJ317" i="43"/>
  <c r="BJ302" i="43"/>
  <c r="BP227" i="43"/>
  <c r="BI237" i="43"/>
  <c r="P251" i="44"/>
  <c r="BU187" i="43"/>
  <c r="BJ371" i="43"/>
  <c r="BT160" i="43"/>
  <c r="BJ145" i="43"/>
  <c r="BS278" i="43"/>
  <c r="BJ144" i="43"/>
  <c r="BQ310" i="43"/>
  <c r="BQ169" i="43"/>
  <c r="BI230" i="43"/>
  <c r="BR338" i="43"/>
  <c r="BG340" i="43"/>
  <c r="BU174" i="43"/>
  <c r="BH300" i="43"/>
  <c r="BH207" i="43"/>
  <c r="BH188" i="43"/>
  <c r="BU232" i="43"/>
  <c r="BG99" i="43"/>
  <c r="BP150" i="43"/>
  <c r="BU281" i="43"/>
  <c r="BR276" i="43"/>
  <c r="BH375" i="43"/>
  <c r="BN381" i="43"/>
  <c r="BI220" i="43"/>
  <c r="P146" i="44"/>
  <c r="BT320" i="43"/>
  <c r="BQ286" i="43"/>
  <c r="BG253" i="43"/>
  <c r="BL147" i="43"/>
  <c r="BQ371" i="43"/>
  <c r="BL96" i="43"/>
  <c r="P9" i="44"/>
  <c r="BP245" i="43"/>
  <c r="BI219" i="43"/>
  <c r="BR197" i="43"/>
  <c r="BK346" i="43"/>
  <c r="BG134" i="43"/>
  <c r="BK79" i="43"/>
  <c r="BU116" i="43"/>
  <c r="BP371" i="43"/>
  <c r="BI362" i="43"/>
  <c r="BK368" i="43"/>
  <c r="BS211" i="43"/>
  <c r="BK279" i="43"/>
  <c r="BI126" i="43"/>
  <c r="BS261" i="43"/>
  <c r="BH378" i="43"/>
  <c r="BU103" i="43"/>
  <c r="BK197" i="43"/>
  <c r="BR78" i="43"/>
  <c r="BI164" i="43"/>
  <c r="P130" i="44"/>
  <c r="BH234" i="43"/>
  <c r="BS221" i="43"/>
  <c r="BS217" i="43"/>
  <c r="BR248" i="43"/>
  <c r="BR129" i="43"/>
  <c r="BT135" i="43"/>
  <c r="BS338" i="43"/>
  <c r="BR162" i="43"/>
  <c r="BQ365" i="43"/>
  <c r="BK294" i="43"/>
  <c r="BU76" i="43"/>
  <c r="BU320" i="43"/>
  <c r="BJ326" i="43"/>
  <c r="BH314" i="43"/>
  <c r="BT244" i="43"/>
  <c r="BQ118" i="43"/>
  <c r="BH363" i="43"/>
  <c r="BS166" i="43"/>
  <c r="BK162" i="43"/>
  <c r="BG255" i="43"/>
  <c r="BI271" i="43"/>
  <c r="BJ273" i="43"/>
  <c r="BR204" i="43"/>
  <c r="BJ215" i="43"/>
  <c r="BR150" i="43"/>
  <c r="BJ369" i="43"/>
  <c r="BQ340" i="43"/>
  <c r="BH180" i="43"/>
  <c r="BL74" i="43"/>
  <c r="BR175" i="43"/>
  <c r="BT156" i="43"/>
  <c r="BQ220" i="43"/>
  <c r="BS76" i="43"/>
  <c r="BP118" i="43"/>
  <c r="BU139" i="43"/>
  <c r="BT250" i="43"/>
  <c r="BJ277" i="43"/>
  <c r="BQ70" i="43"/>
  <c r="BU217" i="43"/>
  <c r="BH364" i="43"/>
  <c r="BJ364" i="43"/>
  <c r="BP340" i="43"/>
  <c r="BJ81" i="43"/>
  <c r="BJ143" i="43"/>
  <c r="BU307" i="43"/>
  <c r="BG163" i="43"/>
  <c r="BH154" i="43"/>
  <c r="BH277" i="43"/>
  <c r="BK133" i="43"/>
  <c r="BR82" i="43"/>
  <c r="BI187" i="43"/>
  <c r="BG334" i="43"/>
  <c r="BT182" i="43"/>
  <c r="BG211" i="43"/>
  <c r="BK378" i="43"/>
  <c r="BH336" i="43"/>
  <c r="BQ188" i="43"/>
  <c r="BI309" i="43"/>
  <c r="BL190" i="43"/>
  <c r="BT157" i="43"/>
  <c r="BO104" i="43"/>
  <c r="BK377" i="43"/>
  <c r="BS354" i="43"/>
  <c r="BS289" i="43"/>
  <c r="BR187" i="43"/>
  <c r="BJ92" i="43"/>
  <c r="BQ329" i="43"/>
  <c r="BT321" i="43"/>
  <c r="BH68" i="43"/>
  <c r="BH135" i="43"/>
  <c r="BJ185" i="43"/>
  <c r="BL329" i="43"/>
  <c r="BL209" i="43"/>
  <c r="BQ120" i="43"/>
  <c r="BH110" i="43"/>
  <c r="BJ332" i="43"/>
  <c r="BO231" i="43"/>
  <c r="BG316" i="43"/>
  <c r="BJ274" i="43"/>
  <c r="BU351" i="43"/>
  <c r="P66" i="44"/>
  <c r="BG90" i="43"/>
  <c r="BS333" i="43"/>
  <c r="BL118" i="43"/>
  <c r="BG273" i="43"/>
  <c r="BI144" i="43"/>
  <c r="BG229" i="43"/>
  <c r="BT108" i="43"/>
  <c r="BP268" i="43"/>
  <c r="BR135" i="43"/>
  <c r="BO373" i="43"/>
  <c r="BJ203" i="43"/>
  <c r="BK245" i="43"/>
  <c r="BI106" i="43"/>
  <c r="BI344" i="43"/>
  <c r="BH294" i="43"/>
  <c r="BS307" i="43"/>
  <c r="BL356" i="43"/>
  <c r="BH303" i="43"/>
  <c r="BP271" i="43"/>
  <c r="BG114" i="43"/>
  <c r="BI184" i="43"/>
  <c r="BP107" i="43"/>
  <c r="BU333" i="43"/>
  <c r="BT342" i="43"/>
  <c r="BS138" i="43"/>
  <c r="BJ97" i="43"/>
  <c r="BG235" i="43"/>
  <c r="BL261" i="43"/>
  <c r="BI239" i="43"/>
  <c r="BL208" i="43"/>
  <c r="BT228" i="43"/>
  <c r="BK331" i="43"/>
  <c r="BG337" i="43"/>
  <c r="BI192" i="43"/>
  <c r="BU352" i="43"/>
  <c r="BI315" i="43"/>
  <c r="BK311" i="43"/>
  <c r="BG333" i="43"/>
  <c r="BI357" i="43"/>
  <c r="BU325" i="43"/>
  <c r="O286" i="25"/>
  <c r="BP267" i="43"/>
  <c r="BK351" i="43"/>
  <c r="BL309" i="43"/>
  <c r="BJ106" i="43"/>
  <c r="BS315" i="43"/>
  <c r="BI91" i="43"/>
  <c r="BJ68" i="43"/>
  <c r="BP109" i="43"/>
  <c r="BL200" i="43"/>
  <c r="BU219" i="43"/>
  <c r="BK218" i="43"/>
  <c r="BJ363" i="43"/>
  <c r="BS216" i="43"/>
  <c r="BJ282" i="43"/>
  <c r="BU189" i="43"/>
  <c r="BT120" i="43"/>
  <c r="BT325" i="43"/>
  <c r="BQ349" i="43"/>
  <c r="BL194" i="43"/>
  <c r="P166" i="44"/>
  <c r="P285" i="44"/>
  <c r="BJ132" i="43"/>
  <c r="BS120" i="43"/>
  <c r="BN373" i="43"/>
  <c r="BL260" i="43"/>
  <c r="BT177" i="43"/>
  <c r="BP172" i="43"/>
  <c r="P190" i="44"/>
  <c r="BJ352" i="43"/>
  <c r="BQ122" i="43"/>
  <c r="BS313" i="43"/>
  <c r="BU387" i="43"/>
  <c r="BK184" i="43"/>
  <c r="BR359" i="43"/>
  <c r="BP293" i="43"/>
  <c r="BP129" i="43"/>
  <c r="BP315" i="43"/>
  <c r="P181" i="44"/>
  <c r="BJ367" i="43"/>
  <c r="BT273" i="43"/>
  <c r="BL366" i="43"/>
  <c r="BP347" i="43"/>
  <c r="D287" i="25"/>
  <c r="BI129" i="43"/>
  <c r="BJ84" i="43"/>
  <c r="BT272" i="43"/>
  <c r="BQ372" i="43"/>
  <c r="BR146" i="43"/>
  <c r="BU375" i="43"/>
  <c r="BJ104" i="43"/>
  <c r="BP226" i="43"/>
  <c r="G279" i="25"/>
  <c r="BT78" i="43"/>
  <c r="BL257" i="43"/>
  <c r="BU283" i="43"/>
  <c r="BM171" i="43"/>
  <c r="BH144" i="43"/>
  <c r="BG190" i="43"/>
  <c r="BU220" i="43"/>
  <c r="BU380" i="43"/>
  <c r="BJ87" i="43"/>
  <c r="BL362" i="43"/>
  <c r="BK366" i="43"/>
  <c r="BI306" i="43"/>
  <c r="BH212" i="43"/>
  <c r="O287" i="25"/>
  <c r="BP169" i="43"/>
  <c r="BT203" i="43"/>
  <c r="BP195" i="43"/>
  <c r="BQ333" i="43"/>
  <c r="BH322" i="43"/>
  <c r="BL143" i="43"/>
  <c r="P88" i="44"/>
  <c r="BU82" i="43"/>
  <c r="BP157" i="43"/>
  <c r="BG219" i="43"/>
  <c r="BS185" i="43"/>
  <c r="BU166" i="43"/>
  <c r="BS80" i="43"/>
  <c r="BJ250" i="43"/>
  <c r="BU290" i="43"/>
  <c r="BJ321" i="43"/>
  <c r="BH279" i="43"/>
  <c r="BH321" i="43"/>
  <c r="BK261" i="43"/>
  <c r="BK256" i="43"/>
  <c r="BT130" i="43"/>
  <c r="BT117" i="43"/>
  <c r="BJ206" i="43"/>
  <c r="BG375" i="43"/>
  <c r="BG264" i="43"/>
  <c r="BH161" i="43"/>
  <c r="N286" i="25"/>
  <c r="BJ370" i="43"/>
  <c r="BI76" i="43"/>
  <c r="BG336" i="43"/>
  <c r="BS311" i="43"/>
  <c r="BS299" i="43"/>
  <c r="BU327" i="43"/>
  <c r="BK146" i="43"/>
  <c r="BR143" i="43"/>
  <c r="BS256" i="43"/>
  <c r="BL331" i="43"/>
  <c r="BI263" i="43"/>
  <c r="BJ375" i="43"/>
  <c r="BI87" i="43"/>
  <c r="BT150" i="43"/>
  <c r="BL78" i="43"/>
  <c r="BT218" i="43"/>
  <c r="BL157" i="43"/>
  <c r="BJ162" i="43"/>
  <c r="BP229" i="43"/>
  <c r="BS283" i="43"/>
  <c r="BR72" i="43"/>
  <c r="BK182" i="43"/>
  <c r="BL142" i="43"/>
  <c r="BR358" i="43"/>
  <c r="BL203" i="43"/>
  <c r="BL178" i="43"/>
  <c r="BS199" i="43"/>
  <c r="BL315" i="43"/>
  <c r="BR217" i="43"/>
  <c r="BS71" i="43"/>
  <c r="BR117" i="43"/>
  <c r="BO109" i="43"/>
  <c r="BL217" i="43"/>
  <c r="BG152" i="43"/>
  <c r="BT254" i="43"/>
  <c r="BL231" i="43"/>
  <c r="BG248" i="43"/>
  <c r="BI151" i="43"/>
  <c r="BP327" i="43"/>
  <c r="N287" i="25"/>
  <c r="BG292" i="43"/>
  <c r="BR134" i="43"/>
  <c r="BP339" i="43"/>
  <c r="BR240" i="43"/>
  <c r="BL179" i="43"/>
  <c r="BG97" i="43"/>
  <c r="BG311" i="43"/>
  <c r="BL381" i="43"/>
  <c r="BT292" i="43"/>
  <c r="BP120" i="43"/>
  <c r="BH334" i="43"/>
  <c r="BQ142" i="43"/>
  <c r="BU161" i="43"/>
  <c r="BI79" i="43"/>
  <c r="BQ148" i="43"/>
  <c r="BT302" i="43"/>
  <c r="P27" i="44"/>
  <c r="BS170" i="43"/>
  <c r="BH175" i="43"/>
  <c r="BS127" i="43"/>
  <c r="BL134" i="43"/>
  <c r="BG68" i="43"/>
  <c r="BQ187" i="43"/>
  <c r="BP297" i="43"/>
  <c r="BH138" i="43"/>
  <c r="BO133" i="43"/>
  <c r="BQ225" i="43"/>
  <c r="BK199" i="43"/>
  <c r="BP345" i="43"/>
  <c r="BR170" i="43"/>
  <c r="BP219" i="43"/>
  <c r="BI148" i="43"/>
  <c r="BS242" i="43"/>
  <c r="BG120" i="43"/>
  <c r="BP343" i="43"/>
  <c r="J286" i="25"/>
  <c r="BK335" i="43"/>
  <c r="P32" i="44"/>
  <c r="BG263" i="43"/>
  <c r="BP369" i="43"/>
  <c r="BI326" i="43"/>
  <c r="BQ315" i="43"/>
  <c r="BU127" i="43"/>
  <c r="BI272" i="43"/>
  <c r="BL110" i="43"/>
  <c r="BT118" i="43"/>
  <c r="BR84" i="43"/>
  <c r="BR345" i="43"/>
  <c r="BR337" i="43"/>
  <c r="BS348" i="43"/>
  <c r="BI297" i="43"/>
  <c r="BK243" i="43"/>
  <c r="BG225" i="43"/>
  <c r="P119" i="44"/>
  <c r="BP366" i="43"/>
  <c r="BI274" i="43"/>
  <c r="BJ171" i="43"/>
  <c r="BP87" i="43"/>
  <c r="BR285" i="43"/>
  <c r="P193" i="44"/>
  <c r="BL350" i="43"/>
  <c r="M86" i="25"/>
  <c r="BU125" i="43"/>
  <c r="BM370" i="43"/>
  <c r="BQ86" i="43"/>
  <c r="BG141" i="43"/>
  <c r="BI338" i="43"/>
  <c r="BH150" i="43"/>
  <c r="BJ190" i="43"/>
  <c r="BP370" i="43"/>
  <c r="BU280" i="43"/>
  <c r="BR214" i="43"/>
  <c r="BH184" i="43"/>
  <c r="BG179" i="43"/>
  <c r="BJ94" i="43"/>
  <c r="BS109" i="43"/>
  <c r="BP305" i="43"/>
  <c r="BI73" i="43"/>
  <c r="BI260" i="43"/>
  <c r="BL109" i="43"/>
  <c r="BR307" i="43"/>
  <c r="BI273" i="43"/>
  <c r="BS274" i="43"/>
  <c r="BK181" i="43"/>
  <c r="BQ324" i="43"/>
  <c r="BH350" i="43"/>
  <c r="BJ201" i="43"/>
  <c r="P67" i="44"/>
  <c r="BQ149" i="43"/>
  <c r="P132" i="44"/>
  <c r="BU265" i="43"/>
  <c r="BU132" i="43"/>
  <c r="BL125" i="43"/>
  <c r="BK258" i="43"/>
  <c r="BI69" i="43"/>
  <c r="BT140" i="43"/>
  <c r="BL311" i="43"/>
  <c r="BS273" i="43"/>
  <c r="BG280" i="43"/>
  <c r="H286" i="25"/>
  <c r="BP324" i="43"/>
  <c r="BG227" i="43"/>
  <c r="BT290" i="43"/>
  <c r="BG298" i="43"/>
  <c r="BQ143" i="43"/>
  <c r="BH75" i="43"/>
  <c r="BP328" i="43"/>
  <c r="BG289" i="43"/>
  <c r="BG115" i="43"/>
  <c r="BS164" i="43"/>
  <c r="BR199" i="43"/>
  <c r="BK268" i="43"/>
  <c r="BH335" i="43"/>
  <c r="BP332" i="43"/>
  <c r="BQ228" i="43"/>
  <c r="BH82" i="43"/>
  <c r="BU249" i="43"/>
  <c r="BJ118" i="43"/>
  <c r="BR362" i="43"/>
  <c r="BS368" i="43"/>
  <c r="BH233" i="43"/>
  <c r="BQ68" i="43"/>
  <c r="BQ87" i="43"/>
  <c r="BJ152" i="43"/>
  <c r="BU156" i="43"/>
  <c r="BK374" i="43"/>
  <c r="BJ76" i="43"/>
  <c r="BK254" i="43"/>
  <c r="BT330" i="43"/>
  <c r="BR363" i="43"/>
  <c r="BK149" i="43"/>
  <c r="J86" i="25"/>
  <c r="BK275" i="43"/>
  <c r="BI342" i="43"/>
  <c r="BU312" i="43"/>
  <c r="BG321" i="43"/>
  <c r="BK289" i="43"/>
  <c r="BI117" i="43"/>
  <c r="BR323" i="43"/>
  <c r="P147" i="44"/>
  <c r="BU341" i="43"/>
  <c r="BS328" i="43"/>
  <c r="BR81" i="43"/>
  <c r="BG93" i="43"/>
  <c r="BQ173" i="43"/>
  <c r="BP116" i="43"/>
  <c r="BL113" i="43"/>
  <c r="BU140" i="43"/>
  <c r="BT209" i="43"/>
  <c r="BP145" i="43"/>
  <c r="BP235" i="43"/>
  <c r="BK106" i="43"/>
  <c r="BH91" i="43"/>
  <c r="BI177" i="43"/>
  <c r="BG328" i="43"/>
  <c r="BJ285" i="43"/>
  <c r="BU337" i="43"/>
  <c r="BG374" i="43"/>
  <c r="BH116" i="43"/>
  <c r="BK176" i="43"/>
  <c r="BU95" i="43"/>
  <c r="BS177" i="43"/>
  <c r="BR218" i="43"/>
  <c r="BG170" i="43"/>
  <c r="BJ272" i="43"/>
  <c r="BR181" i="43"/>
  <c r="BG365" i="43"/>
  <c r="BJ258" i="43"/>
  <c r="BK319" i="43"/>
  <c r="BJ262" i="43"/>
  <c r="BQ367" i="43"/>
  <c r="BH152" i="43"/>
  <c r="BJ278" i="43"/>
  <c r="BI327" i="43"/>
  <c r="BS345" i="43"/>
  <c r="BI200" i="43"/>
  <c r="BR168" i="43"/>
  <c r="BK68" i="43"/>
  <c r="BT176" i="43"/>
  <c r="BR149" i="43"/>
  <c r="BH244" i="43"/>
  <c r="BG144" i="43"/>
  <c r="BH377" i="43"/>
  <c r="BH125" i="43"/>
  <c r="BR86" i="43"/>
  <c r="BT217" i="43"/>
  <c r="BS372" i="43"/>
  <c r="BU99" i="43"/>
  <c r="BI348" i="43"/>
  <c r="BJ298" i="43"/>
  <c r="BL359" i="43"/>
  <c r="BO113" i="43"/>
  <c r="BI171" i="43"/>
  <c r="BL122" i="43"/>
  <c r="BP147" i="43"/>
  <c r="BG267" i="43"/>
  <c r="BU348" i="43"/>
  <c r="BQ218" i="43"/>
  <c r="BS309" i="43"/>
  <c r="BK300" i="43"/>
  <c r="BR152" i="43"/>
  <c r="BU340" i="43"/>
  <c r="BH186" i="43"/>
  <c r="BH142" i="43"/>
  <c r="BH369" i="43"/>
  <c r="BJ91" i="43"/>
  <c r="BG228" i="43"/>
  <c r="BR73" i="43"/>
  <c r="BT133" i="43"/>
  <c r="BS337" i="43"/>
  <c r="BT352" i="43"/>
  <c r="BH357" i="43"/>
  <c r="BH267" i="43"/>
  <c r="BI211" i="43"/>
  <c r="BR344" i="43"/>
  <c r="BL267" i="43"/>
  <c r="BK168" i="43"/>
  <c r="BI191" i="43"/>
  <c r="BU199" i="43"/>
  <c r="BT334" i="43"/>
  <c r="BG265" i="43"/>
  <c r="BJ293" i="43"/>
  <c r="BR255" i="43"/>
  <c r="BS362" i="43"/>
  <c r="BT83" i="43"/>
  <c r="BL326" i="43"/>
  <c r="BS291" i="43"/>
  <c r="BT350" i="43"/>
  <c r="BH367" i="43"/>
  <c r="BJ195" i="43"/>
  <c r="BG384" i="43"/>
  <c r="BJ319" i="43"/>
  <c r="BT369" i="43"/>
  <c r="BK371" i="43"/>
  <c r="BQ158" i="43"/>
  <c r="BT212" i="43"/>
  <c r="BH356" i="43"/>
  <c r="BS357" i="43"/>
  <c r="BR180" i="43"/>
  <c r="BM198" i="43"/>
  <c r="BP191" i="43"/>
  <c r="BR259" i="43"/>
  <c r="BJ297" i="43"/>
  <c r="BT387" i="43"/>
  <c r="BQ274" i="43"/>
  <c r="BT136" i="43"/>
  <c r="BN194" i="43"/>
  <c r="BH74" i="43"/>
  <c r="BQ385" i="43"/>
  <c r="BG76" i="43"/>
  <c r="BU269" i="43"/>
  <c r="BT226" i="43"/>
  <c r="BR153" i="43"/>
  <c r="BP377" i="43"/>
  <c r="BL94" i="43"/>
  <c r="BS113" i="43"/>
  <c r="BP197" i="43"/>
  <c r="BK195" i="43"/>
  <c r="BG156" i="43"/>
  <c r="BH228" i="43"/>
  <c r="BH85" i="43"/>
  <c r="BK163" i="43"/>
  <c r="BG286" i="43"/>
  <c r="BG185" i="43"/>
  <c r="BS356" i="43"/>
  <c r="BG169" i="43"/>
  <c r="BG359" i="43"/>
  <c r="BR375" i="43"/>
  <c r="BI114" i="43"/>
  <c r="BI90" i="43"/>
  <c r="BK131" i="43"/>
  <c r="BK186" i="43"/>
  <c r="BR189" i="43"/>
  <c r="BP250" i="43"/>
  <c r="BJ327" i="43"/>
  <c r="BQ82" i="43"/>
  <c r="BK259" i="43"/>
  <c r="BS72" i="43"/>
  <c r="BL247" i="43"/>
  <c r="BG379" i="43"/>
  <c r="BJ205" i="43"/>
  <c r="BG202" i="43"/>
  <c r="BG85" i="43"/>
  <c r="BQ200" i="43"/>
  <c r="BK200" i="43"/>
  <c r="BJ121" i="43"/>
  <c r="BG290" i="43"/>
  <c r="J287" i="25"/>
  <c r="BH179" i="43"/>
  <c r="BH170" i="43"/>
  <c r="BH200" i="43"/>
  <c r="BG138" i="43"/>
  <c r="BU256" i="43"/>
  <c r="BH384" i="43"/>
  <c r="BU144" i="43"/>
  <c r="BI365" i="43"/>
  <c r="BK288" i="43"/>
  <c r="BL265" i="43"/>
  <c r="BK387" i="43"/>
  <c r="BS187" i="43"/>
  <c r="BR141" i="43"/>
  <c r="BI98" i="43"/>
  <c r="BU89" i="43"/>
  <c r="BR274" i="43"/>
  <c r="BG200" i="43"/>
  <c r="BQ234" i="43"/>
  <c r="BK241" i="43"/>
  <c r="BR221" i="43"/>
  <c r="BL335" i="43"/>
  <c r="BL280" i="43"/>
  <c r="BU225" i="43"/>
  <c r="BQ339" i="43"/>
  <c r="BN370" i="43"/>
  <c r="BJ202" i="43"/>
  <c r="BH288" i="43"/>
  <c r="BT349" i="43"/>
  <c r="BG305" i="43"/>
  <c r="BH165" i="43"/>
  <c r="BS88" i="43"/>
  <c r="BK385" i="43"/>
  <c r="BT97" i="43"/>
  <c r="BU349" i="43"/>
  <c r="BH71" i="43"/>
  <c r="BS81" i="43"/>
  <c r="BP95" i="43"/>
  <c r="BR281" i="43"/>
  <c r="BH137" i="43"/>
  <c r="BQ300" i="43"/>
  <c r="BK246" i="43"/>
  <c r="BI294" i="43"/>
  <c r="BH115" i="43"/>
  <c r="BH223" i="43"/>
  <c r="BS125" i="43"/>
  <c r="BU299" i="43"/>
  <c r="BS154" i="43"/>
  <c r="BH287" i="43"/>
  <c r="BG88" i="43"/>
  <c r="BG295" i="43"/>
  <c r="BS279" i="43"/>
  <c r="BR107" i="43"/>
  <c r="BS167" i="43"/>
  <c r="BL373" i="43"/>
  <c r="BK251" i="43"/>
  <c r="BK236" i="43"/>
  <c r="BL301" i="43"/>
  <c r="BT271" i="43"/>
  <c r="BK80" i="43"/>
  <c r="BL386" i="43"/>
  <c r="BR171" i="43"/>
  <c r="BL282" i="43"/>
  <c r="BI222" i="43"/>
  <c r="BH147" i="43"/>
  <c r="BG318" i="43"/>
  <c r="BI122" i="43"/>
  <c r="BU250" i="43"/>
  <c r="BK134" i="43"/>
  <c r="BI387" i="43"/>
  <c r="BL227" i="43"/>
  <c r="BU126" i="43"/>
  <c r="BJ344" i="43"/>
  <c r="BQ71" i="43"/>
  <c r="BK376" i="43"/>
  <c r="BI163" i="43"/>
  <c r="BR383" i="43"/>
  <c r="BR102" i="43"/>
  <c r="BL279" i="43"/>
  <c r="BS89" i="43"/>
  <c r="BI103" i="43"/>
  <c r="BK364" i="43"/>
  <c r="P183" i="44"/>
  <c r="BT266" i="43"/>
  <c r="BQ317" i="43"/>
  <c r="BG257" i="43"/>
  <c r="BL115" i="43"/>
  <c r="BH304" i="43"/>
  <c r="BL161" i="43"/>
  <c r="BK213" i="43"/>
  <c r="BJ115" i="43"/>
  <c r="BT258" i="43"/>
  <c r="BS209" i="43"/>
  <c r="BJ304" i="43"/>
  <c r="BR195" i="43"/>
  <c r="BT368" i="43"/>
  <c r="BP103" i="43"/>
  <c r="BG132" i="43"/>
  <c r="BI196" i="43"/>
  <c r="BS140" i="43"/>
  <c r="BG214" i="43"/>
  <c r="BP318" i="43"/>
  <c r="BP102" i="43"/>
  <c r="BQ232" i="43"/>
  <c r="BQ123" i="43"/>
  <c r="BS387" i="43"/>
  <c r="BS321" i="43"/>
  <c r="P36" i="44"/>
  <c r="BS145" i="43"/>
  <c r="BS336" i="43"/>
  <c r="BK231" i="43"/>
  <c r="BG326" i="43"/>
  <c r="BK160" i="43"/>
  <c r="BI189" i="43"/>
  <c r="BJ120" i="43"/>
  <c r="P158" i="44"/>
  <c r="BK332" i="43"/>
  <c r="BI154" i="43"/>
  <c r="BH249" i="43"/>
  <c r="BP124" i="43"/>
  <c r="BJ98" i="43"/>
  <c r="BJ333" i="43"/>
  <c r="BT190" i="43"/>
  <c r="BU197" i="43"/>
  <c r="BU80" i="43"/>
  <c r="BK90" i="43"/>
  <c r="BS136" i="43"/>
  <c r="BU300" i="43"/>
  <c r="BT208" i="43"/>
  <c r="E86" i="25"/>
  <c r="BL137" i="43"/>
  <c r="BS222" i="43"/>
  <c r="BI183" i="43"/>
  <c r="BG261" i="43"/>
  <c r="BS360" i="43"/>
  <c r="BH146" i="43"/>
  <c r="BL72" i="43"/>
  <c r="BG180" i="43"/>
  <c r="BI333" i="43"/>
  <c r="BU273" i="43"/>
  <c r="BP221" i="43"/>
  <c r="BJ163" i="43"/>
  <c r="BG117" i="43"/>
  <c r="BI223" i="43"/>
  <c r="BH205" i="43"/>
  <c r="BL93" i="43"/>
  <c r="BU146" i="43"/>
  <c r="BL246" i="43"/>
  <c r="BH117" i="43"/>
  <c r="BU130" i="43"/>
  <c r="BL149" i="43"/>
  <c r="BN371" i="43"/>
  <c r="BG217" i="43"/>
  <c r="BL328" i="43"/>
  <c r="P28" i="44"/>
  <c r="BH76" i="43"/>
  <c r="BU164" i="43"/>
  <c r="BG369" i="43"/>
  <c r="BG173" i="43"/>
  <c r="BT168" i="43"/>
  <c r="BJ295" i="43"/>
  <c r="BJ234" i="43"/>
  <c r="BT284" i="43"/>
  <c r="BS238" i="43"/>
  <c r="BS172" i="43"/>
  <c r="BI254" i="43"/>
  <c r="BG98" i="43"/>
  <c r="BP217" i="43"/>
  <c r="BT221" i="43"/>
  <c r="BU222" i="43"/>
  <c r="BJ348" i="43"/>
  <c r="BS290" i="43"/>
  <c r="BU234" i="43"/>
  <c r="BH358" i="43"/>
  <c r="BR350" i="43"/>
  <c r="BQ215" i="43"/>
  <c r="BU122" i="43"/>
  <c r="BR251" i="43"/>
  <c r="BI367" i="43"/>
  <c r="BG137" i="43"/>
  <c r="BI68" i="43"/>
  <c r="BK202" i="43"/>
  <c r="BI167" i="43"/>
  <c r="BQ216" i="43"/>
  <c r="BP329" i="43"/>
  <c r="BQ364" i="43"/>
  <c r="BK369" i="43"/>
  <c r="BR356" i="43"/>
  <c r="BR71" i="43"/>
  <c r="BU123" i="43"/>
  <c r="BG70" i="43"/>
  <c r="BS247" i="43"/>
  <c r="BQ381" i="43"/>
  <c r="BI132" i="43"/>
  <c r="BQ168" i="43"/>
  <c r="BK104" i="43"/>
  <c r="BK124" i="43"/>
  <c r="BI161" i="43"/>
  <c r="BU240" i="43"/>
  <c r="BG167" i="43"/>
  <c r="BP322" i="43"/>
  <c r="BQ91" i="43"/>
  <c r="BG274" i="43"/>
  <c r="P44" i="44"/>
  <c r="BK102" i="43"/>
  <c r="BH342" i="43"/>
  <c r="BJ208" i="43"/>
  <c r="BL351" i="43"/>
  <c r="BS108" i="43"/>
  <c r="E279" i="25"/>
  <c r="BS254" i="43"/>
  <c r="BG258" i="43"/>
  <c r="BU92" i="43"/>
  <c r="BT245" i="43"/>
  <c r="BH182" i="43"/>
  <c r="BS196" i="43"/>
  <c r="BP149" i="43"/>
  <c r="BH219" i="43"/>
  <c r="BI96" i="43"/>
  <c r="BG297" i="43"/>
  <c r="F279" i="25"/>
  <c r="BL354" i="43"/>
  <c r="BH332" i="43"/>
  <c r="BH263" i="43"/>
  <c r="P229" i="44"/>
  <c r="BP248" i="43"/>
  <c r="BR220" i="43"/>
  <c r="BI336" i="43"/>
  <c r="BP374" i="43"/>
  <c r="BU178" i="43"/>
  <c r="BH333" i="43"/>
  <c r="BS265" i="43"/>
  <c r="BR321" i="43"/>
  <c r="BL212" i="43"/>
  <c r="BL198" i="43"/>
  <c r="BT70" i="43"/>
  <c r="BT278" i="43"/>
  <c r="BH283" i="43"/>
  <c r="BI84" i="43"/>
  <c r="BS355" i="43"/>
  <c r="BI363" i="43"/>
  <c r="BU102" i="43"/>
  <c r="BU120" i="43"/>
  <c r="F287" i="25"/>
  <c r="BH111" i="43"/>
  <c r="BS155" i="43"/>
  <c r="BS84" i="43"/>
  <c r="BH347" i="43"/>
  <c r="BR121" i="43"/>
  <c r="BP203" i="43"/>
  <c r="BR190" i="43"/>
  <c r="BJ71" i="43"/>
  <c r="BL197" i="43"/>
  <c r="BS77" i="43"/>
  <c r="BR238" i="43"/>
  <c r="BI201" i="43"/>
  <c r="BT260" i="43"/>
  <c r="BR76" i="43"/>
  <c r="BL308" i="43"/>
  <c r="BN385" i="43"/>
  <c r="BQ252" i="43"/>
  <c r="BS227" i="43"/>
  <c r="BS277" i="43"/>
  <c r="BR283" i="43"/>
  <c r="M279" i="25"/>
  <c r="BG301" i="43"/>
  <c r="BH229" i="43"/>
  <c r="BS374" i="43"/>
  <c r="BK365" i="43"/>
  <c r="BL268" i="43"/>
  <c r="BQ297" i="43"/>
  <c r="BU356" i="43"/>
  <c r="BI289" i="43"/>
  <c r="BR326" i="43"/>
  <c r="BR105" i="43"/>
  <c r="BH221" i="43"/>
  <c r="BU180" i="43"/>
  <c r="BQ335" i="43"/>
  <c r="BI138" i="43"/>
  <c r="BJ133" i="43"/>
  <c r="BG149" i="43"/>
  <c r="P218" i="44"/>
  <c r="BI157" i="43"/>
  <c r="BH103" i="43"/>
  <c r="BP273" i="43"/>
  <c r="BS228" i="43"/>
  <c r="BJ141" i="43"/>
  <c r="BU97" i="43"/>
  <c r="BS220" i="43"/>
  <c r="BI162" i="43"/>
  <c r="BS215" i="43"/>
  <c r="BU173" i="43"/>
  <c r="BR320" i="43"/>
  <c r="BP333" i="43"/>
  <c r="BJ233" i="43"/>
  <c r="BH316" i="43"/>
  <c r="BR243" i="43"/>
  <c r="P72" i="44"/>
  <c r="BJ107" i="43"/>
  <c r="BK85" i="43"/>
  <c r="BR174" i="43"/>
  <c r="BM381" i="43"/>
  <c r="BR69" i="43"/>
  <c r="BI113" i="43"/>
  <c r="BJ283" i="43"/>
  <c r="BH156" i="43"/>
  <c r="M287" i="25"/>
  <c r="BG325" i="43"/>
  <c r="BM383" i="43"/>
  <c r="BH77" i="43"/>
  <c r="BT148" i="43"/>
  <c r="BI225" i="43"/>
  <c r="BP152" i="43"/>
  <c r="BP142" i="43"/>
  <c r="BR163" i="43"/>
  <c r="BG102" i="43"/>
  <c r="BH97" i="43"/>
  <c r="BP84" i="43"/>
  <c r="BH376" i="43"/>
  <c r="BT213" i="43"/>
  <c r="BS248" i="43"/>
  <c r="BH108" i="43"/>
  <c r="BT270" i="43"/>
  <c r="P113" i="44"/>
  <c r="BP136" i="43"/>
  <c r="BI269" i="43"/>
  <c r="BK316" i="43"/>
  <c r="BU378" i="43"/>
  <c r="BR262" i="43"/>
  <c r="BK267" i="43"/>
  <c r="BJ73" i="43"/>
  <c r="BK212" i="43"/>
  <c r="BH124" i="43"/>
  <c r="BG162" i="43"/>
  <c r="BR261" i="43"/>
  <c r="BT374" i="43"/>
  <c r="BP263" i="43"/>
  <c r="BS152" i="43"/>
  <c r="BT293" i="43"/>
  <c r="BI105" i="43"/>
  <c r="BJ135" i="43"/>
  <c r="BU323" i="43"/>
  <c r="BT384" i="43"/>
  <c r="BI70" i="43"/>
  <c r="BR257" i="43"/>
  <c r="BL99" i="43"/>
  <c r="BJ197" i="43"/>
  <c r="BI197" i="43"/>
  <c r="BG199" i="43"/>
  <c r="BK375" i="43"/>
  <c r="BK171" i="43"/>
  <c r="BJ268" i="43"/>
  <c r="BT243" i="43"/>
  <c r="BI244" i="43"/>
  <c r="BG285" i="43"/>
  <c r="BJ219" i="43"/>
  <c r="BJ241" i="43"/>
  <c r="BU151" i="43"/>
  <c r="P160" i="44"/>
  <c r="BH226" i="43"/>
  <c r="BK274" i="43"/>
  <c r="BK277" i="43"/>
  <c r="BK215" i="43"/>
  <c r="BU334" i="43"/>
  <c r="BL159" i="43"/>
  <c r="BK114" i="43"/>
  <c r="BP364" i="43"/>
  <c r="BT261" i="43"/>
  <c r="BG343" i="43"/>
  <c r="BG153" i="43"/>
  <c r="BU276" i="43"/>
  <c r="BL106" i="43"/>
  <c r="BU287" i="43"/>
  <c r="BJ102" i="43"/>
  <c r="BR123" i="43"/>
  <c r="BG252" i="43"/>
  <c r="BT112" i="43"/>
  <c r="BR295" i="43"/>
  <c r="BG164" i="43"/>
  <c r="BU78" i="43"/>
  <c r="BJ188" i="43"/>
  <c r="BQ183" i="43"/>
  <c r="BS69" i="43"/>
  <c r="BS141" i="43"/>
  <c r="BS212" i="43"/>
  <c r="P152" i="44"/>
  <c r="BI133" i="43"/>
  <c r="BI111" i="43"/>
  <c r="BG254" i="43"/>
  <c r="BK82" i="43"/>
  <c r="BK156" i="43"/>
  <c r="BG119" i="43"/>
  <c r="BQ351" i="43"/>
  <c r="BH298" i="43"/>
  <c r="BG335" i="43"/>
  <c r="BI345" i="43"/>
  <c r="BJ247" i="43"/>
  <c r="BH236" i="43"/>
  <c r="BQ160" i="43"/>
  <c r="BK96" i="43"/>
  <c r="BG159" i="43"/>
  <c r="BI318" i="43"/>
  <c r="BQ206" i="43"/>
  <c r="BH325" i="43"/>
  <c r="BH227" i="43"/>
  <c r="BJ140" i="43"/>
  <c r="BJ151" i="43"/>
  <c r="BJ85" i="43"/>
  <c r="BQ243" i="43"/>
  <c r="BS347" i="43"/>
  <c r="BU326" i="43"/>
  <c r="BP360" i="43"/>
  <c r="BP351" i="43"/>
  <c r="BJ93" i="43"/>
  <c r="BG94" i="43"/>
  <c r="BL192" i="43"/>
  <c r="BQ238" i="43"/>
  <c r="BR256" i="43"/>
  <c r="BI323" i="43"/>
  <c r="BT167" i="43"/>
  <c r="BG226" i="43"/>
  <c r="BT114" i="43"/>
  <c r="BQ161" i="43"/>
  <c r="BH214" i="43"/>
  <c r="BP239" i="43"/>
  <c r="BG339" i="43"/>
  <c r="BS371" i="43"/>
  <c r="BS325" i="43"/>
  <c r="BR312" i="43"/>
  <c r="BH353" i="43"/>
  <c r="P65" i="44"/>
  <c r="BG262" i="43"/>
  <c r="BG332" i="43"/>
  <c r="BJ331" i="43"/>
  <c r="BS99" i="43"/>
  <c r="BQ343" i="43"/>
  <c r="BU221" i="43"/>
  <c r="BI229" i="43"/>
  <c r="BL312" i="43"/>
  <c r="BU339" i="43"/>
  <c r="BG131" i="43"/>
  <c r="BL193" i="43"/>
  <c r="P7" i="44"/>
  <c r="BH245" i="43"/>
  <c r="P150" i="44"/>
  <c r="BL139" i="43"/>
  <c r="BJ200" i="43"/>
  <c r="BG376" i="43"/>
  <c r="BI182" i="43"/>
  <c r="BR311" i="43"/>
  <c r="BH339" i="43"/>
  <c r="BK174" i="43"/>
  <c r="BH255" i="43"/>
  <c r="BG182" i="43"/>
  <c r="BT303" i="43"/>
  <c r="BI305" i="43"/>
  <c r="BI213" i="43"/>
  <c r="BS137" i="43"/>
  <c r="BS292" i="43"/>
  <c r="BU200" i="43"/>
  <c r="BP255" i="43"/>
  <c r="BH73" i="43"/>
  <c r="BU201" i="43"/>
  <c r="BQ360" i="43"/>
  <c r="BS271" i="43"/>
  <c r="BH202" i="43"/>
  <c r="BT102" i="43"/>
  <c r="BH204" i="43"/>
  <c r="BP386" i="43"/>
  <c r="BG364" i="43"/>
  <c r="BI314" i="43"/>
  <c r="BI77" i="43"/>
  <c r="BI256" i="43"/>
  <c r="BG313" i="43"/>
  <c r="BT187" i="43"/>
  <c r="BR279" i="43"/>
  <c r="BJ312" i="43"/>
  <c r="BP104" i="43"/>
  <c r="BL262" i="43"/>
  <c r="BP167" i="43"/>
  <c r="BM385" i="43"/>
  <c r="P153" i="44"/>
  <c r="BP181" i="43"/>
  <c r="BU335" i="43"/>
  <c r="BS294" i="43"/>
  <c r="BH220" i="43"/>
  <c r="BR145" i="43"/>
  <c r="BG143" i="43"/>
  <c r="BJ130" i="43"/>
  <c r="BG324" i="43"/>
  <c r="BQ128" i="43"/>
  <c r="BH69" i="43"/>
  <c r="BU364" i="43"/>
  <c r="BJ296" i="43"/>
  <c r="BL380" i="43"/>
  <c r="BR203" i="43"/>
  <c r="BL226" i="43"/>
  <c r="BI353" i="43"/>
  <c r="BG71" i="43"/>
  <c r="BP283" i="43"/>
  <c r="BG360" i="43"/>
  <c r="BL164" i="43"/>
  <c r="BS384" i="43"/>
  <c r="BR242" i="43"/>
  <c r="BK273" i="43"/>
  <c r="BJ307" i="43"/>
  <c r="BH128" i="43"/>
  <c r="BQ318" i="43"/>
  <c r="P31" i="44"/>
  <c r="BU129" i="43"/>
  <c r="BK147" i="43"/>
  <c r="BS383" i="43"/>
  <c r="BH102" i="43"/>
  <c r="BT318" i="43"/>
  <c r="BT361" i="43"/>
  <c r="BS150" i="43"/>
  <c r="BS103" i="43"/>
  <c r="BH153" i="43"/>
  <c r="BG323" i="43"/>
  <c r="BQ114" i="43"/>
  <c r="BU244" i="43"/>
  <c r="BU150" i="43"/>
  <c r="BL207" i="43"/>
  <c r="BO385" i="43"/>
  <c r="BU372" i="43"/>
  <c r="BG218" i="43"/>
  <c r="BH285" i="43"/>
  <c r="BK252" i="43"/>
  <c r="BQ354" i="43"/>
  <c r="BI304" i="43"/>
  <c r="BT252" i="43"/>
  <c r="BQ271" i="43"/>
  <c r="P68" i="44"/>
  <c r="BU115" i="43"/>
  <c r="BG319" i="43"/>
  <c r="P93" i="44"/>
  <c r="BG372" i="43"/>
  <c r="BG348" i="43"/>
  <c r="BH240" i="43"/>
  <c r="BU136" i="43"/>
  <c r="BT364" i="43"/>
  <c r="BU271" i="43"/>
  <c r="BS70" i="43"/>
  <c r="BU177" i="43"/>
  <c r="BH359" i="43"/>
  <c r="BO381" i="43"/>
  <c r="BQ159" i="43"/>
  <c r="BU288" i="43"/>
  <c r="BJ224" i="43"/>
  <c r="BJ116" i="43"/>
  <c r="BT181" i="43"/>
  <c r="BT255" i="43"/>
  <c r="BP383" i="43"/>
  <c r="BH311" i="43"/>
  <c r="BJ214" i="43"/>
  <c r="BU237" i="43"/>
  <c r="BQ88" i="43"/>
  <c r="BL223" i="43"/>
  <c r="BU296" i="43"/>
  <c r="BP119" i="43"/>
  <c r="BH149" i="43"/>
  <c r="BQ101" i="43"/>
  <c r="BR264" i="43"/>
  <c r="BK121" i="43"/>
  <c r="BK81" i="43"/>
  <c r="BP320" i="43"/>
  <c r="BL145" i="43"/>
  <c r="BG363" i="43"/>
  <c r="P212" i="44"/>
  <c r="BQ366" i="43"/>
  <c r="BT129" i="43"/>
  <c r="BU114" i="43"/>
  <c r="BU285" i="43"/>
  <c r="BI95" i="43"/>
  <c r="BO183" i="43"/>
  <c r="BJ341" i="43"/>
  <c r="BU163" i="43"/>
  <c r="BH231" i="43"/>
  <c r="BI169" i="43"/>
  <c r="BK175" i="43"/>
  <c r="P279" i="44"/>
  <c r="BT110" i="43"/>
  <c r="BH126" i="43"/>
  <c r="BI319" i="43"/>
  <c r="BK271" i="43"/>
  <c r="BL242" i="43"/>
  <c r="L86" i="25"/>
  <c r="N86" i="25"/>
  <c r="BK113" i="43"/>
  <c r="BU384" i="43"/>
  <c r="BK183" i="43"/>
  <c r="BQ191" i="43"/>
  <c r="BS225" i="43"/>
  <c r="BG299" i="43"/>
  <c r="BK306" i="43"/>
  <c r="P178" i="44"/>
  <c r="BG315" i="43"/>
  <c r="BG236" i="43"/>
  <c r="BH324" i="43"/>
  <c r="BK233" i="43"/>
  <c r="BU170" i="43"/>
  <c r="BP356" i="43"/>
  <c r="BP216" i="43"/>
  <c r="BT207" i="43"/>
  <c r="BR156" i="43"/>
  <c r="BK285" i="43"/>
  <c r="BS197" i="43"/>
  <c r="BT281" i="43"/>
  <c r="BJ221" i="43"/>
  <c r="BG232" i="43"/>
  <c r="BH122" i="43"/>
  <c r="BP238" i="43"/>
  <c r="BK151" i="43"/>
  <c r="BU73" i="43"/>
  <c r="BS163" i="43"/>
  <c r="BU213" i="43"/>
  <c r="BS305" i="43"/>
  <c r="BK302" i="43"/>
  <c r="BI212" i="43"/>
  <c r="BR376" i="43"/>
  <c r="BG351" i="43"/>
  <c r="BH148" i="43"/>
  <c r="E287" i="25"/>
  <c r="BS353" i="43"/>
  <c r="BG151" i="43"/>
  <c r="BI108" i="43"/>
  <c r="BS270" i="43"/>
  <c r="BK216" i="43"/>
  <c r="BP122" i="43"/>
  <c r="BU236" i="43"/>
  <c r="BR96" i="43"/>
  <c r="BI75" i="43"/>
  <c r="BL214" i="43"/>
  <c r="BG189" i="43"/>
  <c r="BH352" i="43"/>
  <c r="BU336" i="43"/>
  <c r="BS255" i="43"/>
  <c r="BJ170" i="43"/>
  <c r="BU260" i="43"/>
  <c r="BJ75" i="43"/>
  <c r="BG142" i="43"/>
  <c r="BP209" i="43"/>
  <c r="BI188" i="43"/>
  <c r="BT144" i="43"/>
  <c r="BJ354" i="43"/>
  <c r="BG352" i="43"/>
  <c r="BL152" i="43"/>
  <c r="BG275" i="43"/>
  <c r="BU69" i="43"/>
  <c r="BT199" i="43"/>
  <c r="BL369" i="43"/>
  <c r="BT305" i="43"/>
  <c r="BI386" i="43"/>
  <c r="BU71" i="43"/>
  <c r="BP69" i="43"/>
  <c r="BQ346" i="43"/>
  <c r="BS269" i="43"/>
  <c r="BT98" i="43"/>
  <c r="BI339" i="43"/>
  <c r="BI287" i="43"/>
  <c r="BT298" i="43"/>
  <c r="BJ368" i="43"/>
  <c r="BH197" i="43"/>
  <c r="BT257" i="43"/>
  <c r="BK339" i="43"/>
  <c r="BG165" i="43"/>
  <c r="BJ238" i="43"/>
  <c r="BT339" i="43"/>
  <c r="BT71" i="43"/>
  <c r="BJ385" i="43"/>
  <c r="BI83" i="43"/>
  <c r="BI150" i="43"/>
  <c r="BJ90" i="43"/>
  <c r="BU259" i="43"/>
  <c r="BL325" i="43"/>
  <c r="BU210" i="43"/>
  <c r="BS349" i="43"/>
  <c r="BP189" i="43"/>
  <c r="BH203" i="43"/>
  <c r="BQ258" i="43"/>
  <c r="BS91" i="43"/>
  <c r="BH185" i="43"/>
  <c r="BS236" i="43"/>
  <c r="BR325" i="43"/>
  <c r="BT147" i="43"/>
  <c r="BP299" i="43"/>
  <c r="BH238" i="43"/>
  <c r="BJ105" i="43"/>
  <c r="I287" i="25"/>
  <c r="BU278" i="43"/>
  <c r="BQ147" i="43"/>
  <c r="BU88" i="43"/>
  <c r="BU191" i="43"/>
  <c r="BU297" i="43"/>
  <c r="BS262" i="43"/>
  <c r="BG77" i="43"/>
  <c r="BU363" i="43"/>
  <c r="BI351" i="43"/>
  <c r="BR288" i="43"/>
  <c r="BL345" i="43"/>
  <c r="BL270" i="43"/>
  <c r="BL95" i="43"/>
  <c r="BS293" i="43"/>
  <c r="BU96" i="43"/>
  <c r="BS189" i="43"/>
  <c r="BI295" i="43"/>
  <c r="BR331" i="43"/>
  <c r="BT239" i="43"/>
  <c r="BR387" i="43"/>
  <c r="BL166" i="43"/>
  <c r="BG303" i="43"/>
  <c r="BI155" i="43"/>
  <c r="BH299" i="43"/>
  <c r="BT378" i="43"/>
  <c r="BJ286" i="43"/>
  <c r="BI186" i="43"/>
  <c r="BJ287" i="43"/>
  <c r="BI104" i="43"/>
  <c r="BU332" i="43"/>
  <c r="BP206" i="43"/>
  <c r="BG220" i="43"/>
  <c r="BK203" i="43"/>
  <c r="BG161" i="43"/>
  <c r="BU253" i="43"/>
  <c r="BI265" i="43"/>
  <c r="BP361" i="43"/>
  <c r="P125" i="44"/>
  <c r="BM231" i="43"/>
  <c r="BH100" i="43"/>
  <c r="BP309" i="43"/>
  <c r="BJ225" i="43"/>
  <c r="BK89" i="43"/>
  <c r="BI334" i="43"/>
  <c r="BK355" i="43"/>
  <c r="BI210" i="43"/>
  <c r="BL79" i="43"/>
  <c r="BK86" i="43"/>
  <c r="BL126" i="43"/>
  <c r="BR155" i="43"/>
  <c r="BJ255" i="43"/>
  <c r="BQ380" i="43"/>
  <c r="BH315" i="43"/>
  <c r="BJ328" i="43"/>
  <c r="BS90" i="43"/>
  <c r="BI358" i="43"/>
  <c r="BJ179" i="43"/>
  <c r="BJ318" i="43"/>
  <c r="BP148" i="43"/>
  <c r="BT206" i="43"/>
  <c r="BT124" i="43"/>
  <c r="BK154" i="43"/>
  <c r="BS165" i="43"/>
  <c r="BS224" i="43"/>
  <c r="BI303" i="43"/>
  <c r="BQ241" i="43"/>
  <c r="BH181" i="43"/>
  <c r="BI307" i="43"/>
  <c r="BJ361" i="43"/>
  <c r="BK240" i="43"/>
  <c r="BL290" i="43"/>
  <c r="BS380" i="43"/>
  <c r="BU266" i="43"/>
  <c r="BJ231" i="43"/>
  <c r="BI291" i="43"/>
  <c r="BS232" i="43"/>
  <c r="BU149" i="43"/>
  <c r="BI379" i="43"/>
  <c r="BH262" i="43"/>
  <c r="BL195" i="43"/>
  <c r="BP154" i="43"/>
  <c r="BH235" i="43"/>
  <c r="BL286" i="43"/>
  <c r="BU74" i="43"/>
  <c r="BS205" i="43"/>
  <c r="BI250" i="43"/>
  <c r="BT314" i="43"/>
  <c r="BL336" i="43"/>
  <c r="BJ358" i="43"/>
  <c r="BI324" i="43"/>
  <c r="BS144" i="43"/>
  <c r="BS343" i="43"/>
  <c r="P98" i="44"/>
  <c r="BU98" i="43"/>
  <c r="BT173" i="43"/>
  <c r="BH274" i="43"/>
  <c r="BQ208" i="43"/>
  <c r="BK367" i="43"/>
  <c r="BG212" i="43"/>
  <c r="BG291" i="43"/>
  <c r="BG346" i="43"/>
  <c r="BP81" i="43"/>
  <c r="BG135" i="43"/>
  <c r="BR165" i="43"/>
  <c r="BI253" i="43"/>
  <c r="BQ124" i="43"/>
  <c r="BQ312" i="43"/>
  <c r="F202" i="30"/>
  <c r="BT301" i="43"/>
  <c r="BK361" i="43"/>
  <c r="BG91" i="43"/>
  <c r="BO371" i="43"/>
  <c r="BT138" i="43"/>
  <c r="BJ207" i="43"/>
  <c r="BP254" i="43"/>
  <c r="BI354" i="43"/>
  <c r="BP138" i="43"/>
  <c r="BI88" i="43"/>
  <c r="BI255" i="43"/>
  <c r="BL81" i="43"/>
  <c r="BJ249" i="43"/>
  <c r="BP193" i="43"/>
  <c r="BG347" i="43"/>
  <c r="BR70" i="43"/>
  <c r="BH382" i="43"/>
  <c r="BQ341" i="43"/>
  <c r="BG221" i="43"/>
  <c r="BS86" i="43"/>
  <c r="BG309" i="43"/>
  <c r="BG276" i="43"/>
  <c r="BH209" i="43"/>
  <c r="BH345" i="43"/>
  <c r="BQ197" i="43"/>
  <c r="BJ199" i="43"/>
  <c r="BL83" i="43"/>
  <c r="BL119" i="43"/>
  <c r="BP298" i="43"/>
  <c r="BR282" i="43"/>
  <c r="BK194" i="43"/>
  <c r="BR144" i="43"/>
  <c r="BT211" i="43"/>
  <c r="BT340" i="43"/>
  <c r="BJ359" i="43"/>
  <c r="BH259" i="43"/>
  <c r="BU303" i="43"/>
  <c r="BT128" i="43"/>
  <c r="BI121" i="43"/>
  <c r="BS364" i="43"/>
  <c r="BR224" i="43"/>
  <c r="BI147" i="43"/>
  <c r="BS128" i="43"/>
  <c r="BQ386" i="43"/>
  <c r="BL240" i="43"/>
  <c r="BH270" i="43"/>
  <c r="BG146" i="43"/>
  <c r="BK192" i="43"/>
  <c r="BH340" i="43"/>
  <c r="BT327" i="43"/>
  <c r="BS276" i="43"/>
  <c r="BG238" i="43"/>
  <c r="BR361" i="43"/>
  <c r="BH173" i="43"/>
  <c r="BU148" i="43"/>
  <c r="P10" i="44"/>
  <c r="BT210" i="43"/>
  <c r="BP126" i="43"/>
  <c r="BU91" i="43"/>
  <c r="BR293" i="43"/>
  <c r="BI178" i="43"/>
  <c r="P11" i="44"/>
  <c r="BI385" i="43"/>
  <c r="BQ322" i="43"/>
  <c r="BI175" i="43"/>
  <c r="BL250" i="43"/>
  <c r="BH127" i="43"/>
  <c r="BP99" i="43"/>
  <c r="BP74" i="43"/>
  <c r="BP359" i="43"/>
  <c r="BK321" i="43"/>
  <c r="BU87" i="43"/>
  <c r="BS121" i="43"/>
  <c r="BQ251" i="43"/>
  <c r="BG368" i="43"/>
  <c r="BS240" i="43"/>
  <c r="BH133" i="43"/>
  <c r="BP92" i="43"/>
  <c r="BJ259" i="43"/>
  <c r="BH83" i="43"/>
  <c r="P182" i="44"/>
  <c r="P97" i="44"/>
  <c r="BH215" i="43"/>
  <c r="BT87" i="43"/>
  <c r="BS241" i="43"/>
  <c r="BQ205" i="43"/>
  <c r="BT134" i="43"/>
  <c r="BK230" i="43"/>
  <c r="BJ257" i="43"/>
  <c r="BT69" i="43"/>
  <c r="BT237" i="43"/>
  <c r="BS351" i="43"/>
  <c r="BS181" i="43"/>
  <c r="BU343" i="43"/>
  <c r="BP208" i="43"/>
  <c r="BK107" i="43"/>
  <c r="P202" i="44"/>
  <c r="BL88" i="43"/>
  <c r="BT162" i="43"/>
  <c r="BI252" i="43"/>
  <c r="BR198" i="43"/>
  <c r="BG268" i="43"/>
  <c r="BJ192" i="43"/>
  <c r="BO198" i="43"/>
  <c r="BG86" i="43"/>
  <c r="BS219" i="43"/>
  <c r="BI99" i="43"/>
  <c r="BU203" i="43"/>
  <c r="BS92" i="43"/>
  <c r="BT264" i="43"/>
  <c r="BH264" i="43"/>
  <c r="BJ110" i="43"/>
  <c r="BJ246" i="43"/>
  <c r="BS288" i="43"/>
  <c r="BU172" i="43"/>
  <c r="BS148" i="43"/>
  <c r="BU185" i="43"/>
  <c r="G286" i="25"/>
  <c r="BT363" i="43"/>
  <c r="BI325" i="43"/>
  <c r="BO111" i="43"/>
  <c r="BS131" i="43"/>
  <c r="BG128" i="43"/>
  <c r="BI92" i="43"/>
  <c r="BL167" i="43"/>
  <c r="G202" i="30"/>
  <c r="BK232" i="43"/>
  <c r="BG283" i="43"/>
  <c r="BS334" i="43"/>
  <c r="BT335" i="43"/>
  <c r="BQ93" i="43"/>
  <c r="BQ337" i="43"/>
  <c r="BT230" i="43"/>
  <c r="BH243" i="43"/>
  <c r="BP139" i="43"/>
  <c r="BQ299" i="43"/>
  <c r="BI267" i="43"/>
  <c r="BJ236" i="43"/>
  <c r="BP83" i="43"/>
  <c r="BG216" i="43"/>
  <c r="BL146" i="43"/>
  <c r="BP381" i="43"/>
  <c r="P121" i="44"/>
  <c r="BQ244" i="43"/>
  <c r="BU145" i="43"/>
  <c r="BI261" i="43"/>
  <c r="BJ137" i="43"/>
  <c r="BS245" i="43"/>
  <c r="BP194" i="43"/>
  <c r="BS280" i="43"/>
  <c r="BS327" i="43"/>
  <c r="BQ345" i="43"/>
  <c r="BK310" i="43"/>
  <c r="BU75" i="43"/>
  <c r="BP183" i="43"/>
  <c r="BI218" i="43"/>
  <c r="BK283" i="43"/>
  <c r="BH317" i="43"/>
  <c r="BK204" i="43"/>
  <c r="BP205" i="43"/>
  <c r="BS98" i="43"/>
  <c r="BP336" i="43"/>
  <c r="BQ290" i="43"/>
  <c r="BJ276" i="43"/>
  <c r="BS233" i="43"/>
  <c r="BL169" i="43"/>
  <c r="BI165" i="43"/>
  <c r="BI328" i="43"/>
  <c r="BH157" i="43"/>
  <c r="BQ94" i="43"/>
  <c r="BI214" i="43"/>
  <c r="BS322" i="43"/>
  <c r="BU77" i="43"/>
  <c r="BS157" i="43"/>
  <c r="BQ246" i="43"/>
  <c r="BR275" i="43"/>
  <c r="BL77" i="43"/>
  <c r="BT309" i="43"/>
  <c r="BI160" i="43"/>
  <c r="BQ355" i="43"/>
  <c r="BT268" i="43"/>
  <c r="BQ275" i="43"/>
  <c r="BK225" i="43"/>
  <c r="P96" i="44"/>
  <c r="BU277" i="43"/>
  <c r="BK265" i="43"/>
  <c r="BJ232" i="43"/>
  <c r="BQ113" i="43"/>
  <c r="BH105" i="43"/>
  <c r="BS341" i="43"/>
  <c r="BU302" i="43"/>
  <c r="BI143" i="43"/>
  <c r="BU367" i="43"/>
  <c r="BU118" i="43"/>
  <c r="BP184" i="43"/>
  <c r="BU72" i="43"/>
  <c r="BP171" i="43"/>
  <c r="BR382" i="43"/>
  <c r="BS231" i="43"/>
  <c r="P165" i="44"/>
  <c r="BH90" i="43"/>
  <c r="BM194" i="43"/>
  <c r="BT291" i="43"/>
  <c r="BI74" i="43"/>
  <c r="BR357" i="43"/>
  <c r="BR329" i="43"/>
  <c r="BJ175" i="43"/>
  <c r="BI112" i="43"/>
  <c r="P278" i="44"/>
  <c r="BQ213" i="43"/>
  <c r="BI140" i="43"/>
  <c r="G287" i="25"/>
  <c r="BQ217" i="43"/>
  <c r="BU292" i="43"/>
  <c r="BO242" i="43"/>
  <c r="BL216" i="43"/>
  <c r="BT85" i="43"/>
  <c r="BI146" i="43"/>
  <c r="BK330" i="43"/>
  <c r="BI296" i="43"/>
  <c r="BR125" i="43"/>
  <c r="BK262" i="43"/>
  <c r="BT234" i="43"/>
  <c r="BR364" i="43"/>
  <c r="BL210" i="43"/>
  <c r="BG178" i="43"/>
  <c r="BL219" i="43"/>
  <c r="BS203" i="43"/>
  <c r="P29" i="44"/>
  <c r="BR209" i="43"/>
  <c r="BR191" i="43"/>
  <c r="BS182" i="43"/>
  <c r="BP380" i="43"/>
  <c r="BH104" i="43"/>
  <c r="BG95" i="43"/>
  <c r="BM371" i="43"/>
  <c r="BQ141" i="43"/>
  <c r="BS190" i="43"/>
  <c r="BG377" i="43"/>
  <c r="BQ178" i="43"/>
  <c r="BJ158" i="43"/>
  <c r="BP112" i="43"/>
  <c r="BQ285" i="43"/>
  <c r="BL387" i="43"/>
  <c r="BL141" i="43"/>
  <c r="BH225" i="43"/>
  <c r="BU168" i="43"/>
  <c r="BK229" i="43"/>
  <c r="BQ344" i="43"/>
  <c r="BR284" i="43"/>
  <c r="BH327" i="43"/>
  <c r="BK73" i="43"/>
  <c r="BR97" i="43"/>
  <c r="BI238" i="43"/>
  <c r="BQ110" i="43"/>
  <c r="BQ180" i="43"/>
  <c r="BJ343" i="43"/>
  <c r="BT267" i="43"/>
  <c r="BU282" i="43"/>
  <c r="BI298" i="43"/>
  <c r="BJ338" i="43"/>
  <c r="BT354" i="43"/>
  <c r="BU357" i="43"/>
  <c r="BL201" i="43"/>
  <c r="BK118" i="43"/>
  <c r="BS192" i="43"/>
  <c r="BS195" i="43"/>
  <c r="BT158" i="43"/>
  <c r="BK372" i="43"/>
  <c r="BU377" i="43"/>
  <c r="BK301" i="43"/>
  <c r="BQ293" i="43"/>
  <c r="BK313" i="43"/>
  <c r="BT316" i="43"/>
  <c r="BU344" i="43"/>
  <c r="BH163" i="43"/>
  <c r="BQ298" i="43"/>
  <c r="BT235" i="43"/>
  <c r="P205" i="44"/>
  <c r="BG177" i="43"/>
  <c r="BS191" i="43"/>
  <c r="BH348" i="43"/>
  <c r="BH89" i="43"/>
  <c r="BI173" i="43"/>
  <c r="BQ73" i="43"/>
  <c r="BI209" i="43"/>
  <c r="P209" i="44"/>
  <c r="BI107" i="43"/>
  <c r="BP317" i="43"/>
  <c r="BG174" i="43"/>
  <c r="BG356" i="43"/>
  <c r="BG108" i="43"/>
  <c r="BG92" i="43"/>
  <c r="BK185" i="43"/>
  <c r="BS323" i="43"/>
  <c r="BS298" i="43"/>
  <c r="BG145" i="43"/>
  <c r="BI332" i="43"/>
  <c r="BS156" i="43"/>
  <c r="BS267" i="43"/>
  <c r="BG244" i="43"/>
  <c r="BI115" i="43"/>
  <c r="BH248" i="43"/>
  <c r="BH208" i="43"/>
  <c r="BQ356" i="43"/>
  <c r="BL211" i="43"/>
  <c r="BG250" i="43"/>
  <c r="BU93" i="43"/>
  <c r="P12" i="44"/>
  <c r="BJ109" i="43"/>
  <c r="BQ223" i="43"/>
  <c r="BS116" i="43"/>
  <c r="BJ113" i="43"/>
  <c r="BK295" i="43"/>
  <c r="BI159" i="43"/>
  <c r="BS74" i="43"/>
  <c r="BG181" i="43"/>
  <c r="BR355" i="43"/>
  <c r="BQ103" i="43"/>
  <c r="BG378" i="43"/>
  <c r="BQ287" i="43"/>
  <c r="BL341" i="43"/>
  <c r="BU306" i="43"/>
  <c r="BT141" i="43"/>
  <c r="BU360" i="43"/>
  <c r="BG121" i="43"/>
  <c r="P204" i="44"/>
  <c r="BU262" i="43"/>
  <c r="BT80" i="43"/>
  <c r="BR305" i="43"/>
  <c r="BP215" i="43"/>
  <c r="BT216" i="43"/>
  <c r="BS168" i="43"/>
  <c r="BS329" i="43"/>
  <c r="BK382" i="43"/>
  <c r="BG349" i="43"/>
  <c r="BI124" i="43"/>
  <c r="BK228" i="43"/>
  <c r="BQ131" i="43"/>
  <c r="BU342" i="43"/>
  <c r="BK91" i="43"/>
  <c r="BG338" i="43"/>
  <c r="BL129" i="43"/>
  <c r="BG279" i="43"/>
  <c r="BL183" i="43"/>
  <c r="BS332" i="43"/>
  <c r="BQ247" i="43"/>
  <c r="BU208" i="43"/>
  <c r="BR139" i="43"/>
  <c r="BK356" i="43"/>
  <c r="BP86" i="43"/>
  <c r="BI249" i="43"/>
  <c r="BG308" i="43"/>
  <c r="BR309" i="43"/>
  <c r="BR115" i="43"/>
  <c r="BU233" i="43"/>
  <c r="BG157" i="43"/>
  <c r="BR232" i="43"/>
  <c r="BQ112" i="43"/>
  <c r="BG354" i="43"/>
  <c r="BR377" i="43"/>
  <c r="BR328" i="43"/>
  <c r="BR100" i="43"/>
  <c r="BT355" i="43"/>
  <c r="BU175" i="43"/>
  <c r="BG84" i="43"/>
  <c r="BS314" i="43"/>
  <c r="P34" i="44"/>
  <c r="BQ226" i="43"/>
  <c r="BI142" i="43"/>
  <c r="BI172" i="43"/>
  <c r="BJ253" i="43"/>
  <c r="BP121" i="43"/>
  <c r="BL150" i="43"/>
  <c r="BJ315" i="43"/>
  <c r="BI330" i="43"/>
  <c r="BG357" i="43"/>
  <c r="BP354" i="43"/>
  <c r="BJ374" i="43"/>
  <c r="BQ375" i="43"/>
  <c r="BJ387" i="43"/>
  <c r="BH106" i="43"/>
  <c r="BL222" i="43"/>
  <c r="BG78" i="43"/>
  <c r="BQ379" i="43"/>
  <c r="BS114" i="43"/>
  <c r="BI350" i="43"/>
  <c r="BR271" i="43"/>
  <c r="BL371" i="43"/>
  <c r="BI80" i="43"/>
  <c r="BS149" i="43"/>
  <c r="BQ291" i="43"/>
  <c r="BQ167" i="43"/>
  <c r="BG310" i="43"/>
  <c r="BU304" i="43"/>
  <c r="BR210" i="43"/>
  <c r="BS146" i="43"/>
  <c r="BJ313" i="43"/>
  <c r="BG74" i="43"/>
  <c r="BP357" i="43"/>
  <c r="BK138" i="43"/>
  <c r="BO110" i="43"/>
  <c r="BU346" i="43"/>
  <c r="P108" i="44"/>
  <c r="BI118" i="43"/>
  <c r="BI299" i="43"/>
  <c r="BS243" i="43"/>
  <c r="BH361" i="43"/>
  <c r="BJ353" i="43"/>
  <c r="BG269" i="43"/>
  <c r="BP378" i="43"/>
  <c r="P33" i="44"/>
  <c r="BH328" i="43"/>
  <c r="BK177" i="43"/>
  <c r="BR265" i="43"/>
  <c r="BI270" i="43"/>
  <c r="BJ155" i="43"/>
  <c r="BQ129" i="43"/>
  <c r="P194" i="44"/>
  <c r="BQ276" i="43"/>
  <c r="BS359" i="43"/>
  <c r="BT263" i="43"/>
  <c r="BK238" i="43"/>
  <c r="BH178" i="43"/>
  <c r="BK248" i="43"/>
  <c r="H279" i="25"/>
  <c r="BQ336" i="43"/>
  <c r="BL75" i="43"/>
  <c r="BU121" i="43"/>
  <c r="BU226" i="43"/>
  <c r="BU205" i="43"/>
  <c r="BL239" i="43"/>
  <c r="BG306" i="43"/>
  <c r="BL220" i="43"/>
  <c r="BS260" i="43"/>
  <c r="P8" i="44"/>
  <c r="BP168" i="43"/>
  <c r="BK347" i="43"/>
  <c r="BQ201" i="43"/>
  <c r="BI185" i="43"/>
  <c r="BP111" i="43"/>
  <c r="BJ323" i="43"/>
  <c r="P95" i="44"/>
  <c r="BH119" i="43"/>
  <c r="BK115" i="43"/>
  <c r="BH114" i="43"/>
  <c r="BK189" i="43"/>
  <c r="P265" i="44"/>
  <c r="BS304" i="43"/>
  <c r="BS385" i="43"/>
  <c r="BO171" i="43"/>
  <c r="BT153" i="43"/>
  <c r="BH166" i="43"/>
  <c r="BK272" i="43"/>
  <c r="BK226" i="43"/>
  <c r="BS272" i="43"/>
  <c r="BK209" i="43"/>
  <c r="E286" i="25"/>
  <c r="BU216" i="43"/>
  <c r="BT249" i="43"/>
  <c r="BL199" i="43"/>
  <c r="BP220" i="43"/>
  <c r="BT101" i="43"/>
  <c r="BL379" i="43"/>
  <c r="BU128" i="43"/>
  <c r="BH305" i="43"/>
  <c r="BU286" i="43"/>
  <c r="BH224" i="43"/>
  <c r="BU258" i="43"/>
  <c r="BP249" i="43"/>
  <c r="BH95" i="43"/>
  <c r="BS214" i="43"/>
  <c r="BT377" i="43"/>
  <c r="BK141" i="43"/>
  <c r="BP133" i="43"/>
  <c r="BT169" i="43"/>
  <c r="BP161" i="43"/>
  <c r="BL168" i="43"/>
  <c r="BR354" i="43"/>
  <c r="BP349" i="43"/>
  <c r="BQ90" i="43"/>
  <c r="BR347" i="43"/>
  <c r="BH266" i="43"/>
  <c r="BQ248" i="43"/>
  <c r="BK353" i="43"/>
  <c r="BH139" i="43"/>
  <c r="BJ335" i="43"/>
  <c r="BG72" i="43"/>
  <c r="BO383" i="43"/>
  <c r="BQ301" i="43"/>
  <c r="BT196" i="43"/>
  <c r="BG205" i="43"/>
  <c r="BI360" i="43"/>
  <c r="BI248" i="43"/>
  <c r="BG73" i="43"/>
  <c r="BR208" i="43"/>
  <c r="BP180" i="43"/>
  <c r="BQ260" i="43"/>
  <c r="BQ172" i="43"/>
  <c r="BP125" i="43"/>
  <c r="BS263" i="43"/>
  <c r="BR222" i="43"/>
  <c r="BU338" i="43"/>
  <c r="BG344" i="43"/>
  <c r="BS135" i="43"/>
  <c r="BJ183" i="43"/>
  <c r="BH297" i="43"/>
  <c r="BS68" i="43"/>
  <c r="BI226" i="43"/>
  <c r="BU291" i="43"/>
  <c r="BT259" i="43"/>
  <c r="BT76" i="43"/>
  <c r="BU85" i="43"/>
  <c r="BG331" i="43"/>
  <c r="BI94" i="43"/>
  <c r="BI340" i="43"/>
  <c r="BP348" i="43"/>
  <c r="BR368" i="43"/>
  <c r="BQ230" i="43"/>
  <c r="P179" i="44"/>
  <c r="BT163" i="43"/>
  <c r="BJ149" i="43"/>
  <c r="BS119" i="43"/>
  <c r="BO106" i="43"/>
  <c r="BP274" i="43"/>
  <c r="BP173" i="43"/>
  <c r="BJ69" i="43"/>
  <c r="BG341" i="43"/>
  <c r="BQ256" i="43"/>
  <c r="BQ382" i="43"/>
  <c r="BG251" i="43"/>
  <c r="BT248" i="43"/>
  <c r="BP300" i="43"/>
  <c r="BJ134" i="43"/>
  <c r="BG330" i="43"/>
  <c r="BP319" i="43"/>
  <c r="BL378" i="43"/>
  <c r="BG266" i="43"/>
  <c r="BS112" i="43"/>
  <c r="BQ384" i="43"/>
  <c r="BH349" i="43"/>
  <c r="P18" i="44"/>
  <c r="BT297" i="43"/>
  <c r="BU182" i="43"/>
  <c r="BU324" i="43"/>
  <c r="BS153" i="43"/>
  <c r="BH176" i="43"/>
  <c r="BH242" i="43"/>
  <c r="BI376" i="43"/>
  <c r="BL170" i="43"/>
  <c r="BT191" i="43"/>
  <c r="BQ212" i="43"/>
  <c r="BK161" i="43"/>
  <c r="BI346" i="43"/>
  <c r="BQ211" i="43"/>
  <c r="BK386" i="43"/>
  <c r="BH280" i="43"/>
  <c r="BT91" i="43"/>
  <c r="BG312" i="43"/>
  <c r="BT125" i="43"/>
  <c r="BQ176" i="43"/>
  <c r="BI170" i="43"/>
  <c r="BK292" i="43"/>
  <c r="BG184" i="43"/>
  <c r="BU230" i="43"/>
  <c r="BJ345" i="43"/>
  <c r="BH107" i="43"/>
  <c r="BP71" i="43"/>
  <c r="BU318" i="43"/>
  <c r="BU235" i="43"/>
  <c r="BL334" i="43"/>
  <c r="BP261" i="43"/>
  <c r="BR296" i="43"/>
  <c r="BI78" i="43"/>
  <c r="I86" i="25"/>
  <c r="BS306" i="43"/>
  <c r="BT346" i="43"/>
  <c r="BL313" i="43"/>
  <c r="BL132" i="43"/>
  <c r="BH250" i="43"/>
  <c r="BG69" i="43"/>
  <c r="BG100" i="43"/>
  <c r="BH213" i="43"/>
  <c r="BL340" i="43"/>
  <c r="BQ377" i="43"/>
  <c r="BK100" i="43"/>
  <c r="BR137" i="43"/>
  <c r="BM242" i="43"/>
  <c r="BJ289" i="43"/>
  <c r="BQ370" i="43"/>
  <c r="BI195" i="43"/>
  <c r="BP72" i="43"/>
  <c r="BI300" i="43"/>
  <c r="BU135" i="43"/>
  <c r="BG234" i="43"/>
  <c r="BJ376" i="43"/>
  <c r="BG87" i="43"/>
  <c r="BI310" i="43"/>
  <c r="BL191" i="43"/>
  <c r="BS249" i="43"/>
  <c r="BT287" i="43"/>
  <c r="BS162" i="43"/>
  <c r="BT183" i="43"/>
  <c r="BU355" i="43"/>
  <c r="BK214" i="43"/>
  <c r="BT149" i="43"/>
  <c r="BJ362" i="43"/>
  <c r="BL196" i="43"/>
  <c r="BH78" i="43"/>
  <c r="BH162" i="43"/>
  <c r="BH301" i="43"/>
  <c r="BK180" i="43"/>
  <c r="BI335" i="43"/>
  <c r="BG281" i="43"/>
  <c r="BP376" i="43"/>
  <c r="BT347" i="43"/>
  <c r="BG79" i="43"/>
  <c r="BH93" i="43"/>
  <c r="BH183" i="43"/>
  <c r="BJ256" i="43"/>
  <c r="BU268" i="43"/>
  <c r="BJ164" i="43"/>
  <c r="BQ334" i="43"/>
  <c r="BR207" i="43"/>
  <c r="BK384" i="43"/>
  <c r="BH191" i="43"/>
  <c r="BU124" i="43"/>
  <c r="P280" i="44"/>
  <c r="BU215" i="43"/>
  <c r="BT225" i="43"/>
  <c r="BI199" i="43"/>
  <c r="BJ383" i="43"/>
  <c r="BK145" i="43"/>
  <c r="BR176" i="43"/>
  <c r="BU284" i="43"/>
  <c r="BR164" i="43"/>
  <c r="BT106" i="43"/>
  <c r="P13" i="44"/>
  <c r="BJ309" i="43"/>
  <c r="BU274" i="43"/>
  <c r="BK237" i="43"/>
  <c r="BI380" i="43"/>
  <c r="BU162" i="43"/>
  <c r="BG387" i="43"/>
  <c r="BQ133" i="43"/>
  <c r="BT343" i="43"/>
  <c r="BH132" i="43"/>
  <c r="BT166" i="43"/>
  <c r="BR169" i="43"/>
  <c r="BS132" i="43"/>
  <c r="O86" i="25"/>
  <c r="BT139" i="43"/>
  <c r="BG282" i="43"/>
  <c r="BS200" i="43"/>
  <c r="BR99" i="43"/>
  <c r="BP174" i="43"/>
  <c r="BJ209" i="43"/>
  <c r="BK314" i="43"/>
  <c r="BQ214" i="43"/>
  <c r="BQ152" i="43"/>
  <c r="BG358" i="43"/>
  <c r="BG294" i="43"/>
  <c r="BK129" i="43"/>
  <c r="BI227" i="43"/>
  <c r="BS318" i="43"/>
  <c r="BQ255" i="43"/>
  <c r="BP68" i="43"/>
  <c r="BI179" i="43"/>
  <c r="BS110" i="43"/>
  <c r="BK127" i="43"/>
  <c r="BS235" i="43"/>
  <c r="BJ280" i="43"/>
  <c r="BJ112" i="43"/>
  <c r="BU153" i="43"/>
  <c r="BI283" i="43"/>
  <c r="BT119" i="43"/>
  <c r="BH286" i="43"/>
  <c r="BL176" i="43"/>
  <c r="BG191" i="43"/>
  <c r="BR93" i="43"/>
  <c r="BT367" i="43"/>
  <c r="BJ294" i="43"/>
  <c r="BK123" i="43"/>
  <c r="BU117" i="43"/>
  <c r="BL97" i="43"/>
  <c r="BU314" i="43"/>
  <c r="BN198" i="43"/>
  <c r="P246" i="44"/>
  <c r="BH343" i="43"/>
  <c r="BK379" i="43"/>
  <c r="BG380" i="43"/>
  <c r="BH168" i="43"/>
  <c r="BG207" i="43"/>
  <c r="BJ325" i="43"/>
  <c r="BL158" i="43"/>
  <c r="BG192" i="43"/>
  <c r="BS130" i="43"/>
  <c r="BR216" i="43"/>
  <c r="BL234" i="43"/>
  <c r="BJ108" i="43"/>
  <c r="BK172" i="43"/>
  <c r="BG271" i="43"/>
  <c r="BK135" i="43"/>
  <c r="BQ352" i="43"/>
  <c r="BH289" i="43"/>
  <c r="BG150" i="43"/>
  <c r="BI101" i="43"/>
  <c r="BR147" i="43"/>
  <c r="BL384" i="43"/>
  <c r="BI102" i="43"/>
  <c r="BR335" i="43"/>
  <c r="BU90" i="43"/>
  <c r="BS303" i="43"/>
  <c r="BP344" i="43"/>
  <c r="BS105" i="43"/>
  <c r="BR299" i="43"/>
  <c r="BT219" i="43"/>
  <c r="BG322" i="43"/>
  <c r="BR290" i="43"/>
  <c r="BR371" i="43"/>
  <c r="BH158" i="43"/>
  <c r="BS281" i="43"/>
  <c r="BR254" i="43"/>
  <c r="BS207" i="43"/>
  <c r="BL174" i="43"/>
  <c r="BU313" i="43"/>
  <c r="BI145" i="43"/>
  <c r="BU264" i="43"/>
  <c r="BK164" i="43"/>
  <c r="BU317" i="43"/>
  <c r="BR267" i="43"/>
  <c r="BG139" i="43"/>
  <c r="BJ245" i="43"/>
  <c r="BS324" i="43"/>
  <c r="BS369" i="43"/>
  <c r="BT73" i="43"/>
  <c r="BR128" i="43"/>
  <c r="BQ144" i="43"/>
  <c r="BP127" i="43"/>
  <c r="BP367" i="43"/>
  <c r="BK173" i="43"/>
  <c r="BS378" i="43"/>
  <c r="BK348" i="43"/>
  <c r="BL297" i="43"/>
  <c r="BU186" i="43"/>
  <c r="BG249" i="43"/>
  <c r="P41" i="44"/>
  <c r="BG124" i="43"/>
  <c r="BR280" i="43"/>
  <c r="BG101" i="43"/>
  <c r="BK211" i="43"/>
  <c r="BQ182" i="43"/>
  <c r="BQ204" i="43"/>
  <c r="BR130" i="43"/>
  <c r="BT188" i="43"/>
  <c r="BL80" i="43"/>
  <c r="BK77" i="43"/>
  <c r="BU374" i="43"/>
  <c r="BP201" i="43"/>
  <c r="BH118" i="43"/>
  <c r="P169" i="44"/>
  <c r="BP342" i="43"/>
  <c r="BS285" i="43"/>
  <c r="BU165" i="43"/>
  <c r="BI372" i="43"/>
  <c r="BS346" i="43"/>
  <c r="BG168" i="43"/>
  <c r="BG127" i="43"/>
  <c r="BT115" i="43"/>
  <c r="BG277" i="43"/>
  <c r="BT307" i="43"/>
  <c r="BL130" i="43"/>
  <c r="BT238" i="43"/>
  <c r="BG125" i="43"/>
  <c r="BH272" i="43"/>
  <c r="BU158" i="43"/>
  <c r="BP140" i="43"/>
  <c r="BT171" i="43"/>
  <c r="BJ217" i="43"/>
  <c r="BP308" i="43"/>
  <c r="BH113" i="43"/>
  <c r="P64" i="44"/>
  <c r="BL100" i="43"/>
  <c r="BQ179" i="43"/>
  <c r="BT296" i="43"/>
  <c r="BL228" i="43"/>
  <c r="BP278" i="43"/>
  <c r="BU84" i="43"/>
  <c r="BT122" i="43"/>
  <c r="BJ189" i="43"/>
  <c r="BG307" i="43"/>
  <c r="BS237" i="43"/>
  <c r="BR89" i="43"/>
  <c r="BH171" i="43"/>
  <c r="BR142" i="43"/>
  <c r="BH72" i="43"/>
  <c r="BI207" i="43"/>
  <c r="BT159" i="43"/>
  <c r="BH94" i="43"/>
  <c r="BS126" i="43"/>
  <c r="BL151" i="43"/>
  <c r="BR91" i="43"/>
  <c r="BL263" i="43"/>
  <c r="BS350" i="43"/>
  <c r="BI317" i="43"/>
  <c r="BS367" i="43"/>
  <c r="BU147" i="43"/>
  <c r="BR140" i="43"/>
  <c r="BS142" i="43"/>
  <c r="BT175" i="43"/>
  <c r="BR95" i="43"/>
  <c r="BT289" i="43"/>
  <c r="BH341" i="43"/>
  <c r="BQ186" i="43"/>
  <c r="BP338" i="43"/>
  <c r="BG350" i="43"/>
  <c r="BL361" i="43"/>
  <c r="BU293" i="43"/>
  <c r="BU328" i="43"/>
  <c r="BH302" i="43"/>
  <c r="BH230" i="43"/>
  <c r="BU218" i="43"/>
  <c r="BP290" i="43"/>
  <c r="BH313" i="43"/>
  <c r="BI245" i="43"/>
  <c r="BR351" i="43"/>
  <c r="BR161" i="43"/>
  <c r="BP91" i="43"/>
  <c r="BI377" i="43"/>
  <c r="N279" i="25"/>
  <c r="BI278" i="43"/>
  <c r="BR113" i="43"/>
  <c r="BI320" i="43"/>
  <c r="BS361" i="43"/>
  <c r="BG195" i="43"/>
  <c r="BR322" i="43"/>
  <c r="BH261" i="43"/>
  <c r="BT299" i="43"/>
  <c r="BI383" i="43"/>
  <c r="BI109" i="43"/>
  <c r="BH337" i="43"/>
  <c r="BI308" i="43"/>
  <c r="BK84" i="43"/>
  <c r="BK142" i="43"/>
  <c r="BS230" i="43"/>
  <c r="BK299" i="43"/>
  <c r="BT231" i="43"/>
  <c r="BU157" i="43"/>
  <c r="BR116" i="43"/>
  <c r="BJ181" i="43"/>
  <c r="BQ81" i="43"/>
  <c r="BO366" i="43"/>
  <c r="BH84" i="43"/>
  <c r="BJ267" i="43"/>
  <c r="BH295" i="43"/>
  <c r="BG147" i="43"/>
  <c r="BS134" i="43"/>
  <c r="BH241" i="43"/>
  <c r="BG287" i="43"/>
  <c r="BJ291" i="43"/>
  <c r="BG126" i="43"/>
  <c r="BL355" i="43"/>
  <c r="BU188" i="43"/>
  <c r="BU119" i="43"/>
  <c r="BJ300" i="43"/>
  <c r="BG83" i="43"/>
  <c r="BQ100" i="43"/>
  <c r="BQ151" i="43"/>
  <c r="BS344" i="43"/>
  <c r="BP266" i="43"/>
  <c r="BS85" i="43"/>
  <c r="BO382" i="43"/>
  <c r="P133" i="44"/>
  <c r="BP90" i="43"/>
  <c r="BK293" i="43"/>
  <c r="BU362" i="43"/>
  <c r="BI153" i="43"/>
  <c r="BL232" i="43"/>
  <c r="BQ78" i="43"/>
  <c r="BT79" i="43"/>
  <c r="BR87" i="43"/>
  <c r="BT241" i="43"/>
  <c r="BH258" i="43"/>
  <c r="BT109" i="43"/>
  <c r="P271" i="44"/>
  <c r="BJ320" i="43"/>
  <c r="BT256" i="43"/>
  <c r="BL249" i="43"/>
  <c r="BG103" i="43"/>
  <c r="BH257" i="43"/>
  <c r="BT77" i="43"/>
  <c r="BU354" i="43"/>
  <c r="BT315" i="43"/>
  <c r="BS115" i="43"/>
  <c r="BQ77" i="43"/>
  <c r="BI231" i="43"/>
  <c r="BL337" i="43"/>
  <c r="BU350" i="43"/>
  <c r="BH306" i="43"/>
  <c r="BL368" i="43"/>
  <c r="BJ337" i="43"/>
  <c r="BH187" i="43"/>
  <c r="BK144" i="43"/>
  <c r="BU86" i="43"/>
  <c r="BT246" i="43"/>
  <c r="BL233" i="43"/>
  <c r="BS129" i="43"/>
  <c r="BH379" i="43"/>
  <c r="BT322" i="43"/>
  <c r="BL221" i="43"/>
  <c r="BL112" i="43"/>
  <c r="BI139" i="43"/>
  <c r="P197" i="44"/>
  <c r="BL171" i="43"/>
  <c r="BG300" i="43"/>
  <c r="BG256" i="43"/>
  <c r="BH282" i="43"/>
  <c r="BR98" i="43"/>
  <c r="BP251" i="43"/>
  <c r="BQ378" i="43"/>
  <c r="BU251" i="43"/>
  <c r="BR349" i="43"/>
  <c r="BO193" i="43"/>
  <c r="BI81" i="43"/>
  <c r="BU169" i="43"/>
  <c r="BT116" i="43"/>
  <c r="BH380" i="43"/>
  <c r="BR188" i="43"/>
  <c r="BS122" i="43"/>
  <c r="BT353" i="43"/>
  <c r="BG172" i="43"/>
  <c r="BG329" i="43"/>
  <c r="BK269" i="43"/>
  <c r="BQ231" i="43"/>
  <c r="BK105" i="43"/>
  <c r="BK307" i="43"/>
  <c r="BQ174" i="43"/>
  <c r="BL70" i="43"/>
  <c r="BH98" i="43"/>
  <c r="BR339" i="43"/>
  <c r="BG230" i="43"/>
  <c r="BL269" i="43"/>
  <c r="BQ136" i="43"/>
  <c r="BR317" i="43"/>
  <c r="U86" i="43" l="1"/>
  <c r="P247" i="44"/>
  <c r="O42" i="43" s="1"/>
  <c r="P111" i="43"/>
  <c r="S350" i="43"/>
  <c r="S324" i="43"/>
  <c r="P249" i="43"/>
  <c r="T139" i="43"/>
  <c r="U205" i="43"/>
  <c r="Q375" i="43"/>
  <c r="T289" i="43"/>
  <c r="U362" i="43"/>
  <c r="S168" i="43"/>
  <c r="Q334" i="43"/>
  <c r="S105" i="43"/>
  <c r="S130" i="43"/>
  <c r="R317" i="43"/>
  <c r="U230" i="43"/>
  <c r="U268" i="43"/>
  <c r="Q179" i="43"/>
  <c r="O110" i="43"/>
  <c r="U235" i="43"/>
  <c r="U182" i="43"/>
  <c r="O171" i="43"/>
  <c r="P173" i="43"/>
  <c r="Q151" i="43"/>
  <c r="R349" i="43"/>
  <c r="S207" i="43"/>
  <c r="Q291" i="43"/>
  <c r="T225" i="43"/>
  <c r="S385" i="43"/>
  <c r="U318" i="43"/>
  <c r="T287" i="43"/>
  <c r="R128" i="43"/>
  <c r="P274" i="44"/>
  <c r="O46" i="43" s="1"/>
  <c r="T116" i="43"/>
  <c r="P348" i="43"/>
  <c r="R354" i="43"/>
  <c r="U226" i="43"/>
  <c r="R95" i="43"/>
  <c r="R89" i="43"/>
  <c r="T216" i="43"/>
  <c r="Q144" i="43"/>
  <c r="P344" i="43"/>
  <c r="S162" i="43"/>
  <c r="H53" i="37"/>
  <c r="Q211" i="43"/>
  <c r="S122" i="43"/>
  <c r="U216" i="43"/>
  <c r="U186" i="43"/>
  <c r="R271" i="43"/>
  <c r="T297" i="43"/>
  <c r="R377" i="43"/>
  <c r="P274" i="43"/>
  <c r="U314" i="43"/>
  <c r="T238" i="43"/>
  <c r="T246" i="43"/>
  <c r="U251" i="43"/>
  <c r="R254" i="43"/>
  <c r="S115" i="43"/>
  <c r="S304" i="43"/>
  <c r="T119" i="43"/>
  <c r="U162" i="43"/>
  <c r="Q226" i="43"/>
  <c r="P86" i="43"/>
  <c r="S249" i="43"/>
  <c r="P91" i="43"/>
  <c r="Q212" i="43"/>
  <c r="R91" i="43"/>
  <c r="T109" i="43"/>
  <c r="Q201" i="43"/>
  <c r="S135" i="43"/>
  <c r="T153" i="43"/>
  <c r="U304" i="43"/>
  <c r="T299" i="43"/>
  <c r="U121" i="43"/>
  <c r="S369" i="43"/>
  <c r="P357" i="43"/>
  <c r="P354" i="43"/>
  <c r="T175" i="43"/>
  <c r="U215" i="43"/>
  <c r="S237" i="43"/>
  <c r="P90" i="43"/>
  <c r="P215" i="43"/>
  <c r="R210" i="43"/>
  <c r="Q176" i="43"/>
  <c r="S303" i="43"/>
  <c r="U119" i="43"/>
  <c r="U158" i="43"/>
  <c r="S214" i="43"/>
  <c r="Q248" i="43"/>
  <c r="T106" i="43"/>
  <c r="E288" i="25"/>
  <c r="D48" i="37" s="1"/>
  <c r="P74" i="44"/>
  <c r="O55" i="43" s="1"/>
  <c r="T169" i="43"/>
  <c r="U328" i="43"/>
  <c r="O106" i="43"/>
  <c r="P319" i="43"/>
  <c r="Q378" i="43"/>
  <c r="S281" i="43"/>
  <c r="U128" i="43"/>
  <c r="T315" i="43"/>
  <c r="P267" i="44"/>
  <c r="R368" i="43"/>
  <c r="P174" i="43"/>
  <c r="P71" i="43"/>
  <c r="Q90" i="43"/>
  <c r="R309" i="43"/>
  <c r="T73" i="43"/>
  <c r="T191" i="43"/>
  <c r="R267" i="43"/>
  <c r="U258" i="43"/>
  <c r="Q352" i="43"/>
  <c r="Q174" i="43"/>
  <c r="U342" i="43"/>
  <c r="P261" i="43"/>
  <c r="S142" i="43"/>
  <c r="R305" i="43"/>
  <c r="T125" i="43"/>
  <c r="U90" i="43"/>
  <c r="P300" i="43"/>
  <c r="U346" i="43"/>
  <c r="U188" i="43"/>
  <c r="R164" i="43"/>
  <c r="R169" i="43"/>
  <c r="T249" i="43"/>
  <c r="S114" i="43"/>
  <c r="U293" i="43"/>
  <c r="Q112" i="43"/>
  <c r="S119" i="43"/>
  <c r="U117" i="43"/>
  <c r="T307" i="43"/>
  <c r="P251" i="43"/>
  <c r="S149" i="43"/>
  <c r="U354" i="43"/>
  <c r="U153" i="43"/>
  <c r="T256" i="43"/>
  <c r="S314" i="43"/>
  <c r="R139" i="43"/>
  <c r="U85" i="43"/>
  <c r="R161" i="43"/>
  <c r="S126" i="43"/>
  <c r="T241" i="43"/>
  <c r="P168" i="43"/>
  <c r="U271" i="43"/>
  <c r="U338" i="43"/>
  <c r="U317" i="43"/>
  <c r="U129" i="43"/>
  <c r="U169" i="43"/>
  <c r="T235" i="43"/>
  <c r="S69" i="43"/>
  <c r="R376" i="43"/>
  <c r="R350" i="43"/>
  <c r="Q131" i="43"/>
  <c r="S359" i="43"/>
  <c r="R76" i="43"/>
  <c r="U213" i="43"/>
  <c r="Q336" i="43"/>
  <c r="T183" i="43"/>
  <c r="P126" i="43"/>
  <c r="S327" i="43"/>
  <c r="U292" i="43"/>
  <c r="T136" i="43"/>
  <c r="S167" i="43"/>
  <c r="T343" i="43"/>
  <c r="P309" i="43"/>
  <c r="T363" i="43"/>
  <c r="R140" i="43"/>
  <c r="U124" i="43"/>
  <c r="R156" i="43"/>
  <c r="P81" i="43"/>
  <c r="T134" i="43"/>
  <c r="R117" i="43"/>
  <c r="O382" i="43"/>
  <c r="P104" i="43"/>
  <c r="U285" i="43"/>
  <c r="T80" i="43"/>
  <c r="R299" i="43"/>
  <c r="T243" i="43"/>
  <c r="T364" i="43"/>
  <c r="S307" i="43"/>
  <c r="S248" i="43"/>
  <c r="P245" i="43"/>
  <c r="T322" i="43"/>
  <c r="Q298" i="43"/>
  <c r="S220" i="43"/>
  <c r="Q183" i="43"/>
  <c r="U187" i="43"/>
  <c r="R335" i="43"/>
  <c r="Q275" i="43"/>
  <c r="U306" i="43"/>
  <c r="T260" i="43"/>
  <c r="Q317" i="43"/>
  <c r="Q128" i="43"/>
  <c r="T248" i="43"/>
  <c r="T210" i="43"/>
  <c r="S280" i="43"/>
  <c r="Q103" i="43"/>
  <c r="Q217" i="43"/>
  <c r="Q274" i="43"/>
  <c r="R107" i="43"/>
  <c r="P238" i="43"/>
  <c r="Q197" i="43"/>
  <c r="G288" i="25"/>
  <c r="F48" i="37" s="1"/>
  <c r="U249" i="43"/>
  <c r="P161" i="43"/>
  <c r="T207" i="43"/>
  <c r="U363" i="43"/>
  <c r="Q205" i="43"/>
  <c r="S71" i="43"/>
  <c r="Q324" i="43"/>
  <c r="U114" i="43"/>
  <c r="R328" i="43"/>
  <c r="U136" i="43"/>
  <c r="U320" i="43"/>
  <c r="U380" i="43"/>
  <c r="R188" i="43"/>
  <c r="U93" i="43"/>
  <c r="T213" i="43"/>
  <c r="P351" i="43"/>
  <c r="Q318" i="43"/>
  <c r="R187" i="43"/>
  <c r="U97" i="43"/>
  <c r="T261" i="43"/>
  <c r="U234" i="43"/>
  <c r="P252" i="44"/>
  <c r="O43" i="43" s="1"/>
  <c r="U284" i="43"/>
  <c r="T268" i="43"/>
  <c r="T266" i="43"/>
  <c r="U334" i="43"/>
  <c r="S272" i="43"/>
  <c r="P194" i="43"/>
  <c r="O366" i="43"/>
  <c r="T387" i="43"/>
  <c r="S279" i="43"/>
  <c r="R145" i="43"/>
  <c r="U185" i="43"/>
  <c r="U157" i="43"/>
  <c r="R221" i="43"/>
  <c r="P308" i="43"/>
  <c r="P216" i="43"/>
  <c r="S241" i="43"/>
  <c r="R217" i="43"/>
  <c r="Q231" i="43"/>
  <c r="R279" i="43"/>
  <c r="T129" i="43"/>
  <c r="T257" i="43"/>
  <c r="S315" i="43"/>
  <c r="U76" i="43"/>
  <c r="U220" i="43"/>
  <c r="Q379" i="43"/>
  <c r="P360" i="43"/>
  <c r="S289" i="43"/>
  <c r="S361" i="43"/>
  <c r="U344" i="43"/>
  <c r="U78" i="43"/>
  <c r="U120" i="43"/>
  <c r="S290" i="43"/>
  <c r="Q384" i="43"/>
  <c r="Q355" i="43"/>
  <c r="Q285" i="43"/>
  <c r="R238" i="43"/>
  <c r="P221" i="43"/>
  <c r="R232" i="43"/>
  <c r="U148" i="43"/>
  <c r="S245" i="43"/>
  <c r="S378" i="43"/>
  <c r="S148" i="43"/>
  <c r="P367" i="43"/>
  <c r="Q228" i="43"/>
  <c r="T352" i="43"/>
  <c r="P356" i="43"/>
  <c r="S262" i="43"/>
  <c r="T87" i="43"/>
  <c r="S274" i="43"/>
  <c r="R149" i="43"/>
  <c r="T187" i="43"/>
  <c r="Q366" i="43"/>
  <c r="P22" i="44"/>
  <c r="O19" i="43" s="1"/>
  <c r="R96" i="43"/>
  <c r="R98" i="43"/>
  <c r="P84" i="43"/>
  <c r="U326" i="43"/>
  <c r="Q371" i="43"/>
  <c r="S354" i="43"/>
  <c r="R371" i="43"/>
  <c r="T316" i="43"/>
  <c r="S228" i="43"/>
  <c r="S231" i="43"/>
  <c r="P227" i="43"/>
  <c r="U165" i="43"/>
  <c r="P112" i="43"/>
  <c r="S77" i="43"/>
  <c r="P184" i="43"/>
  <c r="U273" i="43"/>
  <c r="T77" i="43"/>
  <c r="Q213" i="43"/>
  <c r="R259" i="43"/>
  <c r="P361" i="43"/>
  <c r="U172" i="43"/>
  <c r="P332" i="43"/>
  <c r="S337" i="43"/>
  <c r="Q234" i="43"/>
  <c r="U170" i="43"/>
  <c r="U297" i="43"/>
  <c r="S199" i="43"/>
  <c r="T176" i="43"/>
  <c r="Q241" i="43"/>
  <c r="T117" i="43"/>
  <c r="R99" i="43"/>
  <c r="U236" i="43"/>
  <c r="Q365" i="43"/>
  <c r="Q356" i="43"/>
  <c r="S347" i="43"/>
  <c r="Q91" i="43"/>
  <c r="S235" i="43"/>
  <c r="P273" i="43"/>
  <c r="R295" i="43"/>
  <c r="U222" i="43"/>
  <c r="T309" i="43"/>
  <c r="P68" i="43"/>
  <c r="P127" i="43"/>
  <c r="R361" i="43"/>
  <c r="P281" i="44"/>
  <c r="P191" i="43"/>
  <c r="U302" i="43"/>
  <c r="U208" i="43"/>
  <c r="S288" i="43"/>
  <c r="Q214" i="43"/>
  <c r="T133" i="43"/>
  <c r="T76" i="43"/>
  <c r="U191" i="43"/>
  <c r="Q208" i="43"/>
  <c r="R307" i="43"/>
  <c r="T298" i="43"/>
  <c r="T130" i="43"/>
  <c r="S348" i="43"/>
  <c r="T377" i="43"/>
  <c r="P122" i="43"/>
  <c r="R162" i="43"/>
  <c r="R351" i="43"/>
  <c r="Q243" i="43"/>
  <c r="R242" i="43"/>
  <c r="P322" i="43"/>
  <c r="O104" i="43"/>
  <c r="Q293" i="43"/>
  <c r="T112" i="43"/>
  <c r="U87" i="43"/>
  <c r="T221" i="43"/>
  <c r="Q178" i="43"/>
  <c r="S89" i="43"/>
  <c r="P99" i="43"/>
  <c r="U145" i="43"/>
  <c r="R137" i="43"/>
  <c r="S154" i="43"/>
  <c r="R87" i="43"/>
  <c r="U253" i="43"/>
  <c r="S86" i="43"/>
  <c r="R73" i="43"/>
  <c r="R274" i="43"/>
  <c r="U88" i="43"/>
  <c r="R168" i="43"/>
  <c r="S224" i="43"/>
  <c r="P267" i="43"/>
  <c r="R337" i="43"/>
  <c r="S68" i="43"/>
  <c r="U339" i="43"/>
  <c r="S338" i="43"/>
  <c r="O373" i="43"/>
  <c r="U283" i="43"/>
  <c r="R163" i="43"/>
  <c r="S384" i="43"/>
  <c r="Q286" i="43"/>
  <c r="T157" i="43"/>
  <c r="P125" i="43"/>
  <c r="S90" i="43"/>
  <c r="P217" i="43"/>
  <c r="R347" i="43"/>
  <c r="R275" i="43"/>
  <c r="R208" i="43"/>
  <c r="R190" i="43"/>
  <c r="S276" i="43"/>
  <c r="Q244" i="43"/>
  <c r="R180" i="43"/>
  <c r="U299" i="43"/>
  <c r="Q322" i="43"/>
  <c r="P109" i="44"/>
  <c r="O27" i="43" s="1"/>
  <c r="R199" i="43"/>
  <c r="U89" i="43"/>
  <c r="Q147" i="43"/>
  <c r="T173" i="43"/>
  <c r="R358" i="43"/>
  <c r="P320" i="43"/>
  <c r="S165" i="43"/>
  <c r="O288" i="25"/>
  <c r="N48" i="37" s="1"/>
  <c r="R345" i="43"/>
  <c r="U115" i="43"/>
  <c r="S270" i="43"/>
  <c r="T135" i="43"/>
  <c r="R135" i="43"/>
  <c r="T353" i="43"/>
  <c r="P142" i="43"/>
  <c r="U240" i="43"/>
  <c r="T320" i="43"/>
  <c r="U377" i="43"/>
  <c r="P219" i="44"/>
  <c r="O38" i="43" s="1"/>
  <c r="R123" i="43"/>
  <c r="U294" i="43"/>
  <c r="U147" i="43"/>
  <c r="Q246" i="43"/>
  <c r="Q276" i="43"/>
  <c r="S190" i="43"/>
  <c r="P203" i="43"/>
  <c r="R102" i="43"/>
  <c r="S163" i="43"/>
  <c r="T327" i="43"/>
  <c r="S328" i="43"/>
  <c r="S357" i="43"/>
  <c r="S125" i="43"/>
  <c r="T122" i="43"/>
  <c r="Q341" i="43"/>
  <c r="R329" i="43"/>
  <c r="S164" i="43"/>
  <c r="S85" i="43"/>
  <c r="U278" i="43"/>
  <c r="U98" i="43"/>
  <c r="R222" i="43"/>
  <c r="T98" i="43"/>
  <c r="U325" i="43"/>
  <c r="S345" i="43"/>
  <c r="Q77" i="43"/>
  <c r="R257" i="43"/>
  <c r="U178" i="43"/>
  <c r="R129" i="43"/>
  <c r="P268" i="43"/>
  <c r="R84" i="43"/>
  <c r="T91" i="43"/>
  <c r="P152" i="43"/>
  <c r="O52" i="43"/>
  <c r="T78" i="43"/>
  <c r="S157" i="43"/>
  <c r="Q141" i="43"/>
  <c r="R383" i="43"/>
  <c r="P269" i="43"/>
  <c r="P381" i="43"/>
  <c r="R355" i="43"/>
  <c r="U341" i="43"/>
  <c r="S360" i="43"/>
  <c r="T264" i="43"/>
  <c r="S132" i="43"/>
  <c r="P186" i="44"/>
  <c r="O35" i="43" s="1"/>
  <c r="P305" i="43"/>
  <c r="S101" i="43"/>
  <c r="P386" i="43"/>
  <c r="S269" i="43"/>
  <c r="U221" i="43"/>
  <c r="Q271" i="43"/>
  <c r="P374" i="43"/>
  <c r="R248" i="43"/>
  <c r="T108" i="43"/>
  <c r="R141" i="43"/>
  <c r="S146" i="43"/>
  <c r="S267" i="43"/>
  <c r="R121" i="43"/>
  <c r="T158" i="43"/>
  <c r="R357" i="43"/>
  <c r="P364" i="43"/>
  <c r="S172" i="43"/>
  <c r="T118" i="43"/>
  <c r="R176" i="43"/>
  <c r="U77" i="43"/>
  <c r="R375" i="43"/>
  <c r="Q81" i="43"/>
  <c r="T212" i="43"/>
  <c r="Q188" i="43"/>
  <c r="T347" i="43"/>
  <c r="P206" i="43"/>
  <c r="R70" i="43"/>
  <c r="S92" i="43"/>
  <c r="U161" i="43"/>
  <c r="S343" i="43"/>
  <c r="R72" i="43"/>
  <c r="S109" i="43"/>
  <c r="U255" i="43"/>
  <c r="U262" i="43"/>
  <c r="R264" i="43"/>
  <c r="Q346" i="43"/>
  <c r="P92" i="43"/>
  <c r="Q273" i="43"/>
  <c r="R142" i="43"/>
  <c r="T384" i="43"/>
  <c r="Q343" i="43"/>
  <c r="T252" i="43"/>
  <c r="S217" i="43"/>
  <c r="S156" i="43"/>
  <c r="T148" i="43"/>
  <c r="T124" i="43"/>
  <c r="S195" i="43"/>
  <c r="U102" i="43"/>
  <c r="S238" i="43"/>
  <c r="S187" i="43"/>
  <c r="S112" i="43"/>
  <c r="S322" i="43"/>
  <c r="P133" i="43"/>
  <c r="R113" i="43"/>
  <c r="R323" i="43"/>
  <c r="Q158" i="43"/>
  <c r="T163" i="43"/>
  <c r="U332" i="43"/>
  <c r="U203" i="43"/>
  <c r="Q142" i="43"/>
  <c r="P328" i="43"/>
  <c r="T380" i="43"/>
  <c r="S144" i="43"/>
  <c r="P283" i="43"/>
  <c r="S283" i="43"/>
  <c r="Q361" i="43"/>
  <c r="T102" i="43"/>
  <c r="Q101" i="43"/>
  <c r="P69" i="43"/>
  <c r="U287" i="43"/>
  <c r="U290" i="43"/>
  <c r="P226" i="43"/>
  <c r="U218" i="43"/>
  <c r="U323" i="43"/>
  <c r="S99" i="43"/>
  <c r="R220" i="43"/>
  <c r="S221" i="43"/>
  <c r="Q206" i="43"/>
  <c r="Q168" i="43"/>
  <c r="R290" i="43"/>
  <c r="S192" i="43"/>
  <c r="Q335" i="43"/>
  <c r="R382" i="43"/>
  <c r="T284" i="43"/>
  <c r="T101" i="43"/>
  <c r="S285" i="43"/>
  <c r="Q71" i="43"/>
  <c r="U118" i="43"/>
  <c r="P83" i="43"/>
  <c r="P201" i="43"/>
  <c r="P193" i="43"/>
  <c r="U340" i="43"/>
  <c r="U279" i="43"/>
  <c r="T149" i="43"/>
  <c r="S225" i="43"/>
  <c r="P299" i="43"/>
  <c r="T231" i="43"/>
  <c r="P229" i="43"/>
  <c r="U71" i="43"/>
  <c r="Q354" i="43"/>
  <c r="P248" i="43"/>
  <c r="Q182" i="43"/>
  <c r="T206" i="43"/>
  <c r="R276" i="43"/>
  <c r="U180" i="43"/>
  <c r="S353" i="43"/>
  <c r="P378" i="43"/>
  <c r="U175" i="43"/>
  <c r="Q94" i="43"/>
  <c r="Q255" i="43"/>
  <c r="P380" i="43"/>
  <c r="S356" i="43"/>
  <c r="R130" i="43"/>
  <c r="P190" i="43"/>
  <c r="P349" i="43"/>
  <c r="T369" i="43"/>
  <c r="Q300" i="43"/>
  <c r="S222" i="43"/>
  <c r="Q247" i="43"/>
  <c r="S219" i="43"/>
  <c r="P120" i="43"/>
  <c r="Q143" i="43"/>
  <c r="R152" i="43"/>
  <c r="U329" i="43"/>
  <c r="T259" i="43"/>
  <c r="Q191" i="43"/>
  <c r="T147" i="43"/>
  <c r="S271" i="43"/>
  <c r="P119" i="43"/>
  <c r="U352" i="43"/>
  <c r="S80" i="43"/>
  <c r="P135" i="44"/>
  <c r="O30" i="43" s="1"/>
  <c r="S298" i="43"/>
  <c r="S84" i="43"/>
  <c r="Q381" i="43"/>
  <c r="U281" i="43"/>
  <c r="Q367" i="43"/>
  <c r="U135" i="43"/>
  <c r="T291" i="43"/>
  <c r="U127" i="43"/>
  <c r="U350" i="43"/>
  <c r="Q370" i="43"/>
  <c r="S182" i="43"/>
  <c r="U126" i="43"/>
  <c r="U375" i="43"/>
  <c r="T159" i="43"/>
  <c r="Q386" i="43"/>
  <c r="T79" i="43"/>
  <c r="T292" i="43"/>
  <c r="S260" i="43"/>
  <c r="R325" i="43"/>
  <c r="R214" i="43"/>
  <c r="T115" i="43"/>
  <c r="Q360" i="43"/>
  <c r="U296" i="43"/>
  <c r="T305" i="43"/>
  <c r="S240" i="43"/>
  <c r="U166" i="43"/>
  <c r="U324" i="43"/>
  <c r="T293" i="43"/>
  <c r="S333" i="43"/>
  <c r="U264" i="43"/>
  <c r="S323" i="43"/>
  <c r="P148" i="43"/>
  <c r="S247" i="43"/>
  <c r="P150" i="43"/>
  <c r="S341" i="43"/>
  <c r="Q172" i="43"/>
  <c r="U357" i="43"/>
  <c r="R105" i="43"/>
  <c r="P102" i="43"/>
  <c r="T168" i="43"/>
  <c r="R191" i="43"/>
  <c r="R155" i="43"/>
  <c r="S128" i="43"/>
  <c r="Q299" i="43"/>
  <c r="T196" i="43"/>
  <c r="U312" i="43"/>
  <c r="R281" i="43"/>
  <c r="Q315" i="43"/>
  <c r="S306" i="43"/>
  <c r="O198" i="43"/>
  <c r="T290" i="43"/>
  <c r="S309" i="43"/>
  <c r="T362" i="43"/>
  <c r="U384" i="43"/>
  <c r="S236" i="43"/>
  <c r="T314" i="43"/>
  <c r="T218" i="43"/>
  <c r="U280" i="43"/>
  <c r="Q314" i="43"/>
  <c r="U277" i="43"/>
  <c r="U201" i="43"/>
  <c r="S185" i="43"/>
  <c r="R146" i="43"/>
  <c r="R280" i="43"/>
  <c r="S152" i="43"/>
  <c r="R78" i="43"/>
  <c r="T182" i="43"/>
  <c r="Q160" i="43"/>
  <c r="U276" i="43"/>
  <c r="T354" i="43"/>
  <c r="R326" i="43"/>
  <c r="P318" i="43"/>
  <c r="D53" i="37"/>
  <c r="S367" i="43"/>
  <c r="R209" i="43"/>
  <c r="U73" i="43"/>
  <c r="P139" i="43"/>
  <c r="R265" i="43"/>
  <c r="P95" i="43"/>
  <c r="U84" i="43"/>
  <c r="T378" i="43"/>
  <c r="Q218" i="43"/>
  <c r="P266" i="43"/>
  <c r="S155" i="43"/>
  <c r="P370" i="43"/>
  <c r="Q88" i="43"/>
  <c r="T199" i="43"/>
  <c r="P263" i="43"/>
  <c r="U372" i="43"/>
  <c r="T188" i="43"/>
  <c r="U123" i="43"/>
  <c r="U232" i="43"/>
  <c r="Q372" i="43"/>
  <c r="S129" i="43"/>
  <c r="U360" i="43"/>
  <c r="U364" i="43"/>
  <c r="Q287" i="43"/>
  <c r="Q382" i="43"/>
  <c r="R224" i="43"/>
  <c r="S81" i="43"/>
  <c r="T208" i="43"/>
  <c r="P138" i="43"/>
  <c r="P324" i="43"/>
  <c r="U348" i="43"/>
  <c r="R322" i="43"/>
  <c r="M53" i="37"/>
  <c r="S91" i="43"/>
  <c r="S205" i="43"/>
  <c r="T150" i="43"/>
  <c r="P255" i="43"/>
  <c r="U237" i="43"/>
  <c r="U69" i="43"/>
  <c r="T228" i="43"/>
  <c r="P157" i="43"/>
  <c r="R216" i="43"/>
  <c r="T374" i="43"/>
  <c r="R312" i="43"/>
  <c r="O385" i="43"/>
  <c r="U103" i="43"/>
  <c r="U351" i="43"/>
  <c r="U144" i="43"/>
  <c r="R71" i="43"/>
  <c r="S200" i="43"/>
  <c r="U356" i="43"/>
  <c r="S140" i="43"/>
  <c r="U164" i="43"/>
  <c r="P369" i="43"/>
  <c r="S233" i="43"/>
  <c r="S203" i="43"/>
  <c r="U250" i="43"/>
  <c r="S364" i="43"/>
  <c r="T230" i="43"/>
  <c r="I53" i="37"/>
  <c r="T350" i="43"/>
  <c r="T272" i="43"/>
  <c r="P376" i="43"/>
  <c r="R198" i="43"/>
  <c r="H288" i="25"/>
  <c r="G48" i="37" s="1"/>
  <c r="R292" i="43"/>
  <c r="T171" i="43"/>
  <c r="K53" i="37"/>
  <c r="Q258" i="43"/>
  <c r="U74" i="43"/>
  <c r="S197" i="43"/>
  <c r="U200" i="43"/>
  <c r="U82" i="43"/>
  <c r="R261" i="43"/>
  <c r="S325" i="43"/>
  <c r="T295" i="43"/>
  <c r="R69" i="43"/>
  <c r="R356" i="43"/>
  <c r="U300" i="43"/>
  <c r="P338" i="43"/>
  <c r="U282" i="43"/>
  <c r="Q297" i="43"/>
  <c r="T166" i="43"/>
  <c r="T278" i="43"/>
  <c r="S287" i="43"/>
  <c r="U233" i="43"/>
  <c r="Q337" i="43"/>
  <c r="S291" i="43"/>
  <c r="U349" i="43"/>
  <c r="P113" i="43"/>
  <c r="P254" i="43"/>
  <c r="R240" i="43"/>
  <c r="P147" i="43"/>
  <c r="Q92" i="43"/>
  <c r="T367" i="43"/>
  <c r="P97" i="43"/>
  <c r="P167" i="43"/>
  <c r="S292" i="43"/>
  <c r="O193" i="43"/>
  <c r="S371" i="43"/>
  <c r="U150" i="43"/>
  <c r="S261" i="43"/>
  <c r="S346" i="43"/>
  <c r="T267" i="43"/>
  <c r="P171" i="43"/>
  <c r="P220" i="43"/>
  <c r="Q290" i="43"/>
  <c r="P342" i="43"/>
  <c r="U367" i="43"/>
  <c r="T128" i="43"/>
  <c r="Q93" i="43"/>
  <c r="U374" i="43"/>
  <c r="R363" i="43"/>
  <c r="T97" i="43"/>
  <c r="U142" i="43"/>
  <c r="T162" i="43"/>
  <c r="P339" i="43"/>
  <c r="S273" i="43"/>
  <c r="P189" i="43"/>
  <c r="P285" i="43"/>
  <c r="S137" i="43"/>
  <c r="P383" i="43"/>
  <c r="R150" i="43"/>
  <c r="R82" i="43"/>
  <c r="U286" i="43"/>
  <c r="U244" i="43"/>
  <c r="O231" i="43"/>
  <c r="Q136" i="43"/>
  <c r="P317" i="43"/>
  <c r="R174" i="43"/>
  <c r="Q364" i="43"/>
  <c r="U174" i="43"/>
  <c r="S136" i="43"/>
  <c r="U274" i="43"/>
  <c r="S110" i="43"/>
  <c r="P103" i="43"/>
  <c r="T355" i="43"/>
  <c r="P336" i="43"/>
  <c r="S318" i="43"/>
  <c r="P197" i="43"/>
  <c r="Q279" i="43"/>
  <c r="U303" i="43"/>
  <c r="T335" i="43"/>
  <c r="T330" i="43"/>
  <c r="T83" i="43"/>
  <c r="R294" i="43"/>
  <c r="S332" i="43"/>
  <c r="R387" i="43"/>
  <c r="T138" i="43"/>
  <c r="R134" i="43"/>
  <c r="U291" i="43"/>
  <c r="S349" i="43"/>
  <c r="P154" i="43"/>
  <c r="Q349" i="43"/>
  <c r="Q86" i="43"/>
  <c r="Q223" i="43"/>
  <c r="T255" i="43"/>
  <c r="U256" i="43"/>
  <c r="S329" i="43"/>
  <c r="P239" i="43"/>
  <c r="Q114" i="43"/>
  <c r="P149" i="43"/>
  <c r="R181" i="43"/>
  <c r="Q351" i="43"/>
  <c r="Q251" i="43"/>
  <c r="P329" i="43"/>
  <c r="Q180" i="43"/>
  <c r="S374" i="43"/>
  <c r="T368" i="43"/>
  <c r="P359" i="43"/>
  <c r="S98" i="43"/>
  <c r="R364" i="43"/>
  <c r="S113" i="43"/>
  <c r="S334" i="43"/>
  <c r="Q377" i="43"/>
  <c r="S362" i="43"/>
  <c r="S88" i="43"/>
  <c r="P323" i="43"/>
  <c r="Q78" i="43"/>
  <c r="T239" i="43"/>
  <c r="O371" i="43"/>
  <c r="P214" i="44"/>
  <c r="O37" i="43" s="1"/>
  <c r="T140" i="43"/>
  <c r="O113" i="43"/>
  <c r="Q283" i="43"/>
  <c r="U210" i="43"/>
  <c r="T325" i="43"/>
  <c r="S256" i="43"/>
  <c r="S93" i="43"/>
  <c r="S263" i="43"/>
  <c r="T181" i="43"/>
  <c r="T144" i="43"/>
  <c r="R204" i="43"/>
  <c r="Q333" i="43"/>
  <c r="S196" i="43"/>
  <c r="S211" i="43"/>
  <c r="T288" i="43"/>
  <c r="Q216" i="43"/>
  <c r="R338" i="43"/>
  <c r="Q167" i="43"/>
  <c r="Q260" i="43"/>
  <c r="Q110" i="43"/>
  <c r="R195" i="43"/>
  <c r="S294" i="43"/>
  <c r="T346" i="43"/>
  <c r="P205" i="43"/>
  <c r="T234" i="43"/>
  <c r="Q301" i="43"/>
  <c r="R255" i="43"/>
  <c r="S123" i="43"/>
  <c r="R331" i="43"/>
  <c r="P156" i="43"/>
  <c r="T110" i="43"/>
  <c r="T120" i="43"/>
  <c r="R143" i="43"/>
  <c r="U125" i="43"/>
  <c r="T303" i="43"/>
  <c r="S138" i="43"/>
  <c r="P195" i="43"/>
  <c r="Q204" i="43"/>
  <c r="Q161" i="43"/>
  <c r="Q120" i="43"/>
  <c r="T95" i="43"/>
  <c r="Q133" i="43"/>
  <c r="P121" i="43"/>
  <c r="T263" i="43"/>
  <c r="S305" i="43"/>
  <c r="Q129" i="43"/>
  <c r="P377" i="43"/>
  <c r="R171" i="43"/>
  <c r="R207" i="43"/>
  <c r="T340" i="43"/>
  <c r="P278" i="43"/>
  <c r="P208" i="43"/>
  <c r="P327" i="43"/>
  <c r="S344" i="43"/>
  <c r="U259" i="43"/>
  <c r="U189" i="43"/>
  <c r="L53" i="37"/>
  <c r="U91" i="43"/>
  <c r="P209" i="43"/>
  <c r="T342" i="43"/>
  <c r="T203" i="43"/>
  <c r="R262" i="43"/>
  <c r="T114" i="43"/>
  <c r="S103" i="43"/>
  <c r="T245" i="43"/>
  <c r="Q73" i="43"/>
  <c r="R243" i="43"/>
  <c r="R203" i="43"/>
  <c r="Q169" i="43"/>
  <c r="T141" i="43"/>
  <c r="R97" i="43"/>
  <c r="S209" i="43"/>
  <c r="U130" i="43"/>
  <c r="R147" i="43"/>
  <c r="R125" i="43"/>
  <c r="R153" i="43"/>
  <c r="Q256" i="43"/>
  <c r="T211" i="43"/>
  <c r="S74" i="43"/>
  <c r="U156" i="43"/>
  <c r="T349" i="43"/>
  <c r="P272" i="43"/>
  <c r="S189" i="43"/>
  <c r="T301" i="43"/>
  <c r="U343" i="43"/>
  <c r="U149" i="43"/>
  <c r="U327" i="43"/>
  <c r="U288" i="43"/>
  <c r="U333" i="43"/>
  <c r="P169" i="43"/>
  <c r="U80" i="43"/>
  <c r="U378" i="43"/>
  <c r="S150" i="43"/>
  <c r="U92" i="43"/>
  <c r="P371" i="43"/>
  <c r="S210" i="43"/>
  <c r="Q310" i="43"/>
  <c r="U151" i="43"/>
  <c r="S243" i="43"/>
  <c r="S134" i="43"/>
  <c r="R283" i="43"/>
  <c r="T258" i="43"/>
  <c r="T226" i="43"/>
  <c r="R144" i="43"/>
  <c r="R116" i="43"/>
  <c r="T334" i="43"/>
  <c r="U241" i="43"/>
  <c r="U96" i="43"/>
  <c r="S181" i="43"/>
  <c r="U132" i="43"/>
  <c r="U99" i="43"/>
  <c r="U227" i="43"/>
  <c r="P140" i="43"/>
  <c r="S232" i="43"/>
  <c r="S216" i="43"/>
  <c r="S299" i="43"/>
  <c r="R177" i="43"/>
  <c r="Q159" i="43"/>
  <c r="P107" i="43"/>
  <c r="T296" i="43"/>
  <c r="T167" i="43"/>
  <c r="T361" i="43"/>
  <c r="U116" i="43"/>
  <c r="J288" i="25"/>
  <c r="I48" i="37" s="1"/>
  <c r="Q186" i="43"/>
  <c r="R296" i="43"/>
  <c r="S277" i="43"/>
  <c r="S355" i="43"/>
  <c r="P347" i="43"/>
  <c r="U269" i="43"/>
  <c r="T271" i="43"/>
  <c r="T70" i="43"/>
  <c r="R115" i="43"/>
  <c r="Q87" i="43"/>
  <c r="U199" i="43"/>
  <c r="S340" i="43"/>
  <c r="Q230" i="43"/>
  <c r="S293" i="43"/>
  <c r="Q312" i="43"/>
  <c r="S351" i="43"/>
  <c r="U265" i="43"/>
  <c r="S372" i="43"/>
  <c r="R93" i="43"/>
  <c r="S311" i="43"/>
  <c r="R285" i="43"/>
  <c r="O381" i="43"/>
  <c r="U260" i="43"/>
  <c r="S166" i="43"/>
  <c r="T318" i="43"/>
  <c r="S254" i="43"/>
  <c r="P333" i="43"/>
  <c r="P170" i="44"/>
  <c r="O34" i="43" s="1"/>
  <c r="S278" i="43"/>
  <c r="T219" i="43"/>
  <c r="R284" i="43"/>
  <c r="S227" i="43"/>
  <c r="U72" i="43"/>
  <c r="U146" i="43"/>
  <c r="T336" i="43"/>
  <c r="P183" i="43"/>
  <c r="R380" i="43"/>
  <c r="R282" i="43"/>
  <c r="Q68" i="43"/>
  <c r="P253" i="43"/>
  <c r="Q124" i="43"/>
  <c r="T237" i="43"/>
  <c r="T254" i="43"/>
  <c r="T217" i="43"/>
  <c r="P166" i="43"/>
  <c r="U355" i="43"/>
  <c r="U163" i="43"/>
  <c r="P87" i="43"/>
  <c r="R223" i="43"/>
  <c r="R311" i="43"/>
  <c r="P340" i="43"/>
  <c r="U254" i="43"/>
  <c r="Q70" i="43"/>
  <c r="U197" i="43"/>
  <c r="Q100" i="43"/>
  <c r="S106" i="43"/>
  <c r="S296" i="43"/>
  <c r="T165" i="43"/>
  <c r="P350" i="43"/>
  <c r="P136" i="43"/>
  <c r="R256" i="43"/>
  <c r="P210" i="43"/>
  <c r="R75" i="43"/>
  <c r="P385" i="43"/>
  <c r="R352" i="43"/>
  <c r="Q259" i="43"/>
  <c r="Q373" i="43"/>
  <c r="Q187" i="43"/>
  <c r="U379" i="43"/>
  <c r="T74" i="43"/>
  <c r="U298" i="43"/>
  <c r="S107" i="43"/>
  <c r="D288" i="25"/>
  <c r="C48" i="37" s="1"/>
  <c r="Q240" i="43"/>
  <c r="T358" i="43"/>
  <c r="U345" i="43"/>
  <c r="R112" i="43"/>
  <c r="P164" i="43"/>
  <c r="S191" i="43"/>
  <c r="R320" i="43"/>
  <c r="R291" i="43"/>
  <c r="Q295" i="43"/>
  <c r="U138" i="43"/>
  <c r="T190" i="43"/>
  <c r="R304" i="43"/>
  <c r="R251" i="43"/>
  <c r="Q292" i="43"/>
  <c r="P325" i="43"/>
  <c r="R321" i="43"/>
  <c r="R297" i="43"/>
  <c r="Q344" i="43"/>
  <c r="S229" i="43"/>
  <c r="Q113" i="43"/>
  <c r="R258" i="43"/>
  <c r="P172" i="43"/>
  <c r="Q252" i="43"/>
  <c r="T172" i="43"/>
  <c r="Q164" i="43"/>
  <c r="O176" i="43"/>
  <c r="T300" i="43"/>
  <c r="Q111" i="43"/>
  <c r="R100" i="43"/>
  <c r="P353" i="43"/>
  <c r="P312" i="43"/>
  <c r="P170" i="43"/>
  <c r="U75" i="43"/>
  <c r="P213" i="43"/>
  <c r="T85" i="43"/>
  <c r="Q385" i="43"/>
  <c r="R260" i="43"/>
  <c r="P224" i="44"/>
  <c r="O39" i="43" s="1"/>
  <c r="P346" i="43"/>
  <c r="U267" i="43"/>
  <c r="U361" i="43"/>
  <c r="Q245" i="43"/>
  <c r="S177" i="43"/>
  <c r="T276" i="43"/>
  <c r="R175" i="43"/>
  <c r="P298" i="43"/>
  <c r="S131" i="43"/>
  <c r="T222" i="43"/>
  <c r="U184" i="43"/>
  <c r="U192" i="43"/>
  <c r="Q220" i="43"/>
  <c r="Q152" i="43"/>
  <c r="P118" i="43"/>
  <c r="Q339" i="43"/>
  <c r="U154" i="43"/>
  <c r="U365" i="43"/>
  <c r="P80" i="43"/>
  <c r="P207" i="43"/>
  <c r="T317" i="43"/>
  <c r="T184" i="43"/>
  <c r="S234" i="43"/>
  <c r="P123" i="43"/>
  <c r="U131" i="43"/>
  <c r="T69" i="43"/>
  <c r="R170" i="43"/>
  <c r="T306" i="43"/>
  <c r="R324" i="43"/>
  <c r="Q149" i="43"/>
  <c r="R86" i="43"/>
  <c r="S352" i="43"/>
  <c r="U83" i="43"/>
  <c r="O133" i="43"/>
  <c r="T142" i="43"/>
  <c r="T280" i="43"/>
  <c r="T273" i="43"/>
  <c r="P129" i="43"/>
  <c r="S246" i="43"/>
  <c r="Q195" i="43"/>
  <c r="T71" i="43"/>
  <c r="T200" i="43"/>
  <c r="U387" i="43"/>
  <c r="R215" i="43"/>
  <c r="P294" i="43"/>
  <c r="Q235" i="43"/>
  <c r="U266" i="43"/>
  <c r="U219" i="43"/>
  <c r="Q222" i="43"/>
  <c r="P230" i="44"/>
  <c r="R266" i="43"/>
  <c r="P182" i="43"/>
  <c r="S175" i="43"/>
  <c r="T152" i="43"/>
  <c r="U272" i="43"/>
  <c r="R229" i="43"/>
  <c r="U247" i="43"/>
  <c r="Q80" i="43"/>
  <c r="U177" i="43"/>
  <c r="S159" i="43"/>
  <c r="T304" i="43"/>
  <c r="S255" i="43"/>
  <c r="Q118" i="43"/>
  <c r="U307" i="43"/>
  <c r="T308" i="43"/>
  <c r="Q95" i="43"/>
  <c r="P271" i="43"/>
  <c r="S169" i="43"/>
  <c r="S100" i="43"/>
  <c r="Q221" i="43"/>
  <c r="P114" i="44"/>
  <c r="O28" i="43" s="1"/>
  <c r="Q238" i="43"/>
  <c r="T275" i="43"/>
  <c r="R369" i="43"/>
  <c r="S94" i="43"/>
  <c r="S145" i="43"/>
  <c r="S321" i="43"/>
  <c r="S383" i="43"/>
  <c r="S108" i="43"/>
  <c r="R185" i="43"/>
  <c r="P252" i="43"/>
  <c r="U143" i="43"/>
  <c r="T321" i="43"/>
  <c r="T104" i="43"/>
  <c r="S295" i="43"/>
  <c r="P143" i="43"/>
  <c r="U330" i="43"/>
  <c r="R213" i="43"/>
  <c r="P290" i="43"/>
  <c r="R250" i="43"/>
  <c r="Q156" i="43"/>
  <c r="U173" i="43"/>
  <c r="T127" i="43"/>
  <c r="S158" i="43"/>
  <c r="U246" i="43"/>
  <c r="S212" i="43"/>
  <c r="S121" i="43"/>
  <c r="U214" i="43"/>
  <c r="U353" i="43"/>
  <c r="U122" i="43"/>
  <c r="T160" i="43"/>
  <c r="S174" i="43"/>
  <c r="U301" i="43"/>
  <c r="R218" i="43"/>
  <c r="S153" i="43"/>
  <c r="S116" i="43"/>
  <c r="U335" i="43"/>
  <c r="Q363" i="43"/>
  <c r="P72" i="43"/>
  <c r="T359" i="43"/>
  <c r="S230" i="43"/>
  <c r="U212" i="43"/>
  <c r="P126" i="44"/>
  <c r="O29" i="43" s="1"/>
  <c r="T281" i="43"/>
  <c r="R83" i="43"/>
  <c r="S377" i="43"/>
  <c r="P74" i="43"/>
  <c r="S218" i="43"/>
  <c r="R314" i="43"/>
  <c r="P382" i="43"/>
  <c r="T360" i="43"/>
  <c r="P352" i="43"/>
  <c r="U206" i="43"/>
  <c r="T143" i="43"/>
  <c r="Q325" i="43"/>
  <c r="P265" i="43"/>
  <c r="S118" i="43"/>
  <c r="P160" i="43"/>
  <c r="Q200" i="43"/>
  <c r="P177" i="43"/>
  <c r="P175" i="43"/>
  <c r="R183" i="43"/>
  <c r="S331" i="43"/>
  <c r="O107" i="43"/>
  <c r="P279" i="43"/>
  <c r="S133" i="43"/>
  <c r="U95" i="43"/>
  <c r="U337" i="43"/>
  <c r="S204" i="43"/>
  <c r="S319" i="43"/>
  <c r="O111" i="43"/>
  <c r="J53" i="37"/>
  <c r="S368" i="43"/>
  <c r="P247" i="43"/>
  <c r="Q242" i="43"/>
  <c r="P162" i="43"/>
  <c r="U225" i="43"/>
  <c r="Q328" i="43"/>
  <c r="Q108" i="43"/>
  <c r="R306" i="43"/>
  <c r="P286" i="43"/>
  <c r="Q98" i="43"/>
  <c r="S257" i="43"/>
  <c r="U211" i="43"/>
  <c r="P244" i="43"/>
  <c r="T201" i="43"/>
  <c r="R165" i="43"/>
  <c r="S176" i="43"/>
  <c r="T269" i="43"/>
  <c r="P301" i="43"/>
  <c r="S242" i="43"/>
  <c r="P345" i="43"/>
  <c r="S302" i="43"/>
  <c r="T251" i="43"/>
  <c r="T344" i="43"/>
  <c r="U141" i="43"/>
  <c r="Q190" i="43"/>
  <c r="T242" i="43"/>
  <c r="P293" i="43"/>
  <c r="Q150" i="43"/>
  <c r="T223" i="43"/>
  <c r="O183" i="43"/>
  <c r="T339" i="43"/>
  <c r="R289" i="43"/>
  <c r="Q302" i="43"/>
  <c r="S313" i="43"/>
  <c r="U140" i="43"/>
  <c r="R189" i="43"/>
  <c r="S316" i="43"/>
  <c r="S380" i="43"/>
  <c r="Q127" i="43"/>
  <c r="P240" i="43"/>
  <c r="P145" i="43"/>
  <c r="R370" i="43"/>
  <c r="P310" i="43"/>
  <c r="Q294" i="43"/>
  <c r="S183" i="43"/>
  <c r="Q319" i="43"/>
  <c r="U263" i="43"/>
  <c r="S96" i="43"/>
  <c r="P202" i="43"/>
  <c r="S160" i="43"/>
  <c r="T86" i="43"/>
  <c r="T332" i="43"/>
  <c r="U70" i="43"/>
  <c r="S382" i="43"/>
  <c r="T319" i="43"/>
  <c r="S268" i="43"/>
  <c r="Q296" i="43"/>
  <c r="Q311" i="43"/>
  <c r="S97" i="43"/>
  <c r="T180" i="43"/>
  <c r="T250" i="43"/>
  <c r="P140" i="44"/>
  <c r="O31" i="43" s="1"/>
  <c r="P105" i="43"/>
  <c r="Q331" i="43"/>
  <c r="T247" i="43"/>
  <c r="P375" i="43"/>
  <c r="S358" i="43"/>
  <c r="P233" i="43"/>
  <c r="S70" i="43"/>
  <c r="R179" i="43"/>
  <c r="R184" i="43"/>
  <c r="P141" i="43"/>
  <c r="R286" i="43"/>
  <c r="S127" i="43"/>
  <c r="R157" i="43"/>
  <c r="U336" i="43"/>
  <c r="P187" i="43"/>
  <c r="R278" i="43"/>
  <c r="U202" i="43"/>
  <c r="R263" i="43"/>
  <c r="T244" i="43"/>
  <c r="P304" i="43"/>
  <c r="T186" i="43"/>
  <c r="P79" i="43"/>
  <c r="Q126" i="43"/>
  <c r="R120" i="43"/>
  <c r="Q170" i="43"/>
  <c r="S266" i="43"/>
  <c r="T224" i="43"/>
  <c r="P343" i="43"/>
  <c r="Q85" i="43"/>
  <c r="U79" i="43"/>
  <c r="P192" i="43"/>
  <c r="R342" i="43"/>
  <c r="Q347" i="43"/>
  <c r="P116" i="43"/>
  <c r="P281" i="43"/>
  <c r="T270" i="43"/>
  <c r="S151" i="43"/>
  <c r="S376" i="43"/>
  <c r="R79" i="43"/>
  <c r="T177" i="43"/>
  <c r="Q153" i="43"/>
  <c r="T72" i="43"/>
  <c r="P198" i="44"/>
  <c r="O36" i="43" s="1"/>
  <c r="R269" i="43"/>
  <c r="S387" i="43"/>
  <c r="T68" i="43"/>
  <c r="U308" i="43"/>
  <c r="P82" i="43"/>
  <c r="R106" i="43"/>
  <c r="R197" i="43"/>
  <c r="P256" i="43"/>
  <c r="K288" i="25"/>
  <c r="J48" i="37" s="1"/>
  <c r="T107" i="43"/>
  <c r="S326" i="43"/>
  <c r="Q135" i="43"/>
  <c r="Q266" i="43"/>
  <c r="U196" i="43"/>
  <c r="Q329" i="43"/>
  <c r="Q278" i="43"/>
  <c r="U310" i="43"/>
  <c r="Q304" i="43"/>
  <c r="P326" i="43"/>
  <c r="Q175" i="43"/>
  <c r="T274" i="43"/>
  <c r="U313" i="43"/>
  <c r="U159" i="43"/>
  <c r="P373" i="43"/>
  <c r="T376" i="43"/>
  <c r="T338" i="43"/>
  <c r="P75" i="43"/>
  <c r="S215" i="43"/>
  <c r="S178" i="43"/>
  <c r="T156" i="43"/>
  <c r="P330" i="43"/>
  <c r="S141" i="43"/>
  <c r="T341" i="43"/>
  <c r="S76" i="43"/>
  <c r="P242" i="43"/>
  <c r="S170" i="43"/>
  <c r="P363" i="43"/>
  <c r="P159" i="43"/>
  <c r="U368" i="43"/>
  <c r="R300" i="43"/>
  <c r="S111" i="43"/>
  <c r="Q215" i="43"/>
  <c r="S258" i="43"/>
  <c r="R378" i="43"/>
  <c r="R131" i="43"/>
  <c r="Q209" i="43"/>
  <c r="R151" i="43"/>
  <c r="R205" i="43"/>
  <c r="P341" i="43"/>
  <c r="P297" i="43"/>
  <c r="P130" i="43"/>
  <c r="S365" i="43"/>
  <c r="P45" i="44"/>
  <c r="O20" i="43" s="1"/>
  <c r="P180" i="43"/>
  <c r="R359" i="43"/>
  <c r="R287" i="43"/>
  <c r="U168" i="43"/>
  <c r="Q219" i="43"/>
  <c r="U376" i="43"/>
  <c r="Q122" i="43"/>
  <c r="T151" i="43"/>
  <c r="S310" i="43"/>
  <c r="Q264" i="43"/>
  <c r="T204" i="43"/>
  <c r="U270" i="43"/>
  <c r="U261" i="43"/>
  <c r="S286" i="43"/>
  <c r="Q380" i="43"/>
  <c r="P151" i="43"/>
  <c r="P334" i="43"/>
  <c r="S363" i="43"/>
  <c r="R127" i="43"/>
  <c r="R77" i="43"/>
  <c r="U217" i="43"/>
  <c r="T345" i="43"/>
  <c r="R339" i="43"/>
  <c r="P223" i="43"/>
  <c r="Q265" i="43"/>
  <c r="U139" i="43"/>
  <c r="P158" i="43"/>
  <c r="P321" i="43"/>
  <c r="Q163" i="43"/>
  <c r="Q345" i="43"/>
  <c r="T121" i="43"/>
  <c r="U179" i="43"/>
  <c r="S244" i="43"/>
  <c r="R360" i="43"/>
  <c r="R132" i="43"/>
  <c r="Q185" i="43"/>
  <c r="O242" i="43"/>
  <c r="R90" i="43"/>
  <c r="S336" i="43"/>
  <c r="Q277" i="43"/>
  <c r="Q321" i="43"/>
  <c r="Q303" i="43"/>
  <c r="T382" i="43"/>
  <c r="P262" i="43"/>
  <c r="T279" i="43"/>
  <c r="S312" i="43"/>
  <c r="Q236" i="43"/>
  <c r="S184" i="43"/>
  <c r="Q138" i="43"/>
  <c r="O112" i="43"/>
  <c r="T282" i="43"/>
  <c r="P307" i="43"/>
  <c r="S370" i="43"/>
  <c r="U100" i="43"/>
  <c r="P124" i="43"/>
  <c r="P161" i="44"/>
  <c r="O33" i="43" s="1"/>
  <c r="R85" i="43"/>
  <c r="P316" i="43"/>
  <c r="R94" i="43"/>
  <c r="U321" i="43"/>
  <c r="U295" i="43"/>
  <c r="R136" i="43"/>
  <c r="Q306" i="43"/>
  <c r="S265" i="43"/>
  <c r="R385" i="43"/>
  <c r="T215" i="43"/>
  <c r="P135" i="43"/>
  <c r="T328" i="43"/>
  <c r="O383" i="43"/>
  <c r="P384" i="43"/>
  <c r="U94" i="43"/>
  <c r="P181" i="43"/>
  <c r="S301" i="43"/>
  <c r="P292" i="43"/>
  <c r="R362" i="43"/>
  <c r="P222" i="43"/>
  <c r="U134" i="43"/>
  <c r="P257" i="43"/>
  <c r="R346" i="43"/>
  <c r="Q196" i="43"/>
  <c r="Q74" i="43"/>
  <c r="T337" i="43"/>
  <c r="P179" i="43"/>
  <c r="T375" i="43"/>
  <c r="R344" i="43"/>
  <c r="P78" i="43"/>
  <c r="T137" i="43"/>
  <c r="S173" i="43"/>
  <c r="Q155" i="43"/>
  <c r="U209" i="43"/>
  <c r="S317" i="43"/>
  <c r="R196" i="43"/>
  <c r="R182" i="43"/>
  <c r="T348" i="43"/>
  <c r="U181" i="43"/>
  <c r="P185" i="43"/>
  <c r="P108" i="43"/>
  <c r="R172" i="43"/>
  <c r="Q272" i="43"/>
  <c r="G53" i="37"/>
  <c r="T283" i="43"/>
  <c r="U68" i="43"/>
  <c r="Q203" i="43"/>
  <c r="U229" i="43"/>
  <c r="S179" i="43"/>
  <c r="Q171" i="43"/>
  <c r="S95" i="43"/>
  <c r="S208" i="43"/>
  <c r="R293" i="43"/>
  <c r="T333" i="43"/>
  <c r="P154" i="44"/>
  <c r="O32" i="43" s="1"/>
  <c r="G367" i="43"/>
  <c r="U81" i="43"/>
  <c r="R252" i="43"/>
  <c r="Q376" i="43"/>
  <c r="R379" i="43"/>
  <c r="P296" i="43"/>
  <c r="T75" i="43"/>
  <c r="T356" i="43"/>
  <c r="R316" i="43"/>
  <c r="Q387" i="43"/>
  <c r="Q99" i="43"/>
  <c r="Q76" i="43"/>
  <c r="R225" i="43"/>
  <c r="P134" i="43"/>
  <c r="P358" i="43"/>
  <c r="R148" i="43"/>
  <c r="Q148" i="43"/>
  <c r="N53" i="37"/>
  <c r="Q368" i="43"/>
  <c r="P331" i="43"/>
  <c r="P211" i="43"/>
  <c r="Q117" i="43"/>
  <c r="S161" i="43"/>
  <c r="T379" i="43"/>
  <c r="T164" i="43"/>
  <c r="U223" i="43"/>
  <c r="S188" i="43"/>
  <c r="Q269" i="43"/>
  <c r="R104" i="43"/>
  <c r="Q307" i="43"/>
  <c r="R288" i="43"/>
  <c r="T126" i="43"/>
  <c r="Q145" i="43"/>
  <c r="U248" i="43"/>
  <c r="R173" i="43"/>
  <c r="T185" i="43"/>
  <c r="R212" i="43"/>
  <c r="U160" i="43"/>
  <c r="Q338" i="43"/>
  <c r="R206" i="43"/>
  <c r="R235" i="43"/>
  <c r="Q350" i="43"/>
  <c r="Q330" i="43"/>
  <c r="P70" i="43"/>
  <c r="T286" i="43"/>
  <c r="R119" i="43"/>
  <c r="U195" i="43"/>
  <c r="S143" i="43"/>
  <c r="U238" i="43"/>
  <c r="U155" i="43"/>
  <c r="Q313" i="43"/>
  <c r="P311" i="43"/>
  <c r="U167" i="43"/>
  <c r="S75" i="43"/>
  <c r="S72" i="43"/>
  <c r="S223" i="43"/>
  <c r="P270" i="43"/>
  <c r="P88" i="43"/>
  <c r="R200" i="43"/>
  <c r="R111" i="43"/>
  <c r="P76" i="43"/>
  <c r="U358" i="43"/>
  <c r="P250" i="43"/>
  <c r="R333" i="43"/>
  <c r="R302" i="43"/>
  <c r="P289" i="43"/>
  <c r="P234" i="43"/>
  <c r="Q261" i="43"/>
  <c r="P93" i="43"/>
  <c r="T233" i="43"/>
  <c r="T96" i="43"/>
  <c r="U190" i="43"/>
  <c r="T310" i="43"/>
  <c r="U359" i="43"/>
  <c r="S82" i="43"/>
  <c r="R80" i="43"/>
  <c r="Q207" i="43"/>
  <c r="P96" i="43"/>
  <c r="P246" i="43"/>
  <c r="R340" i="43"/>
  <c r="P200" i="43"/>
  <c r="O194" i="43"/>
  <c r="P258" i="43"/>
  <c r="T262" i="43"/>
  <c r="T324" i="43"/>
  <c r="R386" i="43"/>
  <c r="S120" i="43"/>
  <c r="T82" i="43"/>
  <c r="T357" i="43"/>
  <c r="P259" i="43"/>
  <c r="Q82" i="43"/>
  <c r="P198" i="43"/>
  <c r="O243" i="43"/>
  <c r="Q96" i="43"/>
  <c r="R233" i="43"/>
  <c r="T99" i="43"/>
  <c r="R122" i="43"/>
  <c r="Q181" i="43"/>
  <c r="P94" i="43"/>
  <c r="P280" i="43"/>
  <c r="S375" i="43"/>
  <c r="P287" i="43"/>
  <c r="P231" i="43"/>
  <c r="U331" i="43"/>
  <c r="U369" i="43"/>
  <c r="O109" i="43"/>
  <c r="R228" i="43"/>
  <c r="Q316" i="43"/>
  <c r="S79" i="43"/>
  <c r="P89" i="43"/>
  <c r="R247" i="43"/>
  <c r="R227" i="43"/>
  <c r="T351" i="43"/>
  <c r="R231" i="43"/>
  <c r="P77" i="43"/>
  <c r="S264" i="43"/>
  <c r="Q119" i="43"/>
  <c r="R101" i="43"/>
  <c r="P236" i="43"/>
  <c r="T174" i="43"/>
  <c r="S139" i="43"/>
  <c r="R202" i="43"/>
  <c r="P277" i="43"/>
  <c r="Q282" i="43"/>
  <c r="R201" i="43"/>
  <c r="R327" i="43"/>
  <c r="P146" i="43"/>
  <c r="R167" i="43"/>
  <c r="S297" i="43"/>
  <c r="P204" i="43"/>
  <c r="P165" i="43"/>
  <c r="T265" i="43"/>
  <c r="T236" i="43"/>
  <c r="P275" i="43"/>
  <c r="R374" i="43"/>
  <c r="Q199" i="43"/>
  <c r="U137" i="43"/>
  <c r="T93" i="43"/>
  <c r="T111" i="43"/>
  <c r="P114" i="43"/>
  <c r="P387" i="43"/>
  <c r="P73" i="43"/>
  <c r="Q83" i="43"/>
  <c r="R341" i="43"/>
  <c r="R159" i="43"/>
  <c r="P230" i="43"/>
  <c r="T161" i="43"/>
  <c r="R268" i="43"/>
  <c r="S239" i="43"/>
  <c r="Q162" i="43"/>
  <c r="R74" i="43"/>
  <c r="Q189" i="43"/>
  <c r="U101" i="43"/>
  <c r="Q157" i="43"/>
  <c r="R372" i="43"/>
  <c r="Q105" i="43"/>
  <c r="Q309" i="43"/>
  <c r="P196" i="43"/>
  <c r="Q165" i="43"/>
  <c r="Q106" i="43"/>
  <c r="P379" i="43"/>
  <c r="Q154" i="43"/>
  <c r="R277" i="43"/>
  <c r="P155" i="43"/>
  <c r="S213" i="43"/>
  <c r="P218" i="43"/>
  <c r="T214" i="43"/>
  <c r="T240" i="43"/>
  <c r="R308" i="43"/>
  <c r="P337" i="43"/>
  <c r="F288" i="25"/>
  <c r="E48" i="37" s="1"/>
  <c r="R126" i="43"/>
  <c r="T294" i="43"/>
  <c r="P228" i="43"/>
  <c r="R109" i="43"/>
  <c r="S386" i="43"/>
  <c r="R249" i="43"/>
  <c r="S320" i="43"/>
  <c r="Q374" i="43"/>
  <c r="U204" i="43"/>
  <c r="P362" i="43"/>
  <c r="Q109" i="43"/>
  <c r="Q97" i="43"/>
  <c r="Q358" i="43"/>
  <c r="R236" i="43"/>
  <c r="Q166" i="43"/>
  <c r="T103" i="43"/>
  <c r="R273" i="43"/>
  <c r="R138" i="43"/>
  <c r="S275" i="43"/>
  <c r="T365" i="43"/>
  <c r="P128" i="43"/>
  <c r="Q194" i="43"/>
  <c r="T84" i="43"/>
  <c r="Q202" i="43"/>
  <c r="Q137" i="43"/>
  <c r="T90" i="43"/>
  <c r="P214" i="43"/>
  <c r="U252" i="43"/>
  <c r="Q210" i="43"/>
  <c r="P219" i="43"/>
  <c r="Q140" i="43"/>
  <c r="R348" i="43"/>
  <c r="Q257" i="43"/>
  <c r="F53" i="37"/>
  <c r="P106" i="43"/>
  <c r="Q263" i="43"/>
  <c r="Q225" i="43"/>
  <c r="U311" i="43"/>
  <c r="U316" i="43"/>
  <c r="T205" i="43"/>
  <c r="S147" i="43"/>
  <c r="R211" i="43"/>
  <c r="R319" i="43"/>
  <c r="T323" i="43"/>
  <c r="Q249" i="43"/>
  <c r="T123" i="43"/>
  <c r="Q89" i="43"/>
  <c r="R186" i="43"/>
  <c r="T195" i="43"/>
  <c r="U347" i="43"/>
  <c r="S339" i="43"/>
  <c r="S308" i="43"/>
  <c r="P85" i="43"/>
  <c r="R226" i="43"/>
  <c r="U322" i="43"/>
  <c r="R68" i="43"/>
  <c r="S226" i="43"/>
  <c r="Q383" i="43"/>
  <c r="P144" i="43"/>
  <c r="R384" i="43"/>
  <c r="Q227" i="43"/>
  <c r="T88" i="43"/>
  <c r="P335" i="43"/>
  <c r="T232" i="43"/>
  <c r="S282" i="43"/>
  <c r="T329" i="43"/>
  <c r="Q69" i="43"/>
  <c r="R154" i="43"/>
  <c r="S300" i="43"/>
  <c r="T227" i="43"/>
  <c r="T155" i="43"/>
  <c r="P355" i="43"/>
  <c r="R298" i="43"/>
  <c r="T113" i="43"/>
  <c r="P257" i="44"/>
  <c r="O44" i="43" s="1"/>
  <c r="S180" i="43"/>
  <c r="Q320" i="43"/>
  <c r="R241" i="43"/>
  <c r="T312" i="43"/>
  <c r="R108" i="43"/>
  <c r="S259" i="43"/>
  <c r="Q357" i="43"/>
  <c r="P295" i="43"/>
  <c r="P365" i="43"/>
  <c r="U309" i="43"/>
  <c r="Q102" i="43"/>
  <c r="S206" i="43"/>
  <c r="S253" i="43"/>
  <c r="P306" i="43"/>
  <c r="P372" i="43"/>
  <c r="R81" i="43"/>
  <c r="S78" i="43"/>
  <c r="T92" i="43"/>
  <c r="R365" i="43"/>
  <c r="S379" i="43"/>
  <c r="P287" i="44"/>
  <c r="O48" i="43" s="1"/>
  <c r="T313" i="43"/>
  <c r="Q353" i="43"/>
  <c r="P315" i="43"/>
  <c r="R133" i="43"/>
  <c r="P288" i="43"/>
  <c r="L288" i="25"/>
  <c r="K48" i="37" s="1"/>
  <c r="T197" i="43"/>
  <c r="U289" i="43"/>
  <c r="P243" i="43"/>
  <c r="Q323" i="43"/>
  <c r="P282" i="43"/>
  <c r="O386" i="43"/>
  <c r="U239" i="43"/>
  <c r="Q229" i="43"/>
  <c r="Q326" i="43"/>
  <c r="P237" i="43"/>
  <c r="Q267" i="43"/>
  <c r="Q224" i="43"/>
  <c r="S186" i="43"/>
  <c r="R343" i="43"/>
  <c r="R237" i="43"/>
  <c r="R270" i="43"/>
  <c r="Q253" i="43"/>
  <c r="T170" i="43"/>
  <c r="T145" i="43"/>
  <c r="Q146" i="43"/>
  <c r="P260" i="43"/>
  <c r="S117" i="43"/>
  <c r="M288" i="25"/>
  <c r="L48" i="37" s="1"/>
  <c r="P100" i="43"/>
  <c r="P115" i="43"/>
  <c r="T131" i="43"/>
  <c r="P132" i="43"/>
  <c r="U108" i="43"/>
  <c r="P101" i="43"/>
  <c r="Q362" i="43"/>
  <c r="R336" i="43"/>
  <c r="Q369" i="43"/>
  <c r="R310" i="43"/>
  <c r="R88" i="43"/>
  <c r="P153" i="43"/>
  <c r="P186" i="43"/>
  <c r="P131" i="43"/>
  <c r="S284" i="43"/>
  <c r="R332" i="43"/>
  <c r="T179" i="43"/>
  <c r="T202" i="43"/>
  <c r="P235" i="43"/>
  <c r="S83" i="43"/>
  <c r="Q107" i="43"/>
  <c r="Q115" i="43"/>
  <c r="S335" i="43"/>
  <c r="R239" i="43"/>
  <c r="T178" i="43"/>
  <c r="S201" i="43"/>
  <c r="U207" i="43"/>
  <c r="P137" i="43"/>
  <c r="Q233" i="43"/>
  <c r="U315" i="43"/>
  <c r="Q308" i="43"/>
  <c r="T94" i="43"/>
  <c r="S87" i="43"/>
  <c r="Q284" i="43"/>
  <c r="R114" i="43"/>
  <c r="Q270" i="43"/>
  <c r="Q104" i="43"/>
  <c r="Q134" i="43"/>
  <c r="P117" i="43"/>
  <c r="T105" i="43"/>
  <c r="Q198" i="43"/>
  <c r="U257" i="43"/>
  <c r="P163" i="43"/>
  <c r="U228" i="43"/>
  <c r="P313" i="43"/>
  <c r="T81" i="43"/>
  <c r="S104" i="43"/>
  <c r="Q125" i="43"/>
  <c r="T372" i="43"/>
  <c r="T209" i="43"/>
  <c r="R166" i="43"/>
  <c r="R303" i="43"/>
  <c r="S250" i="43"/>
  <c r="Q184" i="43"/>
  <c r="R110" i="43"/>
  <c r="U305" i="43"/>
  <c r="C53" i="37"/>
  <c r="T192" i="43"/>
  <c r="Q173" i="43"/>
  <c r="P291" i="43"/>
  <c r="S124" i="43"/>
  <c r="P199" i="43"/>
  <c r="R330" i="43"/>
  <c r="S202" i="43"/>
  <c r="P109" i="43"/>
  <c r="Q123" i="43"/>
  <c r="S171" i="43"/>
  <c r="Q327" i="43"/>
  <c r="Q192" i="43"/>
  <c r="T253" i="43"/>
  <c r="T229" i="43"/>
  <c r="T326" i="43"/>
  <c r="R158" i="43"/>
  <c r="Q289" i="43"/>
  <c r="U319" i="43"/>
  <c r="T132" i="43"/>
  <c r="Q262" i="43"/>
  <c r="S102" i="43"/>
  <c r="Q281" i="43"/>
  <c r="T277" i="43"/>
  <c r="T189" i="43"/>
  <c r="Q116" i="43"/>
  <c r="Q84" i="43"/>
  <c r="S330" i="43"/>
  <c r="Q75" i="43"/>
  <c r="R118" i="43"/>
  <c r="P314" i="43"/>
  <c r="R234" i="43"/>
  <c r="R367" i="43"/>
  <c r="Q79" i="43"/>
  <c r="R244" i="43"/>
  <c r="Q305" i="43"/>
  <c r="P303" i="43"/>
  <c r="P276" i="43"/>
  <c r="P110" i="43"/>
  <c r="R192" i="43"/>
  <c r="Q359" i="43"/>
  <c r="T220" i="43"/>
  <c r="Q288" i="43"/>
  <c r="Q121" i="43"/>
  <c r="T89" i="43"/>
  <c r="Q130" i="43"/>
  <c r="N288" i="25"/>
  <c r="M48" i="37" s="1"/>
  <c r="S73" i="43"/>
  <c r="T302" i="43"/>
  <c r="R160" i="43"/>
  <c r="P98" i="43"/>
  <c r="Q342" i="43"/>
  <c r="P241" i="43"/>
  <c r="Q340" i="43"/>
  <c r="U224" i="43"/>
  <c r="R301" i="43"/>
  <c r="Q348" i="43"/>
  <c r="P284" i="43"/>
  <c r="S342" i="43"/>
  <c r="U275" i="43"/>
  <c r="Q239" i="43"/>
  <c r="O245" i="43"/>
  <c r="P224" i="43"/>
  <c r="R178" i="43"/>
  <c r="S252" i="43"/>
  <c r="P225" i="43"/>
  <c r="P264" i="43"/>
  <c r="R219" i="43"/>
  <c r="R318" i="43"/>
  <c r="Q250" i="43"/>
  <c r="Q232" i="43"/>
  <c r="Q280" i="43"/>
  <c r="Q237" i="43"/>
  <c r="T386" i="43"/>
  <c r="Q72" i="43"/>
  <c r="R230" i="43"/>
  <c r="R245" i="43"/>
  <c r="T285" i="43"/>
  <c r="P366" i="43"/>
  <c r="R246" i="43"/>
  <c r="R315" i="43"/>
  <c r="E53" i="37"/>
  <c r="Q332" i="43"/>
  <c r="P188" i="43"/>
  <c r="R272" i="43"/>
  <c r="Q139" i="43"/>
  <c r="S251" i="43"/>
  <c r="P178" i="43"/>
  <c r="P176" i="43"/>
  <c r="O105" i="43"/>
  <c r="O370" i="43"/>
  <c r="P212" i="43"/>
  <c r="P368" i="43"/>
  <c r="T100" i="43"/>
  <c r="R253" i="43"/>
  <c r="Q177" i="43"/>
  <c r="R353" i="43"/>
  <c r="P302" i="43"/>
  <c r="Q254" i="43"/>
  <c r="P232" i="43"/>
  <c r="R366" i="43"/>
  <c r="R334" i="43"/>
  <c r="R124" i="43"/>
  <c r="R103" i="43"/>
  <c r="T311" i="43"/>
  <c r="T146" i="43"/>
  <c r="R313" i="43"/>
  <c r="I288" i="25"/>
  <c r="H48" i="37" s="1"/>
  <c r="Q132" i="43"/>
  <c r="Q268" i="43"/>
  <c r="R92" i="43"/>
  <c r="U152" i="43"/>
  <c r="T331" i="43"/>
  <c r="T154" i="43"/>
  <c r="O23" i="43"/>
  <c r="J4" i="44"/>
  <c r="T36" i="7"/>
  <c r="S38" i="7"/>
  <c r="S33" i="7" s="1"/>
  <c r="K3" i="35"/>
  <c r="J6" i="35"/>
  <c r="A6" i="35"/>
  <c r="Q23" i="7" s="1"/>
  <c r="R149" i="44"/>
  <c r="U19" i="44"/>
  <c r="R146" i="44"/>
  <c r="U66" i="44"/>
  <c r="T213" i="44"/>
  <c r="U28" i="44"/>
  <c r="Q208" i="44"/>
  <c r="U266" i="44"/>
  <c r="S278" i="44"/>
  <c r="U130" i="44"/>
  <c r="Q197" i="44"/>
  <c r="U18" i="44"/>
  <c r="U207" i="44"/>
  <c r="Q58" i="44"/>
  <c r="U96" i="44"/>
  <c r="R211" i="44"/>
  <c r="Q180" i="44"/>
  <c r="T132" i="44"/>
  <c r="R57" i="44"/>
  <c r="R67" i="44"/>
  <c r="U39" i="44"/>
  <c r="R196" i="44"/>
  <c r="R98" i="44"/>
  <c r="T238" i="44"/>
  <c r="S223" i="44"/>
  <c r="Q147" i="44"/>
  <c r="S205" i="44"/>
  <c r="S29" i="44"/>
  <c r="T271" i="44"/>
  <c r="P59" i="44"/>
  <c r="R41" i="44"/>
  <c r="T42" i="44"/>
  <c r="R194" i="44"/>
  <c r="Q95" i="44"/>
  <c r="T69" i="44"/>
  <c r="P241" i="44"/>
  <c r="R152" i="44"/>
  <c r="Q241" i="44"/>
  <c r="U184" i="44"/>
  <c r="P101" i="44"/>
  <c r="R16" i="44"/>
  <c r="R39" i="44"/>
  <c r="S57" i="44"/>
  <c r="T66" i="44"/>
  <c r="T239" i="44"/>
  <c r="T67" i="44"/>
  <c r="R123" i="44"/>
  <c r="R183" i="44"/>
  <c r="Q168" i="44"/>
  <c r="Q160" i="44"/>
  <c r="T9" i="44"/>
  <c r="S251" i="44"/>
  <c r="S15" i="44"/>
  <c r="R239" i="44"/>
  <c r="R286" i="44"/>
  <c r="S31" i="44"/>
  <c r="U167" i="44"/>
  <c r="U20" i="44"/>
  <c r="R256" i="44"/>
  <c r="S181" i="44"/>
  <c r="R169" i="44"/>
  <c r="Q213" i="44"/>
  <c r="S240" i="44"/>
  <c r="S213" i="44"/>
  <c r="R27" i="44"/>
  <c r="Q153" i="44"/>
  <c r="T130" i="44"/>
  <c r="T120" i="44"/>
  <c r="T118" i="44"/>
  <c r="Q37" i="44"/>
  <c r="Q240" i="44"/>
  <c r="S65" i="44"/>
  <c r="U34" i="44"/>
  <c r="Q167" i="44"/>
  <c r="R65" i="44"/>
  <c r="T211" i="44"/>
  <c r="U121" i="44"/>
  <c r="R69" i="44"/>
  <c r="R223" i="44"/>
  <c r="R119" i="44"/>
  <c r="U8" i="44"/>
  <c r="T208" i="44"/>
  <c r="Q278" i="44"/>
  <c r="U93" i="44"/>
  <c r="T98" i="44"/>
  <c r="T79" i="44"/>
  <c r="R184" i="44"/>
  <c r="U194" i="44"/>
  <c r="T265" i="44"/>
  <c r="T19" i="44"/>
  <c r="R35" i="44"/>
  <c r="Q194" i="44"/>
  <c r="T149" i="44"/>
  <c r="Q286" i="44"/>
  <c r="S246" i="44"/>
  <c r="R42" i="44"/>
  <c r="Q17" i="44"/>
  <c r="T86" i="44"/>
  <c r="S85" i="44"/>
  <c r="Q87" i="44"/>
  <c r="S165" i="44"/>
  <c r="R29" i="44"/>
  <c r="R85" i="44"/>
  <c r="R7" i="44"/>
  <c r="R240" i="44"/>
  <c r="U168" i="44"/>
  <c r="R132" i="44"/>
  <c r="R144" i="44"/>
  <c r="R165" i="44"/>
  <c r="U149" i="44"/>
  <c r="Q118" i="44"/>
  <c r="R88" i="44"/>
  <c r="Q43" i="44"/>
  <c r="Q119" i="44"/>
  <c r="R64" i="44"/>
  <c r="S179" i="44"/>
  <c r="S96" i="44"/>
  <c r="R34" i="44"/>
  <c r="S98" i="44"/>
  <c r="R118" i="44"/>
  <c r="U210" i="44"/>
  <c r="U84" i="44"/>
  <c r="S130" i="44"/>
  <c r="R120" i="44"/>
  <c r="Q151" i="44"/>
  <c r="T14" i="44"/>
  <c r="T78" i="44"/>
  <c r="Q123" i="44"/>
  <c r="R182" i="44"/>
  <c r="Q73" i="44"/>
  <c r="U279" i="44"/>
  <c r="S169" i="44"/>
  <c r="Q96" i="44"/>
  <c r="R93" i="44"/>
  <c r="R158" i="44"/>
  <c r="T31" i="44"/>
  <c r="T210" i="44"/>
  <c r="U228" i="44"/>
  <c r="Q21" i="44"/>
  <c r="U113" i="44"/>
  <c r="R30" i="44"/>
  <c r="T147" i="44"/>
  <c r="T64" i="44"/>
  <c r="P79" i="44"/>
  <c r="U42" i="44"/>
  <c r="Q185" i="44"/>
  <c r="Q145" i="44"/>
  <c r="Q121" i="44"/>
  <c r="S13" i="44"/>
  <c r="R70" i="44"/>
  <c r="V203" i="44"/>
  <c r="S272" i="44"/>
  <c r="Q35" i="44"/>
  <c r="S150" i="44"/>
  <c r="T20" i="44"/>
  <c r="S149" i="44"/>
  <c r="S68" i="44"/>
  <c r="U31" i="44"/>
  <c r="T35" i="44"/>
  <c r="R133" i="44"/>
  <c r="Q280" i="44"/>
  <c r="R251" i="44"/>
  <c r="R272" i="44"/>
  <c r="T286" i="44"/>
  <c r="U285" i="44"/>
  <c r="P86" i="44"/>
  <c r="R151" i="44"/>
  <c r="T29" i="44"/>
  <c r="S146" i="44"/>
  <c r="S100" i="44"/>
  <c r="U7" i="44"/>
  <c r="T65" i="44"/>
  <c r="R238" i="44"/>
  <c r="U69" i="44"/>
  <c r="S238" i="44"/>
  <c r="T108" i="44"/>
  <c r="R38" i="44"/>
  <c r="T246" i="44"/>
  <c r="U78" i="44"/>
  <c r="U41" i="44"/>
  <c r="U123" i="44"/>
  <c r="R12" i="44"/>
  <c r="R148" i="44"/>
  <c r="S148" i="44"/>
  <c r="R14" i="44"/>
  <c r="U212" i="44"/>
  <c r="U218" i="44"/>
  <c r="T131" i="44"/>
  <c r="Q150" i="44"/>
  <c r="R54" i="44"/>
  <c r="U119" i="44"/>
  <c r="S197" i="44"/>
  <c r="U272" i="44"/>
  <c r="P55" i="44"/>
  <c r="Q44" i="44"/>
  <c r="U15" i="44"/>
  <c r="Q133" i="44"/>
  <c r="S10" i="44"/>
  <c r="S266" i="44"/>
  <c r="R13" i="44"/>
  <c r="S122" i="44"/>
  <c r="Q130" i="44"/>
  <c r="S16" i="44"/>
  <c r="U197" i="44"/>
  <c r="R100" i="44"/>
  <c r="U185" i="44"/>
  <c r="S95" i="44"/>
  <c r="T256" i="44"/>
  <c r="Q265" i="44"/>
  <c r="U134" i="44"/>
  <c r="R178" i="44"/>
  <c r="R121" i="44"/>
  <c r="Q16" i="44"/>
  <c r="S180" i="44"/>
  <c r="T240" i="44"/>
  <c r="Q159" i="44"/>
  <c r="T124" i="44"/>
  <c r="T251" i="44"/>
  <c r="S20" i="44"/>
  <c r="S8" i="44"/>
  <c r="U124" i="44"/>
  <c r="S144" i="44"/>
  <c r="T279" i="44"/>
  <c r="U179" i="44"/>
  <c r="Q251" i="44"/>
  <c r="R56" i="44"/>
  <c r="T55" i="44"/>
  <c r="T196" i="44"/>
  <c r="S228" i="44"/>
  <c r="Q210" i="44"/>
  <c r="T57" i="44"/>
  <c r="U131" i="44"/>
  <c r="S211" i="44"/>
  <c r="S285" i="44"/>
  <c r="S71" i="44"/>
  <c r="U286" i="44"/>
  <c r="T123" i="44"/>
  <c r="U35" i="44"/>
  <c r="Q144" i="44"/>
  <c r="R168" i="44"/>
  <c r="Q152" i="44"/>
  <c r="T96" i="44"/>
  <c r="R160" i="44"/>
  <c r="P49" i="44"/>
  <c r="S184" i="44"/>
  <c r="Q149" i="44"/>
  <c r="Q279" i="44"/>
  <c r="R108" i="44"/>
  <c r="U65" i="44"/>
  <c r="Q191" i="44"/>
  <c r="R210" i="44"/>
  <c r="S14" i="44"/>
  <c r="R213" i="44"/>
  <c r="Q84" i="44"/>
  <c r="Q166" i="44"/>
  <c r="S39" i="44"/>
  <c r="Q67" i="44"/>
  <c r="T205" i="44"/>
  <c r="T266" i="44"/>
  <c r="T146" i="44"/>
  <c r="S265" i="44"/>
  <c r="S178" i="44"/>
  <c r="T88" i="44"/>
  <c r="S113" i="44"/>
  <c r="S119" i="44"/>
  <c r="T16" i="44"/>
  <c r="U159" i="44"/>
  <c r="Q30" i="44"/>
  <c r="U195" i="44"/>
  <c r="Q32" i="44"/>
  <c r="Q206" i="44"/>
  <c r="Q72" i="44"/>
  <c r="Q256" i="44"/>
  <c r="S35" i="44"/>
  <c r="T72" i="44"/>
  <c r="U139" i="44"/>
  <c r="Q158" i="44"/>
  <c r="R97" i="44"/>
  <c r="T153" i="44"/>
  <c r="T44" i="44"/>
  <c r="Q34" i="44"/>
  <c r="S34" i="44"/>
  <c r="T185" i="44"/>
  <c r="R95" i="44"/>
  <c r="U151" i="44"/>
  <c r="R285" i="44"/>
  <c r="T190" i="44"/>
  <c r="S33" i="44"/>
  <c r="Q66" i="44"/>
  <c r="U182" i="44"/>
  <c r="T28" i="44"/>
  <c r="U181" i="44"/>
  <c r="U33" i="44"/>
  <c r="T122" i="44"/>
  <c r="T10" i="44"/>
  <c r="R87" i="44"/>
  <c r="U32" i="44"/>
  <c r="Q285" i="44"/>
  <c r="S54" i="44"/>
  <c r="T133" i="44"/>
  <c r="R145" i="44"/>
  <c r="Q229" i="44"/>
  <c r="T93" i="44"/>
  <c r="Q38" i="44"/>
  <c r="R122" i="44"/>
  <c r="R36" i="44"/>
  <c r="R84" i="44"/>
  <c r="R209" i="44"/>
  <c r="P240" i="44"/>
  <c r="S86" i="44"/>
  <c r="U273" i="44"/>
  <c r="R193" i="44"/>
  <c r="R229" i="44"/>
  <c r="T41" i="44"/>
  <c r="R101" i="44"/>
  <c r="Q49" i="44"/>
  <c r="T178" i="44"/>
  <c r="U26" i="44"/>
  <c r="Q12" i="44"/>
  <c r="S195" i="44"/>
  <c r="S185" i="44"/>
  <c r="Q120" i="44"/>
  <c r="U192" i="44"/>
  <c r="U148" i="44"/>
  <c r="Q98" i="44"/>
  <c r="U146" i="44"/>
  <c r="U94" i="44"/>
  <c r="S64" i="44"/>
  <c r="Q71" i="44"/>
  <c r="Q273" i="44"/>
  <c r="T273" i="44"/>
  <c r="S43" i="44"/>
  <c r="S108" i="44"/>
  <c r="U169" i="44"/>
  <c r="S193" i="44"/>
  <c r="R28" i="44"/>
  <c r="U29" i="44"/>
  <c r="Q11" i="44"/>
  <c r="U11" i="44"/>
  <c r="Q207" i="44"/>
  <c r="P100" i="44"/>
  <c r="T56" i="44"/>
  <c r="Q79" i="44"/>
  <c r="S168" i="44"/>
  <c r="R86" i="44"/>
  <c r="S206" i="44"/>
  <c r="U12" i="44"/>
  <c r="U71" i="44"/>
  <c r="T285" i="44"/>
  <c r="Q178" i="44"/>
  <c r="Q146" i="44"/>
  <c r="R10" i="44"/>
  <c r="R192" i="44"/>
  <c r="R124" i="44"/>
  <c r="S158" i="44"/>
  <c r="S58" i="44"/>
  <c r="Q70" i="44"/>
  <c r="S191" i="44"/>
  <c r="U144" i="44"/>
  <c r="Q134" i="44"/>
  <c r="Q209" i="44"/>
  <c r="T17" i="44"/>
  <c r="R43" i="44"/>
  <c r="S18" i="44"/>
  <c r="U229" i="44"/>
  <c r="R271" i="44"/>
  <c r="S151" i="44"/>
  <c r="S209" i="44"/>
  <c r="S44" i="44"/>
  <c r="T207" i="44"/>
  <c r="S139" i="44"/>
  <c r="U278" i="44"/>
  <c r="U158" i="44"/>
  <c r="U153" i="44"/>
  <c r="R131" i="44"/>
  <c r="Q88" i="44"/>
  <c r="U122" i="44"/>
  <c r="T12" i="44"/>
  <c r="T203" i="44"/>
  <c r="T206" i="44"/>
  <c r="Q266" i="44"/>
  <c r="U211" i="44"/>
  <c r="U152" i="44"/>
  <c r="T280" i="44"/>
  <c r="R8" i="44"/>
  <c r="R212" i="44"/>
  <c r="S229" i="44"/>
  <c r="R72" i="44"/>
  <c r="T223" i="44"/>
  <c r="T134" i="44"/>
  <c r="U72" i="44"/>
  <c r="Q184" i="44"/>
  <c r="U16" i="44"/>
  <c r="T73" i="44"/>
  <c r="Q101" i="44"/>
  <c r="U73" i="44"/>
  <c r="S97" i="44"/>
  <c r="R33" i="44"/>
  <c r="T151" i="44"/>
  <c r="T34" i="44"/>
  <c r="U213" i="44"/>
  <c r="T197" i="44"/>
  <c r="Q28" i="44"/>
  <c r="R130" i="44"/>
  <c r="S183" i="44"/>
  <c r="U37" i="44"/>
  <c r="S55" i="44"/>
  <c r="U95" i="44"/>
  <c r="U21" i="44"/>
  <c r="T229" i="44"/>
  <c r="R18" i="44"/>
  <c r="T182" i="44"/>
  <c r="Q15" i="44"/>
  <c r="S12" i="44"/>
  <c r="U183" i="44"/>
  <c r="S27" i="44"/>
  <c r="Q69" i="44"/>
  <c r="S87" i="44"/>
  <c r="S218" i="44"/>
  <c r="T58" i="44"/>
  <c r="T193" i="44"/>
  <c r="Q179" i="44"/>
  <c r="U209" i="44"/>
  <c r="T11" i="44"/>
  <c r="Q13" i="44"/>
  <c r="S56" i="44"/>
  <c r="U67" i="44"/>
  <c r="Q14" i="44"/>
  <c r="R96" i="44"/>
  <c r="T27" i="44"/>
  <c r="Q122" i="44"/>
  <c r="S160" i="44"/>
  <c r="R179" i="44"/>
  <c r="T183" i="44"/>
  <c r="Q33" i="44"/>
  <c r="Q212" i="44"/>
  <c r="T152" i="44"/>
  <c r="S42" i="44"/>
  <c r="Q238" i="44"/>
  <c r="U280" i="44"/>
  <c r="S273" i="44"/>
  <c r="T209" i="44"/>
  <c r="T95" i="44"/>
  <c r="P87" i="44"/>
  <c r="Q54" i="44"/>
  <c r="U165" i="44"/>
  <c r="Q195" i="44"/>
  <c r="Q148" i="44"/>
  <c r="S123" i="44"/>
  <c r="S40" i="44"/>
  <c r="Q29" i="44"/>
  <c r="Q7" i="44"/>
  <c r="U88" i="44"/>
  <c r="R26" i="44"/>
  <c r="R66" i="44"/>
  <c r="U265" i="44"/>
  <c r="Q228" i="44"/>
  <c r="S11" i="44"/>
  <c r="Q19" i="44"/>
  <c r="U133" i="44"/>
  <c r="U246" i="44"/>
  <c r="Q211" i="44"/>
  <c r="U271" i="44"/>
  <c r="T33" i="44"/>
  <c r="T94" i="44"/>
  <c r="S38" i="44"/>
  <c r="U108" i="44"/>
  <c r="U9" i="44"/>
  <c r="Q108" i="44"/>
  <c r="T18" i="44"/>
  <c r="Q193" i="44"/>
  <c r="S131" i="44"/>
  <c r="R9" i="44"/>
  <c r="T159" i="44"/>
  <c r="S7" i="44"/>
  <c r="R32" i="44"/>
  <c r="Q85" i="44"/>
  <c r="U193" i="44"/>
  <c r="S207" i="44"/>
  <c r="T87" i="44"/>
  <c r="Q20" i="44"/>
  <c r="Q182" i="44"/>
  <c r="R15" i="44"/>
  <c r="Q103" i="44"/>
  <c r="Q204" i="44"/>
  <c r="T113" i="44"/>
  <c r="R153" i="44"/>
  <c r="R180" i="44"/>
  <c r="S69" i="44"/>
  <c r="T148" i="44"/>
  <c r="R17" i="44"/>
  <c r="R147" i="44"/>
  <c r="S210" i="44"/>
  <c r="Q18" i="44"/>
  <c r="T7" i="44"/>
  <c r="U203" i="44"/>
  <c r="T144" i="44"/>
  <c r="U14" i="44"/>
  <c r="S30" i="44"/>
  <c r="T84" i="44"/>
  <c r="U30" i="44"/>
  <c r="U238" i="44"/>
  <c r="T85" i="44"/>
  <c r="Q102" i="44"/>
  <c r="Q239" i="44"/>
  <c r="U43" i="44"/>
  <c r="Q42" i="44"/>
  <c r="R265" i="44"/>
  <c r="U36" i="44"/>
  <c r="R167" i="44"/>
  <c r="R166" i="44"/>
  <c r="T158" i="44"/>
  <c r="U208" i="44"/>
  <c r="T8" i="44"/>
  <c r="S32" i="44"/>
  <c r="R59" i="44"/>
  <c r="S121" i="44"/>
  <c r="S37" i="44"/>
  <c r="T272" i="44"/>
  <c r="Q113" i="44"/>
  <c r="T145" i="44"/>
  <c r="T39" i="44"/>
  <c r="S78" i="44"/>
  <c r="P99" i="44"/>
  <c r="T54" i="44"/>
  <c r="R197" i="44"/>
  <c r="R205" i="44"/>
  <c r="S124" i="44"/>
  <c r="U70" i="44"/>
  <c r="S49" i="44"/>
  <c r="T139" i="44"/>
  <c r="R20" i="44"/>
  <c r="S132" i="44"/>
  <c r="Q190" i="44"/>
  <c r="T184" i="44"/>
  <c r="R78" i="44"/>
  <c r="R208" i="44"/>
  <c r="U191" i="44"/>
  <c r="T121" i="44"/>
  <c r="R266" i="44"/>
  <c r="U205" i="44"/>
  <c r="Q205" i="44"/>
  <c r="T15" i="44"/>
  <c r="Q100" i="44"/>
  <c r="R150" i="44"/>
  <c r="Q57" i="44"/>
  <c r="Q132" i="44"/>
  <c r="U204" i="44"/>
  <c r="T26" i="44"/>
  <c r="Q196" i="44"/>
  <c r="Q183" i="44"/>
  <c r="Q202" i="44"/>
  <c r="U239" i="44"/>
  <c r="U40" i="44"/>
  <c r="S166" i="44"/>
  <c r="S73" i="44"/>
  <c r="R113" i="44"/>
  <c r="U251" i="44"/>
  <c r="S88" i="44"/>
  <c r="R68" i="44"/>
  <c r="T278" i="44"/>
  <c r="T68" i="44"/>
  <c r="U147" i="44"/>
  <c r="S36" i="44"/>
  <c r="Q169" i="44"/>
  <c r="S241" i="44"/>
  <c r="T195" i="44"/>
  <c r="T13" i="44"/>
  <c r="Q41" i="44"/>
  <c r="U38" i="44"/>
  <c r="S67" i="44"/>
  <c r="Q9" i="44"/>
  <c r="R228" i="44"/>
  <c r="T30" i="44"/>
  <c r="U202" i="44"/>
  <c r="T36" i="44"/>
  <c r="S72" i="44"/>
  <c r="U17" i="44"/>
  <c r="S159" i="44"/>
  <c r="P54" i="44"/>
  <c r="U196" i="44"/>
  <c r="S212" i="44"/>
  <c r="U190" i="44"/>
  <c r="T71" i="44"/>
  <c r="R79" i="44"/>
  <c r="S286" i="44"/>
  <c r="S145" i="44"/>
  <c r="S19" i="44"/>
  <c r="U68" i="44"/>
  <c r="R185" i="44"/>
  <c r="S133" i="44"/>
  <c r="S208" i="44"/>
  <c r="S66" i="44"/>
  <c r="S152" i="44"/>
  <c r="Q94" i="44"/>
  <c r="S202" i="44"/>
  <c r="T167" i="44"/>
  <c r="T241" i="44"/>
  <c r="T179" i="44"/>
  <c r="S125" i="44"/>
  <c r="Q203" i="44"/>
  <c r="S271" i="44"/>
  <c r="R94" i="44"/>
  <c r="T43" i="44"/>
  <c r="U132" i="44"/>
  <c r="R190" i="44"/>
  <c r="U64" i="44"/>
  <c r="Q125" i="44"/>
  <c r="R280" i="44"/>
  <c r="U150" i="44"/>
  <c r="T21" i="44"/>
  <c r="R21" i="44"/>
  <c r="Q124" i="44"/>
  <c r="S196" i="44"/>
  <c r="S167" i="44"/>
  <c r="T150" i="44"/>
  <c r="S93" i="44"/>
  <c r="S280" i="44"/>
  <c r="S17" i="44"/>
  <c r="T194" i="44"/>
  <c r="S26" i="44"/>
  <c r="U180" i="44"/>
  <c r="Q131" i="44"/>
  <c r="U120" i="44"/>
  <c r="R103" i="44"/>
  <c r="P58" i="44"/>
  <c r="U223" i="44"/>
  <c r="T228" i="44"/>
  <c r="T97" i="44"/>
  <c r="R19" i="44"/>
  <c r="U178" i="44"/>
  <c r="S79" i="44"/>
  <c r="T166" i="44"/>
  <c r="T168" i="44"/>
  <c r="U97" i="44"/>
  <c r="S204" i="44"/>
  <c r="Q10" i="44"/>
  <c r="R279" i="44"/>
  <c r="S59" i="44"/>
  <c r="S279" i="44"/>
  <c r="S120" i="44"/>
  <c r="Q218" i="44"/>
  <c r="Q272" i="44"/>
  <c r="R11" i="44"/>
  <c r="R181" i="44"/>
  <c r="Q36" i="44"/>
  <c r="Q192" i="44"/>
  <c r="R278" i="44"/>
  <c r="Q93" i="44"/>
  <c r="S182" i="44"/>
  <c r="U98" i="44"/>
  <c r="U256" i="44"/>
  <c r="S84" i="44"/>
  <c r="R49" i="44"/>
  <c r="R71" i="44"/>
  <c r="Q56" i="44"/>
  <c r="S194" i="44"/>
  <c r="Q39" i="44"/>
  <c r="T125" i="44"/>
  <c r="T119" i="44"/>
  <c r="T212" i="44"/>
  <c r="R273" i="44"/>
  <c r="T192" i="44"/>
  <c r="U206" i="44"/>
  <c r="Q97" i="44"/>
  <c r="T32" i="44"/>
  <c r="S70" i="44"/>
  <c r="T181" i="44"/>
  <c r="Q86" i="44"/>
  <c r="T180" i="44"/>
  <c r="T218" i="44"/>
  <c r="Q271" i="44"/>
  <c r="S153" i="44"/>
  <c r="R125" i="44"/>
  <c r="R31" i="44"/>
  <c r="Q26" i="44"/>
  <c r="T204" i="44"/>
  <c r="U145" i="44"/>
  <c r="Q65" i="44"/>
  <c r="T169" i="44"/>
  <c r="R134" i="44"/>
  <c r="R203" i="44"/>
  <c r="P103" i="44"/>
  <c r="Q64" i="44"/>
  <c r="U44" i="44"/>
  <c r="P85" i="44"/>
  <c r="R73" i="44"/>
  <c r="T59" i="44"/>
  <c r="R191" i="44"/>
  <c r="T165" i="44"/>
  <c r="T160" i="44"/>
  <c r="R207" i="44"/>
  <c r="R218" i="44"/>
  <c r="R204" i="44"/>
  <c r="U166" i="44"/>
  <c r="S203" i="44"/>
  <c r="T202" i="44"/>
  <c r="Q40" i="44"/>
  <c r="P57" i="44"/>
  <c r="S9" i="44"/>
  <c r="S118" i="44"/>
  <c r="S239" i="44"/>
  <c r="Q68" i="44"/>
  <c r="R58" i="44"/>
  <c r="S256" i="44"/>
  <c r="Q139" i="44"/>
  <c r="R139" i="44"/>
  <c r="Q165" i="44"/>
  <c r="P102" i="44"/>
  <c r="U10" i="44"/>
  <c r="Q246" i="44"/>
  <c r="R159" i="44"/>
  <c r="R40" i="44"/>
  <c r="R55" i="44"/>
  <c r="Q55" i="44"/>
  <c r="Q8" i="44"/>
  <c r="R246" i="44"/>
  <c r="R206" i="44"/>
  <c r="R195" i="44"/>
  <c r="S94" i="44"/>
  <c r="S190" i="44"/>
  <c r="Q223" i="44"/>
  <c r="T40" i="44"/>
  <c r="S147" i="44"/>
  <c r="U118" i="44"/>
  <c r="R241" i="44"/>
  <c r="S134" i="44"/>
  <c r="S41" i="44"/>
  <c r="S192" i="44"/>
  <c r="P56" i="44"/>
  <c r="R202" i="44"/>
  <c r="Q181" i="44"/>
  <c r="R44" i="44"/>
  <c r="U160" i="44"/>
  <c r="Q31" i="44"/>
  <c r="T38" i="44"/>
  <c r="R37" i="44"/>
  <c r="U125" i="44"/>
  <c r="U13" i="44"/>
  <c r="Q27" i="44"/>
  <c r="T70" i="44"/>
  <c r="S21" i="44"/>
  <c r="Q59" i="44"/>
  <c r="U27" i="44"/>
  <c r="T37" i="44"/>
  <c r="T191" i="44"/>
  <c r="Q78" i="44"/>
  <c r="S28" i="44"/>
  <c r="O51" i="43" l="1"/>
  <c r="O60" i="43"/>
  <c r="P291" i="44"/>
  <c r="O18" i="43" s="1"/>
  <c r="U126" i="44"/>
  <c r="T29" i="43" s="1"/>
  <c r="T52" i="43"/>
  <c r="P242" i="44"/>
  <c r="Q257" i="44"/>
  <c r="P44" i="43" s="1"/>
  <c r="S53" i="43"/>
  <c r="R22" i="44"/>
  <c r="Q19" i="43" s="1"/>
  <c r="S247" i="44"/>
  <c r="R42" i="43" s="1"/>
  <c r="T214" i="44"/>
  <c r="S37" i="43" s="1"/>
  <c r="R252" i="44"/>
  <c r="Q43" i="43" s="1"/>
  <c r="Q74" i="44"/>
  <c r="R214" i="44"/>
  <c r="Q37" i="43" s="1"/>
  <c r="U214" i="44"/>
  <c r="T37" i="43" s="1"/>
  <c r="S214" i="44"/>
  <c r="R37" i="43" s="1"/>
  <c r="Q53" i="43"/>
  <c r="P89" i="44"/>
  <c r="O25" i="43" s="1"/>
  <c r="Q267" i="44"/>
  <c r="S140" i="44"/>
  <c r="R31" i="43" s="1"/>
  <c r="T89" i="44"/>
  <c r="S25" i="43" s="1"/>
  <c r="P53" i="43"/>
  <c r="S252" i="44"/>
  <c r="R43" i="43" s="1"/>
  <c r="T267" i="44"/>
  <c r="Q140" i="44"/>
  <c r="P31" i="43" s="1"/>
  <c r="U140" i="44"/>
  <c r="T31" i="43" s="1"/>
  <c r="Q224" i="44"/>
  <c r="P39" i="43" s="1"/>
  <c r="T230" i="44"/>
  <c r="S40" i="43" s="1"/>
  <c r="S74" i="44"/>
  <c r="R55" i="43" s="1"/>
  <c r="S22" i="44"/>
  <c r="R19" i="43" s="1"/>
  <c r="U170" i="44"/>
  <c r="T34" i="43" s="1"/>
  <c r="P80" i="44"/>
  <c r="O24" i="43" s="1"/>
  <c r="S287" i="44"/>
  <c r="R48" i="43" s="1"/>
  <c r="R126" i="44"/>
  <c r="Q29" i="43" s="1"/>
  <c r="S109" i="44"/>
  <c r="R27" i="43" s="1"/>
  <c r="U287" i="44"/>
  <c r="T48" i="43" s="1"/>
  <c r="R89" i="44"/>
  <c r="Q25" i="43" s="1"/>
  <c r="T247" i="44"/>
  <c r="S42" i="43" s="1"/>
  <c r="R50" i="44"/>
  <c r="Q21" i="43" s="1"/>
  <c r="S267" i="44"/>
  <c r="T126" i="44"/>
  <c r="S29" i="43" s="1"/>
  <c r="T154" i="44"/>
  <c r="S32" i="43" s="1"/>
  <c r="R170" i="44"/>
  <c r="Q34" i="43" s="1"/>
  <c r="Q109" i="44"/>
  <c r="P27" i="43" s="1"/>
  <c r="U224" i="44"/>
  <c r="T39" i="43" s="1"/>
  <c r="R80" i="44"/>
  <c r="Q24" i="43" s="1"/>
  <c r="T140" i="44"/>
  <c r="S31" i="43" s="1"/>
  <c r="R154" i="44"/>
  <c r="Q32" i="43" s="1"/>
  <c r="T45" i="44"/>
  <c r="S20" i="43" s="1"/>
  <c r="Q89" i="44"/>
  <c r="P25" i="43" s="1"/>
  <c r="U252" i="44"/>
  <c r="T43" i="43" s="1"/>
  <c r="S89" i="44"/>
  <c r="R25" i="43" s="1"/>
  <c r="Q60" i="44"/>
  <c r="P22" i="43" s="1"/>
  <c r="T74" i="44"/>
  <c r="S186" i="44"/>
  <c r="R35" i="43" s="1"/>
  <c r="R45" i="44"/>
  <c r="Q20" i="43" s="1"/>
  <c r="Q170" i="44"/>
  <c r="P34" i="43" s="1"/>
  <c r="R114" i="44"/>
  <c r="Q28" i="43" s="1"/>
  <c r="S50" i="44"/>
  <c r="R21" i="43" s="1"/>
  <c r="R186" i="44"/>
  <c r="Q35" i="43" s="1"/>
  <c r="R257" i="44"/>
  <c r="Q44" i="43" s="1"/>
  <c r="U274" i="44"/>
  <c r="T46" i="43" s="1"/>
  <c r="T257" i="44"/>
  <c r="S44" i="43" s="1"/>
  <c r="P52" i="43"/>
  <c r="T198" i="44"/>
  <c r="S36" i="43" s="1"/>
  <c r="T109" i="44"/>
  <c r="S27" i="43" s="1"/>
  <c r="Q126" i="44"/>
  <c r="P29" i="43" s="1"/>
  <c r="T242" i="44"/>
  <c r="T135" i="44"/>
  <c r="S30" i="43" s="1"/>
  <c r="S126" i="44"/>
  <c r="R29" i="43" s="1"/>
  <c r="T22" i="44"/>
  <c r="S19" i="43" s="1"/>
  <c r="T170" i="44"/>
  <c r="S34" i="43" s="1"/>
  <c r="R74" i="44"/>
  <c r="Q55" i="43" s="1"/>
  <c r="T161" i="44"/>
  <c r="S33" i="43" s="1"/>
  <c r="R287" i="44"/>
  <c r="Q48" i="43" s="1"/>
  <c r="S242" i="44"/>
  <c r="R41" i="43" s="1"/>
  <c r="S230" i="44"/>
  <c r="U198" i="44"/>
  <c r="T36" i="43" s="1"/>
  <c r="Q219" i="44"/>
  <c r="P38" i="43" s="1"/>
  <c r="R274" i="44"/>
  <c r="Q46" i="43" s="1"/>
  <c r="Q114" i="44"/>
  <c r="P28" i="43" s="1"/>
  <c r="U74" i="44"/>
  <c r="T55" i="43" s="1"/>
  <c r="U154" i="44"/>
  <c r="T32" i="43" s="1"/>
  <c r="U247" i="44"/>
  <c r="T42" i="43" s="1"/>
  <c r="U186" i="44"/>
  <c r="U114" i="44"/>
  <c r="T28" i="43" s="1"/>
  <c r="P50" i="44"/>
  <c r="O21" i="43" s="1"/>
  <c r="Q247" i="44"/>
  <c r="P42" i="43" s="1"/>
  <c r="Q186" i="44"/>
  <c r="P35" i="43" s="1"/>
  <c r="T80" i="44"/>
  <c r="S24" i="43" s="1"/>
  <c r="S170" i="44"/>
  <c r="R34" i="43" s="1"/>
  <c r="T224" i="44"/>
  <c r="S39" i="43" s="1"/>
  <c r="T114" i="44"/>
  <c r="S28" i="43" s="1"/>
  <c r="R247" i="44"/>
  <c r="Q42" i="43" s="1"/>
  <c r="R198" i="44"/>
  <c r="Q36" i="43" s="1"/>
  <c r="S154" i="44"/>
  <c r="R32" i="43" s="1"/>
  <c r="R242" i="44"/>
  <c r="Q41" i="43" s="1"/>
  <c r="R230" i="44"/>
  <c r="Q40" i="43" s="1"/>
  <c r="U257" i="44"/>
  <c r="T44" i="43" s="1"/>
  <c r="Q281" i="44"/>
  <c r="P47" i="43" s="1"/>
  <c r="T274" i="44"/>
  <c r="S46" i="43" s="1"/>
  <c r="S52" i="43"/>
  <c r="U230" i="44"/>
  <c r="S135" i="44"/>
  <c r="R30" i="43" s="1"/>
  <c r="Q274" i="44"/>
  <c r="P46" i="43" s="1"/>
  <c r="R60" i="44"/>
  <c r="Q22" i="43" s="1"/>
  <c r="Q161" i="44"/>
  <c r="P33" i="43" s="1"/>
  <c r="P60" i="44"/>
  <c r="O22" i="43" s="1"/>
  <c r="Q22" i="44"/>
  <c r="P19" i="43" s="1"/>
  <c r="S45" i="44"/>
  <c r="R20" i="43" s="1"/>
  <c r="T60" i="44"/>
  <c r="S22" i="43" s="1"/>
  <c r="R53" i="43"/>
  <c r="R109" i="44"/>
  <c r="Q27" i="43" s="1"/>
  <c r="Q242" i="44"/>
  <c r="P41" i="43" s="1"/>
  <c r="R267" i="44"/>
  <c r="Q59" i="43" s="1"/>
  <c r="Q252" i="44"/>
  <c r="P43" i="43" s="1"/>
  <c r="R135" i="44"/>
  <c r="Q30" i="43" s="1"/>
  <c r="U135" i="44"/>
  <c r="T30" i="43" s="1"/>
  <c r="U22" i="44"/>
  <c r="T19" i="43" s="1"/>
  <c r="Q52" i="43"/>
  <c r="Q135" i="44"/>
  <c r="P30" i="43" s="1"/>
  <c r="Q198" i="44"/>
  <c r="P36" i="43" s="1"/>
  <c r="O53" i="43"/>
  <c r="U161" i="44"/>
  <c r="T33" i="43" s="1"/>
  <c r="S257" i="44"/>
  <c r="R44" i="43" s="1"/>
  <c r="S198" i="44"/>
  <c r="R36" i="43" s="1"/>
  <c r="P104" i="44"/>
  <c r="T281" i="44"/>
  <c r="S161" i="44"/>
  <c r="R33" i="43" s="1"/>
  <c r="Q230" i="44"/>
  <c r="T287" i="44"/>
  <c r="S48" i="43" s="1"/>
  <c r="S281" i="44"/>
  <c r="R47" i="43" s="1"/>
  <c r="U45" i="44"/>
  <c r="T20" i="43" s="1"/>
  <c r="S60" i="44"/>
  <c r="R22" i="43" s="1"/>
  <c r="U281" i="44"/>
  <c r="T47" i="43" s="1"/>
  <c r="R219" i="44"/>
  <c r="Q38" i="43" s="1"/>
  <c r="R281" i="44"/>
  <c r="Q47" i="43" s="1"/>
  <c r="S114" i="44"/>
  <c r="R28" i="43" s="1"/>
  <c r="Q80" i="44"/>
  <c r="P24" i="43" s="1"/>
  <c r="Q214" i="44"/>
  <c r="P37" i="43" s="1"/>
  <c r="S80" i="44"/>
  <c r="R24" i="43" s="1"/>
  <c r="Q45" i="44"/>
  <c r="P20" i="43" s="1"/>
  <c r="S219" i="44"/>
  <c r="R38" i="43" s="1"/>
  <c r="S274" i="44"/>
  <c r="R46" i="43" s="1"/>
  <c r="U267" i="44"/>
  <c r="T252" i="44"/>
  <c r="S43" i="43" s="1"/>
  <c r="R161" i="44"/>
  <c r="Q33" i="43" s="1"/>
  <c r="Q154" i="44"/>
  <c r="Q50" i="44"/>
  <c r="P21" i="43" s="1"/>
  <c r="U109" i="44"/>
  <c r="T27" i="43" s="1"/>
  <c r="T186" i="44"/>
  <c r="S35" i="43" s="1"/>
  <c r="Q287" i="44"/>
  <c r="P48" i="43" s="1"/>
  <c r="R52" i="43"/>
  <c r="U219" i="44"/>
  <c r="T38" i="43" s="1"/>
  <c r="T219" i="44"/>
  <c r="S38" i="43" s="1"/>
  <c r="R224" i="44"/>
  <c r="Q39" i="43" s="1"/>
  <c r="R140" i="44"/>
  <c r="Q31" i="43" s="1"/>
  <c r="S224" i="44"/>
  <c r="R39" i="43" s="1"/>
  <c r="O59" i="43"/>
  <c r="O45" i="43"/>
  <c r="O47" i="43"/>
  <c r="O61" i="43"/>
  <c r="P234" i="44"/>
  <c r="O16" i="43" s="1"/>
  <c r="O40" i="43"/>
  <c r="O57" i="43"/>
  <c r="H367" i="43"/>
  <c r="T38" i="7"/>
  <c r="T33" i="7" s="1"/>
  <c r="U36" i="7"/>
  <c r="I14" i="31"/>
  <c r="V14" i="31"/>
  <c r="I52" i="36"/>
  <c r="K4" i="35"/>
  <c r="J14" i="36" s="1"/>
  <c r="Q23" i="43" l="1"/>
  <c r="R23" i="43"/>
  <c r="T23" i="43"/>
  <c r="T60" i="43"/>
  <c r="Q45" i="43"/>
  <c r="Q57" i="43"/>
  <c r="Q60" i="43"/>
  <c r="S51" i="43"/>
  <c r="T61" i="43"/>
  <c r="Q61" i="43"/>
  <c r="Q51" i="43"/>
  <c r="P54" i="43"/>
  <c r="R261" i="44"/>
  <c r="Q58" i="43" s="1"/>
  <c r="S57" i="43"/>
  <c r="R60" i="43"/>
  <c r="U291" i="44"/>
  <c r="T18" i="43" s="1"/>
  <c r="R291" i="44"/>
  <c r="Q18" i="43" s="1"/>
  <c r="Q54" i="43"/>
  <c r="O54" i="43"/>
  <c r="Q291" i="44"/>
  <c r="P18" i="43" s="1"/>
  <c r="O26" i="43"/>
  <c r="O50" i="43"/>
  <c r="Q234" i="44"/>
  <c r="P16" i="43" s="1"/>
  <c r="S60" i="43"/>
  <c r="S291" i="44"/>
  <c r="R18" i="43" s="1"/>
  <c r="R234" i="44"/>
  <c r="S234" i="44"/>
  <c r="T40" i="43"/>
  <c r="T57" i="43"/>
  <c r="R59" i="43"/>
  <c r="R45" i="43"/>
  <c r="S59" i="43"/>
  <c r="S45" i="43"/>
  <c r="P174" i="44"/>
  <c r="O15" i="43" s="1"/>
  <c r="Q261" i="44"/>
  <c r="P17" i="43" s="1"/>
  <c r="R51" i="43"/>
  <c r="P32" i="43"/>
  <c r="P51" i="43"/>
  <c r="T35" i="43"/>
  <c r="U234" i="44"/>
  <c r="P59" i="43"/>
  <c r="P45" i="43"/>
  <c r="R40" i="43"/>
  <c r="R57" i="43"/>
  <c r="S55" i="43"/>
  <c r="S23" i="43"/>
  <c r="O41" i="43"/>
  <c r="P261" i="44"/>
  <c r="S47" i="43"/>
  <c r="S61" i="43"/>
  <c r="T291" i="44"/>
  <c r="S18" i="43" s="1"/>
  <c r="O56" i="43"/>
  <c r="S54" i="43"/>
  <c r="R61" i="43"/>
  <c r="P40" i="43"/>
  <c r="P57" i="43"/>
  <c r="S41" i="43"/>
  <c r="T261" i="44"/>
  <c r="P55" i="43"/>
  <c r="P23" i="43"/>
  <c r="T51" i="43"/>
  <c r="P61" i="43"/>
  <c r="S261" i="44"/>
  <c r="R58" i="43" s="1"/>
  <c r="R54" i="43"/>
  <c r="T234" i="44"/>
  <c r="S56" i="43" s="1"/>
  <c r="T45" i="43"/>
  <c r="T59" i="43"/>
  <c r="P60" i="43"/>
  <c r="I367" i="43"/>
  <c r="K4" i="44"/>
  <c r="AS84" i="34"/>
  <c r="U38" i="7"/>
  <c r="U33" i="7" s="1"/>
  <c r="V36" i="7"/>
  <c r="L3" i="35"/>
  <c r="K6" i="35"/>
  <c r="AS200" i="34"/>
  <c r="AS44" i="34"/>
  <c r="AS187" i="34"/>
  <c r="AS74" i="34"/>
  <c r="AS183" i="34"/>
  <c r="AS294" i="34"/>
  <c r="AS25" i="34"/>
  <c r="AS86" i="34"/>
  <c r="AS60" i="34"/>
  <c r="AS180" i="34"/>
  <c r="AS235" i="34"/>
  <c r="AS71" i="34"/>
  <c r="AS93" i="34"/>
  <c r="AS108" i="34"/>
  <c r="AS188" i="34"/>
  <c r="AS281" i="34"/>
  <c r="AS279" i="34"/>
  <c r="AS233" i="34"/>
  <c r="AS313" i="34"/>
  <c r="AS154" i="34"/>
  <c r="AS237" i="34"/>
  <c r="AS263" i="34"/>
  <c r="AS127" i="34"/>
  <c r="AS29" i="34"/>
  <c r="AS62" i="34"/>
  <c r="AS150" i="34"/>
  <c r="AS137" i="34"/>
  <c r="AS101" i="34"/>
  <c r="AS110" i="34"/>
  <c r="AS297" i="34"/>
  <c r="AS275" i="34"/>
  <c r="AS222" i="34"/>
  <c r="AS215" i="34"/>
  <c r="AS190" i="34"/>
  <c r="AS170" i="34"/>
  <c r="AS123" i="34"/>
  <c r="AS182" i="34"/>
  <c r="AS198" i="34"/>
  <c r="AS218" i="34"/>
  <c r="AS8" i="34"/>
  <c r="AS152" i="34"/>
  <c r="AS85" i="34"/>
  <c r="AS213" i="34"/>
  <c r="AS232" i="34"/>
  <c r="AS22" i="34"/>
  <c r="AS50" i="34"/>
  <c r="AS158" i="34"/>
  <c r="AS312" i="34"/>
  <c r="AS39" i="34"/>
  <c r="AS230" i="34"/>
  <c r="AS204" i="34"/>
  <c r="AS206" i="34" s="1"/>
  <c r="AS142" i="34"/>
  <c r="AS28" i="34"/>
  <c r="AS174" i="34"/>
  <c r="AS166" i="34"/>
  <c r="AS113" i="34"/>
  <c r="AS239" i="34"/>
  <c r="AS143" i="34"/>
  <c r="AS57" i="34"/>
  <c r="AS299" i="34"/>
  <c r="AS103" i="34"/>
  <c r="AS169" i="34"/>
  <c r="AS23" i="34"/>
  <c r="AS105" i="34"/>
  <c r="AS207" i="34"/>
  <c r="AS238" i="34"/>
  <c r="AS32" i="34"/>
  <c r="AS102" i="34"/>
  <c r="AS124" i="34"/>
  <c r="AS258" i="34"/>
  <c r="AS291" i="34"/>
  <c r="AS298" i="34"/>
  <c r="AS17" i="34"/>
  <c r="AS173" i="34"/>
  <c r="AS88" i="34"/>
  <c r="AS192" i="34"/>
  <c r="AS89" i="34"/>
  <c r="AS267" i="34"/>
  <c r="AS311" i="34"/>
  <c r="AS145" i="34"/>
  <c r="AS59" i="34"/>
  <c r="AS228" i="34"/>
  <c r="AS289" i="34"/>
  <c r="Q17" i="43" l="1"/>
  <c r="R17" i="43"/>
  <c r="P56" i="43"/>
  <c r="S58" i="43"/>
  <c r="S17" i="43"/>
  <c r="R16" i="43"/>
  <c r="R56" i="43"/>
  <c r="Q16" i="43"/>
  <c r="Q56" i="43"/>
  <c r="O17" i="43"/>
  <c r="O58" i="43"/>
  <c r="T16" i="43"/>
  <c r="T56" i="43"/>
  <c r="P58" i="43"/>
  <c r="S16" i="43"/>
  <c r="V38" i="7"/>
  <c r="V33" i="7" s="1"/>
  <c r="W36" i="7"/>
  <c r="BX267" i="34"/>
  <c r="BX258" i="34"/>
  <c r="BX169" i="34"/>
  <c r="BX174" i="34"/>
  <c r="BX198" i="34"/>
  <c r="BX263" i="34"/>
  <c r="BX108" i="34"/>
  <c r="BX294" i="34"/>
  <c r="BX89" i="34"/>
  <c r="BX103" i="34"/>
  <c r="BX28" i="34"/>
  <c r="BX22" i="34"/>
  <c r="BX182" i="34"/>
  <c r="BX110" i="34"/>
  <c r="BX237" i="34"/>
  <c r="BX93" i="34"/>
  <c r="BX183" i="34"/>
  <c r="BX289" i="34"/>
  <c r="BX192" i="34"/>
  <c r="BX102" i="34"/>
  <c r="BX299" i="34"/>
  <c r="BX142" i="34"/>
  <c r="BX123" i="34"/>
  <c r="BX154" i="34"/>
  <c r="BX71" i="34"/>
  <c r="BX228" i="34"/>
  <c r="BX88" i="34"/>
  <c r="BX32" i="34"/>
  <c r="BX57" i="34"/>
  <c r="BX213" i="34"/>
  <c r="BX170" i="34"/>
  <c r="BX313" i="34"/>
  <c r="BX235" i="34"/>
  <c r="BX187" i="34"/>
  <c r="BX59" i="34"/>
  <c r="BX173" i="34"/>
  <c r="BX238" i="34"/>
  <c r="BX143" i="34"/>
  <c r="BX85" i="34"/>
  <c r="BX190" i="34"/>
  <c r="BX150" i="34"/>
  <c r="BX180" i="34"/>
  <c r="BX44" i="34"/>
  <c r="BX145" i="34"/>
  <c r="BX239" i="34"/>
  <c r="BX39" i="34"/>
  <c r="BX152" i="34"/>
  <c r="BX215" i="34"/>
  <c r="BX62" i="34"/>
  <c r="BX279" i="34"/>
  <c r="BX60" i="34"/>
  <c r="BX311" i="34"/>
  <c r="BX298" i="34"/>
  <c r="BX312" i="34"/>
  <c r="BX8" i="34"/>
  <c r="BX222" i="34"/>
  <c r="BX29" i="34"/>
  <c r="BX281" i="34"/>
  <c r="BX86" i="34"/>
  <c r="BX291" i="34"/>
  <c r="BX23" i="34"/>
  <c r="BX166" i="34"/>
  <c r="BX218" i="34"/>
  <c r="BX275" i="34"/>
  <c r="BX127" i="34"/>
  <c r="BX188" i="34"/>
  <c r="BX125" i="34"/>
  <c r="BX124" i="34"/>
  <c r="BX75" i="34"/>
  <c r="BX74" i="34"/>
  <c r="BX205" i="34"/>
  <c r="BX206" i="34"/>
  <c r="BX204" i="34"/>
  <c r="BX266" i="34"/>
  <c r="BX137" i="34"/>
  <c r="BX232" i="34"/>
  <c r="BX230" i="34"/>
  <c r="BX233" i="34"/>
  <c r="BX231" i="34"/>
  <c r="BX287" i="34"/>
  <c r="BX100" i="34"/>
  <c r="BX101" i="34"/>
  <c r="BX18" i="34"/>
  <c r="BX19" i="34"/>
  <c r="BX17" i="34"/>
  <c r="BX201" i="34"/>
  <c r="BX200" i="34"/>
  <c r="BX106" i="34"/>
  <c r="BX105" i="34"/>
  <c r="BX252" i="34"/>
  <c r="BX55" i="34"/>
  <c r="BX53" i="34"/>
  <c r="BX51" i="34"/>
  <c r="BX54" i="34"/>
  <c r="BX52" i="34"/>
  <c r="BX50" i="34"/>
  <c r="BX297" i="34"/>
  <c r="BX244" i="34"/>
  <c r="AS295" i="34"/>
  <c r="J14" i="31"/>
  <c r="W14" i="31"/>
  <c r="J52" i="36"/>
  <c r="L4" i="35"/>
  <c r="K14" i="36" s="1"/>
  <c r="AS310" i="34"/>
  <c r="AS320" i="34"/>
  <c r="AS153" i="34"/>
  <c r="AS277" i="34"/>
  <c r="AS131" i="34"/>
  <c r="AS284" i="34"/>
  <c r="AS138" i="34"/>
  <c r="AS308" i="34"/>
  <c r="AS61" i="34"/>
  <c r="AS282" i="34"/>
  <c r="AS171" i="34"/>
  <c r="AS56" i="34"/>
  <c r="AS234" i="34"/>
  <c r="AS148" i="34"/>
  <c r="AS63" i="34"/>
  <c r="AS96" i="34"/>
  <c r="AS229" i="34"/>
  <c r="AS293" i="34"/>
  <c r="AS77" i="34"/>
  <c r="AS161" i="34"/>
  <c r="AS157" i="34"/>
  <c r="AS38" i="34"/>
  <c r="AS98" i="34"/>
  <c r="AS83" i="34"/>
  <c r="AS211" i="34"/>
  <c r="AS159" i="34"/>
  <c r="AS94" i="34"/>
  <c r="AS315" i="34"/>
  <c r="AS58" i="34"/>
  <c r="AS106" i="34"/>
  <c r="AS203" i="34"/>
  <c r="AS272" i="34"/>
  <c r="AS199" i="34"/>
  <c r="AS156" i="34"/>
  <c r="AS99" i="34"/>
  <c r="AS18" i="34"/>
  <c r="AS109" i="34"/>
  <c r="AS75" i="34"/>
  <c r="AS16" i="34"/>
  <c r="AS271" i="34"/>
  <c r="AS100" i="34"/>
  <c r="AS91" i="34"/>
  <c r="AS140" i="34"/>
  <c r="AS250" i="34"/>
  <c r="AS90" i="34"/>
  <c r="AS82" i="34"/>
  <c r="AS92" i="34"/>
  <c r="AS283" i="34"/>
  <c r="AS244" i="34"/>
  <c r="AS273" i="34"/>
  <c r="AS217" i="34"/>
  <c r="AS7" i="34"/>
  <c r="AS120" i="34"/>
  <c r="AS67" i="34"/>
  <c r="AS197" i="34"/>
  <c r="AS114" i="34"/>
  <c r="AS195" i="34"/>
  <c r="AS118" i="34"/>
  <c r="AS270" i="34"/>
  <c r="AS193" i="34"/>
  <c r="AS202" i="34"/>
  <c r="AS146" i="34"/>
  <c r="AS286" i="34"/>
  <c r="AS70" i="34"/>
  <c r="AS254" i="34"/>
  <c r="AS125" i="34"/>
  <c r="AS288" i="34"/>
  <c r="AS72" i="34"/>
  <c r="AS155" i="34"/>
  <c r="AS177" i="34"/>
  <c r="AS268" i="34"/>
  <c r="AS231" i="34"/>
  <c r="AS149" i="34"/>
  <c r="AS208" i="34"/>
  <c r="AS226" i="34"/>
  <c r="AS139" i="34"/>
  <c r="AS136" i="34"/>
  <c r="AS185" i="34"/>
  <c r="AS51" i="34"/>
  <c r="AS285" i="34"/>
  <c r="AS191" i="34"/>
  <c r="AS224" i="34"/>
  <c r="AS160" i="34"/>
  <c r="AS292" i="34"/>
  <c r="AS141" i="34"/>
  <c r="AS314" i="34"/>
  <c r="AS262" i="34"/>
  <c r="AS6" i="34"/>
  <c r="AS236" i="34"/>
  <c r="AS259" i="34"/>
  <c r="AS104" i="34"/>
  <c r="AS227" i="34"/>
  <c r="AS261" i="34"/>
  <c r="AS205" i="34"/>
  <c r="AS165" i="34"/>
  <c r="AS87" i="34"/>
  <c r="AS257" i="34"/>
  <c r="AS196" i="34"/>
  <c r="AS68" i="34"/>
  <c r="AS221" i="34"/>
  <c r="AS111" i="34"/>
  <c r="AS253" i="34"/>
  <c r="AS209" i="34"/>
  <c r="AS163" i="34"/>
  <c r="AS265" i="34"/>
  <c r="AS184" i="34"/>
  <c r="AS162" i="34"/>
  <c r="AS4" i="34"/>
  <c r="AS280" i="34"/>
  <c r="AS189" i="34"/>
  <c r="AS168" i="34"/>
  <c r="AS216" i="34"/>
  <c r="AS30" i="34"/>
  <c r="AS33" i="34"/>
  <c r="AS201" i="34"/>
  <c r="AS266" i="34"/>
  <c r="AS122" i="34"/>
  <c r="I308" i="43" l="1"/>
  <c r="I118" i="43"/>
  <c r="I316" i="43"/>
  <c r="I265" i="43"/>
  <c r="I165" i="43"/>
  <c r="I297" i="43"/>
  <c r="I330" i="43"/>
  <c r="I138" i="43"/>
  <c r="I252" i="43"/>
  <c r="I230" i="43"/>
  <c r="I345" i="43"/>
  <c r="I376" i="43"/>
  <c r="I343" i="43"/>
  <c r="I103" i="43"/>
  <c r="I244" i="43"/>
  <c r="I207" i="43"/>
  <c r="I251" i="43"/>
  <c r="I277" i="43"/>
  <c r="I292" i="43"/>
  <c r="I206" i="43"/>
  <c r="I353" i="43"/>
  <c r="I174" i="43"/>
  <c r="I167" i="43"/>
  <c r="I327" i="43"/>
  <c r="I322" i="43"/>
  <c r="I361" i="43"/>
  <c r="I115" i="43"/>
  <c r="I169" i="43"/>
  <c r="I81" i="43"/>
  <c r="I164" i="43"/>
  <c r="I294" i="43"/>
  <c r="I268" i="43"/>
  <c r="I139" i="43"/>
  <c r="I191" i="43"/>
  <c r="I87" i="43"/>
  <c r="I93" i="43"/>
  <c r="I362" i="43"/>
  <c r="I126" i="43"/>
  <c r="I303" i="43"/>
  <c r="I214" i="43"/>
  <c r="I302" i="43"/>
  <c r="I299" i="43"/>
  <c r="I121" i="43"/>
  <c r="I135" i="43"/>
  <c r="I363" i="43"/>
  <c r="I247" i="43"/>
  <c r="I246" i="43"/>
  <c r="I153" i="43"/>
  <c r="I262" i="43"/>
  <c r="I331" i="43"/>
  <c r="J367" i="43"/>
  <c r="I114" i="43"/>
  <c r="I117" i="43"/>
  <c r="I170" i="43"/>
  <c r="I83" i="43"/>
  <c r="I351" i="43"/>
  <c r="I296" i="43"/>
  <c r="I270" i="43"/>
  <c r="I188" i="43"/>
  <c r="I339" i="43"/>
  <c r="I355" i="43"/>
  <c r="I286" i="43"/>
  <c r="I375" i="43"/>
  <c r="I279" i="43"/>
  <c r="I209" i="43"/>
  <c r="I254" i="43"/>
  <c r="I237" i="43"/>
  <c r="I377" i="43"/>
  <c r="I96" i="43"/>
  <c r="I218" i="43"/>
  <c r="I166" i="43"/>
  <c r="I157" i="43"/>
  <c r="I86" i="43"/>
  <c r="I358" i="43"/>
  <c r="I238" i="43"/>
  <c r="I116" i="43"/>
  <c r="I119" i="43"/>
  <c r="I264" i="43"/>
  <c r="I82" i="43"/>
  <c r="I295" i="43"/>
  <c r="I201" i="43"/>
  <c r="I269" i="43"/>
  <c r="I189" i="43"/>
  <c r="I282" i="43"/>
  <c r="I150" i="43"/>
  <c r="I72" i="43"/>
  <c r="I124" i="43"/>
  <c r="I216" i="43"/>
  <c r="I108" i="43"/>
  <c r="I149" i="43"/>
  <c r="I123" i="43"/>
  <c r="I234" i="43"/>
  <c r="I152" i="43"/>
  <c r="I187" i="43"/>
  <c r="I256" i="43"/>
  <c r="I301" i="43"/>
  <c r="I92" i="43"/>
  <c r="I172" i="43"/>
  <c r="I233" i="43"/>
  <c r="L4" i="44"/>
  <c r="AT122" i="34"/>
  <c r="AT121" i="34"/>
  <c r="AT84" i="34"/>
  <c r="AS121" i="34"/>
  <c r="X36" i="7"/>
  <c r="X38" i="7" s="1"/>
  <c r="X33" i="7" s="1"/>
  <c r="W38" i="7"/>
  <c r="W33" i="7" s="1"/>
  <c r="BX314" i="34"/>
  <c r="BX177" i="34"/>
  <c r="BX67" i="34"/>
  <c r="BX148" i="34"/>
  <c r="BX168" i="34"/>
  <c r="BX165" i="34"/>
  <c r="AS255" i="34"/>
  <c r="BX268" i="34"/>
  <c r="BX286" i="34"/>
  <c r="BX197" i="34"/>
  <c r="BX16" i="34"/>
  <c r="BX203" i="34"/>
  <c r="BX98" i="34"/>
  <c r="BX63" i="34"/>
  <c r="BX138" i="34"/>
  <c r="BX253" i="34"/>
  <c r="BX146" i="34"/>
  <c r="AS135" i="34"/>
  <c r="BX295" i="34"/>
  <c r="BX280" i="34"/>
  <c r="BX111" i="34"/>
  <c r="BX261" i="34"/>
  <c r="BX141" i="34"/>
  <c r="BX136" i="34"/>
  <c r="BX155" i="34"/>
  <c r="BX202" i="34"/>
  <c r="BX120" i="34"/>
  <c r="BX90" i="34"/>
  <c r="BX109" i="34"/>
  <c r="BX58" i="34"/>
  <c r="BX234" i="34"/>
  <c r="BX131" i="34"/>
  <c r="BX221" i="34"/>
  <c r="BX227" i="34"/>
  <c r="BX292" i="34"/>
  <c r="BX139" i="34"/>
  <c r="BX72" i="34"/>
  <c r="BX193" i="34"/>
  <c r="BX7" i="34"/>
  <c r="BX315" i="34"/>
  <c r="BX161" i="34"/>
  <c r="BX56" i="34"/>
  <c r="BX277" i="34"/>
  <c r="BX162" i="34"/>
  <c r="BX68" i="34"/>
  <c r="BX104" i="34"/>
  <c r="BX160" i="34"/>
  <c r="BX226" i="34"/>
  <c r="BX270" i="34"/>
  <c r="BX217" i="34"/>
  <c r="BX140" i="34"/>
  <c r="BX99" i="34"/>
  <c r="BX94" i="34"/>
  <c r="BX171" i="34"/>
  <c r="BX153" i="34"/>
  <c r="BX33" i="34"/>
  <c r="BX184" i="34"/>
  <c r="BX196" i="34"/>
  <c r="BX259" i="34"/>
  <c r="BX224" i="34"/>
  <c r="BX118" i="34"/>
  <c r="BX156" i="34"/>
  <c r="BX293" i="34"/>
  <c r="BX282" i="34"/>
  <c r="BX189" i="34"/>
  <c r="BX185" i="34"/>
  <c r="BX82" i="34"/>
  <c r="BX38" i="34"/>
  <c r="BX284" i="34"/>
  <c r="BX236" i="34"/>
  <c r="BX191" i="34"/>
  <c r="BX149" i="34"/>
  <c r="BX195" i="34"/>
  <c r="BX199" i="34"/>
  <c r="BX211" i="34"/>
  <c r="BX229" i="34"/>
  <c r="BX61" i="34"/>
  <c r="BX310" i="34"/>
  <c r="BX30" i="34"/>
  <c r="BX257" i="34"/>
  <c r="BX216" i="34"/>
  <c r="BX163" i="34"/>
  <c r="BX87" i="34"/>
  <c r="BX6" i="34"/>
  <c r="BX285" i="34"/>
  <c r="BX70" i="34"/>
  <c r="BX271" i="34"/>
  <c r="BX272" i="34"/>
  <c r="BX83" i="34"/>
  <c r="BX96" i="34"/>
  <c r="BX308" i="34"/>
  <c r="BX5" i="34"/>
  <c r="AS5" i="34"/>
  <c r="AT293" i="34"/>
  <c r="AT120" i="34"/>
  <c r="AT23" i="34"/>
  <c r="AT169" i="34"/>
  <c r="AT236" i="34"/>
  <c r="AT125" i="34"/>
  <c r="AT184" i="34"/>
  <c r="AT4" i="34"/>
  <c r="AT158" i="34"/>
  <c r="AT74" i="34"/>
  <c r="AT25" i="34"/>
  <c r="AT267" i="34"/>
  <c r="AT123" i="34"/>
  <c r="AT268" i="34"/>
  <c r="AT22" i="34"/>
  <c r="AT313" i="34"/>
  <c r="AT77" i="34"/>
  <c r="BY77" i="34" s="1"/>
  <c r="AT282" i="34"/>
  <c r="AT96" i="34"/>
  <c r="AT149" i="34"/>
  <c r="AT265" i="34"/>
  <c r="AT108" i="34"/>
  <c r="AT58" i="34"/>
  <c r="AT253" i="34"/>
  <c r="AT177" i="34"/>
  <c r="AT297" i="34"/>
  <c r="AT72" i="34"/>
  <c r="AT44" i="34"/>
  <c r="AT185" i="34"/>
  <c r="AT60" i="34"/>
  <c r="AT315" i="34"/>
  <c r="AT39" i="34"/>
  <c r="AT163" i="34"/>
  <c r="AT68" i="34"/>
  <c r="AT232" i="34"/>
  <c r="AT208" i="34"/>
  <c r="AT233" i="34"/>
  <c r="AT79" i="34"/>
  <c r="AT195" i="34"/>
  <c r="AT198" i="34"/>
  <c r="AT244" i="34"/>
  <c r="AT113" i="34"/>
  <c r="AT165" i="34"/>
  <c r="AT204" i="34"/>
  <c r="AT206" i="34" s="1"/>
  <c r="AT263" i="34"/>
  <c r="AT279" i="34"/>
  <c r="AT28" i="34"/>
  <c r="AT186" i="34"/>
  <c r="AT138" i="34"/>
  <c r="AT33" i="34"/>
  <c r="AT227" i="34"/>
  <c r="AT6" i="34"/>
  <c r="AT183" i="34"/>
  <c r="AT29" i="34"/>
  <c r="AT63" i="34"/>
  <c r="AT173" i="34"/>
  <c r="AT311" i="34"/>
  <c r="AT16" i="34"/>
  <c r="AT199" i="34"/>
  <c r="AT83" i="34"/>
  <c r="AT250" i="34"/>
  <c r="AT162" i="34"/>
  <c r="AT221" i="34"/>
  <c r="AT234" i="34"/>
  <c r="AT94" i="34"/>
  <c r="AT273" i="34"/>
  <c r="BY194" i="34" s="1"/>
  <c r="AT261" i="34"/>
  <c r="AT57" i="34"/>
  <c r="AT154" i="34"/>
  <c r="AT157" i="34"/>
  <c r="AT281" i="34"/>
  <c r="AT61" i="34"/>
  <c r="AT211" i="34"/>
  <c r="AT192" i="34"/>
  <c r="AT230" i="34"/>
  <c r="AT174" i="34"/>
  <c r="AT262" i="34"/>
  <c r="AT70" i="34"/>
  <c r="AT137" i="34"/>
  <c r="BY266" i="34" s="1"/>
  <c r="AT202" i="34"/>
  <c r="AT93" i="34"/>
  <c r="AT228" i="34"/>
  <c r="AT254" i="34"/>
  <c r="AT59" i="34"/>
  <c r="AT82" i="34"/>
  <c r="AT145" i="34"/>
  <c r="AT141" i="34"/>
  <c r="AT217" i="34"/>
  <c r="AT104" i="34"/>
  <c r="AT102" i="34"/>
  <c r="AT110" i="34"/>
  <c r="AT99" i="34"/>
  <c r="AT67" i="34"/>
  <c r="AT222" i="34"/>
  <c r="AT88" i="34"/>
  <c r="AT289" i="34"/>
  <c r="AT207" i="34"/>
  <c r="AT109" i="34"/>
  <c r="AT118" i="34"/>
  <c r="AT168" i="34"/>
  <c r="AT285" i="34"/>
  <c r="AT106" i="34"/>
  <c r="AT286" i="34"/>
  <c r="AT182" i="34"/>
  <c r="AT280" i="34"/>
  <c r="AT17" i="34"/>
  <c r="AT166" i="34"/>
  <c r="AT146" i="34"/>
  <c r="AT237" i="34"/>
  <c r="AT50" i="34"/>
  <c r="AT148" i="34"/>
  <c r="AT152" i="34"/>
  <c r="AT277" i="34"/>
  <c r="AT156" i="34"/>
  <c r="AT89" i="34"/>
  <c r="AT200" i="34"/>
  <c r="AT136" i="34"/>
  <c r="AT111" i="34"/>
  <c r="AT197" i="34"/>
  <c r="AT153" i="34"/>
  <c r="AT139" i="34"/>
  <c r="AT91" i="34"/>
  <c r="AT161" i="34"/>
  <c r="AT71" i="34"/>
  <c r="AT90" i="34"/>
  <c r="AT238" i="34"/>
  <c r="AT143" i="34"/>
  <c r="AT298" i="34"/>
  <c r="AT194" i="34"/>
  <c r="AT299" i="34"/>
  <c r="AT100" i="34"/>
  <c r="AT218" i="34"/>
  <c r="AT193" i="34"/>
  <c r="AT30" i="34"/>
  <c r="AT189" i="34"/>
  <c r="AT103" i="34"/>
  <c r="AT38" i="34"/>
  <c r="AT275" i="34"/>
  <c r="AT224" i="34"/>
  <c r="AT203" i="34"/>
  <c r="AT187" i="34"/>
  <c r="AT155" i="34"/>
  <c r="AT98" i="34"/>
  <c r="AT239" i="34"/>
  <c r="AT8" i="34"/>
  <c r="AT266" i="34"/>
  <c r="AT271" i="34"/>
  <c r="AT229" i="34"/>
  <c r="AT127" i="34"/>
  <c r="AT160" i="34"/>
  <c r="AT180" i="34"/>
  <c r="AT170" i="34"/>
  <c r="AT7" i="34"/>
  <c r="AT215" i="34"/>
  <c r="AT272" i="34"/>
  <c r="AT270" i="34"/>
  <c r="AT294" i="34"/>
  <c r="AT142" i="34"/>
  <c r="AT292" i="34"/>
  <c r="AT190" i="34"/>
  <c r="AT56" i="34"/>
  <c r="AT75" i="34"/>
  <c r="AT213" i="34"/>
  <c r="AT124" i="34"/>
  <c r="AT87" i="34"/>
  <c r="AT205" i="34"/>
  <c r="AT188" i="34"/>
  <c r="AT223" i="34"/>
  <c r="AT171" i="34"/>
  <c r="AT258" i="34"/>
  <c r="AT140" i="34"/>
  <c r="AT62" i="34"/>
  <c r="AT259" i="34"/>
  <c r="AT291" i="34"/>
  <c r="AT85" i="34"/>
  <c r="AT191" i="34"/>
  <c r="AT92" i="34"/>
  <c r="AT231" i="34"/>
  <c r="AT105" i="34"/>
  <c r="AT257" i="34"/>
  <c r="AT308" i="34"/>
  <c r="AT101" i="34"/>
  <c r="AT150" i="34"/>
  <c r="AT284" i="34"/>
  <c r="AT131" i="34"/>
  <c r="AT86" i="34"/>
  <c r="AT196" i="34"/>
  <c r="AT314" i="34"/>
  <c r="AT216" i="34"/>
  <c r="AT32" i="34"/>
  <c r="AT114" i="34"/>
  <c r="AT226" i="34"/>
  <c r="AT235" i="34"/>
  <c r="AT312" i="34"/>
  <c r="BX262" i="34"/>
  <c r="BX255" i="34"/>
  <c r="BX209" i="34"/>
  <c r="BX210" i="34"/>
  <c r="BX31" i="34"/>
  <c r="BX116" i="34"/>
  <c r="BX114" i="34"/>
  <c r="BX117" i="34"/>
  <c r="BX115" i="34"/>
  <c r="BX113" i="34"/>
  <c r="BX264" i="34"/>
  <c r="BX251" i="34"/>
  <c r="BX250" i="34"/>
  <c r="BX77" i="34"/>
  <c r="BX79" i="34"/>
  <c r="BX208" i="34"/>
  <c r="BX26" i="34"/>
  <c r="BX273" i="34"/>
  <c r="BX256" i="34"/>
  <c r="BX194" i="34"/>
  <c r="BX159" i="34"/>
  <c r="BX158" i="34"/>
  <c r="BX300" i="34"/>
  <c r="BX283" i="34"/>
  <c r="BX207" i="34"/>
  <c r="BX4" i="34"/>
  <c r="M3" i="35"/>
  <c r="L6" i="35"/>
  <c r="BX135" i="34"/>
  <c r="AS305" i="34"/>
  <c r="BX320" i="34"/>
  <c r="AS296" i="34"/>
  <c r="AT256" i="34"/>
  <c r="AS290" i="34"/>
  <c r="AT51" i="34"/>
  <c r="AT287" i="34"/>
  <c r="AT144" i="34"/>
  <c r="AS210" i="34"/>
  <c r="AS52" i="34"/>
  <c r="AS26" i="34"/>
  <c r="AT126" i="34"/>
  <c r="AS219" i="34"/>
  <c r="BX91" i="34" s="1"/>
  <c r="AS287" i="34"/>
  <c r="AT26" i="34"/>
  <c r="AT283" i="34"/>
  <c r="AS194" i="34"/>
  <c r="AS172" i="34"/>
  <c r="AT214" i="34"/>
  <c r="AT316" i="34"/>
  <c r="AT76" i="34"/>
  <c r="AT73" i="34" s="1"/>
  <c r="AS27" i="34"/>
  <c r="AT219" i="34"/>
  <c r="AT115" i="34"/>
  <c r="AS316" i="34"/>
  <c r="AS251" i="34"/>
  <c r="AS79" i="34"/>
  <c r="AT159" i="34"/>
  <c r="AT288" i="34"/>
  <c r="AT251" i="34"/>
  <c r="AS76" i="34"/>
  <c r="AS73" i="34" s="1"/>
  <c r="AS186" i="34"/>
  <c r="AS300" i="34"/>
  <c r="AT209" i="34"/>
  <c r="AS19" i="34"/>
  <c r="AS223" i="34"/>
  <c r="AT18" i="34"/>
  <c r="AS126" i="34"/>
  <c r="AT27" i="34"/>
  <c r="AS115" i="34"/>
  <c r="AT201" i="34"/>
  <c r="I199" i="43" l="1"/>
  <c r="I271" i="43"/>
  <c r="I223" i="43"/>
  <c r="I90" i="43"/>
  <c r="I314" i="43"/>
  <c r="I179" i="43"/>
  <c r="I95" i="43"/>
  <c r="I326" i="43"/>
  <c r="J330" i="43"/>
  <c r="I69" i="43"/>
  <c r="I336" i="43"/>
  <c r="I70" i="43"/>
  <c r="I321" i="43"/>
  <c r="I293" i="43"/>
  <c r="I213" i="43"/>
  <c r="I102" i="43"/>
  <c r="I346" i="43"/>
  <c r="I182" i="43"/>
  <c r="I248" i="43"/>
  <c r="I158" i="43"/>
  <c r="I334" i="43"/>
  <c r="I132" i="43"/>
  <c r="I225" i="43"/>
  <c r="I136" i="43"/>
  <c r="I285" i="43"/>
  <c r="I173" i="43"/>
  <c r="I219" i="43"/>
  <c r="I175" i="43"/>
  <c r="I210" i="43"/>
  <c r="I162" i="43"/>
  <c r="I350" i="43"/>
  <c r="I232" i="43"/>
  <c r="I378" i="43"/>
  <c r="I347" i="43"/>
  <c r="I258" i="43"/>
  <c r="I272" i="43"/>
  <c r="I315" i="43"/>
  <c r="I181" i="43"/>
  <c r="I274" i="43"/>
  <c r="J258" i="43"/>
  <c r="I372" i="43"/>
  <c r="I335" i="43"/>
  <c r="I151" i="43"/>
  <c r="I94" i="43"/>
  <c r="I275" i="43"/>
  <c r="I255" i="43"/>
  <c r="I146" i="43"/>
  <c r="I357" i="43"/>
  <c r="I288" i="43"/>
  <c r="I97" i="43"/>
  <c r="I163" i="43"/>
  <c r="I290" i="43"/>
  <c r="I226" i="43"/>
  <c r="I379" i="43"/>
  <c r="I203" i="43"/>
  <c r="I195" i="43"/>
  <c r="I154" i="43"/>
  <c r="I200" i="43"/>
  <c r="I344" i="43"/>
  <c r="I317" i="43"/>
  <c r="I267" i="43"/>
  <c r="I332" i="43"/>
  <c r="I212" i="43"/>
  <c r="I384" i="43"/>
  <c r="I364" i="43"/>
  <c r="I320" i="43"/>
  <c r="I143" i="43"/>
  <c r="I328" i="43"/>
  <c r="I178" i="43"/>
  <c r="I273" i="43"/>
  <c r="J141" i="43"/>
  <c r="I160" i="43"/>
  <c r="I134" i="43"/>
  <c r="I227" i="43"/>
  <c r="I374" i="43"/>
  <c r="I263" i="43"/>
  <c r="I300" i="43"/>
  <c r="I249" i="43"/>
  <c r="I220" i="43"/>
  <c r="I323" i="43"/>
  <c r="I217" i="43"/>
  <c r="I204" i="43"/>
  <c r="I224" i="43"/>
  <c r="I341" i="43"/>
  <c r="I71" i="43"/>
  <c r="I356" i="43"/>
  <c r="I298" i="43"/>
  <c r="I184" i="43"/>
  <c r="I205" i="43"/>
  <c r="I359" i="43"/>
  <c r="I202" i="43"/>
  <c r="I80" i="43"/>
  <c r="I131" i="43"/>
  <c r="I68" i="43"/>
  <c r="I222" i="43"/>
  <c r="I337" i="43"/>
  <c r="I141" i="43"/>
  <c r="I177" i="43"/>
  <c r="I180" i="43"/>
  <c r="I319" i="43"/>
  <c r="I147" i="43"/>
  <c r="I349" i="43"/>
  <c r="I280" i="43"/>
  <c r="I125" i="43"/>
  <c r="I259" i="43"/>
  <c r="I348" i="43"/>
  <c r="I253" i="43"/>
  <c r="I155" i="43"/>
  <c r="I260" i="43"/>
  <c r="I235" i="43"/>
  <c r="I281" i="43"/>
  <c r="I168" i="43"/>
  <c r="I120" i="43"/>
  <c r="I257" i="43"/>
  <c r="I291" i="43"/>
  <c r="I122" i="43"/>
  <c r="I266" i="43"/>
  <c r="I325" i="43"/>
  <c r="I127" i="43"/>
  <c r="I261" i="43"/>
  <c r="I229" i="43"/>
  <c r="I241" i="43"/>
  <c r="AS78" i="34"/>
  <c r="AT78" i="34"/>
  <c r="BX76" i="34"/>
  <c r="BX73" i="34" s="1"/>
  <c r="BY235" i="34"/>
  <c r="BY131" i="34"/>
  <c r="BY171" i="34"/>
  <c r="BY215" i="34"/>
  <c r="BY275" i="34"/>
  <c r="BY299" i="34"/>
  <c r="BY91" i="34"/>
  <c r="BY156" i="34"/>
  <c r="BY18" i="34"/>
  <c r="BY109" i="34"/>
  <c r="BY102" i="34"/>
  <c r="BY228" i="34"/>
  <c r="BY192" i="34"/>
  <c r="BY273" i="34"/>
  <c r="BY16" i="34"/>
  <c r="BY33" i="34"/>
  <c r="BY68" i="34"/>
  <c r="BY244" i="34"/>
  <c r="BY282" i="34"/>
  <c r="BY74" i="34"/>
  <c r="BY120" i="34"/>
  <c r="BX305" i="34"/>
  <c r="AS24" i="34"/>
  <c r="BY226" i="34"/>
  <c r="BY284" i="34"/>
  <c r="BY191" i="34"/>
  <c r="BY223" i="34"/>
  <c r="BY56" i="34"/>
  <c r="BY7" i="34"/>
  <c r="BY8" i="34"/>
  <c r="BY38" i="34"/>
  <c r="BY139" i="34"/>
  <c r="BY277" i="34"/>
  <c r="BY280" i="34"/>
  <c r="BY104" i="34"/>
  <c r="BY93" i="34"/>
  <c r="BY211" i="34"/>
  <c r="BY94" i="34"/>
  <c r="BY311" i="34"/>
  <c r="BY138" i="34"/>
  <c r="BY163" i="34"/>
  <c r="BY177" i="34"/>
  <c r="BY79" i="34"/>
  <c r="BY293" i="34"/>
  <c r="BY76" i="34"/>
  <c r="BY117" i="34"/>
  <c r="BY150" i="34"/>
  <c r="BY85" i="34"/>
  <c r="BY188" i="34"/>
  <c r="BY190" i="34"/>
  <c r="BY170" i="34"/>
  <c r="BY239" i="34"/>
  <c r="BY103" i="34"/>
  <c r="BY298" i="34"/>
  <c r="BY153" i="34"/>
  <c r="BY152" i="34"/>
  <c r="BY182" i="34"/>
  <c r="BY289" i="34"/>
  <c r="BY217" i="34"/>
  <c r="BY202" i="34"/>
  <c r="BY61" i="34"/>
  <c r="BY234" i="34"/>
  <c r="BY173" i="34"/>
  <c r="BY198" i="34"/>
  <c r="BY39" i="34"/>
  <c r="BY253" i="34"/>
  <c r="BY313" i="34"/>
  <c r="BY316" i="34"/>
  <c r="BY32" i="34"/>
  <c r="BY287" i="34"/>
  <c r="BY291" i="34"/>
  <c r="BY292" i="34"/>
  <c r="BY180" i="34"/>
  <c r="BY98" i="34"/>
  <c r="BY189" i="34"/>
  <c r="BY143" i="34"/>
  <c r="BY197" i="34"/>
  <c r="BY148" i="34"/>
  <c r="BY286" i="34"/>
  <c r="BY88" i="34"/>
  <c r="BY141" i="34"/>
  <c r="BY137" i="34"/>
  <c r="BY281" i="34"/>
  <c r="BY221" i="34"/>
  <c r="BY63" i="34"/>
  <c r="BY28" i="34"/>
  <c r="BY195" i="34"/>
  <c r="BY315" i="34"/>
  <c r="BY58" i="34"/>
  <c r="BY22" i="34"/>
  <c r="BY184" i="34"/>
  <c r="BY214" i="34"/>
  <c r="BY216" i="34"/>
  <c r="BY308" i="34"/>
  <c r="BY259" i="34"/>
  <c r="BY142" i="34"/>
  <c r="BY160" i="34"/>
  <c r="BY155" i="34"/>
  <c r="BY30" i="34"/>
  <c r="BY238" i="34"/>
  <c r="BY111" i="34"/>
  <c r="BY51" i="34"/>
  <c r="BY222" i="34"/>
  <c r="BY145" i="34"/>
  <c r="BY70" i="34"/>
  <c r="BY162" i="34"/>
  <c r="BY29" i="34"/>
  <c r="BY279" i="34"/>
  <c r="BY60" i="34"/>
  <c r="BY108" i="34"/>
  <c r="BY268" i="34"/>
  <c r="BX223" i="34"/>
  <c r="AT24" i="34"/>
  <c r="BY314" i="34"/>
  <c r="BY257" i="34"/>
  <c r="BY62" i="34"/>
  <c r="BY87" i="34"/>
  <c r="BY294" i="34"/>
  <c r="BY127" i="34"/>
  <c r="BY187" i="34"/>
  <c r="BY193" i="34"/>
  <c r="BY90" i="34"/>
  <c r="BY136" i="34"/>
  <c r="BY237" i="34"/>
  <c r="BY285" i="34"/>
  <c r="BY67" i="34"/>
  <c r="BY82" i="34"/>
  <c r="BY154" i="34"/>
  <c r="BY264" i="34"/>
  <c r="BY183" i="34"/>
  <c r="BY263" i="34"/>
  <c r="BY185" i="34"/>
  <c r="BY123" i="34"/>
  <c r="BY236" i="34"/>
  <c r="BX316" i="34"/>
  <c r="BY196" i="34"/>
  <c r="BY106" i="34"/>
  <c r="BY140" i="34"/>
  <c r="BY125" i="34"/>
  <c r="BY270" i="34"/>
  <c r="BY229" i="34"/>
  <c r="BY203" i="34"/>
  <c r="BY218" i="34"/>
  <c r="BY71" i="34"/>
  <c r="BY201" i="34"/>
  <c r="BY146" i="34"/>
  <c r="BY168" i="34"/>
  <c r="BY99" i="34"/>
  <c r="BY59" i="34"/>
  <c r="BY174" i="34"/>
  <c r="BY57" i="34"/>
  <c r="BY83" i="34"/>
  <c r="BY6" i="34"/>
  <c r="BY26" i="34"/>
  <c r="BY44" i="34"/>
  <c r="BY149" i="34"/>
  <c r="BY267" i="34"/>
  <c r="BY169" i="34"/>
  <c r="BY312" i="34"/>
  <c r="BY86" i="34"/>
  <c r="BY258" i="34"/>
  <c r="BY213" i="34"/>
  <c r="BY272" i="34"/>
  <c r="BY271" i="34"/>
  <c r="BY224" i="34"/>
  <c r="BY161" i="34"/>
  <c r="BY89" i="34"/>
  <c r="BY166" i="34"/>
  <c r="BY118" i="34"/>
  <c r="BY110" i="34"/>
  <c r="BY261" i="34"/>
  <c r="BY199" i="34"/>
  <c r="BY227" i="34"/>
  <c r="BY165" i="34"/>
  <c r="BY231" i="34"/>
  <c r="BY72" i="34"/>
  <c r="BY96" i="34"/>
  <c r="BY23" i="34"/>
  <c r="BY255" i="34"/>
  <c r="AT255" i="34"/>
  <c r="BY205" i="34"/>
  <c r="BY208" i="34"/>
  <c r="AT320" i="34"/>
  <c r="BY114" i="34"/>
  <c r="BY256" i="34"/>
  <c r="BY233" i="34"/>
  <c r="BY230" i="34"/>
  <c r="BY232" i="34"/>
  <c r="BY115" i="34"/>
  <c r="BY297" i="34"/>
  <c r="AT310" i="34"/>
  <c r="BY19" i="34"/>
  <c r="BY204" i="34"/>
  <c r="AT135" i="34"/>
  <c r="BY206" i="34"/>
  <c r="BY5" i="34"/>
  <c r="AT5" i="34"/>
  <c r="BY17" i="34"/>
  <c r="BY75" i="34"/>
  <c r="BY50" i="34"/>
  <c r="BY113" i="34"/>
  <c r="BY54" i="34"/>
  <c r="BY53" i="34"/>
  <c r="BY116" i="34"/>
  <c r="BY55" i="34"/>
  <c r="BY101" i="34"/>
  <c r="BY52" i="34"/>
  <c r="BY100" i="34"/>
  <c r="AT295" i="34"/>
  <c r="BY252" i="34"/>
  <c r="BY250" i="34"/>
  <c r="BY262" i="34"/>
  <c r="BY251" i="34"/>
  <c r="BY124" i="34"/>
  <c r="BY4" i="34"/>
  <c r="BY105" i="34"/>
  <c r="BY200" i="34"/>
  <c r="BX254" i="34"/>
  <c r="BX27" i="34"/>
  <c r="BX25" i="34"/>
  <c r="BY219" i="34"/>
  <c r="BY92" i="34"/>
  <c r="BY159" i="34"/>
  <c r="BY158" i="34"/>
  <c r="BX219" i="34"/>
  <c r="BX92" i="34"/>
  <c r="BX290" i="34"/>
  <c r="BX288" i="34"/>
  <c r="BY254" i="34"/>
  <c r="BY27" i="34"/>
  <c r="BY25" i="34"/>
  <c r="BY209" i="34"/>
  <c r="BY210" i="34"/>
  <c r="BY31" i="34"/>
  <c r="BX172" i="34"/>
  <c r="BX175" i="34"/>
  <c r="BY300" i="34"/>
  <c r="BY283" i="34"/>
  <c r="BY207" i="34"/>
  <c r="K14" i="31"/>
  <c r="X14" i="31"/>
  <c r="K52" i="36"/>
  <c r="M4" i="35"/>
  <c r="L14" i="36" s="1"/>
  <c r="BX296" i="34"/>
  <c r="AT260" i="34"/>
  <c r="AS214" i="34"/>
  <c r="AS264" i="34"/>
  <c r="AS144" i="34"/>
  <c r="AT116" i="34"/>
  <c r="AT19" i="34"/>
  <c r="AT80" i="34"/>
  <c r="AT212" i="34"/>
  <c r="AS80" i="34"/>
  <c r="AS31" i="34"/>
  <c r="AT290" i="34"/>
  <c r="AS212" i="34"/>
  <c r="AT220" i="34"/>
  <c r="AT210" i="34"/>
  <c r="AT264" i="34"/>
  <c r="AT151" i="34"/>
  <c r="AT300" i="34"/>
  <c r="AS256" i="34"/>
  <c r="AS175" i="34"/>
  <c r="AT9" i="34"/>
  <c r="AT52" i="34"/>
  <c r="AS252" i="34"/>
  <c r="AS116" i="34"/>
  <c r="AT172" i="34"/>
  <c r="AT128" i="34"/>
  <c r="AS128" i="34"/>
  <c r="AS220" i="34"/>
  <c r="J271" i="43" l="1"/>
  <c r="I236" i="43"/>
  <c r="J89" i="43"/>
  <c r="I354" i="43"/>
  <c r="J223" i="43"/>
  <c r="I91" i="43"/>
  <c r="J68" i="43"/>
  <c r="J314" i="43"/>
  <c r="J116" i="43"/>
  <c r="J117" i="43"/>
  <c r="J139" i="43"/>
  <c r="J270" i="43"/>
  <c r="J294" i="43"/>
  <c r="J319" i="43"/>
  <c r="J295" i="43"/>
  <c r="J325" i="43"/>
  <c r="J153" i="43"/>
  <c r="J336" i="43"/>
  <c r="J376" i="43"/>
  <c r="J108" i="43"/>
  <c r="J121" i="43"/>
  <c r="J232" i="43"/>
  <c r="J282" i="43"/>
  <c r="J189" i="43"/>
  <c r="I380" i="43"/>
  <c r="J327" i="43"/>
  <c r="J146" i="43"/>
  <c r="J200" i="43"/>
  <c r="J191" i="43"/>
  <c r="J321" i="43"/>
  <c r="J332" i="43"/>
  <c r="J93" i="43"/>
  <c r="J286" i="43"/>
  <c r="J94" i="43"/>
  <c r="J323" i="43"/>
  <c r="J248" i="43"/>
  <c r="J259" i="43"/>
  <c r="J345" i="43"/>
  <c r="J350" i="43"/>
  <c r="J253" i="43"/>
  <c r="J355" i="43"/>
  <c r="J377" i="43"/>
  <c r="J237" i="43"/>
  <c r="J281" i="43"/>
  <c r="J217" i="43"/>
  <c r="J234" i="43"/>
  <c r="J214" i="43"/>
  <c r="J143" i="43"/>
  <c r="J375" i="43"/>
  <c r="J168" i="43"/>
  <c r="J102" i="43"/>
  <c r="J287" i="43"/>
  <c r="J346" i="43"/>
  <c r="J80" i="43"/>
  <c r="J166" i="43"/>
  <c r="J155" i="43"/>
  <c r="J235" i="43"/>
  <c r="J347" i="43"/>
  <c r="J95" i="43"/>
  <c r="J91" i="43"/>
  <c r="I156" i="43"/>
  <c r="J156" i="43"/>
  <c r="I318" i="43"/>
  <c r="J188" i="43"/>
  <c r="J316" i="43"/>
  <c r="J165" i="43"/>
  <c r="J118" i="43"/>
  <c r="J81" i="43"/>
  <c r="J361" i="43"/>
  <c r="J297" i="43"/>
  <c r="J272" i="43"/>
  <c r="J87" i="43"/>
  <c r="J229" i="43"/>
  <c r="J174" i="43"/>
  <c r="J225" i="43"/>
  <c r="J277" i="43"/>
  <c r="J233" i="43"/>
  <c r="J90" i="43"/>
  <c r="J238" i="43"/>
  <c r="J210" i="43"/>
  <c r="J267" i="43"/>
  <c r="J204" i="43"/>
  <c r="J300" i="43"/>
  <c r="J247" i="43"/>
  <c r="J131" i="43"/>
  <c r="J154" i="43"/>
  <c r="J358" i="43"/>
  <c r="J378" i="43"/>
  <c r="J172" i="43"/>
  <c r="J226" i="43"/>
  <c r="J115" i="43"/>
  <c r="J219" i="43"/>
  <c r="J372" i="43"/>
  <c r="J86" i="43"/>
  <c r="J92" i="43"/>
  <c r="J201" i="43"/>
  <c r="J212" i="43"/>
  <c r="J162" i="43"/>
  <c r="J351" i="43"/>
  <c r="J317" i="43"/>
  <c r="J298" i="43"/>
  <c r="J353" i="43"/>
  <c r="J362" i="43"/>
  <c r="J254" i="43"/>
  <c r="J181" i="43"/>
  <c r="J241" i="43"/>
  <c r="J158" i="43"/>
  <c r="J344" i="43"/>
  <c r="J72" i="43"/>
  <c r="J255" i="43"/>
  <c r="I369" i="43"/>
  <c r="J308" i="43"/>
  <c r="J337" i="43"/>
  <c r="J173" i="43"/>
  <c r="J363" i="43"/>
  <c r="J195" i="43"/>
  <c r="J364" i="43"/>
  <c r="J274" i="43"/>
  <c r="J318" i="43"/>
  <c r="I283" i="43"/>
  <c r="J283" i="43"/>
  <c r="J264" i="43"/>
  <c r="J315" i="43"/>
  <c r="J119" i="43"/>
  <c r="J177" i="43"/>
  <c r="J268" i="43"/>
  <c r="J179" i="43"/>
  <c r="J320" i="43"/>
  <c r="J269" i="43"/>
  <c r="J160" i="43"/>
  <c r="J291" i="43"/>
  <c r="J182" i="43"/>
  <c r="J288" i="43"/>
  <c r="J322" i="43"/>
  <c r="J331" i="43"/>
  <c r="J70" i="43"/>
  <c r="J123" i="43"/>
  <c r="J265" i="43"/>
  <c r="J293" i="43"/>
  <c r="J170" i="43"/>
  <c r="J187" i="43"/>
  <c r="J328" i="43"/>
  <c r="J349" i="43"/>
  <c r="J257" i="43"/>
  <c r="J151" i="43"/>
  <c r="J124" i="43"/>
  <c r="J134" i="43"/>
  <c r="J175" i="43"/>
  <c r="J224" i="43"/>
  <c r="J280" i="43"/>
  <c r="J122" i="43"/>
  <c r="J127" i="43"/>
  <c r="J205" i="43"/>
  <c r="J261" i="43"/>
  <c r="J244" i="43"/>
  <c r="J96" i="43"/>
  <c r="J103" i="43"/>
  <c r="J125" i="43"/>
  <c r="J246" i="43"/>
  <c r="J167" i="43"/>
  <c r="J252" i="43"/>
  <c r="J140" i="43"/>
  <c r="J227" i="43"/>
  <c r="J275" i="43"/>
  <c r="J341" i="43"/>
  <c r="J71" i="43"/>
  <c r="J348" i="43"/>
  <c r="J184" i="43"/>
  <c r="J132" i="43"/>
  <c r="J256" i="43"/>
  <c r="J82" i="43"/>
  <c r="J339" i="43"/>
  <c r="J299" i="43"/>
  <c r="K367" i="43"/>
  <c r="I360" i="43"/>
  <c r="I137" i="43"/>
  <c r="I239" i="43"/>
  <c r="J273" i="43"/>
  <c r="I352" i="43"/>
  <c r="J222" i="43"/>
  <c r="I89" i="43"/>
  <c r="J169" i="43"/>
  <c r="J326" i="43"/>
  <c r="J164" i="43"/>
  <c r="J180" i="43"/>
  <c r="J114" i="43"/>
  <c r="J69" i="43"/>
  <c r="J83" i="43"/>
  <c r="J296" i="43"/>
  <c r="J178" i="43"/>
  <c r="J136" i="43"/>
  <c r="J263" i="43"/>
  <c r="J230" i="43"/>
  <c r="J335" i="43"/>
  <c r="J150" i="43"/>
  <c r="J213" i="43"/>
  <c r="J147" i="43"/>
  <c r="J163" i="43"/>
  <c r="J135" i="43"/>
  <c r="J334" i="43"/>
  <c r="J260" i="43"/>
  <c r="J249" i="43"/>
  <c r="J218" i="43"/>
  <c r="J301" i="43"/>
  <c r="J251" i="43"/>
  <c r="J126" i="43"/>
  <c r="I287" i="43"/>
  <c r="J343" i="43"/>
  <c r="J209" i="43"/>
  <c r="J302" i="43"/>
  <c r="J206" i="43"/>
  <c r="J278" i="43"/>
  <c r="J379" i="43"/>
  <c r="J285" i="43"/>
  <c r="J152" i="43"/>
  <c r="J207" i="43"/>
  <c r="J356" i="43"/>
  <c r="J380" i="43"/>
  <c r="J262" i="43"/>
  <c r="J266" i="43"/>
  <c r="J216" i="43"/>
  <c r="J303" i="43"/>
  <c r="J149" i="43"/>
  <c r="J357" i="43"/>
  <c r="J202" i="43"/>
  <c r="J157" i="43"/>
  <c r="J203" i="43"/>
  <c r="J120" i="43"/>
  <c r="J290" i="43"/>
  <c r="J138" i="43"/>
  <c r="J97" i="43"/>
  <c r="J292" i="43"/>
  <c r="J220" i="43"/>
  <c r="J279" i="43"/>
  <c r="I140" i="43"/>
  <c r="M4" i="44"/>
  <c r="BY320" i="34"/>
  <c r="BX78" i="34"/>
  <c r="AU121" i="34"/>
  <c r="AU84" i="34"/>
  <c r="AU122" i="34"/>
  <c r="BY78" i="34"/>
  <c r="BY73" i="34"/>
  <c r="BX214" i="34"/>
  <c r="BX24" i="34"/>
  <c r="BY212" i="34"/>
  <c r="BY295" i="34"/>
  <c r="BY24" i="34"/>
  <c r="BX212" i="34"/>
  <c r="BY310" i="34"/>
  <c r="BY135" i="34"/>
  <c r="AT296" i="34"/>
  <c r="AT305" i="34"/>
  <c r="AU260" i="34"/>
  <c r="BZ260" i="34" s="1"/>
  <c r="AU230" i="34"/>
  <c r="AU108" i="34"/>
  <c r="AU231" i="34"/>
  <c r="AU282" i="34"/>
  <c r="AU32" i="34"/>
  <c r="AU273" i="34"/>
  <c r="AU244" i="34"/>
  <c r="AU263" i="34"/>
  <c r="AU183" i="34"/>
  <c r="AU4" i="34"/>
  <c r="AU189" i="34"/>
  <c r="AU192" i="34"/>
  <c r="AU146" i="34"/>
  <c r="AU156" i="34"/>
  <c r="AU50" i="34"/>
  <c r="AU313" i="34"/>
  <c r="AU202" i="34"/>
  <c r="AU268" i="34"/>
  <c r="AU99" i="34"/>
  <c r="AU203" i="34"/>
  <c r="AU111" i="34"/>
  <c r="AU138" i="34"/>
  <c r="AU44" i="34"/>
  <c r="AU144" i="34"/>
  <c r="AU180" i="34"/>
  <c r="AU221" i="34"/>
  <c r="AU76" i="34"/>
  <c r="AU73" i="34" s="1"/>
  <c r="AU190" i="34"/>
  <c r="AU259" i="34"/>
  <c r="AU136" i="34"/>
  <c r="AU95" i="34"/>
  <c r="AU7" i="34"/>
  <c r="AU232" i="34"/>
  <c r="AU216" i="34"/>
  <c r="AU23" i="34"/>
  <c r="AU171" i="34"/>
  <c r="AU265" i="34"/>
  <c r="AU297" i="34"/>
  <c r="AU51" i="34"/>
  <c r="AU208" i="34"/>
  <c r="AU142" i="34"/>
  <c r="AU143" i="34"/>
  <c r="AU88" i="34"/>
  <c r="AU251" i="34"/>
  <c r="AU188" i="34"/>
  <c r="AU39" i="34"/>
  <c r="AU25" i="34"/>
  <c r="AU194" i="34"/>
  <c r="AU106" i="34"/>
  <c r="AU145" i="34"/>
  <c r="AU62" i="34"/>
  <c r="AU270" i="34"/>
  <c r="AU293" i="34"/>
  <c r="AU118" i="34"/>
  <c r="AU212" i="34"/>
  <c r="AU30" i="34"/>
  <c r="AU153" i="34"/>
  <c r="AU90" i="34"/>
  <c r="AU115" i="34"/>
  <c r="AU83" i="34"/>
  <c r="AU284" i="34"/>
  <c r="AU224" i="34"/>
  <c r="AU253" i="34"/>
  <c r="AU275" i="34"/>
  <c r="AU149" i="34"/>
  <c r="AU207" i="34"/>
  <c r="AU31" i="34"/>
  <c r="AU285" i="34"/>
  <c r="AU163" i="34"/>
  <c r="AU17" i="34"/>
  <c r="AU213" i="34"/>
  <c r="AU239" i="34"/>
  <c r="AU102" i="34"/>
  <c r="AU158" i="34"/>
  <c r="AU109" i="34"/>
  <c r="AU151" i="34"/>
  <c r="AU8" i="34"/>
  <c r="AU286" i="34"/>
  <c r="AU229" i="34"/>
  <c r="AU19" i="34"/>
  <c r="AU93" i="34"/>
  <c r="AU75" i="34"/>
  <c r="AU120" i="34"/>
  <c r="AU197" i="34"/>
  <c r="AU258" i="34"/>
  <c r="AU125" i="34"/>
  <c r="AU256" i="34"/>
  <c r="AU68" i="34"/>
  <c r="AU27" i="34"/>
  <c r="AU228" i="34"/>
  <c r="AU124" i="34"/>
  <c r="AU85" i="34"/>
  <c r="AU59" i="34"/>
  <c r="AU71" i="34"/>
  <c r="AU215" i="34"/>
  <c r="AU233" i="34"/>
  <c r="AU193" i="34"/>
  <c r="AU220" i="34"/>
  <c r="AU26" i="34"/>
  <c r="AU159" i="34"/>
  <c r="AU79" i="34"/>
  <c r="AU222" i="34"/>
  <c r="AU217" i="34"/>
  <c r="AU237" i="34"/>
  <c r="AU191" i="34"/>
  <c r="AU288" i="34"/>
  <c r="AU77" i="34"/>
  <c r="AU87" i="34"/>
  <c r="AU94" i="34"/>
  <c r="AU139" i="34"/>
  <c r="AU170" i="34"/>
  <c r="AU283" i="34"/>
  <c r="AU155" i="34"/>
  <c r="AU289" i="34"/>
  <c r="AU100" i="34"/>
  <c r="AU312" i="34"/>
  <c r="AU235" i="34"/>
  <c r="AU165" i="34"/>
  <c r="AU123" i="34"/>
  <c r="AU184" i="34"/>
  <c r="AU140" i="34"/>
  <c r="AU166" i="34"/>
  <c r="AU287" i="34"/>
  <c r="AU234" i="34"/>
  <c r="AU161" i="34"/>
  <c r="AU160" i="34"/>
  <c r="AU214" i="34"/>
  <c r="AU89" i="34"/>
  <c r="AU182" i="34"/>
  <c r="AU209" i="34"/>
  <c r="AU67" i="34"/>
  <c r="AU219" i="34"/>
  <c r="AU201" i="34"/>
  <c r="AU294" i="34"/>
  <c r="AU173" i="34"/>
  <c r="AU16" i="34"/>
  <c r="AU58" i="34"/>
  <c r="AU141" i="34"/>
  <c r="AU218" i="34"/>
  <c r="AU267" i="34"/>
  <c r="AU57" i="34"/>
  <c r="AU18" i="34"/>
  <c r="AU264" i="34"/>
  <c r="AU98" i="34"/>
  <c r="AU29" i="34"/>
  <c r="AU91" i="34"/>
  <c r="AU72" i="34"/>
  <c r="AU61" i="34"/>
  <c r="AU177" i="34"/>
  <c r="AU154" i="34"/>
  <c r="AU290" i="34"/>
  <c r="AU63" i="34"/>
  <c r="AU70" i="34"/>
  <c r="AU168" i="34"/>
  <c r="AU101" i="34"/>
  <c r="AU6" i="34"/>
  <c r="AU211" i="34"/>
  <c r="AU169" i="34"/>
  <c r="AU266" i="34"/>
  <c r="AU200" i="34"/>
  <c r="AU28" i="34"/>
  <c r="AU308" i="34"/>
  <c r="AU271" i="34"/>
  <c r="AU279" i="34"/>
  <c r="AU103" i="34"/>
  <c r="AU299" i="34"/>
  <c r="AU110" i="34"/>
  <c r="AU315" i="34"/>
  <c r="AU205" i="34"/>
  <c r="AU316" i="34"/>
  <c r="AU126" i="34"/>
  <c r="AU291" i="34"/>
  <c r="AU86" i="34"/>
  <c r="AU223" i="34"/>
  <c r="AU92" i="34"/>
  <c r="AU22" i="34"/>
  <c r="AU127" i="34"/>
  <c r="AU131" i="34"/>
  <c r="AU157" i="34"/>
  <c r="AU116" i="34"/>
  <c r="AU254" i="34"/>
  <c r="AU104" i="34"/>
  <c r="AU56" i="34"/>
  <c r="AU311" i="34"/>
  <c r="AU210" i="34"/>
  <c r="AU227" i="34"/>
  <c r="AU148" i="34"/>
  <c r="AU52" i="34"/>
  <c r="AU262" i="34"/>
  <c r="AU204" i="34"/>
  <c r="AU206" i="34" s="1"/>
  <c r="AU114" i="34"/>
  <c r="AU162" i="34"/>
  <c r="AU292" i="34"/>
  <c r="AU187" i="34"/>
  <c r="AU33" i="34"/>
  <c r="AU172" i="34"/>
  <c r="AU152" i="34"/>
  <c r="AU300" i="34"/>
  <c r="AU38" i="34"/>
  <c r="AU82" i="34"/>
  <c r="AU272" i="34"/>
  <c r="AU74" i="34"/>
  <c r="AU257" i="34"/>
  <c r="AU198" i="34"/>
  <c r="AU185" i="34"/>
  <c r="AU199" i="34"/>
  <c r="AU186" i="34"/>
  <c r="AU236" i="34"/>
  <c r="AU238" i="34"/>
  <c r="AU60" i="34"/>
  <c r="AU137" i="34"/>
  <c r="AU105" i="34"/>
  <c r="AU113" i="34"/>
  <c r="AU226" i="34"/>
  <c r="AU9" i="34"/>
  <c r="AU196" i="34"/>
  <c r="AU250" i="34"/>
  <c r="AU261" i="34"/>
  <c r="AU298" i="34"/>
  <c r="AU280" i="34"/>
  <c r="AU96" i="34"/>
  <c r="AU314" i="34"/>
  <c r="AU174" i="34"/>
  <c r="AU150" i="34"/>
  <c r="AU277" i="34"/>
  <c r="AU281" i="34"/>
  <c r="AU195" i="34"/>
  <c r="BY225" i="34"/>
  <c r="BY80" i="34"/>
  <c r="BY81" i="34"/>
  <c r="BY15" i="34"/>
  <c r="BY13" i="34"/>
  <c r="BY11" i="34"/>
  <c r="BY9" i="34"/>
  <c r="BY14" i="34"/>
  <c r="BY12" i="34"/>
  <c r="BY10" i="34"/>
  <c r="BY288" i="34"/>
  <c r="BY290" i="34"/>
  <c r="BX128" i="34"/>
  <c r="BX126" i="34"/>
  <c r="BY128" i="34"/>
  <c r="BY126" i="34"/>
  <c r="BX225" i="34"/>
  <c r="BX80" i="34"/>
  <c r="BX81" i="34"/>
  <c r="BY276" i="34"/>
  <c r="BY260" i="34"/>
  <c r="BY172" i="34"/>
  <c r="BY175" i="34"/>
  <c r="M6" i="35"/>
  <c r="N3" i="35"/>
  <c r="AT301" i="34"/>
  <c r="AU34" i="34"/>
  <c r="AT276" i="34"/>
  <c r="AS9" i="34"/>
  <c r="AU117" i="34"/>
  <c r="AT252" i="34"/>
  <c r="AS81" i="34"/>
  <c r="AS276" i="34"/>
  <c r="AU147" i="34"/>
  <c r="AU80" i="34"/>
  <c r="AS178" i="34"/>
  <c r="AS117" i="34"/>
  <c r="AT53" i="34"/>
  <c r="AT117" i="34"/>
  <c r="AS151" i="34"/>
  <c r="AT95" i="34"/>
  <c r="AU97" i="34"/>
  <c r="AT81" i="34"/>
  <c r="AS34" i="34"/>
  <c r="AT132" i="34"/>
  <c r="AS260" i="34"/>
  <c r="AS176" i="34"/>
  <c r="AT147" i="34"/>
  <c r="AU252" i="34"/>
  <c r="AU10" i="34"/>
  <c r="AT10" i="34"/>
  <c r="AS301" i="34"/>
  <c r="AU276" i="34"/>
  <c r="AS95" i="34"/>
  <c r="AT240" i="34"/>
  <c r="AU175" i="34"/>
  <c r="AT175" i="34"/>
  <c r="AS132" i="34"/>
  <c r="AT31" i="34"/>
  <c r="AS53" i="34"/>
  <c r="AU128" i="34"/>
  <c r="J236" i="43" l="1"/>
  <c r="I144" i="43"/>
  <c r="I190" i="43"/>
  <c r="J74" i="43"/>
  <c r="J75" i="43"/>
  <c r="J144" i="43"/>
  <c r="J199" i="43"/>
  <c r="J359" i="43"/>
  <c r="J137" i="43"/>
  <c r="J324" i="43"/>
  <c r="I289" i="43"/>
  <c r="I192" i="43"/>
  <c r="J76" i="43"/>
  <c r="J77" i="43"/>
  <c r="J289" i="43"/>
  <c r="K324" i="43"/>
  <c r="J374" i="43"/>
  <c r="J276" i="43"/>
  <c r="J142" i="43"/>
  <c r="I142" i="43"/>
  <c r="J340" i="43"/>
  <c r="J190" i="43"/>
  <c r="J354" i="43"/>
  <c r="J78" i="43"/>
  <c r="J79" i="43"/>
  <c r="I276" i="43"/>
  <c r="I88" i="43"/>
  <c r="J384" i="43"/>
  <c r="J239" i="43"/>
  <c r="I145" i="43"/>
  <c r="J192" i="43"/>
  <c r="J352" i="43"/>
  <c r="J73" i="43"/>
  <c r="J145" i="43"/>
  <c r="J88" i="43"/>
  <c r="I278" i="43"/>
  <c r="BY296" i="34"/>
  <c r="AU78" i="34"/>
  <c r="BX301" i="34"/>
  <c r="BX176" i="34"/>
  <c r="BY240" i="34"/>
  <c r="BZ280" i="34"/>
  <c r="BZ106" i="34"/>
  <c r="BZ198" i="34"/>
  <c r="BZ172" i="34"/>
  <c r="BZ291" i="34"/>
  <c r="BZ279" i="34"/>
  <c r="BZ6" i="34"/>
  <c r="BZ177" i="34"/>
  <c r="BZ57" i="34"/>
  <c r="BZ161" i="34"/>
  <c r="BZ235" i="34"/>
  <c r="BZ94" i="34"/>
  <c r="BZ59" i="34"/>
  <c r="BZ258" i="34"/>
  <c r="BZ8" i="34"/>
  <c r="BZ163" i="34"/>
  <c r="BZ284" i="34"/>
  <c r="BZ293" i="34"/>
  <c r="BZ188" i="34"/>
  <c r="BZ259" i="34"/>
  <c r="BZ111" i="34"/>
  <c r="BZ146" i="34"/>
  <c r="BZ32" i="34"/>
  <c r="BZ195" i="34"/>
  <c r="BZ298" i="34"/>
  <c r="BZ137" i="34"/>
  <c r="BZ257" i="34"/>
  <c r="BZ33" i="34"/>
  <c r="BZ148" i="34"/>
  <c r="AU24" i="34"/>
  <c r="BZ271" i="34"/>
  <c r="BZ101" i="34"/>
  <c r="BZ61" i="34"/>
  <c r="BZ267" i="34"/>
  <c r="BZ219" i="34"/>
  <c r="BZ234" i="34"/>
  <c r="BZ312" i="34"/>
  <c r="BZ87" i="34"/>
  <c r="BZ159" i="34"/>
  <c r="BZ85" i="34"/>
  <c r="BZ197" i="34"/>
  <c r="BZ285" i="34"/>
  <c r="BZ83" i="34"/>
  <c r="BZ270" i="34"/>
  <c r="BZ171" i="34"/>
  <c r="BZ190" i="34"/>
  <c r="BZ203" i="34"/>
  <c r="BZ192" i="34"/>
  <c r="BZ282" i="34"/>
  <c r="BZ281" i="34"/>
  <c r="BZ261" i="34"/>
  <c r="BZ60" i="34"/>
  <c r="BZ74" i="34"/>
  <c r="BZ187" i="34"/>
  <c r="BZ227" i="34"/>
  <c r="BZ131" i="34"/>
  <c r="BZ316" i="34"/>
  <c r="BZ308" i="34"/>
  <c r="BZ168" i="34"/>
  <c r="BZ72" i="34"/>
  <c r="BZ218" i="34"/>
  <c r="BZ67" i="34"/>
  <c r="BZ79" i="34"/>
  <c r="BZ124" i="34"/>
  <c r="BZ120" i="34"/>
  <c r="BZ109" i="34"/>
  <c r="BZ62" i="34"/>
  <c r="BZ88" i="34"/>
  <c r="BZ23" i="34"/>
  <c r="BZ76" i="34"/>
  <c r="BZ99" i="34"/>
  <c r="BZ189" i="34"/>
  <c r="BZ277" i="34"/>
  <c r="BZ250" i="34"/>
  <c r="BZ238" i="34"/>
  <c r="BZ272" i="34"/>
  <c r="BZ292" i="34"/>
  <c r="BZ127" i="34"/>
  <c r="BZ28" i="34"/>
  <c r="BZ70" i="34"/>
  <c r="BZ91" i="34"/>
  <c r="BZ141" i="34"/>
  <c r="BZ209" i="34"/>
  <c r="BZ166" i="34"/>
  <c r="BZ289" i="34"/>
  <c r="BZ228" i="34"/>
  <c r="BZ90" i="34"/>
  <c r="BZ145" i="34"/>
  <c r="BZ143" i="34"/>
  <c r="BZ216" i="34"/>
  <c r="BZ221" i="34"/>
  <c r="BZ268" i="34"/>
  <c r="BZ4" i="34"/>
  <c r="BZ108" i="34"/>
  <c r="BZ150" i="34"/>
  <c r="BZ196" i="34"/>
  <c r="BZ236" i="34"/>
  <c r="BZ82" i="34"/>
  <c r="BZ162" i="34"/>
  <c r="BZ311" i="34"/>
  <c r="BZ22" i="34"/>
  <c r="BZ315" i="34"/>
  <c r="BZ200" i="34"/>
  <c r="BZ63" i="34"/>
  <c r="BZ29" i="34"/>
  <c r="BZ58" i="34"/>
  <c r="BZ182" i="34"/>
  <c r="BZ140" i="34"/>
  <c r="BZ155" i="34"/>
  <c r="BZ191" i="34"/>
  <c r="BZ193" i="34"/>
  <c r="BZ254" i="34"/>
  <c r="BZ93" i="34"/>
  <c r="BZ102" i="34"/>
  <c r="BZ149" i="34"/>
  <c r="BZ153" i="34"/>
  <c r="BZ142" i="34"/>
  <c r="BZ231" i="34"/>
  <c r="BZ180" i="34"/>
  <c r="BZ202" i="34"/>
  <c r="BZ183" i="34"/>
  <c r="BX34" i="34"/>
  <c r="BZ34" i="34"/>
  <c r="BZ174" i="34"/>
  <c r="BZ13" i="34"/>
  <c r="BZ38" i="34"/>
  <c r="BZ113" i="34"/>
  <c r="BZ56" i="34"/>
  <c r="BZ110" i="34"/>
  <c r="BZ98" i="34"/>
  <c r="BZ16" i="34"/>
  <c r="BZ89" i="34"/>
  <c r="BZ184" i="34"/>
  <c r="BZ300" i="34"/>
  <c r="BZ237" i="34"/>
  <c r="BZ68" i="34"/>
  <c r="BZ239" i="34"/>
  <c r="BZ275" i="34"/>
  <c r="BZ30" i="34"/>
  <c r="BZ208" i="34"/>
  <c r="BZ7" i="34"/>
  <c r="BZ313" i="34"/>
  <c r="BZ263" i="34"/>
  <c r="BZ276" i="34"/>
  <c r="BY301" i="34"/>
  <c r="BZ314" i="34"/>
  <c r="BZ226" i="34"/>
  <c r="BZ199" i="34"/>
  <c r="BZ104" i="34"/>
  <c r="BZ223" i="34"/>
  <c r="BZ299" i="34"/>
  <c r="BZ169" i="34"/>
  <c r="BZ290" i="34"/>
  <c r="BZ173" i="34"/>
  <c r="BZ214" i="34"/>
  <c r="BZ123" i="34"/>
  <c r="BZ170" i="34"/>
  <c r="BZ217" i="34"/>
  <c r="BZ215" i="34"/>
  <c r="BZ229" i="34"/>
  <c r="BZ213" i="34"/>
  <c r="BZ253" i="34"/>
  <c r="BZ212" i="34"/>
  <c r="BZ220" i="34"/>
  <c r="BZ44" i="34"/>
  <c r="BZ53" i="34"/>
  <c r="BY305" i="34"/>
  <c r="BZ96" i="34"/>
  <c r="BZ185" i="34"/>
  <c r="BZ152" i="34"/>
  <c r="BZ86" i="34"/>
  <c r="BZ103" i="34"/>
  <c r="BZ211" i="34"/>
  <c r="BZ154" i="34"/>
  <c r="BZ294" i="34"/>
  <c r="BZ160" i="34"/>
  <c r="BZ165" i="34"/>
  <c r="BZ139" i="34"/>
  <c r="BZ222" i="34"/>
  <c r="BZ71" i="34"/>
  <c r="BZ286" i="34"/>
  <c r="BZ17" i="34"/>
  <c r="BZ224" i="34"/>
  <c r="BZ118" i="34"/>
  <c r="BZ39" i="34"/>
  <c r="BZ244" i="34"/>
  <c r="BZ136" i="34"/>
  <c r="BZ138" i="34"/>
  <c r="BZ156" i="34"/>
  <c r="BZ273" i="34"/>
  <c r="BZ251" i="34"/>
  <c r="BZ288" i="34"/>
  <c r="BZ26" i="34"/>
  <c r="BZ25" i="34"/>
  <c r="BZ27" i="34"/>
  <c r="AU295" i="34"/>
  <c r="AU296" i="34" s="1"/>
  <c r="BZ105" i="34"/>
  <c r="BZ175" i="34"/>
  <c r="BZ255" i="34"/>
  <c r="AU255" i="34"/>
  <c r="BZ205" i="34"/>
  <c r="BZ125" i="34"/>
  <c r="BZ206" i="34"/>
  <c r="BZ204" i="34"/>
  <c r="BZ18" i="34"/>
  <c r="BZ100" i="34"/>
  <c r="BZ287" i="34"/>
  <c r="BZ264" i="34"/>
  <c r="AU320" i="34"/>
  <c r="BZ201" i="34"/>
  <c r="BZ19" i="34"/>
  <c r="AU310" i="34"/>
  <c r="BZ77" i="34"/>
  <c r="BZ5" i="34"/>
  <c r="AU5" i="34"/>
  <c r="BZ31" i="34"/>
  <c r="BZ262" i="34"/>
  <c r="BZ233" i="34"/>
  <c r="AU135" i="34"/>
  <c r="BZ15" i="34"/>
  <c r="BZ14" i="34"/>
  <c r="BZ115" i="34"/>
  <c r="BZ283" i="34"/>
  <c r="BZ158" i="34"/>
  <c r="BZ10" i="34"/>
  <c r="BZ256" i="34"/>
  <c r="BZ12" i="34"/>
  <c r="BZ11" i="34"/>
  <c r="BZ114" i="34"/>
  <c r="BZ210" i="34"/>
  <c r="BZ297" i="34"/>
  <c r="BZ266" i="34"/>
  <c r="BZ194" i="34"/>
  <c r="BZ117" i="34"/>
  <c r="BZ9" i="34"/>
  <c r="BZ116" i="34"/>
  <c r="BZ207" i="34"/>
  <c r="BZ92" i="34"/>
  <c r="BZ51" i="34"/>
  <c r="BZ55" i="34"/>
  <c r="BZ75" i="34"/>
  <c r="BZ230" i="34"/>
  <c r="BZ50" i="34"/>
  <c r="BZ232" i="34"/>
  <c r="BZ52" i="34"/>
  <c r="BZ95" i="34"/>
  <c r="BZ54" i="34"/>
  <c r="BZ97" i="34"/>
  <c r="BZ252" i="34"/>
  <c r="BX14" i="34"/>
  <c r="BX12" i="34"/>
  <c r="BX10" i="34"/>
  <c r="BX15" i="34"/>
  <c r="BX13" i="34"/>
  <c r="BX11" i="34"/>
  <c r="BX9" i="34"/>
  <c r="BZ225" i="34"/>
  <c r="BZ81" i="34"/>
  <c r="BZ80" i="34"/>
  <c r="BY220" i="34"/>
  <c r="BY95" i="34"/>
  <c r="BY97" i="34"/>
  <c r="BZ265" i="34"/>
  <c r="BZ186" i="34"/>
  <c r="BZ151" i="34"/>
  <c r="BZ147" i="34"/>
  <c r="BZ144" i="34"/>
  <c r="BY265" i="34"/>
  <c r="BY186" i="34"/>
  <c r="BY151" i="34"/>
  <c r="BY147" i="34"/>
  <c r="BY144" i="34"/>
  <c r="BZ128" i="34"/>
  <c r="BZ126" i="34"/>
  <c r="BX220" i="34"/>
  <c r="BX97" i="34"/>
  <c r="BX95" i="34"/>
  <c r="BX276" i="34"/>
  <c r="BX260" i="34"/>
  <c r="L14" i="31"/>
  <c r="Y14" i="31"/>
  <c r="L52" i="36"/>
  <c r="N4" i="35"/>
  <c r="M14" i="36" s="1"/>
  <c r="AS179" i="34"/>
  <c r="BY178" i="34"/>
  <c r="AT318" i="34"/>
  <c r="AU53" i="34"/>
  <c r="AS274" i="34"/>
  <c r="AS10" i="34"/>
  <c r="AT54" i="34"/>
  <c r="AT274" i="34"/>
  <c r="AU35" i="34"/>
  <c r="AS133" i="34"/>
  <c r="AS97" i="34"/>
  <c r="AT164" i="34"/>
  <c r="AT97" i="34"/>
  <c r="AT11" i="34"/>
  <c r="AS35" i="34"/>
  <c r="AT133" i="34"/>
  <c r="AS225" i="34"/>
  <c r="BX178" i="34"/>
  <c r="BX179" i="34"/>
  <c r="BX181" i="34"/>
  <c r="AS147" i="34"/>
  <c r="AU11" i="34"/>
  <c r="AU81" i="34"/>
  <c r="AT225" i="34"/>
  <c r="AS318" i="34"/>
  <c r="BY179" i="34"/>
  <c r="AU274" i="34"/>
  <c r="AU301" i="34"/>
  <c r="AU240" i="34"/>
  <c r="AU132" i="34"/>
  <c r="AT34" i="34"/>
  <c r="AT176" i="34"/>
  <c r="BY181" i="34"/>
  <c r="AT241" i="34"/>
  <c r="AS54" i="34"/>
  <c r="AS240" i="34"/>
  <c r="AU176" i="34"/>
  <c r="BY118" i="43"/>
  <c r="BE231" i="43"/>
  <c r="BC234" i="43"/>
  <c r="BW105" i="43"/>
  <c r="BE153" i="43"/>
  <c r="BX165" i="43"/>
  <c r="BC185" i="43"/>
  <c r="BC165" i="43"/>
  <c r="BE268" i="43"/>
  <c r="BW318" i="43"/>
  <c r="CA351" i="43"/>
  <c r="BC69" i="43"/>
  <c r="BD74" i="43"/>
  <c r="BV97" i="43"/>
  <c r="BE197" i="43"/>
  <c r="BV149" i="43"/>
  <c r="BD223" i="43"/>
  <c r="BI326" i="31"/>
  <c r="BJ219" i="31"/>
  <c r="BF86" i="43"/>
  <c r="CB125" i="43"/>
  <c r="BW199" i="43"/>
  <c r="BW209" i="43"/>
  <c r="CA324" i="43"/>
  <c r="BD155" i="43"/>
  <c r="BF135" i="43"/>
  <c r="BI344" i="31"/>
  <c r="BJ276" i="31"/>
  <c r="CA127" i="43"/>
  <c r="BI287" i="31"/>
  <c r="BC74" i="43"/>
  <c r="BY203" i="43"/>
  <c r="BV347" i="43"/>
  <c r="BZ364" i="43"/>
  <c r="BW236" i="43"/>
  <c r="BF91" i="43"/>
  <c r="BV335" i="43"/>
  <c r="BY378" i="43"/>
  <c r="BC143" i="43"/>
  <c r="V144" i="44"/>
  <c r="BD150" i="43"/>
  <c r="BZ179" i="43"/>
  <c r="BX163" i="43"/>
  <c r="BX228" i="43"/>
  <c r="BV314" i="43"/>
  <c r="BY352" i="43"/>
  <c r="BV140" i="43"/>
  <c r="BZ236" i="43"/>
  <c r="BD330" i="43"/>
  <c r="CA281" i="43"/>
  <c r="BZ321" i="43"/>
  <c r="BV316" i="43"/>
  <c r="V273" i="44"/>
  <c r="BC198" i="43"/>
  <c r="BE370" i="43"/>
  <c r="BU245" i="43"/>
  <c r="BF329" i="43"/>
  <c r="BC75" i="43"/>
  <c r="BE178" i="43"/>
  <c r="BI270" i="31"/>
  <c r="CA69" i="43"/>
  <c r="BV186" i="43"/>
  <c r="H89" i="30"/>
  <c r="CB349" i="43"/>
  <c r="BV294" i="43"/>
  <c r="BF304" i="43"/>
  <c r="BE263" i="43"/>
  <c r="BZ351" i="43"/>
  <c r="BF370" i="43"/>
  <c r="BW218" i="43"/>
  <c r="BF321" i="43"/>
  <c r="BD356" i="43"/>
  <c r="BV143" i="43"/>
  <c r="BF154" i="43"/>
  <c r="BD346" i="43"/>
  <c r="CA285" i="43"/>
  <c r="BW215" i="43"/>
  <c r="BE359" i="43"/>
  <c r="BV296" i="43"/>
  <c r="BC359" i="43"/>
  <c r="BZ273" i="43"/>
  <c r="BY357" i="43"/>
  <c r="BY173" i="43"/>
  <c r="BW240" i="43"/>
  <c r="BC272" i="43"/>
  <c r="BE149" i="43"/>
  <c r="CA322" i="43"/>
  <c r="BX248" i="43"/>
  <c r="BW276" i="43"/>
  <c r="BF278" i="43"/>
  <c r="BF332" i="43"/>
  <c r="BE277" i="43"/>
  <c r="BE94" i="43"/>
  <c r="V278" i="44"/>
  <c r="BD199" i="43"/>
  <c r="BC189" i="43"/>
  <c r="BX92" i="43"/>
  <c r="CA363" i="43"/>
  <c r="BD157" i="43"/>
  <c r="BX274" i="43"/>
  <c r="BY296" i="43"/>
  <c r="BD299" i="43"/>
  <c r="BW96" i="43"/>
  <c r="BD294" i="43"/>
  <c r="BC157" i="43"/>
  <c r="BV318" i="43"/>
  <c r="BC220" i="43"/>
  <c r="BY294" i="43"/>
  <c r="BY316" i="43"/>
  <c r="CB156" i="43"/>
  <c r="BZ146" i="43"/>
  <c r="BZ262" i="43"/>
  <c r="V285" i="44"/>
  <c r="N148" i="30"/>
  <c r="V121" i="44"/>
  <c r="BV189" i="43"/>
  <c r="CA310" i="43"/>
  <c r="BF266" i="43"/>
  <c r="BC173" i="43"/>
  <c r="BC378" i="43"/>
  <c r="BZ307" i="43"/>
  <c r="BY382" i="43"/>
  <c r="CB152" i="43"/>
  <c r="CA263" i="43"/>
  <c r="CB359" i="43"/>
  <c r="BQ193" i="43"/>
  <c r="BW301" i="43"/>
  <c r="BY282" i="43"/>
  <c r="BW142" i="43"/>
  <c r="CA323" i="43"/>
  <c r="BX371" i="43"/>
  <c r="D283" i="30"/>
  <c r="BV274" i="43"/>
  <c r="V31" i="44"/>
  <c r="BV139" i="43"/>
  <c r="BC70" i="43"/>
  <c r="BX223" i="43"/>
  <c r="BF318" i="43"/>
  <c r="BZ79" i="43"/>
  <c r="BY225" i="43"/>
  <c r="BD349" i="43"/>
  <c r="H276" i="30"/>
  <c r="BF287" i="43"/>
  <c r="CA106" i="43"/>
  <c r="BV141" i="43"/>
  <c r="BE101" i="43"/>
  <c r="BZ261" i="43"/>
  <c r="BY302" i="43"/>
  <c r="BD102" i="43"/>
  <c r="BE230" i="43"/>
  <c r="BW339" i="43"/>
  <c r="BX287" i="43"/>
  <c r="V131" i="44"/>
  <c r="CB80" i="43"/>
  <c r="BW165" i="43"/>
  <c r="CA236" i="43"/>
  <c r="BJ271" i="31"/>
  <c r="BW385" i="43"/>
  <c r="BZ113" i="43"/>
  <c r="BI327" i="31"/>
  <c r="BI264" i="31"/>
  <c r="BZ205" i="43"/>
  <c r="V229" i="44"/>
  <c r="BE345" i="43"/>
  <c r="BV117" i="43"/>
  <c r="BC128" i="43"/>
  <c r="CA209" i="43"/>
  <c r="BE134" i="43"/>
  <c r="BF71" i="43"/>
  <c r="BZ143" i="43"/>
  <c r="V94" i="44"/>
  <c r="BD154" i="43"/>
  <c r="CB275" i="43"/>
  <c r="CB225" i="43"/>
  <c r="CB104" i="43"/>
  <c r="BW127" i="43"/>
  <c r="BF216" i="43"/>
  <c r="BX199" i="43"/>
  <c r="BD246" i="43"/>
  <c r="BU386" i="43"/>
  <c r="BZ167" i="43"/>
  <c r="BV79" i="43"/>
  <c r="N89" i="30"/>
  <c r="BE162" i="43"/>
  <c r="V98" i="44"/>
  <c r="BD316" i="43"/>
  <c r="CB203" i="43"/>
  <c r="CB72" i="43"/>
  <c r="BZ85" i="43"/>
  <c r="BZ219" i="43"/>
  <c r="BY264" i="43"/>
  <c r="BC315" i="43"/>
  <c r="BF145" i="43"/>
  <c r="BF139" i="43"/>
  <c r="BF217" i="43"/>
  <c r="BE96" i="43"/>
  <c r="BE282" i="43"/>
  <c r="BC218" i="43"/>
  <c r="O184" i="30"/>
  <c r="BW164" i="43"/>
  <c r="BX375" i="43"/>
  <c r="BY88" i="43"/>
  <c r="BC357" i="43"/>
  <c r="BX283" i="43"/>
  <c r="BZ298" i="43"/>
  <c r="BV315" i="43"/>
  <c r="BZ112" i="43"/>
  <c r="CA161" i="43"/>
  <c r="BI281" i="31"/>
  <c r="BV121" i="43"/>
  <c r="BD261" i="43"/>
  <c r="BF210" i="43"/>
  <c r="CA79" i="43"/>
  <c r="BZ188" i="43"/>
  <c r="BF257" i="43"/>
  <c r="V271" i="44"/>
  <c r="O283" i="30"/>
  <c r="BZ184" i="43"/>
  <c r="BY119" i="43"/>
  <c r="BI323" i="31"/>
  <c r="BC366" i="43"/>
  <c r="BC120" i="43"/>
  <c r="BW161" i="43"/>
  <c r="BE331" i="43"/>
  <c r="BV343" i="43"/>
  <c r="BW175" i="43"/>
  <c r="BW359" i="43"/>
  <c r="BX380" i="43"/>
  <c r="BD205" i="43"/>
  <c r="BJ173" i="31"/>
  <c r="BD204" i="43"/>
  <c r="BW87" i="43"/>
  <c r="CB363" i="43"/>
  <c r="BW274" i="43"/>
  <c r="BZ171" i="43"/>
  <c r="BZ382" i="43"/>
  <c r="CA221" i="43"/>
  <c r="BY96" i="43"/>
  <c r="CB194" i="43"/>
  <c r="BY195" i="43"/>
  <c r="BY179" i="43"/>
  <c r="F89" i="30"/>
  <c r="BZ160" i="43"/>
  <c r="BF180" i="43"/>
  <c r="BC163" i="43"/>
  <c r="BJ96" i="31"/>
  <c r="J184" i="30"/>
  <c r="BV341" i="43"/>
  <c r="BW102" i="43"/>
  <c r="BW216" i="43"/>
  <c r="CB286" i="43"/>
  <c r="BF102" i="43"/>
  <c r="BF367" i="43"/>
  <c r="BW361" i="43"/>
  <c r="BZ208" i="43"/>
  <c r="BZ216" i="43"/>
  <c r="BV340" i="43"/>
  <c r="BF342" i="43"/>
  <c r="CA220" i="43"/>
  <c r="BW188" i="43"/>
  <c r="CB173" i="43"/>
  <c r="BY162" i="43"/>
  <c r="BT194" i="43"/>
  <c r="BW291" i="43"/>
  <c r="BE229" i="43"/>
  <c r="BC80" i="43"/>
  <c r="BI193" i="43"/>
  <c r="BI280" i="31"/>
  <c r="BW116" i="43"/>
  <c r="BI164" i="31"/>
  <c r="BW239" i="43"/>
  <c r="BW270" i="43"/>
  <c r="BX356" i="43"/>
  <c r="CA91" i="43"/>
  <c r="BZ87" i="43"/>
  <c r="BW166" i="43"/>
  <c r="BF247" i="43"/>
  <c r="BW350" i="43"/>
  <c r="CA379" i="43"/>
  <c r="BC260" i="43"/>
  <c r="CA205" i="43"/>
  <c r="BX350" i="43"/>
  <c r="BJ81" i="31"/>
  <c r="BI122" i="31"/>
  <c r="BF320" i="43"/>
  <c r="CA333" i="43"/>
  <c r="BG242" i="43"/>
  <c r="BV107" i="43"/>
  <c r="BY339" i="43"/>
  <c r="CB385" i="43"/>
  <c r="BC200" i="43"/>
  <c r="BW195" i="43"/>
  <c r="BF369" i="43"/>
  <c r="BD243" i="43"/>
  <c r="BD96" i="43"/>
  <c r="V124" i="44"/>
  <c r="BD108" i="43"/>
  <c r="BY163" i="43"/>
  <c r="BZ173" i="43"/>
  <c r="BY134" i="43"/>
  <c r="BY380" i="43"/>
  <c r="BD179" i="43"/>
  <c r="CA162" i="43"/>
  <c r="BE78" i="43"/>
  <c r="BX385" i="43"/>
  <c r="BF242" i="43"/>
  <c r="BD297" i="43"/>
  <c r="BD85" i="43"/>
  <c r="V20" i="44"/>
  <c r="BC110" i="43"/>
  <c r="BW98" i="43"/>
  <c r="BW221" i="43"/>
  <c r="CB296" i="43"/>
  <c r="BW184" i="43"/>
  <c r="CB123" i="43"/>
  <c r="BY377" i="43"/>
  <c r="BD360" i="43"/>
  <c r="BX257" i="43"/>
  <c r="BD200" i="43"/>
  <c r="BW143" i="43"/>
  <c r="BC228" i="43"/>
  <c r="BZ356" i="43"/>
  <c r="BY350" i="43"/>
  <c r="BC288" i="43"/>
  <c r="BV201" i="43"/>
  <c r="V197" i="44"/>
  <c r="BC106" i="43"/>
  <c r="BY238" i="43"/>
  <c r="V17" i="44"/>
  <c r="H84" i="30"/>
  <c r="BF250" i="43"/>
  <c r="BX233" i="43"/>
  <c r="BX171" i="43"/>
  <c r="BE211" i="43"/>
  <c r="BE90" i="43"/>
  <c r="CA269" i="43"/>
  <c r="BD92" i="43"/>
  <c r="BE348" i="43"/>
  <c r="BD219" i="43"/>
  <c r="BF73" i="43"/>
  <c r="BC155" i="43"/>
  <c r="BZ281" i="43"/>
  <c r="BX327" i="43"/>
  <c r="BW237" i="43"/>
  <c r="CB318" i="43"/>
  <c r="BI144" i="31"/>
  <c r="BZ207" i="43"/>
  <c r="BC268" i="43"/>
  <c r="BT370" i="43"/>
  <c r="BZ255" i="43"/>
  <c r="BX84" i="43"/>
  <c r="BC290" i="43"/>
  <c r="CA383" i="43"/>
  <c r="BW160" i="43"/>
  <c r="BY92" i="43"/>
  <c r="BF126" i="43"/>
  <c r="BZ373" i="43"/>
  <c r="BF153" i="43"/>
  <c r="CB352" i="43"/>
  <c r="BY224" i="43"/>
  <c r="BZ142" i="43"/>
  <c r="CA305" i="43"/>
  <c r="BY120" i="43"/>
  <c r="CB69" i="43"/>
  <c r="BX190" i="43"/>
  <c r="BZ291" i="43"/>
  <c r="BD335" i="43"/>
  <c r="BD236" i="43"/>
  <c r="BC96" i="43"/>
  <c r="BD332" i="43"/>
  <c r="BF361" i="43"/>
  <c r="CB243" i="43"/>
  <c r="BV247" i="43"/>
  <c r="BD268" i="43"/>
  <c r="BY227" i="43"/>
  <c r="BF343" i="43"/>
  <c r="BJ155" i="31"/>
  <c r="CB305" i="43"/>
  <c r="J203" i="44"/>
  <c r="BY205" i="43"/>
  <c r="BC137" i="43"/>
  <c r="BY112" i="43"/>
  <c r="BV119" i="43"/>
  <c r="BI375" i="31"/>
  <c r="CB261" i="43"/>
  <c r="BZ92" i="43"/>
  <c r="BX242" i="43"/>
  <c r="BV275" i="43"/>
  <c r="BE190" i="43"/>
  <c r="CA179" i="43"/>
  <c r="BW355" i="43"/>
  <c r="BW205" i="43"/>
  <c r="BC380" i="43"/>
  <c r="BV320" i="43"/>
  <c r="BC186" i="43"/>
  <c r="BE156" i="43"/>
  <c r="BV130" i="43"/>
  <c r="CB262" i="43"/>
  <c r="BC181" i="43"/>
  <c r="BD286" i="43"/>
  <c r="BV194" i="43"/>
  <c r="BV175" i="43"/>
  <c r="R102" i="44"/>
  <c r="BY271" i="43"/>
  <c r="V10" i="44"/>
  <c r="BD260" i="43"/>
  <c r="BI178" i="31"/>
  <c r="BV338" i="43"/>
  <c r="CB266" i="43"/>
  <c r="BI256" i="31"/>
  <c r="BC81" i="43"/>
  <c r="CB126" i="43"/>
  <c r="BX174" i="43"/>
  <c r="BC156" i="43"/>
  <c r="BW351" i="43"/>
  <c r="CB250" i="43"/>
  <c r="CB127" i="43"/>
  <c r="BW309" i="43"/>
  <c r="BT385" i="43"/>
  <c r="V64" i="44"/>
  <c r="BD99" i="43"/>
  <c r="BD315" i="43"/>
  <c r="BF77" i="43"/>
  <c r="V178" i="44"/>
  <c r="BW226" i="43"/>
  <c r="BI132" i="31"/>
  <c r="BV148" i="43"/>
  <c r="BD382" i="43"/>
  <c r="BV99" i="43"/>
  <c r="CA188" i="43"/>
  <c r="BV94" i="43"/>
  <c r="BG133" i="43"/>
  <c r="BI207" i="31"/>
  <c r="BY102" i="43"/>
  <c r="BX309" i="43"/>
  <c r="CA267" i="43"/>
  <c r="BF205" i="43"/>
  <c r="BD241" i="43"/>
  <c r="E84" i="30"/>
  <c r="CB140" i="43"/>
  <c r="BX243" i="43"/>
  <c r="CA273" i="43"/>
  <c r="BU111" i="43"/>
  <c r="BI364" i="31"/>
  <c r="V213" i="44"/>
  <c r="BW245" i="43"/>
  <c r="BX189" i="43"/>
  <c r="BX104" i="43"/>
  <c r="CB252" i="43"/>
  <c r="BG105" i="43"/>
  <c r="BZ122" i="43"/>
  <c r="BF208" i="43"/>
  <c r="BC257" i="43"/>
  <c r="CB81" i="43"/>
  <c r="E284" i="30"/>
  <c r="BY147" i="43"/>
  <c r="BW204" i="43"/>
  <c r="BF258" i="43"/>
  <c r="BW137" i="43"/>
  <c r="CB78" i="43"/>
  <c r="CB288" i="43"/>
  <c r="BV376" i="43"/>
  <c r="CB181" i="43"/>
  <c r="BD235" i="43"/>
  <c r="BY322" i="43"/>
  <c r="BD251" i="43"/>
  <c r="BY358" i="43"/>
  <c r="BV160" i="43"/>
  <c r="CB85" i="43"/>
  <c r="BD161" i="43"/>
  <c r="BW85" i="43"/>
  <c r="BY249" i="43"/>
  <c r="BJ277" i="31"/>
  <c r="BW289" i="43"/>
  <c r="BD218" i="43"/>
  <c r="BF144" i="43"/>
  <c r="BF352" i="43"/>
  <c r="BD128" i="43"/>
  <c r="BY217" i="43"/>
  <c r="BX249" i="43"/>
  <c r="CB379" i="43"/>
  <c r="BD133" i="43"/>
  <c r="BD305" i="43"/>
  <c r="BW155" i="43"/>
  <c r="BC121" i="43"/>
  <c r="BZ333" i="43"/>
  <c r="BD191" i="43"/>
  <c r="BZ164" i="43"/>
  <c r="BY81" i="43"/>
  <c r="BV171" i="43"/>
  <c r="BF302" i="43"/>
  <c r="BE347" i="43"/>
  <c r="BF148" i="43"/>
  <c r="CB128" i="43"/>
  <c r="BE249" i="43"/>
  <c r="BC130" i="43"/>
  <c r="BV106" i="43"/>
  <c r="BW176" i="43"/>
  <c r="BW144" i="43"/>
  <c r="BD115" i="43"/>
  <c r="BE310" i="43"/>
  <c r="BI199" i="31"/>
  <c r="BX144" i="43"/>
  <c r="BF199" i="43"/>
  <c r="BJ80" i="31"/>
  <c r="BX197" i="43"/>
  <c r="BF295" i="43"/>
  <c r="CB169" i="43"/>
  <c r="BY365" i="43"/>
  <c r="BD298" i="43"/>
  <c r="BW375" i="43"/>
  <c r="BC227" i="43"/>
  <c r="CB270" i="43"/>
  <c r="BZ368" i="43"/>
  <c r="BX142" i="43"/>
  <c r="BC102" i="43"/>
  <c r="BX102" i="43"/>
  <c r="BW178" i="43"/>
  <c r="BE203" i="43"/>
  <c r="BY212" i="43"/>
  <c r="BV215" i="43"/>
  <c r="N145" i="30"/>
  <c r="BX108" i="43"/>
  <c r="BI173" i="31"/>
  <c r="BE159" i="43"/>
  <c r="BF273" i="43"/>
  <c r="BF316" i="43"/>
  <c r="BF138" i="43"/>
  <c r="BF262" i="43"/>
  <c r="BX176" i="43"/>
  <c r="BU370" i="43"/>
  <c r="CA90" i="43"/>
  <c r="BE125" i="43"/>
  <c r="BY95" i="43"/>
  <c r="BJ166" i="31"/>
  <c r="BF228" i="43"/>
  <c r="L283" i="30"/>
  <c r="BE351" i="43"/>
  <c r="BC256" i="43"/>
  <c r="BC361" i="43"/>
  <c r="CB263" i="43"/>
  <c r="BC311" i="43"/>
  <c r="BZ74" i="43"/>
  <c r="BX311" i="43"/>
  <c r="BD117" i="43"/>
  <c r="CA117" i="43"/>
  <c r="BV69" i="43"/>
  <c r="BW113" i="43"/>
  <c r="BE342" i="43"/>
  <c r="BX129" i="43"/>
  <c r="BC161" i="43"/>
  <c r="BC259" i="43"/>
  <c r="BE237" i="43"/>
  <c r="CB298" i="43"/>
  <c r="BY373" i="43"/>
  <c r="BI348" i="31"/>
  <c r="BV348" i="43"/>
  <c r="BC246" i="43"/>
  <c r="G283" i="30"/>
  <c r="BV359" i="43"/>
  <c r="BZ200" i="43"/>
  <c r="BE221" i="43"/>
  <c r="BD313" i="43"/>
  <c r="BF90" i="43"/>
  <c r="BC317" i="43"/>
  <c r="BZ154" i="43"/>
  <c r="BC274" i="43"/>
  <c r="BJ237" i="31"/>
  <c r="BV267" i="43"/>
  <c r="BZ241" i="43"/>
  <c r="BI94" i="31"/>
  <c r="BJ72" i="31"/>
  <c r="BC278" i="43"/>
  <c r="BF182" i="43"/>
  <c r="BW115" i="43"/>
  <c r="BC204" i="43"/>
  <c r="CA172" i="43"/>
  <c r="BV151" i="43"/>
  <c r="BZ211" i="43"/>
  <c r="BF194" i="43"/>
  <c r="BE151" i="43"/>
  <c r="BZ110" i="43"/>
  <c r="BX111" i="43"/>
  <c r="BZ339" i="43"/>
  <c r="BV321" i="43"/>
  <c r="BV317" i="43"/>
  <c r="BE100" i="43"/>
  <c r="BW266" i="43"/>
  <c r="BX306" i="43"/>
  <c r="BF326" i="43"/>
  <c r="BV246" i="43"/>
  <c r="BZ277" i="43"/>
  <c r="CA114" i="43"/>
  <c r="BC334" i="43"/>
  <c r="BF215" i="43"/>
  <c r="CA232" i="43"/>
  <c r="U57" i="44"/>
  <c r="BI97" i="31"/>
  <c r="BE182" i="43"/>
  <c r="CA288" i="43"/>
  <c r="BV71" i="43"/>
  <c r="BD206" i="43"/>
  <c r="V38" i="44"/>
  <c r="BC369" i="43"/>
  <c r="BX241" i="43"/>
  <c r="BX376" i="43"/>
  <c r="BY153" i="43"/>
  <c r="CB356" i="43"/>
  <c r="BC127" i="43"/>
  <c r="K148" i="30"/>
  <c r="CB179" i="43"/>
  <c r="BY347" i="43"/>
  <c r="BF234" i="43"/>
  <c r="BZ331" i="43"/>
  <c r="BY376" i="43"/>
  <c r="BD175" i="43"/>
  <c r="BD114" i="43"/>
  <c r="CA271" i="43"/>
  <c r="CA222" i="43"/>
  <c r="BD265" i="43"/>
  <c r="CB374" i="43"/>
  <c r="CA94" i="43"/>
  <c r="BV346" i="43"/>
  <c r="BX359" i="43"/>
  <c r="BX370" i="43"/>
  <c r="BC83" i="43"/>
  <c r="BY90" i="43"/>
  <c r="CA75" i="43"/>
  <c r="BJ169" i="31"/>
  <c r="BX100" i="43"/>
  <c r="BW227" i="43"/>
  <c r="BY123" i="43"/>
  <c r="BV369" i="43"/>
  <c r="H145" i="30"/>
  <c r="CB369" i="43"/>
  <c r="BZ170" i="43"/>
  <c r="CB147" i="43"/>
  <c r="BV231" i="43"/>
  <c r="BY236" i="43"/>
  <c r="BI70" i="31"/>
  <c r="BJ153" i="31"/>
  <c r="CA197" i="43"/>
  <c r="CB105" i="43"/>
  <c r="CB136" i="43"/>
  <c r="BC230" i="43"/>
  <c r="BY280" i="43"/>
  <c r="BF120" i="43"/>
  <c r="CB185" i="43"/>
  <c r="BI134" i="31"/>
  <c r="BE301" i="43"/>
  <c r="CA350" i="43"/>
  <c r="BF113" i="43"/>
  <c r="V123" i="44"/>
  <c r="BY201" i="43"/>
  <c r="BI315" i="31"/>
  <c r="V42" i="44"/>
  <c r="BD274" i="43"/>
  <c r="CB139" i="43"/>
  <c r="BC351" i="43"/>
  <c r="CB253" i="43"/>
  <c r="CA102" i="43"/>
  <c r="BC367" i="43"/>
  <c r="BX369" i="43"/>
  <c r="BW298" i="43"/>
  <c r="CA174" i="43"/>
  <c r="Q99" i="44"/>
  <c r="V211" i="44"/>
  <c r="BE187" i="43"/>
  <c r="BI335" i="31"/>
  <c r="CA341" i="43"/>
  <c r="BE244" i="43"/>
  <c r="BY242" i="43"/>
  <c r="BI68" i="31"/>
  <c r="BD120" i="43"/>
  <c r="BZ381" i="43"/>
  <c r="V119" i="44"/>
  <c r="BW179" i="43"/>
  <c r="BF172" i="43"/>
  <c r="CB132" i="43"/>
  <c r="N283" i="30"/>
  <c r="BZ209" i="43"/>
  <c r="BW217" i="43"/>
  <c r="BX213" i="43"/>
  <c r="BD165" i="43"/>
  <c r="CA198" i="43"/>
  <c r="CB371" i="43"/>
  <c r="BX383" i="43"/>
  <c r="BZ158" i="43"/>
  <c r="BE371" i="43"/>
  <c r="V218" i="44"/>
  <c r="BV112" i="43"/>
  <c r="BX141" i="43"/>
  <c r="BD245" i="43"/>
  <c r="V206" i="44"/>
  <c r="BD255" i="43"/>
  <c r="BX325" i="43"/>
  <c r="BV366" i="43"/>
  <c r="BJ74" i="31"/>
  <c r="BD172" i="43"/>
  <c r="BD93" i="43"/>
  <c r="BC209" i="43"/>
  <c r="BV81" i="43"/>
  <c r="BI237" i="31"/>
  <c r="BJ217" i="31"/>
  <c r="CA101" i="43"/>
  <c r="CA368" i="43"/>
  <c r="BF362" i="43"/>
  <c r="BX319" i="43"/>
  <c r="BY108" i="43"/>
  <c r="BT381" i="43"/>
  <c r="BW366" i="43"/>
  <c r="BY323" i="43"/>
  <c r="BV120" i="43"/>
  <c r="CB149" i="43"/>
  <c r="BC214" i="43"/>
  <c r="BE328" i="43"/>
  <c r="BF317" i="43"/>
  <c r="BW307" i="43"/>
  <c r="BD135" i="43"/>
  <c r="BZ166" i="43"/>
  <c r="U241" i="44"/>
  <c r="BE111" i="43"/>
  <c r="N284" i="30"/>
  <c r="BY251" i="43"/>
  <c r="BF107" i="43"/>
  <c r="BE261" i="43"/>
  <c r="V151" i="44"/>
  <c r="BI369" i="31"/>
  <c r="CB165" i="43"/>
  <c r="BY221" i="43"/>
  <c r="CB116" i="43"/>
  <c r="CA313" i="43"/>
  <c r="CB91" i="43"/>
  <c r="BE218" i="43"/>
  <c r="BC139" i="43"/>
  <c r="BC331" i="43"/>
  <c r="CB93" i="43"/>
  <c r="BC159" i="43"/>
  <c r="BF307" i="43"/>
  <c r="BE252" i="43"/>
  <c r="BW327" i="43"/>
  <c r="CB358" i="43"/>
  <c r="BV307" i="43"/>
  <c r="BC247" i="43"/>
  <c r="BV104" i="43"/>
  <c r="BC153" i="43"/>
  <c r="BY184" i="43"/>
  <c r="BD300" i="43"/>
  <c r="BV330" i="43"/>
  <c r="BE326" i="43"/>
  <c r="BD190" i="43"/>
  <c r="BZ147" i="43"/>
  <c r="BU171" i="43"/>
  <c r="BI157" i="31"/>
  <c r="BF385" i="43"/>
  <c r="CB214" i="43"/>
  <c r="BU231" i="43"/>
  <c r="BE201" i="43"/>
  <c r="BC196" i="43"/>
  <c r="BD267" i="43"/>
  <c r="BW156" i="43"/>
  <c r="BF368" i="43"/>
  <c r="BE312" i="43"/>
  <c r="CA283" i="43"/>
  <c r="BX73" i="43"/>
  <c r="BV207" i="43"/>
  <c r="BD370" i="43"/>
  <c r="BV308" i="43"/>
  <c r="BF350" i="43"/>
  <c r="BE327" i="43"/>
  <c r="BZ183" i="43"/>
  <c r="CA121" i="43"/>
  <c r="BV173" i="43"/>
  <c r="BE318" i="43"/>
  <c r="BD81" i="43"/>
  <c r="BX115" i="43"/>
  <c r="H283" i="30"/>
  <c r="CA378" i="43"/>
  <c r="BW203" i="43"/>
  <c r="BW261" i="43"/>
  <c r="BW129" i="43"/>
  <c r="BC73" i="43"/>
  <c r="BW333" i="43"/>
  <c r="BX299" i="43"/>
  <c r="BE217" i="43"/>
  <c r="BF358" i="43"/>
  <c r="BY130" i="43"/>
  <c r="BZ299" i="43"/>
  <c r="BF275" i="43"/>
  <c r="BV100" i="43"/>
  <c r="BE297" i="43"/>
  <c r="BY326" i="43"/>
  <c r="CB90" i="43"/>
  <c r="BV136" i="43"/>
  <c r="BZ263" i="43"/>
  <c r="BX345" i="43"/>
  <c r="BI188" i="31"/>
  <c r="CA365" i="43"/>
  <c r="BF82" i="43"/>
  <c r="BZ250" i="43"/>
  <c r="BD334" i="43"/>
  <c r="BE357" i="43"/>
  <c r="BV228" i="43"/>
  <c r="BV345" i="43"/>
  <c r="CA375" i="43"/>
  <c r="BE228" i="43"/>
  <c r="BX124" i="43"/>
  <c r="CB340" i="43"/>
  <c r="BX106" i="43"/>
  <c r="BF100" i="43"/>
  <c r="BW180" i="43"/>
  <c r="BC324" i="43"/>
  <c r="CA166" i="43"/>
  <c r="BY366" i="43"/>
  <c r="BF124" i="43"/>
  <c r="BE262" i="43"/>
  <c r="BX338" i="43"/>
  <c r="BW122" i="43"/>
  <c r="BE267" i="43"/>
  <c r="BW128" i="43"/>
  <c r="BE214" i="43"/>
  <c r="BD73" i="43"/>
  <c r="CA354" i="43"/>
  <c r="BW76" i="43"/>
  <c r="BC145" i="43"/>
  <c r="CB219" i="43"/>
  <c r="BJ175" i="31"/>
  <c r="D89" i="30"/>
  <c r="BF152" i="43"/>
  <c r="BD173" i="43"/>
  <c r="BF131" i="43"/>
  <c r="BX237" i="43"/>
  <c r="BF289" i="43"/>
  <c r="BW278" i="43"/>
  <c r="BV327" i="43"/>
  <c r="BW110" i="43"/>
  <c r="BZ73" i="43"/>
  <c r="BW282" i="43"/>
  <c r="BD264" i="43"/>
  <c r="BC263" i="43"/>
  <c r="V251" i="44"/>
  <c r="CA141" i="43"/>
  <c r="CB272" i="43"/>
  <c r="BD180" i="43"/>
  <c r="BV285" i="43"/>
  <c r="CA149" i="43"/>
  <c r="CA325" i="43"/>
  <c r="BC114" i="43"/>
  <c r="BZ315" i="43"/>
  <c r="BX262" i="43"/>
  <c r="BD337" i="43"/>
  <c r="CB375" i="43"/>
  <c r="BI366" i="43"/>
  <c r="BE213" i="43"/>
  <c r="BZ303" i="43"/>
  <c r="BI167" i="31"/>
  <c r="V72" i="44"/>
  <c r="BI290" i="31"/>
  <c r="CA85" i="43"/>
  <c r="BW114" i="43"/>
  <c r="BX119" i="43"/>
  <c r="CA167" i="43"/>
  <c r="V212" i="44"/>
  <c r="BZ131" i="43"/>
  <c r="BY269" i="43"/>
  <c r="BY279" i="43"/>
  <c r="BX195" i="43"/>
  <c r="CA113" i="43"/>
  <c r="BD122" i="43"/>
  <c r="CA225" i="43"/>
  <c r="BV123" i="43"/>
  <c r="BD311" i="43"/>
  <c r="BT371" i="43"/>
  <c r="BG385" i="43"/>
  <c r="BE309" i="43"/>
  <c r="BX305" i="43"/>
  <c r="BE289" i="43"/>
  <c r="BU106" i="43"/>
  <c r="BC154" i="43"/>
  <c r="BY193" i="43"/>
  <c r="CB145" i="43"/>
  <c r="BX209" i="43"/>
  <c r="BX221" i="43"/>
  <c r="BC299" i="43"/>
  <c r="BV362" i="43"/>
  <c r="BD378" i="43"/>
  <c r="BJ127" i="31"/>
  <c r="BD136" i="43"/>
  <c r="BD118" i="43"/>
  <c r="V71" i="44"/>
  <c r="BW100" i="43"/>
  <c r="BX85" i="43"/>
  <c r="CA308" i="43"/>
  <c r="BZ247" i="43"/>
  <c r="BW272" i="43"/>
  <c r="BV351" i="43"/>
  <c r="BE118" i="43"/>
  <c r="BF309" i="43"/>
  <c r="BY267" i="43"/>
  <c r="BV256" i="43"/>
  <c r="BF200" i="43"/>
  <c r="BF128" i="43"/>
  <c r="BE114" i="43"/>
  <c r="BC375" i="43"/>
  <c r="CA320" i="43"/>
  <c r="BY170" i="43"/>
  <c r="BF374" i="43"/>
  <c r="BF319" i="43"/>
  <c r="BD138" i="43"/>
  <c r="BX264" i="43"/>
  <c r="CA332" i="43"/>
  <c r="BY127" i="43"/>
  <c r="CA255" i="43"/>
  <c r="BE242" i="43"/>
  <c r="BD167" i="43"/>
  <c r="BW163" i="43"/>
  <c r="BX158" i="43"/>
  <c r="CA321" i="43"/>
  <c r="CB364" i="43"/>
  <c r="BD344" i="43"/>
  <c r="BG107" i="43"/>
  <c r="BE144" i="43"/>
  <c r="BY140" i="43"/>
  <c r="BC170" i="43"/>
  <c r="BJ376" i="31"/>
  <c r="BY321" i="43"/>
  <c r="BV233" i="43"/>
  <c r="BV363" i="43"/>
  <c r="CA200" i="43"/>
  <c r="BF298" i="43"/>
  <c r="BE321" i="43"/>
  <c r="BF173" i="43"/>
  <c r="BZ332" i="43"/>
  <c r="V88" i="44"/>
  <c r="CB378" i="43"/>
  <c r="CA88" i="43"/>
  <c r="BF161" i="43"/>
  <c r="BF355" i="43"/>
  <c r="BX230" i="43"/>
  <c r="CA280" i="43"/>
  <c r="BC123" i="43"/>
  <c r="BW288" i="43"/>
  <c r="BD166" i="43"/>
  <c r="BZ324" i="43"/>
  <c r="CB143" i="43"/>
  <c r="CB175" i="43"/>
  <c r="BE335" i="43"/>
  <c r="BE256" i="43"/>
  <c r="BY141" i="43"/>
  <c r="BW241" i="43"/>
  <c r="BZ180" i="43"/>
  <c r="BD314" i="43"/>
  <c r="BI302" i="31"/>
  <c r="BI187" i="31"/>
  <c r="BC98" i="43"/>
  <c r="BY135" i="43"/>
  <c r="BC113" i="43"/>
  <c r="BV332" i="43"/>
  <c r="BD273" i="43"/>
  <c r="BF351" i="43"/>
  <c r="BE184" i="43"/>
  <c r="CA202" i="43"/>
  <c r="BE92" i="43"/>
  <c r="BZ72" i="43"/>
  <c r="CB188" i="43"/>
  <c r="CA176" i="43"/>
  <c r="BY355" i="43"/>
  <c r="BV339" i="43"/>
  <c r="BX83" i="43"/>
  <c r="BV252" i="43"/>
  <c r="BW230" i="43"/>
  <c r="BV328" i="43"/>
  <c r="BX193" i="43"/>
  <c r="BX86" i="43"/>
  <c r="BI349" i="31"/>
  <c r="BV282" i="43"/>
  <c r="BE323" i="43"/>
  <c r="BW352" i="43"/>
  <c r="BX240" i="43"/>
  <c r="BV293" i="43"/>
  <c r="BC84" i="43"/>
  <c r="BX81" i="43"/>
  <c r="V150" i="44"/>
  <c r="BD70" i="43"/>
  <c r="BY387" i="43"/>
  <c r="BE145" i="43"/>
  <c r="BW229" i="43"/>
  <c r="BD68" i="43"/>
  <c r="V41" i="44"/>
  <c r="BW354" i="43"/>
  <c r="BV350" i="43"/>
  <c r="BF158" i="43"/>
  <c r="BC267" i="43"/>
  <c r="CA119" i="43"/>
  <c r="BD230" i="43"/>
  <c r="BV336" i="43"/>
  <c r="CA133" i="43"/>
  <c r="BE239" i="43"/>
  <c r="BV313" i="43"/>
  <c r="BX79" i="43"/>
  <c r="BF345" i="43"/>
  <c r="BY284" i="43"/>
  <c r="BY309" i="43"/>
  <c r="V30" i="44"/>
  <c r="BV353" i="43"/>
  <c r="BW134" i="43"/>
  <c r="BF314" i="43"/>
  <c r="BF162" i="43"/>
  <c r="BZ232" i="43"/>
  <c r="BY281" i="43"/>
  <c r="CA241" i="43"/>
  <c r="BF357" i="43"/>
  <c r="BE269" i="43"/>
  <c r="BE248" i="43"/>
  <c r="CA348" i="43"/>
  <c r="BX382" i="43"/>
  <c r="BW169" i="43"/>
  <c r="BZ377" i="43"/>
  <c r="BF89" i="43"/>
  <c r="BV209" i="43"/>
  <c r="CB183" i="43"/>
  <c r="BF191" i="43"/>
  <c r="BI267" i="31"/>
  <c r="BF347" i="43"/>
  <c r="BY348" i="43"/>
  <c r="BW367" i="43"/>
  <c r="BI347" i="31"/>
  <c r="BI131" i="31"/>
  <c r="CA284" i="43"/>
  <c r="BG194" i="43"/>
  <c r="BD75" i="43"/>
  <c r="BC194" i="43"/>
  <c r="BZ123" i="43"/>
  <c r="BW197" i="43"/>
  <c r="V228" i="44"/>
  <c r="BX255" i="43"/>
  <c r="BX194" i="43"/>
  <c r="BC211" i="43"/>
  <c r="BD364" i="43"/>
  <c r="BZ229" i="43"/>
  <c r="BY345" i="43"/>
  <c r="BI332" i="31"/>
  <c r="CB302" i="43"/>
  <c r="BV199" i="43"/>
  <c r="BZ204" i="43"/>
  <c r="CB87" i="43"/>
  <c r="BW344" i="43"/>
  <c r="BD156" i="43"/>
  <c r="V202" i="44"/>
  <c r="CA274" i="43"/>
  <c r="BF125" i="43"/>
  <c r="BH373" i="43"/>
  <c r="BV179" i="43"/>
  <c r="BE334" i="43"/>
  <c r="BY151" i="43"/>
  <c r="BX336" i="43"/>
  <c r="BE142" i="43"/>
  <c r="CB338" i="43"/>
  <c r="BX272" i="43"/>
  <c r="BE241" i="43"/>
  <c r="BX182" i="43"/>
  <c r="BX82" i="43"/>
  <c r="BV135" i="43"/>
  <c r="BE284" i="43"/>
  <c r="BC239" i="43"/>
  <c r="BZ108" i="43"/>
  <c r="BY85" i="43"/>
  <c r="BE112" i="43"/>
  <c r="BE169" i="43"/>
  <c r="K184" i="30"/>
  <c r="BW384" i="43"/>
  <c r="BV280" i="43"/>
  <c r="V256" i="44"/>
  <c r="BD357" i="43"/>
  <c r="BF84" i="43"/>
  <c r="CB168" i="43"/>
  <c r="BC133" i="43"/>
  <c r="BX361" i="43"/>
  <c r="BD233" i="43"/>
  <c r="BY220" i="43"/>
  <c r="BY87" i="43"/>
  <c r="BY293" i="43"/>
  <c r="CB237" i="43"/>
  <c r="CB297" i="43"/>
  <c r="BV382" i="43"/>
  <c r="BT198" i="43"/>
  <c r="BX225" i="43"/>
  <c r="BV93" i="43"/>
  <c r="BC117" i="43"/>
  <c r="BW369" i="43"/>
  <c r="BW360" i="43"/>
  <c r="BX236" i="43"/>
  <c r="CA360" i="43"/>
  <c r="BF108" i="43"/>
  <c r="BZ310" i="43"/>
  <c r="BD208" i="43"/>
  <c r="BJ206" i="31"/>
  <c r="CB373" i="43"/>
  <c r="BD312" i="43"/>
  <c r="BV155" i="43"/>
  <c r="CB88" i="43"/>
  <c r="BC115" i="43"/>
  <c r="BY344" i="43"/>
  <c r="BC381" i="43"/>
  <c r="BW296" i="43"/>
  <c r="BT193" i="43"/>
  <c r="BF241" i="43"/>
  <c r="BJ226" i="31"/>
  <c r="BY233" i="43"/>
  <c r="BX286" i="43"/>
  <c r="BY91" i="43"/>
  <c r="BD126" i="43"/>
  <c r="BE212" i="43"/>
  <c r="BF95" i="43"/>
  <c r="BE246" i="43"/>
  <c r="BX126" i="43"/>
  <c r="BF196" i="43"/>
  <c r="BC237" i="43"/>
  <c r="BF227" i="43"/>
  <c r="BW315" i="43"/>
  <c r="BI350" i="31"/>
  <c r="BW365" i="43"/>
  <c r="BY314" i="43"/>
  <c r="BJ147" i="31"/>
  <c r="BY152" i="43"/>
  <c r="CA309" i="43"/>
  <c r="BW80" i="43"/>
  <c r="BE155" i="43"/>
  <c r="I276" i="30"/>
  <c r="O145" i="30"/>
  <c r="BD350" i="43"/>
  <c r="BJ265" i="31"/>
  <c r="BV110" i="43"/>
  <c r="BY186" i="43"/>
  <c r="BY74" i="43"/>
  <c r="CB226" i="43"/>
  <c r="BC336" i="43"/>
  <c r="BJ341" i="31"/>
  <c r="BY349" i="43"/>
  <c r="BY298" i="43"/>
  <c r="BV210" i="43"/>
  <c r="BJ145" i="31"/>
  <c r="BD341" i="43"/>
  <c r="BJ141" i="31"/>
  <c r="CB222" i="43"/>
  <c r="BY192" i="43"/>
  <c r="BI346" i="31"/>
  <c r="BD383" i="43"/>
  <c r="BX211" i="43"/>
  <c r="CA266" i="43"/>
  <c r="BE227" i="43"/>
  <c r="BX76" i="43"/>
  <c r="CA228" i="43"/>
  <c r="CB256" i="43"/>
  <c r="BY171" i="43"/>
  <c r="CB293" i="43"/>
  <c r="CA240" i="43"/>
  <c r="BW340" i="43"/>
  <c r="BF85" i="43"/>
  <c r="BX131" i="43"/>
  <c r="E146" i="30"/>
  <c r="CA229" i="43"/>
  <c r="BY346" i="43"/>
  <c r="BE368" i="43"/>
  <c r="BW186" i="43"/>
  <c r="BC191" i="43"/>
  <c r="BY299" i="43"/>
  <c r="BE253" i="43"/>
  <c r="CB146" i="43"/>
  <c r="BW338" i="43"/>
  <c r="BI163" i="31"/>
  <c r="BY165" i="43"/>
  <c r="CB111" i="43"/>
  <c r="J148" i="30"/>
  <c r="CB283" i="43"/>
  <c r="CA275" i="43"/>
  <c r="BJ293" i="31"/>
  <c r="BZ334" i="43"/>
  <c r="BC289" i="43"/>
  <c r="BF324" i="43"/>
  <c r="H184" i="30"/>
  <c r="CB158" i="43"/>
  <c r="CA189" i="43"/>
  <c r="BZ283" i="43"/>
  <c r="BX235" i="43"/>
  <c r="V159" i="44"/>
  <c r="BX205" i="43"/>
  <c r="CA186" i="43"/>
  <c r="BX318" i="43"/>
  <c r="BI214" i="31"/>
  <c r="BC354" i="43"/>
  <c r="BC104" i="43"/>
  <c r="BJ249" i="31"/>
  <c r="BF156" i="43"/>
  <c r="BF312" i="43"/>
  <c r="BE157" i="43"/>
  <c r="BI356" i="31"/>
  <c r="BE74" i="43"/>
  <c r="BW202" i="43"/>
  <c r="BZ292" i="43"/>
  <c r="BJ334" i="31"/>
  <c r="BC217" i="43"/>
  <c r="BY297" i="43"/>
  <c r="BU110" i="43"/>
  <c r="BU107" i="43"/>
  <c r="BV142" i="43"/>
  <c r="BY157" i="43"/>
  <c r="BJ269" i="31"/>
  <c r="BV125" i="43"/>
  <c r="CB75" i="43"/>
  <c r="BX297" i="43"/>
  <c r="CB110" i="43"/>
  <c r="BC235" i="43"/>
  <c r="BZ380" i="43"/>
  <c r="BX303" i="43"/>
  <c r="U240" i="44"/>
  <c r="BW386" i="43"/>
  <c r="BD303" i="43"/>
  <c r="BC179" i="43"/>
  <c r="M89" i="30"/>
  <c r="BY148" i="43"/>
  <c r="BX340" i="43"/>
  <c r="CB332" i="43"/>
  <c r="BI108" i="31"/>
  <c r="BI292" i="31"/>
  <c r="CA369" i="43"/>
  <c r="BZ176" i="43"/>
  <c r="BX333" i="43"/>
  <c r="CA129" i="43"/>
  <c r="BI72" i="31"/>
  <c r="BV205" i="43"/>
  <c r="BU385" i="43"/>
  <c r="BW146" i="43"/>
  <c r="CA152" i="43"/>
  <c r="BD178" i="43"/>
  <c r="BE333" i="43"/>
  <c r="V12" i="44"/>
  <c r="BX68" i="43"/>
  <c r="BF349" i="43"/>
  <c r="BE174" i="43"/>
  <c r="CB191" i="43"/>
  <c r="BF265" i="43"/>
  <c r="BX132" i="43"/>
  <c r="BJ230" i="31"/>
  <c r="BF365" i="43"/>
  <c r="BC360" i="43"/>
  <c r="BC158" i="43"/>
  <c r="I283" i="30"/>
  <c r="CA245" i="43"/>
  <c r="BC319" i="43"/>
  <c r="BY367" i="43"/>
  <c r="BZ68" i="43"/>
  <c r="BV322" i="43"/>
  <c r="BE259" i="43"/>
  <c r="BV276" i="43"/>
  <c r="BZ222" i="43"/>
  <c r="BX270" i="43"/>
  <c r="BX282" i="43"/>
  <c r="BX285" i="43"/>
  <c r="BW284" i="43"/>
  <c r="BX267" i="43"/>
  <c r="BJ167" i="31"/>
  <c r="BC254" i="43"/>
  <c r="BW211" i="43"/>
  <c r="BF339" i="43"/>
  <c r="BY263" i="43"/>
  <c r="BV172" i="43"/>
  <c r="BJ214" i="31"/>
  <c r="BE148" i="43"/>
  <c r="O284" i="30"/>
  <c r="BW119" i="43"/>
  <c r="BZ251" i="43"/>
  <c r="BV192" i="43"/>
  <c r="BH366" i="43"/>
  <c r="BY285" i="43"/>
  <c r="CA215" i="43"/>
  <c r="BZ80" i="43"/>
  <c r="BC262" i="43"/>
  <c r="BZ162" i="43"/>
  <c r="BF141" i="43"/>
  <c r="CB259" i="43"/>
  <c r="BW106" i="43"/>
  <c r="BF251" i="43"/>
  <c r="BD181" i="43"/>
  <c r="BZ335" i="43"/>
  <c r="BD103" i="43"/>
  <c r="V209" i="44"/>
  <c r="CA193" i="43"/>
  <c r="BC305" i="43"/>
  <c r="BD187" i="43"/>
  <c r="CB268" i="43"/>
  <c r="BV204" i="43"/>
  <c r="BF195" i="43"/>
  <c r="CB361" i="43"/>
  <c r="BF186" i="43"/>
  <c r="BC250" i="43"/>
  <c r="BE138" i="43"/>
  <c r="BF76" i="43"/>
  <c r="BV134" i="43"/>
  <c r="V238" i="44"/>
  <c r="BY374" i="43"/>
  <c r="BE89" i="43"/>
  <c r="BZ82" i="43"/>
  <c r="BY257" i="43"/>
  <c r="BF207" i="43"/>
  <c r="CA306" i="43"/>
  <c r="CB208" i="43"/>
  <c r="BE130" i="43"/>
  <c r="BW162" i="43"/>
  <c r="BY291" i="43"/>
  <c r="BF147" i="43"/>
  <c r="BZ145" i="43"/>
  <c r="CA342" i="43"/>
  <c r="CA169" i="43"/>
  <c r="BD239" i="43"/>
  <c r="BX250" i="43"/>
  <c r="BY101" i="43"/>
  <c r="BW248" i="43"/>
  <c r="BW379" i="43"/>
  <c r="BE165" i="43"/>
  <c r="BX341" i="43"/>
  <c r="BD194" i="43"/>
  <c r="BW228" i="43"/>
  <c r="CA211" i="43"/>
  <c r="BW94" i="43"/>
  <c r="BW256" i="43"/>
  <c r="BC224" i="43"/>
  <c r="BD125" i="43"/>
  <c r="BF264" i="43"/>
  <c r="BJ86" i="31"/>
  <c r="CB161" i="43"/>
  <c r="BE103" i="43"/>
  <c r="BW220" i="43"/>
  <c r="CB280" i="43"/>
  <c r="BE119" i="43"/>
  <c r="BY139" i="43"/>
  <c r="BE76" i="43"/>
  <c r="BE175" i="43"/>
  <c r="BZ227" i="43"/>
  <c r="BI195" i="31"/>
  <c r="BJ135" i="31"/>
  <c r="CA334" i="43"/>
  <c r="BW99" i="43"/>
  <c r="BD329" i="43"/>
  <c r="BF359" i="43"/>
  <c r="BD145" i="43"/>
  <c r="BD308" i="43"/>
  <c r="CA100" i="43"/>
  <c r="BC225" i="43"/>
  <c r="BJ275" i="31"/>
  <c r="BY319" i="43"/>
  <c r="CB290" i="43"/>
  <c r="BV132" i="43"/>
  <c r="BF160" i="43"/>
  <c r="CA314" i="43"/>
  <c r="BD271" i="43"/>
  <c r="BZ77" i="43"/>
  <c r="BW368" i="43"/>
  <c r="BV241" i="43"/>
  <c r="BX308" i="43"/>
  <c r="BY94" i="43"/>
  <c r="CB244" i="43"/>
  <c r="CB386" i="43"/>
  <c r="BJ216" i="31"/>
  <c r="BX70" i="43"/>
  <c r="BX202" i="43"/>
  <c r="BC162" i="43"/>
  <c r="CB368" i="43"/>
  <c r="BW370" i="43"/>
  <c r="BS193" i="43"/>
  <c r="CA76" i="43"/>
  <c r="BY332" i="43"/>
  <c r="BW293" i="43"/>
  <c r="BZ159" i="43"/>
  <c r="BJ92" i="31"/>
  <c r="V11" i="44"/>
  <c r="BI151" i="31"/>
  <c r="BJ224" i="31"/>
  <c r="BF181" i="43"/>
  <c r="BE378" i="43"/>
  <c r="BF263" i="43"/>
  <c r="V196" i="44"/>
  <c r="BE350" i="43"/>
  <c r="BV377" i="43"/>
  <c r="F184" i="30"/>
  <c r="BW335" i="43"/>
  <c r="BD326" i="43"/>
  <c r="BI321" i="31"/>
  <c r="BJ124" i="31"/>
  <c r="CA249" i="43"/>
  <c r="CB326" i="43"/>
  <c r="BZ144" i="43"/>
  <c r="BE198" i="43"/>
  <c r="CB242" i="43"/>
  <c r="BZ115" i="43"/>
  <c r="BW287" i="43"/>
  <c r="I146" i="30"/>
  <c r="V265" i="44"/>
  <c r="CA307" i="43"/>
  <c r="BE102" i="43"/>
  <c r="BW294" i="43"/>
  <c r="BW267" i="43"/>
  <c r="BX88" i="43"/>
  <c r="BC306" i="43"/>
  <c r="BZ181" i="43"/>
  <c r="BW208" i="43"/>
  <c r="BJ251" i="31"/>
  <c r="BF229" i="43"/>
  <c r="BI331" i="31"/>
  <c r="BJ326" i="31"/>
  <c r="BX127" i="43"/>
  <c r="BD248" i="43"/>
  <c r="BI269" i="31"/>
  <c r="BX280" i="43"/>
  <c r="BW108" i="43"/>
  <c r="BX277" i="43"/>
  <c r="CB241" i="43"/>
  <c r="BE140" i="43"/>
  <c r="BH198" i="43"/>
  <c r="BF129" i="43"/>
  <c r="F276" i="30"/>
  <c r="BC168" i="43"/>
  <c r="BZ78" i="43"/>
  <c r="BJ191" i="31"/>
  <c r="BW374" i="43"/>
  <c r="V185" i="44"/>
  <c r="L284" i="30"/>
  <c r="BI142" i="31"/>
  <c r="V67" i="44"/>
  <c r="BZ353" i="43"/>
  <c r="BI298" i="31"/>
  <c r="BI299" i="31"/>
  <c r="BC348" i="43"/>
  <c r="BC383" i="43"/>
  <c r="V26" i="44"/>
  <c r="CA287" i="43"/>
  <c r="CA384" i="43"/>
  <c r="CA227" i="43"/>
  <c r="BW157" i="43"/>
  <c r="BX77" i="43"/>
  <c r="BC151" i="43"/>
  <c r="BY379" i="43"/>
  <c r="CB236" i="43"/>
  <c r="BZ116" i="43"/>
  <c r="CA329" i="43"/>
  <c r="BC321" i="43"/>
  <c r="BW362" i="43"/>
  <c r="BZ311" i="43"/>
  <c r="BY136" i="43"/>
  <c r="CB292" i="43"/>
  <c r="BJ102" i="31"/>
  <c r="BC363" i="43"/>
  <c r="BD280" i="43"/>
  <c r="BJ131" i="31"/>
  <c r="CB240" i="43"/>
  <c r="BV87" i="43"/>
  <c r="BD177" i="43"/>
  <c r="BY386" i="43"/>
  <c r="BE374" i="43"/>
  <c r="BE294" i="43"/>
  <c r="BW159" i="43"/>
  <c r="CA256" i="43"/>
  <c r="BX137" i="43"/>
  <c r="BF116" i="43"/>
  <c r="J145" i="30"/>
  <c r="BX187" i="43"/>
  <c r="BZ233" i="43"/>
  <c r="BY311" i="43"/>
  <c r="BC231" i="43"/>
  <c r="BC342" i="43"/>
  <c r="BY70" i="43"/>
  <c r="BV200" i="43"/>
  <c r="BD285" i="43"/>
  <c r="V130" i="44"/>
  <c r="BJ68" i="31"/>
  <c r="BI127" i="31"/>
  <c r="CA93" i="43"/>
  <c r="BY211" i="43"/>
  <c r="BF372" i="43"/>
  <c r="BW171" i="43"/>
  <c r="BJ220" i="31"/>
  <c r="BE126" i="43"/>
  <c r="CA330" i="43"/>
  <c r="CA318" i="43"/>
  <c r="BC176" i="43"/>
  <c r="BW92" i="43"/>
  <c r="BC293" i="43"/>
  <c r="BF246" i="43"/>
  <c r="BZ286" i="43"/>
  <c r="CB76" i="43"/>
  <c r="BY303" i="43"/>
  <c r="BJ270" i="31"/>
  <c r="BZ305" i="43"/>
  <c r="BS381" i="43"/>
  <c r="V279" i="44"/>
  <c r="BJ154" i="31"/>
  <c r="BY78" i="43"/>
  <c r="BE349" i="43"/>
  <c r="CB94" i="43"/>
  <c r="CB205" i="43"/>
  <c r="BW71" i="43"/>
  <c r="BD162" i="43"/>
  <c r="BC328" i="43"/>
  <c r="BE129" i="43"/>
  <c r="BE69" i="43"/>
  <c r="BX170" i="43"/>
  <c r="BE235" i="43"/>
  <c r="V68" i="44"/>
  <c r="BJ350" i="31"/>
  <c r="BC302" i="43"/>
  <c r="BY131" i="43"/>
  <c r="BE336" i="43"/>
  <c r="BZ126" i="43"/>
  <c r="BD327" i="43"/>
  <c r="CB230" i="43"/>
  <c r="CB129" i="43"/>
  <c r="BE316" i="43"/>
  <c r="BV198" i="43"/>
  <c r="BZ201" i="43"/>
  <c r="BH371" i="43"/>
  <c r="BE295" i="43"/>
  <c r="BJ241" i="31"/>
  <c r="CA81" i="43"/>
  <c r="BI177" i="31"/>
  <c r="BJ264" i="31"/>
  <c r="BI120" i="31"/>
  <c r="BI155" i="31"/>
  <c r="V207" i="44"/>
  <c r="CA184" i="43"/>
  <c r="BX288" i="43"/>
  <c r="BC144" i="43"/>
  <c r="BV131" i="43"/>
  <c r="BE322" i="43"/>
  <c r="BD322" i="43"/>
  <c r="BV92" i="43"/>
  <c r="BE194" i="43"/>
  <c r="BX90" i="43"/>
  <c r="BF75" i="43"/>
  <c r="BE332" i="43"/>
  <c r="CA335" i="43"/>
  <c r="BI363" i="31"/>
  <c r="BF214" i="43"/>
  <c r="BH381" i="43"/>
  <c r="BW353" i="43"/>
  <c r="BZ365" i="43"/>
  <c r="CB232" i="43"/>
  <c r="BV150" i="43"/>
  <c r="BI160" i="31"/>
  <c r="BZ387" i="43"/>
  <c r="BZ363" i="43"/>
  <c r="BY144" i="43"/>
  <c r="V181" i="44"/>
  <c r="CA377" i="43"/>
  <c r="BF387" i="43"/>
  <c r="BD72" i="43"/>
  <c r="BY356" i="43"/>
  <c r="BX110" i="43"/>
  <c r="BC199" i="43"/>
  <c r="CA136" i="43"/>
  <c r="BG106" i="43"/>
  <c r="BX279" i="43"/>
  <c r="BX107" i="43"/>
  <c r="BC335" i="43"/>
  <c r="BD225" i="43"/>
  <c r="BY210" i="43"/>
  <c r="J276" i="30"/>
  <c r="BW210" i="43"/>
  <c r="BW194" i="43"/>
  <c r="BW275" i="43"/>
  <c r="BY106" i="43"/>
  <c r="BW324" i="43"/>
  <c r="V97" i="44"/>
  <c r="BD121" i="43"/>
  <c r="BE161" i="43"/>
  <c r="CB336" i="43"/>
  <c r="BF169" i="43"/>
  <c r="BX214" i="43"/>
  <c r="CB384" i="43"/>
  <c r="BY128" i="43"/>
  <c r="BI189" i="31"/>
  <c r="BC364" i="43"/>
  <c r="BX136" i="43"/>
  <c r="BC252" i="43"/>
  <c r="BY158" i="43"/>
  <c r="BI248" i="31"/>
  <c r="BX366" i="43"/>
  <c r="BI330" i="31"/>
  <c r="BD139" i="43"/>
  <c r="BD207" i="43"/>
  <c r="BZ155" i="43"/>
  <c r="BW381" i="43"/>
  <c r="BC216" i="43"/>
  <c r="BX234" i="43"/>
  <c r="BC343" i="43"/>
  <c r="BF284" i="43"/>
  <c r="CB193" i="43"/>
  <c r="BZ342" i="43"/>
  <c r="BZ182" i="43"/>
  <c r="BY228" i="43"/>
  <c r="BE205" i="43"/>
  <c r="BF381" i="43"/>
  <c r="BF376" i="43"/>
  <c r="BJ339" i="31"/>
  <c r="BZ199" i="43"/>
  <c r="BC344" i="43"/>
  <c r="BD361" i="43"/>
  <c r="BJ234" i="31"/>
  <c r="BI222" i="31"/>
  <c r="BW190" i="43"/>
  <c r="BX164" i="43"/>
  <c r="BW313" i="43"/>
  <c r="BI316" i="31"/>
  <c r="BV84" i="43"/>
  <c r="BV361" i="43"/>
  <c r="BI88" i="31"/>
  <c r="BD213" i="43"/>
  <c r="BC377" i="43"/>
  <c r="BW299" i="43"/>
  <c r="BD78" i="43"/>
  <c r="BZ213" i="43"/>
  <c r="BF106" i="43"/>
  <c r="BE77" i="43"/>
  <c r="BW310" i="43"/>
  <c r="V182" i="44"/>
  <c r="BF168" i="43"/>
  <c r="BE361" i="43"/>
  <c r="BY310" i="43"/>
  <c r="CB334" i="43"/>
  <c r="BJ229" i="31"/>
  <c r="BF99" i="43"/>
  <c r="BZ94" i="43"/>
  <c r="CB157" i="43"/>
  <c r="BJ223" i="31"/>
  <c r="BX112" i="43"/>
  <c r="CB254" i="43"/>
  <c r="BC313" i="43"/>
  <c r="CB328" i="43"/>
  <c r="BW246" i="43"/>
  <c r="BX188" i="43"/>
  <c r="BU383" i="43"/>
  <c r="BV334" i="43"/>
  <c r="BD377" i="43"/>
  <c r="BY84" i="43"/>
  <c r="BI254" i="31"/>
  <c r="BW295" i="43"/>
  <c r="BJ165" i="31"/>
  <c r="CA128" i="43"/>
  <c r="CB245" i="43"/>
  <c r="BY208" i="43"/>
  <c r="BJ278" i="31"/>
  <c r="BW131" i="43"/>
  <c r="V7" i="44"/>
  <c r="BC309" i="43"/>
  <c r="BE250" i="43"/>
  <c r="BZ369" i="43"/>
  <c r="BD232" i="43"/>
  <c r="BF179" i="43"/>
  <c r="BZ86" i="43"/>
  <c r="BV191" i="43"/>
  <c r="BD317" i="43"/>
  <c r="BI143" i="31"/>
  <c r="BV239" i="43"/>
  <c r="CB130" i="43"/>
  <c r="BY324" i="43"/>
  <c r="K89" i="30"/>
  <c r="BY286" i="43"/>
  <c r="BJ380" i="31"/>
  <c r="BE120" i="43"/>
  <c r="BW244" i="43"/>
  <c r="BW382" i="43"/>
  <c r="BC358" i="43"/>
  <c r="BI377" i="31"/>
  <c r="CA295" i="43"/>
  <c r="BD384" i="43"/>
  <c r="BJ295" i="31"/>
  <c r="BW356" i="43"/>
  <c r="BZ270" i="43"/>
  <c r="CA175" i="43"/>
  <c r="BE314" i="43"/>
  <c r="BY76" i="43"/>
  <c r="BV133" i="43"/>
  <c r="BJ97" i="31"/>
  <c r="BV298" i="43"/>
  <c r="BF204" i="43"/>
  <c r="BI239" i="31"/>
  <c r="BV174" i="43"/>
  <c r="BY99" i="43"/>
  <c r="BW331" i="43"/>
  <c r="V152" i="44"/>
  <c r="CA386" i="43"/>
  <c r="BX307" i="43"/>
  <c r="BW316" i="43"/>
  <c r="BW121" i="43"/>
  <c r="BC365" i="43"/>
  <c r="CB380" i="43"/>
  <c r="BI220" i="31"/>
  <c r="BD309" i="43"/>
  <c r="BV70" i="43"/>
  <c r="BW297" i="43"/>
  <c r="BW235" i="43"/>
  <c r="BW118" i="43"/>
  <c r="BX139" i="43"/>
  <c r="BZ225" i="43"/>
  <c r="CA86" i="43"/>
  <c r="BJ279" i="31"/>
  <c r="BZ288" i="43"/>
  <c r="BE343" i="43"/>
  <c r="BZ75" i="43"/>
  <c r="BX147" i="43"/>
  <c r="BX302" i="43"/>
  <c r="BZ125" i="43"/>
  <c r="BF219" i="43"/>
  <c r="BJ285" i="31"/>
  <c r="BD94" i="43"/>
  <c r="BJ149" i="31"/>
  <c r="BJ90" i="31"/>
  <c r="BV224" i="43"/>
  <c r="BZ327" i="43"/>
  <c r="BW104" i="43"/>
  <c r="BV297" i="43"/>
  <c r="BV383" i="43"/>
  <c r="CA251" i="43"/>
  <c r="BF310" i="43"/>
  <c r="BY177" i="43"/>
  <c r="BW148" i="43"/>
  <c r="BC99" i="43"/>
  <c r="BC353" i="43"/>
  <c r="CB122" i="43"/>
  <c r="BW138" i="43"/>
  <c r="BV78" i="43"/>
  <c r="BE339" i="43"/>
  <c r="BH370" i="43"/>
  <c r="BJ210" i="31"/>
  <c r="BV196" i="43"/>
  <c r="BJ356" i="31"/>
  <c r="BF373" i="43"/>
  <c r="BC286" i="43"/>
  <c r="BI285" i="31"/>
  <c r="BZ271" i="43"/>
  <c r="BV344" i="43"/>
  <c r="BE240" i="43"/>
  <c r="BY143" i="43"/>
  <c r="CB178" i="43"/>
  <c r="BF189" i="43"/>
  <c r="CB333" i="43"/>
  <c r="BW283" i="43"/>
  <c r="BJ257" i="31"/>
  <c r="BI136" i="31"/>
  <c r="BE70" i="43"/>
  <c r="V66" i="44"/>
  <c r="CB357" i="43"/>
  <c r="CB227" i="43"/>
  <c r="BV323" i="43"/>
  <c r="V210" i="44"/>
  <c r="BI93" i="31"/>
  <c r="BY197" i="43"/>
  <c r="BV370" i="43"/>
  <c r="CB321" i="43"/>
  <c r="BX271" i="43"/>
  <c r="V39" i="44"/>
  <c r="BE358" i="43"/>
  <c r="BU193" i="43"/>
  <c r="BZ169" i="43"/>
  <c r="BV206" i="43"/>
  <c r="BJ158" i="31"/>
  <c r="BI71" i="31"/>
  <c r="V8" i="44"/>
  <c r="BZ343" i="43"/>
  <c r="BI90" i="31"/>
  <c r="BZ239" i="43"/>
  <c r="J146" i="30"/>
  <c r="CA300" i="43"/>
  <c r="BV212" i="43"/>
  <c r="BZ133" i="43"/>
  <c r="BF80" i="43"/>
  <c r="BJ256" i="31"/>
  <c r="BW348" i="43"/>
  <c r="BF252" i="43"/>
  <c r="BY199" i="43"/>
  <c r="BF313" i="43"/>
  <c r="BE146" i="43"/>
  <c r="BX278" i="43"/>
  <c r="BI194" i="43"/>
  <c r="BW306" i="43"/>
  <c r="BD278" i="43"/>
  <c r="CB115" i="43"/>
  <c r="CB153" i="43"/>
  <c r="BY161" i="43"/>
  <c r="BE367" i="43"/>
  <c r="BE208" i="43"/>
  <c r="CB279" i="43"/>
  <c r="BY188" i="43"/>
  <c r="E276" i="30"/>
  <c r="BE87" i="43"/>
  <c r="BW120" i="43"/>
  <c r="BY336" i="43"/>
  <c r="BX116" i="43"/>
  <c r="BW231" i="43"/>
  <c r="CB330" i="43"/>
  <c r="BI209" i="31"/>
  <c r="BY98" i="43"/>
  <c r="BE300" i="43"/>
  <c r="BV263" i="43"/>
  <c r="BY109" i="43"/>
  <c r="BD196" i="43"/>
  <c r="BC347" i="43"/>
  <c r="BF112" i="43"/>
  <c r="BZ287" i="43"/>
  <c r="BZ106" i="43"/>
  <c r="BJ330" i="31"/>
  <c r="BX358" i="43"/>
  <c r="BI274" i="31"/>
  <c r="BX316" i="43"/>
  <c r="BF315" i="43"/>
  <c r="BF98" i="43"/>
  <c r="BF282" i="43"/>
  <c r="BW323" i="43"/>
  <c r="BC238" i="43"/>
  <c r="BY216" i="43"/>
  <c r="BZ320" i="43"/>
  <c r="E89" i="30"/>
  <c r="BF97" i="43"/>
  <c r="BE365" i="43"/>
  <c r="BY164" i="43"/>
  <c r="BE83" i="43"/>
  <c r="BX148" i="43"/>
  <c r="BZ346" i="43"/>
  <c r="BZ378" i="43"/>
  <c r="BD331" i="43"/>
  <c r="BI384" i="31"/>
  <c r="BZ107" i="43"/>
  <c r="CA137" i="43"/>
  <c r="BY290" i="43"/>
  <c r="BV124" i="43"/>
  <c r="BX344" i="43"/>
  <c r="CB348" i="43"/>
  <c r="BX152" i="43"/>
  <c r="BZ374" i="43"/>
  <c r="BF185" i="43"/>
  <c r="BV164" i="43"/>
  <c r="BV249" i="43"/>
  <c r="CA358" i="43"/>
  <c r="BY270" i="43"/>
  <c r="V14" i="44"/>
  <c r="CA316" i="43"/>
  <c r="BJ351" i="31"/>
  <c r="BI170" i="31"/>
  <c r="BY258" i="43"/>
  <c r="BF386" i="43"/>
  <c r="BZ319" i="43"/>
  <c r="CA382" i="43"/>
  <c r="BE115" i="43"/>
  <c r="BC88" i="43"/>
  <c r="BY100" i="43"/>
  <c r="BE99" i="43"/>
  <c r="BW320" i="43"/>
  <c r="BE364" i="43"/>
  <c r="BW225" i="43"/>
  <c r="BW300" i="43"/>
  <c r="U85" i="44"/>
  <c r="BX118" i="43"/>
  <c r="BJ317" i="31"/>
  <c r="BD283" i="43"/>
  <c r="CA254" i="43"/>
  <c r="BW247" i="43"/>
  <c r="BD149" i="43"/>
  <c r="BV184" i="43"/>
  <c r="CA347" i="43"/>
  <c r="BZ114" i="43"/>
  <c r="BD184" i="43"/>
  <c r="M84" i="30"/>
  <c r="BJ366" i="43"/>
  <c r="BE382" i="43"/>
  <c r="BD385" i="43"/>
  <c r="BE385" i="43"/>
  <c r="BE139" i="43"/>
  <c r="BC298" i="43"/>
  <c r="CB217" i="43"/>
  <c r="BC100" i="43"/>
  <c r="BF103" i="43"/>
  <c r="CB92" i="43"/>
  <c r="BW212" i="43"/>
  <c r="BW158" i="43"/>
  <c r="BJ348" i="31"/>
  <c r="BV264" i="43"/>
  <c r="BE324" i="43"/>
  <c r="BZ105" i="43"/>
  <c r="BV289" i="43"/>
  <c r="BK193" i="43"/>
  <c r="CB131" i="43"/>
  <c r="CB101" i="43"/>
  <c r="BC251" i="43"/>
  <c r="BW86" i="43"/>
  <c r="BE196" i="43"/>
  <c r="BV114" i="43"/>
  <c r="CB160" i="43"/>
  <c r="BX384" i="43"/>
  <c r="D84" i="30"/>
  <c r="BF276" i="43"/>
  <c r="BJ162" i="31"/>
  <c r="BH193" i="43"/>
  <c r="BE245" i="43"/>
  <c r="BC169" i="43"/>
  <c r="CA340" i="43"/>
  <c r="BY207" i="43"/>
  <c r="BD257" i="43"/>
  <c r="BE379" i="43"/>
  <c r="BC296" i="43"/>
  <c r="D184" i="30"/>
  <c r="CA168" i="43"/>
  <c r="J84" i="30"/>
  <c r="BW153" i="43"/>
  <c r="BF159" i="43"/>
  <c r="CB235" i="43"/>
  <c r="BD363" i="43"/>
  <c r="BI297" i="31"/>
  <c r="BV372" i="43"/>
  <c r="CB325" i="43"/>
  <c r="BD231" i="43"/>
  <c r="BC182" i="43"/>
  <c r="CB155" i="43"/>
  <c r="BZ141" i="43"/>
  <c r="BE80" i="43"/>
  <c r="BC131" i="43"/>
  <c r="V40" i="44"/>
  <c r="CA224" i="43"/>
  <c r="CB320" i="43"/>
  <c r="BD215" i="43"/>
  <c r="BI126" i="31"/>
  <c r="BC287" i="43"/>
  <c r="BJ218" i="31"/>
  <c r="BJ308" i="31"/>
  <c r="BR373" i="43"/>
  <c r="BY261" i="43"/>
  <c r="BJ322" i="31"/>
  <c r="BC82" i="43"/>
  <c r="BI168" i="31"/>
  <c r="E184" i="30"/>
  <c r="BD163" i="43"/>
  <c r="BV221" i="43"/>
  <c r="CB197" i="43"/>
  <c r="BC183" i="43"/>
  <c r="BY155" i="43"/>
  <c r="CA243" i="43"/>
  <c r="BX281" i="43"/>
  <c r="BY370" i="43"/>
  <c r="V125" i="44"/>
  <c r="CA99" i="43"/>
  <c r="BI149" i="31"/>
  <c r="CA238" i="43"/>
  <c r="BU194" i="43"/>
  <c r="CA173" i="43"/>
  <c r="BV302" i="43"/>
  <c r="BF299" i="43"/>
  <c r="BV102" i="43"/>
  <c r="BS366" i="43"/>
  <c r="BW263" i="43"/>
  <c r="CB83" i="43"/>
  <c r="CB370" i="43"/>
  <c r="BF184" i="43"/>
  <c r="BI116" i="31"/>
  <c r="BD376" i="43"/>
  <c r="BC124" i="43"/>
  <c r="BW269" i="43"/>
  <c r="BF245" i="43"/>
  <c r="BW130" i="43"/>
  <c r="BF81" i="43"/>
  <c r="BY185" i="43"/>
  <c r="BC202" i="43"/>
  <c r="G84" i="30"/>
  <c r="BZ228" i="43"/>
  <c r="BZ254" i="43"/>
  <c r="BY334" i="43"/>
  <c r="BX74" i="43"/>
  <c r="CB82" i="43"/>
  <c r="CA326" i="43"/>
  <c r="BC374" i="43"/>
  <c r="BF122" i="43"/>
  <c r="BX140" i="43"/>
  <c r="G89" i="30"/>
  <c r="BV299" i="43"/>
  <c r="BI150" i="31"/>
  <c r="BJ123" i="31"/>
  <c r="BI337" i="31"/>
  <c r="BD134" i="43"/>
  <c r="BF335" i="43"/>
  <c r="BF119" i="43"/>
  <c r="BI153" i="31"/>
  <c r="CB360" i="43"/>
  <c r="CA260" i="43"/>
  <c r="BX78" i="43"/>
  <c r="BX133" i="43"/>
  <c r="BJ314" i="31"/>
  <c r="BE179" i="43"/>
  <c r="CA217" i="43"/>
  <c r="BE86" i="43"/>
  <c r="BF123" i="43"/>
  <c r="BZ161" i="43"/>
  <c r="BJ117" i="31"/>
  <c r="BI320" i="31"/>
  <c r="BE141" i="43"/>
  <c r="BZ275" i="43"/>
  <c r="BJ344" i="31"/>
  <c r="BC112" i="43"/>
  <c r="O89" i="30"/>
  <c r="V36" i="44"/>
  <c r="BZ197" i="43"/>
  <c r="CB376" i="43"/>
  <c r="BY341" i="43"/>
  <c r="BY268" i="43"/>
  <c r="BX374" i="43"/>
  <c r="BV292" i="43"/>
  <c r="CB174" i="43"/>
  <c r="CA199" i="43"/>
  <c r="BI213" i="31"/>
  <c r="CB322" i="43"/>
  <c r="CB303" i="43"/>
  <c r="BX191" i="43"/>
  <c r="V13" i="44"/>
  <c r="BG243" i="43"/>
  <c r="BE299" i="43"/>
  <c r="BJ88" i="31"/>
  <c r="BE238" i="43"/>
  <c r="BE204" i="43"/>
  <c r="BX135" i="43"/>
  <c r="CB106" i="43"/>
  <c r="BW349" i="43"/>
  <c r="BJ262" i="31"/>
  <c r="CA299" i="43"/>
  <c r="BX362" i="43"/>
  <c r="BD220" i="43"/>
  <c r="BC206" i="43"/>
  <c r="BZ177" i="43"/>
  <c r="BE281" i="43"/>
  <c r="BZ302" i="43"/>
  <c r="BE255" i="43"/>
  <c r="BC125" i="43"/>
  <c r="BY124" i="43"/>
  <c r="BC193" i="43"/>
  <c r="BD371" i="43"/>
  <c r="BY125" i="43"/>
  <c r="BC91" i="43"/>
  <c r="BE91" i="43"/>
  <c r="BY361" i="43"/>
  <c r="CA349" i="43"/>
  <c r="BC242" i="43"/>
  <c r="BY331" i="43"/>
  <c r="BZ196" i="43"/>
  <c r="BC322" i="43"/>
  <c r="BX113" i="43"/>
  <c r="BE200" i="43"/>
  <c r="BD359" i="43"/>
  <c r="BX275" i="43"/>
  <c r="BZ148" i="43"/>
  <c r="BW83" i="43"/>
  <c r="BX172" i="43"/>
  <c r="BJ286" i="31"/>
  <c r="BX368" i="43"/>
  <c r="BX122" i="43"/>
  <c r="BW79" i="43"/>
  <c r="BZ96" i="43"/>
  <c r="BV329" i="43"/>
  <c r="CA207" i="43"/>
  <c r="BC166" i="43"/>
  <c r="BD387" i="43"/>
  <c r="CB210" i="43"/>
  <c r="BX273" i="43"/>
  <c r="BE84" i="43"/>
  <c r="BI146" i="31"/>
  <c r="BE264" i="43"/>
  <c r="BX162" i="43"/>
  <c r="BC132" i="43"/>
  <c r="BC103" i="43"/>
  <c r="BV379" i="43"/>
  <c r="CA276" i="43"/>
  <c r="BC172" i="43"/>
  <c r="BE147" i="43"/>
  <c r="V191" i="44"/>
  <c r="BF379" i="43"/>
  <c r="BF104" i="43"/>
  <c r="BC276" i="43"/>
  <c r="CB319" i="43"/>
  <c r="BX93" i="43"/>
  <c r="BW222" i="43"/>
  <c r="BF253" i="43"/>
  <c r="BD203" i="43"/>
  <c r="BW172" i="43"/>
  <c r="BI379" i="31"/>
  <c r="CB277" i="43"/>
  <c r="BV288" i="43"/>
  <c r="BE341" i="43"/>
  <c r="BD319" i="43"/>
  <c r="CA185" i="43"/>
  <c r="BE257" i="43"/>
  <c r="BE180" i="43"/>
  <c r="BY110" i="43"/>
  <c r="D146" i="30"/>
  <c r="BD237" i="43"/>
  <c r="BW97" i="43"/>
  <c r="BW151" i="43"/>
  <c r="BC93" i="43"/>
  <c r="BZ323" i="43"/>
  <c r="BV182" i="43"/>
  <c r="BE189" i="43"/>
  <c r="BJ343" i="31"/>
  <c r="BD79" i="43"/>
  <c r="BZ153" i="43"/>
  <c r="BF146" i="43"/>
  <c r="BI233" i="31"/>
  <c r="BG171" i="43"/>
  <c r="BY145" i="43"/>
  <c r="BW69" i="43"/>
  <c r="BD182" i="43"/>
  <c r="L89" i="30"/>
  <c r="BY255" i="43"/>
  <c r="BZ293" i="43"/>
  <c r="BE172" i="43"/>
  <c r="CB96" i="43"/>
  <c r="BJ268" i="31"/>
  <c r="BX335" i="43"/>
  <c r="BV337" i="43"/>
  <c r="BZ245" i="43"/>
  <c r="BJ384" i="31"/>
  <c r="BZ285" i="43"/>
  <c r="BV195" i="43"/>
  <c r="BX323" i="43"/>
  <c r="BZ95" i="43"/>
  <c r="BE279" i="43"/>
  <c r="BU242" i="43"/>
  <c r="BY159" i="43"/>
  <c r="BC212" i="43"/>
  <c r="BI227" i="31"/>
  <c r="BD89" i="43"/>
  <c r="BI257" i="31"/>
  <c r="CA195" i="43"/>
  <c r="BY77" i="43"/>
  <c r="BC362" i="43"/>
  <c r="CB381" i="43"/>
  <c r="K283" i="30"/>
  <c r="BE315" i="43"/>
  <c r="BC292" i="43"/>
  <c r="CA366" i="43"/>
  <c r="BI354" i="31"/>
  <c r="BZ163" i="43"/>
  <c r="V204" i="44"/>
  <c r="BV203" i="43"/>
  <c r="BX251" i="43"/>
  <c r="BD159" i="43"/>
  <c r="CB199" i="43"/>
  <c r="BV269" i="43"/>
  <c r="BC248" i="43"/>
  <c r="BF70" i="43"/>
  <c r="CB324" i="43"/>
  <c r="BI300" i="31"/>
  <c r="BX254" i="43"/>
  <c r="BJ182" i="31"/>
  <c r="BJ316" i="31"/>
  <c r="BV220" i="43"/>
  <c r="CA226" i="43"/>
  <c r="CA150" i="43"/>
  <c r="BY107" i="43"/>
  <c r="BC280" i="43"/>
  <c r="CA71" i="43"/>
  <c r="BY259" i="43"/>
  <c r="BI86" i="31"/>
  <c r="BI343" i="31"/>
  <c r="BW321" i="43"/>
  <c r="BV368" i="43"/>
  <c r="BV128" i="43"/>
  <c r="CA95" i="43"/>
  <c r="BX326" i="43"/>
  <c r="BI115" i="31"/>
  <c r="CA109" i="43"/>
  <c r="BE71" i="43"/>
  <c r="BJ134" i="31"/>
  <c r="BD97" i="43"/>
  <c r="BZ81" i="43"/>
  <c r="BE234" i="43"/>
  <c r="BI184" i="31"/>
  <c r="BV89" i="43"/>
  <c r="BE137" i="43"/>
  <c r="BX301" i="43"/>
  <c r="CB269" i="43"/>
  <c r="BV386" i="43"/>
  <c r="CA126" i="43"/>
  <c r="BE376" i="43"/>
  <c r="BJ138" i="31"/>
  <c r="BX268" i="43"/>
  <c r="BJ239" i="31"/>
  <c r="BI102" i="31"/>
  <c r="BU382" i="43"/>
  <c r="BI217" i="31"/>
  <c r="CB100" i="43"/>
  <c r="BU133" i="43"/>
  <c r="BF118" i="43"/>
  <c r="BV213" i="43"/>
  <c r="BY327" i="43"/>
  <c r="BI251" i="31"/>
  <c r="BS373" i="43"/>
  <c r="BC338" i="43"/>
  <c r="CA158" i="43"/>
  <c r="BG110" i="43"/>
  <c r="BX317" i="43"/>
  <c r="CB247" i="43"/>
  <c r="BV342" i="43"/>
  <c r="BY194" i="43"/>
  <c r="CB287" i="43"/>
  <c r="BF203" i="43"/>
  <c r="BC376" i="43"/>
  <c r="BF364" i="43"/>
  <c r="BG371" i="43"/>
  <c r="BC180" i="43"/>
  <c r="BE384" i="43"/>
  <c r="BC386" i="43"/>
  <c r="BC352" i="43"/>
  <c r="BI355" i="31"/>
  <c r="BE258" i="43"/>
  <c r="BC148" i="43"/>
  <c r="BY265" i="43"/>
  <c r="BD358" i="43"/>
  <c r="BJ336" i="31"/>
  <c r="BF211" i="43"/>
  <c r="BC314" i="43"/>
  <c r="BD348" i="43"/>
  <c r="BX212" i="43"/>
  <c r="CB249" i="43"/>
  <c r="BV144" i="43"/>
  <c r="CB224" i="43"/>
  <c r="V69" i="44"/>
  <c r="BV384" i="43"/>
  <c r="BD151" i="43"/>
  <c r="BI325" i="31"/>
  <c r="BJ204" i="31"/>
  <c r="BD262" i="43"/>
  <c r="V34" i="44"/>
  <c r="BJ200" i="31"/>
  <c r="BI286" i="31"/>
  <c r="BI261" i="31"/>
  <c r="BY362" i="43"/>
  <c r="BF260" i="43"/>
  <c r="BD222" i="43"/>
  <c r="BZ198" i="43"/>
  <c r="BE260" i="43"/>
  <c r="BC277" i="43"/>
  <c r="BE317" i="43"/>
  <c r="BE320" i="43"/>
  <c r="G146" i="30"/>
  <c r="BE278" i="43"/>
  <c r="CB70" i="43"/>
  <c r="BE271" i="43"/>
  <c r="BD198" i="43"/>
  <c r="V65" i="44"/>
  <c r="BY202" i="43"/>
  <c r="BD362" i="43"/>
  <c r="BF344" i="43"/>
  <c r="BW147" i="43"/>
  <c r="BX180" i="43"/>
  <c r="BF325" i="43"/>
  <c r="BD69" i="43"/>
  <c r="BD113" i="43"/>
  <c r="CA170" i="43"/>
  <c r="BW373" i="43"/>
  <c r="BC195" i="43"/>
  <c r="BU373" i="43"/>
  <c r="BX157" i="43"/>
  <c r="BF285" i="43"/>
  <c r="BE329" i="43"/>
  <c r="CA385" i="43"/>
  <c r="BD302" i="43"/>
  <c r="CA142" i="43"/>
  <c r="BV331" i="43"/>
  <c r="CB137" i="43"/>
  <c r="BZ189" i="43"/>
  <c r="BF212" i="43"/>
  <c r="BZ265" i="43"/>
  <c r="BG104" i="43"/>
  <c r="BZ309" i="43"/>
  <c r="BI212" i="31"/>
  <c r="BW126" i="43"/>
  <c r="BE372" i="43"/>
  <c r="BV193" i="43"/>
  <c r="BY116" i="43"/>
  <c r="L84" i="30"/>
  <c r="BX328" i="43"/>
  <c r="BF300" i="43"/>
  <c r="BC136" i="43"/>
  <c r="BZ226" i="43"/>
  <c r="BW201" i="43"/>
  <c r="BF155" i="43"/>
  <c r="BD338" i="43"/>
  <c r="BD340" i="43"/>
  <c r="BD158" i="43"/>
  <c r="BD328" i="43"/>
  <c r="BX291" i="43"/>
  <c r="CA125" i="43"/>
  <c r="BY364" i="43"/>
  <c r="K145" i="30"/>
  <c r="CA242" i="43"/>
  <c r="U87" i="44"/>
  <c r="BY248" i="43"/>
  <c r="V193" i="44"/>
  <c r="BZ156" i="43"/>
  <c r="BZ128" i="43"/>
  <c r="BX290" i="43"/>
  <c r="BD352" i="43"/>
  <c r="CB202" i="43"/>
  <c r="BD296" i="43"/>
  <c r="BY283" i="43"/>
  <c r="BZ178" i="43"/>
  <c r="BU105" i="43"/>
  <c r="BZ337" i="43"/>
  <c r="BF74" i="43"/>
  <c r="BY306" i="43"/>
  <c r="BC312" i="43"/>
  <c r="CB354" i="43"/>
  <c r="BD106" i="43"/>
  <c r="BD197" i="43"/>
  <c r="CA134" i="43"/>
  <c r="BF375" i="43"/>
  <c r="CA376" i="43"/>
  <c r="BX360" i="43"/>
  <c r="BX166" i="43"/>
  <c r="BY260" i="43"/>
  <c r="CA130" i="43"/>
  <c r="BY214" i="43"/>
  <c r="BZ157" i="43"/>
  <c r="BW207" i="43"/>
  <c r="CB211" i="43"/>
  <c r="CB365" i="43"/>
  <c r="BV374" i="43"/>
  <c r="BD132" i="43"/>
  <c r="CA331" i="43"/>
  <c r="BI359" i="31"/>
  <c r="BC134" i="43"/>
  <c r="BV333" i="43"/>
  <c r="BX266" i="43"/>
  <c r="BG193" i="43"/>
  <c r="BD104" i="43"/>
  <c r="BJ373" i="43"/>
  <c r="BI296" i="31"/>
  <c r="BZ89" i="43"/>
  <c r="BX196" i="43"/>
  <c r="BE308" i="43"/>
  <c r="CB206" i="43"/>
  <c r="CA356" i="43"/>
  <c r="BX353" i="43"/>
  <c r="CA253" i="43"/>
  <c r="CA156" i="43"/>
  <c r="BF338" i="43"/>
  <c r="BD272" i="43"/>
  <c r="BC261" i="43"/>
  <c r="BJ125" i="31"/>
  <c r="BV108" i="43"/>
  <c r="BV234" i="43"/>
  <c r="CB119" i="43"/>
  <c r="BY104" i="43"/>
  <c r="BJ82" i="31"/>
  <c r="BF371" i="43"/>
  <c r="BD80" i="43"/>
  <c r="CA82" i="43"/>
  <c r="BY187" i="43"/>
  <c r="BE106" i="43"/>
  <c r="BY180" i="43"/>
  <c r="BV360" i="43"/>
  <c r="CA171" i="43"/>
  <c r="BW264" i="43"/>
  <c r="BD369" i="43"/>
  <c r="BJ188" i="31"/>
  <c r="BD100" i="43"/>
  <c r="BX346" i="43"/>
  <c r="BC222" i="43"/>
  <c r="BZ284" i="43"/>
  <c r="BZ354" i="43"/>
  <c r="T100" i="44"/>
  <c r="BX183" i="43"/>
  <c r="CB310" i="43"/>
  <c r="BG112" i="43"/>
  <c r="BC192" i="43"/>
  <c r="BZ187" i="43"/>
  <c r="BF88" i="43"/>
  <c r="BZ83" i="43"/>
  <c r="CB113" i="43"/>
  <c r="BW189" i="43"/>
  <c r="K284" i="30"/>
  <c r="BD143" i="43"/>
  <c r="BF333" i="43"/>
  <c r="BC150" i="43"/>
  <c r="BC109" i="43"/>
  <c r="BJ302" i="31"/>
  <c r="BF69" i="43"/>
  <c r="BV75" i="43"/>
  <c r="BI87" i="31"/>
  <c r="BC337" i="43"/>
  <c r="V183" i="44"/>
  <c r="BY272" i="43"/>
  <c r="CB198" i="43"/>
  <c r="BJ379" i="31"/>
  <c r="CA120" i="43"/>
  <c r="BY129" i="43"/>
  <c r="BW72" i="43"/>
  <c r="BI319" i="31"/>
  <c r="BC282" i="43"/>
  <c r="BZ306" i="43"/>
  <c r="BV286" i="43"/>
  <c r="BC122" i="43"/>
  <c r="BZ117" i="43"/>
  <c r="CA92" i="43"/>
  <c r="CB120" i="43"/>
  <c r="BV170" i="43"/>
  <c r="BC326" i="43"/>
  <c r="BW81" i="43"/>
  <c r="BY338" i="43"/>
  <c r="BZ325" i="43"/>
  <c r="BY117" i="43"/>
  <c r="BX219" i="43"/>
  <c r="BF188" i="43"/>
  <c r="BC308" i="43"/>
  <c r="CB171" i="43"/>
  <c r="BC203" i="43"/>
  <c r="CA372" i="43"/>
  <c r="CA98" i="43"/>
  <c r="BX349" i="43"/>
  <c r="BW206" i="43"/>
  <c r="CB89" i="43"/>
  <c r="BJ280" i="31"/>
  <c r="BF225" i="43"/>
  <c r="CB246" i="43"/>
  <c r="BE122" i="43"/>
  <c r="CA182" i="43"/>
  <c r="BC215" i="43"/>
  <c r="BI236" i="31"/>
  <c r="BE124" i="43"/>
  <c r="BF377" i="43"/>
  <c r="BC205" i="43"/>
  <c r="BY160" i="43"/>
  <c r="BZ318" i="43"/>
  <c r="CB308" i="43"/>
  <c r="BE307" i="43"/>
  <c r="BW377" i="43"/>
  <c r="BW253" i="43"/>
  <c r="BC78" i="43"/>
  <c r="BF292" i="43"/>
  <c r="BZ99" i="43"/>
  <c r="CA357" i="43"/>
  <c r="BW136" i="43"/>
  <c r="BZ109" i="43"/>
  <c r="BY308" i="43"/>
  <c r="BW330" i="43"/>
  <c r="BC339" i="43"/>
  <c r="BX284" i="43"/>
  <c r="BW223" i="43"/>
  <c r="CB372" i="43"/>
  <c r="BW285" i="43"/>
  <c r="BX105" i="43"/>
  <c r="BD301" i="43"/>
  <c r="BZ102" i="43"/>
  <c r="BC333" i="43"/>
  <c r="BW132" i="43"/>
  <c r="BY304" i="43"/>
  <c r="BI174" i="31"/>
  <c r="V160" i="44"/>
  <c r="BY325" i="43"/>
  <c r="BD368" i="43"/>
  <c r="U58" i="44"/>
  <c r="BZ135" i="43"/>
  <c r="CB190" i="43"/>
  <c r="BD116" i="43"/>
  <c r="BV253" i="43"/>
  <c r="CB68" i="43"/>
  <c r="CA183" i="43"/>
  <c r="O276" i="30"/>
  <c r="CA213" i="43"/>
  <c r="BJ195" i="31"/>
  <c r="BY256" i="43"/>
  <c r="BC372" i="43"/>
  <c r="BC285" i="43"/>
  <c r="BV248" i="43"/>
  <c r="BV214" i="43"/>
  <c r="CA68" i="43"/>
  <c r="CA223" i="43"/>
  <c r="BT383" i="43"/>
  <c r="BD375" i="43"/>
  <c r="U54" i="44"/>
  <c r="BX217" i="43"/>
  <c r="BW233" i="43"/>
  <c r="CB124" i="43"/>
  <c r="BW334" i="43"/>
  <c r="BD119" i="43"/>
  <c r="F84" i="30"/>
  <c r="BX339" i="43"/>
  <c r="BV115" i="43"/>
  <c r="BV211" i="43"/>
  <c r="BZ367" i="43"/>
  <c r="BI294" i="31"/>
  <c r="BZ326" i="43"/>
  <c r="CA248" i="43"/>
  <c r="CB347" i="43"/>
  <c r="CA83" i="43"/>
  <c r="BE380" i="43"/>
  <c r="BU104" i="43"/>
  <c r="BY372" i="43"/>
  <c r="BW250" i="43"/>
  <c r="CA231" i="43"/>
  <c r="J283" i="30"/>
  <c r="BE107" i="43"/>
  <c r="BX101" i="43"/>
  <c r="BD276" i="43"/>
  <c r="BE222" i="43"/>
  <c r="BE330" i="43"/>
  <c r="BJ252" i="31"/>
  <c r="CA327" i="43"/>
  <c r="BX97" i="43"/>
  <c r="BZ127" i="43"/>
  <c r="CA190" i="43"/>
  <c r="BV98" i="43"/>
  <c r="BJ318" i="31"/>
  <c r="BZ246" i="43"/>
  <c r="V95" i="44"/>
  <c r="K203" i="44"/>
  <c r="L146" i="30"/>
  <c r="CA244" i="43"/>
  <c r="BV325" i="43"/>
  <c r="BI162" i="31"/>
  <c r="BY82" i="43"/>
  <c r="CA282" i="43"/>
  <c r="BV324" i="43"/>
  <c r="BV270" i="43"/>
  <c r="BJ164" i="31"/>
  <c r="BW290" i="43"/>
  <c r="BE192" i="43"/>
  <c r="BD291" i="43"/>
  <c r="CB234" i="43"/>
  <c r="CA204" i="43"/>
  <c r="BY178" i="43"/>
  <c r="CA108" i="43"/>
  <c r="BW262" i="43"/>
  <c r="CB192" i="43"/>
  <c r="BZ379" i="43"/>
  <c r="BF280" i="43"/>
  <c r="CA148" i="43"/>
  <c r="BC329" i="43"/>
  <c r="BI205" i="31"/>
  <c r="BF143" i="43"/>
  <c r="BY189" i="43"/>
  <c r="BX208" i="43"/>
  <c r="BX324" i="43"/>
  <c r="BF171" i="43"/>
  <c r="BX210" i="43"/>
  <c r="BZ272" i="43"/>
  <c r="BX373" i="43"/>
  <c r="BI169" i="31"/>
  <c r="BF348" i="43"/>
  <c r="BE163" i="43"/>
  <c r="BI226" i="31"/>
  <c r="CB134" i="43"/>
  <c r="BZ210" i="43"/>
  <c r="CB213" i="43"/>
  <c r="BF380" i="43"/>
  <c r="BX238" i="43"/>
  <c r="CA165" i="43"/>
  <c r="BZ290" i="43"/>
  <c r="BE236" i="43"/>
  <c r="BC95" i="43"/>
  <c r="V168" i="44"/>
  <c r="BW304" i="43"/>
  <c r="BW325" i="43"/>
  <c r="BZ150" i="43"/>
  <c r="BD284" i="43"/>
  <c r="BY385" i="43"/>
  <c r="BF92" i="43"/>
  <c r="CA77" i="43"/>
  <c r="BD141" i="43"/>
  <c r="BW167" i="43"/>
  <c r="BC316" i="43"/>
  <c r="CB343" i="43"/>
  <c r="BY369" i="43"/>
  <c r="V192" i="44"/>
  <c r="BZ276" i="43"/>
  <c r="BX239" i="43"/>
  <c r="BD98" i="43"/>
  <c r="CA246" i="43"/>
  <c r="BI179" i="31"/>
  <c r="BC232" i="43"/>
  <c r="BZ194" i="43"/>
  <c r="CB289" i="43"/>
  <c r="BI166" i="31"/>
  <c r="BY244" i="43"/>
  <c r="BH194" i="43"/>
  <c r="V190" i="44"/>
  <c r="CB314" i="43"/>
  <c r="CB166" i="43"/>
  <c r="BD373" i="43"/>
  <c r="BJ363" i="31"/>
  <c r="BF202" i="43"/>
  <c r="BZ383" i="43"/>
  <c r="BE113" i="43"/>
  <c r="BY137" i="43"/>
  <c r="BZ185" i="43"/>
  <c r="BX98" i="43"/>
  <c r="BE288" i="43"/>
  <c r="BC160" i="43"/>
  <c r="BY89" i="43"/>
  <c r="BF151" i="43"/>
  <c r="BX143" i="43"/>
  <c r="BX245" i="43"/>
  <c r="BC175" i="43"/>
  <c r="BJ335" i="31"/>
  <c r="CB345" i="43"/>
  <c r="BY288" i="43"/>
  <c r="BE105" i="43"/>
  <c r="BW252" i="43"/>
  <c r="BD140" i="43"/>
  <c r="BC89" i="43"/>
  <c r="V9" i="44"/>
  <c r="CA311" i="43"/>
  <c r="BI277" i="31"/>
  <c r="BY254" i="43"/>
  <c r="BZ215" i="43"/>
  <c r="BD289" i="43"/>
  <c r="BZ93" i="43"/>
  <c r="BI191" i="31"/>
  <c r="BF341" i="43"/>
  <c r="BV162" i="43"/>
  <c r="V84" i="44"/>
  <c r="BJ179" i="31"/>
  <c r="BZ340" i="43"/>
  <c r="BF235" i="43"/>
  <c r="BW311" i="43"/>
  <c r="BY246" i="43"/>
  <c r="BV300" i="43"/>
  <c r="V139" i="44"/>
  <c r="BE131" i="43"/>
  <c r="BX150" i="43"/>
  <c r="BW149" i="43"/>
  <c r="CB367" i="43"/>
  <c r="BY329" i="43"/>
  <c r="BY375" i="43"/>
  <c r="BC323" i="43"/>
  <c r="BG109" i="43"/>
  <c r="BY156" i="43"/>
  <c r="BE355" i="43"/>
  <c r="M283" i="30"/>
  <c r="BV365" i="43"/>
  <c r="BX222" i="43"/>
  <c r="BV375" i="43"/>
  <c r="BV96" i="43"/>
  <c r="BZ98" i="43"/>
  <c r="BW383" i="43"/>
  <c r="BD111" i="43"/>
  <c r="BZ101" i="43"/>
  <c r="V18" i="44"/>
  <c r="BD101" i="43"/>
  <c r="BY317" i="43"/>
  <c r="BW93" i="43"/>
  <c r="BJ361" i="31"/>
  <c r="CA279" i="43"/>
  <c r="BC119" i="43"/>
  <c r="BC264" i="43"/>
  <c r="BJ238" i="31"/>
  <c r="BV349" i="43"/>
  <c r="BV373" i="43"/>
  <c r="BC142" i="43"/>
  <c r="CA338" i="43"/>
  <c r="BW232" i="43"/>
  <c r="CB186" i="43"/>
  <c r="CA234" i="43"/>
  <c r="BF187" i="43"/>
  <c r="BZ338" i="43"/>
  <c r="BX253" i="43"/>
  <c r="BC384" i="43"/>
  <c r="CB307" i="43"/>
  <c r="CA315" i="43"/>
  <c r="BW387" i="43"/>
  <c r="BE219" i="43"/>
  <c r="BF190" i="43"/>
  <c r="BJ71" i="31"/>
  <c r="CB151" i="43"/>
  <c r="BZ260" i="43"/>
  <c r="CB312" i="43"/>
  <c r="BJ328" i="31"/>
  <c r="BZ111" i="43"/>
  <c r="BV312" i="43"/>
  <c r="BD174" i="43"/>
  <c r="CB204" i="43"/>
  <c r="BJ181" i="31"/>
  <c r="BD170" i="43"/>
  <c r="BD216" i="43"/>
  <c r="BI96" i="31"/>
  <c r="BF136" i="43"/>
  <c r="V166" i="44"/>
  <c r="BF176" i="43"/>
  <c r="BJ122" i="31"/>
  <c r="BF277" i="43"/>
  <c r="BF170" i="43"/>
  <c r="BW345" i="43"/>
  <c r="BD212" i="43"/>
  <c r="BE274" i="43"/>
  <c r="BX178" i="43"/>
  <c r="BX89" i="43"/>
  <c r="BV272" i="43"/>
  <c r="BV101" i="43"/>
  <c r="BI376" i="31"/>
  <c r="BD185" i="43"/>
  <c r="BX367" i="43"/>
  <c r="V169" i="44"/>
  <c r="BV157" i="43"/>
  <c r="BJ299" i="31"/>
  <c r="BE154" i="43"/>
  <c r="BV380" i="43"/>
  <c r="BV227" i="43"/>
  <c r="BI219" i="31"/>
  <c r="BF268" i="43"/>
  <c r="CA110" i="43"/>
  <c r="BD228" i="43"/>
  <c r="BI260" i="31"/>
  <c r="BW111" i="43"/>
  <c r="BE216" i="43"/>
  <c r="BY150" i="43"/>
  <c r="BW337" i="43"/>
  <c r="CA361" i="43"/>
  <c r="BI140" i="31"/>
  <c r="BF226" i="43"/>
  <c r="BD288" i="43"/>
  <c r="BW342" i="43"/>
  <c r="BY206" i="43"/>
  <c r="BZ212" i="43"/>
  <c r="BU109" i="43"/>
  <c r="BY353" i="43"/>
  <c r="BF224" i="43"/>
  <c r="BV187" i="43"/>
  <c r="CB209" i="43"/>
  <c r="BE285" i="43"/>
  <c r="BE319" i="43"/>
  <c r="BZ274" i="43"/>
  <c r="BD176" i="43"/>
  <c r="BZ88" i="43"/>
  <c r="CB362" i="43"/>
  <c r="BZ71" i="43"/>
  <c r="BZ258" i="43"/>
  <c r="BW273" i="43"/>
  <c r="L276" i="30"/>
  <c r="BZ282" i="43"/>
  <c r="BZ138" i="43"/>
  <c r="BJ140" i="31"/>
  <c r="BX260" i="43"/>
  <c r="BC283" i="43"/>
  <c r="CA147" i="43"/>
  <c r="BJ178" i="31"/>
  <c r="CA89" i="43"/>
  <c r="D276" i="30"/>
  <c r="BX99" i="43"/>
  <c r="BC385" i="43"/>
  <c r="BC76" i="43"/>
  <c r="BW88" i="43"/>
  <c r="BI357" i="31"/>
  <c r="BJ354" i="31"/>
  <c r="BI362" i="31"/>
  <c r="BY97" i="43"/>
  <c r="CA97" i="43"/>
  <c r="V205" i="44"/>
  <c r="BF149" i="43"/>
  <c r="CA192" i="43"/>
  <c r="BI224" i="31"/>
  <c r="BX227" i="43"/>
  <c r="BZ139" i="43"/>
  <c r="BC318" i="43"/>
  <c r="CB350" i="43"/>
  <c r="CB182" i="43"/>
  <c r="BY383" i="43"/>
  <c r="BX337" i="43"/>
  <c r="BV111" i="43"/>
  <c r="CB97" i="43"/>
  <c r="S103" i="44"/>
  <c r="CB311" i="43"/>
  <c r="BE287" i="43"/>
  <c r="BY276" i="43"/>
  <c r="BE116" i="43"/>
  <c r="BC307" i="43"/>
  <c r="BC223" i="43"/>
  <c r="BW173" i="43"/>
  <c r="BV304" i="43"/>
  <c r="BI301" i="31"/>
  <c r="BF197" i="43"/>
  <c r="BD234" i="43"/>
  <c r="BV127" i="43"/>
  <c r="BF237" i="43"/>
  <c r="BF301" i="43"/>
  <c r="BZ266" i="43"/>
  <c r="BE273" i="43"/>
  <c r="BF283" i="43"/>
  <c r="CB309" i="43"/>
  <c r="BX357" i="43"/>
  <c r="CA84" i="43"/>
  <c r="V37" i="44"/>
  <c r="BV387" i="43"/>
  <c r="BF140" i="43"/>
  <c r="BV367" i="43"/>
  <c r="BI291" i="31"/>
  <c r="BZ203" i="43"/>
  <c r="BI259" i="31"/>
  <c r="CB295" i="43"/>
  <c r="BV236" i="43"/>
  <c r="V78" i="44"/>
  <c r="BY154" i="43"/>
  <c r="BI200" i="31"/>
  <c r="V122" i="44"/>
  <c r="BJ374" i="31"/>
  <c r="CA277" i="43"/>
  <c r="BV153" i="43"/>
  <c r="CA387" i="43"/>
  <c r="BW187" i="43"/>
  <c r="BY169" i="43"/>
  <c r="BH385" i="43"/>
  <c r="BD256" i="43"/>
  <c r="CA317" i="43"/>
  <c r="BV310" i="43"/>
  <c r="BV74" i="43"/>
  <c r="BV145" i="43"/>
  <c r="BV122" i="43"/>
  <c r="BE377" i="43"/>
  <c r="CB274" i="43"/>
  <c r="V148" i="44"/>
  <c r="BV91" i="43"/>
  <c r="BX138" i="43"/>
  <c r="BI154" i="31"/>
  <c r="BE150" i="43"/>
  <c r="BJ259" i="31"/>
  <c r="V43" i="44"/>
  <c r="BE337" i="43"/>
  <c r="V153" i="44"/>
  <c r="BD323" i="43"/>
  <c r="BJ236" i="31"/>
  <c r="BZ149" i="43"/>
  <c r="CB231" i="43"/>
  <c r="BV319" i="43"/>
  <c r="BX269" i="43"/>
  <c r="CA289" i="43"/>
  <c r="BJ170" i="31"/>
  <c r="BE158" i="43"/>
  <c r="BD244" i="43"/>
  <c r="CB239" i="43"/>
  <c r="BJ180" i="31"/>
  <c r="BE128" i="43"/>
  <c r="BF218" i="43"/>
  <c r="F284" i="30"/>
  <c r="BE243" i="43"/>
  <c r="BF353" i="43"/>
  <c r="BY174" i="43"/>
  <c r="BY213" i="43"/>
  <c r="BZ362" i="43"/>
  <c r="CB84" i="43"/>
  <c r="BJ142" i="31"/>
  <c r="BI266" i="31"/>
  <c r="BE164" i="43"/>
  <c r="BX145" i="43"/>
  <c r="BV103" i="43"/>
  <c r="CA163" i="43"/>
  <c r="BV258" i="43"/>
  <c r="D147" i="30"/>
  <c r="BZ330" i="43"/>
  <c r="BZ231" i="43"/>
  <c r="CA155" i="43"/>
  <c r="CB195" i="43"/>
  <c r="BV290" i="43"/>
  <c r="BJ205" i="31"/>
  <c r="BD266" i="43"/>
  <c r="CA345" i="43"/>
  <c r="BC219" i="43"/>
  <c r="BW123" i="43"/>
  <c r="K146" i="30"/>
  <c r="BF183" i="43"/>
  <c r="BX177" i="43"/>
  <c r="BI273" i="31"/>
  <c r="BF133" i="43"/>
  <c r="N84" i="30"/>
  <c r="BC171" i="43"/>
  <c r="BJ300" i="31"/>
  <c r="CA261" i="43"/>
  <c r="T49" i="44"/>
  <c r="BY307" i="43"/>
  <c r="BW183" i="43"/>
  <c r="BJ152" i="31"/>
  <c r="BC118" i="43"/>
  <c r="BY190" i="43"/>
  <c r="BW185" i="43"/>
  <c r="BZ295" i="43"/>
  <c r="BI263" i="31"/>
  <c r="BW371" i="43"/>
  <c r="CA177" i="43"/>
  <c r="BI203" i="31"/>
  <c r="BC356" i="43"/>
  <c r="BW133" i="43"/>
  <c r="BV277" i="43"/>
  <c r="BW308" i="43"/>
  <c r="BI138" i="31"/>
  <c r="BE360" i="43"/>
  <c r="CB251" i="43"/>
  <c r="BJ192" i="31"/>
  <c r="CB267" i="43"/>
  <c r="BE123" i="43"/>
  <c r="BJ319" i="31"/>
  <c r="BY133" i="43"/>
  <c r="J284" i="30"/>
  <c r="BI380" i="31"/>
  <c r="BE363" i="43"/>
  <c r="BD320" i="43"/>
  <c r="BD295" i="43"/>
  <c r="CA135" i="43"/>
  <c r="BZ234" i="43"/>
  <c r="BY182" i="43"/>
  <c r="CA264" i="43"/>
  <c r="BX95" i="43"/>
  <c r="CB228" i="43"/>
  <c r="BF231" i="43"/>
  <c r="BE375" i="43"/>
  <c r="BX120" i="43"/>
  <c r="BF305" i="43"/>
  <c r="BE272" i="43"/>
  <c r="BF323" i="43"/>
  <c r="BY222" i="43"/>
  <c r="BE270" i="43"/>
  <c r="CA201" i="43"/>
  <c r="BJ297" i="31"/>
  <c r="BW196" i="43"/>
  <c r="V266" i="44"/>
  <c r="BV358" i="43"/>
  <c r="BY219" i="43"/>
  <c r="BJ244" i="31"/>
  <c r="BY114" i="43"/>
  <c r="BV352" i="43"/>
  <c r="BV217" i="43"/>
  <c r="BD324" i="43"/>
  <c r="BI225" i="31"/>
  <c r="BX117" i="43"/>
  <c r="BE173" i="43"/>
  <c r="L184" i="30"/>
  <c r="BV116" i="43"/>
  <c r="CA272" i="43"/>
  <c r="BV238" i="43"/>
  <c r="BF132" i="43"/>
  <c r="U59" i="44"/>
  <c r="CB200" i="43"/>
  <c r="G184" i="30"/>
  <c r="BD269" i="43"/>
  <c r="BF271" i="43"/>
  <c r="CB248" i="43"/>
  <c r="BW302" i="43"/>
  <c r="CB114" i="43"/>
  <c r="BV177" i="43"/>
  <c r="CB118" i="43"/>
  <c r="BE292" i="43"/>
  <c r="BZ84" i="43"/>
  <c r="BX315" i="43"/>
  <c r="BC190" i="43"/>
  <c r="BU198" i="43"/>
  <c r="BD247" i="43"/>
  <c r="BZ140" i="43"/>
  <c r="BF248" i="43"/>
  <c r="BZ104" i="43"/>
  <c r="BZ172" i="43"/>
  <c r="BZ361" i="43"/>
  <c r="CA278" i="43"/>
  <c r="BF255" i="43"/>
  <c r="BV225" i="43"/>
  <c r="BD351" i="43"/>
  <c r="BV216" i="43"/>
  <c r="BX161" i="43"/>
  <c r="BF328" i="43"/>
  <c r="BW198" i="43"/>
  <c r="CB339" i="43"/>
  <c r="BZ130" i="43"/>
  <c r="BV240" i="43"/>
  <c r="BD186" i="43"/>
  <c r="BZ217" i="43"/>
  <c r="BI275" i="31"/>
  <c r="BC94" i="43"/>
  <c r="BW117" i="43"/>
  <c r="BW95" i="43"/>
  <c r="CA373" i="43"/>
  <c r="BF236" i="43"/>
  <c r="BI103" i="31"/>
  <c r="BY229" i="43"/>
  <c r="BY241" i="43"/>
  <c r="BX293" i="43"/>
  <c r="BF175" i="43"/>
  <c r="BV254" i="43"/>
  <c r="BY330" i="43"/>
  <c r="BF363" i="43"/>
  <c r="BI180" i="31"/>
  <c r="BE82" i="43"/>
  <c r="BX149" i="43"/>
  <c r="BZ100" i="43"/>
  <c r="BG176" i="43"/>
  <c r="BF269" i="43"/>
  <c r="BJ225" i="31"/>
  <c r="BZ221" i="43"/>
  <c r="BT366" i="43"/>
  <c r="CA212" i="43"/>
  <c r="CB163" i="43"/>
  <c r="BI314" i="31"/>
  <c r="BD192" i="43"/>
  <c r="BY230" i="43"/>
  <c r="BJ157" i="31"/>
  <c r="BX387" i="43"/>
  <c r="CB382" i="43"/>
  <c r="CB207" i="43"/>
  <c r="E145" i="30"/>
  <c r="BY142" i="43"/>
  <c r="G276" i="30"/>
  <c r="BZ300" i="43"/>
  <c r="BE215" i="43"/>
  <c r="BF230" i="43"/>
  <c r="BE210" i="43"/>
  <c r="BJ261" i="31"/>
  <c r="CA116" i="43"/>
  <c r="BC300" i="43"/>
  <c r="BE354" i="43"/>
  <c r="BF297" i="43"/>
  <c r="BV181" i="43"/>
  <c r="BJ253" i="31"/>
  <c r="BC325" i="43"/>
  <c r="BX169" i="43"/>
  <c r="N184" i="30"/>
  <c r="BC301" i="43"/>
  <c r="BY215" i="43"/>
  <c r="BJ301" i="31"/>
  <c r="BZ243" i="43"/>
  <c r="BW380" i="43"/>
  <c r="BZ296" i="43"/>
  <c r="BY115" i="43"/>
  <c r="V272" i="44"/>
  <c r="BE304" i="43"/>
  <c r="BZ348" i="43"/>
  <c r="BY289" i="43"/>
  <c r="BJ375" i="31"/>
  <c r="BY277" i="43"/>
  <c r="BJ69" i="31"/>
  <c r="V113" i="44"/>
  <c r="BF233" i="43"/>
  <c r="BD310" i="43"/>
  <c r="BZ192" i="43"/>
  <c r="BW74" i="43"/>
  <c r="CB162" i="43"/>
  <c r="BF167" i="43"/>
  <c r="I284" i="30"/>
  <c r="BD209" i="43"/>
  <c r="CA302" i="43"/>
  <c r="BZ359" i="43"/>
  <c r="BT373" i="43"/>
  <c r="BI124" i="31"/>
  <c r="BX204" i="43"/>
  <c r="BF201" i="43"/>
  <c r="BZ129" i="43"/>
  <c r="BX153" i="43"/>
  <c r="BW347" i="43"/>
  <c r="CB109" i="43"/>
  <c r="V195" i="44"/>
  <c r="BX298" i="43"/>
  <c r="CB103" i="43"/>
  <c r="BY103" i="43"/>
  <c r="BC297" i="43"/>
  <c r="BI317" i="31"/>
  <c r="BZ301" i="43"/>
  <c r="CB294" i="43"/>
  <c r="BW150" i="43"/>
  <c r="BI351" i="31"/>
  <c r="BF360" i="43"/>
  <c r="BC86" i="43"/>
  <c r="V208" i="44"/>
  <c r="BZ304" i="43"/>
  <c r="BI147" i="31"/>
  <c r="BJ290" i="31"/>
  <c r="BI278" i="31"/>
  <c r="BE275" i="43"/>
  <c r="BV85" i="43"/>
  <c r="BJ378" i="31"/>
  <c r="BE290" i="43"/>
  <c r="BJ303" i="31"/>
  <c r="BF198" i="43"/>
  <c r="BV147" i="43"/>
  <c r="BW364" i="43"/>
  <c r="F146" i="30"/>
  <c r="BI175" i="31"/>
  <c r="BR381" i="43"/>
  <c r="BF93" i="43"/>
  <c r="CB164" i="43"/>
  <c r="BV161" i="43"/>
  <c r="BX218" i="43"/>
  <c r="BI268" i="31"/>
  <c r="BE207" i="43"/>
  <c r="CB99" i="43"/>
  <c r="BX379" i="43"/>
  <c r="BF232" i="43"/>
  <c r="BE254" i="43"/>
  <c r="CA381" i="43"/>
  <c r="BC72" i="43"/>
  <c r="BE186" i="43"/>
  <c r="BE226" i="43"/>
  <c r="BV126" i="43"/>
  <c r="BJ201" i="31"/>
  <c r="CB74" i="43"/>
  <c r="BV279" i="43"/>
  <c r="BW249" i="43"/>
  <c r="BZ345" i="43"/>
  <c r="BZ69" i="43"/>
  <c r="BX175" i="43"/>
  <c r="BJ258" i="31"/>
  <c r="BX146" i="43"/>
  <c r="BC279" i="43"/>
  <c r="BI223" i="31"/>
  <c r="BR194" i="43"/>
  <c r="BV223" i="43"/>
  <c r="CB141" i="43"/>
  <c r="BW191" i="43"/>
  <c r="BZ193" i="43"/>
  <c r="BW214" i="43"/>
  <c r="BZ294" i="43"/>
  <c r="CA362" i="43"/>
  <c r="BV169" i="43"/>
  <c r="BE202" i="43"/>
  <c r="CA359" i="43"/>
  <c r="CA146" i="43"/>
  <c r="CA296" i="43"/>
  <c r="BX87" i="43"/>
  <c r="BV222" i="43"/>
  <c r="K276" i="30"/>
  <c r="BZ329" i="43"/>
  <c r="CA151" i="43"/>
  <c r="BC92" i="43"/>
  <c r="CB77" i="43"/>
  <c r="CA258" i="43"/>
  <c r="BZ253" i="43"/>
  <c r="V27" i="44"/>
  <c r="BW255" i="43"/>
  <c r="BC97" i="43"/>
  <c r="BE195" i="43"/>
  <c r="CB304" i="43"/>
  <c r="BJ282" i="31"/>
  <c r="BE340" i="43"/>
  <c r="BY300" i="43"/>
  <c r="E283" i="30"/>
  <c r="BC371" i="43"/>
  <c r="BD304" i="43"/>
  <c r="BC370" i="43"/>
  <c r="BZ384" i="43"/>
  <c r="BY342" i="43"/>
  <c r="BI234" i="31"/>
  <c r="BZ312" i="43"/>
  <c r="CB342" i="43"/>
  <c r="O84" i="30"/>
  <c r="BY301" i="43"/>
  <c r="CA140" i="43"/>
  <c r="BD146" i="43"/>
  <c r="BE133" i="43"/>
  <c r="BJ248" i="31"/>
  <c r="BD87" i="43"/>
  <c r="BJ137" i="31"/>
  <c r="BI238" i="31"/>
  <c r="CA154" i="43"/>
  <c r="BJ352" i="31"/>
  <c r="BF110" i="43"/>
  <c r="BY113" i="43"/>
  <c r="CB285" i="43"/>
  <c r="CA352" i="43"/>
  <c r="BZ191" i="43"/>
  <c r="CA230" i="43"/>
  <c r="BI156" i="31"/>
  <c r="BX206" i="43"/>
  <c r="BI141" i="31"/>
  <c r="BF270" i="43"/>
  <c r="BD259" i="43"/>
  <c r="BF87" i="43"/>
  <c r="BX313" i="43"/>
  <c r="BV291" i="43"/>
  <c r="BZ328" i="43"/>
  <c r="BC141" i="43"/>
  <c r="CA191" i="43"/>
  <c r="BX125" i="43"/>
  <c r="BY266" i="43"/>
  <c r="BW77" i="43"/>
  <c r="BF177" i="43"/>
  <c r="BF267" i="43"/>
  <c r="BE168" i="43"/>
  <c r="BJ345" i="31"/>
  <c r="BZ259" i="43"/>
  <c r="BJ136" i="31"/>
  <c r="BF293" i="43"/>
  <c r="CB351" i="43"/>
  <c r="CA367" i="43"/>
  <c r="CB215" i="43"/>
  <c r="BC177" i="43"/>
  <c r="BY384" i="43"/>
  <c r="BC77" i="43"/>
  <c r="BE383" i="43"/>
  <c r="CB176" i="43"/>
  <c r="BE344" i="43"/>
  <c r="BX216" i="43"/>
  <c r="BY359" i="43"/>
  <c r="BC188" i="43"/>
  <c r="BC207" i="43"/>
  <c r="U79" i="44"/>
  <c r="BZ248" i="43"/>
  <c r="BV229" i="43"/>
  <c r="BD229" i="43"/>
  <c r="BV244" i="43"/>
  <c r="BZ206" i="43"/>
  <c r="BD238" i="43"/>
  <c r="CB73" i="43"/>
  <c r="BX329" i="43"/>
  <c r="BV218" i="43"/>
  <c r="BG231" i="43"/>
  <c r="BX71" i="43"/>
  <c r="CA374" i="43"/>
  <c r="CB108" i="43"/>
  <c r="BC105" i="43"/>
  <c r="CB135" i="43"/>
  <c r="BZ341" i="43"/>
  <c r="BC340" i="43"/>
  <c r="BI255" i="31"/>
  <c r="V120" i="44"/>
  <c r="BC164" i="43"/>
  <c r="BZ316" i="43"/>
  <c r="BF223" i="43"/>
  <c r="BV230" i="43"/>
  <c r="M145" i="30"/>
  <c r="BZ118" i="43"/>
  <c r="BC330" i="43"/>
  <c r="BD307" i="43"/>
  <c r="BD83" i="43"/>
  <c r="BJ263" i="31"/>
  <c r="BF142" i="43"/>
  <c r="CA123" i="43"/>
  <c r="BZ375" i="43"/>
  <c r="CB112" i="43"/>
  <c r="CA298" i="43"/>
  <c r="BU243" i="43"/>
  <c r="BW279" i="43"/>
  <c r="BY295" i="43"/>
  <c r="CA259" i="43"/>
  <c r="BZ235" i="43"/>
  <c r="BE303" i="43"/>
  <c r="BI303" i="31"/>
  <c r="CA96" i="43"/>
  <c r="CB221" i="43"/>
  <c r="BG381" i="43"/>
  <c r="BX259" i="43"/>
  <c r="BE81" i="43"/>
  <c r="BX72" i="43"/>
  <c r="BF209" i="43"/>
  <c r="BI373" i="43"/>
  <c r="BF281" i="43"/>
  <c r="BD76" i="43"/>
  <c r="BC79" i="43"/>
  <c r="BX207" i="43"/>
  <c r="BI253" i="31"/>
  <c r="BD91" i="43"/>
  <c r="BY72" i="43"/>
  <c r="BV303" i="43"/>
  <c r="BD195" i="43"/>
  <c r="BZ134" i="43"/>
  <c r="BG245" i="43"/>
  <c r="BI249" i="31"/>
  <c r="BI353" i="31"/>
  <c r="BS194" i="43"/>
  <c r="CA144" i="43"/>
  <c r="BY175" i="43"/>
  <c r="BJ323" i="31"/>
  <c r="BW152" i="43"/>
  <c r="BV385" i="43"/>
  <c r="CA371" i="43"/>
  <c r="BJ114" i="31"/>
  <c r="BZ97" i="43"/>
  <c r="BI89" i="31"/>
  <c r="BE136" i="43"/>
  <c r="BI95" i="31"/>
  <c r="BX186" i="43"/>
  <c r="BW292" i="43"/>
  <c r="BE280" i="43"/>
  <c r="BW376" i="43"/>
  <c r="BV226" i="43"/>
  <c r="BF157" i="43"/>
  <c r="BD367" i="31"/>
  <c r="BI201" i="31"/>
  <c r="BC167" i="43"/>
  <c r="BD290" i="43"/>
  <c r="V35" i="44"/>
  <c r="BI165" i="31"/>
  <c r="BC187" i="43"/>
  <c r="BY181" i="43"/>
  <c r="BD95" i="43"/>
  <c r="BC275" i="43"/>
  <c r="BY111" i="43"/>
  <c r="BJ254" i="31"/>
  <c r="BI152" i="31"/>
  <c r="BY69" i="43"/>
  <c r="V280" i="44"/>
  <c r="BZ278" i="43"/>
  <c r="BC310" i="43"/>
  <c r="BD183" i="43"/>
  <c r="BY71" i="43"/>
  <c r="BV83" i="43"/>
  <c r="BC108" i="43"/>
  <c r="BV190" i="43"/>
  <c r="M146" i="30"/>
  <c r="H284" i="30"/>
  <c r="V194" i="44"/>
  <c r="CA187" i="43"/>
  <c r="BY368" i="43"/>
  <c r="BE223" i="43"/>
  <c r="BZ269" i="43"/>
  <c r="CA208" i="43"/>
  <c r="CA339" i="43"/>
  <c r="CB366" i="43"/>
  <c r="F145" i="30"/>
  <c r="BE298" i="43"/>
  <c r="CA239" i="43"/>
  <c r="CA112" i="43"/>
  <c r="BV237" i="43"/>
  <c r="BJ321" i="31"/>
  <c r="BH383" i="43"/>
  <c r="BJ73" i="31"/>
  <c r="BF306" i="43"/>
  <c r="BX330" i="43"/>
  <c r="BV113" i="43"/>
  <c r="BW317" i="43"/>
  <c r="BC210" i="43"/>
  <c r="BV268" i="43"/>
  <c r="BZ238" i="43"/>
  <c r="BW84" i="43"/>
  <c r="BF117" i="43"/>
  <c r="CA145" i="43"/>
  <c r="BJ288" i="31"/>
  <c r="BV242" i="43"/>
  <c r="BJ331" i="31"/>
  <c r="BC244" i="43"/>
  <c r="BE127" i="43"/>
  <c r="BF165" i="43"/>
  <c r="BF331" i="43"/>
  <c r="M184" i="30"/>
  <c r="BW271" i="43"/>
  <c r="BD77" i="43"/>
  <c r="BI252" i="31"/>
  <c r="BV76" i="43"/>
  <c r="BJ296" i="31"/>
  <c r="BW336" i="43"/>
  <c r="BX151" i="43"/>
  <c r="BE283" i="43"/>
  <c r="V96" i="44"/>
  <c r="BX295" i="43"/>
  <c r="BZ103" i="43"/>
  <c r="BJ337" i="31"/>
  <c r="BI172" i="31"/>
  <c r="I89" i="30"/>
  <c r="BX220" i="43"/>
  <c r="V133" i="44"/>
  <c r="BC201" i="43"/>
  <c r="BZ358" i="43"/>
  <c r="BI283" i="31"/>
  <c r="BD282" i="43"/>
  <c r="BD227" i="43"/>
  <c r="BJ189" i="31"/>
  <c r="BJ340" i="31"/>
  <c r="BI145" i="31"/>
  <c r="BY191" i="43"/>
  <c r="CB300" i="43"/>
  <c r="BZ386" i="43"/>
  <c r="BW258" i="43"/>
  <c r="BD250" i="43"/>
  <c r="BF303" i="43"/>
  <c r="BV183" i="43"/>
  <c r="V132" i="44"/>
  <c r="BG383" i="43"/>
  <c r="BY167" i="43"/>
  <c r="CB150" i="43"/>
  <c r="BZ336" i="43"/>
  <c r="BC341" i="43"/>
  <c r="BJ177" i="31"/>
  <c r="CA180" i="43"/>
  <c r="V93" i="44"/>
  <c r="BX258" i="43"/>
  <c r="CA336" i="43"/>
  <c r="CA268" i="43"/>
  <c r="BX276" i="43"/>
  <c r="BJ150" i="31"/>
  <c r="BE373" i="43"/>
  <c r="BI192" i="31"/>
  <c r="BX256" i="43"/>
  <c r="BZ280" i="43"/>
  <c r="BY240" i="43"/>
  <c r="BW260" i="43"/>
  <c r="BF83" i="43"/>
  <c r="BY312" i="43"/>
  <c r="BV261" i="43"/>
  <c r="BI272" i="31"/>
  <c r="BZ344" i="43"/>
  <c r="BD321" i="43"/>
  <c r="BY183" i="43"/>
  <c r="BW124" i="43"/>
  <c r="BF127" i="43"/>
  <c r="BY315" i="43"/>
  <c r="BC304" i="43"/>
  <c r="BX232" i="43"/>
  <c r="BZ372" i="43"/>
  <c r="BI204" i="31"/>
  <c r="BW154" i="43"/>
  <c r="BU381" i="43"/>
  <c r="BE224" i="43"/>
  <c r="BX215" i="43"/>
  <c r="BZ347" i="43"/>
  <c r="BY239" i="43"/>
  <c r="BD275" i="43"/>
  <c r="BJ193" i="43"/>
  <c r="BD124" i="43"/>
  <c r="BC294" i="43"/>
  <c r="BC255" i="43"/>
  <c r="BJ115" i="31"/>
  <c r="F148" i="30"/>
  <c r="BJ194" i="43"/>
  <c r="BC71" i="43"/>
  <c r="N276" i="30"/>
  <c r="BV266" i="43"/>
  <c r="BC368" i="43"/>
  <c r="BX265" i="43"/>
  <c r="CA132" i="43"/>
  <c r="BZ355" i="43"/>
  <c r="CA138" i="43"/>
  <c r="CB281" i="43"/>
  <c r="BV326" i="43"/>
  <c r="CB233" i="43"/>
  <c r="BE276" i="43"/>
  <c r="BW343" i="43"/>
  <c r="BD129" i="43"/>
  <c r="BV152" i="43"/>
  <c r="BF249" i="43"/>
  <c r="BF274" i="43"/>
  <c r="BX372" i="43"/>
  <c r="BF286" i="43"/>
  <c r="BW140" i="43"/>
  <c r="BX179" i="43"/>
  <c r="BZ352" i="43"/>
  <c r="BW182" i="43"/>
  <c r="BJ207" i="31"/>
  <c r="BJ232" i="31"/>
  <c r="BE286" i="43"/>
  <c r="BE193" i="43"/>
  <c r="BE220" i="43"/>
  <c r="BW192" i="43"/>
  <c r="BZ357" i="43"/>
  <c r="BW89" i="43"/>
  <c r="BJ320" i="31"/>
  <c r="BF337" i="43"/>
  <c r="V184" i="44"/>
  <c r="V28" i="44"/>
  <c r="BW168" i="43"/>
  <c r="BD367" i="43"/>
  <c r="BW238" i="43"/>
  <c r="BI246" i="31"/>
  <c r="BJ246" i="31"/>
  <c r="BI288" i="31"/>
  <c r="BC245" i="43"/>
  <c r="BF279" i="43"/>
  <c r="BW135" i="43"/>
  <c r="CA353" i="43"/>
  <c r="BW75" i="43"/>
  <c r="BX114" i="43"/>
  <c r="BW103" i="43"/>
  <c r="BC101" i="43"/>
  <c r="BJ93" i="31"/>
  <c r="BE108" i="43"/>
  <c r="BF193" i="43"/>
  <c r="CA257" i="43"/>
  <c r="BZ152" i="43"/>
  <c r="BJ95" i="31"/>
  <c r="CB265" i="43"/>
  <c r="BD217" i="43"/>
  <c r="BI91" i="31"/>
  <c r="BD86" i="43"/>
  <c r="BC241" i="43"/>
  <c r="BD148" i="43"/>
  <c r="BV364" i="43"/>
  <c r="BE185" i="43"/>
  <c r="BD152" i="43"/>
  <c r="BD287" i="43"/>
  <c r="BJ91" i="31"/>
  <c r="BV356" i="43"/>
  <c r="BC184" i="43"/>
  <c r="BV371" i="43"/>
  <c r="BJ325" i="31"/>
  <c r="CB278" i="43"/>
  <c r="BJ272" i="31"/>
  <c r="BZ174" i="43"/>
  <c r="E148" i="30"/>
  <c r="BC284" i="43"/>
  <c r="BC68" i="43"/>
  <c r="CB177" i="43"/>
  <c r="BV243" i="43"/>
  <c r="BX184" i="43"/>
  <c r="BX314" i="43"/>
  <c r="BI135" i="31"/>
  <c r="BG370" i="43"/>
  <c r="V73" i="44"/>
  <c r="CA262" i="43"/>
  <c r="CB271" i="43"/>
  <c r="BI244" i="31"/>
  <c r="BV273" i="43"/>
  <c r="BI216" i="31"/>
  <c r="BF221" i="43"/>
  <c r="I148" i="30"/>
  <c r="BX198" i="43"/>
  <c r="BZ249" i="43"/>
  <c r="BD131" i="43"/>
  <c r="BW328" i="43"/>
  <c r="BV90" i="43"/>
  <c r="CA233" i="43"/>
  <c r="CA380" i="43"/>
  <c r="BD333" i="43"/>
  <c r="BV137" i="43"/>
  <c r="BV188" i="43"/>
  <c r="BW174" i="43"/>
  <c r="BY275" i="43"/>
  <c r="BY138" i="43"/>
  <c r="BC116" i="43"/>
  <c r="BC111" i="43"/>
  <c r="BZ230" i="43"/>
  <c r="BI190" i="31"/>
  <c r="CA292" i="43"/>
  <c r="BY245" i="43"/>
  <c r="BD107" i="43"/>
  <c r="BC332" i="43"/>
  <c r="BD336" i="43"/>
  <c r="BE75" i="43"/>
  <c r="CA216" i="43"/>
  <c r="BX355" i="43"/>
  <c r="BD354" i="43"/>
  <c r="U56" i="44"/>
  <c r="CB107" i="43"/>
  <c r="BX320" i="43"/>
  <c r="BF220" i="43"/>
  <c r="BV180" i="43"/>
  <c r="BE95" i="43"/>
  <c r="CB223" i="43"/>
  <c r="BJ347" i="31"/>
  <c r="BX334" i="43"/>
  <c r="BV283" i="43"/>
  <c r="BV301" i="43"/>
  <c r="D145" i="30"/>
  <c r="CB170" i="43"/>
  <c r="BE117" i="43"/>
  <c r="BJ364" i="31"/>
  <c r="BY313" i="43"/>
  <c r="CA290" i="43"/>
  <c r="BZ195" i="43"/>
  <c r="BI182" i="31"/>
  <c r="BD71" i="43"/>
  <c r="BI181" i="31"/>
  <c r="BC269" i="43"/>
  <c r="BZ279" i="43"/>
  <c r="BD381" i="43"/>
  <c r="BE135" i="43"/>
  <c r="BY93" i="43"/>
  <c r="BW281" i="43"/>
  <c r="BZ240" i="43"/>
  <c r="BF150" i="43"/>
  <c r="CA303" i="43"/>
  <c r="CB144" i="43"/>
  <c r="BF384" i="43"/>
  <c r="CB98" i="43"/>
  <c r="BD168" i="43"/>
  <c r="BE386" i="43"/>
  <c r="BG183" i="43"/>
  <c r="BF243" i="43"/>
  <c r="BC87" i="43"/>
  <c r="BG198" i="43"/>
  <c r="BZ223" i="43"/>
  <c r="G145" i="30"/>
  <c r="CA160" i="43"/>
  <c r="CA237" i="43"/>
  <c r="BZ175" i="43"/>
  <c r="BU183" i="43"/>
  <c r="CA219" i="43"/>
  <c r="BI371" i="43"/>
  <c r="BY343" i="43"/>
  <c r="BF109" i="43"/>
  <c r="BV208" i="43"/>
  <c r="BX109" i="43"/>
  <c r="CA344" i="43"/>
  <c r="BJ108" i="31"/>
  <c r="BC85" i="43"/>
  <c r="BC138" i="43"/>
  <c r="BX246" i="43"/>
  <c r="CB138" i="43"/>
  <c r="BC266" i="43"/>
  <c r="BY247" i="43"/>
  <c r="BZ242" i="43"/>
  <c r="BD137" i="43"/>
  <c r="BJ349" i="31"/>
  <c r="BI374" i="31"/>
  <c r="BV118" i="43"/>
  <c r="BZ360" i="43"/>
  <c r="BE199" i="43"/>
  <c r="BE232" i="43"/>
  <c r="BI339" i="31"/>
  <c r="CB229" i="43"/>
  <c r="BG111" i="43"/>
  <c r="BY132" i="43"/>
  <c r="BD366" i="43"/>
  <c r="BI230" i="31"/>
  <c r="BD253" i="43"/>
  <c r="BW224" i="43"/>
  <c r="BE305" i="43"/>
  <c r="BZ252" i="43"/>
  <c r="BD82" i="43"/>
  <c r="BY360" i="43"/>
  <c r="BS198" i="43"/>
  <c r="BX75" i="43"/>
  <c r="BW78" i="43"/>
  <c r="V179" i="44"/>
  <c r="BY149" i="43"/>
  <c r="BW268" i="43"/>
  <c r="BI279" i="31"/>
  <c r="BV82" i="43"/>
  <c r="V108" i="44"/>
  <c r="BJ89" i="31"/>
  <c r="BC240" i="43"/>
  <c r="BZ313" i="43"/>
  <c r="BX247" i="43"/>
  <c r="BF164" i="43"/>
  <c r="BV287" i="43"/>
  <c r="D148" i="30"/>
  <c r="BF174" i="43"/>
  <c r="BV262" i="43"/>
  <c r="CA74" i="43"/>
  <c r="CA194" i="43"/>
  <c r="BV354" i="43"/>
  <c r="BV158" i="43"/>
  <c r="BY105" i="43"/>
  <c r="BW277" i="43"/>
  <c r="CA337" i="43"/>
  <c r="BD270" i="43"/>
  <c r="BD281" i="43"/>
  <c r="BC273" i="43"/>
  <c r="BY204" i="43"/>
  <c r="BE143" i="43"/>
  <c r="CB71" i="43"/>
  <c r="BY337" i="43"/>
  <c r="BI322" i="31"/>
  <c r="BZ214" i="43"/>
  <c r="CB291" i="43"/>
  <c r="BY172" i="43"/>
  <c r="CB258" i="43"/>
  <c r="BZ317" i="43"/>
  <c r="BC107" i="43"/>
  <c r="BV255" i="43"/>
  <c r="BE338" i="43"/>
  <c r="CA265" i="43"/>
  <c r="BF327" i="43"/>
  <c r="BD211" i="43"/>
  <c r="BE121" i="43"/>
  <c r="BD144" i="43"/>
  <c r="CA164" i="43"/>
  <c r="BY262" i="43"/>
  <c r="BV185" i="43"/>
  <c r="BC345" i="43"/>
  <c r="BJ116" i="31"/>
  <c r="G284" i="30"/>
  <c r="BD292" i="43"/>
  <c r="BI69" i="31"/>
  <c r="BG382" i="43"/>
  <c r="BE346" i="43"/>
  <c r="BY209" i="43"/>
  <c r="BU112" i="43"/>
  <c r="BC249" i="43"/>
  <c r="BE293" i="43"/>
  <c r="BE306" i="43"/>
  <c r="CA181" i="43"/>
  <c r="BE152" i="43"/>
  <c r="BV278" i="43"/>
  <c r="BW341" i="43"/>
  <c r="CB315" i="43"/>
  <c r="BY80" i="43"/>
  <c r="BI117" i="31"/>
  <c r="CA206" i="43"/>
  <c r="BV163" i="43"/>
  <c r="BX377" i="43"/>
  <c r="BZ237" i="43"/>
  <c r="CA319" i="43"/>
  <c r="CA312" i="43"/>
  <c r="CB329" i="43"/>
  <c r="BD153" i="43"/>
  <c r="BG113" i="43"/>
  <c r="BI206" i="31"/>
  <c r="V118" i="44"/>
  <c r="BX378" i="43"/>
  <c r="CB148" i="43"/>
  <c r="BD202" i="43"/>
  <c r="CB341" i="43"/>
  <c r="BE110" i="43"/>
  <c r="BX134" i="43"/>
  <c r="CB167" i="43"/>
  <c r="CB255" i="43"/>
  <c r="CB335" i="43"/>
  <c r="BF254" i="43"/>
  <c r="BJ202" i="31"/>
  <c r="BJ287" i="31"/>
  <c r="BW372" i="43"/>
  <c r="BZ297" i="43"/>
  <c r="BX224" i="43"/>
  <c r="BY250" i="43"/>
  <c r="V21" i="44"/>
  <c r="N146" i="30"/>
  <c r="BY218" i="43"/>
  <c r="BV281" i="43"/>
  <c r="BE177" i="43"/>
  <c r="BZ289" i="43"/>
  <c r="BJ94" i="31"/>
  <c r="BF261" i="43"/>
  <c r="BE191" i="43"/>
  <c r="BZ371" i="43"/>
  <c r="BI247" i="31"/>
  <c r="BI81" i="31"/>
  <c r="BI381" i="43"/>
  <c r="CA143" i="43"/>
  <c r="V246" i="44"/>
  <c r="BV77" i="43"/>
  <c r="BJ346" i="31"/>
  <c r="CB196" i="43"/>
  <c r="BX173" i="43"/>
  <c r="BI125" i="31"/>
  <c r="BE251" i="43"/>
  <c r="BI328" i="31"/>
  <c r="BX352" i="43"/>
  <c r="BE167" i="43"/>
  <c r="BI336" i="31"/>
  <c r="BJ283" i="31"/>
  <c r="BW200" i="43"/>
  <c r="CA210" i="43"/>
  <c r="BD127" i="43"/>
  <c r="BE181" i="43"/>
  <c r="BF366" i="43"/>
  <c r="BI121" i="31"/>
  <c r="CB387" i="43"/>
  <c r="CA196" i="43"/>
  <c r="BF166" i="43"/>
  <c r="CA80" i="43"/>
  <c r="CB142" i="43"/>
  <c r="BF213" i="43"/>
  <c r="BC355" i="43"/>
  <c r="BX304" i="43"/>
  <c r="BC295" i="43"/>
  <c r="BI232" i="31"/>
  <c r="BX159" i="43"/>
  <c r="BV250" i="43"/>
  <c r="BZ268" i="43"/>
  <c r="V44" i="44"/>
  <c r="BV156" i="43"/>
  <c r="BV72" i="43"/>
  <c r="BC253" i="43"/>
  <c r="BY371" i="43"/>
  <c r="BE387" i="43"/>
  <c r="BI360" i="31"/>
  <c r="BD372" i="43"/>
  <c r="BV178" i="43"/>
  <c r="BE104" i="43"/>
  <c r="I184" i="30"/>
  <c r="CA291" i="43"/>
  <c r="J89" i="30"/>
  <c r="BW329" i="43"/>
  <c r="BJ190" i="31"/>
  <c r="BW101" i="43"/>
  <c r="BD342" i="43"/>
  <c r="BX300" i="43"/>
  <c r="CB220" i="43"/>
  <c r="BJ83" i="31"/>
  <c r="BV295" i="43"/>
  <c r="BD142" i="43"/>
  <c r="BV80" i="43"/>
  <c r="BE109" i="43"/>
  <c r="BD343" i="43"/>
  <c r="BJ292" i="31"/>
  <c r="BF288" i="43"/>
  <c r="BF134" i="43"/>
  <c r="BZ120" i="43"/>
  <c r="BF192" i="43"/>
  <c r="BI123" i="31"/>
  <c r="BW213" i="43"/>
  <c r="CA111" i="43"/>
  <c r="BE183" i="43"/>
  <c r="CB260" i="43"/>
  <c r="BE247" i="43"/>
  <c r="CA343" i="43"/>
  <c r="CA153" i="43"/>
  <c r="BI241" i="31"/>
  <c r="BD242" i="43"/>
  <c r="BE265" i="43"/>
  <c r="BI139" i="31"/>
  <c r="BJ274" i="31"/>
  <c r="BV168" i="43"/>
  <c r="BX167" i="43"/>
  <c r="CB284" i="43"/>
  <c r="BW90" i="43"/>
  <c r="BJ199" i="31"/>
  <c r="BX226" i="43"/>
  <c r="BJ291" i="31"/>
  <c r="BY73" i="43"/>
  <c r="BW91" i="43"/>
  <c r="BX155" i="43"/>
  <c r="BF163" i="43"/>
  <c r="BJ255" i="31"/>
  <c r="BZ119" i="43"/>
  <c r="CB346" i="43"/>
  <c r="H148" i="30"/>
  <c r="BJ172" i="31"/>
  <c r="BI334" i="31"/>
  <c r="BI210" i="31"/>
  <c r="BV284" i="43"/>
  <c r="BY328" i="43"/>
  <c r="BV138" i="43"/>
  <c r="BJ151" i="31"/>
  <c r="BV105" i="43"/>
  <c r="BF334" i="43"/>
  <c r="BD339" i="43"/>
  <c r="BC178" i="43"/>
  <c r="BV167" i="43"/>
  <c r="BF244" i="43"/>
  <c r="BY235" i="43"/>
  <c r="V149" i="44"/>
  <c r="BF340" i="43"/>
  <c r="BD254" i="43"/>
  <c r="BE97" i="43"/>
  <c r="BV176" i="43"/>
  <c r="BC270" i="43"/>
  <c r="BY83" i="43"/>
  <c r="BZ314" i="43"/>
  <c r="BV309" i="43"/>
  <c r="BV257" i="43"/>
  <c r="CA73" i="43"/>
  <c r="BY278" i="43"/>
  <c r="BE352" i="43"/>
  <c r="BX322" i="43"/>
  <c r="BW242" i="43"/>
  <c r="BD347" i="43"/>
  <c r="BD374" i="43"/>
  <c r="BX244" i="43"/>
  <c r="BX231" i="43"/>
  <c r="BE313" i="43"/>
  <c r="BZ370" i="43"/>
  <c r="BJ281" i="31"/>
  <c r="BV251" i="43"/>
  <c r="V286" i="44"/>
  <c r="BY340" i="43"/>
  <c r="BX168" i="43"/>
  <c r="BW219" i="43"/>
  <c r="BJ174" i="31"/>
  <c r="BW107" i="43"/>
  <c r="BY86" i="43"/>
  <c r="BW257" i="43"/>
  <c r="BI158" i="31"/>
  <c r="CB353" i="43"/>
  <c r="BY146" i="43"/>
  <c r="BZ349" i="43"/>
  <c r="BW378" i="43"/>
  <c r="BU371" i="43"/>
  <c r="BI92" i="31"/>
  <c r="BY318" i="43"/>
  <c r="BD130" i="43"/>
  <c r="BE291" i="43"/>
  <c r="BF382" i="43"/>
  <c r="BV159" i="43"/>
  <c r="V70" i="44"/>
  <c r="CA247" i="43"/>
  <c r="BC258" i="43"/>
  <c r="BC226" i="43"/>
  <c r="BX121" i="43"/>
  <c r="BD380" i="43"/>
  <c r="BW125" i="43"/>
  <c r="BW265" i="43"/>
  <c r="BJ139" i="31"/>
  <c r="BF105" i="43"/>
  <c r="CB187" i="43"/>
  <c r="BW145" i="43"/>
  <c r="BY122" i="43"/>
  <c r="CA355" i="43"/>
  <c r="BF137" i="43"/>
  <c r="H146" i="30"/>
  <c r="BJ315" i="31"/>
  <c r="BJ187" i="31"/>
  <c r="BG373" i="43"/>
  <c r="BF239" i="43"/>
  <c r="BJ357" i="31"/>
  <c r="CB180" i="43"/>
  <c r="BF78" i="43"/>
  <c r="BE311" i="43"/>
  <c r="BI372" i="31"/>
  <c r="BF238" i="43"/>
  <c r="BY320" i="43"/>
  <c r="CB133" i="43"/>
  <c r="BJ233" i="31"/>
  <c r="BV68" i="43"/>
  <c r="BW319" i="43"/>
  <c r="BJ247" i="31"/>
  <c r="BD365" i="43"/>
  <c r="BZ132" i="43"/>
  <c r="BD279" i="43"/>
  <c r="BY363" i="43"/>
  <c r="BJ146" i="31"/>
  <c r="BC149" i="43"/>
  <c r="BI318" i="31"/>
  <c r="CB306" i="43"/>
  <c r="BE79" i="43"/>
  <c r="BX321" i="43"/>
  <c r="BJ168" i="31"/>
  <c r="BV219" i="43"/>
  <c r="BJ143" i="31"/>
  <c r="CA115" i="43"/>
  <c r="BJ327" i="31"/>
  <c r="BZ308" i="43"/>
  <c r="BX200" i="43"/>
  <c r="BI341" i="31"/>
  <c r="BX160" i="43"/>
  <c r="BC349" i="43"/>
  <c r="BD293" i="43"/>
  <c r="V147" i="44"/>
  <c r="CA294" i="43"/>
  <c r="BV378" i="43"/>
  <c r="CA70" i="43"/>
  <c r="BI83" i="31"/>
  <c r="CB238" i="43"/>
  <c r="BV260" i="43"/>
  <c r="BX128" i="43"/>
  <c r="BF79" i="43"/>
  <c r="CB79" i="43"/>
  <c r="BY231" i="43"/>
  <c r="BE93" i="43"/>
  <c r="BX181" i="43"/>
  <c r="V19" i="44"/>
  <c r="CA235" i="43"/>
  <c r="BZ244" i="43"/>
  <c r="BW109" i="43"/>
  <c r="BX331" i="43"/>
  <c r="BI308" i="31"/>
  <c r="BJ355" i="31"/>
  <c r="BJ332" i="31"/>
  <c r="V180" i="44"/>
  <c r="BW254" i="43"/>
  <c r="BJ103" i="31"/>
  <c r="BF206" i="43"/>
  <c r="BY292" i="43"/>
  <c r="BX351" i="43"/>
  <c r="BJ87" i="31"/>
  <c r="CA250" i="43"/>
  <c r="BW243" i="43"/>
  <c r="BV265" i="43"/>
  <c r="BW141" i="43"/>
  <c r="BF290" i="43"/>
  <c r="BY176" i="43"/>
  <c r="BF311" i="43"/>
  <c r="BF115" i="43"/>
  <c r="BD355" i="43"/>
  <c r="BC346" i="43"/>
  <c r="BW326" i="43"/>
  <c r="BC271" i="43"/>
  <c r="BX363" i="43"/>
  <c r="BD240" i="43"/>
  <c r="CA252" i="43"/>
  <c r="BD105" i="43"/>
  <c r="BE369" i="43"/>
  <c r="BD214" i="43"/>
  <c r="V146" i="44"/>
  <c r="BW259" i="43"/>
  <c r="BX203" i="43"/>
  <c r="BV357" i="43"/>
  <c r="BE98" i="43"/>
  <c r="CB218" i="43"/>
  <c r="CB121" i="43"/>
  <c r="BD252" i="43"/>
  <c r="BF308" i="43"/>
  <c r="CA203" i="43"/>
  <c r="BV245" i="43"/>
  <c r="BC147" i="43"/>
  <c r="CB317" i="43"/>
  <c r="BZ165" i="43"/>
  <c r="CA105" i="43"/>
  <c r="BX261" i="43"/>
  <c r="BJ163" i="31"/>
  <c r="BD84" i="43"/>
  <c r="BY381" i="43"/>
  <c r="BI271" i="31"/>
  <c r="BD123" i="43"/>
  <c r="BJ209" i="31"/>
  <c r="BE381" i="43"/>
  <c r="CA78" i="43"/>
  <c r="CB344" i="43"/>
  <c r="BY79" i="43"/>
  <c r="BF378" i="43"/>
  <c r="BY333" i="43"/>
  <c r="BE166" i="43"/>
  <c r="V33" i="44"/>
  <c r="BW193" i="43"/>
  <c r="BJ184" i="31"/>
  <c r="BD112" i="43"/>
  <c r="BX154" i="43"/>
  <c r="BC221" i="43"/>
  <c r="CA103" i="43"/>
  <c r="V29" i="44"/>
  <c r="BJ273" i="31"/>
  <c r="BZ202" i="43"/>
  <c r="BY198" i="43"/>
  <c r="BJ144" i="31"/>
  <c r="BX354" i="43"/>
  <c r="BC208" i="43"/>
  <c r="BX342" i="43"/>
  <c r="BX185" i="43"/>
  <c r="BD88" i="43"/>
  <c r="CA131" i="43"/>
  <c r="BC229" i="43"/>
  <c r="BX263" i="43"/>
  <c r="BF294" i="43"/>
  <c r="BZ91" i="43"/>
  <c r="CB282" i="43"/>
  <c r="BW312" i="43"/>
  <c r="BD277" i="43"/>
  <c r="BE325" i="43"/>
  <c r="BC140" i="43"/>
  <c r="CB299" i="43"/>
  <c r="G148" i="30"/>
  <c r="BJ235" i="31"/>
  <c r="BF259" i="43"/>
  <c r="CA122" i="43"/>
  <c r="BX91" i="43"/>
  <c r="CA293" i="43"/>
  <c r="BD258" i="43"/>
  <c r="BD386" i="43"/>
  <c r="BC350" i="43"/>
  <c r="CA124" i="43"/>
  <c r="BX201" i="43"/>
  <c r="BX294" i="43"/>
  <c r="BW234" i="43"/>
  <c r="U55" i="44"/>
  <c r="BX365" i="43"/>
  <c r="BJ381" i="43"/>
  <c r="BY351" i="43"/>
  <c r="BF330" i="43"/>
  <c r="BF68" i="43"/>
  <c r="BV305" i="43"/>
  <c r="BD109" i="43"/>
  <c r="BV202" i="43"/>
  <c r="BD90" i="43"/>
  <c r="BX96" i="43"/>
  <c r="CB257" i="43"/>
  <c r="BY200" i="43"/>
  <c r="BR193" i="43"/>
  <c r="BC174" i="43"/>
  <c r="BE171" i="43"/>
  <c r="BZ264" i="43"/>
  <c r="CA104" i="43"/>
  <c r="BC236" i="43"/>
  <c r="BV109" i="43"/>
  <c r="BD110" i="43"/>
  <c r="CA364" i="43"/>
  <c r="BV73" i="43"/>
  <c r="BD224" i="43"/>
  <c r="BD189" i="43"/>
  <c r="BY196" i="43"/>
  <c r="BD318" i="43"/>
  <c r="BC327" i="43"/>
  <c r="BJ298" i="31"/>
  <c r="BU366" i="43"/>
  <c r="BW314" i="43"/>
  <c r="BY121" i="43"/>
  <c r="BE266" i="43"/>
  <c r="M276" i="30"/>
  <c r="BD147" i="43"/>
  <c r="BZ186" i="43"/>
  <c r="BY226" i="43"/>
  <c r="CB273" i="43"/>
  <c r="BY273" i="43"/>
  <c r="BU113" i="43"/>
  <c r="BX386" i="43"/>
  <c r="BF272" i="43"/>
  <c r="BJ121" i="31"/>
  <c r="BV306" i="43"/>
  <c r="BF322" i="43"/>
  <c r="CB313" i="43"/>
  <c r="BW280" i="43"/>
  <c r="BJ203" i="31"/>
  <c r="CB331" i="43"/>
  <c r="BE356" i="43"/>
  <c r="BX69" i="43"/>
  <c r="BJ358" i="31"/>
  <c r="V167" i="44"/>
  <c r="BW363" i="43"/>
  <c r="F283" i="30"/>
  <c r="BE353" i="43"/>
  <c r="BE72" i="43"/>
  <c r="BI258" i="31"/>
  <c r="BE170" i="43"/>
  <c r="BJ120" i="31"/>
  <c r="BJ260" i="31"/>
  <c r="BY354" i="43"/>
  <c r="O146" i="30"/>
  <c r="V145" i="44"/>
  <c r="CA370" i="43"/>
  <c r="BD379" i="43"/>
  <c r="BU176" i="43"/>
  <c r="CA87" i="43"/>
  <c r="BX289" i="43"/>
  <c r="CB172" i="43"/>
  <c r="BV197" i="43"/>
  <c r="BZ257" i="43"/>
  <c r="BI361" i="31"/>
  <c r="I84" i="30"/>
  <c r="BI293" i="31"/>
  <c r="BJ362" i="31"/>
  <c r="BW70" i="43"/>
  <c r="BI262" i="31"/>
  <c r="BC129" i="43"/>
  <c r="CB323" i="43"/>
  <c r="BJ213" i="31"/>
  <c r="CB383" i="43"/>
  <c r="BZ168" i="43"/>
  <c r="BI235" i="31"/>
  <c r="BF96" i="43"/>
  <c r="BX343" i="43"/>
  <c r="BZ366" i="43"/>
  <c r="BG386" i="43"/>
  <c r="BX103" i="43"/>
  <c r="BW82" i="43"/>
  <c r="BZ385" i="43"/>
  <c r="BF121" i="43"/>
  <c r="BZ322" i="43"/>
  <c r="CB212" i="43"/>
  <c r="BC265" i="43"/>
  <c r="BX348" i="43"/>
  <c r="BC320" i="43"/>
  <c r="I145" i="30"/>
  <c r="BE85" i="43"/>
  <c r="BC291" i="43"/>
  <c r="BD221" i="43"/>
  <c r="BW322" i="43"/>
  <c r="K84" i="30"/>
  <c r="BW358" i="43"/>
  <c r="BF222" i="43"/>
  <c r="CB184" i="43"/>
  <c r="BY287" i="43"/>
  <c r="BZ151" i="43"/>
  <c r="BJ222" i="31"/>
  <c r="BY305" i="43"/>
  <c r="BC373" i="43"/>
  <c r="BV146" i="43"/>
  <c r="L145" i="30"/>
  <c r="BF178" i="43"/>
  <c r="BZ220" i="43"/>
  <c r="BW305" i="43"/>
  <c r="BV165" i="43"/>
  <c r="BZ224" i="43"/>
  <c r="CA214" i="43"/>
  <c r="V165" i="44"/>
  <c r="V15" i="44"/>
  <c r="BX94" i="43"/>
  <c r="CB117" i="43"/>
  <c r="BE296" i="43"/>
  <c r="BZ70" i="43"/>
  <c r="BI80" i="31"/>
  <c r="BD249" i="43"/>
  <c r="BX80" i="43"/>
  <c r="BY237" i="43"/>
  <c r="BX156" i="43"/>
  <c r="BI345" i="31"/>
  <c r="BZ76" i="43"/>
  <c r="BI114" i="31"/>
  <c r="BF354" i="43"/>
  <c r="BW332" i="43"/>
  <c r="BC281" i="43"/>
  <c r="BY68" i="43"/>
  <c r="BV232" i="43"/>
  <c r="BF346" i="43"/>
  <c r="BE366" i="43"/>
  <c r="BC303" i="43"/>
  <c r="BD188" i="43"/>
  <c r="BV311" i="43"/>
  <c r="BV271" i="43"/>
  <c r="BI229" i="31"/>
  <c r="BV88" i="43"/>
  <c r="BW73" i="43"/>
  <c r="BD160" i="43"/>
  <c r="BC197" i="43"/>
  <c r="BF296" i="43"/>
  <c r="BX312" i="43"/>
  <c r="CB377" i="43"/>
  <c r="CB316" i="43"/>
  <c r="BI137" i="31"/>
  <c r="CB355" i="43"/>
  <c r="BE160" i="43"/>
  <c r="BE225" i="43"/>
  <c r="BJ377" i="31"/>
  <c r="BF356" i="43"/>
  <c r="BW286" i="43"/>
  <c r="BW303" i="43"/>
  <c r="BF336" i="43"/>
  <c r="BY223" i="43"/>
  <c r="M148" i="30"/>
  <c r="BW170" i="43"/>
  <c r="BD171" i="43"/>
  <c r="BE132" i="43"/>
  <c r="CA346" i="43"/>
  <c r="BC146" i="43"/>
  <c r="BX381" i="43"/>
  <c r="BY274" i="43"/>
  <c r="BE233" i="43"/>
  <c r="BZ267" i="43"/>
  <c r="BY335" i="43"/>
  <c r="BJ227" i="31"/>
  <c r="BE362" i="43"/>
  <c r="CB189" i="43"/>
  <c r="BJ132" i="31"/>
  <c r="BZ137" i="43"/>
  <c r="CA270" i="43"/>
  <c r="BC379" i="43"/>
  <c r="BX229" i="43"/>
  <c r="BE68" i="43"/>
  <c r="CA301" i="43"/>
  <c r="BI378" i="31"/>
  <c r="V134" i="44"/>
  <c r="BJ156" i="31"/>
  <c r="BF114" i="43"/>
  <c r="BZ218" i="43"/>
  <c r="BZ121" i="43"/>
  <c r="BD193" i="43"/>
  <c r="BX123" i="43"/>
  <c r="V158" i="44"/>
  <c r="BD169" i="43"/>
  <c r="BC126" i="43"/>
  <c r="BX192" i="43"/>
  <c r="BF383" i="43"/>
  <c r="CA304" i="43"/>
  <c r="BV86" i="43"/>
  <c r="BV235" i="43"/>
  <c r="U86" i="44"/>
  <c r="BZ190" i="43"/>
  <c r="BI295" i="31"/>
  <c r="BJ160" i="31"/>
  <c r="BD226" i="43"/>
  <c r="BZ376" i="43"/>
  <c r="CA157" i="43"/>
  <c r="BY168" i="43"/>
  <c r="M284" i="30"/>
  <c r="BY253" i="43"/>
  <c r="CB102" i="43"/>
  <c r="BI352" i="31"/>
  <c r="BI218" i="31"/>
  <c r="BY232" i="43"/>
  <c r="BZ90" i="43"/>
  <c r="BV355" i="43"/>
  <c r="BW112" i="43"/>
  <c r="BC213" i="43"/>
  <c r="CB154" i="43"/>
  <c r="BY126" i="43"/>
  <c r="BV95" i="43"/>
  <c r="BC233" i="43"/>
  <c r="BJ359" i="31"/>
  <c r="BJ126" i="31"/>
  <c r="BJ353" i="31"/>
  <c r="V16" i="44"/>
  <c r="BX252" i="43"/>
  <c r="BC90" i="43"/>
  <c r="BZ256" i="43"/>
  <c r="BX310" i="43"/>
  <c r="CB201" i="43"/>
  <c r="BD353" i="43"/>
  <c r="V223" i="44"/>
  <c r="CB276" i="43"/>
  <c r="CA286" i="43"/>
  <c r="BI82" i="31"/>
  <c r="D284" i="30"/>
  <c r="CB301" i="43"/>
  <c r="BW346" i="43"/>
  <c r="BJ212" i="31"/>
  <c r="CB86" i="43"/>
  <c r="BI265" i="31"/>
  <c r="CA139" i="43"/>
  <c r="BI282" i="31"/>
  <c r="BF72" i="43"/>
  <c r="BJ267" i="31"/>
  <c r="S101" i="44"/>
  <c r="BE176" i="43"/>
  <c r="BW357" i="43"/>
  <c r="BE302" i="43"/>
  <c r="CB264" i="43"/>
  <c r="BC387" i="43"/>
  <c r="BI202" i="31"/>
  <c r="BG366" i="43"/>
  <c r="BX296" i="43"/>
  <c r="BI198" i="43"/>
  <c r="BE209" i="43"/>
  <c r="BC152" i="43"/>
  <c r="CA328" i="43"/>
  <c r="BD306" i="43"/>
  <c r="BD164" i="43"/>
  <c r="BW139" i="43"/>
  <c r="BJ266" i="31"/>
  <c r="V239" i="44"/>
  <c r="BX347" i="43"/>
  <c r="BD263" i="43"/>
  <c r="BE188" i="43"/>
  <c r="BF101" i="43"/>
  <c r="BV129" i="43"/>
  <c r="BX332" i="43"/>
  <c r="BF130" i="43"/>
  <c r="BV154" i="43"/>
  <c r="BJ294" i="31"/>
  <c r="BW181" i="43"/>
  <c r="BV166" i="43"/>
  <c r="CB159" i="43"/>
  <c r="BJ70" i="31"/>
  <c r="CA72" i="43"/>
  <c r="BD325" i="43"/>
  <c r="BV381" i="43"/>
  <c r="CA107" i="43"/>
  <c r="BE206" i="43"/>
  <c r="BX130" i="43"/>
  <c r="V32" i="44"/>
  <c r="BF94" i="43"/>
  <c r="BX292" i="43"/>
  <c r="BC243" i="43"/>
  <c r="BJ372" i="31"/>
  <c r="BW68" i="43"/>
  <c r="CB327" i="43"/>
  <c r="CB337" i="43"/>
  <c r="BY75" i="43"/>
  <c r="BF240" i="43"/>
  <c r="BY252" i="43"/>
  <c r="CA178" i="43"/>
  <c r="BV259" i="43"/>
  <c r="CA297" i="43"/>
  <c r="BZ350" i="43"/>
  <c r="CB95" i="43"/>
  <c r="O148" i="30"/>
  <c r="BW251" i="43"/>
  <c r="BE88" i="43"/>
  <c r="BF256" i="43"/>
  <c r="BF111" i="43"/>
  <c r="BD201" i="43"/>
  <c r="BD345" i="43"/>
  <c r="CA218" i="43"/>
  <c r="BZ124" i="43"/>
  <c r="BC135" i="43"/>
  <c r="CA118" i="43"/>
  <c r="BJ324" i="31"/>
  <c r="BC382" i="43"/>
  <c r="BY243" i="43"/>
  <c r="BD210" i="43"/>
  <c r="BK324" i="31"/>
  <c r="BY234" i="43"/>
  <c r="CA159" i="43"/>
  <c r="L148" i="30"/>
  <c r="BZ136" i="43"/>
  <c r="BX364" i="43"/>
  <c r="CB216" i="43"/>
  <c r="BI358" i="31"/>
  <c r="BF291" i="43"/>
  <c r="BI276" i="31"/>
  <c r="BW177" i="43"/>
  <c r="BE73" i="43"/>
  <c r="BY166" i="43"/>
  <c r="BK138" i="31"/>
  <c r="BK149" i="31"/>
  <c r="BK152" i="31"/>
  <c r="BK378" i="31"/>
  <c r="BK239" i="31"/>
  <c r="BK300" i="31"/>
  <c r="BK165" i="31"/>
  <c r="BK157" i="31"/>
  <c r="BK191" i="31"/>
  <c r="BK224" i="31"/>
  <c r="BI159" i="31"/>
  <c r="BK71" i="31"/>
  <c r="BK187" i="31"/>
  <c r="BK69" i="31"/>
  <c r="BK190" i="31"/>
  <c r="BK265" i="31"/>
  <c r="BI98" i="31"/>
  <c r="BK247" i="31"/>
  <c r="BK351" i="31"/>
  <c r="BK178" i="31"/>
  <c r="BK246" i="31"/>
  <c r="BK262" i="31"/>
  <c r="BI74" i="31"/>
  <c r="BK274" i="31"/>
  <c r="BK147" i="31"/>
  <c r="BK229" i="31"/>
  <c r="BK83" i="31"/>
  <c r="BK327" i="31"/>
  <c r="BK75" i="31"/>
  <c r="BJ211" i="31"/>
  <c r="BK192" i="31"/>
  <c r="BK241" i="31"/>
  <c r="BK136" i="31"/>
  <c r="BK123" i="31"/>
  <c r="BK263" i="31"/>
  <c r="BK146" i="31"/>
  <c r="BK181" i="31"/>
  <c r="BK379" i="31"/>
  <c r="BK318" i="31"/>
  <c r="BI243" i="31"/>
  <c r="BK285" i="31"/>
  <c r="BK150" i="31"/>
  <c r="BK127" i="31"/>
  <c r="BK271" i="31"/>
  <c r="BK163" i="31"/>
  <c r="BK339" i="31"/>
  <c r="BK357" i="31"/>
  <c r="BK377" i="31"/>
  <c r="BK164" i="31"/>
  <c r="BK346" i="31"/>
  <c r="BK281" i="31"/>
  <c r="BK226" i="31"/>
  <c r="BK326" i="31"/>
  <c r="BK334" i="31"/>
  <c r="BK210" i="31"/>
  <c r="BK343" i="31"/>
  <c r="BK93" i="31"/>
  <c r="BK211" i="31"/>
  <c r="BK96" i="31"/>
  <c r="BK139" i="31"/>
  <c r="BK331" i="31"/>
  <c r="BI118" i="31"/>
  <c r="BK277" i="31"/>
  <c r="BK298" i="31"/>
  <c r="BK323" i="31"/>
  <c r="BI365" i="31"/>
  <c r="BK97" i="31"/>
  <c r="BK315" i="31"/>
  <c r="BK280" i="31"/>
  <c r="BK237" i="31"/>
  <c r="BK255" i="31"/>
  <c r="BK233" i="31"/>
  <c r="BK173" i="31"/>
  <c r="BK266" i="31"/>
  <c r="BK252" i="31"/>
  <c r="BK292" i="31"/>
  <c r="BK208" i="31"/>
  <c r="BK195" i="31"/>
  <c r="BK248" i="31"/>
  <c r="BI284" i="31"/>
  <c r="BK182" i="31"/>
  <c r="BI240" i="31"/>
  <c r="BK159" i="31"/>
  <c r="BK353" i="31"/>
  <c r="BJ304" i="31"/>
  <c r="BK70" i="31"/>
  <c r="BK68" i="31"/>
  <c r="BK170" i="31"/>
  <c r="BK188" i="31"/>
  <c r="BK174" i="31"/>
  <c r="BK254" i="31"/>
  <c r="BK115" i="31"/>
  <c r="BK316" i="31"/>
  <c r="BK276" i="31"/>
  <c r="BK155" i="31"/>
  <c r="BK282" i="31"/>
  <c r="BK358" i="31"/>
  <c r="BK172" i="31"/>
  <c r="BK303" i="31"/>
  <c r="BK332" i="31"/>
  <c r="BK180" i="31"/>
  <c r="BJ329" i="31"/>
  <c r="BK294" i="31"/>
  <c r="BK273" i="31"/>
  <c r="BJ360" i="31"/>
  <c r="BK297" i="31"/>
  <c r="BK116" i="31"/>
  <c r="BK177" i="31"/>
  <c r="BK89" i="31"/>
  <c r="BK169" i="31"/>
  <c r="BK308" i="31"/>
  <c r="BK286" i="31"/>
  <c r="BK121" i="31"/>
  <c r="BK103" i="31"/>
  <c r="BK143" i="31"/>
  <c r="BK82" i="31"/>
  <c r="BK284" i="31"/>
  <c r="BK257" i="31"/>
  <c r="BJ159" i="31"/>
  <c r="BK232" i="31"/>
  <c r="BK108" i="31"/>
  <c r="BK347" i="31"/>
  <c r="BI324" i="31"/>
  <c r="BK154" i="31"/>
  <c r="BK215" i="31"/>
  <c r="BK258" i="31"/>
  <c r="BK120" i="31"/>
  <c r="BK135" i="31"/>
  <c r="BK279" i="31"/>
  <c r="BK301" i="31"/>
  <c r="BK268" i="31"/>
  <c r="BI242" i="31"/>
  <c r="BK81" i="31"/>
  <c r="BK205" i="31"/>
  <c r="BJ75" i="31"/>
  <c r="BK168" i="31"/>
  <c r="BK219" i="31"/>
  <c r="BK296" i="31"/>
  <c r="BK72" i="31"/>
  <c r="BK80" i="31"/>
  <c r="BK95" i="31"/>
  <c r="BK74" i="31"/>
  <c r="BK269" i="31"/>
  <c r="BK212" i="31"/>
  <c r="BK290" i="31"/>
  <c r="BK238" i="31"/>
  <c r="BK184" i="31"/>
  <c r="BJ208" i="31"/>
  <c r="BK126" i="31"/>
  <c r="BK86" i="31"/>
  <c r="BK348" i="31"/>
  <c r="BK336" i="31"/>
  <c r="BK293" i="31"/>
  <c r="BK203" i="31"/>
  <c r="BK275" i="31"/>
  <c r="BK321" i="31"/>
  <c r="BK156" i="31"/>
  <c r="BK207" i="31"/>
  <c r="BJ289" i="31"/>
  <c r="BK314" i="31"/>
  <c r="BK140" i="31"/>
  <c r="BK122" i="31"/>
  <c r="BJ365" i="31"/>
  <c r="BK356" i="31"/>
  <c r="BK295" i="31"/>
  <c r="BK256" i="31"/>
  <c r="BK131" i="31"/>
  <c r="BK214" i="31"/>
  <c r="BK337" i="31"/>
  <c r="BK349" i="31"/>
  <c r="BK355" i="31"/>
  <c r="BK102" i="31"/>
  <c r="BK236" i="31"/>
  <c r="BK328" i="31"/>
  <c r="BK363" i="31"/>
  <c r="BK352" i="31"/>
  <c r="BK278" i="31"/>
  <c r="BK261" i="31"/>
  <c r="BK225" i="31"/>
  <c r="BK230" i="31"/>
  <c r="BK141" i="31"/>
  <c r="BK350" i="31"/>
  <c r="BK114" i="31"/>
  <c r="BI73" i="31"/>
  <c r="BK325" i="31"/>
  <c r="BJ118" i="31"/>
  <c r="BK151" i="31"/>
  <c r="BK220" i="31"/>
  <c r="BK288" i="31"/>
  <c r="BK344" i="31"/>
  <c r="BK329" i="31"/>
  <c r="BK167" i="31"/>
  <c r="BK223" i="31"/>
  <c r="BK354" i="31"/>
  <c r="BK201" i="31"/>
  <c r="BJ369" i="31"/>
  <c r="BK330" i="31"/>
  <c r="BK134" i="31"/>
  <c r="BK270" i="31"/>
  <c r="BK145" i="31"/>
  <c r="BK345" i="31"/>
  <c r="BI340" i="31"/>
  <c r="BK213" i="31"/>
  <c r="BJ250" i="31"/>
  <c r="BK87" i="31"/>
  <c r="BK92" i="31"/>
  <c r="BK90" i="31"/>
  <c r="BK132" i="31"/>
  <c r="BK117" i="31"/>
  <c r="BK291" i="31"/>
  <c r="BK202" i="31"/>
  <c r="BK372" i="31"/>
  <c r="BJ215" i="31"/>
  <c r="BK209" i="31"/>
  <c r="BK376" i="31"/>
  <c r="BJ284" i="31"/>
  <c r="BK200" i="31"/>
  <c r="BK253" i="31"/>
  <c r="BK222" i="31"/>
  <c r="BK341" i="31"/>
  <c r="BK98" i="31"/>
  <c r="BK259" i="31"/>
  <c r="BK260" i="31"/>
  <c r="BK160" i="31"/>
  <c r="BK361" i="31"/>
  <c r="BK283" i="31"/>
  <c r="BK125" i="31"/>
  <c r="BK94" i="31"/>
  <c r="BI161" i="31"/>
  <c r="BK175" i="31"/>
  <c r="BJ161" i="31"/>
  <c r="BK322" i="31"/>
  <c r="BK227" i="31"/>
  <c r="BK335" i="31"/>
  <c r="BK299" i="31"/>
  <c r="BK161" i="31"/>
  <c r="BK250" i="31"/>
  <c r="BK206" i="31"/>
  <c r="BK216" i="31"/>
  <c r="BK317" i="31"/>
  <c r="BK249" i="31"/>
  <c r="BK267" i="31"/>
  <c r="BK162" i="31"/>
  <c r="BK218" i="31"/>
  <c r="BK124" i="31"/>
  <c r="BK189" i="31"/>
  <c r="BK244" i="31"/>
  <c r="BK272" i="31"/>
  <c r="BK73" i="31"/>
  <c r="BK302" i="31"/>
  <c r="BK340" i="31"/>
  <c r="BK204" i="31"/>
  <c r="BK380" i="31"/>
  <c r="BK375" i="31"/>
  <c r="BI289" i="31"/>
  <c r="BK251" i="31"/>
  <c r="BK144" i="31"/>
  <c r="BK364" i="31"/>
  <c r="BK158" i="31"/>
  <c r="BK235" i="31"/>
  <c r="BK91" i="31"/>
  <c r="BK217" i="31"/>
  <c r="BK362" i="31"/>
  <c r="BK319" i="31"/>
  <c r="BK287" i="31"/>
  <c r="BK234" i="31"/>
  <c r="BK153" i="31"/>
  <c r="BK166" i="31"/>
  <c r="BK179" i="31"/>
  <c r="BK264" i="31"/>
  <c r="BK320" i="31"/>
  <c r="Y166" i="43" l="1"/>
  <c r="W177" i="43"/>
  <c r="AB216" i="43"/>
  <c r="X364" i="43"/>
  <c r="Z136" i="43"/>
  <c r="AA159" i="43"/>
  <c r="Y234" i="43"/>
  <c r="Y243" i="43"/>
  <c r="AA118" i="43"/>
  <c r="Z124" i="43"/>
  <c r="AA218" i="43"/>
  <c r="W251" i="43"/>
  <c r="AB95" i="43"/>
  <c r="Z350" i="43"/>
  <c r="AA297" i="43"/>
  <c r="V259" i="43"/>
  <c r="AA178" i="43"/>
  <c r="Y252" i="43"/>
  <c r="Y75" i="43"/>
  <c r="AB337" i="43"/>
  <c r="AB327" i="43"/>
  <c r="W68" i="43"/>
  <c r="X292" i="43"/>
  <c r="X130" i="43"/>
  <c r="AA107" i="43"/>
  <c r="V381" i="43"/>
  <c r="AA72" i="43"/>
  <c r="AB159" i="43"/>
  <c r="V166" i="43"/>
  <c r="W181" i="43"/>
  <c r="V154" i="43"/>
  <c r="X332" i="43"/>
  <c r="V129" i="43"/>
  <c r="X347" i="43"/>
  <c r="W139" i="43"/>
  <c r="AA328" i="43"/>
  <c r="X296" i="43"/>
  <c r="AB264" i="43"/>
  <c r="W357" i="43"/>
  <c r="AA139" i="43"/>
  <c r="AB86" i="43"/>
  <c r="W346" i="43"/>
  <c r="AB301" i="43"/>
  <c r="AA286" i="43"/>
  <c r="AB276" i="43"/>
  <c r="V224" i="44"/>
  <c r="U39" i="43" s="1"/>
  <c r="AB201" i="43"/>
  <c r="X310" i="43"/>
  <c r="Z256" i="43"/>
  <c r="X252" i="43"/>
  <c r="V95" i="43"/>
  <c r="Y126" i="43"/>
  <c r="AB154" i="43"/>
  <c r="W112" i="43"/>
  <c r="V355" i="43"/>
  <c r="Z90" i="43"/>
  <c r="Y232" i="43"/>
  <c r="AB102" i="43"/>
  <c r="Y253" i="43"/>
  <c r="Y168" i="43"/>
  <c r="AA157" i="43"/>
  <c r="Z376" i="43"/>
  <c r="Z190" i="43"/>
  <c r="T53" i="43"/>
  <c r="V235" i="43"/>
  <c r="V86" i="43"/>
  <c r="AA304" i="43"/>
  <c r="X192" i="43"/>
  <c r="V161" i="44"/>
  <c r="U33" i="43" s="1"/>
  <c r="X123" i="43"/>
  <c r="Z121" i="43"/>
  <c r="Z218" i="43"/>
  <c r="AA301" i="43"/>
  <c r="X229" i="43"/>
  <c r="AA270" i="43"/>
  <c r="Z137" i="43"/>
  <c r="AB189" i="43"/>
  <c r="Y335" i="43"/>
  <c r="Z267" i="43"/>
  <c r="Y274" i="43"/>
  <c r="X381" i="43"/>
  <c r="AA346" i="43"/>
  <c r="W170" i="43"/>
  <c r="Y223" i="43"/>
  <c r="W303" i="43"/>
  <c r="W286" i="43"/>
  <c r="AB355" i="43"/>
  <c r="AB316" i="43"/>
  <c r="AB377" i="43"/>
  <c r="X312" i="43"/>
  <c r="W73" i="43"/>
  <c r="V88" i="43"/>
  <c r="V271" i="43"/>
  <c r="V311" i="43"/>
  <c r="V232" i="43"/>
  <c r="Y68" i="43"/>
  <c r="W332" i="43"/>
  <c r="Z76" i="43"/>
  <c r="X156" i="43"/>
  <c r="Y237" i="43"/>
  <c r="X80" i="43"/>
  <c r="Z70" i="43"/>
  <c r="AB117" i="43"/>
  <c r="X94" i="43"/>
  <c r="V170" i="44"/>
  <c r="U34" i="43" s="1"/>
  <c r="AA214" i="43"/>
  <c r="Z224" i="43"/>
  <c r="V165" i="43"/>
  <c r="W305" i="43"/>
  <c r="Z220" i="43"/>
  <c r="V146" i="43"/>
  <c r="Y305" i="43"/>
  <c r="Z151" i="43"/>
  <c r="Y287" i="43"/>
  <c r="AB184" i="43"/>
  <c r="W358" i="43"/>
  <c r="W322" i="43"/>
  <c r="X348" i="43"/>
  <c r="AB212" i="43"/>
  <c r="Z322" i="43"/>
  <c r="Z385" i="43"/>
  <c r="W82" i="43"/>
  <c r="X103" i="43"/>
  <c r="Z366" i="43"/>
  <c r="X343" i="43"/>
  <c r="Z168" i="43"/>
  <c r="AB383" i="43"/>
  <c r="AB323" i="43"/>
  <c r="W70" i="43"/>
  <c r="Z257" i="43"/>
  <c r="V197" i="43"/>
  <c r="AB172" i="43"/>
  <c r="X289" i="43"/>
  <c r="AA87" i="43"/>
  <c r="U176" i="43"/>
  <c r="AA370" i="43"/>
  <c r="Y354" i="43"/>
  <c r="F285" i="30"/>
  <c r="W363" i="43"/>
  <c r="X69" i="43"/>
  <c r="AB331" i="43"/>
  <c r="W280" i="43"/>
  <c r="AB313" i="43"/>
  <c r="V306" i="43"/>
  <c r="X386" i="43"/>
  <c r="U113" i="43"/>
  <c r="Y273" i="43"/>
  <c r="AB273" i="43"/>
  <c r="Y226" i="43"/>
  <c r="Z186" i="43"/>
  <c r="Y121" i="43"/>
  <c r="W314" i="43"/>
  <c r="U366" i="43"/>
  <c r="Y196" i="43"/>
  <c r="V73" i="43"/>
  <c r="AA364" i="43"/>
  <c r="V109" i="43"/>
  <c r="AA104" i="43"/>
  <c r="Z264" i="43"/>
  <c r="R193" i="43"/>
  <c r="Y200" i="43"/>
  <c r="AB257" i="43"/>
  <c r="X96" i="43"/>
  <c r="V202" i="43"/>
  <c r="V305" i="43"/>
  <c r="Y351" i="43"/>
  <c r="X365" i="43"/>
  <c r="W234" i="43"/>
  <c r="X294" i="43"/>
  <c r="X201" i="43"/>
  <c r="AA124" i="43"/>
  <c r="AA293" i="43"/>
  <c r="X91" i="43"/>
  <c r="AA122" i="43"/>
  <c r="AB299" i="43"/>
  <c r="W312" i="43"/>
  <c r="AB282" i="43"/>
  <c r="Z91" i="43"/>
  <c r="X263" i="43"/>
  <c r="AA131" i="43"/>
  <c r="X185" i="43"/>
  <c r="X342" i="43"/>
  <c r="X354" i="43"/>
  <c r="Y198" i="43"/>
  <c r="Z202" i="43"/>
  <c r="AA103" i="43"/>
  <c r="X154" i="43"/>
  <c r="W193" i="43"/>
  <c r="Y333" i="43"/>
  <c r="Y79" i="43"/>
  <c r="AB344" i="43"/>
  <c r="AA78" i="43"/>
  <c r="Y381" i="43"/>
  <c r="X261" i="43"/>
  <c r="AA105" i="43"/>
  <c r="Z165" i="43"/>
  <c r="AB317" i="43"/>
  <c r="V245" i="43"/>
  <c r="AA203" i="43"/>
  <c r="AB121" i="43"/>
  <c r="AB218" i="43"/>
  <c r="V357" i="43"/>
  <c r="X203" i="43"/>
  <c r="W259" i="43"/>
  <c r="U52" i="43"/>
  <c r="AA252" i="43"/>
  <c r="X363" i="43"/>
  <c r="W326" i="43"/>
  <c r="Y176" i="43"/>
  <c r="W141" i="43"/>
  <c r="V265" i="43"/>
  <c r="W243" i="43"/>
  <c r="AA250" i="43"/>
  <c r="X351" i="43"/>
  <c r="Y292" i="43"/>
  <c r="W254" i="43"/>
  <c r="X331" i="43"/>
  <c r="W109" i="43"/>
  <c r="Z244" i="43"/>
  <c r="AA235" i="43"/>
  <c r="X181" i="43"/>
  <c r="Y231" i="43"/>
  <c r="AB79" i="43"/>
  <c r="X128" i="43"/>
  <c r="V260" i="43"/>
  <c r="AB238" i="43"/>
  <c r="AA70" i="43"/>
  <c r="V378" i="43"/>
  <c r="AA294" i="43"/>
  <c r="X160" i="43"/>
  <c r="X200" i="43"/>
  <c r="Z308" i="43"/>
  <c r="AA115" i="43"/>
  <c r="V219" i="43"/>
  <c r="X321" i="43"/>
  <c r="AB306" i="43"/>
  <c r="Y363" i="43"/>
  <c r="Z132" i="43"/>
  <c r="W319" i="43"/>
  <c r="V68" i="43"/>
  <c r="AB133" i="43"/>
  <c r="Y320" i="43"/>
  <c r="AB180" i="43"/>
  <c r="AA355" i="43"/>
  <c r="Y122" i="43"/>
  <c r="W145" i="43"/>
  <c r="AB187" i="43"/>
  <c r="W265" i="43"/>
  <c r="W125" i="43"/>
  <c r="X121" i="43"/>
  <c r="AA247" i="43"/>
  <c r="V159" i="43"/>
  <c r="Y318" i="43"/>
  <c r="U371" i="43"/>
  <c r="W378" i="43"/>
  <c r="Z349" i="43"/>
  <c r="Y146" i="43"/>
  <c r="AB353" i="43"/>
  <c r="W257" i="43"/>
  <c r="Y86" i="43"/>
  <c r="W107" i="43"/>
  <c r="W219" i="43"/>
  <c r="X168" i="43"/>
  <c r="Y340" i="43"/>
  <c r="V251" i="43"/>
  <c r="Z370" i="43"/>
  <c r="X231" i="43"/>
  <c r="X244" i="43"/>
  <c r="W242" i="43"/>
  <c r="X322" i="43"/>
  <c r="Y278" i="43"/>
  <c r="AA73" i="43"/>
  <c r="V257" i="43"/>
  <c r="V309" i="43"/>
  <c r="Z314" i="43"/>
  <c r="Y83" i="43"/>
  <c r="V176" i="43"/>
  <c r="Y235" i="43"/>
  <c r="V167" i="43"/>
  <c r="V105" i="43"/>
  <c r="V138" i="43"/>
  <c r="Y328" i="43"/>
  <c r="V284" i="43"/>
  <c r="AB346" i="43"/>
  <c r="Z119" i="43"/>
  <c r="X155" i="43"/>
  <c r="W91" i="43"/>
  <c r="Y73" i="43"/>
  <c r="X226" i="43"/>
  <c r="W90" i="43"/>
  <c r="AB284" i="43"/>
  <c r="X167" i="43"/>
  <c r="V168" i="43"/>
  <c r="AA153" i="43"/>
  <c r="AA343" i="43"/>
  <c r="AB260" i="43"/>
  <c r="AA111" i="43"/>
  <c r="W213" i="43"/>
  <c r="Z120" i="43"/>
  <c r="V80" i="43"/>
  <c r="V295" i="43"/>
  <c r="AB220" i="43"/>
  <c r="X300" i="43"/>
  <c r="W101" i="43"/>
  <c r="W329" i="43"/>
  <c r="AA291" i="43"/>
  <c r="V178" i="43"/>
  <c r="Y371" i="43"/>
  <c r="V72" i="43"/>
  <c r="V156" i="43"/>
  <c r="Z268" i="43"/>
  <c r="V250" i="43"/>
  <c r="X159" i="43"/>
  <c r="X304" i="43"/>
  <c r="AB142" i="43"/>
  <c r="AA80" i="43"/>
  <c r="AA196" i="43"/>
  <c r="AB387" i="43"/>
  <c r="AA210" i="43"/>
  <c r="W200" i="43"/>
  <c r="X352" i="43"/>
  <c r="X173" i="43"/>
  <c r="AB196" i="43"/>
  <c r="V77" i="43"/>
  <c r="V247" i="44"/>
  <c r="U42" i="43" s="1"/>
  <c r="AA143" i="43"/>
  <c r="Z371" i="43"/>
  <c r="Z289" i="43"/>
  <c r="V281" i="43"/>
  <c r="Y218" i="43"/>
  <c r="Y250" i="43"/>
  <c r="X224" i="43"/>
  <c r="Z297" i="43"/>
  <c r="W372" i="43"/>
  <c r="AB335" i="43"/>
  <c r="AB255" i="43"/>
  <c r="AB167" i="43"/>
  <c r="X134" i="43"/>
  <c r="AB341" i="43"/>
  <c r="AB148" i="43"/>
  <c r="X378" i="43"/>
  <c r="V126" i="44"/>
  <c r="U29" i="43" s="1"/>
  <c r="AB329" i="43"/>
  <c r="AA312" i="43"/>
  <c r="AA319" i="43"/>
  <c r="Z237" i="43"/>
  <c r="X377" i="43"/>
  <c r="V163" i="43"/>
  <c r="AA206" i="43"/>
  <c r="Y80" i="43"/>
  <c r="AB315" i="43"/>
  <c r="W341" i="43"/>
  <c r="V278" i="43"/>
  <c r="AA181" i="43"/>
  <c r="U112" i="43"/>
  <c r="Y209" i="43"/>
  <c r="V185" i="43"/>
  <c r="Y262" i="43"/>
  <c r="AA164" i="43"/>
  <c r="AA265" i="43"/>
  <c r="V255" i="43"/>
  <c r="Z317" i="43"/>
  <c r="AB258" i="43"/>
  <c r="Y172" i="43"/>
  <c r="AB291" i="43"/>
  <c r="Z214" i="43"/>
  <c r="Y337" i="43"/>
  <c r="AB71" i="43"/>
  <c r="Y204" i="43"/>
  <c r="AA337" i="43"/>
  <c r="W277" i="43"/>
  <c r="Y105" i="43"/>
  <c r="V158" i="43"/>
  <c r="V354" i="43"/>
  <c r="AA194" i="43"/>
  <c r="AA74" i="43"/>
  <c r="V262" i="43"/>
  <c r="V287" i="43"/>
  <c r="X247" i="43"/>
  <c r="Z313" i="43"/>
  <c r="V109" i="44"/>
  <c r="U27" i="43" s="1"/>
  <c r="V82" i="43"/>
  <c r="W268" i="43"/>
  <c r="Y149" i="43"/>
  <c r="W78" i="43"/>
  <c r="X75" i="43"/>
  <c r="S198" i="43"/>
  <c r="Y360" i="43"/>
  <c r="Z252" i="43"/>
  <c r="W224" i="43"/>
  <c r="Y132" i="43"/>
  <c r="AB229" i="43"/>
  <c r="Z360" i="43"/>
  <c r="V118" i="43"/>
  <c r="Z242" i="43"/>
  <c r="Y247" i="43"/>
  <c r="AB138" i="43"/>
  <c r="X246" i="43"/>
  <c r="AA344" i="43"/>
  <c r="X109" i="43"/>
  <c r="V208" i="43"/>
  <c r="Y343" i="43"/>
  <c r="AA219" i="43"/>
  <c r="U183" i="43"/>
  <c r="Z175" i="43"/>
  <c r="AA237" i="43"/>
  <c r="AA160" i="43"/>
  <c r="Z223" i="43"/>
  <c r="AB98" i="43"/>
  <c r="AB144" i="43"/>
  <c r="AA303" i="43"/>
  <c r="Z240" i="43"/>
  <c r="W281" i="43"/>
  <c r="Y93" i="43"/>
  <c r="Z279" i="43"/>
  <c r="Z195" i="43"/>
  <c r="AA290" i="43"/>
  <c r="Y313" i="43"/>
  <c r="AB170" i="43"/>
  <c r="V301" i="43"/>
  <c r="V283" i="43"/>
  <c r="X334" i="43"/>
  <c r="AB223" i="43"/>
  <c r="V180" i="43"/>
  <c r="X320" i="43"/>
  <c r="AB107" i="43"/>
  <c r="X355" i="43"/>
  <c r="AA216" i="43"/>
  <c r="Y245" i="43"/>
  <c r="AA292" i="43"/>
  <c r="Z230" i="43"/>
  <c r="Y138" i="43"/>
  <c r="Y275" i="43"/>
  <c r="W174" i="43"/>
  <c r="V188" i="43"/>
  <c r="V137" i="43"/>
  <c r="AA380" i="43"/>
  <c r="AA233" i="43"/>
  <c r="V90" i="43"/>
  <c r="W328" i="43"/>
  <c r="Z249" i="43"/>
  <c r="X198" i="43"/>
  <c r="V273" i="43"/>
  <c r="AB271" i="43"/>
  <c r="AA262" i="43"/>
  <c r="X314" i="43"/>
  <c r="X184" i="43"/>
  <c r="V243" i="43"/>
  <c r="AB177" i="43"/>
  <c r="Z174" i="43"/>
  <c r="AB278" i="43"/>
  <c r="V371" i="43"/>
  <c r="V356" i="43"/>
  <c r="V364" i="43"/>
  <c r="AB265" i="43"/>
  <c r="Z152" i="43"/>
  <c r="AA257" i="43"/>
  <c r="W103" i="43"/>
  <c r="X114" i="43"/>
  <c r="W75" i="43"/>
  <c r="AA353" i="43"/>
  <c r="W135" i="43"/>
  <c r="W238" i="43"/>
  <c r="D367" i="43"/>
  <c r="W168" i="43"/>
  <c r="W89" i="43"/>
  <c r="Z357" i="43"/>
  <c r="W192" i="43"/>
  <c r="W182" i="43"/>
  <c r="Z352" i="43"/>
  <c r="X179" i="43"/>
  <c r="W140" i="43"/>
  <c r="X372" i="43"/>
  <c r="V152" i="43"/>
  <c r="W343" i="43"/>
  <c r="AB233" i="43"/>
  <c r="V326" i="43"/>
  <c r="AB281" i="43"/>
  <c r="AA138" i="43"/>
  <c r="Z355" i="43"/>
  <c r="AA132" i="43"/>
  <c r="X265" i="43"/>
  <c r="V266" i="43"/>
  <c r="Y239" i="43"/>
  <c r="Z347" i="43"/>
  <c r="X215" i="43"/>
  <c r="U381" i="43"/>
  <c r="W154" i="43"/>
  <c r="Z372" i="43"/>
  <c r="X232" i="43"/>
  <c r="Y315" i="43"/>
  <c r="W124" i="43"/>
  <c r="Y183" i="43"/>
  <c r="Z344" i="43"/>
  <c r="V261" i="43"/>
  <c r="Y312" i="43"/>
  <c r="W260" i="43"/>
  <c r="Y240" i="43"/>
  <c r="Z280" i="43"/>
  <c r="X256" i="43"/>
  <c r="X276" i="43"/>
  <c r="AA268" i="43"/>
  <c r="AA336" i="43"/>
  <c r="X258" i="43"/>
  <c r="AA180" i="43"/>
  <c r="Z336" i="43"/>
  <c r="AB150" i="43"/>
  <c r="Y167" i="43"/>
  <c r="V183" i="43"/>
  <c r="W258" i="43"/>
  <c r="Z386" i="43"/>
  <c r="AB300" i="43"/>
  <c r="Y191" i="43"/>
  <c r="Z358" i="43"/>
  <c r="X220" i="43"/>
  <c r="Z103" i="43"/>
  <c r="X295" i="43"/>
  <c r="X151" i="43"/>
  <c r="W336" i="43"/>
  <c r="V76" i="43"/>
  <c r="W271" i="43"/>
  <c r="V242" i="43"/>
  <c r="AA145" i="43"/>
  <c r="W84" i="43"/>
  <c r="Z238" i="43"/>
  <c r="V268" i="43"/>
  <c r="W317" i="43"/>
  <c r="V113" i="43"/>
  <c r="X330" i="43"/>
  <c r="V237" i="43"/>
  <c r="AA112" i="43"/>
  <c r="AA239" i="43"/>
  <c r="AB366" i="43"/>
  <c r="AA339" i="43"/>
  <c r="AA208" i="43"/>
  <c r="Z269" i="43"/>
  <c r="Y368" i="43"/>
  <c r="AA187" i="43"/>
  <c r="V190" i="43"/>
  <c r="V83" i="43"/>
  <c r="Y71" i="43"/>
  <c r="Z278" i="43"/>
  <c r="Y69" i="43"/>
  <c r="Y111" i="43"/>
  <c r="Y181" i="43"/>
  <c r="V226" i="43"/>
  <c r="W376" i="43"/>
  <c r="W292" i="43"/>
  <c r="X186" i="43"/>
  <c r="Z97" i="43"/>
  <c r="AA371" i="43"/>
  <c r="V385" i="43"/>
  <c r="W152" i="43"/>
  <c r="Y175" i="43"/>
  <c r="AA144" i="43"/>
  <c r="S194" i="43"/>
  <c r="Z134" i="43"/>
  <c r="V303" i="43"/>
  <c r="Y72" i="43"/>
  <c r="X207" i="43"/>
  <c r="X72" i="43"/>
  <c r="X259" i="43"/>
  <c r="AB221" i="43"/>
  <c r="AA96" i="43"/>
  <c r="Z235" i="43"/>
  <c r="AA259" i="43"/>
  <c r="Y295" i="43"/>
  <c r="W279" i="43"/>
  <c r="U243" i="43"/>
  <c r="AA298" i="43"/>
  <c r="AB112" i="43"/>
  <c r="Z375" i="43"/>
  <c r="AA123" i="43"/>
  <c r="Z118" i="43"/>
  <c r="V230" i="43"/>
  <c r="Z316" i="43"/>
  <c r="Z341" i="43"/>
  <c r="AB135" i="43"/>
  <c r="AB108" i="43"/>
  <c r="AA374" i="43"/>
  <c r="X71" i="43"/>
  <c r="V218" i="43"/>
  <c r="X329" i="43"/>
  <c r="AB73" i="43"/>
  <c r="Z206" i="43"/>
  <c r="V244" i="43"/>
  <c r="V229" i="43"/>
  <c r="Z248" i="43"/>
  <c r="U80" i="44"/>
  <c r="T24" i="43" s="1"/>
  <c r="Y359" i="43"/>
  <c r="X216" i="43"/>
  <c r="AB176" i="43"/>
  <c r="Y384" i="43"/>
  <c r="AB215" i="43"/>
  <c r="AA367" i="43"/>
  <c r="AB351" i="43"/>
  <c r="Z259" i="43"/>
  <c r="W77" i="43"/>
  <c r="Y266" i="43"/>
  <c r="X125" i="43"/>
  <c r="AA191" i="43"/>
  <c r="Z328" i="43"/>
  <c r="V291" i="43"/>
  <c r="X313" i="43"/>
  <c r="X206" i="43"/>
  <c r="AA230" i="43"/>
  <c r="Z191" i="43"/>
  <c r="AA352" i="43"/>
  <c r="AB285" i="43"/>
  <c r="Y113" i="43"/>
  <c r="AA154" i="43"/>
  <c r="AA140" i="43"/>
  <c r="Y301" i="43"/>
  <c r="AB342" i="43"/>
  <c r="Z312" i="43"/>
  <c r="Y342" i="43"/>
  <c r="Z384" i="43"/>
  <c r="E285" i="30"/>
  <c r="Y300" i="43"/>
  <c r="AB304" i="43"/>
  <c r="W255" i="43"/>
  <c r="Z253" i="43"/>
  <c r="AA258" i="43"/>
  <c r="AB77" i="43"/>
  <c r="AA151" i="43"/>
  <c r="Z329" i="43"/>
  <c r="V222" i="43"/>
  <c r="X87" i="43"/>
  <c r="AA296" i="43"/>
  <c r="AA146" i="43"/>
  <c r="AA359" i="43"/>
  <c r="V169" i="43"/>
  <c r="AA362" i="43"/>
  <c r="Z294" i="43"/>
  <c r="W214" i="43"/>
  <c r="Z193" i="43"/>
  <c r="W191" i="43"/>
  <c r="AB141" i="43"/>
  <c r="V223" i="43"/>
  <c r="R194" i="43"/>
  <c r="X146" i="43"/>
  <c r="X175" i="43"/>
  <c r="Z69" i="43"/>
  <c r="Z345" i="43"/>
  <c r="W249" i="43"/>
  <c r="V279" i="43"/>
  <c r="AB74" i="43"/>
  <c r="V126" i="43"/>
  <c r="AA381" i="43"/>
  <c r="X379" i="43"/>
  <c r="AB99" i="43"/>
  <c r="X218" i="43"/>
  <c r="V161" i="43"/>
  <c r="AB164" i="43"/>
  <c r="R381" i="43"/>
  <c r="W364" i="43"/>
  <c r="V147" i="43"/>
  <c r="V85" i="43"/>
  <c r="Z304" i="43"/>
  <c r="W150" i="43"/>
  <c r="AB294" i="43"/>
  <c r="Z301" i="43"/>
  <c r="Y103" i="43"/>
  <c r="AB103" i="43"/>
  <c r="X298" i="43"/>
  <c r="AB109" i="43"/>
  <c r="W347" i="43"/>
  <c r="X153" i="43"/>
  <c r="Z129" i="43"/>
  <c r="X204" i="43"/>
  <c r="T373" i="43"/>
  <c r="Z359" i="43"/>
  <c r="AA302" i="43"/>
  <c r="AB162" i="43"/>
  <c r="W74" i="43"/>
  <c r="Z192" i="43"/>
  <c r="V114" i="44"/>
  <c r="U28" i="43" s="1"/>
  <c r="Y277" i="43"/>
  <c r="Y289" i="43"/>
  <c r="Z348" i="43"/>
  <c r="Y115" i="43"/>
  <c r="Z296" i="43"/>
  <c r="W380" i="43"/>
  <c r="Z243" i="43"/>
  <c r="Y215" i="43"/>
  <c r="X169" i="43"/>
  <c r="V181" i="43"/>
  <c r="AA116" i="43"/>
  <c r="Z300" i="43"/>
  <c r="Y142" i="43"/>
  <c r="AB207" i="43"/>
  <c r="AB382" i="43"/>
  <c r="X387" i="43"/>
  <c r="Y230" i="43"/>
  <c r="AB163" i="43"/>
  <c r="AA212" i="43"/>
  <c r="T366" i="43"/>
  <c r="Z221" i="43"/>
  <c r="Z100" i="43"/>
  <c r="X149" i="43"/>
  <c r="Y330" i="43"/>
  <c r="V254" i="43"/>
  <c r="X293" i="43"/>
  <c r="Y241" i="43"/>
  <c r="Y229" i="43"/>
  <c r="AA373" i="43"/>
  <c r="W95" i="43"/>
  <c r="W117" i="43"/>
  <c r="Z217" i="43"/>
  <c r="V240" i="43"/>
  <c r="Z130" i="43"/>
  <c r="AB339" i="43"/>
  <c r="W198" i="43"/>
  <c r="X161" i="43"/>
  <c r="V216" i="43"/>
  <c r="V225" i="43"/>
  <c r="AA278" i="43"/>
  <c r="Z361" i="43"/>
  <c r="Z172" i="43"/>
  <c r="Z104" i="43"/>
  <c r="Z140" i="43"/>
  <c r="U198" i="43"/>
  <c r="X315" i="43"/>
  <c r="Z84" i="43"/>
  <c r="AB118" i="43"/>
  <c r="V177" i="43"/>
  <c r="AB114" i="43"/>
  <c r="W302" i="43"/>
  <c r="AB248" i="43"/>
  <c r="AB200" i="43"/>
  <c r="V238" i="43"/>
  <c r="AA272" i="43"/>
  <c r="V116" i="43"/>
  <c r="X117" i="43"/>
  <c r="V217" i="43"/>
  <c r="V352" i="43"/>
  <c r="Y114" i="43"/>
  <c r="Y219" i="43"/>
  <c r="V358" i="43"/>
  <c r="W196" i="43"/>
  <c r="AA201" i="43"/>
  <c r="Y222" i="43"/>
  <c r="X120" i="43"/>
  <c r="AB228" i="43"/>
  <c r="X95" i="43"/>
  <c r="AA264" i="43"/>
  <c r="Y182" i="43"/>
  <c r="Z234" i="43"/>
  <c r="AA135" i="43"/>
  <c r="Y133" i="43"/>
  <c r="AB267" i="43"/>
  <c r="AB251" i="43"/>
  <c r="W308" i="43"/>
  <c r="V277" i="43"/>
  <c r="W133" i="43"/>
  <c r="AA177" i="43"/>
  <c r="W371" i="43"/>
  <c r="Z295" i="43"/>
  <c r="W185" i="43"/>
  <c r="Y190" i="43"/>
  <c r="W183" i="43"/>
  <c r="Y307" i="43"/>
  <c r="T50" i="44"/>
  <c r="S21" i="43" s="1"/>
  <c r="AA261" i="43"/>
  <c r="X177" i="43"/>
  <c r="W123" i="43"/>
  <c r="AA345" i="43"/>
  <c r="V290" i="43"/>
  <c r="AB195" i="43"/>
  <c r="AA155" i="43"/>
  <c r="Z231" i="43"/>
  <c r="Z330" i="43"/>
  <c r="V258" i="43"/>
  <c r="AA163" i="43"/>
  <c r="V103" i="43"/>
  <c r="X145" i="43"/>
  <c r="AB84" i="43"/>
  <c r="Z362" i="43"/>
  <c r="Y213" i="43"/>
  <c r="Y174" i="43"/>
  <c r="AB239" i="43"/>
  <c r="AA289" i="43"/>
  <c r="X269" i="43"/>
  <c r="V319" i="43"/>
  <c r="AB231" i="43"/>
  <c r="Z149" i="43"/>
  <c r="X138" i="43"/>
  <c r="V91" i="43"/>
  <c r="AB274" i="43"/>
  <c r="V122" i="43"/>
  <c r="V145" i="43"/>
  <c r="V74" i="43"/>
  <c r="V310" i="43"/>
  <c r="AA317" i="43"/>
  <c r="Y169" i="43"/>
  <c r="W187" i="43"/>
  <c r="AA387" i="43"/>
  <c r="V153" i="43"/>
  <c r="AA277" i="43"/>
  <c r="Y154" i="43"/>
  <c r="V236" i="43"/>
  <c r="AB295" i="43"/>
  <c r="Z203" i="43"/>
  <c r="V367" i="43"/>
  <c r="V387" i="43"/>
  <c r="AA84" i="43"/>
  <c r="X357" i="43"/>
  <c r="AB309" i="43"/>
  <c r="Z266" i="43"/>
  <c r="V127" i="43"/>
  <c r="V304" i="43"/>
  <c r="W173" i="43"/>
  <c r="Y276" i="43"/>
  <c r="AB311" i="43"/>
  <c r="AB97" i="43"/>
  <c r="V111" i="43"/>
  <c r="X337" i="43"/>
  <c r="Y383" i="43"/>
  <c r="AB182" i="43"/>
  <c r="AB350" i="43"/>
  <c r="Z139" i="43"/>
  <c r="X227" i="43"/>
  <c r="AA192" i="43"/>
  <c r="AA97" i="43"/>
  <c r="Y97" i="43"/>
  <c r="W88" i="43"/>
  <c r="X99" i="43"/>
  <c r="AA89" i="43"/>
  <c r="AA147" i="43"/>
  <c r="X260" i="43"/>
  <c r="Z138" i="43"/>
  <c r="Z282" i="43"/>
  <c r="W273" i="43"/>
  <c r="Z258" i="43"/>
  <c r="Z71" i="43"/>
  <c r="AB362" i="43"/>
  <c r="Z88" i="43"/>
  <c r="Z274" i="43"/>
  <c r="AB209" i="43"/>
  <c r="V187" i="43"/>
  <c r="Y353" i="43"/>
  <c r="U109" i="43"/>
  <c r="Z212" i="43"/>
  <c r="Y206" i="43"/>
  <c r="W342" i="43"/>
  <c r="AA361" i="43"/>
  <c r="W337" i="43"/>
  <c r="Y150" i="43"/>
  <c r="W111" i="43"/>
  <c r="AA110" i="43"/>
  <c r="V227" i="43"/>
  <c r="V380" i="43"/>
  <c r="V157" i="43"/>
  <c r="X367" i="43"/>
  <c r="V101" i="43"/>
  <c r="V272" i="43"/>
  <c r="X89" i="43"/>
  <c r="X178" i="43"/>
  <c r="W345" i="43"/>
  <c r="AB204" i="43"/>
  <c r="V312" i="43"/>
  <c r="Z111" i="43"/>
  <c r="AB312" i="43"/>
  <c r="Z260" i="43"/>
  <c r="AB151" i="43"/>
  <c r="W387" i="43"/>
  <c r="AA315" i="43"/>
  <c r="AB307" i="43"/>
  <c r="X253" i="43"/>
  <c r="Z338" i="43"/>
  <c r="AA234" i="43"/>
  <c r="AB186" i="43"/>
  <c r="W232" i="43"/>
  <c r="AA338" i="43"/>
  <c r="V373" i="43"/>
  <c r="V349" i="43"/>
  <c r="AA279" i="43"/>
  <c r="W93" i="43"/>
  <c r="Y317" i="43"/>
  <c r="Z101" i="43"/>
  <c r="W383" i="43"/>
  <c r="Z98" i="43"/>
  <c r="V96" i="43"/>
  <c r="V375" i="43"/>
  <c r="X222" i="43"/>
  <c r="V365" i="43"/>
  <c r="M285" i="30"/>
  <c r="Y156" i="43"/>
  <c r="Y375" i="43"/>
  <c r="Y329" i="43"/>
  <c r="AB367" i="43"/>
  <c r="W149" i="43"/>
  <c r="X150" i="43"/>
  <c r="V140" i="44"/>
  <c r="U31" i="43" s="1"/>
  <c r="V300" i="43"/>
  <c r="Y246" i="43"/>
  <c r="W311" i="43"/>
  <c r="Z340" i="43"/>
  <c r="V162" i="43"/>
  <c r="Z93" i="43"/>
  <c r="Z215" i="43"/>
  <c r="Y254" i="43"/>
  <c r="AA311" i="43"/>
  <c r="W252" i="43"/>
  <c r="Y288" i="43"/>
  <c r="AB345" i="43"/>
  <c r="X245" i="43"/>
  <c r="X143" i="43"/>
  <c r="Y89" i="43"/>
  <c r="X98" i="43"/>
  <c r="Z185" i="43"/>
  <c r="Y137" i="43"/>
  <c r="Z383" i="43"/>
  <c r="AB166" i="43"/>
  <c r="AB314" i="43"/>
  <c r="V198" i="44"/>
  <c r="U36" i="43" s="1"/>
  <c r="Y244" i="43"/>
  <c r="AB289" i="43"/>
  <c r="Z194" i="43"/>
  <c r="AA246" i="43"/>
  <c r="X239" i="43"/>
  <c r="Z276" i="43"/>
  <c r="Y369" i="43"/>
  <c r="AB343" i="43"/>
  <c r="W167" i="43"/>
  <c r="AA77" i="43"/>
  <c r="Y385" i="43"/>
  <c r="Z150" i="43"/>
  <c r="W325" i="43"/>
  <c r="W304" i="43"/>
  <c r="Z290" i="43"/>
  <c r="AA165" i="43"/>
  <c r="X238" i="43"/>
  <c r="AB213" i="43"/>
  <c r="Z210" i="43"/>
  <c r="AB134" i="43"/>
  <c r="X373" i="43"/>
  <c r="Z272" i="43"/>
  <c r="X210" i="43"/>
  <c r="X324" i="43"/>
  <c r="X208" i="43"/>
  <c r="Y189" i="43"/>
  <c r="AA148" i="43"/>
  <c r="Z379" i="43"/>
  <c r="AB192" i="43"/>
  <c r="W262" i="43"/>
  <c r="AA108" i="43"/>
  <c r="Y178" i="43"/>
  <c r="AA204" i="43"/>
  <c r="AB234" i="43"/>
  <c r="W290" i="43"/>
  <c r="V270" i="43"/>
  <c r="V324" i="43"/>
  <c r="AA282" i="43"/>
  <c r="Y82" i="43"/>
  <c r="V325" i="43"/>
  <c r="AA244" i="43"/>
  <c r="Z246" i="43"/>
  <c r="V98" i="43"/>
  <c r="AA190" i="43"/>
  <c r="Z127" i="43"/>
  <c r="X97" i="43"/>
  <c r="AA327" i="43"/>
  <c r="X101" i="43"/>
  <c r="J285" i="30"/>
  <c r="AA231" i="43"/>
  <c r="W250" i="43"/>
  <c r="Y372" i="43"/>
  <c r="U104" i="43"/>
  <c r="AA83" i="43"/>
  <c r="AB347" i="43"/>
  <c r="AA248" i="43"/>
  <c r="Z326" i="43"/>
  <c r="Z367" i="43"/>
  <c r="V211" i="43"/>
  <c r="V115" i="43"/>
  <c r="X339" i="43"/>
  <c r="W334" i="43"/>
  <c r="AB124" i="43"/>
  <c r="W233" i="43"/>
  <c r="X217" i="43"/>
  <c r="U60" i="44"/>
  <c r="T383" i="43"/>
  <c r="AA223" i="43"/>
  <c r="AA68" i="43"/>
  <c r="V214" i="43"/>
  <c r="V248" i="43"/>
  <c r="Y256" i="43"/>
  <c r="AA213" i="43"/>
  <c r="AA183" i="43"/>
  <c r="AB68" i="43"/>
  <c r="V253" i="43"/>
  <c r="AB190" i="43"/>
  <c r="Z135" i="43"/>
  <c r="Y325" i="43"/>
  <c r="Y304" i="43"/>
  <c r="W132" i="43"/>
  <c r="Z102" i="43"/>
  <c r="X105" i="43"/>
  <c r="W285" i="43"/>
  <c r="AB372" i="43"/>
  <c r="W223" i="43"/>
  <c r="X284" i="43"/>
  <c r="W330" i="43"/>
  <c r="Y308" i="43"/>
  <c r="Z109" i="43"/>
  <c r="W136" i="43"/>
  <c r="AA357" i="43"/>
  <c r="Z99" i="43"/>
  <c r="W253" i="43"/>
  <c r="W377" i="43"/>
  <c r="AB308" i="43"/>
  <c r="Z318" i="43"/>
  <c r="Y160" i="43"/>
  <c r="AA182" i="43"/>
  <c r="AB246" i="43"/>
  <c r="AB89" i="43"/>
  <c r="W206" i="43"/>
  <c r="X349" i="43"/>
  <c r="AA98" i="43"/>
  <c r="AA372" i="43"/>
  <c r="AB171" i="43"/>
  <c r="X219" i="43"/>
  <c r="Y117" i="43"/>
  <c r="Z325" i="43"/>
  <c r="Y338" i="43"/>
  <c r="W81" i="43"/>
  <c r="V170" i="43"/>
  <c r="AB120" i="43"/>
  <c r="AA92" i="43"/>
  <c r="Z117" i="43"/>
  <c r="V286" i="43"/>
  <c r="Z306" i="43"/>
  <c r="W72" i="43"/>
  <c r="Y129" i="43"/>
  <c r="AA120" i="43"/>
  <c r="AB198" i="43"/>
  <c r="Y272" i="43"/>
  <c r="V75" i="43"/>
  <c r="W189" i="43"/>
  <c r="AB113" i="43"/>
  <c r="Z83" i="43"/>
  <c r="Z187" i="43"/>
  <c r="AB310" i="43"/>
  <c r="X183" i="43"/>
  <c r="Z354" i="43"/>
  <c r="Z284" i="43"/>
  <c r="X346" i="43"/>
  <c r="W264" i="43"/>
  <c r="AA171" i="43"/>
  <c r="V360" i="43"/>
  <c r="Y180" i="43"/>
  <c r="Y187" i="43"/>
  <c r="AA82" i="43"/>
  <c r="Y104" i="43"/>
  <c r="AB119" i="43"/>
  <c r="V234" i="43"/>
  <c r="V108" i="43"/>
  <c r="AA156" i="43"/>
  <c r="AA253" i="43"/>
  <c r="X353" i="43"/>
  <c r="AA356" i="43"/>
  <c r="AB206" i="43"/>
  <c r="X196" i="43"/>
  <c r="Z89" i="43"/>
  <c r="X266" i="43"/>
  <c r="V333" i="43"/>
  <c r="AA331" i="43"/>
  <c r="V374" i="43"/>
  <c r="AB365" i="43"/>
  <c r="AB211" i="43"/>
  <c r="W207" i="43"/>
  <c r="Z157" i="43"/>
  <c r="Y214" i="43"/>
  <c r="AA130" i="43"/>
  <c r="Y260" i="43"/>
  <c r="X166" i="43"/>
  <c r="X360" i="43"/>
  <c r="AA376" i="43"/>
  <c r="AA134" i="43"/>
  <c r="AB354" i="43"/>
  <c r="Y306" i="43"/>
  <c r="Z337" i="43"/>
  <c r="U105" i="43"/>
  <c r="Z178" i="43"/>
  <c r="Y283" i="43"/>
  <c r="AB202" i="43"/>
  <c r="X290" i="43"/>
  <c r="Z128" i="43"/>
  <c r="Z156" i="43"/>
  <c r="Y248" i="43"/>
  <c r="AA242" i="43"/>
  <c r="Y364" i="43"/>
  <c r="AA125" i="43"/>
  <c r="X291" i="43"/>
  <c r="W201" i="43"/>
  <c r="Z226" i="43"/>
  <c r="X328" i="43"/>
  <c r="Y116" i="43"/>
  <c r="V193" i="43"/>
  <c r="W126" i="43"/>
  <c r="Z309" i="43"/>
  <c r="Z265" i="43"/>
  <c r="Z189" i="43"/>
  <c r="AB137" i="43"/>
  <c r="V331" i="43"/>
  <c r="AA142" i="43"/>
  <c r="AA385" i="43"/>
  <c r="X157" i="43"/>
  <c r="U373" i="43"/>
  <c r="W373" i="43"/>
  <c r="AA170" i="43"/>
  <c r="X180" i="43"/>
  <c r="W147" i="43"/>
  <c r="Y202" i="43"/>
  <c r="AB70" i="43"/>
  <c r="Z198" i="43"/>
  <c r="Y362" i="43"/>
  <c r="V384" i="43"/>
  <c r="AB224" i="43"/>
  <c r="V144" i="43"/>
  <c r="AB249" i="43"/>
  <c r="X212" i="43"/>
  <c r="Y265" i="43"/>
  <c r="AB287" i="43"/>
  <c r="Y194" i="43"/>
  <c r="V342" i="43"/>
  <c r="AB247" i="43"/>
  <c r="X317" i="43"/>
  <c r="AA158" i="43"/>
  <c r="S373" i="43"/>
  <c r="Y327" i="43"/>
  <c r="V213" i="43"/>
  <c r="U133" i="43"/>
  <c r="AB100" i="43"/>
  <c r="U382" i="43"/>
  <c r="X268" i="43"/>
  <c r="AA126" i="43"/>
  <c r="V386" i="43"/>
  <c r="AB269" i="43"/>
  <c r="X301" i="43"/>
  <c r="V89" i="43"/>
  <c r="Z81" i="43"/>
  <c r="AA109" i="43"/>
  <c r="X326" i="43"/>
  <c r="AA95" i="43"/>
  <c r="V128" i="43"/>
  <c r="V368" i="43"/>
  <c r="W321" i="43"/>
  <c r="Y259" i="43"/>
  <c r="AA71" i="43"/>
  <c r="Y107" i="43"/>
  <c r="AA150" i="43"/>
  <c r="AA226" i="43"/>
  <c r="V220" i="43"/>
  <c r="X254" i="43"/>
  <c r="AB324" i="43"/>
  <c r="V269" i="43"/>
  <c r="AB199" i="43"/>
  <c r="X251" i="43"/>
  <c r="V203" i="43"/>
  <c r="Z163" i="43"/>
  <c r="AA366" i="43"/>
  <c r="K285" i="30"/>
  <c r="AB381" i="43"/>
  <c r="Y77" i="43"/>
  <c r="AA195" i="43"/>
  <c r="Y159" i="43"/>
  <c r="U242" i="43"/>
  <c r="Z95" i="43"/>
  <c r="X323" i="43"/>
  <c r="V195" i="43"/>
  <c r="Z285" i="43"/>
  <c r="Z245" i="43"/>
  <c r="V337" i="43"/>
  <c r="X335" i="43"/>
  <c r="AB96" i="43"/>
  <c r="Z293" i="43"/>
  <c r="Y255" i="43"/>
  <c r="W69" i="43"/>
  <c r="Y145" i="43"/>
  <c r="Z153" i="43"/>
  <c r="V182" i="43"/>
  <c r="Z323" i="43"/>
  <c r="W151" i="43"/>
  <c r="W97" i="43"/>
  <c r="Y110" i="43"/>
  <c r="AA185" i="43"/>
  <c r="V288" i="43"/>
  <c r="AB277" i="43"/>
  <c r="W172" i="43"/>
  <c r="W222" i="43"/>
  <c r="X93" i="43"/>
  <c r="AB319" i="43"/>
  <c r="AA276" i="43"/>
  <c r="V379" i="43"/>
  <c r="X162" i="43"/>
  <c r="X273" i="43"/>
  <c r="AB210" i="43"/>
  <c r="AA207" i="43"/>
  <c r="V329" i="43"/>
  <c r="Z96" i="43"/>
  <c r="W79" i="43"/>
  <c r="X122" i="43"/>
  <c r="X368" i="43"/>
  <c r="X172" i="43"/>
  <c r="W83" i="43"/>
  <c r="Z148" i="43"/>
  <c r="X275" i="43"/>
  <c r="X113" i="43"/>
  <c r="Z196" i="43"/>
  <c r="Y331" i="43"/>
  <c r="AA349" i="43"/>
  <c r="Y361" i="43"/>
  <c r="Y125" i="43"/>
  <c r="Y124" i="43"/>
  <c r="Z302" i="43"/>
  <c r="Z177" i="43"/>
  <c r="X362" i="43"/>
  <c r="AA299" i="43"/>
  <c r="W349" i="43"/>
  <c r="AB106" i="43"/>
  <c r="X135" i="43"/>
  <c r="X191" i="43"/>
  <c r="AB303" i="43"/>
  <c r="AB322" i="43"/>
  <c r="AA199" i="43"/>
  <c r="AB174" i="43"/>
  <c r="V292" i="43"/>
  <c r="X374" i="43"/>
  <c r="Y268" i="43"/>
  <c r="Y341" i="43"/>
  <c r="AB376" i="43"/>
  <c r="Z197" i="43"/>
  <c r="Z275" i="43"/>
  <c r="Z161" i="43"/>
  <c r="AA217" i="43"/>
  <c r="X133" i="43"/>
  <c r="X78" i="43"/>
  <c r="AA260" i="43"/>
  <c r="AB360" i="43"/>
  <c r="V299" i="43"/>
  <c r="X140" i="43"/>
  <c r="AA326" i="43"/>
  <c r="AB82" i="43"/>
  <c r="X74" i="43"/>
  <c r="Y334" i="43"/>
  <c r="Z254" i="43"/>
  <c r="Z228" i="43"/>
  <c r="Y185" i="43"/>
  <c r="W130" i="43"/>
  <c r="W269" i="43"/>
  <c r="AB370" i="43"/>
  <c r="AB83" i="43"/>
  <c r="W263" i="43"/>
  <c r="S366" i="43"/>
  <c r="V102" i="43"/>
  <c r="V302" i="43"/>
  <c r="AA173" i="43"/>
  <c r="U194" i="43"/>
  <c r="AA238" i="43"/>
  <c r="AA99" i="43"/>
  <c r="Y370" i="43"/>
  <c r="X281" i="43"/>
  <c r="AA243" i="43"/>
  <c r="Y155" i="43"/>
  <c r="AB197" i="43"/>
  <c r="V221" i="43"/>
  <c r="Y261" i="43"/>
  <c r="R373" i="43"/>
  <c r="AB320" i="43"/>
  <c r="AA224" i="43"/>
  <c r="Z141" i="43"/>
  <c r="AB155" i="43"/>
  <c r="AB325" i="43"/>
  <c r="V372" i="43"/>
  <c r="AB235" i="43"/>
  <c r="W153" i="43"/>
  <c r="AA168" i="43"/>
  <c r="Y207" i="43"/>
  <c r="AA340" i="43"/>
  <c r="X384" i="43"/>
  <c r="AB160" i="43"/>
  <c r="V114" i="43"/>
  <c r="W86" i="43"/>
  <c r="AB101" i="43"/>
  <c r="AB131" i="43"/>
  <c r="V289" i="43"/>
  <c r="Z105" i="43"/>
  <c r="V264" i="43"/>
  <c r="W158" i="43"/>
  <c r="W212" i="43"/>
  <c r="AB92" i="43"/>
  <c r="AB217" i="43"/>
  <c r="Z114" i="43"/>
  <c r="AA347" i="43"/>
  <c r="V184" i="43"/>
  <c r="W247" i="43"/>
  <c r="AA254" i="43"/>
  <c r="X118" i="43"/>
  <c r="U89" i="44"/>
  <c r="T25" i="43" s="1"/>
  <c r="W300" i="43"/>
  <c r="W225" i="43"/>
  <c r="W320" i="43"/>
  <c r="Y100" i="43"/>
  <c r="AA382" i="43"/>
  <c r="Z319" i="43"/>
  <c r="Y258" i="43"/>
  <c r="AA316" i="43"/>
  <c r="Y270" i="43"/>
  <c r="AA358" i="43"/>
  <c r="V249" i="43"/>
  <c r="V164" i="43"/>
  <c r="Z374" i="43"/>
  <c r="X152" i="43"/>
  <c r="AB348" i="43"/>
  <c r="X344" i="43"/>
  <c r="V124" i="43"/>
  <c r="Y290" i="43"/>
  <c r="AA137" i="43"/>
  <c r="Z107" i="43"/>
  <c r="Z378" i="43"/>
  <c r="Z346" i="43"/>
  <c r="X148" i="43"/>
  <c r="Y164" i="43"/>
  <c r="Z320" i="43"/>
  <c r="Y216" i="43"/>
  <c r="W323" i="43"/>
  <c r="X316" i="43"/>
  <c r="X358" i="43"/>
  <c r="Z106" i="43"/>
  <c r="Z287" i="43"/>
  <c r="Y109" i="43"/>
  <c r="V263" i="43"/>
  <c r="Y98" i="43"/>
  <c r="AB330" i="43"/>
  <c r="W231" i="43"/>
  <c r="X116" i="43"/>
  <c r="Y336" i="43"/>
  <c r="W120" i="43"/>
  <c r="Y188" i="43"/>
  <c r="AB279" i="43"/>
  <c r="E367" i="43"/>
  <c r="Y161" i="43"/>
  <c r="AB153" i="43"/>
  <c r="AB115" i="43"/>
  <c r="W306" i="43"/>
  <c r="X278" i="43"/>
  <c r="Y199" i="43"/>
  <c r="W348" i="43"/>
  <c r="Z133" i="43"/>
  <c r="V212" i="43"/>
  <c r="AA300" i="43"/>
  <c r="Z239" i="43"/>
  <c r="Z343" i="43"/>
  <c r="V206" i="43"/>
  <c r="Z169" i="43"/>
  <c r="U193" i="43"/>
  <c r="X271" i="43"/>
  <c r="AB321" i="43"/>
  <c r="V370" i="43"/>
  <c r="Y197" i="43"/>
  <c r="V323" i="43"/>
  <c r="AB227" i="43"/>
  <c r="AB357" i="43"/>
  <c r="W283" i="43"/>
  <c r="AB333" i="43"/>
  <c r="AB178" i="43"/>
  <c r="Y143" i="43"/>
  <c r="V344" i="43"/>
  <c r="Z271" i="43"/>
  <c r="V196" i="43"/>
  <c r="V78" i="43"/>
  <c r="W138" i="43"/>
  <c r="AB122" i="43"/>
  <c r="W148" i="43"/>
  <c r="Y177" i="43"/>
  <c r="AA251" i="43"/>
  <c r="V383" i="43"/>
  <c r="V297" i="43"/>
  <c r="W104" i="43"/>
  <c r="Z327" i="43"/>
  <c r="V224" i="43"/>
  <c r="Z125" i="43"/>
  <c r="X302" i="43"/>
  <c r="X147" i="43"/>
  <c r="Z75" i="43"/>
  <c r="Z288" i="43"/>
  <c r="AA86" i="43"/>
  <c r="Z225" i="43"/>
  <c r="X139" i="43"/>
  <c r="W118" i="43"/>
  <c r="W235" i="43"/>
  <c r="W297" i="43"/>
  <c r="V70" i="43"/>
  <c r="AB380" i="43"/>
  <c r="W121" i="43"/>
  <c r="W316" i="43"/>
  <c r="X307" i="43"/>
  <c r="AA386" i="43"/>
  <c r="W331" i="43"/>
  <c r="Y99" i="43"/>
  <c r="V174" i="43"/>
  <c r="V298" i="43"/>
  <c r="V133" i="43"/>
  <c r="Y76" i="43"/>
  <c r="AA175" i="43"/>
  <c r="Z270" i="43"/>
  <c r="W356" i="43"/>
  <c r="AA295" i="43"/>
  <c r="W382" i="43"/>
  <c r="W244" i="43"/>
  <c r="Y286" i="43"/>
  <c r="Y324" i="43"/>
  <c r="AB130" i="43"/>
  <c r="V239" i="43"/>
  <c r="V191" i="43"/>
  <c r="Z86" i="43"/>
  <c r="Z369" i="43"/>
  <c r="V22" i="44"/>
  <c r="U19" i="43" s="1"/>
  <c r="W131" i="43"/>
  <c r="Y208" i="43"/>
  <c r="AB245" i="43"/>
  <c r="AA128" i="43"/>
  <c r="W295" i="43"/>
  <c r="Y84" i="43"/>
  <c r="V334" i="43"/>
  <c r="U383" i="43"/>
  <c r="X188" i="43"/>
  <c r="W246" i="43"/>
  <c r="AB328" i="43"/>
  <c r="AB254" i="43"/>
  <c r="X112" i="43"/>
  <c r="AB157" i="43"/>
  <c r="Z94" i="43"/>
  <c r="AB334" i="43"/>
  <c r="Y310" i="43"/>
  <c r="W310" i="43"/>
  <c r="Z213" i="43"/>
  <c r="W299" i="43"/>
  <c r="V361" i="43"/>
  <c r="V84" i="43"/>
  <c r="W313" i="43"/>
  <c r="X164" i="43"/>
  <c r="W190" i="43"/>
  <c r="Z199" i="43"/>
  <c r="Y228" i="43"/>
  <c r="Z182" i="43"/>
  <c r="Z342" i="43"/>
  <c r="AB193" i="43"/>
  <c r="X234" i="43"/>
  <c r="W381" i="43"/>
  <c r="Z155" i="43"/>
  <c r="X366" i="43"/>
  <c r="Y158" i="43"/>
  <c r="X136" i="43"/>
  <c r="Y128" i="43"/>
  <c r="AB384" i="43"/>
  <c r="X214" i="43"/>
  <c r="AB336" i="43"/>
  <c r="W324" i="43"/>
  <c r="Y106" i="43"/>
  <c r="W275" i="43"/>
  <c r="W194" i="43"/>
  <c r="W210" i="43"/>
  <c r="Y210" i="43"/>
  <c r="X107" i="43"/>
  <c r="X279" i="43"/>
  <c r="AA136" i="43"/>
  <c r="X110" i="43"/>
  <c r="Y356" i="43"/>
  <c r="AA377" i="43"/>
  <c r="Y144" i="43"/>
  <c r="Z363" i="43"/>
  <c r="Z387" i="43"/>
  <c r="V150" i="43"/>
  <c r="AB232" i="43"/>
  <c r="Z365" i="43"/>
  <c r="W353" i="43"/>
  <c r="AA335" i="43"/>
  <c r="X90" i="43"/>
  <c r="V92" i="43"/>
  <c r="V131" i="43"/>
  <c r="X288" i="43"/>
  <c r="AA184" i="43"/>
  <c r="AA81" i="43"/>
  <c r="Z201" i="43"/>
  <c r="V198" i="43"/>
  <c r="AB129" i="43"/>
  <c r="AB230" i="43"/>
  <c r="Z126" i="43"/>
  <c r="Y131" i="43"/>
  <c r="X170" i="43"/>
  <c r="W71" i="43"/>
  <c r="AB205" i="43"/>
  <c r="AB94" i="43"/>
  <c r="Y78" i="43"/>
  <c r="S381" i="43"/>
  <c r="Z305" i="43"/>
  <c r="Y303" i="43"/>
  <c r="AB76" i="43"/>
  <c r="Z286" i="43"/>
  <c r="W92" i="43"/>
  <c r="AA318" i="43"/>
  <c r="AA330" i="43"/>
  <c r="W171" i="43"/>
  <c r="Y211" i="43"/>
  <c r="AA93" i="43"/>
  <c r="V135" i="44"/>
  <c r="U30" i="43" s="1"/>
  <c r="V200" i="43"/>
  <c r="Y70" i="43"/>
  <c r="Y311" i="43"/>
  <c r="Z233" i="43"/>
  <c r="X187" i="43"/>
  <c r="X137" i="43"/>
  <c r="AA256" i="43"/>
  <c r="W159" i="43"/>
  <c r="Y386" i="43"/>
  <c r="V87" i="43"/>
  <c r="AB240" i="43"/>
  <c r="AB292" i="43"/>
  <c r="Y136" i="43"/>
  <c r="Z311" i="43"/>
  <c r="W362" i="43"/>
  <c r="AA329" i="43"/>
  <c r="Z116" i="43"/>
  <c r="AB236" i="43"/>
  <c r="Y379" i="43"/>
  <c r="X77" i="43"/>
  <c r="W157" i="43"/>
  <c r="AA227" i="43"/>
  <c r="AA384" i="43"/>
  <c r="AA287" i="43"/>
  <c r="V45" i="44"/>
  <c r="U20" i="43" s="1"/>
  <c r="Z353" i="43"/>
  <c r="W374" i="43"/>
  <c r="Z78" i="43"/>
  <c r="AB241" i="43"/>
  <c r="X277" i="43"/>
  <c r="W108" i="43"/>
  <c r="X280" i="43"/>
  <c r="X127" i="43"/>
  <c r="W208" i="43"/>
  <c r="Z181" i="43"/>
  <c r="X88" i="43"/>
  <c r="W267" i="43"/>
  <c r="W294" i="43"/>
  <c r="AA307" i="43"/>
  <c r="V267" i="44"/>
  <c r="U59" i="43" s="1"/>
  <c r="W287" i="43"/>
  <c r="Z115" i="43"/>
  <c r="AB242" i="43"/>
  <c r="Z144" i="43"/>
  <c r="AB326" i="43"/>
  <c r="AA249" i="43"/>
  <c r="W335" i="43"/>
  <c r="V377" i="43"/>
  <c r="Z159" i="43"/>
  <c r="W293" i="43"/>
  <c r="Y332" i="43"/>
  <c r="AA76" i="43"/>
  <c r="S193" i="43"/>
  <c r="W370" i="43"/>
  <c r="AB368" i="43"/>
  <c r="X202" i="43"/>
  <c r="X70" i="43"/>
  <c r="AB386" i="43"/>
  <c r="AB244" i="43"/>
  <c r="Y94" i="43"/>
  <c r="X308" i="43"/>
  <c r="V241" i="43"/>
  <c r="W368" i="43"/>
  <c r="Z77" i="43"/>
  <c r="AA314" i="43"/>
  <c r="V132" i="43"/>
  <c r="AB290" i="43"/>
  <c r="Y319" i="43"/>
  <c r="AA100" i="43"/>
  <c r="W99" i="43"/>
  <c r="AA334" i="43"/>
  <c r="Z227" i="43"/>
  <c r="Y139" i="43"/>
  <c r="AB280" i="43"/>
  <c r="W220" i="43"/>
  <c r="AB161" i="43"/>
  <c r="W256" i="43"/>
  <c r="W94" i="43"/>
  <c r="AA211" i="43"/>
  <c r="W228" i="43"/>
  <c r="X341" i="43"/>
  <c r="W379" i="43"/>
  <c r="W248" i="43"/>
  <c r="Y101" i="43"/>
  <c r="X250" i="43"/>
  <c r="AA169" i="43"/>
  <c r="AA342" i="43"/>
  <c r="Z145" i="43"/>
  <c r="Y291" i="43"/>
  <c r="W162" i="43"/>
  <c r="AB208" i="43"/>
  <c r="AA306" i="43"/>
  <c r="Y257" i="43"/>
  <c r="Z82" i="43"/>
  <c r="Y374" i="43"/>
  <c r="V134" i="43"/>
  <c r="AB361" i="43"/>
  <c r="V204" i="43"/>
  <c r="AB268" i="43"/>
  <c r="AA193" i="43"/>
  <c r="Z335" i="43"/>
  <c r="W106" i="43"/>
  <c r="AB259" i="43"/>
  <c r="Z162" i="43"/>
  <c r="Z80" i="43"/>
  <c r="AA215" i="43"/>
  <c r="Y285" i="43"/>
  <c r="V192" i="43"/>
  <c r="Z251" i="43"/>
  <c r="W119" i="43"/>
  <c r="V172" i="43"/>
  <c r="Y263" i="43"/>
  <c r="W211" i="43"/>
  <c r="X267" i="43"/>
  <c r="W284" i="43"/>
  <c r="X285" i="43"/>
  <c r="X282" i="43"/>
  <c r="X270" i="43"/>
  <c r="Z222" i="43"/>
  <c r="V276" i="43"/>
  <c r="V322" i="43"/>
  <c r="Z68" i="43"/>
  <c r="Y367" i="43"/>
  <c r="AA245" i="43"/>
  <c r="I285" i="30"/>
  <c r="X132" i="43"/>
  <c r="AB191" i="43"/>
  <c r="X68" i="43"/>
  <c r="AA152" i="43"/>
  <c r="W146" i="43"/>
  <c r="U385" i="43"/>
  <c r="V205" i="43"/>
  <c r="AA129" i="43"/>
  <c r="X333" i="43"/>
  <c r="Z176" i="43"/>
  <c r="AA369" i="43"/>
  <c r="AB332" i="43"/>
  <c r="X340" i="43"/>
  <c r="Y148" i="43"/>
  <c r="W386" i="43"/>
  <c r="U242" i="44"/>
  <c r="T41" i="43" s="1"/>
  <c r="X303" i="43"/>
  <c r="Z380" i="43"/>
  <c r="AB110" i="43"/>
  <c r="X297" i="43"/>
  <c r="AB75" i="43"/>
  <c r="V125" i="43"/>
  <c r="Y157" i="43"/>
  <c r="V142" i="43"/>
  <c r="U107" i="43"/>
  <c r="U110" i="43"/>
  <c r="Y297" i="43"/>
  <c r="Z292" i="43"/>
  <c r="W202" i="43"/>
  <c r="X318" i="43"/>
  <c r="AA186" i="43"/>
  <c r="X205" i="43"/>
  <c r="X235" i="43"/>
  <c r="Z283" i="43"/>
  <c r="AA189" i="43"/>
  <c r="AB158" i="43"/>
  <c r="Z334" i="43"/>
  <c r="AA275" i="43"/>
  <c r="AB283" i="43"/>
  <c r="AB111" i="43"/>
  <c r="Y165" i="43"/>
  <c r="W338" i="43"/>
  <c r="AB146" i="43"/>
  <c r="Y299" i="43"/>
  <c r="W186" i="43"/>
  <c r="Y346" i="43"/>
  <c r="AA229" i="43"/>
  <c r="X131" i="43"/>
  <c r="W340" i="43"/>
  <c r="AA240" i="43"/>
  <c r="AB293" i="43"/>
  <c r="Y171" i="43"/>
  <c r="AB256" i="43"/>
  <c r="AA228" i="43"/>
  <c r="X76" i="43"/>
  <c r="AA266" i="43"/>
  <c r="X211" i="43"/>
  <c r="Y192" i="43"/>
  <c r="AB222" i="43"/>
  <c r="V210" i="43"/>
  <c r="Y298" i="43"/>
  <c r="Y349" i="43"/>
  <c r="AB226" i="43"/>
  <c r="Y74" i="43"/>
  <c r="Y186" i="43"/>
  <c r="V110" i="43"/>
  <c r="W80" i="43"/>
  <c r="AA309" i="43"/>
  <c r="Y152" i="43"/>
  <c r="Y314" i="43"/>
  <c r="W365" i="43"/>
  <c r="W315" i="43"/>
  <c r="X126" i="43"/>
  <c r="Y91" i="43"/>
  <c r="X286" i="43"/>
  <c r="Y233" i="43"/>
  <c r="T193" i="43"/>
  <c r="W296" i="43"/>
  <c r="Y344" i="43"/>
  <c r="AB88" i="43"/>
  <c r="V155" i="43"/>
  <c r="AB373" i="43"/>
  <c r="Z310" i="43"/>
  <c r="AA360" i="43"/>
  <c r="X236" i="43"/>
  <c r="W360" i="43"/>
  <c r="W369" i="43"/>
  <c r="V93" i="43"/>
  <c r="X225" i="43"/>
  <c r="T198" i="43"/>
  <c r="V382" i="43"/>
  <c r="AB297" i="43"/>
  <c r="AB237" i="43"/>
  <c r="Y293" i="43"/>
  <c r="Y87" i="43"/>
  <c r="Y220" i="43"/>
  <c r="X361" i="43"/>
  <c r="AB168" i="43"/>
  <c r="V257" i="44"/>
  <c r="U44" i="43" s="1"/>
  <c r="V280" i="43"/>
  <c r="W384" i="43"/>
  <c r="Y85" i="43"/>
  <c r="Z108" i="43"/>
  <c r="V135" i="43"/>
  <c r="X82" i="43"/>
  <c r="X182" i="43"/>
  <c r="X272" i="43"/>
  <c r="AB338" i="43"/>
  <c r="X336" i="43"/>
  <c r="Y151" i="43"/>
  <c r="V179" i="43"/>
  <c r="AA274" i="43"/>
  <c r="V214" i="44"/>
  <c r="U37" i="43" s="1"/>
  <c r="W344" i="43"/>
  <c r="AB87" i="43"/>
  <c r="Z204" i="43"/>
  <c r="V199" i="43"/>
  <c r="AB302" i="43"/>
  <c r="Y345" i="43"/>
  <c r="Z229" i="43"/>
  <c r="X194" i="43"/>
  <c r="X255" i="43"/>
  <c r="V230" i="44"/>
  <c r="U40" i="43" s="1"/>
  <c r="W197" i="43"/>
  <c r="Z123" i="43"/>
  <c r="AA284" i="43"/>
  <c r="W367" i="43"/>
  <c r="Y348" i="43"/>
  <c r="AB183" i="43"/>
  <c r="V209" i="43"/>
  <c r="Z377" i="43"/>
  <c r="W169" i="43"/>
  <c r="X382" i="43"/>
  <c r="AA348" i="43"/>
  <c r="AA241" i="43"/>
  <c r="Y281" i="43"/>
  <c r="Z232" i="43"/>
  <c r="W134" i="43"/>
  <c r="V353" i="43"/>
  <c r="Y309" i="43"/>
  <c r="Y284" i="43"/>
  <c r="X79" i="43"/>
  <c r="V313" i="43"/>
  <c r="AA133" i="43"/>
  <c r="V336" i="43"/>
  <c r="AA119" i="43"/>
  <c r="V350" i="43"/>
  <c r="W354" i="43"/>
  <c r="W229" i="43"/>
  <c r="Y387" i="43"/>
  <c r="X81" i="43"/>
  <c r="V293" i="43"/>
  <c r="X240" i="43"/>
  <c r="W352" i="43"/>
  <c r="V282" i="43"/>
  <c r="X86" i="43"/>
  <c r="X193" i="43"/>
  <c r="V328" i="43"/>
  <c r="W230" i="43"/>
  <c r="V252" i="43"/>
  <c r="X83" i="43"/>
  <c r="V339" i="43"/>
  <c r="Y355" i="43"/>
  <c r="AA176" i="43"/>
  <c r="AB188" i="43"/>
  <c r="Z72" i="43"/>
  <c r="AA202" i="43"/>
  <c r="V332" i="43"/>
  <c r="Y135" i="43"/>
  <c r="Z180" i="43"/>
  <c r="W241" i="43"/>
  <c r="Y141" i="43"/>
  <c r="AB175" i="43"/>
  <c r="AB143" i="43"/>
  <c r="Z324" i="43"/>
  <c r="W288" i="43"/>
  <c r="AA280" i="43"/>
  <c r="X230" i="43"/>
  <c r="AA88" i="43"/>
  <c r="AB378" i="43"/>
  <c r="Z332" i="43"/>
  <c r="AA200" i="43"/>
  <c r="V363" i="43"/>
  <c r="V233" i="43"/>
  <c r="Y321" i="43"/>
  <c r="Y140" i="43"/>
  <c r="AB364" i="43"/>
  <c r="AA321" i="43"/>
  <c r="X158" i="43"/>
  <c r="W163" i="43"/>
  <c r="AA255" i="43"/>
  <c r="Y127" i="43"/>
  <c r="AA332" i="43"/>
  <c r="X264" i="43"/>
  <c r="Y170" i="43"/>
  <c r="AA320" i="43"/>
  <c r="V256" i="43"/>
  <c r="Y267" i="43"/>
  <c r="V351" i="43"/>
  <c r="W272" i="43"/>
  <c r="Z247" i="43"/>
  <c r="AA308" i="43"/>
  <c r="X85" i="43"/>
  <c r="W100" i="43"/>
  <c r="V362" i="43"/>
  <c r="X221" i="43"/>
  <c r="X209" i="43"/>
  <c r="AB145" i="43"/>
  <c r="Y193" i="43"/>
  <c r="U106" i="43"/>
  <c r="X305" i="43"/>
  <c r="T371" i="43"/>
  <c r="V123" i="43"/>
  <c r="AA225" i="43"/>
  <c r="AA113" i="43"/>
  <c r="X195" i="43"/>
  <c r="Y279" i="43"/>
  <c r="Y269" i="43"/>
  <c r="Z131" i="43"/>
  <c r="AA167" i="43"/>
  <c r="X119" i="43"/>
  <c r="W114" i="43"/>
  <c r="AA85" i="43"/>
  <c r="Z303" i="43"/>
  <c r="AB375" i="43"/>
  <c r="X262" i="43"/>
  <c r="Z315" i="43"/>
  <c r="AA325" i="43"/>
  <c r="AA149" i="43"/>
  <c r="V285" i="43"/>
  <c r="AB272" i="43"/>
  <c r="AA141" i="43"/>
  <c r="V252" i="44"/>
  <c r="U43" i="43" s="1"/>
  <c r="W282" i="43"/>
  <c r="Z73" i="43"/>
  <c r="W110" i="43"/>
  <c r="V327" i="43"/>
  <c r="W278" i="43"/>
  <c r="X237" i="43"/>
  <c r="AB219" i="43"/>
  <c r="W76" i="43"/>
  <c r="AA354" i="43"/>
  <c r="W128" i="43"/>
  <c r="W122" i="43"/>
  <c r="X338" i="43"/>
  <c r="Y366" i="43"/>
  <c r="AA166" i="43"/>
  <c r="W180" i="43"/>
  <c r="X106" i="43"/>
  <c r="AB340" i="43"/>
  <c r="X124" i="43"/>
  <c r="AA375" i="43"/>
  <c r="V345" i="43"/>
  <c r="V228" i="43"/>
  <c r="Z250" i="43"/>
  <c r="AA365" i="43"/>
  <c r="X345" i="43"/>
  <c r="Z263" i="43"/>
  <c r="V136" i="43"/>
  <c r="AB90" i="43"/>
  <c r="Y326" i="43"/>
  <c r="V100" i="43"/>
  <c r="Z299" i="43"/>
  <c r="Y130" i="43"/>
  <c r="X299" i="43"/>
  <c r="W333" i="43"/>
  <c r="W129" i="43"/>
  <c r="W261" i="43"/>
  <c r="W203" i="43"/>
  <c r="AA378" i="43"/>
  <c r="H285" i="30"/>
  <c r="X115" i="43"/>
  <c r="V173" i="43"/>
  <c r="AA121" i="43"/>
  <c r="Z183" i="43"/>
  <c r="V308" i="43"/>
  <c r="V207" i="43"/>
  <c r="X73" i="43"/>
  <c r="AA283" i="43"/>
  <c r="W156" i="43"/>
  <c r="U231" i="43"/>
  <c r="AB214" i="43"/>
  <c r="U171" i="43"/>
  <c r="Z147" i="43"/>
  <c r="V330" i="43"/>
  <c r="Y184" i="43"/>
  <c r="V104" i="43"/>
  <c r="V307" i="43"/>
  <c r="AB358" i="43"/>
  <c r="W327" i="43"/>
  <c r="AB93" i="43"/>
  <c r="AB91" i="43"/>
  <c r="AA313" i="43"/>
  <c r="AB116" i="43"/>
  <c r="Y221" i="43"/>
  <c r="AB165" i="43"/>
  <c r="Y251" i="43"/>
  <c r="Z166" i="43"/>
  <c r="W307" i="43"/>
  <c r="AB149" i="43"/>
  <c r="V120" i="43"/>
  <c r="Y323" i="43"/>
  <c r="W366" i="43"/>
  <c r="T381" i="43"/>
  <c r="Y108" i="43"/>
  <c r="X319" i="43"/>
  <c r="AA368" i="43"/>
  <c r="AA101" i="43"/>
  <c r="V81" i="43"/>
  <c r="V366" i="43"/>
  <c r="X325" i="43"/>
  <c r="X141" i="43"/>
  <c r="V112" i="43"/>
  <c r="V219" i="44"/>
  <c r="U38" i="43" s="1"/>
  <c r="Z158" i="43"/>
  <c r="X383" i="43"/>
  <c r="AB371" i="43"/>
  <c r="AA198" i="43"/>
  <c r="X213" i="43"/>
  <c r="W217" i="43"/>
  <c r="Z209" i="43"/>
  <c r="N285" i="30"/>
  <c r="AB132" i="43"/>
  <c r="W179" i="43"/>
  <c r="Z381" i="43"/>
  <c r="Y242" i="43"/>
  <c r="AA341" i="43"/>
  <c r="Q104" i="44"/>
  <c r="Q174" i="44" s="1"/>
  <c r="P15" i="43" s="1"/>
  <c r="AA174" i="43"/>
  <c r="W298" i="43"/>
  <c r="X369" i="43"/>
  <c r="C367" i="43"/>
  <c r="AA102" i="43"/>
  <c r="AB253" i="43"/>
  <c r="AB139" i="43"/>
  <c r="Y201" i="43"/>
  <c r="AA350" i="43"/>
  <c r="AB185" i="43"/>
  <c r="Y280" i="43"/>
  <c r="AB136" i="43"/>
  <c r="AB105" i="43"/>
  <c r="AA197" i="43"/>
  <c r="Y236" i="43"/>
  <c r="V231" i="43"/>
  <c r="AB147" i="43"/>
  <c r="Z170" i="43"/>
  <c r="AB369" i="43"/>
  <c r="V369" i="43"/>
  <c r="Y123" i="43"/>
  <c r="W227" i="43"/>
  <c r="X100" i="43"/>
  <c r="AA75" i="43"/>
  <c r="Y90" i="43"/>
  <c r="X370" i="43"/>
  <c r="X359" i="43"/>
  <c r="V346" i="43"/>
  <c r="AA94" i="43"/>
  <c r="AB374" i="43"/>
  <c r="AA222" i="43"/>
  <c r="AA271" i="43"/>
  <c r="Y376" i="43"/>
  <c r="Z331" i="43"/>
  <c r="Y347" i="43"/>
  <c r="AB179" i="43"/>
  <c r="AB356" i="43"/>
  <c r="Y153" i="43"/>
  <c r="X376" i="43"/>
  <c r="X241" i="43"/>
  <c r="V71" i="43"/>
  <c r="AA288" i="43"/>
  <c r="AA232" i="43"/>
  <c r="AA114" i="43"/>
  <c r="Z277" i="43"/>
  <c r="V246" i="43"/>
  <c r="X306" i="43"/>
  <c r="W266" i="43"/>
  <c r="V317" i="43"/>
  <c r="V321" i="43"/>
  <c r="Z339" i="43"/>
  <c r="X111" i="43"/>
  <c r="Z110" i="43"/>
  <c r="Z211" i="43"/>
  <c r="V151" i="43"/>
  <c r="AA172" i="43"/>
  <c r="W115" i="43"/>
  <c r="Z241" i="43"/>
  <c r="V267" i="43"/>
  <c r="Z154" i="43"/>
  <c r="Z200" i="43"/>
  <c r="V359" i="43"/>
  <c r="G285" i="30"/>
  <c r="V348" i="43"/>
  <c r="Y373" i="43"/>
  <c r="AB298" i="43"/>
  <c r="X129" i="43"/>
  <c r="W113" i="43"/>
  <c r="V69" i="43"/>
  <c r="AA117" i="43"/>
  <c r="X311" i="43"/>
  <c r="Z74" i="43"/>
  <c r="AB263" i="43"/>
  <c r="L285" i="30"/>
  <c r="Y95" i="43"/>
  <c r="AA90" i="43"/>
  <c r="U370" i="43"/>
  <c r="X176" i="43"/>
  <c r="X108" i="43"/>
  <c r="V215" i="43"/>
  <c r="Y212" i="43"/>
  <c r="W178" i="43"/>
  <c r="X102" i="43"/>
  <c r="X142" i="43"/>
  <c r="Z368" i="43"/>
  <c r="AB270" i="43"/>
  <c r="W375" i="43"/>
  <c r="Y365" i="43"/>
  <c r="AB169" i="43"/>
  <c r="X197" i="43"/>
  <c r="X144" i="43"/>
  <c r="W144" i="43"/>
  <c r="W176" i="43"/>
  <c r="V106" i="43"/>
  <c r="AB128" i="43"/>
  <c r="V171" i="43"/>
  <c r="Y81" i="43"/>
  <c r="Z164" i="43"/>
  <c r="Z333" i="43"/>
  <c r="W155" i="43"/>
  <c r="AB379" i="43"/>
  <c r="X249" i="43"/>
  <c r="Y217" i="43"/>
  <c r="W289" i="43"/>
  <c r="Y249" i="43"/>
  <c r="W85" i="43"/>
  <c r="AB85" i="43"/>
  <c r="V160" i="43"/>
  <c r="Y358" i="43"/>
  <c r="Y322" i="43"/>
  <c r="AB181" i="43"/>
  <c r="V376" i="43"/>
  <c r="AB288" i="43"/>
  <c r="AB78" i="43"/>
  <c r="W137" i="43"/>
  <c r="W204" i="43"/>
  <c r="Y147" i="43"/>
  <c r="AB81" i="43"/>
  <c r="Z122" i="43"/>
  <c r="AB252" i="43"/>
  <c r="X104" i="43"/>
  <c r="X189" i="43"/>
  <c r="W245" i="43"/>
  <c r="U111" i="43"/>
  <c r="AA273" i="43"/>
  <c r="X243" i="43"/>
  <c r="AB140" i="43"/>
  <c r="AA267" i="43"/>
  <c r="X309" i="43"/>
  <c r="Y102" i="43"/>
  <c r="V94" i="43"/>
  <c r="AA188" i="43"/>
  <c r="V99" i="43"/>
  <c r="V148" i="43"/>
  <c r="W226" i="43"/>
  <c r="V186" i="44"/>
  <c r="U35" i="43" s="1"/>
  <c r="V74" i="44"/>
  <c r="T385" i="43"/>
  <c r="W309" i="43"/>
  <c r="AB127" i="43"/>
  <c r="AB250" i="43"/>
  <c r="W351" i="43"/>
  <c r="X174" i="43"/>
  <c r="AB126" i="43"/>
  <c r="AB266" i="43"/>
  <c r="V338" i="43"/>
  <c r="Y271" i="43"/>
  <c r="V175" i="43"/>
  <c r="V194" i="43"/>
  <c r="AB262" i="43"/>
  <c r="V130" i="43"/>
  <c r="V320" i="43"/>
  <c r="W205" i="43"/>
  <c r="W355" i="43"/>
  <c r="AA179" i="43"/>
  <c r="V275" i="43"/>
  <c r="X242" i="43"/>
  <c r="Z92" i="43"/>
  <c r="AB261" i="43"/>
  <c r="V119" i="43"/>
  <c r="Y112" i="43"/>
  <c r="Y205" i="43"/>
  <c r="AB305" i="43"/>
  <c r="Y227" i="43"/>
  <c r="V247" i="43"/>
  <c r="AB243" i="43"/>
  <c r="Z291" i="43"/>
  <c r="X190" i="43"/>
  <c r="AB69" i="43"/>
  <c r="Y120" i="43"/>
  <c r="AA305" i="43"/>
  <c r="Z142" i="43"/>
  <c r="Y224" i="43"/>
  <c r="AB352" i="43"/>
  <c r="Z373" i="43"/>
  <c r="Y92" i="43"/>
  <c r="W160" i="43"/>
  <c r="AA383" i="43"/>
  <c r="X84" i="43"/>
  <c r="Z255" i="43"/>
  <c r="T370" i="43"/>
  <c r="Z207" i="43"/>
  <c r="AB318" i="43"/>
  <c r="W237" i="43"/>
  <c r="X327" i="43"/>
  <c r="Z281" i="43"/>
  <c r="AA269" i="43"/>
  <c r="X171" i="43"/>
  <c r="X233" i="43"/>
  <c r="Y238" i="43"/>
  <c r="V201" i="43"/>
  <c r="Y350" i="43"/>
  <c r="Z356" i="43"/>
  <c r="W143" i="43"/>
  <c r="X257" i="43"/>
  <c r="Y377" i="43"/>
  <c r="AB123" i="43"/>
  <c r="W184" i="43"/>
  <c r="AB296" i="43"/>
  <c r="W221" i="43"/>
  <c r="W98" i="43"/>
  <c r="X385" i="43"/>
  <c r="AA162" i="43"/>
  <c r="Y380" i="43"/>
  <c r="Y134" i="43"/>
  <c r="Z173" i="43"/>
  <c r="Y163" i="43"/>
  <c r="W195" i="43"/>
  <c r="AB385" i="43"/>
  <c r="Y339" i="43"/>
  <c r="V107" i="43"/>
  <c r="AA333" i="43"/>
  <c r="X350" i="43"/>
  <c r="AA205" i="43"/>
  <c r="AA379" i="43"/>
  <c r="W350" i="43"/>
  <c r="W166" i="43"/>
  <c r="Z87" i="43"/>
  <c r="AA91" i="43"/>
  <c r="X356" i="43"/>
  <c r="W270" i="43"/>
  <c r="W239" i="43"/>
  <c r="W116" i="43"/>
  <c r="W291" i="43"/>
  <c r="T194" i="43"/>
  <c r="Y162" i="43"/>
  <c r="AB173" i="43"/>
  <c r="W188" i="43"/>
  <c r="AA220" i="43"/>
  <c r="V340" i="43"/>
  <c r="Z216" i="43"/>
  <c r="Z208" i="43"/>
  <c r="W361" i="43"/>
  <c r="F367" i="43"/>
  <c r="AB286" i="43"/>
  <c r="W216" i="43"/>
  <c r="W102" i="43"/>
  <c r="V341" i="43"/>
  <c r="Z160" i="43"/>
  <c r="Y179" i="43"/>
  <c r="Y195" i="43"/>
  <c r="AB194" i="43"/>
  <c r="Y96" i="43"/>
  <c r="AA221" i="43"/>
  <c r="Z382" i="43"/>
  <c r="Z171" i="43"/>
  <c r="W274" i="43"/>
  <c r="AB363" i="43"/>
  <c r="W87" i="43"/>
  <c r="X380" i="43"/>
  <c r="W359" i="43"/>
  <c r="W175" i="43"/>
  <c r="V343" i="43"/>
  <c r="W161" i="43"/>
  <c r="Y119" i="43"/>
  <c r="Z184" i="43"/>
  <c r="O285" i="30"/>
  <c r="V274" i="44"/>
  <c r="U46" i="43" s="1"/>
  <c r="Z188" i="43"/>
  <c r="AA79" i="43"/>
  <c r="V121" i="43"/>
  <c r="AA161" i="43"/>
  <c r="Z112" i="43"/>
  <c r="V315" i="43"/>
  <c r="Z298" i="43"/>
  <c r="X283" i="43"/>
  <c r="Y88" i="43"/>
  <c r="X375" i="43"/>
  <c r="W164" i="43"/>
  <c r="Y264" i="43"/>
  <c r="Z219" i="43"/>
  <c r="Z85" i="43"/>
  <c r="AB72" i="43"/>
  <c r="AB203" i="43"/>
  <c r="V79" i="43"/>
  <c r="Z167" i="43"/>
  <c r="U386" i="43"/>
  <c r="X199" i="43"/>
  <c r="W127" i="43"/>
  <c r="AB104" i="43"/>
  <c r="AB225" i="43"/>
  <c r="AB275" i="43"/>
  <c r="Z143" i="43"/>
  <c r="AA209" i="43"/>
  <c r="V117" i="43"/>
  <c r="Z205" i="43"/>
  <c r="Z113" i="43"/>
  <c r="W385" i="43"/>
  <c r="AA236" i="43"/>
  <c r="W165" i="43"/>
  <c r="AB80" i="43"/>
  <c r="X287" i="43"/>
  <c r="W339" i="43"/>
  <c r="Y302" i="43"/>
  <c r="Z261" i="43"/>
  <c r="V141" i="43"/>
  <c r="AA106" i="43"/>
  <c r="Y225" i="43"/>
  <c r="Z79" i="43"/>
  <c r="X223" i="43"/>
  <c r="V139" i="43"/>
  <c r="V274" i="43"/>
  <c r="D285" i="30"/>
  <c r="X371" i="43"/>
  <c r="AA323" i="43"/>
  <c r="W142" i="43"/>
  <c r="Y282" i="43"/>
  <c r="W301" i="43"/>
  <c r="Q193" i="43"/>
  <c r="AB359" i="43"/>
  <c r="AA263" i="43"/>
  <c r="AB152" i="43"/>
  <c r="Y382" i="43"/>
  <c r="Z307" i="43"/>
  <c r="AA310" i="43"/>
  <c r="V189" i="43"/>
  <c r="V287" i="44"/>
  <c r="U48" i="43" s="1"/>
  <c r="Z262" i="43"/>
  <c r="Z146" i="43"/>
  <c r="AB156" i="43"/>
  <c r="Y316" i="43"/>
  <c r="Y294" i="43"/>
  <c r="V318" i="43"/>
  <c r="W96" i="43"/>
  <c r="Y296" i="43"/>
  <c r="X274" i="43"/>
  <c r="AA363" i="43"/>
  <c r="X92" i="43"/>
  <c r="V281" i="44"/>
  <c r="U47" i="43" s="1"/>
  <c r="W276" i="43"/>
  <c r="X248" i="43"/>
  <c r="AA322" i="43"/>
  <c r="W240" i="43"/>
  <c r="Y173" i="43"/>
  <c r="Y357" i="43"/>
  <c r="Z273" i="43"/>
  <c r="V296" i="43"/>
  <c r="W215" i="43"/>
  <c r="AA285" i="43"/>
  <c r="V143" i="43"/>
  <c r="W218" i="43"/>
  <c r="Z351" i="43"/>
  <c r="V294" i="43"/>
  <c r="AB349" i="43"/>
  <c r="V186" i="43"/>
  <c r="AA69" i="43"/>
  <c r="U245" i="43"/>
  <c r="V316" i="43"/>
  <c r="Z321" i="43"/>
  <c r="AA281" i="43"/>
  <c r="Z236" i="43"/>
  <c r="V140" i="43"/>
  <c r="Y352" i="43"/>
  <c r="V314" i="43"/>
  <c r="X228" i="43"/>
  <c r="X163" i="43"/>
  <c r="Z179" i="43"/>
  <c r="V154" i="44"/>
  <c r="U32" i="43" s="1"/>
  <c r="Y378" i="43"/>
  <c r="V335" i="43"/>
  <c r="W236" i="43"/>
  <c r="Z364" i="43"/>
  <c r="V347" i="43"/>
  <c r="Y203" i="43"/>
  <c r="AA127" i="43"/>
  <c r="AA324" i="43"/>
  <c r="W209" i="43"/>
  <c r="W199" i="43"/>
  <c r="AB125" i="43"/>
  <c r="V149" i="43"/>
  <c r="V97" i="43"/>
  <c r="AA351" i="43"/>
  <c r="W318" i="43"/>
  <c r="X165" i="43"/>
  <c r="W105" i="43"/>
  <c r="Y118" i="43"/>
  <c r="U261" i="44"/>
  <c r="T58" i="43" s="1"/>
  <c r="U45" i="43"/>
  <c r="U57" i="43"/>
  <c r="U55" i="43"/>
  <c r="U23" i="43"/>
  <c r="I243" i="43"/>
  <c r="I324" i="43"/>
  <c r="I284" i="43"/>
  <c r="J211" i="43"/>
  <c r="K208" i="43"/>
  <c r="K329" i="43"/>
  <c r="K144" i="43"/>
  <c r="I75" i="43"/>
  <c r="I76" i="43"/>
  <c r="K118" i="43"/>
  <c r="K114" i="43"/>
  <c r="K115" i="43"/>
  <c r="K73" i="43"/>
  <c r="K361" i="43"/>
  <c r="K76" i="43"/>
  <c r="K347" i="43"/>
  <c r="K83" i="43"/>
  <c r="K351" i="43"/>
  <c r="K270" i="43"/>
  <c r="K319" i="43"/>
  <c r="K91" i="43"/>
  <c r="K315" i="43"/>
  <c r="K200" i="43"/>
  <c r="K288" i="43"/>
  <c r="K286" i="43"/>
  <c r="K358" i="43"/>
  <c r="K150" i="43"/>
  <c r="J369" i="43"/>
  <c r="K276" i="43"/>
  <c r="K279" i="43"/>
  <c r="K278" i="43"/>
  <c r="K363" i="43"/>
  <c r="K290" i="43"/>
  <c r="K327" i="43"/>
  <c r="K94" i="43"/>
  <c r="K301" i="43"/>
  <c r="K80" i="43"/>
  <c r="K177" i="43"/>
  <c r="K98" i="43"/>
  <c r="K244" i="43"/>
  <c r="K213" i="43"/>
  <c r="K257" i="43"/>
  <c r="K246" i="43"/>
  <c r="K264" i="43"/>
  <c r="K226" i="43"/>
  <c r="K214" i="43"/>
  <c r="K285" i="43"/>
  <c r="K154" i="43"/>
  <c r="K273" i="43"/>
  <c r="K92" i="43"/>
  <c r="K302" i="43"/>
  <c r="K163" i="43"/>
  <c r="K126" i="43"/>
  <c r="K143" i="43"/>
  <c r="K232" i="43"/>
  <c r="K291" i="43"/>
  <c r="K325" i="43"/>
  <c r="K267" i="43"/>
  <c r="K147" i="43"/>
  <c r="K223" i="43"/>
  <c r="K283" i="43"/>
  <c r="K335" i="43"/>
  <c r="K321" i="43"/>
  <c r="K96" i="43"/>
  <c r="K252" i="43"/>
  <c r="K72" i="43"/>
  <c r="K299" i="43"/>
  <c r="K70" i="43"/>
  <c r="K262" i="43"/>
  <c r="I240" i="43"/>
  <c r="I242" i="43"/>
  <c r="J242" i="43"/>
  <c r="I340" i="43"/>
  <c r="K190" i="43"/>
  <c r="J215" i="43"/>
  <c r="K211" i="43"/>
  <c r="J161" i="43"/>
  <c r="K145" i="43"/>
  <c r="I77" i="43"/>
  <c r="I78" i="43"/>
  <c r="K159" i="43"/>
  <c r="K294" i="43"/>
  <c r="K156" i="43"/>
  <c r="K181" i="43"/>
  <c r="K274" i="43"/>
  <c r="K320" i="43"/>
  <c r="K179" i="43"/>
  <c r="K297" i="43"/>
  <c r="K69" i="43"/>
  <c r="K265" i="43"/>
  <c r="K164" i="43"/>
  <c r="K189" i="43"/>
  <c r="K239" i="43"/>
  <c r="K89" i="43"/>
  <c r="K337" i="43"/>
  <c r="K308" i="43"/>
  <c r="K81" i="43"/>
  <c r="K203" i="43"/>
  <c r="K218" i="43"/>
  <c r="K216" i="43"/>
  <c r="K117" i="43"/>
  <c r="K317" i="43"/>
  <c r="K281" i="43"/>
  <c r="K237" i="43"/>
  <c r="K287" i="43"/>
  <c r="K378" i="43"/>
  <c r="K377" i="43"/>
  <c r="K339" i="43"/>
  <c r="K364" i="43"/>
  <c r="K162" i="43"/>
  <c r="K102" i="43"/>
  <c r="I98" i="43"/>
  <c r="K295" i="43"/>
  <c r="K166" i="43"/>
  <c r="K255" i="43"/>
  <c r="K122" i="43"/>
  <c r="K379" i="43"/>
  <c r="K146" i="43"/>
  <c r="K172" i="43"/>
  <c r="K280" i="43"/>
  <c r="K292" i="43"/>
  <c r="K205" i="43"/>
  <c r="K191" i="43"/>
  <c r="K314" i="43"/>
  <c r="K140" i="43"/>
  <c r="K173" i="43"/>
  <c r="K131" i="43"/>
  <c r="K372" i="43"/>
  <c r="K251" i="43"/>
  <c r="K345" i="43"/>
  <c r="K254" i="43"/>
  <c r="K349" i="43"/>
  <c r="K151" i="43"/>
  <c r="K331" i="43"/>
  <c r="K201" i="43"/>
  <c r="K210" i="43"/>
  <c r="K357" i="43"/>
  <c r="K322" i="43"/>
  <c r="K225" i="43"/>
  <c r="K343" i="43"/>
  <c r="K170" i="43"/>
  <c r="I365" i="43"/>
  <c r="I159" i="43"/>
  <c r="K192" i="43"/>
  <c r="J250" i="43"/>
  <c r="K215" i="43"/>
  <c r="J159" i="43"/>
  <c r="K289" i="43"/>
  <c r="I79" i="43"/>
  <c r="K316" i="43"/>
  <c r="K116" i="43"/>
  <c r="K139" i="43"/>
  <c r="K271" i="43"/>
  <c r="K258" i="43"/>
  <c r="K178" i="43"/>
  <c r="K74" i="43"/>
  <c r="K78" i="43"/>
  <c r="K326" i="43"/>
  <c r="K141" i="43"/>
  <c r="K82" i="43"/>
  <c r="K269" i="43"/>
  <c r="K169" i="43"/>
  <c r="K90" i="43"/>
  <c r="K220" i="43"/>
  <c r="K103" i="43"/>
  <c r="K350" i="43"/>
  <c r="K229" i="43"/>
  <c r="K275" i="43"/>
  <c r="K249" i="43"/>
  <c r="K108" i="43"/>
  <c r="K277" i="43"/>
  <c r="K234" i="43"/>
  <c r="K354" i="43"/>
  <c r="K168" i="43"/>
  <c r="J365" i="43"/>
  <c r="K71" i="43"/>
  <c r="K303" i="43"/>
  <c r="K248" i="43"/>
  <c r="K174" i="43"/>
  <c r="K77" i="43"/>
  <c r="K247" i="43"/>
  <c r="K206" i="43"/>
  <c r="K157" i="43"/>
  <c r="K219" i="43"/>
  <c r="K93" i="43"/>
  <c r="K86" i="43"/>
  <c r="K300" i="43"/>
  <c r="K68" i="43"/>
  <c r="K207" i="43"/>
  <c r="K353" i="43"/>
  <c r="K155" i="43"/>
  <c r="K356" i="43"/>
  <c r="K341" i="43"/>
  <c r="K87" i="43"/>
  <c r="K184" i="43"/>
  <c r="K282" i="43"/>
  <c r="K380" i="43"/>
  <c r="K138" i="43"/>
  <c r="K346" i="43"/>
  <c r="K235" i="43"/>
  <c r="K261" i="43"/>
  <c r="K376" i="43"/>
  <c r="K125" i="43"/>
  <c r="K212" i="43"/>
  <c r="K362" i="43"/>
  <c r="K175" i="43"/>
  <c r="K348" i="43"/>
  <c r="K123" i="43"/>
  <c r="K121" i="43"/>
  <c r="K355" i="43"/>
  <c r="K344" i="43"/>
  <c r="J245" i="43"/>
  <c r="J243" i="43"/>
  <c r="I245" i="43"/>
  <c r="I161" i="43"/>
  <c r="J208" i="43"/>
  <c r="J329" i="43"/>
  <c r="K250" i="43"/>
  <c r="J284" i="43"/>
  <c r="I73" i="43"/>
  <c r="I74" i="43"/>
  <c r="K161" i="43"/>
  <c r="K296" i="43"/>
  <c r="K119" i="43"/>
  <c r="K180" i="43"/>
  <c r="K330" i="43"/>
  <c r="K75" i="43"/>
  <c r="K222" i="43"/>
  <c r="K79" i="43"/>
  <c r="K95" i="43"/>
  <c r="K328" i="43"/>
  <c r="K268" i="43"/>
  <c r="K352" i="43"/>
  <c r="K202" i="43"/>
  <c r="K182" i="43"/>
  <c r="K135" i="43"/>
  <c r="K224" i="43"/>
  <c r="K167" i="43"/>
  <c r="K160" i="43"/>
  <c r="K284" i="43"/>
  <c r="K293" i="43"/>
  <c r="K187" i="43"/>
  <c r="K233" i="43"/>
  <c r="K263" i="43"/>
  <c r="K340" i="43"/>
  <c r="K272" i="43"/>
  <c r="K132" i="43"/>
  <c r="K153" i="43"/>
  <c r="K120" i="43"/>
  <c r="K238" i="43"/>
  <c r="K266" i="43"/>
  <c r="K217" i="43"/>
  <c r="K318" i="43"/>
  <c r="K204" i="43"/>
  <c r="K127" i="43"/>
  <c r="K375" i="43"/>
  <c r="K260" i="43"/>
  <c r="K332" i="43"/>
  <c r="K209" i="43"/>
  <c r="K230" i="43"/>
  <c r="K134" i="43"/>
  <c r="K336" i="43"/>
  <c r="K253" i="43"/>
  <c r="K152" i="43"/>
  <c r="K188" i="43"/>
  <c r="K136" i="43"/>
  <c r="K195" i="43"/>
  <c r="K124" i="43"/>
  <c r="K256" i="43"/>
  <c r="K334" i="43"/>
  <c r="K149" i="43"/>
  <c r="K298" i="43"/>
  <c r="K165" i="43"/>
  <c r="K97" i="43"/>
  <c r="K259" i="43"/>
  <c r="K323" i="43"/>
  <c r="K227" i="43"/>
  <c r="K158" i="43"/>
  <c r="K241" i="43"/>
  <c r="K236" i="43"/>
  <c r="J304" i="43"/>
  <c r="L367" i="43"/>
  <c r="J360" i="43"/>
  <c r="N4" i="44"/>
  <c r="BZ73" i="34"/>
  <c r="BX318" i="34"/>
  <c r="BX319" i="34" s="1"/>
  <c r="BY318" i="34"/>
  <c r="BY319" i="34" s="1"/>
  <c r="BZ320" i="34"/>
  <c r="BZ179" i="34"/>
  <c r="BZ178" i="34"/>
  <c r="BZ181" i="34"/>
  <c r="AV122" i="34"/>
  <c r="AV84" i="34"/>
  <c r="AM84" i="34"/>
  <c r="AV121" i="34"/>
  <c r="AU305" i="34"/>
  <c r="BZ305" i="34" s="1"/>
  <c r="BY84" i="34"/>
  <c r="BX84" i="34"/>
  <c r="BZ78" i="34"/>
  <c r="BZ274" i="34"/>
  <c r="BZ295" i="34"/>
  <c r="BZ240" i="34"/>
  <c r="BX274" i="34"/>
  <c r="BZ176" i="34"/>
  <c r="BY164" i="34"/>
  <c r="BY176" i="34"/>
  <c r="AS319" i="34"/>
  <c r="AT319" i="34"/>
  <c r="BX240" i="34"/>
  <c r="BZ310" i="34"/>
  <c r="BY34" i="34"/>
  <c r="BZ35" i="34"/>
  <c r="BZ301" i="34"/>
  <c r="BY274" i="34"/>
  <c r="BX35" i="34"/>
  <c r="BZ24" i="34"/>
  <c r="BZ135" i="34"/>
  <c r="AV315" i="34"/>
  <c r="AV156" i="34"/>
  <c r="AV110" i="34"/>
  <c r="AV294" i="34"/>
  <c r="AV44" i="34"/>
  <c r="AV238" i="34"/>
  <c r="AV292" i="34"/>
  <c r="AV252" i="34"/>
  <c r="AV62" i="34"/>
  <c r="AV205" i="34"/>
  <c r="AV232" i="34"/>
  <c r="AV28" i="34"/>
  <c r="AV191" i="34"/>
  <c r="AV162" i="34"/>
  <c r="AV214" i="34"/>
  <c r="AV272" i="34"/>
  <c r="AV155" i="34"/>
  <c r="AV93" i="34"/>
  <c r="AV260" i="34"/>
  <c r="CA260" i="34" s="1"/>
  <c r="AV29" i="34"/>
  <c r="AV102" i="34"/>
  <c r="AV200" i="34"/>
  <c r="AV58" i="34"/>
  <c r="AV171" i="34"/>
  <c r="AV124" i="34"/>
  <c r="AV271" i="34"/>
  <c r="AV277" i="34"/>
  <c r="AV126" i="34"/>
  <c r="AV257" i="34"/>
  <c r="AV267" i="34"/>
  <c r="AV7" i="34"/>
  <c r="AV313" i="34"/>
  <c r="AV239" i="34"/>
  <c r="AV148" i="34"/>
  <c r="AV132" i="34"/>
  <c r="AV163" i="34"/>
  <c r="AV118" i="34"/>
  <c r="AV203" i="34"/>
  <c r="AV56" i="34"/>
  <c r="AV196" i="34"/>
  <c r="AV258" i="34"/>
  <c r="AV202" i="34"/>
  <c r="AV182" i="34"/>
  <c r="AV316" i="34"/>
  <c r="AV61" i="34"/>
  <c r="AV32" i="34"/>
  <c r="AV90" i="34"/>
  <c r="AV53" i="34"/>
  <c r="AV153" i="34"/>
  <c r="AV103" i="34"/>
  <c r="AV290" i="34"/>
  <c r="AV227" i="34"/>
  <c r="AV286" i="34"/>
  <c r="AV213" i="34"/>
  <c r="AV96" i="34"/>
  <c r="AV79" i="34"/>
  <c r="AV285" i="34"/>
  <c r="AV235" i="34"/>
  <c r="AV120" i="34"/>
  <c r="AV63" i="34"/>
  <c r="AV125" i="34"/>
  <c r="AV22" i="34"/>
  <c r="AV95" i="34"/>
  <c r="AV128" i="34"/>
  <c r="AV291" i="34"/>
  <c r="AV106" i="34"/>
  <c r="AV133" i="34"/>
  <c r="AV72" i="34"/>
  <c r="AV138" i="34"/>
  <c r="AV17" i="34"/>
  <c r="AV195" i="34"/>
  <c r="AV204" i="34"/>
  <c r="AV206" i="34" s="1"/>
  <c r="AV159" i="34"/>
  <c r="AV160" i="34"/>
  <c r="AV70" i="34"/>
  <c r="AV229" i="34"/>
  <c r="AV266" i="34"/>
  <c r="AV161" i="34"/>
  <c r="AV216" i="34"/>
  <c r="AV26" i="34"/>
  <c r="AV263" i="34"/>
  <c r="AV144" i="34"/>
  <c r="AV83" i="34"/>
  <c r="AV256" i="34"/>
  <c r="AV101" i="34"/>
  <c r="AV19" i="34"/>
  <c r="AV87" i="34"/>
  <c r="AV194" i="34"/>
  <c r="AV113" i="34"/>
  <c r="AV71" i="34"/>
  <c r="AV8" i="34"/>
  <c r="AV189" i="34"/>
  <c r="AV172" i="34"/>
  <c r="AV173" i="34"/>
  <c r="AV298" i="34"/>
  <c r="AV149" i="34"/>
  <c r="AV50" i="34"/>
  <c r="AV251" i="34"/>
  <c r="AV82" i="34"/>
  <c r="AV92" i="34"/>
  <c r="AV237" i="34"/>
  <c r="AV184" i="34"/>
  <c r="AV131" i="34"/>
  <c r="AV264" i="34"/>
  <c r="AV231" i="34"/>
  <c r="AV282" i="34"/>
  <c r="AV16" i="34"/>
  <c r="AV186" i="34"/>
  <c r="AV33" i="34"/>
  <c r="AV142" i="34"/>
  <c r="AV220" i="34"/>
  <c r="AV94" i="34"/>
  <c r="AV10" i="34"/>
  <c r="AV81" i="34"/>
  <c r="AV273" i="34"/>
  <c r="AV137" i="34"/>
  <c r="AV215" i="34"/>
  <c r="AV143" i="34"/>
  <c r="AV141" i="34"/>
  <c r="AV300" i="34"/>
  <c r="AV109" i="34"/>
  <c r="AV68" i="34"/>
  <c r="AV39" i="34"/>
  <c r="AV136" i="34"/>
  <c r="AV265" i="34"/>
  <c r="AV89" i="34"/>
  <c r="AV224" i="34"/>
  <c r="AV100" i="34"/>
  <c r="AV4" i="34"/>
  <c r="AV104" i="34"/>
  <c r="AV199" i="34"/>
  <c r="AV253" i="34"/>
  <c r="AV208" i="34"/>
  <c r="AV97" i="34"/>
  <c r="AV190" i="34"/>
  <c r="AV233" i="34"/>
  <c r="AV185" i="34"/>
  <c r="AV168" i="34"/>
  <c r="AV240" i="34"/>
  <c r="AV183" i="34"/>
  <c r="AV274" i="34"/>
  <c r="AV116" i="34"/>
  <c r="AV288" i="34"/>
  <c r="AV262" i="34"/>
  <c r="AV98" i="34"/>
  <c r="AV169" i="34"/>
  <c r="AV210" i="34"/>
  <c r="AV279" i="34"/>
  <c r="AV250" i="34"/>
  <c r="CA250" i="34" s="1"/>
  <c r="AV284" i="34"/>
  <c r="AV165" i="34"/>
  <c r="AV311" i="34"/>
  <c r="AV299" i="34"/>
  <c r="AV192" i="34"/>
  <c r="AV219" i="34"/>
  <c r="AV157" i="34"/>
  <c r="AV27" i="34"/>
  <c r="CA25" i="34" s="1"/>
  <c r="AV281" i="34"/>
  <c r="AV25" i="34"/>
  <c r="AV86" i="34"/>
  <c r="AV99" i="34"/>
  <c r="AV234" i="34"/>
  <c r="AV158" i="34"/>
  <c r="AV67" i="34"/>
  <c r="AV6" i="34"/>
  <c r="AV254" i="34"/>
  <c r="AV261" i="34"/>
  <c r="AV180" i="34"/>
  <c r="AV51" i="34"/>
  <c r="AV108" i="34"/>
  <c r="AV114" i="34"/>
  <c r="AV154" i="34"/>
  <c r="AV228" i="34"/>
  <c r="AV289" i="34"/>
  <c r="AV198" i="34"/>
  <c r="AV59" i="34"/>
  <c r="AV150" i="34"/>
  <c r="AV151" i="34"/>
  <c r="AV218" i="34"/>
  <c r="AV57" i="34"/>
  <c r="AV201" i="34"/>
  <c r="AV211" i="34"/>
  <c r="AV275" i="34"/>
  <c r="AV35" i="34"/>
  <c r="AV123" i="34"/>
  <c r="AV115" i="34"/>
  <c r="AV175" i="34"/>
  <c r="AV85" i="34"/>
  <c r="AV209" i="34"/>
  <c r="AV276" i="34"/>
  <c r="AV18" i="34"/>
  <c r="AV80" i="34"/>
  <c r="AV38" i="34"/>
  <c r="AV244" i="34"/>
  <c r="AV74" i="34"/>
  <c r="AV177" i="34"/>
  <c r="AV88" i="34"/>
  <c r="AV23" i="34"/>
  <c r="AV212" i="34"/>
  <c r="AV236" i="34"/>
  <c r="AV221" i="34"/>
  <c r="AV230" i="34"/>
  <c r="AV287" i="34"/>
  <c r="AV308" i="34"/>
  <c r="AV297" i="34"/>
  <c r="AV223" i="34"/>
  <c r="AV11" i="34"/>
  <c r="AV139" i="34"/>
  <c r="AV105" i="34"/>
  <c r="AV217" i="34"/>
  <c r="AV60" i="34"/>
  <c r="AV31" i="34"/>
  <c r="AV268" i="34"/>
  <c r="AV146" i="34"/>
  <c r="AV76" i="34"/>
  <c r="AV73" i="34" s="1"/>
  <c r="AV30" i="34"/>
  <c r="AV170" i="34"/>
  <c r="AV166" i="34"/>
  <c r="AV312" i="34"/>
  <c r="AV207" i="34"/>
  <c r="AV283" i="34"/>
  <c r="AV314" i="34"/>
  <c r="AV75" i="34"/>
  <c r="AV174" i="34"/>
  <c r="AV117" i="34"/>
  <c r="AV187" i="34"/>
  <c r="AV193" i="34"/>
  <c r="AV270" i="34"/>
  <c r="AV52" i="34"/>
  <c r="AV77" i="34"/>
  <c r="AV140" i="34"/>
  <c r="AV222" i="34"/>
  <c r="AV145" i="34"/>
  <c r="AV34" i="34"/>
  <c r="AV197" i="34"/>
  <c r="AV91" i="34"/>
  <c r="AV226" i="34"/>
  <c r="AV188" i="34"/>
  <c r="AV9" i="34"/>
  <c r="AV259" i="34"/>
  <c r="AV111" i="34"/>
  <c r="AV127" i="34"/>
  <c r="AV152" i="34"/>
  <c r="AV293" i="34"/>
  <c r="AV280" i="34"/>
  <c r="AV147" i="34"/>
  <c r="BY133" i="34"/>
  <c r="BY132" i="34"/>
  <c r="BX265" i="34"/>
  <c r="BX186" i="34"/>
  <c r="BX151" i="34"/>
  <c r="BX147" i="34"/>
  <c r="BX144" i="34"/>
  <c r="BX133" i="34"/>
  <c r="BX132" i="34"/>
  <c r="N6" i="35"/>
  <c r="O3" i="35"/>
  <c r="AT179" i="34"/>
  <c r="AU179" i="34"/>
  <c r="AU36" i="34"/>
  <c r="AT55" i="34"/>
  <c r="AV225" i="34"/>
  <c r="AU133" i="34"/>
  <c r="AV178" i="34"/>
  <c r="AU278" i="34"/>
  <c r="AV164" i="34"/>
  <c r="AU12" i="34"/>
  <c r="AS278" i="34"/>
  <c r="AV12" i="34"/>
  <c r="AU225" i="34"/>
  <c r="AV54" i="34"/>
  <c r="AT12" i="34"/>
  <c r="AT278" i="34"/>
  <c r="AV36" i="34"/>
  <c r="AU178" i="34"/>
  <c r="AT178" i="34"/>
  <c r="AS164" i="34"/>
  <c r="AS11" i="34"/>
  <c r="AU54" i="34"/>
  <c r="AV278" i="34"/>
  <c r="AS36" i="34"/>
  <c r="AU164" i="34"/>
  <c r="AU318" i="34"/>
  <c r="AS55" i="34"/>
  <c r="AT242" i="34"/>
  <c r="AT35" i="34"/>
  <c r="AU241" i="34"/>
  <c r="AS241" i="34"/>
  <c r="AV241" i="34"/>
  <c r="AM122" i="34"/>
  <c r="Z44" i="44"/>
  <c r="AB69" i="44"/>
  <c r="AB191" i="44"/>
  <c r="AB57" i="44"/>
  <c r="W72" i="44"/>
  <c r="AA49" i="44"/>
  <c r="Z151" i="44"/>
  <c r="V103" i="44"/>
  <c r="Y146" i="44"/>
  <c r="AC202" i="44"/>
  <c r="AB65" i="44"/>
  <c r="AC86" i="44"/>
  <c r="W251" i="44"/>
  <c r="W178" i="44"/>
  <c r="AB87" i="44"/>
  <c r="X118" i="44"/>
  <c r="Y207" i="44"/>
  <c r="Y150" i="44"/>
  <c r="AB134" i="44"/>
  <c r="W9" i="44"/>
  <c r="W246" i="44"/>
  <c r="X15" i="44"/>
  <c r="W123" i="44"/>
  <c r="AC36" i="44"/>
  <c r="Y167" i="44"/>
  <c r="AC190" i="44"/>
  <c r="AB251" i="44"/>
  <c r="X223" i="44"/>
  <c r="AB193" i="44"/>
  <c r="X278" i="44"/>
  <c r="Y121" i="44"/>
  <c r="Z194" i="44"/>
  <c r="V240" i="44"/>
  <c r="AB132" i="44"/>
  <c r="Z65" i="44"/>
  <c r="U103" i="44"/>
  <c r="X101" i="44"/>
  <c r="Z64" i="44"/>
  <c r="Y32" i="44"/>
  <c r="X43" i="44"/>
  <c r="AC20" i="44"/>
  <c r="W238" i="44"/>
  <c r="Y165" i="44"/>
  <c r="X30" i="44"/>
  <c r="Z211" i="44"/>
  <c r="X87" i="44"/>
  <c r="Y26" i="44"/>
  <c r="Y239" i="44"/>
  <c r="Y102" i="44"/>
  <c r="W168" i="44"/>
  <c r="V54" i="44"/>
  <c r="AB7" i="44"/>
  <c r="AC96" i="44"/>
  <c r="AA37" i="44"/>
  <c r="AC26" i="44"/>
  <c r="AC85" i="44"/>
  <c r="X97" i="44"/>
  <c r="AA26" i="44"/>
  <c r="AC151" i="44"/>
  <c r="AA71" i="44"/>
  <c r="AA88" i="44"/>
  <c r="Y193" i="44"/>
  <c r="W182" i="44"/>
  <c r="Y133" i="44"/>
  <c r="W118" i="44"/>
  <c r="AB240" i="44"/>
  <c r="AA180" i="44"/>
  <c r="AB169" i="44"/>
  <c r="AA55" i="44"/>
  <c r="Z38" i="44"/>
  <c r="W195" i="44"/>
  <c r="AA57" i="44"/>
  <c r="Y67" i="44"/>
  <c r="W100" i="44"/>
  <c r="Z190" i="44"/>
  <c r="X147" i="44"/>
  <c r="Y79" i="44"/>
  <c r="W42" i="44"/>
  <c r="AA266" i="44"/>
  <c r="Z71" i="44"/>
  <c r="Z88" i="44"/>
  <c r="Z182" i="44"/>
  <c r="Y34" i="44"/>
  <c r="AC72" i="44"/>
  <c r="Z15" i="44"/>
  <c r="AB121" i="44"/>
  <c r="Y14" i="44"/>
  <c r="AA15" i="44"/>
  <c r="AA182" i="44"/>
  <c r="AB13" i="44"/>
  <c r="Z134" i="44"/>
  <c r="AC210" i="44"/>
  <c r="Z78" i="44"/>
  <c r="AB99" i="44"/>
  <c r="AB241" i="44"/>
  <c r="AC205" i="44"/>
  <c r="Y13" i="44"/>
  <c r="Z271" i="44"/>
  <c r="X286" i="44"/>
  <c r="W192" i="44"/>
  <c r="Z130" i="44"/>
  <c r="Y17" i="44"/>
  <c r="AA168" i="44"/>
  <c r="W153" i="44"/>
  <c r="AB246" i="44"/>
  <c r="W197" i="44"/>
  <c r="AB85" i="44"/>
  <c r="AB21" i="44"/>
  <c r="AC33" i="44"/>
  <c r="AB44" i="44"/>
  <c r="AA119" i="44"/>
  <c r="AB205" i="44"/>
  <c r="W54" i="44"/>
  <c r="Z84" i="44"/>
  <c r="X103" i="44"/>
  <c r="AC179" i="44"/>
  <c r="Z238" i="44"/>
  <c r="Y38" i="44"/>
  <c r="AB158" i="44"/>
  <c r="AC88" i="44"/>
  <c r="AC71" i="44"/>
  <c r="AC194" i="44"/>
  <c r="AA228" i="44"/>
  <c r="W73" i="44"/>
  <c r="AA102" i="44"/>
  <c r="AC27" i="44"/>
  <c r="W120" i="44"/>
  <c r="AC148" i="44"/>
  <c r="X66" i="44"/>
  <c r="AA122" i="44"/>
  <c r="AA208" i="44"/>
  <c r="X31" i="44"/>
  <c r="Z70" i="44"/>
  <c r="AA79" i="44"/>
  <c r="AA85" i="44"/>
  <c r="AB108" i="44"/>
  <c r="AB153" i="44"/>
  <c r="Z272" i="44"/>
  <c r="W146" i="44"/>
  <c r="AA238" i="44"/>
  <c r="X55" i="44"/>
  <c r="BK240" i="31"/>
  <c r="BL89" i="31"/>
  <c r="BI304" i="31"/>
  <c r="BK304" i="31"/>
  <c r="BK118" i="31"/>
  <c r="BK338" i="31"/>
  <c r="BK289" i="31"/>
  <c r="X190" i="44"/>
  <c r="AA229" i="44"/>
  <c r="Y280" i="44"/>
  <c r="X144" i="44"/>
  <c r="AB144" i="44"/>
  <c r="AA13" i="44"/>
  <c r="Z209" i="44"/>
  <c r="X18" i="44"/>
  <c r="AA251" i="44"/>
  <c r="V85" i="44"/>
  <c r="AC251" i="44"/>
  <c r="Y120" i="44"/>
  <c r="AA28" i="44"/>
  <c r="W272" i="44"/>
  <c r="X180" i="44"/>
  <c r="X58" i="44"/>
  <c r="Z167" i="44"/>
  <c r="AC211" i="44"/>
  <c r="AA100" i="44"/>
  <c r="Z41" i="44"/>
  <c r="X34" i="44"/>
  <c r="AB194" i="44"/>
  <c r="AB165" i="44"/>
  <c r="W209" i="44"/>
  <c r="Y12" i="44"/>
  <c r="W69" i="44"/>
  <c r="AC182" i="44"/>
  <c r="AC57" i="44"/>
  <c r="Y101" i="44"/>
  <c r="X26" i="44"/>
  <c r="Y98" i="44"/>
  <c r="AA273" i="44"/>
  <c r="AA152" i="44"/>
  <c r="AB93" i="44"/>
  <c r="AC124" i="44"/>
  <c r="AA41" i="44"/>
  <c r="Z85" i="44"/>
  <c r="AA118" i="44"/>
  <c r="AA146" i="44"/>
  <c r="W21" i="44"/>
  <c r="AC58" i="44"/>
  <c r="AA148" i="44"/>
  <c r="Z181" i="44"/>
  <c r="AA84" i="44"/>
  <c r="AB102" i="44"/>
  <c r="Y210" i="44"/>
  <c r="V101" i="44"/>
  <c r="AB97" i="44"/>
  <c r="AB203" i="44"/>
  <c r="AA132" i="44"/>
  <c r="AC147" i="44"/>
  <c r="AA166" i="44"/>
  <c r="V58" i="44"/>
  <c r="AB59" i="44"/>
  <c r="Y191" i="44"/>
  <c r="AB265" i="44"/>
  <c r="AA36" i="44"/>
  <c r="Z118" i="44"/>
  <c r="AA169" i="44"/>
  <c r="AC130" i="44"/>
  <c r="AC44" i="44"/>
  <c r="AA35" i="44"/>
  <c r="AA33" i="44"/>
  <c r="AB202" i="44"/>
  <c r="AB19" i="44"/>
  <c r="X159" i="44"/>
  <c r="Z265" i="44"/>
  <c r="AA19" i="44"/>
  <c r="AA204" i="44"/>
  <c r="Y41" i="44"/>
  <c r="AB32" i="44"/>
  <c r="AA32" i="44"/>
  <c r="AC134" i="44"/>
  <c r="Y85" i="44"/>
  <c r="AA190" i="44"/>
  <c r="AC139" i="44"/>
  <c r="Z203" i="44"/>
  <c r="AC203" i="44"/>
  <c r="W97" i="44"/>
  <c r="Y152" i="44"/>
  <c r="Y66" i="44"/>
  <c r="AC65" i="44"/>
  <c r="AA239" i="44"/>
  <c r="W271" i="44"/>
  <c r="X149" i="44"/>
  <c r="Z37" i="44"/>
  <c r="AB147" i="44"/>
  <c r="Z20" i="44"/>
  <c r="W20" i="44"/>
  <c r="AC99" i="44"/>
  <c r="AA153" i="44"/>
  <c r="W29" i="44"/>
  <c r="Y93" i="44"/>
  <c r="AC133" i="44"/>
  <c r="T99" i="44"/>
  <c r="Y43" i="44"/>
  <c r="AB38" i="44"/>
  <c r="Y119" i="44"/>
  <c r="Z251" i="44"/>
  <c r="Y202" i="44"/>
  <c r="AB72" i="44"/>
  <c r="W181" i="44"/>
  <c r="AC87" i="44"/>
  <c r="Z11" i="44"/>
  <c r="X40" i="44"/>
  <c r="AB31" i="44"/>
  <c r="Z131" i="44"/>
  <c r="AB86" i="44"/>
  <c r="X33" i="44"/>
  <c r="AC183" i="44"/>
  <c r="AB180" i="44"/>
  <c r="X193" i="44"/>
  <c r="Z73" i="44"/>
  <c r="Y65" i="44"/>
  <c r="X204" i="44"/>
  <c r="AC196" i="44"/>
  <c r="Y180" i="44"/>
  <c r="Z120" i="44"/>
  <c r="AB12" i="44"/>
  <c r="AB278" i="44"/>
  <c r="W131" i="44"/>
  <c r="AA11" i="44"/>
  <c r="W124" i="44"/>
  <c r="X184" i="44"/>
  <c r="W167" i="44"/>
  <c r="W70" i="44"/>
  <c r="Y96" i="44"/>
  <c r="Z29" i="44"/>
  <c r="Z113" i="44"/>
  <c r="X84" i="44"/>
  <c r="X113" i="44"/>
  <c r="AA123" i="44"/>
  <c r="Z192" i="44"/>
  <c r="AC153" i="44"/>
  <c r="W40" i="44"/>
  <c r="AA21" i="44"/>
  <c r="AC54" i="44"/>
  <c r="X49" i="44"/>
  <c r="W180" i="44"/>
  <c r="AC204" i="44"/>
  <c r="Y29" i="44"/>
  <c r="AA30" i="44"/>
  <c r="Z69" i="44"/>
  <c r="BI208" i="31"/>
  <c r="BK88" i="31"/>
  <c r="BI119" i="31"/>
  <c r="BJ196" i="31"/>
  <c r="BL324" i="31"/>
  <c r="BK365" i="31"/>
  <c r="BK384" i="31"/>
  <c r="AC122" i="44"/>
  <c r="Z12" i="44"/>
  <c r="X179" i="44"/>
  <c r="W32" i="44"/>
  <c r="X213" i="44"/>
  <c r="X10" i="44"/>
  <c r="Y204" i="44"/>
  <c r="X153" i="44"/>
  <c r="Z30" i="44"/>
  <c r="W10" i="44"/>
  <c r="AB229" i="44"/>
  <c r="Y108" i="44"/>
  <c r="AB55" i="44"/>
  <c r="W98" i="44"/>
  <c r="Y256" i="44"/>
  <c r="AC193" i="44"/>
  <c r="X251" i="44"/>
  <c r="AA39" i="44"/>
  <c r="W206" i="44"/>
  <c r="AC206" i="44"/>
  <c r="W191" i="44"/>
  <c r="AC181" i="44"/>
  <c r="Z119" i="44"/>
  <c r="V79" i="44"/>
  <c r="AC166" i="44"/>
  <c r="T101" i="44"/>
  <c r="AC213" i="44"/>
  <c r="W94" i="44"/>
  <c r="W30" i="44"/>
  <c r="AC9" i="44"/>
  <c r="Y64" i="44"/>
  <c r="AA272" i="44"/>
  <c r="Z40" i="44"/>
  <c r="AB183" i="44"/>
  <c r="AB79" i="44"/>
  <c r="W96" i="44"/>
  <c r="AB182" i="44"/>
  <c r="AC84" i="44"/>
  <c r="AC79" i="44"/>
  <c r="W158" i="44"/>
  <c r="AA8" i="44"/>
  <c r="AC37" i="44"/>
  <c r="X280" i="44"/>
  <c r="X11" i="44"/>
  <c r="AA38" i="44"/>
  <c r="X32" i="44"/>
  <c r="W122" i="44"/>
  <c r="Y40" i="44"/>
  <c r="W152" i="44"/>
  <c r="Z218" i="44"/>
  <c r="X86" i="44"/>
  <c r="Y178" i="44"/>
  <c r="Z212" i="44"/>
  <c r="AC218" i="44"/>
  <c r="Y37" i="44"/>
  <c r="AA145" i="44"/>
  <c r="X130" i="44"/>
  <c r="AB40" i="44"/>
  <c r="W102" i="44"/>
  <c r="Y241" i="44"/>
  <c r="AC39" i="44"/>
  <c r="Z286" i="44"/>
  <c r="Z18" i="44"/>
  <c r="AC280" i="44"/>
  <c r="AC229" i="44"/>
  <c r="Y206" i="44"/>
  <c r="X17" i="44"/>
  <c r="Z72" i="44"/>
  <c r="AA93" i="44"/>
  <c r="AB204" i="44"/>
  <c r="AB73" i="44"/>
  <c r="AA165" i="44"/>
  <c r="Z66" i="44"/>
  <c r="AB181" i="44"/>
  <c r="Y145" i="44"/>
  <c r="T102" i="44"/>
  <c r="W88" i="44"/>
  <c r="W71" i="44"/>
  <c r="AB103" i="44"/>
  <c r="Z246" i="44"/>
  <c r="Z59" i="44"/>
  <c r="AB35" i="44"/>
  <c r="X16" i="44"/>
  <c r="Y132" i="44"/>
  <c r="X73" i="44"/>
  <c r="AC208" i="44"/>
  <c r="AA134" i="44"/>
  <c r="AA144" i="44"/>
  <c r="AA56" i="44"/>
  <c r="Z273" i="44"/>
  <c r="AA278" i="44"/>
  <c r="AA12" i="44"/>
  <c r="AA286" i="44"/>
  <c r="Y57" i="44"/>
  <c r="Z125" i="44"/>
  <c r="X146" i="44"/>
  <c r="X100" i="44"/>
  <c r="X37" i="44"/>
  <c r="AB212" i="44"/>
  <c r="AA18" i="44"/>
  <c r="X56" i="44"/>
  <c r="X70" i="44"/>
  <c r="V57" i="44"/>
  <c r="Z196" i="44"/>
  <c r="X169" i="44"/>
  <c r="Y125" i="44"/>
  <c r="W203" i="44"/>
  <c r="Y160" i="44"/>
  <c r="Y42" i="44"/>
  <c r="Y18" i="44"/>
  <c r="W273" i="44"/>
  <c r="Y19" i="44"/>
  <c r="Z256" i="44"/>
  <c r="Z99" i="44"/>
  <c r="X13" i="44"/>
  <c r="Y56" i="44"/>
  <c r="Y130" i="44"/>
  <c r="AC152" i="44"/>
  <c r="W79" i="44"/>
  <c r="AB113" i="44"/>
  <c r="Z34" i="44"/>
  <c r="X65" i="44"/>
  <c r="Z102" i="44"/>
  <c r="AC108" i="44"/>
  <c r="Z145" i="44"/>
  <c r="AC212" i="44"/>
  <c r="Z17" i="44"/>
  <c r="Y54" i="44"/>
  <c r="Z79" i="44"/>
  <c r="AC8" i="44"/>
  <c r="X208" i="44"/>
  <c r="X36" i="44"/>
  <c r="AC49" i="44"/>
  <c r="X44" i="44"/>
  <c r="X42" i="44"/>
  <c r="AC160" i="44"/>
  <c r="AB238" i="44"/>
  <c r="AB56" i="44"/>
  <c r="Z67" i="44"/>
  <c r="W148" i="44"/>
  <c r="Z150" i="44"/>
  <c r="X238" i="44"/>
  <c r="BJ383" i="31"/>
  <c r="BI196" i="31"/>
  <c r="BJ338" i="31"/>
  <c r="BI99" i="31"/>
  <c r="BJ197" i="31"/>
  <c r="BJ240" i="31"/>
  <c r="BK76" i="31"/>
  <c r="BI338" i="31"/>
  <c r="Y279" i="44"/>
  <c r="AC165" i="44"/>
  <c r="AC207" i="44"/>
  <c r="AB41" i="44"/>
  <c r="Z223" i="44"/>
  <c r="Z159" i="44"/>
  <c r="W196" i="44"/>
  <c r="X152" i="44"/>
  <c r="AA103" i="44"/>
  <c r="Y8" i="44"/>
  <c r="AC30" i="44"/>
  <c r="AB279" i="44"/>
  <c r="X99" i="44"/>
  <c r="AA196" i="44"/>
  <c r="X240" i="44"/>
  <c r="W207" i="44"/>
  <c r="Z19" i="44"/>
  <c r="AC144" i="44"/>
  <c r="W14" i="44"/>
  <c r="AC185" i="44"/>
  <c r="Z55" i="44"/>
  <c r="AB122" i="44"/>
  <c r="AC278" i="44"/>
  <c r="X12" i="44"/>
  <c r="Z239" i="44"/>
  <c r="X229" i="44"/>
  <c r="X20" i="44"/>
  <c r="AB239" i="44"/>
  <c r="W19" i="44"/>
  <c r="AC197" i="44"/>
  <c r="AA99" i="44"/>
  <c r="AA130" i="44"/>
  <c r="AA240" i="44"/>
  <c r="X68" i="44"/>
  <c r="W160" i="44"/>
  <c r="AA20" i="44"/>
  <c r="AB33" i="44"/>
  <c r="AB190" i="44"/>
  <c r="AA121" i="44"/>
  <c r="W28" i="44"/>
  <c r="X93" i="44"/>
  <c r="AC113" i="44"/>
  <c r="AB26" i="44"/>
  <c r="AC132" i="44"/>
  <c r="AB196" i="44"/>
  <c r="Y168" i="44"/>
  <c r="Z191" i="44"/>
  <c r="Y78" i="44"/>
  <c r="X121" i="44"/>
  <c r="AC43" i="44"/>
  <c r="AB36" i="44"/>
  <c r="W213" i="44"/>
  <c r="Z193" i="44"/>
  <c r="V55" i="44"/>
  <c r="W99" i="44"/>
  <c r="AB49" i="44"/>
  <c r="Z98" i="44"/>
  <c r="X8" i="44"/>
  <c r="Y228" i="44"/>
  <c r="AA210" i="44"/>
  <c r="AB133" i="44"/>
  <c r="W84" i="44"/>
  <c r="W64" i="44"/>
  <c r="X145" i="44"/>
  <c r="Y69" i="44"/>
  <c r="Z166" i="44"/>
  <c r="AC131" i="44"/>
  <c r="Y185" i="44"/>
  <c r="AA209" i="44"/>
  <c r="Y9" i="44"/>
  <c r="W149" i="44"/>
  <c r="Y195" i="44"/>
  <c r="AC273" i="44"/>
  <c r="X132" i="44"/>
  <c r="AB125" i="44"/>
  <c r="AB266" i="44"/>
  <c r="AA158" i="44"/>
  <c r="V59" i="44"/>
  <c r="AA205" i="44"/>
  <c r="X265" i="44"/>
  <c r="W59" i="44"/>
  <c r="Z28" i="44"/>
  <c r="AC102" i="44"/>
  <c r="U101" i="44"/>
  <c r="AC223" i="44"/>
  <c r="Y218" i="44"/>
  <c r="X271" i="44"/>
  <c r="Y246" i="44"/>
  <c r="AB70" i="44"/>
  <c r="X150" i="44"/>
  <c r="AA193" i="44"/>
  <c r="Y97" i="44"/>
  <c r="AB43" i="44"/>
  <c r="V56" i="44"/>
  <c r="X202" i="44"/>
  <c r="AB151" i="44"/>
  <c r="AC169" i="44"/>
  <c r="AA108" i="44"/>
  <c r="AA44" i="44"/>
  <c r="Y134" i="44"/>
  <c r="AA213" i="44"/>
  <c r="Y100" i="44"/>
  <c r="W256" i="44"/>
  <c r="X191" i="44"/>
  <c r="AA195" i="44"/>
  <c r="X21" i="44"/>
  <c r="AC15" i="44"/>
  <c r="Y95" i="44"/>
  <c r="U49" i="44"/>
  <c r="W265" i="44"/>
  <c r="Y49" i="44"/>
  <c r="Y205" i="44"/>
  <c r="X196" i="44"/>
  <c r="Z160" i="44"/>
  <c r="X181" i="44"/>
  <c r="Z146" i="44"/>
  <c r="X35" i="44"/>
  <c r="X124" i="44"/>
  <c r="AB8" i="44"/>
  <c r="W39" i="44"/>
  <c r="AA279" i="44"/>
  <c r="BC148" i="31"/>
  <c r="AC32" i="44"/>
  <c r="W44" i="44"/>
  <c r="Y148" i="44"/>
  <c r="AC35" i="44"/>
  <c r="AC95" i="44"/>
  <c r="W278" i="44"/>
  <c r="X139" i="44"/>
  <c r="Y184" i="44"/>
  <c r="W58" i="44"/>
  <c r="Y28" i="44"/>
  <c r="AB119" i="44"/>
  <c r="Y194" i="44"/>
  <c r="AB146" i="44"/>
  <c r="Z153" i="44"/>
  <c r="Z228" i="44"/>
  <c r="Z27" i="44"/>
  <c r="X57" i="44"/>
  <c r="AA70" i="44"/>
  <c r="W223" i="44"/>
  <c r="W147" i="44"/>
  <c r="AA149" i="44"/>
  <c r="AC178" i="44"/>
  <c r="W205" i="44"/>
  <c r="Z241" i="44"/>
  <c r="AB211" i="44"/>
  <c r="X218" i="44"/>
  <c r="W133" i="44"/>
  <c r="AA280" i="44"/>
  <c r="Y35" i="44"/>
  <c r="Y147" i="44"/>
  <c r="AC103" i="44"/>
  <c r="X246" i="44"/>
  <c r="AB148" i="44"/>
  <c r="W210" i="44"/>
  <c r="AC146" i="44"/>
  <c r="AA72" i="44"/>
  <c r="Z124" i="44"/>
  <c r="Z121" i="44"/>
  <c r="AB9" i="44"/>
  <c r="AC69" i="44"/>
  <c r="W66" i="44"/>
  <c r="AB120" i="44"/>
  <c r="Y190" i="44"/>
  <c r="W166" i="44"/>
  <c r="AC239" i="44"/>
  <c r="AC31" i="44"/>
  <c r="Z35" i="44"/>
  <c r="AA179" i="44"/>
  <c r="X266" i="44"/>
  <c r="Y158" i="44"/>
  <c r="AA124" i="44"/>
  <c r="Z26" i="44"/>
  <c r="Y123" i="44"/>
  <c r="AA133" i="44"/>
  <c r="Z43" i="44"/>
  <c r="AA27" i="44"/>
  <c r="AC101" i="44"/>
  <c r="Z93" i="44"/>
  <c r="Y211" i="44"/>
  <c r="Y44" i="44"/>
  <c r="AA191" i="44"/>
  <c r="Z279" i="44"/>
  <c r="AA101" i="44"/>
  <c r="AC209" i="44"/>
  <c r="X256" i="44"/>
  <c r="AC168" i="44"/>
  <c r="Z183" i="44"/>
  <c r="AC18" i="44"/>
  <c r="AC100" i="44"/>
  <c r="AC29" i="44"/>
  <c r="AB67" i="44"/>
  <c r="Y271" i="44"/>
  <c r="Z195" i="44"/>
  <c r="Z58" i="44"/>
  <c r="Z94" i="44"/>
  <c r="AA212" i="44"/>
  <c r="AC272" i="44"/>
  <c r="W15" i="44"/>
  <c r="X54" i="44"/>
  <c r="W86" i="44"/>
  <c r="Y94" i="44"/>
  <c r="X96" i="44"/>
  <c r="AA203" i="44"/>
  <c r="X168" i="44"/>
  <c r="Y213" i="44"/>
  <c r="AC13" i="44"/>
  <c r="X207" i="44"/>
  <c r="AB118" i="44"/>
  <c r="AB209" i="44"/>
  <c r="AA14" i="44"/>
  <c r="AA183" i="44"/>
  <c r="Z108" i="44"/>
  <c r="W35" i="44"/>
  <c r="Y7" i="44"/>
  <c r="AB286" i="44"/>
  <c r="AC59" i="44"/>
  <c r="Z149" i="44"/>
  <c r="AB95" i="44"/>
  <c r="AC158" i="44"/>
  <c r="Y33" i="44"/>
  <c r="W211" i="44"/>
  <c r="W113" i="44"/>
  <c r="W202" i="44"/>
  <c r="AC279" i="44"/>
  <c r="Z213" i="44"/>
  <c r="Y21" i="44"/>
  <c r="AA40" i="44"/>
  <c r="AA10" i="44"/>
  <c r="X88" i="44"/>
  <c r="X71" i="44"/>
  <c r="Y229" i="44"/>
  <c r="X72" i="44"/>
  <c r="Y286" i="44"/>
  <c r="AC286" i="44"/>
  <c r="Y285" i="44"/>
  <c r="Z280" i="44"/>
  <c r="Y72" i="44"/>
  <c r="Z32" i="44"/>
  <c r="Y182" i="44"/>
  <c r="AC21" i="44"/>
  <c r="X241" i="44"/>
  <c r="Z278" i="44"/>
  <c r="AB192" i="44"/>
  <c r="Y20" i="44"/>
  <c r="Y251" i="44"/>
  <c r="W57" i="44"/>
  <c r="AB28" i="44"/>
  <c r="X285" i="44"/>
  <c r="AA94" i="44"/>
  <c r="W16" i="44"/>
  <c r="AA16" i="44"/>
  <c r="Z202" i="44"/>
  <c r="W27" i="44"/>
  <c r="V241" i="44"/>
  <c r="W280" i="44"/>
  <c r="BK369" i="31"/>
  <c r="BK243" i="31"/>
  <c r="BJ148" i="31"/>
  <c r="BI250" i="31"/>
  <c r="BJ382" i="31"/>
  <c r="BI382" i="31"/>
  <c r="BK99" i="31"/>
  <c r="BJ243" i="31"/>
  <c r="BI148" i="31"/>
  <c r="BI197" i="31"/>
  <c r="AB207" i="44"/>
  <c r="AA113" i="44"/>
  <c r="X7" i="44"/>
  <c r="X194" i="44"/>
  <c r="AC97" i="44"/>
  <c r="X79" i="44"/>
  <c r="Y131" i="44"/>
  <c r="AA223" i="44"/>
  <c r="AB54" i="44"/>
  <c r="Z197" i="44"/>
  <c r="AB228" i="44"/>
  <c r="Y266" i="44"/>
  <c r="Z16" i="44"/>
  <c r="W241" i="44"/>
  <c r="Y197" i="44"/>
  <c r="Y208" i="44"/>
  <c r="X183" i="44"/>
  <c r="Y139" i="44"/>
  <c r="Y203" i="44"/>
  <c r="W204" i="44"/>
  <c r="W151" i="44"/>
  <c r="W18" i="44"/>
  <c r="Y39" i="44"/>
  <c r="W279" i="44"/>
  <c r="AA150" i="44"/>
  <c r="Y124" i="44"/>
  <c r="AA271" i="44"/>
  <c r="X166" i="44"/>
  <c r="AA9" i="44"/>
  <c r="AA69" i="44"/>
  <c r="Z285" i="44"/>
  <c r="X14" i="44"/>
  <c r="AC266" i="44"/>
  <c r="AC180" i="44"/>
  <c r="AC195" i="44"/>
  <c r="Y212" i="44"/>
  <c r="AA42" i="44"/>
  <c r="W190" i="44"/>
  <c r="Y68" i="44"/>
  <c r="Z158" i="44"/>
  <c r="Z86" i="44"/>
  <c r="AA147" i="44"/>
  <c r="AB184" i="44"/>
  <c r="W228" i="44"/>
  <c r="AB20" i="44"/>
  <c r="AA31" i="44"/>
  <c r="AB42" i="44"/>
  <c r="AA87" i="44"/>
  <c r="AA265" i="44"/>
  <c r="Y36" i="44"/>
  <c r="AC184" i="44"/>
  <c r="AB14" i="44"/>
  <c r="Z95" i="44"/>
  <c r="AA58" i="44"/>
  <c r="Z208" i="44"/>
  <c r="AB29" i="44"/>
  <c r="Z33" i="44"/>
  <c r="AA151" i="44"/>
  <c r="AB18" i="44"/>
  <c r="Z205" i="44"/>
  <c r="V102" i="44"/>
  <c r="Z132" i="44"/>
  <c r="V86" i="44"/>
  <c r="W26" i="44"/>
  <c r="Z14" i="44"/>
  <c r="AA241" i="44"/>
  <c r="Y30" i="44"/>
  <c r="Z42" i="44"/>
  <c r="AC56" i="44"/>
  <c r="Y86" i="44"/>
  <c r="Y11" i="44"/>
  <c r="AC19" i="44"/>
  <c r="AB37" i="44"/>
  <c r="S102" i="44"/>
  <c r="AC78" i="44"/>
  <c r="W229" i="44"/>
  <c r="AA167" i="44"/>
  <c r="W108" i="44"/>
  <c r="X131" i="44"/>
  <c r="V99" i="44"/>
  <c r="X205" i="44"/>
  <c r="X178" i="44"/>
  <c r="AA160" i="44"/>
  <c r="X67" i="44"/>
  <c r="Z13" i="44"/>
  <c r="Z168" i="44"/>
  <c r="Z123" i="44"/>
  <c r="Y103" i="44"/>
  <c r="Z56" i="44"/>
  <c r="Y59" i="44"/>
  <c r="AB17" i="44"/>
  <c r="AA66" i="44"/>
  <c r="X209" i="44"/>
  <c r="AA207" i="44"/>
  <c r="AB39" i="44"/>
  <c r="Z179" i="44"/>
  <c r="AC42" i="44"/>
  <c r="X125" i="44"/>
  <c r="W139" i="44"/>
  <c r="Y149" i="44"/>
  <c r="AC149" i="44"/>
  <c r="AC265" i="44"/>
  <c r="X212" i="44"/>
  <c r="X151" i="44"/>
  <c r="Z180" i="44"/>
  <c r="AB256" i="44"/>
  <c r="AB167" i="44"/>
  <c r="X38" i="44"/>
  <c r="X59" i="44"/>
  <c r="X228" i="44"/>
  <c r="AC34" i="44"/>
  <c r="W43" i="44"/>
  <c r="AC28" i="44"/>
  <c r="AB78" i="44"/>
  <c r="X192" i="44"/>
  <c r="W286" i="44"/>
  <c r="W144" i="44"/>
  <c r="AC192" i="44"/>
  <c r="AB64" i="44"/>
  <c r="Y87" i="44"/>
  <c r="X85" i="44"/>
  <c r="AB34" i="44"/>
  <c r="Y181" i="44"/>
  <c r="X182" i="44"/>
  <c r="X203" i="44"/>
  <c r="W208" i="44"/>
  <c r="V87" i="44"/>
  <c r="AB94" i="44"/>
  <c r="AA181" i="44"/>
  <c r="AA246" i="44"/>
  <c r="X94" i="44"/>
  <c r="X122" i="44"/>
  <c r="AB84" i="44"/>
  <c r="AB16" i="44"/>
  <c r="Y209" i="44"/>
  <c r="Y159" i="44"/>
  <c r="W95" i="44"/>
  <c r="AB139" i="44"/>
  <c r="W67" i="44"/>
  <c r="AB197" i="44"/>
  <c r="BI329" i="31"/>
  <c r="BK374" i="31"/>
  <c r="BI383" i="31"/>
  <c r="BK137" i="31"/>
  <c r="BK242" i="31"/>
  <c r="BL314" i="31"/>
  <c r="BI215" i="31"/>
  <c r="BC186" i="31"/>
  <c r="BK142" i="31"/>
  <c r="BJ76" i="31"/>
  <c r="BJ119" i="31"/>
  <c r="AB149" i="44"/>
  <c r="X272" i="44"/>
  <c r="AC120" i="44"/>
  <c r="AA96" i="44"/>
  <c r="AC68" i="44"/>
  <c r="AC145" i="44"/>
  <c r="AA97" i="44"/>
  <c r="Y151" i="44"/>
  <c r="AC271" i="44"/>
  <c r="Y153" i="44"/>
  <c r="AC16" i="44"/>
  <c r="X134" i="44"/>
  <c r="AC93" i="44"/>
  <c r="Y223" i="44"/>
  <c r="Z9" i="44"/>
  <c r="X28" i="44"/>
  <c r="AC118" i="44"/>
  <c r="AC40" i="44"/>
  <c r="AB195" i="44"/>
  <c r="Z165" i="44"/>
  <c r="AB271" i="44"/>
  <c r="AB208" i="44"/>
  <c r="AC159" i="44"/>
  <c r="W34" i="44"/>
  <c r="AC98" i="44"/>
  <c r="Y192" i="44"/>
  <c r="AB178" i="44"/>
  <c r="AB273" i="44"/>
  <c r="X273" i="44"/>
  <c r="AB123" i="44"/>
  <c r="Z8" i="44"/>
  <c r="Z147" i="44"/>
  <c r="Y118" i="44"/>
  <c r="Y122" i="44"/>
  <c r="AB166" i="44"/>
  <c r="AB285" i="44"/>
  <c r="W159" i="44"/>
  <c r="AC11" i="44"/>
  <c r="U102" i="44"/>
  <c r="Z184" i="44"/>
  <c r="W194" i="44"/>
  <c r="AA73" i="44"/>
  <c r="AC64" i="44"/>
  <c r="AB130" i="44"/>
  <c r="W183" i="44"/>
  <c r="Y272" i="44"/>
  <c r="AA178" i="44"/>
  <c r="X165" i="44"/>
  <c r="W78" i="44"/>
  <c r="Z49" i="44"/>
  <c r="AB185" i="44"/>
  <c r="W36" i="44"/>
  <c r="X119" i="44"/>
  <c r="W125" i="44"/>
  <c r="AC7" i="44"/>
  <c r="Y55" i="44"/>
  <c r="AB218" i="44"/>
  <c r="AA68" i="44"/>
  <c r="W12" i="44"/>
  <c r="AA206" i="44"/>
  <c r="Z54" i="44"/>
  <c r="AC125" i="44"/>
  <c r="AA98" i="44"/>
  <c r="X102" i="44"/>
  <c r="W266" i="44"/>
  <c r="AC38" i="44"/>
  <c r="AA17" i="44"/>
  <c r="W165" i="44"/>
  <c r="W218" i="44"/>
  <c r="X19" i="44"/>
  <c r="Y15" i="44"/>
  <c r="X108" i="44"/>
  <c r="Z100" i="44"/>
  <c r="AC167" i="44"/>
  <c r="AB223" i="44"/>
  <c r="AA64" i="44"/>
  <c r="X160" i="44"/>
  <c r="AB152" i="44"/>
  <c r="Z122" i="44"/>
  <c r="Z36" i="44"/>
  <c r="AA86" i="44"/>
  <c r="Y278" i="44"/>
  <c r="AC228" i="44"/>
  <c r="Y179" i="44"/>
  <c r="AC73" i="44"/>
  <c r="AC241" i="44"/>
  <c r="AC41" i="44"/>
  <c r="X211" i="44"/>
  <c r="AA120" i="44"/>
  <c r="X29" i="44"/>
  <c r="AC238" i="44"/>
  <c r="AA211" i="44"/>
  <c r="X123" i="44"/>
  <c r="AA65" i="44"/>
  <c r="AB124" i="44"/>
  <c r="AA7" i="44"/>
  <c r="Y169" i="44"/>
  <c r="AC12" i="44"/>
  <c r="U99" i="44"/>
  <c r="Y238" i="44"/>
  <c r="Y273" i="44"/>
  <c r="Z206" i="44"/>
  <c r="Y99" i="44"/>
  <c r="AC94" i="44"/>
  <c r="W132" i="44"/>
  <c r="Y70" i="44"/>
  <c r="Y265" i="44"/>
  <c r="W130" i="44"/>
  <c r="Z133" i="44"/>
  <c r="W121" i="44"/>
  <c r="W17" i="44"/>
  <c r="AC55" i="44"/>
  <c r="AA59" i="44"/>
  <c r="W8" i="44"/>
  <c r="V100" i="44"/>
  <c r="Z152" i="44"/>
  <c r="AB30" i="44"/>
  <c r="W37" i="44"/>
  <c r="AC119" i="44"/>
  <c r="U100" i="44"/>
  <c r="Y113" i="44"/>
  <c r="X195" i="44"/>
  <c r="W68" i="44"/>
  <c r="W179" i="44"/>
  <c r="R99" i="44"/>
  <c r="Z148" i="44"/>
  <c r="AA256" i="44"/>
  <c r="AA192" i="44"/>
  <c r="X27" i="44"/>
  <c r="BK199" i="31"/>
  <c r="BJ228" i="31"/>
  <c r="L203" i="44"/>
  <c r="BI75" i="31"/>
  <c r="BI211" i="31"/>
  <c r="BJ98" i="31"/>
  <c r="BJ242" i="31"/>
  <c r="BK359" i="31"/>
  <c r="Z240" i="44"/>
  <c r="Y73" i="44"/>
  <c r="AB179" i="44"/>
  <c r="AA34" i="44"/>
  <c r="Z31" i="44"/>
  <c r="AC67" i="44"/>
  <c r="Z7" i="44"/>
  <c r="AA139" i="44"/>
  <c r="AB100" i="44"/>
  <c r="X39" i="44"/>
  <c r="S99" i="44"/>
  <c r="Z101" i="44"/>
  <c r="AB15" i="44"/>
  <c r="X133" i="44"/>
  <c r="Y71" i="44"/>
  <c r="Y88" i="44"/>
  <c r="AA43" i="44"/>
  <c r="W7" i="44"/>
  <c r="X98" i="44"/>
  <c r="Z169" i="44"/>
  <c r="AB10" i="44"/>
  <c r="W55" i="44"/>
  <c r="Z10" i="44"/>
  <c r="X78" i="44"/>
  <c r="W119" i="44"/>
  <c r="AA184" i="44"/>
  <c r="AC246" i="44"/>
  <c r="AB98" i="44"/>
  <c r="AB11" i="44"/>
  <c r="Y58" i="44"/>
  <c r="AA159" i="44"/>
  <c r="W193" i="44"/>
  <c r="Z178" i="44"/>
  <c r="X41" i="44"/>
  <c r="W240" i="44"/>
  <c r="Y166" i="44"/>
  <c r="W13" i="44"/>
  <c r="W85" i="44"/>
  <c r="Z87" i="44"/>
  <c r="W49" i="44"/>
  <c r="AA67" i="44"/>
  <c r="AC10" i="44"/>
  <c r="AB150" i="44"/>
  <c r="Z266" i="44"/>
  <c r="AC14" i="44"/>
  <c r="W212" i="44"/>
  <c r="X279" i="44"/>
  <c r="AA285" i="44"/>
  <c r="AA131" i="44"/>
  <c r="AB66" i="44"/>
  <c r="AB145" i="44"/>
  <c r="AA54" i="44"/>
  <c r="W150" i="44"/>
  <c r="Z96" i="44"/>
  <c r="Y183" i="44"/>
  <c r="W134" i="44"/>
  <c r="W11" i="44"/>
  <c r="W87" i="44"/>
  <c r="AA202" i="44"/>
  <c r="W93" i="44"/>
  <c r="W33" i="44"/>
  <c r="AA78" i="44"/>
  <c r="Z204" i="44"/>
  <c r="AB96" i="44"/>
  <c r="W65" i="44"/>
  <c r="AB159" i="44"/>
  <c r="AB272" i="44"/>
  <c r="Z68" i="44"/>
  <c r="X95" i="44"/>
  <c r="Y144" i="44"/>
  <c r="AC70" i="44"/>
  <c r="X120" i="44"/>
  <c r="AA95" i="44"/>
  <c r="AB213" i="44"/>
  <c r="AB58" i="44"/>
  <c r="Z57" i="44"/>
  <c r="Z207" i="44"/>
  <c r="X158" i="44"/>
  <c r="AA185" i="44"/>
  <c r="Z229" i="44"/>
  <c r="T103" i="44"/>
  <c r="W184" i="44"/>
  <c r="AB280" i="44"/>
  <c r="X167" i="44"/>
  <c r="AC121" i="44"/>
  <c r="Z210" i="44"/>
  <c r="W145" i="44"/>
  <c r="AC256" i="44"/>
  <c r="AC191" i="44"/>
  <c r="X185" i="44"/>
  <c r="X69" i="44"/>
  <c r="W239" i="44"/>
  <c r="AB88" i="44"/>
  <c r="AB71" i="44"/>
  <c r="AA218" i="44"/>
  <c r="W101" i="44"/>
  <c r="AB27" i="44"/>
  <c r="AA194" i="44"/>
  <c r="AC123" i="44"/>
  <c r="X206" i="44"/>
  <c r="V49" i="44"/>
  <c r="Z185" i="44"/>
  <c r="Y27" i="44"/>
  <c r="Z144" i="44"/>
  <c r="Z39" i="44"/>
  <c r="X148" i="44"/>
  <c r="Z21" i="44"/>
  <c r="AB206" i="44"/>
  <c r="AB131" i="44"/>
  <c r="Y16" i="44"/>
  <c r="W41" i="44"/>
  <c r="Y84" i="44"/>
  <c r="AB160" i="44"/>
  <c r="X64" i="44"/>
  <c r="X9" i="44"/>
  <c r="Z103" i="44"/>
  <c r="W38" i="44"/>
  <c r="Y10" i="44"/>
  <c r="AC66" i="44"/>
  <c r="W103" i="44"/>
  <c r="AB101" i="44"/>
  <c r="AA125" i="44"/>
  <c r="W285" i="44"/>
  <c r="AB68" i="44"/>
  <c r="W56" i="44"/>
  <c r="Z139" i="44"/>
  <c r="AC17" i="44"/>
  <c r="Y240" i="44"/>
  <c r="W185" i="44"/>
  <c r="X197" i="44"/>
  <c r="AA29" i="44"/>
  <c r="AC240" i="44"/>
  <c r="AC150" i="44"/>
  <c r="X239" i="44"/>
  <c r="W169" i="44"/>
  <c r="X210" i="44"/>
  <c r="AB210" i="44"/>
  <c r="Z97" i="44"/>
  <c r="W31" i="44"/>
  <c r="AC285" i="44"/>
  <c r="Y31" i="44"/>
  <c r="AA197" i="44"/>
  <c r="AB168" i="44"/>
  <c r="Y196" i="44"/>
  <c r="U60" i="43" l="1"/>
  <c r="AC287" i="44"/>
  <c r="AB48" i="43" s="1"/>
  <c r="Z140" i="44"/>
  <c r="Y31" i="43" s="1"/>
  <c r="W287" i="44"/>
  <c r="V48" i="43" s="1"/>
  <c r="X74" i="44"/>
  <c r="W23" i="43" s="1"/>
  <c r="Y89" i="44"/>
  <c r="X25" i="43" s="1"/>
  <c r="Z154" i="44"/>
  <c r="Y32" i="43" s="1"/>
  <c r="V50" i="44"/>
  <c r="U21" i="43" s="1"/>
  <c r="AA219" i="44"/>
  <c r="Z38" i="43" s="1"/>
  <c r="AC257" i="44"/>
  <c r="AB44" i="43" s="1"/>
  <c r="X161" i="44"/>
  <c r="W33" i="43" s="1"/>
  <c r="Y154" i="44"/>
  <c r="X32" i="43" s="1"/>
  <c r="AA80" i="44"/>
  <c r="Z24" i="43" s="1"/>
  <c r="W104" i="44"/>
  <c r="V26" i="43" s="1"/>
  <c r="AA214" i="44"/>
  <c r="Z37" i="43" s="1"/>
  <c r="AA60" i="44"/>
  <c r="Z22" i="43" s="1"/>
  <c r="AA287" i="44"/>
  <c r="Z48" i="43" s="1"/>
  <c r="W50" i="44"/>
  <c r="V21" i="43" s="1"/>
  <c r="Z186" i="44"/>
  <c r="Y35" i="43" s="1"/>
  <c r="AC247" i="44"/>
  <c r="AB42" i="43" s="1"/>
  <c r="X80" i="44"/>
  <c r="W24" i="43" s="1"/>
  <c r="W22" i="44"/>
  <c r="V19" i="43" s="1"/>
  <c r="S104" i="44"/>
  <c r="S174" i="44" s="1"/>
  <c r="R15" i="43" s="1"/>
  <c r="AA140" i="44"/>
  <c r="Z31" i="43" s="1"/>
  <c r="Z22" i="44"/>
  <c r="Y19" i="43" s="1"/>
  <c r="AA257" i="44"/>
  <c r="Z44" i="43" s="1"/>
  <c r="R104" i="44"/>
  <c r="Q26" i="43" s="1"/>
  <c r="Y114" i="44"/>
  <c r="X28" i="43" s="1"/>
  <c r="W135" i="44"/>
  <c r="V30" i="43" s="1"/>
  <c r="Y267" i="44"/>
  <c r="X59" i="43" s="1"/>
  <c r="Y242" i="44"/>
  <c r="X41" i="43" s="1"/>
  <c r="U104" i="44"/>
  <c r="T26" i="43" s="1"/>
  <c r="AA22" i="44"/>
  <c r="Z19" i="43" s="1"/>
  <c r="AC242" i="44"/>
  <c r="AB41" i="43" s="1"/>
  <c r="AC230" i="44"/>
  <c r="AB40" i="43" s="1"/>
  <c r="Y281" i="44"/>
  <c r="X47" i="43" s="1"/>
  <c r="Z53" i="43"/>
  <c r="AA74" i="44"/>
  <c r="Z55" i="43" s="1"/>
  <c r="AB224" i="44"/>
  <c r="AA39" i="43" s="1"/>
  <c r="X109" i="44"/>
  <c r="W27" i="43" s="1"/>
  <c r="W219" i="44"/>
  <c r="V38" i="43" s="1"/>
  <c r="W170" i="44"/>
  <c r="V34" i="43" s="1"/>
  <c r="Z60" i="44"/>
  <c r="Y22" i="43" s="1"/>
  <c r="AB219" i="44"/>
  <c r="AA38" i="43" s="1"/>
  <c r="AC22" i="44"/>
  <c r="AB19" i="43" s="1"/>
  <c r="Z50" i="44"/>
  <c r="Y21" i="43" s="1"/>
  <c r="W80" i="44"/>
  <c r="V24" i="43" s="1"/>
  <c r="X170" i="44"/>
  <c r="W34" i="43" s="1"/>
  <c r="AA186" i="44"/>
  <c r="Z35" i="43" s="1"/>
  <c r="AB135" i="44"/>
  <c r="AA30" i="43" s="1"/>
  <c r="AC74" i="44"/>
  <c r="AB23" i="43" s="1"/>
  <c r="AB287" i="44"/>
  <c r="AA48" i="43" s="1"/>
  <c r="Y126" i="44"/>
  <c r="X29" i="43" s="1"/>
  <c r="AB186" i="44"/>
  <c r="AA35" i="43" s="1"/>
  <c r="AB274" i="44"/>
  <c r="AA46" i="43" s="1"/>
  <c r="AA60" i="43"/>
  <c r="Z170" i="44"/>
  <c r="Y34" i="43" s="1"/>
  <c r="AC126" i="44"/>
  <c r="AB29" i="43" s="1"/>
  <c r="Y224" i="44"/>
  <c r="X39" i="43" s="1"/>
  <c r="AC104" i="44"/>
  <c r="AB26" i="43" s="1"/>
  <c r="AC274" i="44"/>
  <c r="AB46" i="43" s="1"/>
  <c r="AB140" i="44"/>
  <c r="AA31" i="43" s="1"/>
  <c r="AB89" i="44"/>
  <c r="AA25" i="43" s="1"/>
  <c r="AA247" i="44"/>
  <c r="Z42" i="43" s="1"/>
  <c r="AB74" i="44"/>
  <c r="AA55" i="43" s="1"/>
  <c r="W154" i="44"/>
  <c r="V32" i="43" s="1"/>
  <c r="AB80" i="44"/>
  <c r="AA24" i="43" s="1"/>
  <c r="X230" i="44"/>
  <c r="W40" i="43" s="1"/>
  <c r="AB257" i="44"/>
  <c r="AA44" i="43" s="1"/>
  <c r="AC267" i="44"/>
  <c r="AB45" i="43" s="1"/>
  <c r="W140" i="44"/>
  <c r="V31" i="43" s="1"/>
  <c r="X186" i="44"/>
  <c r="W35" i="43" s="1"/>
  <c r="V104" i="44"/>
  <c r="U26" i="43" s="1"/>
  <c r="W109" i="44"/>
  <c r="V27" i="43" s="1"/>
  <c r="AC80" i="44"/>
  <c r="AB24" i="43" s="1"/>
  <c r="X53" i="43"/>
  <c r="W45" i="44"/>
  <c r="V20" i="43" s="1"/>
  <c r="U53" i="43"/>
  <c r="AA267" i="44"/>
  <c r="Z45" i="43" s="1"/>
  <c r="W230" i="44"/>
  <c r="V40" i="43" s="1"/>
  <c r="Y53" i="43"/>
  <c r="Z161" i="44"/>
  <c r="Y33" i="43" s="1"/>
  <c r="W198" i="44"/>
  <c r="V36" i="43" s="1"/>
  <c r="Z287" i="44"/>
  <c r="Y48" i="43" s="1"/>
  <c r="AA274" i="44"/>
  <c r="Z46" i="43" s="1"/>
  <c r="Y140" i="44"/>
  <c r="X31" i="43" s="1"/>
  <c r="AB230" i="44"/>
  <c r="AA40" i="43" s="1"/>
  <c r="AB60" i="44"/>
  <c r="AA22" i="43" s="1"/>
  <c r="AA224" i="44"/>
  <c r="Z39" i="43" s="1"/>
  <c r="X22" i="44"/>
  <c r="W19" i="43" s="1"/>
  <c r="AA114" i="44"/>
  <c r="Z28" i="43" s="1"/>
  <c r="Z214" i="44"/>
  <c r="Y37" i="43" s="1"/>
  <c r="X287" i="44"/>
  <c r="W48" i="43" s="1"/>
  <c r="Y252" i="44"/>
  <c r="X43" i="43" s="1"/>
  <c r="Z281" i="44"/>
  <c r="Y47" i="43" s="1"/>
  <c r="Y287" i="44"/>
  <c r="X48" i="43" s="1"/>
  <c r="W214" i="44"/>
  <c r="V37" i="43" s="1"/>
  <c r="W114" i="44"/>
  <c r="V28" i="43" s="1"/>
  <c r="AC161" i="44"/>
  <c r="AB33" i="43" s="1"/>
  <c r="Y22" i="44"/>
  <c r="X19" i="43" s="1"/>
  <c r="Z109" i="44"/>
  <c r="Y27" i="43" s="1"/>
  <c r="AB126" i="44"/>
  <c r="AA29" i="43" s="1"/>
  <c r="V53" i="43"/>
  <c r="X60" i="44"/>
  <c r="W22" i="43" s="1"/>
  <c r="Y274" i="44"/>
  <c r="X46" i="43" s="1"/>
  <c r="X257" i="44"/>
  <c r="W44" i="43" s="1"/>
  <c r="Z104" i="44"/>
  <c r="Y26" i="43" s="1"/>
  <c r="Z45" i="44"/>
  <c r="Y20" i="43" s="1"/>
  <c r="Y161" i="44"/>
  <c r="X33" i="43" s="1"/>
  <c r="Y198" i="44"/>
  <c r="X36" i="43" s="1"/>
  <c r="AB52" i="43"/>
  <c r="X247" i="44"/>
  <c r="W42" i="43" s="1"/>
  <c r="X219" i="44"/>
  <c r="W38" i="43" s="1"/>
  <c r="AC186" i="44"/>
  <c r="AB35" i="43" s="1"/>
  <c r="W224" i="44"/>
  <c r="V39" i="43" s="1"/>
  <c r="Z230" i="44"/>
  <c r="Y40" i="43" s="1"/>
  <c r="AA52" i="43"/>
  <c r="X140" i="44"/>
  <c r="W31" i="43" s="1"/>
  <c r="W281" i="44"/>
  <c r="V47" i="43" s="1"/>
  <c r="Y52" i="43"/>
  <c r="Y50" i="44"/>
  <c r="X21" i="43" s="1"/>
  <c r="W267" i="44"/>
  <c r="V59" i="43" s="1"/>
  <c r="U50" i="44"/>
  <c r="T21" i="43" s="1"/>
  <c r="W257" i="44"/>
  <c r="V44" i="43" s="1"/>
  <c r="AA109" i="44"/>
  <c r="Z27" i="43" s="1"/>
  <c r="X214" i="44"/>
  <c r="W37" i="43" s="1"/>
  <c r="Y247" i="44"/>
  <c r="X42" i="43" s="1"/>
  <c r="X274" i="44"/>
  <c r="W46" i="43" s="1"/>
  <c r="Y219" i="44"/>
  <c r="X38" i="43" s="1"/>
  <c r="AC224" i="44"/>
  <c r="AB39" i="43" s="1"/>
  <c r="X267" i="44"/>
  <c r="W59" i="43" s="1"/>
  <c r="AA161" i="44"/>
  <c r="Z33" i="43" s="1"/>
  <c r="W74" i="44"/>
  <c r="V23" i="43" s="1"/>
  <c r="W89" i="44"/>
  <c r="V25" i="43" s="1"/>
  <c r="Y230" i="44"/>
  <c r="X40" i="43" s="1"/>
  <c r="AB50" i="44"/>
  <c r="AA21" i="43" s="1"/>
  <c r="Y80" i="44"/>
  <c r="X24" i="43" s="1"/>
  <c r="AB45" i="44"/>
  <c r="AA20" i="43" s="1"/>
  <c r="AC114" i="44"/>
  <c r="AB28" i="43" s="1"/>
  <c r="X104" i="44"/>
  <c r="W26" i="43" s="1"/>
  <c r="AB198" i="44"/>
  <c r="AA36" i="43" s="1"/>
  <c r="AA135" i="44"/>
  <c r="Z30" i="43" s="1"/>
  <c r="AC281" i="44"/>
  <c r="AB47" i="43" s="1"/>
  <c r="AC154" i="44"/>
  <c r="AB32" i="43" s="1"/>
  <c r="Z224" i="44"/>
  <c r="Y39" i="43" s="1"/>
  <c r="AC170" i="44"/>
  <c r="AB34" i="43" s="1"/>
  <c r="X242" i="44"/>
  <c r="W41" i="43" s="1"/>
  <c r="AB242" i="44"/>
  <c r="AA41" i="43" s="1"/>
  <c r="AC50" i="44"/>
  <c r="AB21" i="43" s="1"/>
  <c r="Y60" i="44"/>
  <c r="X22" i="43" s="1"/>
  <c r="AC109" i="44"/>
  <c r="AB27" i="43" s="1"/>
  <c r="AB114" i="44"/>
  <c r="AA28" i="43" s="1"/>
  <c r="Y135" i="44"/>
  <c r="X30" i="43" s="1"/>
  <c r="Z257" i="44"/>
  <c r="Y44" i="43" s="1"/>
  <c r="W52" i="43"/>
  <c r="AA281" i="44"/>
  <c r="Z47" i="43" s="1"/>
  <c r="AA154" i="44"/>
  <c r="Z32" i="43" s="1"/>
  <c r="Z247" i="44"/>
  <c r="Y42" i="43" s="1"/>
  <c r="AA170" i="44"/>
  <c r="Z34" i="43" s="1"/>
  <c r="AA104" i="44"/>
  <c r="Z26" i="43" s="1"/>
  <c r="X135" i="44"/>
  <c r="W30" i="43" s="1"/>
  <c r="AC219" i="44"/>
  <c r="AB38" i="43" s="1"/>
  <c r="Y186" i="44"/>
  <c r="X35" i="43" s="1"/>
  <c r="W53" i="43"/>
  <c r="Z219" i="44"/>
  <c r="Y38" i="43" s="1"/>
  <c r="W161" i="44"/>
  <c r="V33" i="43" s="1"/>
  <c r="AC89" i="44"/>
  <c r="AB25" i="43" s="1"/>
  <c r="Y74" i="44"/>
  <c r="X55" i="43" s="1"/>
  <c r="V80" i="44"/>
  <c r="U24" i="43" s="1"/>
  <c r="X252" i="44"/>
  <c r="W43" i="43" s="1"/>
  <c r="Y257" i="44"/>
  <c r="X44" i="43" s="1"/>
  <c r="Y109" i="44"/>
  <c r="X27" i="43" s="1"/>
  <c r="X50" i="44"/>
  <c r="W21" i="43" s="1"/>
  <c r="AC60" i="44"/>
  <c r="AB22" i="43" s="1"/>
  <c r="X114" i="44"/>
  <c r="W28" i="43" s="1"/>
  <c r="X89" i="44"/>
  <c r="W25" i="43" s="1"/>
  <c r="Z114" i="44"/>
  <c r="Y28" i="43" s="1"/>
  <c r="AB281" i="44"/>
  <c r="AA47" i="43" s="1"/>
  <c r="AA53" i="43"/>
  <c r="Y214" i="44"/>
  <c r="X37" i="43" s="1"/>
  <c r="Z252" i="44"/>
  <c r="Y43" i="43" s="1"/>
  <c r="T104" i="44"/>
  <c r="S50" i="43" s="1"/>
  <c r="Y104" i="44"/>
  <c r="X26" i="43" s="1"/>
  <c r="W274" i="44"/>
  <c r="V46" i="43" s="1"/>
  <c r="AC140" i="44"/>
  <c r="AB31" i="43" s="1"/>
  <c r="AA198" i="44"/>
  <c r="Z36" i="43" s="1"/>
  <c r="Z267" i="44"/>
  <c r="Y45" i="43" s="1"/>
  <c r="AB214" i="44"/>
  <c r="AA37" i="43" s="1"/>
  <c r="AC135" i="44"/>
  <c r="AB30" i="43" s="1"/>
  <c r="Z126" i="44"/>
  <c r="Y29" i="43" s="1"/>
  <c r="AB267" i="44"/>
  <c r="AA59" i="43" s="1"/>
  <c r="AA89" i="44"/>
  <c r="Z25" i="43" s="1"/>
  <c r="Z52" i="43"/>
  <c r="AA126" i="44"/>
  <c r="Z29" i="43" s="1"/>
  <c r="AB104" i="44"/>
  <c r="AA26" i="43" s="1"/>
  <c r="X45" i="44"/>
  <c r="W20" i="43" s="1"/>
  <c r="AB170" i="44"/>
  <c r="AA34" i="43" s="1"/>
  <c r="AC252" i="44"/>
  <c r="AB43" i="43" s="1"/>
  <c r="V89" i="44"/>
  <c r="U25" i="43" s="1"/>
  <c r="AA252" i="44"/>
  <c r="Z43" i="43" s="1"/>
  <c r="AB154" i="44"/>
  <c r="AA32" i="43" s="1"/>
  <c r="X154" i="44"/>
  <c r="W32" i="43" s="1"/>
  <c r="X198" i="44"/>
  <c r="W36" i="43" s="1"/>
  <c r="AA242" i="44"/>
  <c r="Z41" i="43" s="1"/>
  <c r="V52" i="43"/>
  <c r="V51" i="43" s="1"/>
  <c r="AB109" i="44"/>
  <c r="AA27" i="43" s="1"/>
  <c r="AA230" i="44"/>
  <c r="Z40" i="43" s="1"/>
  <c r="AB161" i="44"/>
  <c r="AA33" i="43" s="1"/>
  <c r="Z242" i="44"/>
  <c r="Y41" i="43" s="1"/>
  <c r="Z89" i="44"/>
  <c r="Y25" i="43" s="1"/>
  <c r="W60" i="44"/>
  <c r="V22" i="43" s="1"/>
  <c r="AB247" i="44"/>
  <c r="AA42" i="43" s="1"/>
  <c r="Z135" i="44"/>
  <c r="Y30" i="43" s="1"/>
  <c r="Z274" i="44"/>
  <c r="Y46" i="43" s="1"/>
  <c r="Z80" i="44"/>
  <c r="Y24" i="43" s="1"/>
  <c r="Z198" i="44"/>
  <c r="Y36" i="43" s="1"/>
  <c r="W126" i="44"/>
  <c r="V29" i="43" s="1"/>
  <c r="AA45" i="44"/>
  <c r="Z20" i="43" s="1"/>
  <c r="AC45" i="44"/>
  <c r="AB20" i="43" s="1"/>
  <c r="AB22" i="44"/>
  <c r="AA19" i="43" s="1"/>
  <c r="V60" i="44"/>
  <c r="U22" i="43" s="1"/>
  <c r="Y45" i="44"/>
  <c r="X20" i="43" s="1"/>
  <c r="Y170" i="44"/>
  <c r="X34" i="43" s="1"/>
  <c r="W242" i="44"/>
  <c r="V41" i="43" s="1"/>
  <c r="Z74" i="44"/>
  <c r="Y23" i="43" s="1"/>
  <c r="V242" i="44"/>
  <c r="X281" i="44"/>
  <c r="W47" i="43" s="1"/>
  <c r="X224" i="44"/>
  <c r="W39" i="43" s="1"/>
  <c r="AB252" i="44"/>
  <c r="AA43" i="43" s="1"/>
  <c r="AC198" i="44"/>
  <c r="AB36" i="43" s="1"/>
  <c r="W247" i="44"/>
  <c r="V42" i="43" s="1"/>
  <c r="X126" i="44"/>
  <c r="W29" i="43" s="1"/>
  <c r="W186" i="44"/>
  <c r="V35" i="43" s="1"/>
  <c r="W252" i="44"/>
  <c r="V43" i="43" s="1"/>
  <c r="AB53" i="43"/>
  <c r="AC214" i="44"/>
  <c r="AB37" i="43" s="1"/>
  <c r="X52" i="43"/>
  <c r="X51" i="43" s="1"/>
  <c r="AA50" i="44"/>
  <c r="Z21" i="43" s="1"/>
  <c r="V291" i="44"/>
  <c r="U18" i="43" s="1"/>
  <c r="U61" i="43"/>
  <c r="V234" i="44"/>
  <c r="T22" i="43"/>
  <c r="T54" i="43"/>
  <c r="P26" i="43"/>
  <c r="T17" i="43"/>
  <c r="P50" i="43"/>
  <c r="U51" i="43"/>
  <c r="W55" i="43"/>
  <c r="Y60" i="43"/>
  <c r="V60" i="43"/>
  <c r="AB60" i="43"/>
  <c r="Z23" i="43"/>
  <c r="AA57" i="43"/>
  <c r="X45" i="43"/>
  <c r="R174" i="44"/>
  <c r="Q15" i="43" s="1"/>
  <c r="AB59" i="43"/>
  <c r="Q50" i="43"/>
  <c r="Y57" i="43"/>
  <c r="AB55" i="43"/>
  <c r="U50" i="43"/>
  <c r="X60" i="43"/>
  <c r="C186" i="43"/>
  <c r="I383" i="43"/>
  <c r="I197" i="43"/>
  <c r="I250" i="43"/>
  <c r="I99" i="43"/>
  <c r="J98" i="43"/>
  <c r="I338" i="43"/>
  <c r="K142" i="43"/>
  <c r="K245" i="43"/>
  <c r="J382" i="43"/>
  <c r="J383" i="43"/>
  <c r="I208" i="43"/>
  <c r="I329" i="43"/>
  <c r="L89" i="43"/>
  <c r="L314" i="43"/>
  <c r="J338" i="43"/>
  <c r="K374" i="43"/>
  <c r="J240" i="43"/>
  <c r="K304" i="43"/>
  <c r="I148" i="43"/>
  <c r="C148" i="43"/>
  <c r="K242" i="43"/>
  <c r="I382" i="43"/>
  <c r="I211" i="43"/>
  <c r="J196" i="43"/>
  <c r="K199" i="43"/>
  <c r="K365" i="43"/>
  <c r="I304" i="43"/>
  <c r="J228" i="43"/>
  <c r="K359" i="43"/>
  <c r="J148" i="43"/>
  <c r="K243" i="43"/>
  <c r="K137" i="43"/>
  <c r="I196" i="43"/>
  <c r="I215" i="43"/>
  <c r="J197" i="43"/>
  <c r="L324" i="43"/>
  <c r="K88" i="43"/>
  <c r="K99" i="43"/>
  <c r="K240" i="43"/>
  <c r="K338" i="43"/>
  <c r="K369" i="43"/>
  <c r="K384" i="43"/>
  <c r="BZ318" i="34"/>
  <c r="BZ319" i="34" s="1"/>
  <c r="BZ296" i="34"/>
  <c r="AM121" i="34"/>
  <c r="AN84" i="34"/>
  <c r="AO84" i="34"/>
  <c r="BZ84" i="34"/>
  <c r="AT307" i="34"/>
  <c r="AT317" i="34" s="1"/>
  <c r="AS134" i="34"/>
  <c r="AS306" i="34" s="1"/>
  <c r="AS309" i="34" s="1"/>
  <c r="AT134" i="34"/>
  <c r="AT306" i="34" s="1"/>
  <c r="AS307" i="34"/>
  <c r="AS302" i="34" s="1"/>
  <c r="AV78" i="34"/>
  <c r="BY35" i="34"/>
  <c r="CA293" i="34"/>
  <c r="CA91" i="34"/>
  <c r="CA270" i="34"/>
  <c r="CA308" i="34"/>
  <c r="CA177" i="34"/>
  <c r="CA85" i="34"/>
  <c r="CA228" i="34"/>
  <c r="CA6" i="34"/>
  <c r="CA27" i="34"/>
  <c r="CA264" i="34"/>
  <c r="CA274" i="34"/>
  <c r="CA208" i="34"/>
  <c r="CA215" i="34"/>
  <c r="CA33" i="34"/>
  <c r="CA237" i="34"/>
  <c r="CA175" i="34"/>
  <c r="CA101" i="34"/>
  <c r="CA138" i="34"/>
  <c r="CA286" i="34"/>
  <c r="CA61" i="34"/>
  <c r="CA118" i="34"/>
  <c r="CA257" i="34"/>
  <c r="CA102" i="34"/>
  <c r="CA191" i="34"/>
  <c r="CA44" i="34"/>
  <c r="BZ164" i="34"/>
  <c r="CA36" i="34"/>
  <c r="CA164" i="34"/>
  <c r="CA152" i="34"/>
  <c r="CA197" i="34"/>
  <c r="CA193" i="34"/>
  <c r="CA312" i="34"/>
  <c r="CA60" i="34"/>
  <c r="CA75" i="34"/>
  <c r="AV176" i="34"/>
  <c r="AV179" i="34" s="1"/>
  <c r="CA57" i="34"/>
  <c r="CA154" i="34"/>
  <c r="CA67" i="34"/>
  <c r="CA279" i="34"/>
  <c r="CA183" i="34"/>
  <c r="CA253" i="34"/>
  <c r="CA136" i="34"/>
  <c r="CA266" i="34"/>
  <c r="CA189" i="34"/>
  <c r="CA229" i="34"/>
  <c r="CA72" i="34"/>
  <c r="CA63" i="34"/>
  <c r="CA227" i="34"/>
  <c r="CA316" i="34"/>
  <c r="CA163" i="34"/>
  <c r="AV24" i="34"/>
  <c r="CA29" i="34"/>
  <c r="CA28" i="34"/>
  <c r="CA294" i="34"/>
  <c r="BX36" i="34"/>
  <c r="BY278" i="34"/>
  <c r="BZ278" i="34"/>
  <c r="CA127" i="34"/>
  <c r="CA34" i="34"/>
  <c r="CA187" i="34"/>
  <c r="CA166" i="34"/>
  <c r="CA217" i="34"/>
  <c r="CA218" i="34"/>
  <c r="CA116" i="34"/>
  <c r="CA219" i="34"/>
  <c r="CA240" i="34"/>
  <c r="CA199" i="34"/>
  <c r="CA39" i="34"/>
  <c r="CA256" i="34"/>
  <c r="CA16" i="34"/>
  <c r="CA82" i="34"/>
  <c r="CA8" i="34"/>
  <c r="CA83" i="34"/>
  <c r="CA70" i="34"/>
  <c r="CA132" i="34"/>
  <c r="CA120" i="34"/>
  <c r="CA290" i="34"/>
  <c r="CA182" i="34"/>
  <c r="CA277" i="34"/>
  <c r="CA276" i="34"/>
  <c r="CA232" i="34"/>
  <c r="CA110" i="34"/>
  <c r="CA278" i="34"/>
  <c r="CA111" i="34"/>
  <c r="CA145" i="34"/>
  <c r="CA170" i="34"/>
  <c r="CA106" i="34"/>
  <c r="CA221" i="34"/>
  <c r="CA38" i="34"/>
  <c r="CA84" i="34"/>
  <c r="CA108" i="34"/>
  <c r="CA234" i="34"/>
  <c r="CA192" i="34"/>
  <c r="CA169" i="34"/>
  <c r="CA168" i="34"/>
  <c r="CA104" i="34"/>
  <c r="CA68" i="34"/>
  <c r="CA282" i="34"/>
  <c r="CA71" i="34"/>
  <c r="CA160" i="34"/>
  <c r="CA235" i="34"/>
  <c r="CA103" i="34"/>
  <c r="CA202" i="34"/>
  <c r="CA148" i="34"/>
  <c r="CA271" i="34"/>
  <c r="CA93" i="34"/>
  <c r="CA156" i="34"/>
  <c r="CA259" i="34"/>
  <c r="CA222" i="34"/>
  <c r="CA174" i="34"/>
  <c r="CA30" i="34"/>
  <c r="CA139" i="34"/>
  <c r="CA236" i="34"/>
  <c r="CA225" i="34"/>
  <c r="CA123" i="34"/>
  <c r="CA150" i="34"/>
  <c r="CA99" i="34"/>
  <c r="CA299" i="34"/>
  <c r="CA98" i="34"/>
  <c r="CA185" i="34"/>
  <c r="CA4" i="34"/>
  <c r="CA109" i="34"/>
  <c r="CA50" i="34"/>
  <c r="CA263" i="34"/>
  <c r="CA158" i="34"/>
  <c r="CA291" i="34"/>
  <c r="CA285" i="34"/>
  <c r="CA153" i="34"/>
  <c r="CA258" i="34"/>
  <c r="CA239" i="34"/>
  <c r="CA124" i="34"/>
  <c r="CA155" i="34"/>
  <c r="CA62" i="34"/>
  <c r="CA315" i="34"/>
  <c r="CA9" i="34"/>
  <c r="CA140" i="34"/>
  <c r="CA76" i="34"/>
  <c r="CA212" i="34"/>
  <c r="CA35" i="34"/>
  <c r="CA59" i="34"/>
  <c r="CA180" i="34"/>
  <c r="CA86" i="34"/>
  <c r="CA311" i="34"/>
  <c r="CA94" i="34"/>
  <c r="CA149" i="34"/>
  <c r="CA128" i="34"/>
  <c r="CA196" i="34"/>
  <c r="CA313" i="34"/>
  <c r="CA171" i="34"/>
  <c r="CA272" i="34"/>
  <c r="BX164" i="34"/>
  <c r="CA147" i="34"/>
  <c r="CA188" i="34"/>
  <c r="CA77" i="34"/>
  <c r="CA314" i="34"/>
  <c r="CA146" i="34"/>
  <c r="CA223" i="34"/>
  <c r="CA23" i="34"/>
  <c r="CA275" i="34"/>
  <c r="CA198" i="34"/>
  <c r="CA261" i="34"/>
  <c r="CA165" i="34"/>
  <c r="CA190" i="34"/>
  <c r="CA224" i="34"/>
  <c r="CA141" i="34"/>
  <c r="CA131" i="34"/>
  <c r="CA298" i="34"/>
  <c r="CA87" i="34"/>
  <c r="CA216" i="34"/>
  <c r="CA195" i="34"/>
  <c r="CA220" i="34"/>
  <c r="CA96" i="34"/>
  <c r="CA90" i="34"/>
  <c r="CA56" i="34"/>
  <c r="CA7" i="34"/>
  <c r="CA58" i="34"/>
  <c r="CA214" i="34"/>
  <c r="CA292" i="34"/>
  <c r="BX278" i="34"/>
  <c r="BZ36" i="34"/>
  <c r="CA280" i="34"/>
  <c r="CA226" i="34"/>
  <c r="CA283" i="34"/>
  <c r="CA268" i="34"/>
  <c r="CA244" i="34"/>
  <c r="CA88" i="34"/>
  <c r="CA209" i="34"/>
  <c r="CA211" i="34"/>
  <c r="CA289" i="34"/>
  <c r="CA281" i="34"/>
  <c r="CA284" i="34"/>
  <c r="CA89" i="34"/>
  <c r="CA143" i="34"/>
  <c r="CA142" i="34"/>
  <c r="CA184" i="34"/>
  <c r="CA173" i="34"/>
  <c r="CA161" i="34"/>
  <c r="CA19" i="34"/>
  <c r="CA22" i="34"/>
  <c r="CA213" i="34"/>
  <c r="CA32" i="34"/>
  <c r="CA203" i="34"/>
  <c r="CA267" i="34"/>
  <c r="CA200" i="34"/>
  <c r="CA162" i="34"/>
  <c r="CA238" i="34"/>
  <c r="AV295" i="34"/>
  <c r="AV296" i="34" s="1"/>
  <c r="AV135" i="34"/>
  <c r="CA204" i="34"/>
  <c r="AV310" i="34"/>
  <c r="CA126" i="34"/>
  <c r="CA205" i="34"/>
  <c r="AV320" i="34"/>
  <c r="CA206" i="34"/>
  <c r="CA125" i="34"/>
  <c r="CA95" i="34"/>
  <c r="CA262" i="34"/>
  <c r="AV255" i="34"/>
  <c r="CA288" i="34"/>
  <c r="CA255" i="34"/>
  <c r="CA231" i="34"/>
  <c r="CA186" i="34"/>
  <c r="CA233" i="34"/>
  <c r="CA265" i="34"/>
  <c r="CA230" i="34"/>
  <c r="CA79" i="34"/>
  <c r="CA51" i="34"/>
  <c r="AV301" i="34"/>
  <c r="CA254" i="34"/>
  <c r="CA54" i="34"/>
  <c r="CA97" i="34"/>
  <c r="CA300" i="34"/>
  <c r="CA297" i="34"/>
  <c r="CA210" i="34"/>
  <c r="CA251" i="34"/>
  <c r="CA151" i="34"/>
  <c r="CA55" i="34"/>
  <c r="CA207" i="34"/>
  <c r="CA52" i="34"/>
  <c r="CA252" i="34"/>
  <c r="CA31" i="34"/>
  <c r="CA100" i="34"/>
  <c r="CA137" i="34"/>
  <c r="CA144" i="34"/>
  <c r="CA18" i="34"/>
  <c r="CA113" i="34"/>
  <c r="CA92" i="34"/>
  <c r="CA115" i="34"/>
  <c r="CA117" i="34"/>
  <c r="CA287" i="34"/>
  <c r="CA114" i="34"/>
  <c r="CA5" i="34"/>
  <c r="AV5" i="34"/>
  <c r="CA11" i="34"/>
  <c r="CA12" i="34"/>
  <c r="CA17" i="34"/>
  <c r="CA26" i="34"/>
  <c r="CA201" i="34"/>
  <c r="CA133" i="34"/>
  <c r="CA13" i="34"/>
  <c r="CA74" i="34"/>
  <c r="CA53" i="34"/>
  <c r="CA159" i="34"/>
  <c r="CA10" i="34"/>
  <c r="CA15" i="34"/>
  <c r="CA14" i="34"/>
  <c r="CA172" i="34"/>
  <c r="CA194" i="34"/>
  <c r="CA80" i="34"/>
  <c r="CA81" i="34"/>
  <c r="CA273" i="34"/>
  <c r="CA105" i="34"/>
  <c r="BZ133" i="34"/>
  <c r="BZ132" i="34"/>
  <c r="BY242" i="34"/>
  <c r="M14" i="31"/>
  <c r="Z14" i="31"/>
  <c r="M52" i="36"/>
  <c r="O4" i="35"/>
  <c r="N14" i="36" s="1"/>
  <c r="BX134" i="34"/>
  <c r="BX307" i="34"/>
  <c r="AN190" i="34"/>
  <c r="AN183" i="34"/>
  <c r="AN253" i="34"/>
  <c r="AN87" i="34"/>
  <c r="AN94" i="34"/>
  <c r="AN82" i="34"/>
  <c r="AN165" i="34"/>
  <c r="AN294" i="34"/>
  <c r="AN180" i="34"/>
  <c r="AN30" i="34"/>
  <c r="AN277" i="34"/>
  <c r="AN77" i="34"/>
  <c r="AN170" i="34"/>
  <c r="AN231" i="34"/>
  <c r="AN156" i="34"/>
  <c r="AN38" i="34"/>
  <c r="AN217" i="34"/>
  <c r="AN239" i="34"/>
  <c r="AN228" i="34"/>
  <c r="AO157" i="34"/>
  <c r="AO120" i="34"/>
  <c r="AO145" i="34"/>
  <c r="AO275" i="34"/>
  <c r="AO96" i="34"/>
  <c r="AO140" i="34"/>
  <c r="AO314" i="34"/>
  <c r="AO257" i="34"/>
  <c r="AO58" i="34"/>
  <c r="AO174" i="34"/>
  <c r="AO196" i="34"/>
  <c r="AO265" i="34"/>
  <c r="AO279" i="34"/>
  <c r="AO308" i="34"/>
  <c r="AO250" i="34"/>
  <c r="AN250" i="34"/>
  <c r="AN59" i="34"/>
  <c r="AN218" i="34"/>
  <c r="AN291" i="34"/>
  <c r="AN169" i="34"/>
  <c r="AN89" i="34"/>
  <c r="AN192" i="34"/>
  <c r="AN236" i="34"/>
  <c r="AN7" i="34"/>
  <c r="AN6" i="34"/>
  <c r="AN120" i="34"/>
  <c r="AN227" i="34"/>
  <c r="AN71" i="34"/>
  <c r="AN96" i="34"/>
  <c r="AN298" i="34"/>
  <c r="AN173" i="34"/>
  <c r="AN196" i="34"/>
  <c r="AN29" i="34"/>
  <c r="AN62" i="34"/>
  <c r="AN275" i="34"/>
  <c r="AN257" i="34"/>
  <c r="AN110" i="34"/>
  <c r="AN197" i="34"/>
  <c r="AN177" i="34"/>
  <c r="AN263" i="34"/>
  <c r="AN313" i="34"/>
  <c r="AN105" i="34"/>
  <c r="AN199" i="34"/>
  <c r="AN61" i="34"/>
  <c r="AN70" i="34"/>
  <c r="AN171" i="34"/>
  <c r="AN268" i="34"/>
  <c r="AN158" i="34"/>
  <c r="AN138" i="34"/>
  <c r="AN259" i="34"/>
  <c r="AN114" i="34"/>
  <c r="AN205" i="34"/>
  <c r="AN314" i="34"/>
  <c r="AN113" i="34"/>
  <c r="AN203" i="34"/>
  <c r="AO168" i="34"/>
  <c r="AO204" i="34"/>
  <c r="AO206" i="34" s="1"/>
  <c r="AO299" i="34"/>
  <c r="AO60" i="34"/>
  <c r="AO152" i="34"/>
  <c r="AO8" i="34"/>
  <c r="AO71" i="34"/>
  <c r="AO218" i="34"/>
  <c r="AO169" i="34"/>
  <c r="AO131" i="34"/>
  <c r="AO224" i="34"/>
  <c r="AO289" i="34"/>
  <c r="AO183" i="34"/>
  <c r="AO142" i="34"/>
  <c r="AO197" i="34"/>
  <c r="AO285" i="34"/>
  <c r="AO6" i="34"/>
  <c r="AO165" i="34"/>
  <c r="AO312" i="34"/>
  <c r="AO59" i="34"/>
  <c r="AO153" i="34"/>
  <c r="AO7" i="34"/>
  <c r="AO70" i="34"/>
  <c r="AO200" i="34"/>
  <c r="AO259" i="34"/>
  <c r="AO82" i="34"/>
  <c r="AO258" i="34"/>
  <c r="AO77" i="34"/>
  <c r="AO136" i="34"/>
  <c r="AO63" i="34"/>
  <c r="AO161" i="34"/>
  <c r="AO74" i="34"/>
  <c r="AO192" i="34"/>
  <c r="AO297" i="34"/>
  <c r="AO123" i="34"/>
  <c r="AO208" i="34"/>
  <c r="AO263" i="34"/>
  <c r="AO222" i="34"/>
  <c r="AO262" i="34"/>
  <c r="AO56" i="34"/>
  <c r="AO4" i="34"/>
  <c r="AO67" i="34"/>
  <c r="AO170" i="34"/>
  <c r="AO202" i="34"/>
  <c r="AO313" i="34"/>
  <c r="AO127" i="34"/>
  <c r="AO216" i="34"/>
  <c r="AO267" i="34"/>
  <c r="AO138" i="34"/>
  <c r="AN154" i="34"/>
  <c r="AN74" i="34"/>
  <c r="AN149" i="34"/>
  <c r="AN140" i="34"/>
  <c r="AN308" i="34"/>
  <c r="AN267" i="34"/>
  <c r="AN63" i="34"/>
  <c r="AN271" i="34"/>
  <c r="AN148" i="34"/>
  <c r="AN312" i="34"/>
  <c r="AN39" i="34"/>
  <c r="AN88" i="34"/>
  <c r="AN155" i="34"/>
  <c r="AN184" i="34"/>
  <c r="AN102" i="34"/>
  <c r="AN163" i="34"/>
  <c r="AN188" i="34"/>
  <c r="AO44" i="34"/>
  <c r="AO32" i="34"/>
  <c r="AO272" i="34"/>
  <c r="AO61" i="34"/>
  <c r="AO271" i="34"/>
  <c r="AO280" i="34"/>
  <c r="AO293" i="34"/>
  <c r="AO118" i="34"/>
  <c r="AO149" i="34"/>
  <c r="AO137" i="34"/>
  <c r="AO156" i="34"/>
  <c r="AO182" i="34"/>
  <c r="AO198" i="34"/>
  <c r="AN272" i="34"/>
  <c r="AN18" i="34"/>
  <c r="AN226" i="34"/>
  <c r="AN213" i="34"/>
  <c r="AN185" i="34"/>
  <c r="AN230" i="34"/>
  <c r="AN207" i="34"/>
  <c r="AN279" i="34"/>
  <c r="AN86" i="34"/>
  <c r="AN187" i="34"/>
  <c r="AN284" i="34"/>
  <c r="AN23" i="34"/>
  <c r="AN93" i="34"/>
  <c r="AN22" i="34"/>
  <c r="AN166" i="34"/>
  <c r="AN142" i="34"/>
  <c r="AN221" i="34"/>
  <c r="AN83" i="34"/>
  <c r="AN189" i="34"/>
  <c r="AN238" i="34"/>
  <c r="AN211" i="34"/>
  <c r="AN90" i="34"/>
  <c r="AN195" i="34"/>
  <c r="AN292" i="34"/>
  <c r="AN28" i="34"/>
  <c r="AN109" i="34"/>
  <c r="AN258" i="34"/>
  <c r="AN146" i="34"/>
  <c r="AN233" i="34"/>
  <c r="AN91" i="34"/>
  <c r="AN193" i="34"/>
  <c r="AN92" i="34"/>
  <c r="AN137" i="34"/>
  <c r="AN215" i="34"/>
  <c r="AN285" i="34"/>
  <c r="AN67" i="34"/>
  <c r="AN104" i="34"/>
  <c r="AN198" i="34"/>
  <c r="AN299" i="34"/>
  <c r="AN111" i="34"/>
  <c r="AN280" i="34"/>
  <c r="AN17" i="34"/>
  <c r="AN160" i="34"/>
  <c r="AN99" i="34"/>
  <c r="AN200" i="34"/>
  <c r="AN145" i="34"/>
  <c r="AN289" i="34"/>
  <c r="AO93" i="34"/>
  <c r="AO294" i="34"/>
  <c r="AO189" i="34"/>
  <c r="AO237" i="34"/>
  <c r="AO282" i="34"/>
  <c r="AO83" i="34"/>
  <c r="AO94" i="34"/>
  <c r="AO158" i="34"/>
  <c r="AO22" i="34"/>
  <c r="AO315" i="34"/>
  <c r="AO160" i="34"/>
  <c r="AO23" i="34"/>
  <c r="AO195" i="34"/>
  <c r="AO177" i="34"/>
  <c r="AO199" i="34"/>
  <c r="AO268" i="34"/>
  <c r="AO146" i="34"/>
  <c r="AO205" i="34"/>
  <c r="AO29" i="34"/>
  <c r="AO291" i="34"/>
  <c r="AO203" i="34"/>
  <c r="AO68" i="34"/>
  <c r="AO184" i="34"/>
  <c r="AO16" i="34"/>
  <c r="AO211" i="34"/>
  <c r="AO217" i="34"/>
  <c r="AO185" i="34"/>
  <c r="AO139" i="34"/>
  <c r="AO207" i="34"/>
  <c r="AO292" i="34"/>
  <c r="AO86" i="34"/>
  <c r="AO150" i="34"/>
  <c r="AO213" i="34"/>
  <c r="AO33" i="34"/>
  <c r="AO85" i="34"/>
  <c r="AO219" i="34"/>
  <c r="AO72" i="34"/>
  <c r="AO173" i="34"/>
  <c r="AO229" i="34"/>
  <c r="AO30" i="34"/>
  <c r="AO92" i="34"/>
  <c r="AO286" i="34"/>
  <c r="AO193" i="34"/>
  <c r="AO143" i="34"/>
  <c r="AO215" i="34"/>
  <c r="AO90" i="34"/>
  <c r="AO154" i="34"/>
  <c r="AO221" i="34"/>
  <c r="AN79" i="34"/>
  <c r="AN57" i="34"/>
  <c r="AN139" i="34"/>
  <c r="AN33" i="34"/>
  <c r="AN56" i="34"/>
  <c r="AN224" i="34"/>
  <c r="AN261" i="34"/>
  <c r="AN103" i="34"/>
  <c r="AN98" i="34"/>
  <c r="AN202" i="34"/>
  <c r="AN270" i="34"/>
  <c r="AN297" i="34"/>
  <c r="AN281" i="34"/>
  <c r="AN234" i="34"/>
  <c r="AN72" i="34"/>
  <c r="AO284" i="34"/>
  <c r="AO190" i="34"/>
  <c r="AO57" i="34"/>
  <c r="AO103" i="34"/>
  <c r="AO188" i="34"/>
  <c r="AO141" i="34"/>
  <c r="AO104" i="34"/>
  <c r="AO148" i="34"/>
  <c r="AO62" i="34"/>
  <c r="AO111" i="34"/>
  <c r="AO311" i="34"/>
  <c r="AN162" i="34"/>
  <c r="AN152" i="34"/>
  <c r="AN4" i="34"/>
  <c r="AN118" i="34"/>
  <c r="AN44" i="34"/>
  <c r="AN141" i="34"/>
  <c r="AN127" i="34"/>
  <c r="AN85" i="34"/>
  <c r="AN265" i="34"/>
  <c r="AN204" i="34"/>
  <c r="AN206" i="34" s="1"/>
  <c r="AN262" i="34"/>
  <c r="AN108" i="34"/>
  <c r="AN153" i="34"/>
  <c r="AN293" i="34"/>
  <c r="AN8" i="34"/>
  <c r="AN315" i="34"/>
  <c r="AN157" i="34"/>
  <c r="AN50" i="34"/>
  <c r="AN143" i="34"/>
  <c r="AN25" i="34"/>
  <c r="AN101" i="34"/>
  <c r="AN273" i="34"/>
  <c r="AN208" i="34"/>
  <c r="AN161" i="34"/>
  <c r="AN229" i="34"/>
  <c r="AN136" i="34"/>
  <c r="AN222" i="34"/>
  <c r="AN60" i="34"/>
  <c r="AN174" i="34"/>
  <c r="AN58" i="34"/>
  <c r="AN311" i="34"/>
  <c r="AN32" i="34"/>
  <c r="AN232" i="34"/>
  <c r="AN123" i="34"/>
  <c r="AN282" i="34"/>
  <c r="AN124" i="34"/>
  <c r="AN168" i="34"/>
  <c r="AN237" i="34"/>
  <c r="AN16" i="34"/>
  <c r="AN150" i="34"/>
  <c r="AN235" i="34"/>
  <c r="AN68" i="34"/>
  <c r="AN182" i="34"/>
  <c r="AN131" i="34"/>
  <c r="AN216" i="34"/>
  <c r="AN286" i="34"/>
  <c r="AO125" i="34"/>
  <c r="AO28" i="34"/>
  <c r="AO88" i="34"/>
  <c r="AO39" i="34"/>
  <c r="AO113" i="34"/>
  <c r="AO50" i="34"/>
  <c r="AO99" i="34"/>
  <c r="AO163" i="34"/>
  <c r="AO239" i="34"/>
  <c r="AO110" i="34"/>
  <c r="AO180" i="34"/>
  <c r="AO238" i="34"/>
  <c r="AO298" i="34"/>
  <c r="AO101" i="34"/>
  <c r="AO17" i="34"/>
  <c r="AO228" i="34"/>
  <c r="AO89" i="34"/>
  <c r="AO38" i="34"/>
  <c r="AO108" i="34"/>
  <c r="AO232" i="34"/>
  <c r="AO87" i="34"/>
  <c r="AO227" i="34"/>
  <c r="AO270" i="34"/>
  <c r="AO98" i="34"/>
  <c r="AO162" i="34"/>
  <c r="AO226" i="34"/>
  <c r="AO273" i="34"/>
  <c r="AO109" i="34"/>
  <c r="AO171" i="34"/>
  <c r="AO236" i="34"/>
  <c r="AO253" i="34"/>
  <c r="AO91" i="34"/>
  <c r="AO155" i="34"/>
  <c r="AO231" i="34"/>
  <c r="AO102" i="34"/>
  <c r="AO166" i="34"/>
  <c r="AO230" i="34"/>
  <c r="AO277" i="34"/>
  <c r="AO233" i="34"/>
  <c r="AO25" i="34"/>
  <c r="AO187" i="34"/>
  <c r="AO105" i="34"/>
  <c r="AO261" i="34"/>
  <c r="AO124" i="34"/>
  <c r="AO235" i="34"/>
  <c r="AO234" i="34"/>
  <c r="AO281" i="34"/>
  <c r="BY134" i="34"/>
  <c r="BY307" i="34"/>
  <c r="AU319" i="34"/>
  <c r="AV13" i="34"/>
  <c r="AS12" i="34"/>
  <c r="AU55" i="34"/>
  <c r="AT13" i="34"/>
  <c r="AU13" i="34"/>
  <c r="AT64" i="34"/>
  <c r="AT246" i="34"/>
  <c r="AV55" i="34"/>
  <c r="AT36" i="34"/>
  <c r="AU242" i="34"/>
  <c r="AS64" i="34"/>
  <c r="AS242" i="34"/>
  <c r="AT243" i="34"/>
  <c r="AV242" i="34"/>
  <c r="AO122" i="34"/>
  <c r="AN122" i="34"/>
  <c r="BL301" i="31"/>
  <c r="BL299" i="31"/>
  <c r="BL276" i="31"/>
  <c r="BL335" i="31"/>
  <c r="BI342" i="31"/>
  <c r="BL144" i="31"/>
  <c r="BL271" i="31"/>
  <c r="BL117" i="31"/>
  <c r="BL274" i="31"/>
  <c r="BL266" i="31"/>
  <c r="BL321" i="31"/>
  <c r="BL207" i="31"/>
  <c r="BL350" i="31"/>
  <c r="BL346" i="31"/>
  <c r="BL320" i="31"/>
  <c r="BL114" i="31"/>
  <c r="BL165" i="31"/>
  <c r="BL139" i="31"/>
  <c r="BJ198" i="31"/>
  <c r="BL315" i="31"/>
  <c r="BL121" i="31"/>
  <c r="BL260" i="31"/>
  <c r="BL353" i="31"/>
  <c r="BL159" i="31"/>
  <c r="BL161" i="31"/>
  <c r="BL158" i="31"/>
  <c r="BL330" i="31"/>
  <c r="BL361" i="31"/>
  <c r="BL304" i="31"/>
  <c r="BL209" i="31"/>
  <c r="BL68" i="31"/>
  <c r="BL173" i="31"/>
  <c r="BL262" i="31"/>
  <c r="BL151" i="31"/>
  <c r="BL358" i="31"/>
  <c r="BL71" i="31"/>
  <c r="BL349" i="31"/>
  <c r="BL357" i="31"/>
  <c r="BL363" i="31"/>
  <c r="BL342" i="31"/>
  <c r="BL83" i="31"/>
  <c r="BL127" i="31"/>
  <c r="BL338" i="31"/>
  <c r="BL232" i="31"/>
  <c r="BL257" i="31"/>
  <c r="BL94" i="31"/>
  <c r="BL293" i="31"/>
  <c r="BL228" i="31"/>
  <c r="BL197" i="31"/>
  <c r="BL295" i="31"/>
  <c r="BK100" i="31"/>
  <c r="BL238" i="31"/>
  <c r="BL154" i="31"/>
  <c r="BL74" i="31"/>
  <c r="BL192" i="31"/>
  <c r="BL122" i="31"/>
  <c r="BL249" i="31"/>
  <c r="BL233" i="31"/>
  <c r="BL70" i="31"/>
  <c r="BL177" i="31"/>
  <c r="BL210" i="31"/>
  <c r="BL334" i="31"/>
  <c r="BL340" i="31"/>
  <c r="BL155" i="31"/>
  <c r="BL80" i="31"/>
  <c r="BL341" i="31"/>
  <c r="BL123" i="31"/>
  <c r="BL297" i="31"/>
  <c r="BL379" i="31"/>
  <c r="BL308" i="31"/>
  <c r="BL329" i="31"/>
  <c r="BL252" i="31"/>
  <c r="BL179" i="31"/>
  <c r="BL267" i="31"/>
  <c r="BL372" i="31"/>
  <c r="BL237" i="31"/>
  <c r="BL189" i="31"/>
  <c r="BL222" i="31"/>
  <c r="BL195" i="31"/>
  <c r="BL285" i="31"/>
  <c r="BL156" i="31"/>
  <c r="BL225" i="31"/>
  <c r="BL255" i="31"/>
  <c r="BL343" i="31"/>
  <c r="BL265" i="31"/>
  <c r="BL268" i="31"/>
  <c r="BL120" i="31"/>
  <c r="BK360" i="31"/>
  <c r="BL227" i="31"/>
  <c r="BL99" i="31"/>
  <c r="BL81" i="31"/>
  <c r="BL300" i="31"/>
  <c r="BL147" i="31"/>
  <c r="BL115" i="31"/>
  <c r="BL212" i="31"/>
  <c r="BL82" i="31"/>
  <c r="BL87" i="31"/>
  <c r="BL201" i="31"/>
  <c r="BL220" i="31"/>
  <c r="BL95" i="31"/>
  <c r="BL178" i="31"/>
  <c r="BL287" i="31"/>
  <c r="BL187" i="31"/>
  <c r="BK197" i="31"/>
  <c r="BL336" i="31"/>
  <c r="BL208" i="31"/>
  <c r="BL326" i="31"/>
  <c r="BL136" i="31"/>
  <c r="BL203" i="31"/>
  <c r="BL269" i="31"/>
  <c r="BL92" i="31"/>
  <c r="BL118" i="31"/>
  <c r="BL132" i="31"/>
  <c r="BL290" i="31"/>
  <c r="BL214" i="31"/>
  <c r="BL375" i="31"/>
  <c r="BJ342" i="31"/>
  <c r="BL229" i="31"/>
  <c r="BL345" i="31"/>
  <c r="BL216" i="31"/>
  <c r="BL215" i="31"/>
  <c r="BL337" i="31"/>
  <c r="BL319" i="31"/>
  <c r="BL283" i="31"/>
  <c r="BL264" i="31"/>
  <c r="BL174" i="31"/>
  <c r="BL279" i="31"/>
  <c r="BL288" i="31"/>
  <c r="BI100" i="31"/>
  <c r="BL73" i="31"/>
  <c r="BL294" i="31"/>
  <c r="BL234" i="31"/>
  <c r="BL226" i="31"/>
  <c r="BL162" i="31"/>
  <c r="BL86" i="31"/>
  <c r="BL280" i="31"/>
  <c r="BL146" i="31"/>
  <c r="BL348" i="31"/>
  <c r="BL76" i="31"/>
  <c r="BL93" i="31"/>
  <c r="BK148" i="31"/>
  <c r="BL246" i="31"/>
  <c r="BL235" i="31"/>
  <c r="BL355" i="31"/>
  <c r="BL126" i="31"/>
  <c r="BL116" i="31"/>
  <c r="BL292" i="31"/>
  <c r="BI228" i="31"/>
  <c r="BL328" i="31"/>
  <c r="BL303" i="31"/>
  <c r="BL184" i="31"/>
  <c r="BL213" i="31"/>
  <c r="BJ371" i="31"/>
  <c r="BL172" i="31"/>
  <c r="BL167" i="31"/>
  <c r="BL223" i="31"/>
  <c r="BL170" i="31"/>
  <c r="BL286" i="31"/>
  <c r="BL125" i="31"/>
  <c r="BL157" i="31"/>
  <c r="BL102" i="31"/>
  <c r="BL148" i="31"/>
  <c r="BL364" i="31"/>
  <c r="BL272" i="31"/>
  <c r="BL302" i="31"/>
  <c r="BL202" i="31"/>
  <c r="BL263" i="31"/>
  <c r="BL138" i="31"/>
  <c r="BL351" i="31"/>
  <c r="BL166" i="31"/>
  <c r="BL149" i="31"/>
  <c r="BL103" i="31"/>
  <c r="BL196" i="31"/>
  <c r="BL331" i="31"/>
  <c r="BL90" i="31"/>
  <c r="BL241" i="31"/>
  <c r="BL256" i="31"/>
  <c r="BI371" i="31"/>
  <c r="BL188" i="31"/>
  <c r="BL254" i="31"/>
  <c r="BL317" i="31"/>
  <c r="BL108" i="31"/>
  <c r="BK383" i="31"/>
  <c r="BL356" i="31"/>
  <c r="BL224" i="31"/>
  <c r="BK196" i="31"/>
  <c r="BL259" i="31"/>
  <c r="BL273" i="31"/>
  <c r="BL296" i="31"/>
  <c r="BL332" i="31"/>
  <c r="BL282" i="31"/>
  <c r="BL251" i="31"/>
  <c r="BL181" i="31"/>
  <c r="BL175" i="31"/>
  <c r="BL275" i="31"/>
  <c r="BL316" i="31"/>
  <c r="BL258" i="31"/>
  <c r="BL344" i="31"/>
  <c r="BL140" i="31"/>
  <c r="BL284" i="31"/>
  <c r="BL143" i="31"/>
  <c r="BL98" i="31"/>
  <c r="BL169" i="31"/>
  <c r="BL230" i="31"/>
  <c r="BL97" i="31"/>
  <c r="BL261" i="31"/>
  <c r="BI198" i="31"/>
  <c r="BL164" i="31"/>
  <c r="BL191" i="31"/>
  <c r="BL219" i="31"/>
  <c r="BL323" i="31"/>
  <c r="BL378" i="31"/>
  <c r="BL289" i="31"/>
  <c r="BL376" i="31"/>
  <c r="BL205" i="31"/>
  <c r="BL354" i="31"/>
  <c r="BL270" i="31"/>
  <c r="BL160" i="31"/>
  <c r="BL100" i="31"/>
  <c r="BL72" i="31"/>
  <c r="BL141" i="31"/>
  <c r="BL180" i="31"/>
  <c r="BL325" i="31"/>
  <c r="BL152" i="31"/>
  <c r="BL377" i="31"/>
  <c r="BL347" i="31"/>
  <c r="BL352" i="31"/>
  <c r="BL362" i="31"/>
  <c r="BL135" i="31"/>
  <c r="BJ99" i="31"/>
  <c r="BL339" i="31"/>
  <c r="BL190" i="31"/>
  <c r="BL153" i="31"/>
  <c r="BL298" i="31"/>
  <c r="BL327" i="31"/>
  <c r="BL131" i="31"/>
  <c r="BK382" i="31"/>
  <c r="BL239" i="31"/>
  <c r="BL318" i="31"/>
  <c r="BL75" i="31"/>
  <c r="BL248" i="31"/>
  <c r="BL211" i="31"/>
  <c r="BL253" i="31"/>
  <c r="BL91" i="31"/>
  <c r="BL145" i="31"/>
  <c r="BK228" i="31"/>
  <c r="BL204" i="31"/>
  <c r="BL291" i="31"/>
  <c r="BL217" i="31"/>
  <c r="BK342" i="31"/>
  <c r="BL96" i="31"/>
  <c r="BL244" i="31"/>
  <c r="BL322" i="31"/>
  <c r="BL124" i="31"/>
  <c r="BL163" i="31"/>
  <c r="BL281" i="31"/>
  <c r="BL278" i="31"/>
  <c r="BL247" i="31"/>
  <c r="BL150" i="31"/>
  <c r="BL236" i="31"/>
  <c r="BL134" i="31"/>
  <c r="BL206" i="31"/>
  <c r="BL168" i="31"/>
  <c r="BL380" i="31"/>
  <c r="BL69" i="31"/>
  <c r="BL200" i="31"/>
  <c r="BL218" i="31"/>
  <c r="BL250" i="31"/>
  <c r="BJ306" i="31"/>
  <c r="BL182" i="31"/>
  <c r="BL277" i="31"/>
  <c r="AA45" i="43" l="1"/>
  <c r="Y51" i="43"/>
  <c r="R50" i="43"/>
  <c r="R26" i="43"/>
  <c r="Y61" i="43"/>
  <c r="X50" i="43"/>
  <c r="S26" i="43"/>
  <c r="AC291" i="44"/>
  <c r="AB18" i="43" s="1"/>
  <c r="Z61" i="43"/>
  <c r="AC261" i="44"/>
  <c r="AB17" i="43" s="1"/>
  <c r="W60" i="43"/>
  <c r="T174" i="44"/>
  <c r="S15" i="43" s="1"/>
  <c r="V55" i="43"/>
  <c r="W54" i="43"/>
  <c r="Z51" i="43"/>
  <c r="W291" i="44"/>
  <c r="V18" i="43" s="1"/>
  <c r="AB57" i="43"/>
  <c r="AA61" i="43"/>
  <c r="V45" i="43"/>
  <c r="Z261" i="44"/>
  <c r="Y17" i="43" s="1"/>
  <c r="AB61" i="43"/>
  <c r="Z57" i="43"/>
  <c r="Z59" i="43"/>
  <c r="AB261" i="44"/>
  <c r="AA17" i="43" s="1"/>
  <c r="AB291" i="44"/>
  <c r="AA18" i="43" s="1"/>
  <c r="AA23" i="43"/>
  <c r="Y50" i="43"/>
  <c r="Z54" i="43"/>
  <c r="Y59" i="43"/>
  <c r="W57" i="43"/>
  <c r="V61" i="43"/>
  <c r="U174" i="44"/>
  <c r="T15" i="43" s="1"/>
  <c r="Y55" i="43"/>
  <c r="T50" i="43"/>
  <c r="Y261" i="44"/>
  <c r="X17" i="43" s="1"/>
  <c r="X234" i="44"/>
  <c r="W56" i="43" s="1"/>
  <c r="X57" i="43"/>
  <c r="W51" i="43"/>
  <c r="AA54" i="43"/>
  <c r="V50" i="43"/>
  <c r="AB54" i="43"/>
  <c r="Z291" i="44"/>
  <c r="Y18" i="43" s="1"/>
  <c r="V54" i="43"/>
  <c r="W45" i="43"/>
  <c r="U16" i="43"/>
  <c r="U56" i="43"/>
  <c r="Z174" i="44"/>
  <c r="Y15" i="43" s="1"/>
  <c r="AA50" i="43"/>
  <c r="AB174" i="44"/>
  <c r="AA15" i="43" s="1"/>
  <c r="X291" i="44"/>
  <c r="W18" i="43" s="1"/>
  <c r="AB51" i="43"/>
  <c r="Z234" i="44"/>
  <c r="Y56" i="43" s="1"/>
  <c r="Y234" i="44"/>
  <c r="X16" i="43" s="1"/>
  <c r="X61" i="43"/>
  <c r="U54" i="43"/>
  <c r="AA261" i="44"/>
  <c r="Z17" i="43" s="1"/>
  <c r="X54" i="43"/>
  <c r="W174" i="44"/>
  <c r="V15" i="43" s="1"/>
  <c r="AC174" i="44"/>
  <c r="AB15" i="43" s="1"/>
  <c r="AC234" i="44"/>
  <c r="AB16" i="43" s="1"/>
  <c r="AA51" i="43"/>
  <c r="X174" i="44"/>
  <c r="W15" i="43" s="1"/>
  <c r="Z50" i="43"/>
  <c r="X23" i="43"/>
  <c r="AA174" i="44"/>
  <c r="Z15" i="43" s="1"/>
  <c r="W261" i="44"/>
  <c r="V58" i="43" s="1"/>
  <c r="W50" i="43"/>
  <c r="Z60" i="43"/>
  <c r="Y174" i="44"/>
  <c r="X15" i="43" s="1"/>
  <c r="AB50" i="43"/>
  <c r="Y291" i="44"/>
  <c r="X18" i="43" s="1"/>
  <c r="AA291" i="44"/>
  <c r="Z18" i="43" s="1"/>
  <c r="AB234" i="44"/>
  <c r="AA16" i="43" s="1"/>
  <c r="V57" i="43"/>
  <c r="W61" i="43"/>
  <c r="V174" i="44"/>
  <c r="U15" i="43" s="1"/>
  <c r="Y54" i="43"/>
  <c r="AA234" i="44"/>
  <c r="Z56" i="43" s="1"/>
  <c r="W234" i="44"/>
  <c r="V16" i="43" s="1"/>
  <c r="X261" i="44"/>
  <c r="W17" i="43" s="1"/>
  <c r="U41" i="43"/>
  <c r="V261" i="44"/>
  <c r="W16" i="43"/>
  <c r="Y58" i="43"/>
  <c r="X58" i="43"/>
  <c r="AA58" i="43"/>
  <c r="X56" i="43"/>
  <c r="K196" i="43"/>
  <c r="L145" i="43"/>
  <c r="L78" i="43"/>
  <c r="L117" i="43"/>
  <c r="L265" i="43"/>
  <c r="L75" i="43"/>
  <c r="J371" i="43"/>
  <c r="K383" i="43"/>
  <c r="K197" i="43"/>
  <c r="L144" i="43"/>
  <c r="L79" i="43"/>
  <c r="L138" i="43"/>
  <c r="L90" i="43"/>
  <c r="L181" i="43"/>
  <c r="L82" i="43"/>
  <c r="L95" i="43"/>
  <c r="L119" i="43"/>
  <c r="L361" i="43"/>
  <c r="L318" i="43"/>
  <c r="L294" i="43"/>
  <c r="L295" i="43"/>
  <c r="L326" i="43"/>
  <c r="L268" i="43"/>
  <c r="L226" i="43"/>
  <c r="L96" i="43"/>
  <c r="L225" i="43"/>
  <c r="L207" i="43"/>
  <c r="L353" i="43"/>
  <c r="L308" i="43"/>
  <c r="L344" i="43"/>
  <c r="L278" i="43"/>
  <c r="L154" i="43"/>
  <c r="L280" i="43"/>
  <c r="L205" i="43"/>
  <c r="L325" i="43"/>
  <c r="L287" i="43"/>
  <c r="L252" i="43"/>
  <c r="L235" i="43"/>
  <c r="L213" i="43"/>
  <c r="L244" i="43"/>
  <c r="L140" i="43"/>
  <c r="L126" i="43"/>
  <c r="L322" i="43"/>
  <c r="L222" i="43"/>
  <c r="L68" i="43"/>
  <c r="L163" i="43"/>
  <c r="L300" i="43"/>
  <c r="L286" i="43"/>
  <c r="L335" i="43"/>
  <c r="L299" i="43"/>
  <c r="L132" i="43"/>
  <c r="L256" i="43"/>
  <c r="L102" i="43"/>
  <c r="L209" i="43"/>
  <c r="L296" i="43"/>
  <c r="L354" i="43"/>
  <c r="L147" i="43"/>
  <c r="L320" i="43"/>
  <c r="L283" i="43"/>
  <c r="L230" i="43"/>
  <c r="K342" i="43"/>
  <c r="L92" i="43"/>
  <c r="L380" i="43"/>
  <c r="L293" i="43"/>
  <c r="L317" i="43"/>
  <c r="L218" i="43"/>
  <c r="L124" i="43"/>
  <c r="L216" i="43"/>
  <c r="L108" i="43"/>
  <c r="L182" i="43"/>
  <c r="L165" i="43"/>
  <c r="L279" i="43"/>
  <c r="L91" i="43"/>
  <c r="L241" i="43"/>
  <c r="L357" i="43"/>
  <c r="K382" i="43"/>
  <c r="J198" i="43"/>
  <c r="L169" i="43"/>
  <c r="L258" i="43"/>
  <c r="L74" i="43"/>
  <c r="L77" i="43"/>
  <c r="L81" i="43"/>
  <c r="L69" i="43"/>
  <c r="L179" i="43"/>
  <c r="L208" i="43"/>
  <c r="L316" i="43"/>
  <c r="L215" i="43"/>
  <c r="L364" i="43"/>
  <c r="L329" i="43"/>
  <c r="L319" i="43"/>
  <c r="L159" i="43"/>
  <c r="L269" i="43"/>
  <c r="L264" i="43"/>
  <c r="L277" i="43"/>
  <c r="L237" i="43"/>
  <c r="L153" i="43"/>
  <c r="L275" i="43"/>
  <c r="L332" i="43"/>
  <c r="K100" i="43"/>
  <c r="L122" i="43"/>
  <c r="L160" i="43"/>
  <c r="L151" i="43"/>
  <c r="L288" i="43"/>
  <c r="L262" i="43"/>
  <c r="L210" i="43"/>
  <c r="L211" i="43"/>
  <c r="L377" i="43"/>
  <c r="L158" i="43"/>
  <c r="L123" i="43"/>
  <c r="L204" i="43"/>
  <c r="L219" i="43"/>
  <c r="L217" i="43"/>
  <c r="L327" i="43"/>
  <c r="L249" i="43"/>
  <c r="L214" i="43"/>
  <c r="L203" i="43"/>
  <c r="L323" i="43"/>
  <c r="L212" i="43"/>
  <c r="L224" i="43"/>
  <c r="L168" i="43"/>
  <c r="L298" i="43"/>
  <c r="L285" i="43"/>
  <c r="L175" i="43"/>
  <c r="L340" i="43"/>
  <c r="L184" i="43"/>
  <c r="L72" i="43"/>
  <c r="L103" i="43"/>
  <c r="L180" i="43"/>
  <c r="L251" i="43"/>
  <c r="J342" i="43"/>
  <c r="L93" i="43"/>
  <c r="L291" i="43"/>
  <c r="L253" i="43"/>
  <c r="L247" i="43"/>
  <c r="L121" i="43"/>
  <c r="L376" i="43"/>
  <c r="L228" i="43"/>
  <c r="L255" i="43"/>
  <c r="L125" i="43"/>
  <c r="L239" i="43"/>
  <c r="L272" i="43"/>
  <c r="L70" i="43"/>
  <c r="L372" i="43"/>
  <c r="J99" i="43"/>
  <c r="M367" i="43"/>
  <c r="I198" i="43"/>
  <c r="I371" i="43"/>
  <c r="J306" i="43"/>
  <c r="L337" i="43"/>
  <c r="L236" i="43"/>
  <c r="L223" i="43"/>
  <c r="L197" i="43"/>
  <c r="L76" i="43"/>
  <c r="L178" i="43"/>
  <c r="L156" i="43"/>
  <c r="L201" i="43"/>
  <c r="L116" i="43"/>
  <c r="L315" i="43"/>
  <c r="L161" i="43"/>
  <c r="L115" i="43"/>
  <c r="L297" i="43"/>
  <c r="L352" i="43"/>
  <c r="L189" i="43"/>
  <c r="L190" i="43"/>
  <c r="L331" i="43"/>
  <c r="L86" i="43"/>
  <c r="L248" i="43"/>
  <c r="L348" i="43"/>
  <c r="L273" i="43"/>
  <c r="L347" i="43"/>
  <c r="I342" i="43"/>
  <c r="L71" i="43"/>
  <c r="L284" i="43"/>
  <c r="L362" i="43"/>
  <c r="L254" i="43"/>
  <c r="L339" i="43"/>
  <c r="L378" i="43"/>
  <c r="I228" i="43"/>
  <c r="L260" i="43"/>
  <c r="L375" i="43"/>
  <c r="L99" i="43"/>
  <c r="L73" i="43"/>
  <c r="L188" i="43"/>
  <c r="L349" i="43"/>
  <c r="L114" i="43"/>
  <c r="L162" i="43"/>
  <c r="L187" i="43"/>
  <c r="L94" i="43"/>
  <c r="L220" i="43"/>
  <c r="L266" i="43"/>
  <c r="L135" i="43"/>
  <c r="L232" i="43"/>
  <c r="L172" i="43"/>
  <c r="L170" i="43"/>
  <c r="L342" i="43"/>
  <c r="L341" i="43"/>
  <c r="L196" i="43"/>
  <c r="L146" i="43"/>
  <c r="L263" i="43"/>
  <c r="L282" i="43"/>
  <c r="L98" i="43"/>
  <c r="I100" i="43"/>
  <c r="L127" i="43"/>
  <c r="L330" i="43"/>
  <c r="L343" i="43"/>
  <c r="L257" i="43"/>
  <c r="L100" i="43"/>
  <c r="L166" i="43"/>
  <c r="L350" i="43"/>
  <c r="L301" i="43"/>
  <c r="L338" i="43"/>
  <c r="L292" i="43"/>
  <c r="L334" i="43"/>
  <c r="C185" i="43"/>
  <c r="L351" i="43"/>
  <c r="L177" i="43"/>
  <c r="L164" i="43"/>
  <c r="L271" i="43"/>
  <c r="L274" i="43"/>
  <c r="L118" i="43"/>
  <c r="L143" i="43"/>
  <c r="L250" i="43"/>
  <c r="L270" i="43"/>
  <c r="L302" i="43"/>
  <c r="L267" i="43"/>
  <c r="L83" i="43"/>
  <c r="L206" i="43"/>
  <c r="L345" i="43"/>
  <c r="L152" i="43"/>
  <c r="L290" i="43"/>
  <c r="L356" i="43"/>
  <c r="L120" i="43"/>
  <c r="L259" i="43"/>
  <c r="L195" i="43"/>
  <c r="L229" i="43"/>
  <c r="L87" i="43"/>
  <c r="L141" i="43"/>
  <c r="L336" i="43"/>
  <c r="L192" i="43"/>
  <c r="L150" i="43"/>
  <c r="L276" i="43"/>
  <c r="L379" i="43"/>
  <c r="L303" i="43"/>
  <c r="L355" i="43"/>
  <c r="L173" i="43"/>
  <c r="L363" i="43"/>
  <c r="L289" i="43"/>
  <c r="L238" i="43"/>
  <c r="L157" i="43"/>
  <c r="L167" i="43"/>
  <c r="L346" i="43"/>
  <c r="L233" i="43"/>
  <c r="L148" i="43"/>
  <c r="L234" i="43"/>
  <c r="L174" i="43"/>
  <c r="L246" i="43"/>
  <c r="L134" i="43"/>
  <c r="L80" i="43"/>
  <c r="L304" i="43"/>
  <c r="L281" i="43"/>
  <c r="L191" i="43"/>
  <c r="L358" i="43"/>
  <c r="L227" i="43"/>
  <c r="L136" i="43"/>
  <c r="L200" i="43"/>
  <c r="L131" i="43"/>
  <c r="L139" i="43"/>
  <c r="L261" i="43"/>
  <c r="K228" i="43"/>
  <c r="L321" i="43"/>
  <c r="L202" i="43"/>
  <c r="L97" i="43"/>
  <c r="L328" i="43"/>
  <c r="L149" i="43"/>
  <c r="L155" i="43"/>
  <c r="K148" i="43"/>
  <c r="K360" i="43"/>
  <c r="CA320" i="34"/>
  <c r="CA73" i="34"/>
  <c r="CA178" i="34"/>
  <c r="BX130" i="34"/>
  <c r="O4" i="44"/>
  <c r="BY241" i="34"/>
  <c r="AS130" i="34"/>
  <c r="AS129" i="34" s="1"/>
  <c r="AS317" i="34"/>
  <c r="AT130" i="34"/>
  <c r="AT129" i="34" s="1"/>
  <c r="AO121" i="34"/>
  <c r="AW122" i="34"/>
  <c r="AW121" i="34"/>
  <c r="AP84" i="34"/>
  <c r="AN121" i="34"/>
  <c r="AW84" i="34"/>
  <c r="AT302" i="34"/>
  <c r="BY302" i="34" s="1"/>
  <c r="CA78" i="34"/>
  <c r="CA179" i="34"/>
  <c r="CA181" i="34"/>
  <c r="AV305" i="34"/>
  <c r="CA305" i="34" s="1"/>
  <c r="BX306" i="34"/>
  <c r="AT309" i="34"/>
  <c r="BY306" i="34"/>
  <c r="AV318" i="34"/>
  <c r="AV319" i="34" s="1"/>
  <c r="AV307" i="34" s="1"/>
  <c r="CA135" i="34"/>
  <c r="BY36" i="34"/>
  <c r="BT261" i="34"/>
  <c r="BT102" i="34"/>
  <c r="BT108" i="34"/>
  <c r="BT180" i="34"/>
  <c r="BT88" i="34"/>
  <c r="BS235" i="34"/>
  <c r="BS229" i="34"/>
  <c r="BS162" i="34"/>
  <c r="BT188" i="34"/>
  <c r="BS33" i="34"/>
  <c r="BT213" i="34"/>
  <c r="BT315" i="34"/>
  <c r="BT294" i="34"/>
  <c r="BS280" i="34"/>
  <c r="BS28" i="34"/>
  <c r="BS83" i="34"/>
  <c r="BS187" i="34"/>
  <c r="BT149" i="34"/>
  <c r="BT44" i="34"/>
  <c r="BS312" i="34"/>
  <c r="BT127" i="34"/>
  <c r="BT222" i="34"/>
  <c r="BT63" i="34"/>
  <c r="BT7" i="34"/>
  <c r="BT142" i="34"/>
  <c r="BT8" i="34"/>
  <c r="BS314" i="34"/>
  <c r="BS70" i="34"/>
  <c r="BS110" i="34"/>
  <c r="BS96" i="34"/>
  <c r="BS89" i="34"/>
  <c r="BT308" i="34"/>
  <c r="BT140" i="34"/>
  <c r="BS217" i="34"/>
  <c r="BS180" i="34"/>
  <c r="BS190" i="34"/>
  <c r="BT226" i="34"/>
  <c r="BT38" i="34"/>
  <c r="BT110" i="34"/>
  <c r="BT28" i="34"/>
  <c r="BS150" i="34"/>
  <c r="BS32" i="34"/>
  <c r="BS161" i="34"/>
  <c r="BS315" i="34"/>
  <c r="BS85" i="34"/>
  <c r="BT103" i="34"/>
  <c r="BS270" i="34"/>
  <c r="BS139" i="34"/>
  <c r="BT221" i="34"/>
  <c r="BT30" i="34"/>
  <c r="BT150" i="34"/>
  <c r="BT211" i="34"/>
  <c r="BT146" i="34"/>
  <c r="BT22" i="34"/>
  <c r="BT93" i="34"/>
  <c r="BS111" i="34"/>
  <c r="BS292" i="34"/>
  <c r="BS221" i="34"/>
  <c r="BS86" i="34"/>
  <c r="BS272" i="34"/>
  <c r="BT118" i="34"/>
  <c r="BS188" i="34"/>
  <c r="BS148" i="34"/>
  <c r="BS154" i="34"/>
  <c r="BT313" i="34"/>
  <c r="BT263" i="34"/>
  <c r="BT136" i="34"/>
  <c r="BT153" i="34"/>
  <c r="BT183" i="34"/>
  <c r="BT152" i="34"/>
  <c r="BS61" i="34"/>
  <c r="BS257" i="34"/>
  <c r="BS71" i="34"/>
  <c r="BS169" i="34"/>
  <c r="BT279" i="34"/>
  <c r="BT96" i="34"/>
  <c r="BS38" i="34"/>
  <c r="BS294" i="34"/>
  <c r="CA310" i="34"/>
  <c r="BT187" i="34"/>
  <c r="BT155" i="34"/>
  <c r="BT162" i="34"/>
  <c r="BT89" i="34"/>
  <c r="BT239" i="34"/>
  <c r="BS16" i="34"/>
  <c r="BS311" i="34"/>
  <c r="BS8" i="34"/>
  <c r="BS127" i="34"/>
  <c r="BT311" i="34"/>
  <c r="BT57" i="34"/>
  <c r="BS202" i="34"/>
  <c r="BS57" i="34"/>
  <c r="BT154" i="34"/>
  <c r="BT229" i="34"/>
  <c r="BT86" i="34"/>
  <c r="BT16" i="34"/>
  <c r="BT268" i="34"/>
  <c r="BS289" i="34"/>
  <c r="BS299" i="34"/>
  <c r="BS193" i="34"/>
  <c r="BS195" i="34"/>
  <c r="BS142" i="34"/>
  <c r="BS279" i="34"/>
  <c r="BT293" i="34"/>
  <c r="BS163" i="34"/>
  <c r="BS271" i="34"/>
  <c r="BT202" i="34"/>
  <c r="BT59" i="34"/>
  <c r="BT289" i="34"/>
  <c r="BT60" i="34"/>
  <c r="BS199" i="34"/>
  <c r="BS275" i="34"/>
  <c r="BS227" i="34"/>
  <c r="BT275" i="34"/>
  <c r="BS156" i="34"/>
  <c r="BS165" i="34"/>
  <c r="BX302" i="34"/>
  <c r="BT91" i="34"/>
  <c r="BT98" i="34"/>
  <c r="BT228" i="34"/>
  <c r="BT163" i="34"/>
  <c r="BS286" i="34"/>
  <c r="BS237" i="34"/>
  <c r="BS58" i="34"/>
  <c r="BS293" i="34"/>
  <c r="BS141" i="34"/>
  <c r="BT111" i="34"/>
  <c r="BT190" i="34"/>
  <c r="BS98" i="34"/>
  <c r="BT90" i="34"/>
  <c r="BT173" i="34"/>
  <c r="BT292" i="34"/>
  <c r="BT184" i="34"/>
  <c r="BT199" i="34"/>
  <c r="BT94" i="34"/>
  <c r="BS145" i="34"/>
  <c r="BS198" i="34"/>
  <c r="BS90" i="34"/>
  <c r="BS166" i="34"/>
  <c r="BT280" i="34"/>
  <c r="BS102" i="34"/>
  <c r="BS63" i="34"/>
  <c r="BT170" i="34"/>
  <c r="BT123" i="34"/>
  <c r="BT258" i="34"/>
  <c r="BT312" i="34"/>
  <c r="BT224" i="34"/>
  <c r="BT299" i="34"/>
  <c r="BS259" i="34"/>
  <c r="BS62" i="34"/>
  <c r="BS120" i="34"/>
  <c r="BS218" i="34"/>
  <c r="BT196" i="34"/>
  <c r="BT145" i="34"/>
  <c r="BS82" i="34"/>
  <c r="BT281" i="34"/>
  <c r="BT253" i="34"/>
  <c r="BT270" i="34"/>
  <c r="BT99" i="34"/>
  <c r="BS216" i="34"/>
  <c r="BS168" i="34"/>
  <c r="BS174" i="34"/>
  <c r="BS153" i="34"/>
  <c r="BS44" i="34"/>
  <c r="BT62" i="34"/>
  <c r="BT284" i="34"/>
  <c r="BS103" i="34"/>
  <c r="BT215" i="34"/>
  <c r="BT72" i="34"/>
  <c r="BT68" i="34"/>
  <c r="BT177" i="34"/>
  <c r="BT83" i="34"/>
  <c r="BS104" i="34"/>
  <c r="BS211" i="34"/>
  <c r="BS22" i="34"/>
  <c r="BT198" i="34"/>
  <c r="BT271" i="34"/>
  <c r="BS184" i="34"/>
  <c r="BS267" i="34"/>
  <c r="BT67" i="34"/>
  <c r="BT82" i="34"/>
  <c r="BT165" i="34"/>
  <c r="BT131" i="34"/>
  <c r="BS138" i="34"/>
  <c r="BS313" i="34"/>
  <c r="BS29" i="34"/>
  <c r="BS6" i="34"/>
  <c r="BS59" i="34"/>
  <c r="BT174" i="34"/>
  <c r="BT120" i="34"/>
  <c r="BS170" i="34"/>
  <c r="BS94" i="34"/>
  <c r="CA295" i="34"/>
  <c r="CA24" i="34"/>
  <c r="CA176" i="34"/>
  <c r="BT234" i="34"/>
  <c r="BT277" i="34"/>
  <c r="BT236" i="34"/>
  <c r="BT227" i="34"/>
  <c r="BS131" i="34"/>
  <c r="BS60" i="34"/>
  <c r="BS108" i="34"/>
  <c r="BS118" i="34"/>
  <c r="BT148" i="34"/>
  <c r="BS72" i="34"/>
  <c r="BS261" i="34"/>
  <c r="BT143" i="34"/>
  <c r="BT139" i="34"/>
  <c r="BT203" i="34"/>
  <c r="BT195" i="34"/>
  <c r="BT282" i="34"/>
  <c r="BS99" i="34"/>
  <c r="BS67" i="34"/>
  <c r="BS146" i="34"/>
  <c r="BS93" i="34"/>
  <c r="BS185" i="34"/>
  <c r="BT182" i="34"/>
  <c r="BT61" i="34"/>
  <c r="BS155" i="34"/>
  <c r="BS308" i="34"/>
  <c r="BT138" i="34"/>
  <c r="BT192" i="34"/>
  <c r="BT259" i="34"/>
  <c r="BT6" i="34"/>
  <c r="BT169" i="34"/>
  <c r="BT168" i="34"/>
  <c r="BS263" i="34"/>
  <c r="BS196" i="34"/>
  <c r="BS7" i="34"/>
  <c r="BT58" i="34"/>
  <c r="BS87" i="34"/>
  <c r="BT235" i="34"/>
  <c r="BT171" i="34"/>
  <c r="BT87" i="34"/>
  <c r="BT298" i="34"/>
  <c r="BS182" i="34"/>
  <c r="BS282" i="34"/>
  <c r="BS222" i="34"/>
  <c r="BS143" i="34"/>
  <c r="AN255" i="34"/>
  <c r="BT104" i="34"/>
  <c r="BS234" i="34"/>
  <c r="BS224" i="34"/>
  <c r="BT193" i="34"/>
  <c r="BT85" i="34"/>
  <c r="BT185" i="34"/>
  <c r="BT291" i="34"/>
  <c r="BT23" i="34"/>
  <c r="BT237" i="34"/>
  <c r="BS160" i="34"/>
  <c r="BS285" i="34"/>
  <c r="BS258" i="34"/>
  <c r="BS238" i="34"/>
  <c r="BS23" i="34"/>
  <c r="BS213" i="34"/>
  <c r="BT156" i="34"/>
  <c r="BT272" i="34"/>
  <c r="BS88" i="34"/>
  <c r="BS140" i="34"/>
  <c r="BT267" i="34"/>
  <c r="BT56" i="34"/>
  <c r="BT285" i="34"/>
  <c r="BT218" i="34"/>
  <c r="BS203" i="34"/>
  <c r="BS268" i="34"/>
  <c r="BS177" i="34"/>
  <c r="BS173" i="34"/>
  <c r="BS236" i="34"/>
  <c r="BT257" i="34"/>
  <c r="BS228" i="34"/>
  <c r="BS277" i="34"/>
  <c r="BS253" i="34"/>
  <c r="CA242" i="34"/>
  <c r="BT166" i="34"/>
  <c r="BT109" i="34"/>
  <c r="BT238" i="34"/>
  <c r="BT39" i="34"/>
  <c r="BS68" i="34"/>
  <c r="BS123" i="34"/>
  <c r="BS136" i="34"/>
  <c r="BS152" i="34"/>
  <c r="BT141" i="34"/>
  <c r="BS281" i="34"/>
  <c r="BS56" i="34"/>
  <c r="BT286" i="34"/>
  <c r="BT33" i="34"/>
  <c r="BT217" i="34"/>
  <c r="BT29" i="34"/>
  <c r="BT160" i="34"/>
  <c r="BT189" i="34"/>
  <c r="BS215" i="34"/>
  <c r="BS109" i="34"/>
  <c r="BS189" i="34"/>
  <c r="BS284" i="34"/>
  <c r="BS226" i="34"/>
  <c r="BT32" i="34"/>
  <c r="BS39" i="34"/>
  <c r="BS149" i="34"/>
  <c r="BT216" i="34"/>
  <c r="AO255" i="34"/>
  <c r="BT161" i="34"/>
  <c r="BT70" i="34"/>
  <c r="BT197" i="34"/>
  <c r="BT71" i="34"/>
  <c r="BS171" i="34"/>
  <c r="BS197" i="34"/>
  <c r="BS298" i="34"/>
  <c r="BS192" i="34"/>
  <c r="BT314" i="34"/>
  <c r="BS239" i="34"/>
  <c r="BS30" i="34"/>
  <c r="BS183" i="34"/>
  <c r="CA301" i="34"/>
  <c r="BT5" i="34"/>
  <c r="AO5" i="34"/>
  <c r="BS5" i="34"/>
  <c r="AN5" i="34"/>
  <c r="AW186" i="34"/>
  <c r="AW159" i="34"/>
  <c r="AW143" i="34"/>
  <c r="AW9" i="34"/>
  <c r="AW264" i="34"/>
  <c r="AW17" i="34"/>
  <c r="AW189" i="34"/>
  <c r="AW95" i="34"/>
  <c r="AW90" i="34"/>
  <c r="AW154" i="34"/>
  <c r="AW229" i="34"/>
  <c r="AW191" i="34"/>
  <c r="AW113" i="34"/>
  <c r="AW216" i="34"/>
  <c r="AW56" i="34"/>
  <c r="AW256" i="34"/>
  <c r="AW254" i="34"/>
  <c r="AW141" i="34"/>
  <c r="AW67" i="34"/>
  <c r="AW288" i="34"/>
  <c r="AW142" i="34"/>
  <c r="AW203" i="34"/>
  <c r="AW262" i="34"/>
  <c r="AW273" i="34"/>
  <c r="AW34" i="34"/>
  <c r="AW190" i="34"/>
  <c r="AW88" i="34"/>
  <c r="AW155" i="34"/>
  <c r="AW278" i="34"/>
  <c r="AW204" i="34"/>
  <c r="AW206" i="34" s="1"/>
  <c r="AW103" i="34"/>
  <c r="AW162" i="34"/>
  <c r="AW149" i="34"/>
  <c r="AW257" i="34"/>
  <c r="AW18" i="34"/>
  <c r="AW244" i="34"/>
  <c r="AW287" i="34"/>
  <c r="AW133" i="34"/>
  <c r="AW55" i="34"/>
  <c r="AW63" i="34"/>
  <c r="AW140" i="34"/>
  <c r="AW193" i="34"/>
  <c r="AW150" i="34"/>
  <c r="AW200" i="34"/>
  <c r="AW8" i="34"/>
  <c r="AW213" i="34"/>
  <c r="AW11" i="34"/>
  <c r="AW260" i="34"/>
  <c r="AW180" i="34"/>
  <c r="AW175" i="34"/>
  <c r="AW300" i="34"/>
  <c r="AW33" i="34"/>
  <c r="AW240" i="34"/>
  <c r="AW147" i="34"/>
  <c r="AW10" i="34"/>
  <c r="AW263" i="34"/>
  <c r="AW54" i="34"/>
  <c r="AW210" i="34"/>
  <c r="AW233" i="34"/>
  <c r="AW225" i="34"/>
  <c r="AW74" i="34"/>
  <c r="AW116" i="34"/>
  <c r="AW68" i="34"/>
  <c r="AW268" i="34"/>
  <c r="AW192" i="34"/>
  <c r="AW232" i="34"/>
  <c r="AW314" i="34"/>
  <c r="AW308" i="34"/>
  <c r="AW146" i="34"/>
  <c r="AW218" i="34"/>
  <c r="AW110" i="34"/>
  <c r="AW106" i="34"/>
  <c r="AW32" i="34"/>
  <c r="AW294" i="34"/>
  <c r="AW79" i="34"/>
  <c r="AW98" i="34"/>
  <c r="AW111" i="34"/>
  <c r="AW246" i="34"/>
  <c r="AW198" i="34"/>
  <c r="AW207" i="34"/>
  <c r="AW258" i="34"/>
  <c r="AW280" i="34"/>
  <c r="AW290" i="34"/>
  <c r="AW53" i="34"/>
  <c r="AW270" i="34"/>
  <c r="AW94" i="34"/>
  <c r="AW242" i="34"/>
  <c r="AW250" i="34"/>
  <c r="AW102" i="34"/>
  <c r="AW120" i="34"/>
  <c r="AW115" i="34"/>
  <c r="AW77" i="34"/>
  <c r="AW38" i="34"/>
  <c r="AW29" i="34"/>
  <c r="AW28" i="34"/>
  <c r="AW22" i="34"/>
  <c r="AW138" i="34"/>
  <c r="AW131" i="34"/>
  <c r="AW123" i="34"/>
  <c r="AW163" i="34"/>
  <c r="AW235" i="34"/>
  <c r="AW35" i="34"/>
  <c r="AW168" i="34"/>
  <c r="AW118" i="34"/>
  <c r="AW239" i="34"/>
  <c r="AW226" i="34"/>
  <c r="AW100" i="34"/>
  <c r="AW31" i="34"/>
  <c r="AW148" i="34"/>
  <c r="AW194" i="34"/>
  <c r="AW230" i="34"/>
  <c r="AW172" i="34"/>
  <c r="AW261" i="34"/>
  <c r="AW236" i="34"/>
  <c r="AW81" i="34"/>
  <c r="AW170" i="34"/>
  <c r="AW139" i="34"/>
  <c r="AW114" i="34"/>
  <c r="AW196" i="34"/>
  <c r="AW85" i="34"/>
  <c r="AW61" i="34"/>
  <c r="AW292" i="34"/>
  <c r="AW156" i="34"/>
  <c r="AW195" i="34"/>
  <c r="AW253" i="34"/>
  <c r="AW266" i="34"/>
  <c r="AW277" i="34"/>
  <c r="AW72" i="34"/>
  <c r="AW201" i="34"/>
  <c r="AW117" i="34"/>
  <c r="AW182" i="34"/>
  <c r="AW293" i="34"/>
  <c r="AW177" i="34"/>
  <c r="AW125" i="34"/>
  <c r="AW99" i="34"/>
  <c r="AW183" i="34"/>
  <c r="AW231" i="34"/>
  <c r="AW97" i="34"/>
  <c r="AW75" i="34"/>
  <c r="AW188" i="34"/>
  <c r="AW234" i="34"/>
  <c r="AW275" i="34"/>
  <c r="AW282" i="34"/>
  <c r="AW132" i="34"/>
  <c r="AW243" i="34"/>
  <c r="AW25" i="34"/>
  <c r="AW214" i="34"/>
  <c r="AW59" i="34"/>
  <c r="AW299" i="34"/>
  <c r="AW62" i="34"/>
  <c r="AW241" i="34"/>
  <c r="AW108" i="34"/>
  <c r="AW153" i="34"/>
  <c r="AW169" i="34"/>
  <c r="AW80" i="34"/>
  <c r="AW30" i="34"/>
  <c r="AW271" i="34"/>
  <c r="AW208" i="34"/>
  <c r="AW27" i="34"/>
  <c r="AW109" i="34"/>
  <c r="AW145" i="34"/>
  <c r="AW220" i="34"/>
  <c r="AW82" i="34"/>
  <c r="AW76" i="34"/>
  <c r="AW73" i="34" s="1"/>
  <c r="AW137" i="34"/>
  <c r="AW52" i="34"/>
  <c r="AW152" i="34"/>
  <c r="AW316" i="34"/>
  <c r="AW289" i="34"/>
  <c r="AW284" i="34"/>
  <c r="AW39" i="34"/>
  <c r="AW71" i="34"/>
  <c r="AW227" i="34"/>
  <c r="AW166" i="34"/>
  <c r="AW217" i="34"/>
  <c r="AW36" i="34"/>
  <c r="AW151" i="34"/>
  <c r="AW228" i="34"/>
  <c r="AW4" i="34"/>
  <c r="AW274" i="34"/>
  <c r="AW286" i="34"/>
  <c r="AW57" i="34"/>
  <c r="AW298" i="34"/>
  <c r="AW160" i="34"/>
  <c r="AW6" i="34"/>
  <c r="AW26" i="34"/>
  <c r="AW178" i="34"/>
  <c r="AW144" i="34"/>
  <c r="AW222" i="34"/>
  <c r="AW127" i="34"/>
  <c r="AW291" i="34"/>
  <c r="AW252" i="34"/>
  <c r="AW237" i="34"/>
  <c r="AW221" i="34"/>
  <c r="AW197" i="34"/>
  <c r="AW83" i="34"/>
  <c r="AW70" i="34"/>
  <c r="AW158" i="34"/>
  <c r="AW44" i="34"/>
  <c r="AW202" i="34"/>
  <c r="AW7" i="34"/>
  <c r="AW173" i="34"/>
  <c r="AW87" i="34"/>
  <c r="AW16" i="34"/>
  <c r="AW60" i="34"/>
  <c r="AW267" i="34"/>
  <c r="AW313" i="34"/>
  <c r="AW199" i="34"/>
  <c r="AW224" i="34"/>
  <c r="AW223" i="34"/>
  <c r="AW209" i="34"/>
  <c r="AW171" i="34"/>
  <c r="AW215" i="34"/>
  <c r="AW259" i="34"/>
  <c r="AW238" i="34"/>
  <c r="AW283" i="34"/>
  <c r="AW86" i="34"/>
  <c r="AW212" i="34"/>
  <c r="AW164" i="34"/>
  <c r="AW185" i="34"/>
  <c r="AW50" i="34"/>
  <c r="AW19" i="34"/>
  <c r="AW211" i="34"/>
  <c r="AW184" i="34"/>
  <c r="AW12" i="34"/>
  <c r="AW251" i="34"/>
  <c r="AW128" i="34"/>
  <c r="AW101" i="34"/>
  <c r="AW96" i="34"/>
  <c r="AW297" i="34"/>
  <c r="AW174" i="34"/>
  <c r="AW104" i="34"/>
  <c r="AW23" i="34"/>
  <c r="AW58" i="34"/>
  <c r="AW136" i="34"/>
  <c r="AW315" i="34"/>
  <c r="AW281" i="34"/>
  <c r="AW51" i="34"/>
  <c r="AW165" i="34"/>
  <c r="AW219" i="34"/>
  <c r="AW205" i="34"/>
  <c r="AW279" i="34"/>
  <c r="AW105" i="34"/>
  <c r="AW161" i="34"/>
  <c r="AW89" i="34"/>
  <c r="AW311" i="34"/>
  <c r="AW187" i="34"/>
  <c r="AW91" i="34"/>
  <c r="AW126" i="34"/>
  <c r="AW276" i="34"/>
  <c r="AW157" i="34"/>
  <c r="AW265" i="34"/>
  <c r="AW93" i="34"/>
  <c r="AW285" i="34"/>
  <c r="AW124" i="34"/>
  <c r="AW92" i="34"/>
  <c r="AW272" i="34"/>
  <c r="AW312" i="34"/>
  <c r="BX242" i="34"/>
  <c r="BT287" i="34"/>
  <c r="BT101" i="34"/>
  <c r="BT100" i="34"/>
  <c r="BT252" i="34"/>
  <c r="BT54" i="34"/>
  <c r="BT52" i="34"/>
  <c r="BT50" i="34"/>
  <c r="BT55" i="34"/>
  <c r="BT53" i="34"/>
  <c r="BT51" i="34"/>
  <c r="BS125" i="34"/>
  <c r="BS124" i="34"/>
  <c r="BS106" i="34"/>
  <c r="BS105" i="34"/>
  <c r="BS200" i="34"/>
  <c r="BS201" i="34"/>
  <c r="BT297" i="34"/>
  <c r="BT244" i="34"/>
  <c r="BT206" i="34"/>
  <c r="BT204" i="34"/>
  <c r="BT205" i="34"/>
  <c r="BT124" i="34"/>
  <c r="BT125" i="34"/>
  <c r="BT233" i="34"/>
  <c r="BT231" i="34"/>
  <c r="BT232" i="34"/>
  <c r="BT230" i="34"/>
  <c r="BS252" i="34"/>
  <c r="BS54" i="34"/>
  <c r="BS52" i="34"/>
  <c r="BS50" i="34"/>
  <c r="BS55" i="34"/>
  <c r="BS53" i="34"/>
  <c r="BS51" i="34"/>
  <c r="BS262" i="34"/>
  <c r="BS255" i="34"/>
  <c r="BT219" i="34"/>
  <c r="BT92" i="34"/>
  <c r="BS264" i="34"/>
  <c r="BS251" i="34"/>
  <c r="BS250" i="34"/>
  <c r="BX64" i="34"/>
  <c r="BY246" i="34"/>
  <c r="BT273" i="34"/>
  <c r="BT256" i="34"/>
  <c r="BT194" i="34"/>
  <c r="BS232" i="34"/>
  <c r="BS230" i="34"/>
  <c r="BS233" i="34"/>
  <c r="BS231" i="34"/>
  <c r="BS206" i="34"/>
  <c r="BS204" i="34"/>
  <c r="BS205" i="34"/>
  <c r="BT74" i="34"/>
  <c r="BT75" i="34"/>
  <c r="BT200" i="34"/>
  <c r="BT201" i="34"/>
  <c r="BS79" i="34"/>
  <c r="BS77" i="34"/>
  <c r="BY64" i="34"/>
  <c r="BT105" i="34"/>
  <c r="BT106" i="34"/>
  <c r="BS19" i="34"/>
  <c r="BS17" i="34"/>
  <c r="BS18" i="34"/>
  <c r="BT266" i="34"/>
  <c r="BT137" i="34"/>
  <c r="BT262" i="34"/>
  <c r="BT255" i="34"/>
  <c r="BT264" i="34"/>
  <c r="BT250" i="34"/>
  <c r="BT251" i="34"/>
  <c r="BZ242" i="34"/>
  <c r="BS208" i="34"/>
  <c r="BS26" i="34"/>
  <c r="BS297" i="34"/>
  <c r="BS244" i="34"/>
  <c r="BS266" i="34"/>
  <c r="BS137" i="34"/>
  <c r="BS74" i="34"/>
  <c r="BS75" i="34"/>
  <c r="BS273" i="34"/>
  <c r="BS256" i="34"/>
  <c r="BS194" i="34"/>
  <c r="BT19" i="34"/>
  <c r="BT17" i="34"/>
  <c r="BT18" i="34"/>
  <c r="BS287" i="34"/>
  <c r="BS100" i="34"/>
  <c r="BS101" i="34"/>
  <c r="BT208" i="34"/>
  <c r="BT26" i="34"/>
  <c r="BT79" i="34"/>
  <c r="BT77" i="34"/>
  <c r="BS116" i="34"/>
  <c r="BS114" i="34"/>
  <c r="BS117" i="34"/>
  <c r="BS115" i="34"/>
  <c r="BS113" i="34"/>
  <c r="AN295" i="34"/>
  <c r="BS291" i="34"/>
  <c r="BT4" i="34"/>
  <c r="BS4" i="34"/>
  <c r="AO135" i="34"/>
  <c r="AO295" i="34"/>
  <c r="O6" i="35"/>
  <c r="BX317" i="34"/>
  <c r="BY130" i="34"/>
  <c r="BZ307" i="34"/>
  <c r="BZ134" i="34"/>
  <c r="AN320" i="34"/>
  <c r="AN310" i="34"/>
  <c r="AN135" i="34"/>
  <c r="AO320" i="34"/>
  <c r="AO310" i="34"/>
  <c r="AP50" i="34"/>
  <c r="AP224" i="34"/>
  <c r="AP101" i="34"/>
  <c r="AP17" i="34"/>
  <c r="AP148" i="34"/>
  <c r="AP263" i="34"/>
  <c r="AP28" i="34"/>
  <c r="AP196" i="34"/>
  <c r="AP315" i="34"/>
  <c r="AP205" i="34"/>
  <c r="AP22" i="34"/>
  <c r="AP58" i="34"/>
  <c r="AP273" i="34"/>
  <c r="AP8" i="34"/>
  <c r="AP72" i="34"/>
  <c r="AP279" i="34"/>
  <c r="AP83" i="34"/>
  <c r="AP285" i="34"/>
  <c r="AP59" i="34"/>
  <c r="AP199" i="34"/>
  <c r="AP277" i="34"/>
  <c r="AP103" i="34"/>
  <c r="AP166" i="34"/>
  <c r="AP227" i="34"/>
  <c r="AP111" i="34"/>
  <c r="AP230" i="34"/>
  <c r="AP110" i="34"/>
  <c r="AP280" i="34"/>
  <c r="AP284" i="34"/>
  <c r="AP44" i="34"/>
  <c r="AP207" i="34"/>
  <c r="AP171" i="34"/>
  <c r="AP213" i="34"/>
  <c r="AP286" i="34"/>
  <c r="AP139" i="34"/>
  <c r="AP77" i="34"/>
  <c r="AP216" i="34"/>
  <c r="AP87" i="34"/>
  <c r="AP85" i="34"/>
  <c r="AP56" i="34"/>
  <c r="AP211" i="34"/>
  <c r="AP7" i="34"/>
  <c r="AP33" i="34"/>
  <c r="AP146" i="34"/>
  <c r="AP188" i="34"/>
  <c r="AP222" i="34"/>
  <c r="AP298" i="34"/>
  <c r="AN194" i="34"/>
  <c r="AN201" i="34"/>
  <c r="AN254" i="34"/>
  <c r="AO288" i="34"/>
  <c r="AO223" i="34"/>
  <c r="AO186" i="34"/>
  <c r="AN159" i="34"/>
  <c r="AO254" i="34"/>
  <c r="AN283" i="34"/>
  <c r="AN19" i="34"/>
  <c r="AP16" i="34"/>
  <c r="AP104" i="34"/>
  <c r="AP154" i="34"/>
  <c r="AP177" i="34"/>
  <c r="AP90" i="34"/>
  <c r="AP60" i="34"/>
  <c r="AP233" i="34"/>
  <c r="AP221" i="34"/>
  <c r="AP297" i="34"/>
  <c r="AP143" i="34"/>
  <c r="AP92" i="34"/>
  <c r="AP123" i="34"/>
  <c r="AP120" i="34"/>
  <c r="AP30" i="34"/>
  <c r="AP185" i="34"/>
  <c r="AP312" i="34"/>
  <c r="AP142" i="34"/>
  <c r="AP68" i="34"/>
  <c r="AP271" i="34"/>
  <c r="AP183" i="34"/>
  <c r="AP237" i="34"/>
  <c r="AP275" i="34"/>
  <c r="AP137" i="34"/>
  <c r="AP108" i="34"/>
  <c r="AP259" i="34"/>
  <c r="AP136" i="34"/>
  <c r="AP262" i="34"/>
  <c r="AP98" i="34"/>
  <c r="AP38" i="34"/>
  <c r="AP193" i="34"/>
  <c r="AP93" i="34"/>
  <c r="AP226" i="34"/>
  <c r="AP187" i="34"/>
  <c r="AP228" i="34"/>
  <c r="AP89" i="34"/>
  <c r="AP74" i="34"/>
  <c r="AP235" i="34"/>
  <c r="AP4" i="34"/>
  <c r="AP149" i="34"/>
  <c r="AP88" i="34"/>
  <c r="AP238" i="34"/>
  <c r="AP169" i="34"/>
  <c r="AP215" i="34"/>
  <c r="AP229" i="34"/>
  <c r="AP314" i="34"/>
  <c r="AP217" i="34"/>
  <c r="AP294" i="34"/>
  <c r="AN75" i="34"/>
  <c r="AN266" i="34"/>
  <c r="AN316" i="34"/>
  <c r="AN219" i="34"/>
  <c r="BS91" i="34" s="1"/>
  <c r="AO316" i="34"/>
  <c r="AO201" i="34"/>
  <c r="AO100" i="34"/>
  <c r="AO266" i="34"/>
  <c r="AO106" i="34"/>
  <c r="AO18" i="34"/>
  <c r="AN115" i="34"/>
  <c r="AN251" i="34"/>
  <c r="AN191" i="34"/>
  <c r="AP105" i="34"/>
  <c r="AP165" i="34"/>
  <c r="AP140" i="34"/>
  <c r="AP293" i="34"/>
  <c r="AP163" i="34"/>
  <c r="AP168" i="34"/>
  <c r="AP282" i="34"/>
  <c r="AP150" i="34"/>
  <c r="AP204" i="34"/>
  <c r="AP206" i="34" s="1"/>
  <c r="AP195" i="34"/>
  <c r="AP174" i="34"/>
  <c r="AP236" i="34"/>
  <c r="AP313" i="34"/>
  <c r="AP57" i="34"/>
  <c r="AP156" i="34"/>
  <c r="AP292" i="34"/>
  <c r="AP86" i="34"/>
  <c r="AP272" i="34"/>
  <c r="AP62" i="34"/>
  <c r="AP23" i="34"/>
  <c r="AP141" i="34"/>
  <c r="AP250" i="34"/>
  <c r="AP198" i="34"/>
  <c r="AP253" i="34"/>
  <c r="AP25" i="34"/>
  <c r="AP67" i="34"/>
  <c r="AP173" i="34"/>
  <c r="AP311" i="34"/>
  <c r="AP113" i="34"/>
  <c r="AP70" i="34"/>
  <c r="AP157" i="34"/>
  <c r="AP258" i="34"/>
  <c r="AP202" i="34"/>
  <c r="AP257" i="34"/>
  <c r="AP182" i="34"/>
  <c r="AP155" i="34"/>
  <c r="AP153" i="34"/>
  <c r="AP124" i="34"/>
  <c r="AP267" i="34"/>
  <c r="AP99" i="34"/>
  <c r="AP63" i="34"/>
  <c r="AP152" i="34"/>
  <c r="AP118" i="34"/>
  <c r="AP109" i="34"/>
  <c r="AP96" i="34"/>
  <c r="AP234" i="34"/>
  <c r="AP170" i="34"/>
  <c r="AP232" i="34"/>
  <c r="AN244" i="34"/>
  <c r="AN186" i="34"/>
  <c r="AN209" i="34"/>
  <c r="AN125" i="34"/>
  <c r="AO26" i="34"/>
  <c r="AO75" i="34"/>
  <c r="AO209" i="34"/>
  <c r="AO159" i="34"/>
  <c r="AO114" i="34"/>
  <c r="AN223" i="34"/>
  <c r="AO251" i="34"/>
  <c r="AO283" i="34"/>
  <c r="AP82" i="34"/>
  <c r="AP127" i="34"/>
  <c r="AP29" i="34"/>
  <c r="AP138" i="34"/>
  <c r="AP189" i="34"/>
  <c r="AP32" i="34"/>
  <c r="AP192" i="34"/>
  <c r="AP145" i="34"/>
  <c r="AP231" i="34"/>
  <c r="AP61" i="34"/>
  <c r="AP270" i="34"/>
  <c r="AP291" i="34"/>
  <c r="AP265" i="34"/>
  <c r="AP190" i="34"/>
  <c r="AP6" i="34"/>
  <c r="AP39" i="34"/>
  <c r="AP200" i="34"/>
  <c r="AP268" i="34"/>
  <c r="AP91" i="34"/>
  <c r="AP161" i="34"/>
  <c r="AP239" i="34"/>
  <c r="AP71" i="34"/>
  <c r="AP289" i="34"/>
  <c r="AP208" i="34"/>
  <c r="AP158" i="34"/>
  <c r="AP203" i="34"/>
  <c r="AP131" i="34"/>
  <c r="AP102" i="34"/>
  <c r="AP180" i="34"/>
  <c r="AP299" i="34"/>
  <c r="AP218" i="34"/>
  <c r="AP197" i="34"/>
  <c r="AP94" i="34"/>
  <c r="AP308" i="34"/>
  <c r="AP162" i="34"/>
  <c r="AP184" i="34"/>
  <c r="AP281" i="34"/>
  <c r="AP160" i="34"/>
  <c r="AP261" i="34"/>
  <c r="AN51" i="34"/>
  <c r="AN288" i="34"/>
  <c r="AN100" i="34"/>
  <c r="AN26" i="34"/>
  <c r="AO79" i="34"/>
  <c r="AO220" i="34"/>
  <c r="AO194" i="34"/>
  <c r="AO244" i="34"/>
  <c r="AO51" i="34"/>
  <c r="AO126" i="34"/>
  <c r="AN106" i="34"/>
  <c r="AO191" i="34"/>
  <c r="AU307" i="34"/>
  <c r="BY317" i="34"/>
  <c r="AU134" i="34"/>
  <c r="AU306" i="34" s="1"/>
  <c r="AU14" i="34"/>
  <c r="AV14" i="34"/>
  <c r="AW245" i="34"/>
  <c r="AU246" i="34"/>
  <c r="AS246" i="34"/>
  <c r="AS13" i="34"/>
  <c r="AV246" i="34"/>
  <c r="AT14" i="34"/>
  <c r="AT65" i="34"/>
  <c r="AU64" i="34"/>
  <c r="AW13" i="34"/>
  <c r="AW64" i="34"/>
  <c r="AV64" i="34"/>
  <c r="AT245" i="34"/>
  <c r="AS243" i="34"/>
  <c r="AU243" i="34"/>
  <c r="AV243" i="34"/>
  <c r="AS65" i="34"/>
  <c r="AP122" i="34"/>
  <c r="BJ381" i="31"/>
  <c r="BD191" i="31"/>
  <c r="BD162" i="31"/>
  <c r="BD358" i="31"/>
  <c r="BD230" i="31"/>
  <c r="BD177" i="31"/>
  <c r="BD93" i="31"/>
  <c r="BD131" i="31"/>
  <c r="BD136" i="31"/>
  <c r="BD258" i="31"/>
  <c r="BD72" i="31"/>
  <c r="BD102" i="31"/>
  <c r="BJ370" i="31"/>
  <c r="BD265" i="31"/>
  <c r="BD214" i="31"/>
  <c r="BD125" i="31"/>
  <c r="BD344" i="31"/>
  <c r="BD175" i="31"/>
  <c r="BD259" i="31"/>
  <c r="BD135" i="31"/>
  <c r="BD81" i="31"/>
  <c r="BD207" i="31"/>
  <c r="BD212" i="31"/>
  <c r="BD322" i="31"/>
  <c r="BD195" i="31"/>
  <c r="BD295" i="31"/>
  <c r="BD202" i="31"/>
  <c r="BD282" i="31"/>
  <c r="BD155" i="31"/>
  <c r="BD281" i="31"/>
  <c r="BD69" i="31"/>
  <c r="BD172" i="31"/>
  <c r="BJ305" i="31"/>
  <c r="BD184" i="31"/>
  <c r="BD205" i="31"/>
  <c r="BD218" i="31"/>
  <c r="BD121" i="31"/>
  <c r="BD301" i="31"/>
  <c r="BD188" i="31"/>
  <c r="BK371" i="31"/>
  <c r="BD179" i="31"/>
  <c r="BD292" i="31"/>
  <c r="BD293" i="31"/>
  <c r="BD189" i="31"/>
  <c r="BD302" i="31"/>
  <c r="BD83" i="31"/>
  <c r="BD260" i="31"/>
  <c r="BD201" i="31"/>
  <c r="BD220" i="31"/>
  <c r="BD120" i="31"/>
  <c r="BD134" i="31"/>
  <c r="BD379" i="31"/>
  <c r="BD327" i="31"/>
  <c r="BD225" i="31"/>
  <c r="BD376" i="31"/>
  <c r="BD266" i="31"/>
  <c r="BD296" i="31"/>
  <c r="BD203" i="31"/>
  <c r="BD168" i="31"/>
  <c r="BD361" i="31"/>
  <c r="BL384" i="31"/>
  <c r="BD139" i="31"/>
  <c r="BD253" i="31"/>
  <c r="BD319" i="31"/>
  <c r="BD123" i="31"/>
  <c r="BD165" i="31"/>
  <c r="BD251" i="31"/>
  <c r="BD149" i="31"/>
  <c r="BD234" i="31"/>
  <c r="BD335" i="31"/>
  <c r="BD146" i="31"/>
  <c r="BD330" i="31"/>
  <c r="BD286" i="31"/>
  <c r="BD249" i="31"/>
  <c r="BD290" i="31"/>
  <c r="BD263" i="31"/>
  <c r="BD261" i="31"/>
  <c r="BD124" i="31"/>
  <c r="BD294" i="31"/>
  <c r="BD153" i="31"/>
  <c r="BD348" i="31"/>
  <c r="BD337" i="31"/>
  <c r="BI370" i="31"/>
  <c r="BD235" i="31"/>
  <c r="BD300" i="31"/>
  <c r="BL365" i="31"/>
  <c r="BD378" i="31"/>
  <c r="BD238" i="31"/>
  <c r="BD126" i="31"/>
  <c r="BD248" i="31"/>
  <c r="BD154" i="31"/>
  <c r="BD166" i="31"/>
  <c r="BL374" i="31"/>
  <c r="BD321" i="31"/>
  <c r="BD108" i="31"/>
  <c r="BD152" i="31"/>
  <c r="BD150" i="31"/>
  <c r="BD122" i="31"/>
  <c r="BD86" i="31"/>
  <c r="BD297" i="31"/>
  <c r="BD272" i="31"/>
  <c r="BL242" i="31"/>
  <c r="BD349" i="31"/>
  <c r="BD115" i="31"/>
  <c r="BD178" i="31"/>
  <c r="BD377" i="31"/>
  <c r="BD363" i="31"/>
  <c r="BD346" i="31"/>
  <c r="BD241" i="31"/>
  <c r="BD303" i="31"/>
  <c r="BD114" i="31"/>
  <c r="BD224" i="31"/>
  <c r="BD200" i="31"/>
  <c r="BD244" i="31"/>
  <c r="BD170" i="31"/>
  <c r="BL142" i="31"/>
  <c r="BD138" i="31"/>
  <c r="BD262" i="31"/>
  <c r="BL137" i="31"/>
  <c r="BD182" i="31"/>
  <c r="BD174" i="31"/>
  <c r="BD213" i="31"/>
  <c r="BD204" i="31"/>
  <c r="BD219" i="31"/>
  <c r="BD267" i="31"/>
  <c r="BD326" i="31"/>
  <c r="BD308" i="31"/>
  <c r="BD334" i="31"/>
  <c r="BD173" i="31"/>
  <c r="BD332" i="31"/>
  <c r="BD353" i="31"/>
  <c r="BD127" i="31"/>
  <c r="BD147" i="31"/>
  <c r="BD375" i="31"/>
  <c r="BD216" i="31"/>
  <c r="BD97" i="31"/>
  <c r="BD92" i="31"/>
  <c r="BL88" i="31"/>
  <c r="BD256" i="31"/>
  <c r="BD209" i="31"/>
  <c r="BD277" i="31"/>
  <c r="BI366" i="31"/>
  <c r="BD298" i="31"/>
  <c r="BD270" i="31"/>
  <c r="BD229" i="31"/>
  <c r="BD252" i="31"/>
  <c r="BD345" i="31"/>
  <c r="BD317" i="31"/>
  <c r="BL240" i="31"/>
  <c r="BD169" i="31"/>
  <c r="BD356" i="31"/>
  <c r="BD226" i="31"/>
  <c r="BD339" i="31"/>
  <c r="BD325" i="31"/>
  <c r="BD158" i="31"/>
  <c r="BD362" i="31"/>
  <c r="BD254" i="31"/>
  <c r="BD103" i="31"/>
  <c r="M203" i="44"/>
  <c r="BD70" i="31"/>
  <c r="BD233" i="31"/>
  <c r="BD285" i="31"/>
  <c r="BD247" i="31"/>
  <c r="BI194" i="31"/>
  <c r="BI381" i="31"/>
  <c r="BD217" i="31"/>
  <c r="BL359" i="31"/>
  <c r="BD132" i="31"/>
  <c r="BD246" i="31"/>
  <c r="BD87" i="31"/>
  <c r="BD357" i="31"/>
  <c r="BD227" i="31"/>
  <c r="BD355" i="31"/>
  <c r="BD288" i="31"/>
  <c r="BD71" i="31"/>
  <c r="BD157" i="31"/>
  <c r="BD90" i="31"/>
  <c r="BD257" i="31"/>
  <c r="BD341" i="31"/>
  <c r="BD82" i="31"/>
  <c r="BD269" i="31"/>
  <c r="BJ366" i="31"/>
  <c r="BD160" i="31"/>
  <c r="BD323" i="31"/>
  <c r="BD299" i="31"/>
  <c r="BD232" i="31"/>
  <c r="BD331" i="31"/>
  <c r="BD167" i="31"/>
  <c r="BD80" i="31"/>
  <c r="BD187" i="31"/>
  <c r="BD143" i="31"/>
  <c r="BD343" i="31"/>
  <c r="BD163" i="31"/>
  <c r="BD350" i="31"/>
  <c r="BD280" i="31"/>
  <c r="BD237" i="31"/>
  <c r="BD291" i="31"/>
  <c r="BD151" i="31"/>
  <c r="BJ194" i="31"/>
  <c r="BL243" i="31"/>
  <c r="BD94" i="31"/>
  <c r="BD275" i="31"/>
  <c r="BD206" i="31"/>
  <c r="BD279" i="31"/>
  <c r="BL199" i="31"/>
  <c r="BD336" i="31"/>
  <c r="BD164" i="31"/>
  <c r="BD314" i="31"/>
  <c r="BD268" i="31"/>
  <c r="BD210" i="31"/>
  <c r="BD141" i="31"/>
  <c r="BK198" i="31"/>
  <c r="BD264" i="31"/>
  <c r="BD372" i="31"/>
  <c r="BL369" i="31"/>
  <c r="BD315" i="31"/>
  <c r="BD96" i="31"/>
  <c r="Z58" i="43" l="1"/>
  <c r="Z16" i="43"/>
  <c r="AB58" i="43"/>
  <c r="V56" i="43"/>
  <c r="AA56" i="43"/>
  <c r="W58" i="43"/>
  <c r="V17" i="43"/>
  <c r="AB56" i="43"/>
  <c r="U58" i="43"/>
  <c r="U17" i="43"/>
  <c r="Y16" i="43"/>
  <c r="J194" i="43"/>
  <c r="D351" i="43"/>
  <c r="D138" i="43"/>
  <c r="D361" i="43"/>
  <c r="E326" i="43"/>
  <c r="J128" i="43"/>
  <c r="D268" i="43"/>
  <c r="D319" i="43"/>
  <c r="E297" i="43"/>
  <c r="D265" i="43"/>
  <c r="D188" i="43"/>
  <c r="I306" i="43"/>
  <c r="D69" i="43"/>
  <c r="E135" i="43"/>
  <c r="E96" i="43"/>
  <c r="D120" i="43"/>
  <c r="D317" i="43"/>
  <c r="E331" i="43"/>
  <c r="E87" i="43"/>
  <c r="D260" i="43"/>
  <c r="D249" i="43"/>
  <c r="E212" i="43"/>
  <c r="L359" i="43"/>
  <c r="E146" i="43"/>
  <c r="E136" i="43"/>
  <c r="E317" i="43"/>
  <c r="D323" i="43"/>
  <c r="D155" i="43"/>
  <c r="D205" i="43"/>
  <c r="E339" i="43"/>
  <c r="D206" i="43"/>
  <c r="E293" i="43"/>
  <c r="E226" i="43"/>
  <c r="D233" i="43"/>
  <c r="D252" i="43"/>
  <c r="E94" i="43"/>
  <c r="E102" i="43"/>
  <c r="E72" i="43"/>
  <c r="D344" i="43"/>
  <c r="E166" i="43"/>
  <c r="J366" i="43"/>
  <c r="D68" i="43"/>
  <c r="D177" i="43"/>
  <c r="E82" i="43"/>
  <c r="D90" i="43"/>
  <c r="D83" i="43"/>
  <c r="E139" i="43"/>
  <c r="D296" i="43"/>
  <c r="D328" i="43"/>
  <c r="D326" i="43"/>
  <c r="D114" i="43"/>
  <c r="E270" i="43"/>
  <c r="D264" i="43"/>
  <c r="E114" i="43"/>
  <c r="D362" i="43"/>
  <c r="E280" i="43"/>
  <c r="D279" i="43"/>
  <c r="D345" i="43"/>
  <c r="E173" i="43"/>
  <c r="D237" i="43"/>
  <c r="D204" i="43"/>
  <c r="D349" i="43"/>
  <c r="D288" i="43"/>
  <c r="E362" i="43"/>
  <c r="D327" i="43"/>
  <c r="D219" i="43"/>
  <c r="D157" i="43"/>
  <c r="E207" i="43"/>
  <c r="E291" i="43"/>
  <c r="D158" i="43"/>
  <c r="D202" i="43"/>
  <c r="E262" i="43"/>
  <c r="E147" i="43"/>
  <c r="D108" i="43"/>
  <c r="E345" i="43"/>
  <c r="E363" i="43"/>
  <c r="E344" i="43"/>
  <c r="E248" i="43"/>
  <c r="D357" i="43"/>
  <c r="E227" i="43"/>
  <c r="D291" i="43"/>
  <c r="D227" i="43"/>
  <c r="E332" i="43"/>
  <c r="E375" i="43"/>
  <c r="E219" i="43"/>
  <c r="D135" i="43"/>
  <c r="E377" i="43"/>
  <c r="D356" i="43"/>
  <c r="E285" i="43"/>
  <c r="D214" i="43"/>
  <c r="E290" i="43"/>
  <c r="E204" i="43"/>
  <c r="E206" i="43"/>
  <c r="E191" i="43"/>
  <c r="D251" i="43"/>
  <c r="E358" i="43"/>
  <c r="E252" i="43"/>
  <c r="E152" i="43"/>
  <c r="E325" i="43"/>
  <c r="L245" i="43"/>
  <c r="I194" i="43"/>
  <c r="K198" i="43"/>
  <c r="E68" i="43"/>
  <c r="D179" i="43"/>
  <c r="E141" i="43"/>
  <c r="D165" i="43"/>
  <c r="E81" i="43"/>
  <c r="D337" i="43"/>
  <c r="D330" i="43"/>
  <c r="D272" i="43"/>
  <c r="E328" i="43"/>
  <c r="E330" i="43"/>
  <c r="E170" i="43"/>
  <c r="D143" i="43"/>
  <c r="E138" i="43"/>
  <c r="D295" i="43"/>
  <c r="E258" i="43"/>
  <c r="I128" i="43"/>
  <c r="E156" i="43"/>
  <c r="D115" i="43"/>
  <c r="D116" i="43"/>
  <c r="E296" i="43"/>
  <c r="E188" i="43"/>
  <c r="E308" i="43"/>
  <c r="D169" i="43"/>
  <c r="E115" i="43"/>
  <c r="E116" i="43"/>
  <c r="E165" i="43"/>
  <c r="E69" i="43"/>
  <c r="D303" i="43"/>
  <c r="D261" i="43"/>
  <c r="E134" i="43"/>
  <c r="D213" i="43"/>
  <c r="D348" i="43"/>
  <c r="E253" i="43"/>
  <c r="E97" i="43"/>
  <c r="E205" i="43"/>
  <c r="D132" i="43"/>
  <c r="E230" i="43"/>
  <c r="D292" i="43"/>
  <c r="D241" i="43"/>
  <c r="E349" i="43"/>
  <c r="D152" i="43"/>
  <c r="D87" i="43"/>
  <c r="D224" i="43"/>
  <c r="E249" i="43"/>
  <c r="D298" i="43"/>
  <c r="D286" i="43"/>
  <c r="E151" i="43"/>
  <c r="E122" i="43"/>
  <c r="E232" i="43"/>
  <c r="E256" i="43"/>
  <c r="E125" i="43"/>
  <c r="D210" i="43"/>
  <c r="E259" i="43"/>
  <c r="D325" i="43"/>
  <c r="D172" i="43"/>
  <c r="E300" i="43"/>
  <c r="L240" i="43"/>
  <c r="D234" i="43"/>
  <c r="D70" i="43"/>
  <c r="E195" i="43"/>
  <c r="D331" i="43"/>
  <c r="D86" i="43"/>
  <c r="E241" i="43"/>
  <c r="D167" i="43"/>
  <c r="D217" i="43"/>
  <c r="E163" i="43"/>
  <c r="D146" i="43"/>
  <c r="D184" i="43"/>
  <c r="E288" i="43"/>
  <c r="E234" i="43"/>
  <c r="D230" i="43"/>
  <c r="D209" i="43"/>
  <c r="E356" i="43"/>
  <c r="E254" i="43"/>
  <c r="D122" i="43"/>
  <c r="E292" i="43"/>
  <c r="D229" i="43"/>
  <c r="D339" i="43"/>
  <c r="E123" i="43"/>
  <c r="E357" i="43"/>
  <c r="D257" i="43"/>
  <c r="E80" i="43"/>
  <c r="D121" i="43"/>
  <c r="D191" i="43"/>
  <c r="E303" i="43"/>
  <c r="E251" i="43"/>
  <c r="E160" i="43"/>
  <c r="D321" i="43"/>
  <c r="E217" i="43"/>
  <c r="D218" i="43"/>
  <c r="D336" i="43"/>
  <c r="D175" i="43"/>
  <c r="E275" i="43"/>
  <c r="D203" i="43"/>
  <c r="D379" i="43"/>
  <c r="E92" i="43"/>
  <c r="D254" i="43"/>
  <c r="E372" i="43"/>
  <c r="D134" i="43"/>
  <c r="E71" i="43"/>
  <c r="D376" i="43"/>
  <c r="D147" i="43"/>
  <c r="E379" i="43"/>
  <c r="D226" i="43"/>
  <c r="E244" i="43"/>
  <c r="J100" i="43"/>
  <c r="L243" i="43"/>
  <c r="J305" i="43"/>
  <c r="L242" i="43"/>
  <c r="D178" i="43"/>
  <c r="D258" i="43"/>
  <c r="D294" i="43"/>
  <c r="E337" i="43"/>
  <c r="D316" i="43"/>
  <c r="E268" i="43"/>
  <c r="E316" i="43"/>
  <c r="D247" i="43"/>
  <c r="E93" i="43"/>
  <c r="E302" i="43"/>
  <c r="D267" i="43"/>
  <c r="D322" i="43"/>
  <c r="D246" i="43"/>
  <c r="E70" i="43"/>
  <c r="D163" i="43"/>
  <c r="D195" i="43"/>
  <c r="E238" i="43"/>
  <c r="D168" i="43"/>
  <c r="D232" i="43"/>
  <c r="E322" i="43"/>
  <c r="E263" i="43"/>
  <c r="D350" i="43"/>
  <c r="D335" i="43"/>
  <c r="E121" i="43"/>
  <c r="D358" i="43"/>
  <c r="E327" i="43"/>
  <c r="D285" i="43"/>
  <c r="E167" i="43"/>
  <c r="D281" i="43"/>
  <c r="E286" i="43"/>
  <c r="D97" i="43"/>
  <c r="L384" i="43"/>
  <c r="J381" i="43"/>
  <c r="I381" i="43"/>
  <c r="D180" i="43"/>
  <c r="E272" i="43"/>
  <c r="D320" i="43"/>
  <c r="D201" i="43"/>
  <c r="E314" i="43"/>
  <c r="E201" i="43"/>
  <c r="D141" i="43"/>
  <c r="D270" i="43"/>
  <c r="J310" i="43"/>
  <c r="E294" i="43"/>
  <c r="E189" i="43"/>
  <c r="D189" i="43"/>
  <c r="E164" i="43"/>
  <c r="D94" i="43"/>
  <c r="E261" i="43"/>
  <c r="D290" i="43"/>
  <c r="E281" i="43"/>
  <c r="D187" i="43"/>
  <c r="D341" i="43"/>
  <c r="E282" i="43"/>
  <c r="D277" i="43"/>
  <c r="E355" i="43"/>
  <c r="D207" i="43"/>
  <c r="D151" i="43"/>
  <c r="E323" i="43"/>
  <c r="E346" i="43"/>
  <c r="D182" i="43"/>
  <c r="D123" i="43"/>
  <c r="E131" i="43"/>
  <c r="E279" i="43"/>
  <c r="D280" i="43"/>
  <c r="D282" i="43"/>
  <c r="E187" i="43"/>
  <c r="D262" i="43"/>
  <c r="D162" i="43"/>
  <c r="I366" i="43"/>
  <c r="E353" i="43"/>
  <c r="D259" i="43"/>
  <c r="E218" i="43"/>
  <c r="D80" i="43"/>
  <c r="D102" i="43"/>
  <c r="E247" i="43"/>
  <c r="E182" i="43"/>
  <c r="E210" i="43"/>
  <c r="D149" i="43"/>
  <c r="D174" i="43"/>
  <c r="J370" i="43"/>
  <c r="K371" i="43"/>
  <c r="D355" i="43"/>
  <c r="D181" i="43"/>
  <c r="E143" i="43"/>
  <c r="D164" i="43"/>
  <c r="E83" i="43"/>
  <c r="D139" i="43"/>
  <c r="D308" i="43"/>
  <c r="K306" i="43"/>
  <c r="E319" i="43"/>
  <c r="D82" i="43"/>
  <c r="E169" i="43"/>
  <c r="E265" i="43"/>
  <c r="D269" i="43"/>
  <c r="D297" i="43"/>
  <c r="E320" i="43"/>
  <c r="D314" i="43"/>
  <c r="E283" i="43"/>
  <c r="D117" i="43"/>
  <c r="D118" i="43"/>
  <c r="E295" i="43"/>
  <c r="E269" i="43"/>
  <c r="E361" i="43"/>
  <c r="D170" i="43"/>
  <c r="E117" i="43"/>
  <c r="E118" i="43"/>
  <c r="E351" i="43"/>
  <c r="L365" i="43"/>
  <c r="E378" i="43"/>
  <c r="D235" i="43"/>
  <c r="E225" i="43"/>
  <c r="D103" i="43"/>
  <c r="D253" i="43"/>
  <c r="E224" i="43"/>
  <c r="E350" i="43"/>
  <c r="D216" i="43"/>
  <c r="E103" i="43"/>
  <c r="L306" i="43"/>
  <c r="E321" i="43"/>
  <c r="D332" i="43"/>
  <c r="E120" i="43"/>
  <c r="E336" i="43"/>
  <c r="D302" i="43"/>
  <c r="E301" i="43"/>
  <c r="E149" i="43"/>
  <c r="E168" i="43"/>
  <c r="D346" i="43"/>
  <c r="E235" i="43"/>
  <c r="D71" i="43"/>
  <c r="E233" i="43"/>
  <c r="E202" i="43"/>
  <c r="E246" i="43"/>
  <c r="D131" i="43"/>
  <c r="E267" i="43"/>
  <c r="D136" i="43"/>
  <c r="D124" i="43"/>
  <c r="E341" i="43"/>
  <c r="L88" i="43"/>
  <c r="E184" i="43"/>
  <c r="D93" i="43"/>
  <c r="E229" i="43"/>
  <c r="D248" i="43"/>
  <c r="D275" i="43"/>
  <c r="E132" i="43"/>
  <c r="E348" i="43"/>
  <c r="D238" i="43"/>
  <c r="E334" i="43"/>
  <c r="E209" i="43"/>
  <c r="D126" i="43"/>
  <c r="E376" i="43"/>
  <c r="D127" i="43"/>
  <c r="D154" i="43"/>
  <c r="E158" i="43"/>
  <c r="E237" i="43"/>
  <c r="E175" i="43"/>
  <c r="D301" i="43"/>
  <c r="E162" i="43"/>
  <c r="D220" i="43"/>
  <c r="D263" i="43"/>
  <c r="E266" i="43"/>
  <c r="D343" i="43"/>
  <c r="D363" i="43"/>
  <c r="E150" i="43"/>
  <c r="D266" i="43"/>
  <c r="D72" i="43"/>
  <c r="E153" i="43"/>
  <c r="L374" i="43"/>
  <c r="E343" i="43"/>
  <c r="D125" i="43"/>
  <c r="E200" i="43"/>
  <c r="D212" i="43"/>
  <c r="D150" i="43"/>
  <c r="E157" i="43"/>
  <c r="E214" i="43"/>
  <c r="D334" i="43"/>
  <c r="D225" i="43"/>
  <c r="E174" i="43"/>
  <c r="D244" i="43"/>
  <c r="D153" i="43"/>
  <c r="D378" i="43"/>
  <c r="E127" i="43"/>
  <c r="E108" i="43"/>
  <c r="D92" i="43"/>
  <c r="E277" i="43"/>
  <c r="D293" i="43"/>
  <c r="E172" i="43"/>
  <c r="L199" i="43"/>
  <c r="I370" i="43"/>
  <c r="L142" i="43"/>
  <c r="L137" i="43"/>
  <c r="E90" i="43"/>
  <c r="E315" i="43"/>
  <c r="D81" i="43"/>
  <c r="E264" i="43"/>
  <c r="D315" i="43"/>
  <c r="D119" i="43"/>
  <c r="E119" i="43"/>
  <c r="D256" i="43"/>
  <c r="D173" i="43"/>
  <c r="D200" i="43"/>
  <c r="D300" i="43"/>
  <c r="E220" i="43"/>
  <c r="E257" i="43"/>
  <c r="E299" i="43"/>
  <c r="D372" i="43"/>
  <c r="E203" i="43"/>
  <c r="E298" i="43"/>
  <c r="D377" i="43"/>
  <c r="E335" i="43"/>
  <c r="E126" i="43"/>
  <c r="E260" i="43"/>
  <c r="D166" i="43"/>
  <c r="E154" i="43"/>
  <c r="E155" i="43"/>
  <c r="E124" i="43"/>
  <c r="D353" i="43"/>
  <c r="D375" i="43"/>
  <c r="E216" i="43"/>
  <c r="E86" i="43"/>
  <c r="D96" i="43"/>
  <c r="D160" i="43"/>
  <c r="E213" i="43"/>
  <c r="D299" i="43"/>
  <c r="L369" i="43"/>
  <c r="BY129" i="34"/>
  <c r="BS320" i="34"/>
  <c r="BX241" i="34"/>
  <c r="CA296" i="34"/>
  <c r="BT320" i="34"/>
  <c r="BY309" i="34"/>
  <c r="BX129" i="34"/>
  <c r="BZ130" i="34"/>
  <c r="BZ129" i="34" s="1"/>
  <c r="BZ241" i="34"/>
  <c r="CA318" i="34"/>
  <c r="CA319" i="34" s="1"/>
  <c r="CA241" i="34"/>
  <c r="BX309" i="34"/>
  <c r="AP121" i="34"/>
  <c r="AQ84" i="34"/>
  <c r="AW78" i="34"/>
  <c r="BU308" i="34"/>
  <c r="BU203" i="34"/>
  <c r="BU268" i="34"/>
  <c r="BU61" i="34"/>
  <c r="BU29" i="34"/>
  <c r="BU118" i="34"/>
  <c r="BU182" i="34"/>
  <c r="BU173" i="34"/>
  <c r="BU62" i="34"/>
  <c r="BU174" i="34"/>
  <c r="BU140" i="34"/>
  <c r="BU238" i="34"/>
  <c r="BU187" i="34"/>
  <c r="BU259" i="34"/>
  <c r="BU142" i="34"/>
  <c r="BU16" i="34"/>
  <c r="BU298" i="34"/>
  <c r="BU85" i="34"/>
  <c r="BU166" i="34"/>
  <c r="BU72" i="34"/>
  <c r="BU28" i="34"/>
  <c r="CB285" i="34"/>
  <c r="CB311" i="34"/>
  <c r="CB244" i="34"/>
  <c r="CB259" i="34"/>
  <c r="CB267" i="34"/>
  <c r="AW295" i="34"/>
  <c r="AW305" i="34" s="1"/>
  <c r="CB298" i="34"/>
  <c r="CB217" i="34"/>
  <c r="CB152" i="34"/>
  <c r="CB27" i="34"/>
  <c r="CB282" i="34"/>
  <c r="CB99" i="34"/>
  <c r="CB277" i="34"/>
  <c r="CB196" i="34"/>
  <c r="CB168" i="34"/>
  <c r="CB28" i="34"/>
  <c r="CB242" i="34"/>
  <c r="CB198" i="34"/>
  <c r="CB110" i="34"/>
  <c r="CB68" i="34"/>
  <c r="CB103" i="34"/>
  <c r="CB56" i="34"/>
  <c r="CB189" i="34"/>
  <c r="AO24" i="34"/>
  <c r="BU94" i="34"/>
  <c r="BU127" i="34"/>
  <c r="BU152" i="34"/>
  <c r="BU257" i="34"/>
  <c r="BU67" i="34"/>
  <c r="BU272" i="34"/>
  <c r="BU195" i="34"/>
  <c r="BU165" i="34"/>
  <c r="BU88" i="34"/>
  <c r="BU226" i="34"/>
  <c r="BU108" i="34"/>
  <c r="BU312" i="34"/>
  <c r="BU221" i="34"/>
  <c r="BU222" i="34"/>
  <c r="BU87" i="34"/>
  <c r="BU44" i="34"/>
  <c r="BU103" i="34"/>
  <c r="BU8" i="34"/>
  <c r="BU263" i="34"/>
  <c r="CB93" i="34"/>
  <c r="CB89" i="34"/>
  <c r="CB281" i="34"/>
  <c r="CB96" i="34"/>
  <c r="CB252" i="34"/>
  <c r="CB215" i="34"/>
  <c r="CB60" i="34"/>
  <c r="CB70" i="34"/>
  <c r="CB127" i="34"/>
  <c r="CB57" i="34"/>
  <c r="CB166" i="34"/>
  <c r="CB208" i="34"/>
  <c r="CB62" i="34"/>
  <c r="CB275" i="34"/>
  <c r="CB117" i="34"/>
  <c r="CB35" i="34"/>
  <c r="CB29" i="34"/>
  <c r="CB94" i="34"/>
  <c r="CB246" i="34"/>
  <c r="CB218" i="34"/>
  <c r="CB186" i="34"/>
  <c r="CB213" i="34"/>
  <c r="CB133" i="34"/>
  <c r="AW310" i="34"/>
  <c r="CB203" i="34"/>
  <c r="CB216" i="34"/>
  <c r="CB19" i="34"/>
  <c r="BX246" i="34"/>
  <c r="BU197" i="34"/>
  <c r="BU39" i="34"/>
  <c r="BU82" i="34"/>
  <c r="BU63" i="34"/>
  <c r="BU202" i="34"/>
  <c r="BU86" i="34"/>
  <c r="BU294" i="34"/>
  <c r="BU149" i="34"/>
  <c r="BU93" i="34"/>
  <c r="BU185" i="34"/>
  <c r="BT223" i="34"/>
  <c r="BU188" i="34"/>
  <c r="BU216" i="34"/>
  <c r="BU284" i="34"/>
  <c r="BU277" i="34"/>
  <c r="BU148" i="34"/>
  <c r="BS310" i="34"/>
  <c r="CB161" i="34"/>
  <c r="CB315" i="34"/>
  <c r="CB100" i="34"/>
  <c r="CB185" i="34"/>
  <c r="CB171" i="34"/>
  <c r="CB16" i="34"/>
  <c r="CB83" i="34"/>
  <c r="CB222" i="34"/>
  <c r="CB286" i="34"/>
  <c r="CB227" i="34"/>
  <c r="CB137" i="34"/>
  <c r="CB271" i="34"/>
  <c r="CB299" i="34"/>
  <c r="CB234" i="34"/>
  <c r="CB177" i="34"/>
  <c r="CB253" i="34"/>
  <c r="CB139" i="34"/>
  <c r="CB148" i="34"/>
  <c r="CB235" i="34"/>
  <c r="CB38" i="34"/>
  <c r="CB270" i="34"/>
  <c r="CB111" i="34"/>
  <c r="CB146" i="34"/>
  <c r="CB75" i="34"/>
  <c r="CB240" i="34"/>
  <c r="CB8" i="34"/>
  <c r="CB278" i="34"/>
  <c r="CB142" i="34"/>
  <c r="BZ246" i="34"/>
  <c r="AU317" i="34"/>
  <c r="BU261" i="34"/>
  <c r="BU218" i="34"/>
  <c r="BU289" i="34"/>
  <c r="BU6" i="34"/>
  <c r="BU145" i="34"/>
  <c r="BU99" i="34"/>
  <c r="BU258" i="34"/>
  <c r="BU253" i="34"/>
  <c r="BU292" i="34"/>
  <c r="BU150" i="34"/>
  <c r="BU217" i="34"/>
  <c r="BU193" i="34"/>
  <c r="BU275" i="34"/>
  <c r="BU30" i="34"/>
  <c r="BU60" i="34"/>
  <c r="BU146" i="34"/>
  <c r="BU280" i="34"/>
  <c r="BU199" i="34"/>
  <c r="BU58" i="34"/>
  <c r="BS295" i="34"/>
  <c r="CB106" i="34"/>
  <c r="CB136" i="34"/>
  <c r="AW301" i="34"/>
  <c r="CB164" i="34"/>
  <c r="CB31" i="34"/>
  <c r="CB87" i="34"/>
  <c r="CB84" i="34"/>
  <c r="CB274" i="34"/>
  <c r="CB71" i="34"/>
  <c r="CB76" i="34"/>
  <c r="CB30" i="34"/>
  <c r="CB59" i="34"/>
  <c r="CB188" i="34"/>
  <c r="CB293" i="34"/>
  <c r="CB195" i="34"/>
  <c r="CB170" i="34"/>
  <c r="CB163" i="34"/>
  <c r="CB77" i="34"/>
  <c r="CB98" i="34"/>
  <c r="CB308" i="34"/>
  <c r="CB33" i="34"/>
  <c r="CB200" i="34"/>
  <c r="CB155" i="34"/>
  <c r="CB191" i="34"/>
  <c r="CB9" i="34"/>
  <c r="BU160" i="34"/>
  <c r="BU299" i="34"/>
  <c r="BU71" i="34"/>
  <c r="BU190" i="34"/>
  <c r="BU192" i="34"/>
  <c r="BU170" i="34"/>
  <c r="BU267" i="34"/>
  <c r="BU198" i="34"/>
  <c r="BU156" i="34"/>
  <c r="BU282" i="34"/>
  <c r="BU314" i="34"/>
  <c r="BU235" i="34"/>
  <c r="BU38" i="34"/>
  <c r="BU237" i="34"/>
  <c r="BU120" i="34"/>
  <c r="BU90" i="34"/>
  <c r="BU33" i="34"/>
  <c r="BU139" i="34"/>
  <c r="BU110" i="34"/>
  <c r="BU59" i="34"/>
  <c r="BU22" i="34"/>
  <c r="CB312" i="34"/>
  <c r="CB279" i="34"/>
  <c r="CB58" i="34"/>
  <c r="CB212" i="34"/>
  <c r="CB223" i="34"/>
  <c r="CB173" i="34"/>
  <c r="CB197" i="34"/>
  <c r="CB39" i="34"/>
  <c r="CB82" i="34"/>
  <c r="CB81" i="34"/>
  <c r="CB214" i="34"/>
  <c r="CB182" i="34"/>
  <c r="CB156" i="34"/>
  <c r="CB123" i="34"/>
  <c r="CB290" i="34"/>
  <c r="CB314" i="34"/>
  <c r="CB150" i="34"/>
  <c r="CB88" i="34"/>
  <c r="CB67" i="34"/>
  <c r="CB229" i="34"/>
  <c r="CB143" i="34"/>
  <c r="BU281" i="34"/>
  <c r="BU180" i="34"/>
  <c r="BU239" i="34"/>
  <c r="BU32" i="34"/>
  <c r="BU234" i="34"/>
  <c r="BU70" i="34"/>
  <c r="BU57" i="34"/>
  <c r="BU168" i="34"/>
  <c r="BS191" i="34"/>
  <c r="BT316" i="34"/>
  <c r="BU229" i="34"/>
  <c r="BU98" i="34"/>
  <c r="BU183" i="34"/>
  <c r="BU123" i="34"/>
  <c r="BU177" i="34"/>
  <c r="BU7" i="34"/>
  <c r="BU286" i="34"/>
  <c r="BU285" i="34"/>
  <c r="BU224" i="34"/>
  <c r="BT295" i="34"/>
  <c r="CB272" i="34"/>
  <c r="AW24" i="34"/>
  <c r="CB23" i="34"/>
  <c r="CB86" i="34"/>
  <c r="CB224" i="34"/>
  <c r="CB7" i="34"/>
  <c r="CB221" i="34"/>
  <c r="CB228" i="34"/>
  <c r="CB284" i="34"/>
  <c r="CB169" i="34"/>
  <c r="CB292" i="34"/>
  <c r="CB236" i="34"/>
  <c r="CB226" i="34"/>
  <c r="CB131" i="34"/>
  <c r="CB120" i="34"/>
  <c r="CB280" i="34"/>
  <c r="CB294" i="34"/>
  <c r="CB233" i="34"/>
  <c r="AW176" i="34"/>
  <c r="AW179" i="34" s="1"/>
  <c r="CB193" i="34"/>
  <c r="CB257" i="34"/>
  <c r="CB190" i="34"/>
  <c r="CB141" i="34"/>
  <c r="CB154" i="34"/>
  <c r="CB158" i="34"/>
  <c r="BU184" i="34"/>
  <c r="BU102" i="34"/>
  <c r="BU161" i="34"/>
  <c r="BU291" i="34"/>
  <c r="BU189" i="34"/>
  <c r="BU96" i="34"/>
  <c r="BU153" i="34"/>
  <c r="BU141" i="34"/>
  <c r="BU313" i="34"/>
  <c r="BU163" i="34"/>
  <c r="BU215" i="34"/>
  <c r="BU89" i="34"/>
  <c r="AP255" i="34"/>
  <c r="BU271" i="34"/>
  <c r="BU154" i="34"/>
  <c r="BU211" i="34"/>
  <c r="BU213" i="34"/>
  <c r="BU111" i="34"/>
  <c r="BU83" i="34"/>
  <c r="BU315" i="34"/>
  <c r="CB91" i="34"/>
  <c r="CB219" i="34"/>
  <c r="CB104" i="34"/>
  <c r="CB184" i="34"/>
  <c r="CB283" i="34"/>
  <c r="CB199" i="34"/>
  <c r="CB202" i="34"/>
  <c r="CB237" i="34"/>
  <c r="CB6" i="34"/>
  <c r="CB289" i="34"/>
  <c r="CB145" i="34"/>
  <c r="CB153" i="34"/>
  <c r="CB61" i="34"/>
  <c r="CB261" i="34"/>
  <c r="CB239" i="34"/>
  <c r="CB138" i="34"/>
  <c r="CB102" i="34"/>
  <c r="CB258" i="34"/>
  <c r="CB32" i="34"/>
  <c r="CB192" i="34"/>
  <c r="CB180" i="34"/>
  <c r="CB140" i="34"/>
  <c r="CB149" i="34"/>
  <c r="CB34" i="34"/>
  <c r="CB90" i="34"/>
  <c r="BT191" i="34"/>
  <c r="BU162" i="34"/>
  <c r="BU131" i="34"/>
  <c r="BU270" i="34"/>
  <c r="BU138" i="34"/>
  <c r="BS223" i="34"/>
  <c r="BU109" i="34"/>
  <c r="BU155" i="34"/>
  <c r="BU311" i="34"/>
  <c r="BU23" i="34"/>
  <c r="BU236" i="34"/>
  <c r="BU293" i="34"/>
  <c r="BS316" i="34"/>
  <c r="BU169" i="34"/>
  <c r="BU228" i="34"/>
  <c r="BU136" i="34"/>
  <c r="BU68" i="34"/>
  <c r="BU143" i="34"/>
  <c r="BU104" i="34"/>
  <c r="BU56" i="34"/>
  <c r="BU171" i="34"/>
  <c r="BU227" i="34"/>
  <c r="BU279" i="34"/>
  <c r="BU196" i="34"/>
  <c r="BT310" i="34"/>
  <c r="CB124" i="34"/>
  <c r="CB187" i="34"/>
  <c r="CB165" i="34"/>
  <c r="CB174" i="34"/>
  <c r="CB211" i="34"/>
  <c r="CB238" i="34"/>
  <c r="CB313" i="34"/>
  <c r="CB44" i="34"/>
  <c r="CB160" i="34"/>
  <c r="CB36" i="34"/>
  <c r="CB316" i="34"/>
  <c r="CB109" i="34"/>
  <c r="CB108" i="34"/>
  <c r="CB183" i="34"/>
  <c r="CB72" i="34"/>
  <c r="CB85" i="34"/>
  <c r="CB175" i="34"/>
  <c r="CB118" i="34"/>
  <c r="CB22" i="34"/>
  <c r="CB264" i="34"/>
  <c r="CB268" i="34"/>
  <c r="CB263" i="34"/>
  <c r="CB260" i="34"/>
  <c r="CB63" i="34"/>
  <c r="CB162" i="34"/>
  <c r="CB273" i="34"/>
  <c r="CB220" i="34"/>
  <c r="AV134" i="34"/>
  <c r="AV306" i="34" s="1"/>
  <c r="CB128" i="34"/>
  <c r="CB276" i="34"/>
  <c r="CB17" i="34"/>
  <c r="CB126" i="34"/>
  <c r="CB210" i="34"/>
  <c r="CB105" i="34"/>
  <c r="CB209" i="34"/>
  <c r="CB116" i="34"/>
  <c r="CB113" i="34"/>
  <c r="CB115" i="34"/>
  <c r="CB18" i="34"/>
  <c r="CB266" i="34"/>
  <c r="CB262" i="34"/>
  <c r="AW255" i="34"/>
  <c r="CB125" i="34"/>
  <c r="CB206" i="34"/>
  <c r="CB251" i="34"/>
  <c r="CB74" i="34"/>
  <c r="CB53" i="34"/>
  <c r="CB114" i="34"/>
  <c r="CB201" i="34"/>
  <c r="CB11" i="34"/>
  <c r="CB101" i="34"/>
  <c r="CB26" i="34"/>
  <c r="CB13" i="34"/>
  <c r="CB287" i="34"/>
  <c r="CB159" i="34"/>
  <c r="CB297" i="34"/>
  <c r="CB10" i="34"/>
  <c r="CB15" i="34"/>
  <c r="CB12" i="34"/>
  <c r="CB207" i="34"/>
  <c r="CB14" i="34"/>
  <c r="CB51" i="34"/>
  <c r="CB254" i="34"/>
  <c r="CB55" i="34"/>
  <c r="CB291" i="34"/>
  <c r="CB250" i="34"/>
  <c r="CB50" i="34"/>
  <c r="CB172" i="34"/>
  <c r="BU5" i="34"/>
  <c r="AP5" i="34"/>
  <c r="CB52" i="34"/>
  <c r="CB230" i="34"/>
  <c r="CB54" i="34"/>
  <c r="CB232" i="34"/>
  <c r="CB5" i="34"/>
  <c r="AW5" i="34"/>
  <c r="CB25" i="34"/>
  <c r="CB231" i="34"/>
  <c r="AW320" i="34"/>
  <c r="CB300" i="34"/>
  <c r="CB255" i="34"/>
  <c r="CB205" i="34"/>
  <c r="CB204" i="34"/>
  <c r="CB92" i="34"/>
  <c r="CB265" i="34"/>
  <c r="CB288" i="34"/>
  <c r="CB147" i="34"/>
  <c r="CB144" i="34"/>
  <c r="CB132" i="34"/>
  <c r="CB79" i="34"/>
  <c r="CB225" i="34"/>
  <c r="AW135" i="34"/>
  <c r="CB151" i="34"/>
  <c r="CB95" i="34"/>
  <c r="CB97" i="34"/>
  <c r="CB4" i="34"/>
  <c r="CB194" i="34"/>
  <c r="CB256" i="34"/>
  <c r="CB80" i="34"/>
  <c r="BZ64" i="34"/>
  <c r="BT300" i="34"/>
  <c r="BT283" i="34"/>
  <c r="BT207" i="34"/>
  <c r="BU266" i="34"/>
  <c r="BU137" i="34"/>
  <c r="BY245" i="34"/>
  <c r="BU124" i="34"/>
  <c r="BU125" i="34"/>
  <c r="BU264" i="34"/>
  <c r="BU250" i="34"/>
  <c r="BU251" i="34"/>
  <c r="CA64" i="34"/>
  <c r="CB64" i="34"/>
  <c r="CA246" i="34"/>
  <c r="BS219" i="34"/>
  <c r="BS92" i="34"/>
  <c r="BU74" i="34"/>
  <c r="BU75" i="34"/>
  <c r="BS300" i="34"/>
  <c r="BS283" i="34"/>
  <c r="BS207" i="34"/>
  <c r="BU256" i="34"/>
  <c r="BU273" i="34"/>
  <c r="BU194" i="34"/>
  <c r="BT117" i="34"/>
  <c r="BT115" i="34"/>
  <c r="BT113" i="34"/>
  <c r="BT116" i="34"/>
  <c r="BT114" i="34"/>
  <c r="BS210" i="34"/>
  <c r="BS209" i="34"/>
  <c r="BS31" i="34"/>
  <c r="BU262" i="34"/>
  <c r="BU255" i="34"/>
  <c r="BU79" i="34"/>
  <c r="BU77" i="34"/>
  <c r="BU18" i="34"/>
  <c r="BU19" i="34"/>
  <c r="BU17" i="34"/>
  <c r="CB245" i="34"/>
  <c r="BU200" i="34"/>
  <c r="BU201" i="34"/>
  <c r="BU287" i="34"/>
  <c r="BU101" i="34"/>
  <c r="BU100" i="34"/>
  <c r="BU208" i="34"/>
  <c r="BU26" i="34"/>
  <c r="BT158" i="34"/>
  <c r="BT159" i="34"/>
  <c r="BU206" i="34"/>
  <c r="BU204" i="34"/>
  <c r="BU205" i="34"/>
  <c r="BU105" i="34"/>
  <c r="BU106" i="34"/>
  <c r="BU297" i="34"/>
  <c r="BU244" i="34"/>
  <c r="BT210" i="34"/>
  <c r="BT209" i="34"/>
  <c r="BT31" i="34"/>
  <c r="BU233" i="34"/>
  <c r="BU231" i="34"/>
  <c r="BU232" i="34"/>
  <c r="BU230" i="34"/>
  <c r="BS158" i="34"/>
  <c r="BS159" i="34"/>
  <c r="BU252" i="34"/>
  <c r="BU54" i="34"/>
  <c r="BU52" i="34"/>
  <c r="BU50" i="34"/>
  <c r="BU55" i="34"/>
  <c r="BU53" i="34"/>
  <c r="BU51" i="34"/>
  <c r="BU4" i="34"/>
  <c r="AP295" i="34"/>
  <c r="N14" i="31"/>
  <c r="N52" i="36"/>
  <c r="AA14" i="31"/>
  <c r="AV317" i="34"/>
  <c r="AV130" i="34"/>
  <c r="AV302" i="34"/>
  <c r="BZ317" i="34"/>
  <c r="AN305" i="34"/>
  <c r="AN296" i="34"/>
  <c r="BS135" i="34"/>
  <c r="AP320" i="34"/>
  <c r="AP135" i="34"/>
  <c r="AO305" i="34"/>
  <c r="AP310" i="34"/>
  <c r="AO296" i="34"/>
  <c r="BT135" i="34"/>
  <c r="AQ286" i="34"/>
  <c r="AQ143" i="34"/>
  <c r="AQ7" i="34"/>
  <c r="AQ92" i="34"/>
  <c r="AQ279" i="34"/>
  <c r="AQ83" i="34"/>
  <c r="AQ211" i="34"/>
  <c r="AQ108" i="34"/>
  <c r="AQ192" i="34"/>
  <c r="AQ195" i="34"/>
  <c r="AQ150" i="34"/>
  <c r="AQ23" i="34"/>
  <c r="AQ99" i="34"/>
  <c r="AQ221" i="34"/>
  <c r="AQ16" i="34"/>
  <c r="AQ253" i="34"/>
  <c r="AQ110" i="34"/>
  <c r="AP244" i="34"/>
  <c r="AP100" i="34"/>
  <c r="AP251" i="34"/>
  <c r="AN126" i="34"/>
  <c r="AO290" i="34"/>
  <c r="AN212" i="34"/>
  <c r="AO95" i="34"/>
  <c r="AQ183" i="34"/>
  <c r="AQ277" i="34"/>
  <c r="AQ77" i="34"/>
  <c r="AQ141" i="34"/>
  <c r="AQ59" i="34"/>
  <c r="AQ127" i="34"/>
  <c r="AQ138" i="34"/>
  <c r="AQ58" i="34"/>
  <c r="AQ213" i="34"/>
  <c r="AQ32" i="34"/>
  <c r="AQ267" i="34"/>
  <c r="AQ152" i="34"/>
  <c r="AQ102" i="34"/>
  <c r="AQ8" i="34"/>
  <c r="AQ145" i="34"/>
  <c r="AQ205" i="34"/>
  <c r="AQ44" i="34"/>
  <c r="AQ140" i="34"/>
  <c r="AQ298" i="34"/>
  <c r="AQ193" i="34"/>
  <c r="AQ93" i="34"/>
  <c r="AQ229" i="34"/>
  <c r="AQ96" i="34"/>
  <c r="AQ311" i="34"/>
  <c r="AQ87" i="34"/>
  <c r="AQ86" i="34"/>
  <c r="AQ190" i="34"/>
  <c r="AQ137" i="34"/>
  <c r="AQ294" i="34"/>
  <c r="AQ85" i="34"/>
  <c r="AQ198" i="34"/>
  <c r="AQ131" i="34"/>
  <c r="AQ166" i="34"/>
  <c r="AQ153" i="34"/>
  <c r="AQ148" i="34"/>
  <c r="AQ314" i="34"/>
  <c r="AQ203" i="34"/>
  <c r="AQ101" i="34"/>
  <c r="AQ261" i="34"/>
  <c r="AQ104" i="34"/>
  <c r="AQ91" i="34"/>
  <c r="AQ155" i="34"/>
  <c r="AQ273" i="34"/>
  <c r="AQ39" i="34"/>
  <c r="AQ90" i="34"/>
  <c r="AQ262" i="34"/>
  <c r="AP51" i="34"/>
  <c r="AP18" i="34"/>
  <c r="AP266" i="34"/>
  <c r="AP201" i="34"/>
  <c r="AP106" i="34"/>
  <c r="AP219" i="34"/>
  <c r="BU91" i="34" s="1"/>
  <c r="AP223" i="34"/>
  <c r="AN290" i="34"/>
  <c r="AO212" i="34"/>
  <c r="AN220" i="34"/>
  <c r="AN76" i="34"/>
  <c r="AO172" i="34"/>
  <c r="AN27" i="34"/>
  <c r="AN214" i="34"/>
  <c r="AQ162" i="34"/>
  <c r="AQ184" i="34"/>
  <c r="AQ293" i="34"/>
  <c r="AQ189" i="34"/>
  <c r="AQ68" i="34"/>
  <c r="AQ272" i="34"/>
  <c r="AQ177" i="34"/>
  <c r="AQ297" i="34"/>
  <c r="AQ237" i="34"/>
  <c r="AQ187" i="34"/>
  <c r="AQ120" i="34"/>
  <c r="AQ28" i="34"/>
  <c r="AQ215" i="34"/>
  <c r="AQ280" i="34"/>
  <c r="AP75" i="34"/>
  <c r="AQ308" i="34"/>
  <c r="AQ4" i="34"/>
  <c r="AQ30" i="34"/>
  <c r="AQ313" i="34"/>
  <c r="AQ22" i="34"/>
  <c r="AQ109" i="34"/>
  <c r="AQ270" i="34"/>
  <c r="AQ82" i="34"/>
  <c r="AQ111" i="34"/>
  <c r="AQ118" i="34"/>
  <c r="AQ271" i="34"/>
  <c r="AQ61" i="34"/>
  <c r="AQ239" i="34"/>
  <c r="AQ268" i="34"/>
  <c r="AQ105" i="34"/>
  <c r="AQ169" i="34"/>
  <c r="AQ257" i="34"/>
  <c r="AQ70" i="34"/>
  <c r="AQ182" i="34"/>
  <c r="AQ146" i="34"/>
  <c r="AQ17" i="34"/>
  <c r="AQ234" i="34"/>
  <c r="AQ62" i="34"/>
  <c r="AQ228" i="34"/>
  <c r="AQ275" i="34"/>
  <c r="AQ29" i="34"/>
  <c r="AQ282" i="34"/>
  <c r="AQ103" i="34"/>
  <c r="AQ285" i="34"/>
  <c r="AQ235" i="34"/>
  <c r="AQ196" i="34"/>
  <c r="AQ186" i="34"/>
  <c r="AQ149" i="34"/>
  <c r="AQ163" i="34"/>
  <c r="AQ63" i="34"/>
  <c r="AQ265" i="34"/>
  <c r="AQ25" i="34"/>
  <c r="AQ74" i="34"/>
  <c r="AQ202" i="34"/>
  <c r="AQ258" i="34"/>
  <c r="AQ136" i="34"/>
  <c r="AQ200" i="34"/>
  <c r="AQ289" i="34"/>
  <c r="AQ292" i="34"/>
  <c r="AQ142" i="34"/>
  <c r="AP212" i="34"/>
  <c r="AP209" i="34"/>
  <c r="AP288" i="34"/>
  <c r="AP316" i="34"/>
  <c r="AP114" i="34"/>
  <c r="AO115" i="34"/>
  <c r="AN210" i="34"/>
  <c r="AN172" i="34"/>
  <c r="AP191" i="34"/>
  <c r="AQ161" i="34"/>
  <c r="AQ222" i="34"/>
  <c r="AQ224" i="34"/>
  <c r="AQ180" i="34"/>
  <c r="AQ299" i="34"/>
  <c r="AQ113" i="34"/>
  <c r="AQ218" i="34"/>
  <c r="AQ284" i="34"/>
  <c r="AQ50" i="34"/>
  <c r="AQ281" i="34"/>
  <c r="AQ291" i="34"/>
  <c r="AQ171" i="34"/>
  <c r="AQ139" i="34"/>
  <c r="AQ154" i="34"/>
  <c r="AP79" i="34"/>
  <c r="AO144" i="34"/>
  <c r="AO128" i="34"/>
  <c r="AO27" i="34"/>
  <c r="AN300" i="34"/>
  <c r="AQ236" i="34"/>
  <c r="AQ33" i="34"/>
  <c r="AQ124" i="34"/>
  <c r="AQ231" i="34"/>
  <c r="AQ207" i="34"/>
  <c r="AQ56" i="34"/>
  <c r="AQ156" i="34"/>
  <c r="AQ98" i="34"/>
  <c r="AQ38" i="34"/>
  <c r="AQ216" i="34"/>
  <c r="AQ233" i="34"/>
  <c r="AQ168" i="34"/>
  <c r="AQ226" i="34"/>
  <c r="AQ170" i="34"/>
  <c r="AQ208" i="34"/>
  <c r="AQ60" i="34"/>
  <c r="AQ6" i="34"/>
  <c r="AQ173" i="34"/>
  <c r="AQ250" i="34"/>
  <c r="AQ230" i="34"/>
  <c r="AQ217" i="34"/>
  <c r="AQ199" i="34"/>
  <c r="AQ188" i="34"/>
  <c r="AQ227" i="34"/>
  <c r="AQ197" i="34"/>
  <c r="AQ57" i="34"/>
  <c r="AQ157" i="34"/>
  <c r="AQ316" i="34"/>
  <c r="AQ160" i="34"/>
  <c r="AQ72" i="34"/>
  <c r="AQ67" i="34"/>
  <c r="AQ185" i="34"/>
  <c r="AQ263" i="34"/>
  <c r="AQ88" i="34"/>
  <c r="AQ232" i="34"/>
  <c r="AQ89" i="34"/>
  <c r="AQ315" i="34"/>
  <c r="AQ259" i="34"/>
  <c r="AQ165" i="34"/>
  <c r="AQ174" i="34"/>
  <c r="AQ204" i="34"/>
  <c r="AQ206" i="34" s="1"/>
  <c r="AQ123" i="34"/>
  <c r="AQ238" i="34"/>
  <c r="AQ312" i="34"/>
  <c r="AQ71" i="34"/>
  <c r="AQ94" i="34"/>
  <c r="AQ158" i="34"/>
  <c r="AN144" i="34"/>
  <c r="AP159" i="34"/>
  <c r="AP186" i="34"/>
  <c r="AP194" i="34"/>
  <c r="AP254" i="34"/>
  <c r="AO76" i="34"/>
  <c r="AO73" i="34" s="1"/>
  <c r="AO214" i="34"/>
  <c r="AO210" i="34"/>
  <c r="AP125" i="34"/>
  <c r="AP283" i="34"/>
  <c r="AO300" i="34"/>
  <c r="AP26" i="34"/>
  <c r="AU130" i="34"/>
  <c r="AU302" i="34"/>
  <c r="AN256" i="34"/>
  <c r="AO19" i="34"/>
  <c r="AO52" i="34"/>
  <c r="AO256" i="34"/>
  <c r="AO287" i="34"/>
  <c r="AN52" i="34"/>
  <c r="AN264" i="34"/>
  <c r="AN287" i="34"/>
  <c r="AN116" i="34"/>
  <c r="AO264" i="34"/>
  <c r="AU65" i="34"/>
  <c r="AS14" i="34"/>
  <c r="AV245" i="34"/>
  <c r="AS245" i="34"/>
  <c r="AU15" i="34"/>
  <c r="AV15" i="34"/>
  <c r="AW14" i="34"/>
  <c r="AT66" i="34"/>
  <c r="BY65" i="34" s="1"/>
  <c r="AU245" i="34"/>
  <c r="AT15" i="34"/>
  <c r="AV65" i="34"/>
  <c r="AW65" i="34"/>
  <c r="AS66" i="34"/>
  <c r="BX65" i="34" s="1"/>
  <c r="AQ122" i="34"/>
  <c r="AM158" i="34"/>
  <c r="AM244" i="34"/>
  <c r="AM252" i="34"/>
  <c r="AM31" i="34"/>
  <c r="AM201" i="34"/>
  <c r="AM19" i="34"/>
  <c r="AM287" i="34"/>
  <c r="AM52" i="34"/>
  <c r="AM126" i="34"/>
  <c r="AM92" i="34"/>
  <c r="AM25" i="34"/>
  <c r="AM116" i="34"/>
  <c r="AM264" i="34"/>
  <c r="AM75" i="34"/>
  <c r="AM210" i="34"/>
  <c r="AM106" i="34"/>
  <c r="AM288" i="34"/>
  <c r="AM194" i="34"/>
  <c r="AM207" i="34"/>
  <c r="AM144" i="34"/>
  <c r="AM113" i="34"/>
  <c r="AM265" i="34"/>
  <c r="AM51" i="34"/>
  <c r="AM256" i="34"/>
  <c r="AM266" i="34"/>
  <c r="AM254" i="34"/>
  <c r="AM115" i="34"/>
  <c r="AM26" i="34"/>
  <c r="AM186" i="34"/>
  <c r="AM251" i="34"/>
  <c r="AM97" i="34"/>
  <c r="AM125" i="34"/>
  <c r="AM220" i="34"/>
  <c r="AM100" i="34"/>
  <c r="AM18" i="34"/>
  <c r="AM300" i="34"/>
  <c r="AM90" i="34"/>
  <c r="BD116" i="31"/>
  <c r="BD364" i="31"/>
  <c r="BK305" i="31"/>
  <c r="BD223" i="31"/>
  <c r="BD320" i="31"/>
  <c r="BD287" i="31"/>
  <c r="BK381" i="31"/>
  <c r="BK194" i="31"/>
  <c r="BD384" i="31"/>
  <c r="BL383" i="31"/>
  <c r="BD255" i="31"/>
  <c r="BC329" i="31"/>
  <c r="BD273" i="31"/>
  <c r="BD359" i="31"/>
  <c r="BL360" i="31"/>
  <c r="BJ373" i="31"/>
  <c r="BL305" i="31"/>
  <c r="BD156" i="31"/>
  <c r="BD351" i="31"/>
  <c r="BD328" i="31"/>
  <c r="BC154" i="31"/>
  <c r="BC222" i="31"/>
  <c r="BD271" i="31"/>
  <c r="BD380" i="31"/>
  <c r="BI193" i="31"/>
  <c r="BC89" i="31"/>
  <c r="BC271" i="31"/>
  <c r="BI373" i="31"/>
  <c r="BD347" i="31"/>
  <c r="BJ193" i="31"/>
  <c r="BD199" i="31"/>
  <c r="BD283" i="31"/>
  <c r="BD222" i="31"/>
  <c r="BC177" i="31"/>
  <c r="BI305" i="31"/>
  <c r="F203" i="44"/>
  <c r="BD180" i="31"/>
  <c r="BD374" i="31"/>
  <c r="BD274" i="31"/>
  <c r="BC156" i="31"/>
  <c r="BL382" i="31"/>
  <c r="C271" i="43" l="1"/>
  <c r="C364" i="43"/>
  <c r="C189" i="43"/>
  <c r="C90" i="43"/>
  <c r="C320" i="43"/>
  <c r="C208" i="43"/>
  <c r="C170" i="43"/>
  <c r="C180" i="43"/>
  <c r="C116" i="43"/>
  <c r="C95" i="43"/>
  <c r="E199" i="43"/>
  <c r="F119" i="43"/>
  <c r="F316" i="43"/>
  <c r="F296" i="43"/>
  <c r="E273" i="43"/>
  <c r="F170" i="43"/>
  <c r="F270" i="43"/>
  <c r="F272" i="43"/>
  <c r="F265" i="43"/>
  <c r="F83" i="43"/>
  <c r="F319" i="43"/>
  <c r="D274" i="43"/>
  <c r="E179" i="43"/>
  <c r="F320" i="43"/>
  <c r="F139" i="43"/>
  <c r="L310" i="43"/>
  <c r="F314" i="43"/>
  <c r="J309" i="43"/>
  <c r="E347" i="43"/>
  <c r="M320" i="43"/>
  <c r="M159" i="43"/>
  <c r="M143" i="43"/>
  <c r="M352" i="43"/>
  <c r="M269" i="43"/>
  <c r="M295" i="43"/>
  <c r="M296" i="43"/>
  <c r="M314" i="43"/>
  <c r="M115" i="43"/>
  <c r="M79" i="43"/>
  <c r="M351" i="43"/>
  <c r="M75" i="43"/>
  <c r="M138" i="43"/>
  <c r="M179" i="43"/>
  <c r="M169" i="43"/>
  <c r="M340" i="43"/>
  <c r="M337" i="43"/>
  <c r="M327" i="43"/>
  <c r="M182" i="43"/>
  <c r="M247" i="43"/>
  <c r="M100" i="43"/>
  <c r="M302" i="43"/>
  <c r="M251" i="43"/>
  <c r="F343" i="43"/>
  <c r="F168" i="43"/>
  <c r="F292" i="43"/>
  <c r="F300" i="43"/>
  <c r="F173" i="43"/>
  <c r="F155" i="43"/>
  <c r="M154" i="43"/>
  <c r="M244" i="43"/>
  <c r="M166" i="43"/>
  <c r="M125" i="43"/>
  <c r="M70" i="43"/>
  <c r="M347" i="43"/>
  <c r="M155" i="43"/>
  <c r="F277" i="43"/>
  <c r="F377" i="43"/>
  <c r="F253" i="43"/>
  <c r="F248" i="43"/>
  <c r="M254" i="43"/>
  <c r="M297" i="43"/>
  <c r="M195" i="43"/>
  <c r="M233" i="43"/>
  <c r="M71" i="43"/>
  <c r="F349" i="43"/>
  <c r="F187" i="43"/>
  <c r="E380" i="43"/>
  <c r="F134" i="43"/>
  <c r="F244" i="43"/>
  <c r="M131" i="43"/>
  <c r="M354" i="43"/>
  <c r="M278" i="43"/>
  <c r="M261" i="43"/>
  <c r="M122" i="43"/>
  <c r="F123" i="43"/>
  <c r="F154" i="43"/>
  <c r="F299" i="43"/>
  <c r="F262" i="43"/>
  <c r="F254" i="43"/>
  <c r="M73" i="43"/>
  <c r="M97" i="43"/>
  <c r="M227" i="43"/>
  <c r="M252" i="43"/>
  <c r="M135" i="43"/>
  <c r="M95" i="43"/>
  <c r="M170" i="43"/>
  <c r="F344" i="43"/>
  <c r="F339" i="43"/>
  <c r="F356" i="43"/>
  <c r="F209" i="43"/>
  <c r="F325" i="43"/>
  <c r="M342" i="43"/>
  <c r="M210" i="43"/>
  <c r="M299" i="43"/>
  <c r="M241" i="43"/>
  <c r="M201" i="43"/>
  <c r="M147" i="43"/>
  <c r="M164" i="43"/>
  <c r="F212" i="43"/>
  <c r="F252" i="43"/>
  <c r="F213" i="43"/>
  <c r="F127" i="43"/>
  <c r="I310" i="43"/>
  <c r="M282" i="43"/>
  <c r="M99" i="43"/>
  <c r="M272" i="43"/>
  <c r="M134" i="43"/>
  <c r="M160" i="43"/>
  <c r="F327" i="43"/>
  <c r="F151" i="43"/>
  <c r="F172" i="43"/>
  <c r="F259" i="43"/>
  <c r="F216" i="43"/>
  <c r="M253" i="43"/>
  <c r="M174" i="43"/>
  <c r="M232" i="43"/>
  <c r="M346" i="43"/>
  <c r="M362" i="43"/>
  <c r="M308" i="43"/>
  <c r="F136" i="43"/>
  <c r="F80" i="43"/>
  <c r="F302" i="43"/>
  <c r="F237" i="43"/>
  <c r="F125" i="43"/>
  <c r="L383" i="43"/>
  <c r="I373" i="43"/>
  <c r="K194" i="43"/>
  <c r="L360" i="43"/>
  <c r="C82" i="43"/>
  <c r="C179" i="43"/>
  <c r="C89" i="43"/>
  <c r="F68" i="43"/>
  <c r="F114" i="43"/>
  <c r="D223" i="43"/>
  <c r="F295" i="43"/>
  <c r="E274" i="43"/>
  <c r="F169" i="43"/>
  <c r="E223" i="43"/>
  <c r="F164" i="43"/>
  <c r="F264" i="43"/>
  <c r="F82" i="43"/>
  <c r="F326" i="43"/>
  <c r="E178" i="43"/>
  <c r="E181" i="43"/>
  <c r="D271" i="43"/>
  <c r="F138" i="43"/>
  <c r="M128" i="43"/>
  <c r="F328" i="43"/>
  <c r="F201" i="43"/>
  <c r="E364" i="43"/>
  <c r="M258" i="43"/>
  <c r="M215" i="43"/>
  <c r="M196" i="43"/>
  <c r="M329" i="43"/>
  <c r="M319" i="43"/>
  <c r="M89" i="43"/>
  <c r="M118" i="43"/>
  <c r="F69" i="43"/>
  <c r="M355" i="43"/>
  <c r="M78" i="43"/>
  <c r="M74" i="43"/>
  <c r="M77" i="43"/>
  <c r="M265" i="43"/>
  <c r="M315" i="43"/>
  <c r="M326" i="43"/>
  <c r="M177" i="43"/>
  <c r="M274" i="43"/>
  <c r="M192" i="43"/>
  <c r="M226" i="43"/>
  <c r="M332" i="43"/>
  <c r="M239" i="43"/>
  <c r="M172" i="43"/>
  <c r="M224" i="43"/>
  <c r="M275" i="43"/>
  <c r="M188" i="43"/>
  <c r="F291" i="43"/>
  <c r="F207" i="43"/>
  <c r="F233" i="43"/>
  <c r="F87" i="43"/>
  <c r="D287" i="43"/>
  <c r="F195" i="43"/>
  <c r="M98" i="43"/>
  <c r="M256" i="43"/>
  <c r="M202" i="43"/>
  <c r="M217" i="43"/>
  <c r="M301" i="43"/>
  <c r="M248" i="43"/>
  <c r="F379" i="43"/>
  <c r="F275" i="43"/>
  <c r="F153" i="43"/>
  <c r="F205" i="43"/>
  <c r="F355" i="43"/>
  <c r="M222" i="43"/>
  <c r="M321" i="43"/>
  <c r="M358" i="43"/>
  <c r="M290" i="43"/>
  <c r="M348" i="43"/>
  <c r="M288" i="43"/>
  <c r="M336" i="43"/>
  <c r="F350" i="43"/>
  <c r="F247" i="43"/>
  <c r="D255" i="43"/>
  <c r="F298" i="43"/>
  <c r="F345" i="43"/>
  <c r="M152" i="43"/>
  <c r="M187" i="43"/>
  <c r="M145" i="43"/>
  <c r="M237" i="43"/>
  <c r="M343" i="43"/>
  <c r="F174" i="43"/>
  <c r="F184" i="43"/>
  <c r="F378" i="43"/>
  <c r="F331" i="43"/>
  <c r="F135" i="43"/>
  <c r="M255" i="43"/>
  <c r="M372" i="43"/>
  <c r="M234" i="43"/>
  <c r="M123" i="43"/>
  <c r="M338" i="43"/>
  <c r="M228" i="43"/>
  <c r="D359" i="43"/>
  <c r="F210" i="43"/>
  <c r="F257" i="43"/>
  <c r="F317" i="43"/>
  <c r="F70" i="43"/>
  <c r="M72" i="43"/>
  <c r="M175" i="43"/>
  <c r="M212" i="43"/>
  <c r="M298" i="43"/>
  <c r="M291" i="43"/>
  <c r="M80" i="43"/>
  <c r="M379" i="43"/>
  <c r="F341" i="43"/>
  <c r="E287" i="43"/>
  <c r="F358" i="43"/>
  <c r="F146" i="43"/>
  <c r="M83" i="43"/>
  <c r="M197" i="43"/>
  <c r="M310" i="43"/>
  <c r="M181" i="43"/>
  <c r="M230" i="43"/>
  <c r="M124" i="43"/>
  <c r="M345" i="43"/>
  <c r="F72" i="43"/>
  <c r="F286" i="43"/>
  <c r="F290" i="43"/>
  <c r="F336" i="43"/>
  <c r="F191" i="43"/>
  <c r="M120" i="43"/>
  <c r="M262" i="43"/>
  <c r="M260" i="43"/>
  <c r="M91" i="43"/>
  <c r="M375" i="43"/>
  <c r="F230" i="43"/>
  <c r="F206" i="43"/>
  <c r="F204" i="43"/>
  <c r="F246" i="43"/>
  <c r="F332" i="43"/>
  <c r="L305" i="43"/>
  <c r="I193" i="43"/>
  <c r="N367" i="43"/>
  <c r="I305" i="43"/>
  <c r="K381" i="43"/>
  <c r="C315" i="43"/>
  <c r="C258" i="43"/>
  <c r="C83" i="43"/>
  <c r="I129" i="43"/>
  <c r="D199" i="43"/>
  <c r="F115" i="43"/>
  <c r="F116" i="43"/>
  <c r="D222" i="43"/>
  <c r="F297" i="43"/>
  <c r="F308" i="43"/>
  <c r="F269" i="43"/>
  <c r="E222" i="43"/>
  <c r="F165" i="43"/>
  <c r="M309" i="43"/>
  <c r="F141" i="43"/>
  <c r="D95" i="43"/>
  <c r="E180" i="43"/>
  <c r="F258" i="43"/>
  <c r="D347" i="43"/>
  <c r="D156" i="43"/>
  <c r="L128" i="43"/>
  <c r="F189" i="43"/>
  <c r="F330" i="43"/>
  <c r="K128" i="43"/>
  <c r="M68" i="43"/>
  <c r="M208" i="43"/>
  <c r="M156" i="43"/>
  <c r="M364" i="43"/>
  <c r="M294" i="43"/>
  <c r="M236" i="43"/>
  <c r="M119" i="43"/>
  <c r="M271" i="43"/>
  <c r="M361" i="43"/>
  <c r="M90" i="43"/>
  <c r="M178" i="43"/>
  <c r="M270" i="43"/>
  <c r="M330" i="43"/>
  <c r="M180" i="43"/>
  <c r="M190" i="43"/>
  <c r="M127" i="43"/>
  <c r="M328" i="43"/>
  <c r="M149" i="43"/>
  <c r="M173" i="43"/>
  <c r="M108" i="43"/>
  <c r="M238" i="43"/>
  <c r="E374" i="43"/>
  <c r="F235" i="43"/>
  <c r="F132" i="43"/>
  <c r="D380" i="43"/>
  <c r="F375" i="43"/>
  <c r="F202" i="43"/>
  <c r="F226" i="43"/>
  <c r="M213" i="43"/>
  <c r="M96" i="43"/>
  <c r="M303" i="43"/>
  <c r="M209" i="43"/>
  <c r="M266" i="43"/>
  <c r="M168" i="43"/>
  <c r="F147" i="43"/>
  <c r="F218" i="43"/>
  <c r="F279" i="43"/>
  <c r="F217" i="43"/>
  <c r="F225" i="43"/>
  <c r="M218" i="43"/>
  <c r="M257" i="43"/>
  <c r="M344" i="43"/>
  <c r="M300" i="43"/>
  <c r="M292" i="43"/>
  <c r="M150" i="43"/>
  <c r="E359" i="43"/>
  <c r="F71" i="43"/>
  <c r="F162" i="43"/>
  <c r="F232" i="43"/>
  <c r="F96" i="43"/>
  <c r="M207" i="43"/>
  <c r="M214" i="43"/>
  <c r="M220" i="43"/>
  <c r="M146" i="43"/>
  <c r="M287" i="43"/>
  <c r="M376" i="43"/>
  <c r="F203" i="43"/>
  <c r="F301" i="43"/>
  <c r="F346" i="43"/>
  <c r="F234" i="43"/>
  <c r="F363" i="43"/>
  <c r="M219" i="43"/>
  <c r="M162" i="43"/>
  <c r="M259" i="43"/>
  <c r="M94" i="43"/>
  <c r="M148" i="43"/>
  <c r="F122" i="43"/>
  <c r="F124" i="43"/>
  <c r="F281" i="43"/>
  <c r="F322" i="43"/>
  <c r="F353" i="43"/>
  <c r="K310" i="43"/>
  <c r="M304" i="43"/>
  <c r="M334" i="43"/>
  <c r="M203" i="43"/>
  <c r="M363" i="43"/>
  <c r="M350" i="43"/>
  <c r="M235" i="43"/>
  <c r="M225" i="43"/>
  <c r="F348" i="43"/>
  <c r="F249" i="43"/>
  <c r="F150" i="43"/>
  <c r="F103" i="43"/>
  <c r="M280" i="43"/>
  <c r="M277" i="43"/>
  <c r="M158" i="43"/>
  <c r="M339" i="43"/>
  <c r="M121" i="43"/>
  <c r="M279" i="43"/>
  <c r="M153" i="43"/>
  <c r="F167" i="43"/>
  <c r="F285" i="43"/>
  <c r="F152" i="43"/>
  <c r="F131" i="43"/>
  <c r="F158" i="43"/>
  <c r="M167" i="43"/>
  <c r="M306" i="43"/>
  <c r="M341" i="43"/>
  <c r="M216" i="43"/>
  <c r="M331" i="43"/>
  <c r="M349" i="43"/>
  <c r="F149" i="43"/>
  <c r="F323" i="43"/>
  <c r="F238" i="43"/>
  <c r="F182" i="43"/>
  <c r="F267" i="43"/>
  <c r="L382" i="43"/>
  <c r="J373" i="43"/>
  <c r="D384" i="43"/>
  <c r="C161" i="43"/>
  <c r="C115" i="43"/>
  <c r="C274" i="43"/>
  <c r="C351" i="43"/>
  <c r="C316" i="43"/>
  <c r="C164" i="43"/>
  <c r="C318" i="43"/>
  <c r="C329" i="43"/>
  <c r="C139" i="43"/>
  <c r="C156" i="43"/>
  <c r="C308" i="43"/>
  <c r="C154" i="43"/>
  <c r="C284" i="43"/>
  <c r="C250" i="43"/>
  <c r="C330" i="43"/>
  <c r="C177" i="43"/>
  <c r="C352" i="43"/>
  <c r="C328" i="43"/>
  <c r="C190" i="43"/>
  <c r="C265" i="43"/>
  <c r="C222" i="43"/>
  <c r="J129" i="43"/>
  <c r="K193" i="43"/>
  <c r="F117" i="43"/>
  <c r="F118" i="43"/>
  <c r="F294" i="43"/>
  <c r="E95" i="43"/>
  <c r="F361" i="43"/>
  <c r="F268" i="43"/>
  <c r="F90" i="43"/>
  <c r="F351" i="43"/>
  <c r="F81" i="43"/>
  <c r="F143" i="43"/>
  <c r="D273" i="43"/>
  <c r="E177" i="43"/>
  <c r="F337" i="43"/>
  <c r="D364" i="43"/>
  <c r="D283" i="43"/>
  <c r="F315" i="43"/>
  <c r="F188" i="43"/>
  <c r="E271" i="43"/>
  <c r="M144" i="43"/>
  <c r="M161" i="43"/>
  <c r="M289" i="43"/>
  <c r="M211" i="43"/>
  <c r="M268" i="43"/>
  <c r="M69" i="43"/>
  <c r="M116" i="43"/>
  <c r="M114" i="43"/>
  <c r="M318" i="43"/>
  <c r="M76" i="43"/>
  <c r="M223" i="43"/>
  <c r="M165" i="43"/>
  <c r="M117" i="43"/>
  <c r="M189" i="43"/>
  <c r="M82" i="43"/>
  <c r="M273" i="43"/>
  <c r="M81" i="43"/>
  <c r="M284" i="43"/>
  <c r="M324" i="43"/>
  <c r="M86" i="43"/>
  <c r="M136" i="43"/>
  <c r="M380" i="43"/>
  <c r="M377" i="43"/>
  <c r="M229" i="43"/>
  <c r="F260" i="43"/>
  <c r="F120" i="43"/>
  <c r="F200" i="43"/>
  <c r="F357" i="43"/>
  <c r="F219" i="43"/>
  <c r="F334" i="43"/>
  <c r="E255" i="43"/>
  <c r="M204" i="43"/>
  <c r="M322" i="43"/>
  <c r="M325" i="43"/>
  <c r="M353" i="43"/>
  <c r="M263" i="43"/>
  <c r="M283" i="43"/>
  <c r="F175" i="43"/>
  <c r="F335" i="43"/>
  <c r="F227" i="43"/>
  <c r="F160" i="43"/>
  <c r="F166" i="43"/>
  <c r="M205" i="43"/>
  <c r="M184" i="43"/>
  <c r="M356" i="43"/>
  <c r="M285" i="43"/>
  <c r="M87" i="43"/>
  <c r="F288" i="43"/>
  <c r="F241" i="43"/>
  <c r="F293" i="43"/>
  <c r="F121" i="43"/>
  <c r="F303" i="43"/>
  <c r="M293" i="43"/>
  <c r="M378" i="43"/>
  <c r="M246" i="43"/>
  <c r="M103" i="43"/>
  <c r="M276" i="43"/>
  <c r="F86" i="43"/>
  <c r="F97" i="43"/>
  <c r="F102" i="43"/>
  <c r="F220" i="43"/>
  <c r="F256" i="43"/>
  <c r="F224" i="43"/>
  <c r="M264" i="43"/>
  <c r="M141" i="43"/>
  <c r="M357" i="43"/>
  <c r="M140" i="43"/>
  <c r="M151" i="43"/>
  <c r="M200" i="43"/>
  <c r="F263" i="43"/>
  <c r="F94" i="43"/>
  <c r="F214" i="43"/>
  <c r="F163" i="43"/>
  <c r="F282" i="43"/>
  <c r="M206" i="43"/>
  <c r="M139" i="43"/>
  <c r="M102" i="43"/>
  <c r="M317" i="43"/>
  <c r="M335" i="43"/>
  <c r="M286" i="43"/>
  <c r="M249" i="43"/>
  <c r="D374" i="43"/>
  <c r="F280" i="43"/>
  <c r="F157" i="43"/>
  <c r="F266" i="43"/>
  <c r="F261" i="43"/>
  <c r="M267" i="43"/>
  <c r="M250" i="43"/>
  <c r="M93" i="43"/>
  <c r="M126" i="43"/>
  <c r="M191" i="43"/>
  <c r="M316" i="43"/>
  <c r="M157" i="43"/>
  <c r="F108" i="43"/>
  <c r="F376" i="43"/>
  <c r="F229" i="43"/>
  <c r="F321" i="43"/>
  <c r="M132" i="43"/>
  <c r="M92" i="43"/>
  <c r="M163" i="43"/>
  <c r="M281" i="43"/>
  <c r="M323" i="43"/>
  <c r="F92" i="43"/>
  <c r="F362" i="43"/>
  <c r="F251" i="43"/>
  <c r="F126" i="43"/>
  <c r="F93" i="43"/>
  <c r="F372" i="43"/>
  <c r="K305" i="43"/>
  <c r="E384" i="43"/>
  <c r="J193" i="43"/>
  <c r="BY243" i="34"/>
  <c r="CA134" i="34"/>
  <c r="CB181" i="34"/>
  <c r="BS296" i="34"/>
  <c r="BT296" i="34"/>
  <c r="BU320" i="34"/>
  <c r="CB179" i="34"/>
  <c r="CB178" i="34"/>
  <c r="AX122" i="34"/>
  <c r="AR84" i="34"/>
  <c r="AX121" i="34"/>
  <c r="AQ121" i="34"/>
  <c r="AX84" i="34"/>
  <c r="CB241" i="34"/>
  <c r="AN73" i="34"/>
  <c r="AN78" i="34"/>
  <c r="AO78" i="34"/>
  <c r="CB320" i="34"/>
  <c r="CB73" i="34"/>
  <c r="CB78" i="34"/>
  <c r="CB243" i="34"/>
  <c r="AW296" i="34"/>
  <c r="CA307" i="34"/>
  <c r="BV174" i="34"/>
  <c r="BV263" i="34"/>
  <c r="BV197" i="34"/>
  <c r="BV6" i="34"/>
  <c r="BV38" i="34"/>
  <c r="BV236" i="34"/>
  <c r="BV139" i="34"/>
  <c r="BV299" i="34"/>
  <c r="BV292" i="34"/>
  <c r="BV103" i="34"/>
  <c r="BV146" i="34"/>
  <c r="BV61" i="34"/>
  <c r="BV313" i="34"/>
  <c r="BV120" i="34"/>
  <c r="BV293" i="34"/>
  <c r="BV155" i="34"/>
  <c r="BV153" i="34"/>
  <c r="BV86" i="34"/>
  <c r="BV140" i="34"/>
  <c r="BV32" i="34"/>
  <c r="BV277" i="34"/>
  <c r="BV195" i="34"/>
  <c r="BV143" i="34"/>
  <c r="BU295" i="34"/>
  <c r="BV165" i="34"/>
  <c r="BV185" i="34"/>
  <c r="BV227" i="34"/>
  <c r="BV60" i="34"/>
  <c r="BV98" i="34"/>
  <c r="BV171" i="34"/>
  <c r="BV180" i="34"/>
  <c r="BV289" i="34"/>
  <c r="BV63" i="34"/>
  <c r="BV282" i="34"/>
  <c r="BV182" i="34"/>
  <c r="BV271" i="34"/>
  <c r="BV30" i="34"/>
  <c r="BV187" i="34"/>
  <c r="BV184" i="34"/>
  <c r="BS76" i="34"/>
  <c r="BV166" i="34"/>
  <c r="BV87" i="34"/>
  <c r="BV44" i="34"/>
  <c r="BV213" i="34"/>
  <c r="BV183" i="34"/>
  <c r="BV110" i="34"/>
  <c r="BV192" i="34"/>
  <c r="BV286" i="34"/>
  <c r="BY66" i="34"/>
  <c r="BT214" i="34"/>
  <c r="BV94" i="34"/>
  <c r="BV259" i="34"/>
  <c r="BV67" i="34"/>
  <c r="BV188" i="34"/>
  <c r="BV156" i="34"/>
  <c r="BV291" i="34"/>
  <c r="BV224" i="34"/>
  <c r="BV163" i="34"/>
  <c r="BV29" i="34"/>
  <c r="BV70" i="34"/>
  <c r="BV118" i="34"/>
  <c r="BV237" i="34"/>
  <c r="BV162" i="34"/>
  <c r="BV104" i="34"/>
  <c r="BV131" i="34"/>
  <c r="BV311" i="34"/>
  <c r="BV58" i="34"/>
  <c r="BV253" i="34"/>
  <c r="BV108" i="34"/>
  <c r="BS305" i="34"/>
  <c r="BT24" i="34"/>
  <c r="BT76" i="34"/>
  <c r="BV71" i="34"/>
  <c r="BV72" i="34"/>
  <c r="BV199" i="34"/>
  <c r="BV170" i="34"/>
  <c r="BV56" i="34"/>
  <c r="BV281" i="34"/>
  <c r="BV222" i="34"/>
  <c r="BU316" i="34"/>
  <c r="BV136" i="34"/>
  <c r="BV149" i="34"/>
  <c r="BV275" i="34"/>
  <c r="BV257" i="34"/>
  <c r="BV111" i="34"/>
  <c r="BV308" i="34"/>
  <c r="BT212" i="34"/>
  <c r="BV261" i="34"/>
  <c r="BV198" i="34"/>
  <c r="BV96" i="34"/>
  <c r="BV145" i="34"/>
  <c r="BV138" i="34"/>
  <c r="BS212" i="34"/>
  <c r="BV16" i="34"/>
  <c r="BV211" i="34"/>
  <c r="CB301" i="34"/>
  <c r="BR90" i="34"/>
  <c r="BV312" i="34"/>
  <c r="BV315" i="34"/>
  <c r="BV160" i="34"/>
  <c r="BV217" i="34"/>
  <c r="BV226" i="34"/>
  <c r="BV161" i="34"/>
  <c r="BV258" i="34"/>
  <c r="BV228" i="34"/>
  <c r="BV169" i="34"/>
  <c r="BV82" i="34"/>
  <c r="BV177" i="34"/>
  <c r="AQ255" i="34"/>
  <c r="BV85" i="34"/>
  <c r="BV229" i="34"/>
  <c r="BV8" i="34"/>
  <c r="BV127" i="34"/>
  <c r="BV221" i="34"/>
  <c r="BV83" i="34"/>
  <c r="BU310" i="34"/>
  <c r="CB305" i="34"/>
  <c r="CB176" i="34"/>
  <c r="CB295" i="34"/>
  <c r="BX66" i="34"/>
  <c r="BV238" i="34"/>
  <c r="BV89" i="34"/>
  <c r="BV316" i="34"/>
  <c r="BV168" i="34"/>
  <c r="BV284" i="34"/>
  <c r="BV202" i="34"/>
  <c r="BV196" i="34"/>
  <c r="BV62" i="34"/>
  <c r="BV270" i="34"/>
  <c r="BV280" i="34"/>
  <c r="BV272" i="34"/>
  <c r="BU223" i="34"/>
  <c r="BV90" i="34"/>
  <c r="BV203" i="34"/>
  <c r="BV294" i="34"/>
  <c r="BV93" i="34"/>
  <c r="BV102" i="34"/>
  <c r="BV59" i="34"/>
  <c r="BV99" i="34"/>
  <c r="BV279" i="34"/>
  <c r="BT305" i="34"/>
  <c r="CA302" i="34"/>
  <c r="CB24" i="34"/>
  <c r="BV123" i="34"/>
  <c r="BV218" i="34"/>
  <c r="BU191" i="34"/>
  <c r="BU212" i="34"/>
  <c r="BV235" i="34"/>
  <c r="BV234" i="34"/>
  <c r="BV268" i="34"/>
  <c r="BV109" i="34"/>
  <c r="BV215" i="34"/>
  <c r="BV68" i="34"/>
  <c r="BS214" i="34"/>
  <c r="BV39" i="34"/>
  <c r="BV314" i="34"/>
  <c r="BV193" i="34"/>
  <c r="BV152" i="34"/>
  <c r="BV141" i="34"/>
  <c r="BV23" i="34"/>
  <c r="BZ302" i="34"/>
  <c r="BV88" i="34"/>
  <c r="BV57" i="34"/>
  <c r="BV173" i="34"/>
  <c r="BV216" i="34"/>
  <c r="BV33" i="34"/>
  <c r="BV154" i="34"/>
  <c r="BV142" i="34"/>
  <c r="BV285" i="34"/>
  <c r="BV239" i="34"/>
  <c r="BV22" i="34"/>
  <c r="BV28" i="34"/>
  <c r="BV189" i="34"/>
  <c r="BV148" i="34"/>
  <c r="BV190" i="34"/>
  <c r="BV298" i="34"/>
  <c r="BV267" i="34"/>
  <c r="BV150" i="34"/>
  <c r="BV7" i="34"/>
  <c r="CB310" i="34"/>
  <c r="BZ306" i="34"/>
  <c r="AW318" i="34"/>
  <c r="CB135" i="34"/>
  <c r="BV5" i="34"/>
  <c r="AQ5" i="34"/>
  <c r="AM53" i="34"/>
  <c r="AX145" i="34"/>
  <c r="AX172" i="34"/>
  <c r="CC175" i="34" s="1"/>
  <c r="AX198" i="34"/>
  <c r="AX132" i="34"/>
  <c r="AX162" i="34"/>
  <c r="AX175" i="34"/>
  <c r="AX36" i="34"/>
  <c r="AX240" i="34"/>
  <c r="AX268" i="34"/>
  <c r="AX184" i="34"/>
  <c r="AX123" i="34"/>
  <c r="AX227" i="34"/>
  <c r="AX245" i="34"/>
  <c r="AX258" i="34"/>
  <c r="AX29" i="34"/>
  <c r="AX207" i="34"/>
  <c r="AX79" i="34"/>
  <c r="AX7" i="34"/>
  <c r="AX281" i="34"/>
  <c r="AX59" i="34"/>
  <c r="AX229" i="34"/>
  <c r="AX82" i="34"/>
  <c r="AX191" i="34"/>
  <c r="AX173" i="34"/>
  <c r="AX156" i="34"/>
  <c r="AX299" i="34"/>
  <c r="AX23" i="34"/>
  <c r="AX199" i="34"/>
  <c r="AX33" i="34"/>
  <c r="AX152" i="34"/>
  <c r="AX228" i="34"/>
  <c r="AX278" i="34"/>
  <c r="AM276" i="34"/>
  <c r="AX270" i="34"/>
  <c r="AX148" i="34"/>
  <c r="AX118" i="34"/>
  <c r="AX146" i="34"/>
  <c r="AX65" i="34"/>
  <c r="AX126" i="34"/>
  <c r="AX256" i="34"/>
  <c r="AX238" i="34"/>
  <c r="AX104" i="34"/>
  <c r="AX81" i="34"/>
  <c r="AX186" i="34"/>
  <c r="AX236" i="34"/>
  <c r="AX275" i="34"/>
  <c r="AX260" i="34"/>
  <c r="AX294" i="34"/>
  <c r="AX257" i="34"/>
  <c r="AX109" i="34"/>
  <c r="AX32" i="34"/>
  <c r="AX215" i="34"/>
  <c r="AX97" i="34"/>
  <c r="AX147" i="34"/>
  <c r="CC147" i="34" s="1"/>
  <c r="AX196" i="34"/>
  <c r="AX222" i="34"/>
  <c r="AX273" i="34"/>
  <c r="AX4" i="34"/>
  <c r="AX284" i="34"/>
  <c r="AX11" i="34"/>
  <c r="AX197" i="34"/>
  <c r="AX221" i="34"/>
  <c r="AX180" i="34"/>
  <c r="AX75" i="34"/>
  <c r="AX101" i="34"/>
  <c r="AX232" i="34"/>
  <c r="AX168" i="34"/>
  <c r="AX17" i="34"/>
  <c r="AX266" i="34"/>
  <c r="AX22" i="34"/>
  <c r="AX13" i="34"/>
  <c r="AX12" i="34"/>
  <c r="AX115" i="34"/>
  <c r="AX214" i="34"/>
  <c r="AX91" i="34"/>
  <c r="AX282" i="34"/>
  <c r="AX158" i="34"/>
  <c r="AX71" i="34"/>
  <c r="AX67" i="34"/>
  <c r="AX116" i="34"/>
  <c r="AX212" i="34"/>
  <c r="AX38" i="34"/>
  <c r="AX308" i="34"/>
  <c r="AX68" i="34"/>
  <c r="AX210" i="34"/>
  <c r="AX293" i="34"/>
  <c r="AX187" i="34"/>
  <c r="AX274" i="34"/>
  <c r="AX213" i="34"/>
  <c r="AX144" i="34"/>
  <c r="AX63" i="34"/>
  <c r="AX6" i="34"/>
  <c r="AX185" i="34"/>
  <c r="AX80" i="34"/>
  <c r="AX252" i="34"/>
  <c r="AX265" i="34"/>
  <c r="AX283" i="34"/>
  <c r="AX204" i="34"/>
  <c r="AX206" i="34" s="1"/>
  <c r="AX267" i="34"/>
  <c r="AX51" i="34"/>
  <c r="AX99" i="34"/>
  <c r="AX93" i="34"/>
  <c r="AX85" i="34"/>
  <c r="AX165" i="34"/>
  <c r="AX226" i="34"/>
  <c r="AX287" i="34"/>
  <c r="AX110" i="34"/>
  <c r="AX124" i="34"/>
  <c r="AX219" i="34"/>
  <c r="AX220" i="34"/>
  <c r="AX241" i="34"/>
  <c r="AX237" i="34"/>
  <c r="AX125" i="34"/>
  <c r="AX138" i="34"/>
  <c r="AX57" i="34"/>
  <c r="AX208" i="34"/>
  <c r="AX160" i="34"/>
  <c r="AX279" i="34"/>
  <c r="AX20" i="34"/>
  <c r="AX89" i="34"/>
  <c r="AX54" i="34"/>
  <c r="AX70" i="34"/>
  <c r="AX120" i="34"/>
  <c r="AX286" i="34"/>
  <c r="AX53" i="34"/>
  <c r="AX155" i="34"/>
  <c r="AX300" i="34"/>
  <c r="AX64" i="34"/>
  <c r="AX264" i="34"/>
  <c r="AX157" i="34"/>
  <c r="AX201" i="34"/>
  <c r="AX113" i="34"/>
  <c r="AX200" i="34"/>
  <c r="AX225" i="34"/>
  <c r="AX314" i="34"/>
  <c r="AM225" i="34"/>
  <c r="AX117" i="34"/>
  <c r="AX316" i="34"/>
  <c r="AX16" i="34"/>
  <c r="AX143" i="34"/>
  <c r="AX285" i="34"/>
  <c r="AX77" i="34"/>
  <c r="AX183" i="34"/>
  <c r="AX292" i="34"/>
  <c r="AX128" i="34"/>
  <c r="AX195" i="34"/>
  <c r="AX311" i="34"/>
  <c r="AX114" i="34"/>
  <c r="AX174" i="34"/>
  <c r="AX159" i="34"/>
  <c r="AX26" i="34"/>
  <c r="AX27" i="34"/>
  <c r="AX137" i="34"/>
  <c r="AX312" i="34"/>
  <c r="AX271" i="34"/>
  <c r="AX230" i="34"/>
  <c r="AX87" i="34"/>
  <c r="AX88" i="34"/>
  <c r="AX235" i="34"/>
  <c r="AX272" i="34"/>
  <c r="AX164" i="34"/>
  <c r="AX98" i="34"/>
  <c r="AX92" i="34"/>
  <c r="AX177" i="34"/>
  <c r="AX142" i="34"/>
  <c r="AX277" i="34"/>
  <c r="AX297" i="34"/>
  <c r="AX216" i="34"/>
  <c r="AX315" i="34"/>
  <c r="AX169" i="34"/>
  <c r="AX136" i="34"/>
  <c r="AX280" i="34"/>
  <c r="AX224" i="34"/>
  <c r="AX290" i="34"/>
  <c r="AX74" i="34"/>
  <c r="AX25" i="34"/>
  <c r="AX30" i="34"/>
  <c r="AX254" i="34"/>
  <c r="AX55" i="34"/>
  <c r="AX76" i="34"/>
  <c r="AX73" i="34" s="1"/>
  <c r="AX161" i="34"/>
  <c r="AX39" i="34"/>
  <c r="AX188" i="34"/>
  <c r="AX276" i="34"/>
  <c r="AX239" i="34"/>
  <c r="AX140" i="34"/>
  <c r="AX111" i="34"/>
  <c r="AX133" i="34"/>
  <c r="AX154" i="34"/>
  <c r="AX246" i="34"/>
  <c r="AX163" i="34"/>
  <c r="AX61" i="34"/>
  <c r="AX289" i="34"/>
  <c r="AX217" i="34"/>
  <c r="AX10" i="34"/>
  <c r="AX149" i="34"/>
  <c r="AX209" i="34"/>
  <c r="AX108" i="34"/>
  <c r="AX150" i="34"/>
  <c r="AX223" i="34"/>
  <c r="AX106" i="34"/>
  <c r="AX83" i="34"/>
  <c r="AX211" i="34"/>
  <c r="AX261" i="34"/>
  <c r="AM117" i="34"/>
  <c r="AX31" i="34"/>
  <c r="AX259" i="34"/>
  <c r="AX72" i="34"/>
  <c r="AX58" i="34"/>
  <c r="AX103" i="34"/>
  <c r="AX141" i="34"/>
  <c r="AX205" i="34"/>
  <c r="AX127" i="34"/>
  <c r="AX94" i="34"/>
  <c r="AX95" i="34"/>
  <c r="AX233" i="34"/>
  <c r="AX44" i="34"/>
  <c r="AX203" i="34"/>
  <c r="AX244" i="34"/>
  <c r="AX19" i="34"/>
  <c r="AX102" i="34"/>
  <c r="AX105" i="34"/>
  <c r="AX139" i="34"/>
  <c r="AX298" i="34"/>
  <c r="AX190" i="34"/>
  <c r="AX182" i="34"/>
  <c r="AX218" i="34"/>
  <c r="AX28" i="34"/>
  <c r="AX288" i="34"/>
  <c r="AX231" i="34"/>
  <c r="AX153" i="34"/>
  <c r="AX62" i="34"/>
  <c r="AX251" i="34"/>
  <c r="AX250" i="34"/>
  <c r="AX253" i="34"/>
  <c r="AM10" i="34"/>
  <c r="AX96" i="34"/>
  <c r="AX86" i="34"/>
  <c r="AX14" i="34"/>
  <c r="AX15" i="34"/>
  <c r="AX100" i="34"/>
  <c r="AX52" i="34"/>
  <c r="AX262" i="34"/>
  <c r="AX60" i="34"/>
  <c r="AX34" i="34"/>
  <c r="AX171" i="34"/>
  <c r="AX9" i="34"/>
  <c r="AX178" i="34"/>
  <c r="AX194" i="34"/>
  <c r="AX151" i="34"/>
  <c r="AX50" i="34"/>
  <c r="AX234" i="34"/>
  <c r="AX170" i="34"/>
  <c r="AX192" i="34"/>
  <c r="AX18" i="34"/>
  <c r="AX56" i="34"/>
  <c r="AX189" i="34"/>
  <c r="AX242" i="34"/>
  <c r="AX243" i="34"/>
  <c r="AX90" i="34"/>
  <c r="AX193" i="34"/>
  <c r="AX35" i="34"/>
  <c r="AX8" i="34"/>
  <c r="AX263" i="34"/>
  <c r="AX131" i="34"/>
  <c r="AX202" i="34"/>
  <c r="AX166" i="34"/>
  <c r="AX291" i="34"/>
  <c r="AX313" i="34"/>
  <c r="BZ245" i="34"/>
  <c r="BT128" i="34"/>
  <c r="BT126" i="34"/>
  <c r="BS254" i="34"/>
  <c r="BS27" i="34"/>
  <c r="BS25" i="34"/>
  <c r="BV273" i="34"/>
  <c r="BV256" i="34"/>
  <c r="BV194" i="34"/>
  <c r="BV77" i="34"/>
  <c r="BV79" i="34"/>
  <c r="BU300" i="34"/>
  <c r="BU283" i="34"/>
  <c r="BU207" i="34"/>
  <c r="BV233" i="34"/>
  <c r="BV231" i="34"/>
  <c r="BV232" i="34"/>
  <c r="BV230" i="34"/>
  <c r="BV264" i="34"/>
  <c r="BV250" i="34"/>
  <c r="BV251" i="34"/>
  <c r="BV124" i="34"/>
  <c r="BV125" i="34"/>
  <c r="BU158" i="34"/>
  <c r="BU159" i="34"/>
  <c r="AQ310" i="34"/>
  <c r="BV205" i="34"/>
  <c r="BV206" i="34"/>
  <c r="BV204" i="34"/>
  <c r="BT220" i="34"/>
  <c r="BT97" i="34"/>
  <c r="BT95" i="34"/>
  <c r="BT175" i="34"/>
  <c r="BT172" i="34"/>
  <c r="BS175" i="34"/>
  <c r="BS172" i="34"/>
  <c r="BU210" i="34"/>
  <c r="BU209" i="34"/>
  <c r="BU31" i="34"/>
  <c r="BV105" i="34"/>
  <c r="BV106" i="34"/>
  <c r="BV297" i="34"/>
  <c r="BV244" i="34"/>
  <c r="BV252" i="34"/>
  <c r="BV55" i="34"/>
  <c r="BV53" i="34"/>
  <c r="BV51" i="34"/>
  <c r="BV54" i="34"/>
  <c r="BV52" i="34"/>
  <c r="BV50" i="34"/>
  <c r="BX245" i="34"/>
  <c r="BV75" i="34"/>
  <c r="BV74" i="34"/>
  <c r="BS290" i="34"/>
  <c r="BS288" i="34"/>
  <c r="BV255" i="34"/>
  <c r="BV262" i="34"/>
  <c r="BV287" i="34"/>
  <c r="BV101" i="34"/>
  <c r="BV100" i="34"/>
  <c r="BT290" i="34"/>
  <c r="BT288" i="34"/>
  <c r="BV201" i="34"/>
  <c r="BV200" i="34"/>
  <c r="CA245" i="34"/>
  <c r="BV208" i="34"/>
  <c r="BV26" i="34"/>
  <c r="BV18" i="34"/>
  <c r="BV19" i="34"/>
  <c r="BV17" i="34"/>
  <c r="BT254" i="34"/>
  <c r="BT27" i="34"/>
  <c r="BT25" i="34"/>
  <c r="BU117" i="34"/>
  <c r="BU115" i="34"/>
  <c r="BU113" i="34"/>
  <c r="BU116" i="34"/>
  <c r="BU114" i="34"/>
  <c r="BU219" i="34"/>
  <c r="BU92" i="34"/>
  <c r="BV266" i="34"/>
  <c r="BV137" i="34"/>
  <c r="BV4" i="34"/>
  <c r="AQ295" i="34"/>
  <c r="AV129" i="34"/>
  <c r="AU129" i="34"/>
  <c r="BU135" i="34"/>
  <c r="AN24" i="34"/>
  <c r="AP296" i="34"/>
  <c r="AP305" i="34"/>
  <c r="AO301" i="34"/>
  <c r="AQ135" i="34"/>
  <c r="AQ320" i="34"/>
  <c r="AR229" i="34"/>
  <c r="AR109" i="34"/>
  <c r="AR199" i="34"/>
  <c r="AR61" i="34"/>
  <c r="AR154" i="34"/>
  <c r="AR88" i="34"/>
  <c r="AR89" i="34"/>
  <c r="AR212" i="34"/>
  <c r="AR265" i="34"/>
  <c r="AR50" i="34"/>
  <c r="AR67" i="34"/>
  <c r="AR184" i="34"/>
  <c r="AR72" i="34"/>
  <c r="AR123" i="34"/>
  <c r="AR207" i="34"/>
  <c r="AR96" i="34"/>
  <c r="AR197" i="34"/>
  <c r="AR142" i="34"/>
  <c r="AR216" i="34"/>
  <c r="AR268" i="34"/>
  <c r="AR82" i="34"/>
  <c r="AR192" i="34"/>
  <c r="AR57" i="34"/>
  <c r="AR146" i="34"/>
  <c r="AR261" i="34"/>
  <c r="AR7" i="34"/>
  <c r="AR127" i="34"/>
  <c r="AR215" i="34"/>
  <c r="AR26" i="34"/>
  <c r="AR77" i="34"/>
  <c r="AR183" i="34"/>
  <c r="AR104" i="34"/>
  <c r="AR259" i="34"/>
  <c r="AR105" i="34"/>
  <c r="AR150" i="34"/>
  <c r="AR271" i="34"/>
  <c r="AR62" i="34"/>
  <c r="AR168" i="34"/>
  <c r="AR312" i="34"/>
  <c r="AR33" i="34"/>
  <c r="AR98" i="34"/>
  <c r="AR44" i="34"/>
  <c r="AR196" i="34"/>
  <c r="AR308" i="34"/>
  <c r="AR138" i="34"/>
  <c r="AR190" i="34"/>
  <c r="AR235" i="34"/>
  <c r="AR208" i="34"/>
  <c r="AR257" i="34"/>
  <c r="AQ51" i="34"/>
  <c r="AQ219" i="34"/>
  <c r="BV91" i="34" s="1"/>
  <c r="AQ26" i="34"/>
  <c r="AQ159" i="34"/>
  <c r="AO260" i="34"/>
  <c r="AN260" i="34"/>
  <c r="AP210" i="34"/>
  <c r="AO132" i="34"/>
  <c r="AQ283" i="34"/>
  <c r="AN9" i="34"/>
  <c r="AR211" i="34"/>
  <c r="AR74" i="34"/>
  <c r="AR171" i="34"/>
  <c r="AR284" i="34"/>
  <c r="AR155" i="34"/>
  <c r="AR232" i="34"/>
  <c r="AR28" i="34"/>
  <c r="AR99" i="34"/>
  <c r="AR202" i="34"/>
  <c r="AR120" i="34"/>
  <c r="AR273" i="34"/>
  <c r="AR166" i="34"/>
  <c r="AR226" i="34"/>
  <c r="AR282" i="34"/>
  <c r="AR56" i="34"/>
  <c r="AR111" i="34"/>
  <c r="AR292" i="34"/>
  <c r="AR32" i="34"/>
  <c r="AR103" i="34"/>
  <c r="AR213" i="34"/>
  <c r="AR169" i="34"/>
  <c r="AR234" i="34"/>
  <c r="AR286" i="34"/>
  <c r="AR60" i="34"/>
  <c r="AR83" i="34"/>
  <c r="AR187" i="34"/>
  <c r="AR299" i="34"/>
  <c r="AR23" i="34"/>
  <c r="AR218" i="34"/>
  <c r="AR136" i="34"/>
  <c r="AR217" i="34"/>
  <c r="AR137" i="34"/>
  <c r="AR173" i="34"/>
  <c r="AR70" i="34"/>
  <c r="AR93" i="34"/>
  <c r="AR203" i="34"/>
  <c r="AR162" i="34"/>
  <c r="AR141" i="34"/>
  <c r="AR58" i="34"/>
  <c r="AR85" i="34"/>
  <c r="AR205" i="34"/>
  <c r="AR272" i="34"/>
  <c r="AR113" i="34"/>
  <c r="AR158" i="34"/>
  <c r="AR224" i="34"/>
  <c r="AR279" i="34"/>
  <c r="AQ251" i="34"/>
  <c r="AQ125" i="34"/>
  <c r="AQ288" i="34"/>
  <c r="AQ223" i="34"/>
  <c r="AQ79" i="34"/>
  <c r="AQ201" i="34"/>
  <c r="AP144" i="34"/>
  <c r="AN10" i="34"/>
  <c r="AO151" i="34"/>
  <c r="AO97" i="34"/>
  <c r="AP126" i="34"/>
  <c r="AQ194" i="34"/>
  <c r="AR68" i="34"/>
  <c r="AR143" i="34"/>
  <c r="AR239" i="34"/>
  <c r="AR101" i="34"/>
  <c r="AR198" i="34"/>
  <c r="AR315" i="34"/>
  <c r="AR39" i="34"/>
  <c r="AR152" i="34"/>
  <c r="AR228" i="34"/>
  <c r="AR153" i="34"/>
  <c r="AR258" i="34"/>
  <c r="AR297" i="34"/>
  <c r="AR17" i="34"/>
  <c r="AR157" i="34"/>
  <c r="AR4" i="34"/>
  <c r="AR263" i="34"/>
  <c r="AR149" i="34"/>
  <c r="AR237" i="34"/>
  <c r="AR160" i="34"/>
  <c r="AR236" i="34"/>
  <c r="AR298" i="34"/>
  <c r="AR161" i="34"/>
  <c r="AR185" i="34"/>
  <c r="AR92" i="34"/>
  <c r="AR277" i="34"/>
  <c r="AR8" i="34"/>
  <c r="AR30" i="34"/>
  <c r="AR148" i="34"/>
  <c r="AR280" i="34"/>
  <c r="AR163" i="34"/>
  <c r="AR253" i="34"/>
  <c r="AR170" i="34"/>
  <c r="AR86" i="34"/>
  <c r="AR189" i="34"/>
  <c r="AR270" i="34"/>
  <c r="AR139" i="34"/>
  <c r="AR87" i="34"/>
  <c r="AR195" i="34"/>
  <c r="AR231" i="34"/>
  <c r="AR6" i="34"/>
  <c r="AR131" i="34"/>
  <c r="AR238" i="34"/>
  <c r="AR221" i="34"/>
  <c r="AR291" i="34"/>
  <c r="AR145" i="34"/>
  <c r="AR177" i="34"/>
  <c r="AR250" i="34"/>
  <c r="AR294" i="34"/>
  <c r="AQ114" i="34"/>
  <c r="AQ244" i="34"/>
  <c r="AQ209" i="34"/>
  <c r="AQ256" i="34"/>
  <c r="AQ266" i="34"/>
  <c r="AQ18" i="34"/>
  <c r="AQ75" i="34"/>
  <c r="AP220" i="34"/>
  <c r="AP115" i="34"/>
  <c r="AO9" i="34"/>
  <c r="AN95" i="34"/>
  <c r="AP172" i="34"/>
  <c r="AO80" i="34"/>
  <c r="AP300" i="34"/>
  <c r="AR59" i="34"/>
  <c r="AR124" i="34"/>
  <c r="AR289" i="34"/>
  <c r="AR16" i="34"/>
  <c r="AR230" i="34"/>
  <c r="AR71" i="34"/>
  <c r="AR285" i="34"/>
  <c r="AR29" i="34"/>
  <c r="AR90" i="34"/>
  <c r="AR102" i="34"/>
  <c r="AR267" i="34"/>
  <c r="AR233" i="34"/>
  <c r="AR313" i="34"/>
  <c r="AR140" i="34"/>
  <c r="AR180" i="34"/>
  <c r="AR293" i="34"/>
  <c r="AR182" i="34"/>
  <c r="AR314" i="34"/>
  <c r="AR110" i="34"/>
  <c r="AR200" i="34"/>
  <c r="AR156" i="34"/>
  <c r="AR165" i="34"/>
  <c r="AR262" i="34"/>
  <c r="AR38" i="34"/>
  <c r="AR91" i="34"/>
  <c r="AR188" i="34"/>
  <c r="AR311" i="34"/>
  <c r="AR227" i="34"/>
  <c r="AR118" i="34"/>
  <c r="AR204" i="34"/>
  <c r="AR206" i="34" s="1"/>
  <c r="AR25" i="34"/>
  <c r="AR108" i="34"/>
  <c r="AR281" i="34"/>
  <c r="AR222" i="34"/>
  <c r="AR63" i="34"/>
  <c r="AR22" i="34"/>
  <c r="AR275" i="34"/>
  <c r="AR174" i="34"/>
  <c r="AR94" i="34"/>
  <c r="AR193" i="34"/>
  <c r="AQ106" i="34"/>
  <c r="AQ254" i="34"/>
  <c r="AQ100" i="34"/>
  <c r="AP214" i="34"/>
  <c r="AP76" i="34"/>
  <c r="AP73" i="34" s="1"/>
  <c r="AP290" i="34"/>
  <c r="AN80" i="34"/>
  <c r="AN151" i="34"/>
  <c r="AQ191" i="34"/>
  <c r="AP27" i="34"/>
  <c r="AO252" i="34"/>
  <c r="AP264" i="34"/>
  <c r="AN31" i="34"/>
  <c r="AP287" i="34"/>
  <c r="AP19" i="34"/>
  <c r="AP256" i="34"/>
  <c r="AO31" i="34"/>
  <c r="AO116" i="34"/>
  <c r="AN117" i="34"/>
  <c r="AP52" i="34"/>
  <c r="AN252" i="34"/>
  <c r="AU309" i="34"/>
  <c r="AV66" i="34"/>
  <c r="CA65" i="34" s="1"/>
  <c r="AS15" i="34"/>
  <c r="AU66" i="34"/>
  <c r="BZ65" i="34" s="1"/>
  <c r="AX66" i="34"/>
  <c r="AU20" i="34"/>
  <c r="AW66" i="34"/>
  <c r="CB65" i="34" s="1"/>
  <c r="AV20" i="34"/>
  <c r="AW15" i="34"/>
  <c r="AT20" i="34"/>
  <c r="AX21" i="34"/>
  <c r="AN175" i="34"/>
  <c r="AN128" i="34"/>
  <c r="AO175" i="34"/>
  <c r="AM24" i="34"/>
  <c r="AR122" i="34"/>
  <c r="AM138" i="34"/>
  <c r="BD181" i="31"/>
  <c r="BD89" i="31"/>
  <c r="BL198" i="31"/>
  <c r="BL371" i="31"/>
  <c r="BC88" i="31"/>
  <c r="BK366" i="31"/>
  <c r="BC202" i="31"/>
  <c r="BD316" i="31"/>
  <c r="BK370" i="31"/>
  <c r="BD140" i="31"/>
  <c r="BD354" i="31"/>
  <c r="E203" i="44"/>
  <c r="N203" i="44"/>
  <c r="BK193" i="31"/>
  <c r="BD236" i="31"/>
  <c r="BD91" i="31"/>
  <c r="BD369" i="31"/>
  <c r="BD95" i="31"/>
  <c r="BL366" i="31"/>
  <c r="BD278" i="31"/>
  <c r="BD360" i="31"/>
  <c r="BD276" i="31"/>
  <c r="BD318" i="31"/>
  <c r="BD239" i="31"/>
  <c r="BD352" i="31"/>
  <c r="F199" i="43" l="1"/>
  <c r="G68" i="43"/>
  <c r="F283" i="43"/>
  <c r="F179" i="43"/>
  <c r="E318" i="43"/>
  <c r="G90" i="43"/>
  <c r="G265" i="43"/>
  <c r="G165" i="43"/>
  <c r="D352" i="43"/>
  <c r="I309" i="43"/>
  <c r="G115" i="43"/>
  <c r="G308" i="43"/>
  <c r="F95" i="43"/>
  <c r="D239" i="43"/>
  <c r="E161" i="43"/>
  <c r="G269" i="43"/>
  <c r="G189" i="43"/>
  <c r="G328" i="43"/>
  <c r="G297" i="43"/>
  <c r="G143" i="43"/>
  <c r="G337" i="43"/>
  <c r="E190" i="43"/>
  <c r="C74" i="43"/>
  <c r="C289" i="43"/>
  <c r="C117" i="43"/>
  <c r="G214" i="43"/>
  <c r="G212" i="43"/>
  <c r="G303" i="43"/>
  <c r="G97" i="43"/>
  <c r="G152" i="43"/>
  <c r="G216" i="43"/>
  <c r="D278" i="43"/>
  <c r="G332" i="43"/>
  <c r="F255" i="43"/>
  <c r="L366" i="43"/>
  <c r="G123" i="43"/>
  <c r="G267" i="43"/>
  <c r="G344" i="43"/>
  <c r="G266" i="43"/>
  <c r="G153" i="43"/>
  <c r="M240" i="43"/>
  <c r="G285" i="43"/>
  <c r="G149" i="43"/>
  <c r="G233" i="43"/>
  <c r="G290" i="43"/>
  <c r="G376" i="43"/>
  <c r="G80" i="43"/>
  <c r="G160" i="43"/>
  <c r="G372" i="43"/>
  <c r="G213" i="43"/>
  <c r="G345" i="43"/>
  <c r="G136" i="43"/>
  <c r="D369" i="43"/>
  <c r="G375" i="43"/>
  <c r="G301" i="43"/>
  <c r="G227" i="43"/>
  <c r="G252" i="43"/>
  <c r="E278" i="43"/>
  <c r="G174" i="43"/>
  <c r="G151" i="43"/>
  <c r="G248" i="43"/>
  <c r="G246" i="43"/>
  <c r="G244" i="43"/>
  <c r="G291" i="43"/>
  <c r="G207" i="43"/>
  <c r="G204" i="43"/>
  <c r="G357" i="43"/>
  <c r="G210" i="43"/>
  <c r="G203" i="43"/>
  <c r="G261" i="43"/>
  <c r="M384" i="43"/>
  <c r="M305" i="43"/>
  <c r="F384" i="43"/>
  <c r="L198" i="43"/>
  <c r="C202" i="43"/>
  <c r="K129" i="43"/>
  <c r="G201" i="43"/>
  <c r="F178" i="43"/>
  <c r="F181" i="43"/>
  <c r="G81" i="43"/>
  <c r="G272" i="43"/>
  <c r="E352" i="43"/>
  <c r="G351" i="43"/>
  <c r="D354" i="43"/>
  <c r="G114" i="43"/>
  <c r="G117" i="43"/>
  <c r="G361" i="43"/>
  <c r="F273" i="43"/>
  <c r="E236" i="43"/>
  <c r="E284" i="43"/>
  <c r="G188" i="43"/>
  <c r="G294" i="43"/>
  <c r="F271" i="43"/>
  <c r="G141" i="43"/>
  <c r="D89" i="43"/>
  <c r="E192" i="43"/>
  <c r="K370" i="43"/>
  <c r="G331" i="43"/>
  <c r="G253" i="43"/>
  <c r="G349" i="43"/>
  <c r="G280" i="43"/>
  <c r="K366" i="43"/>
  <c r="G257" i="43"/>
  <c r="G132" i="43"/>
  <c r="G298" i="43"/>
  <c r="G282" i="43"/>
  <c r="E369" i="43"/>
  <c r="G166" i="43"/>
  <c r="G154" i="43"/>
  <c r="G334" i="43"/>
  <c r="G348" i="43"/>
  <c r="G302" i="43"/>
  <c r="M369" i="43"/>
  <c r="G191" i="43"/>
  <c r="G292" i="43"/>
  <c r="G281" i="43"/>
  <c r="D276" i="43"/>
  <c r="G262" i="43"/>
  <c r="G175" i="43"/>
  <c r="G200" i="43"/>
  <c r="G120" i="43"/>
  <c r="G135" i="43"/>
  <c r="G172" i="43"/>
  <c r="G195" i="43"/>
  <c r="G182" i="43"/>
  <c r="G288" i="43"/>
  <c r="G131" i="43"/>
  <c r="J130" i="43"/>
  <c r="G247" i="43"/>
  <c r="G230" i="43"/>
  <c r="G251" i="43"/>
  <c r="G346" i="43"/>
  <c r="G235" i="43"/>
  <c r="G249" i="43"/>
  <c r="G259" i="43"/>
  <c r="G150" i="43"/>
  <c r="G184" i="43"/>
  <c r="G167" i="43"/>
  <c r="G300" i="43"/>
  <c r="G327" i="43"/>
  <c r="M307" i="43"/>
  <c r="E360" i="43"/>
  <c r="J307" i="43"/>
  <c r="M129" i="43"/>
  <c r="G330" i="43"/>
  <c r="F180" i="43"/>
  <c r="E89" i="43"/>
  <c r="G83" i="43"/>
  <c r="L309" i="43"/>
  <c r="E354" i="43"/>
  <c r="G326" i="43"/>
  <c r="G138" i="43"/>
  <c r="G116" i="43"/>
  <c r="G119" i="43"/>
  <c r="G170" i="43"/>
  <c r="F274" i="43"/>
  <c r="E239" i="43"/>
  <c r="G268" i="43"/>
  <c r="F223" i="43"/>
  <c r="G315" i="43"/>
  <c r="G296" i="43"/>
  <c r="F347" i="43"/>
  <c r="G258" i="43"/>
  <c r="D91" i="43"/>
  <c r="K309" i="43"/>
  <c r="N211" i="43"/>
  <c r="N239" i="43"/>
  <c r="G69" i="43"/>
  <c r="M374" i="43"/>
  <c r="G362" i="43"/>
  <c r="G92" i="43"/>
  <c r="G206" i="43"/>
  <c r="G237" i="43"/>
  <c r="G87" i="43"/>
  <c r="G378" i="43"/>
  <c r="G279" i="43"/>
  <c r="G299" i="43"/>
  <c r="G187" i="43"/>
  <c r="G343" i="43"/>
  <c r="G157" i="43"/>
  <c r="F287" i="43"/>
  <c r="G126" i="43"/>
  <c r="G232" i="43"/>
  <c r="I130" i="43"/>
  <c r="F374" i="43"/>
  <c r="G72" i="43"/>
  <c r="G241" i="43"/>
  <c r="G322" i="43"/>
  <c r="G224" i="43"/>
  <c r="M365" i="43"/>
  <c r="G202" i="43"/>
  <c r="G325" i="43"/>
  <c r="G321" i="43"/>
  <c r="F380" i="43"/>
  <c r="G234" i="43"/>
  <c r="E140" i="43"/>
  <c r="G317" i="43"/>
  <c r="G168" i="43"/>
  <c r="G134" i="43"/>
  <c r="G355" i="43"/>
  <c r="G323" i="43"/>
  <c r="G350" i="43"/>
  <c r="G277" i="43"/>
  <c r="G155" i="43"/>
  <c r="G94" i="43"/>
  <c r="G127" i="43"/>
  <c r="G162" i="43"/>
  <c r="G229" i="43"/>
  <c r="G341" i="43"/>
  <c r="G217" i="43"/>
  <c r="G377" i="43"/>
  <c r="G356" i="43"/>
  <c r="G102" i="43"/>
  <c r="G238" i="43"/>
  <c r="M142" i="43"/>
  <c r="M242" i="43"/>
  <c r="D360" i="43"/>
  <c r="C88" i="43"/>
  <c r="L129" i="43"/>
  <c r="F156" i="43"/>
  <c r="F177" i="43"/>
  <c r="E91" i="43"/>
  <c r="G82" i="43"/>
  <c r="G264" i="43"/>
  <c r="G164" i="43"/>
  <c r="G319" i="43"/>
  <c r="G139" i="43"/>
  <c r="G118" i="43"/>
  <c r="G316" i="43"/>
  <c r="G169" i="43"/>
  <c r="D236" i="43"/>
  <c r="E159" i="43"/>
  <c r="G270" i="43"/>
  <c r="F222" i="43"/>
  <c r="G314" i="43"/>
  <c r="G295" i="43"/>
  <c r="F364" i="43"/>
  <c r="G320" i="43"/>
  <c r="D318" i="43"/>
  <c r="C181" i="43"/>
  <c r="C340" i="43"/>
  <c r="M199" i="43"/>
  <c r="G71" i="43"/>
  <c r="G254" i="43"/>
  <c r="G86" i="43"/>
  <c r="G218" i="43"/>
  <c r="G121" i="43"/>
  <c r="G205" i="43"/>
  <c r="G103" i="43"/>
  <c r="G173" i="43"/>
  <c r="F276" i="43"/>
  <c r="M88" i="43"/>
  <c r="G163" i="43"/>
  <c r="G358" i="43"/>
  <c r="G336" i="43"/>
  <c r="G260" i="43"/>
  <c r="G380" i="43"/>
  <c r="M359" i="43"/>
  <c r="G147" i="43"/>
  <c r="G293" i="43"/>
  <c r="G146" i="43"/>
  <c r="G225" i="43"/>
  <c r="G379" i="43"/>
  <c r="G275" i="43"/>
  <c r="G209" i="43"/>
  <c r="E276" i="43"/>
  <c r="G339" i="43"/>
  <c r="G286" i="43"/>
  <c r="G263" i="43"/>
  <c r="E88" i="43"/>
  <c r="G122" i="43"/>
  <c r="G226" i="43"/>
  <c r="G93" i="43"/>
  <c r="G220" i="43"/>
  <c r="G158" i="43"/>
  <c r="G256" i="43"/>
  <c r="G108" i="43"/>
  <c r="D140" i="43"/>
  <c r="G335" i="43"/>
  <c r="G353" i="43"/>
  <c r="G124" i="43"/>
  <c r="F359" i="43"/>
  <c r="G96" i="43"/>
  <c r="G219" i="43"/>
  <c r="G125" i="43"/>
  <c r="G363" i="43"/>
  <c r="G70" i="43"/>
  <c r="L371" i="43"/>
  <c r="M137" i="43"/>
  <c r="M243" i="43"/>
  <c r="M245" i="43"/>
  <c r="BX243" i="34"/>
  <c r="BZ243" i="34"/>
  <c r="BU296" i="34"/>
  <c r="AR121" i="34"/>
  <c r="AP78" i="34"/>
  <c r="CB318" i="34"/>
  <c r="CB296" i="34"/>
  <c r="AX78" i="34"/>
  <c r="CC151" i="34"/>
  <c r="CA130" i="34"/>
  <c r="CA317" i="34"/>
  <c r="BR138" i="34"/>
  <c r="BW222" i="34"/>
  <c r="BW188" i="34"/>
  <c r="BW314" i="34"/>
  <c r="BW102" i="34"/>
  <c r="BW221" i="34"/>
  <c r="BW270" i="34"/>
  <c r="BW30" i="34"/>
  <c r="BW160" i="34"/>
  <c r="BW258" i="34"/>
  <c r="BW239" i="34"/>
  <c r="BW58" i="34"/>
  <c r="BW217" i="34"/>
  <c r="BW60" i="34"/>
  <c r="BW111" i="34"/>
  <c r="BW99" i="34"/>
  <c r="BW190" i="34"/>
  <c r="BW168" i="34"/>
  <c r="BW192" i="34"/>
  <c r="BW123" i="34"/>
  <c r="BW88" i="34"/>
  <c r="CC263" i="34"/>
  <c r="CC56" i="34"/>
  <c r="CC62" i="34"/>
  <c r="CC298" i="34"/>
  <c r="CC72" i="34"/>
  <c r="CC223" i="34"/>
  <c r="CC61" i="34"/>
  <c r="CC216" i="34"/>
  <c r="CC272" i="34"/>
  <c r="CC254" i="34"/>
  <c r="CC292" i="34"/>
  <c r="CC64" i="34"/>
  <c r="CC89" i="34"/>
  <c r="CC237" i="34"/>
  <c r="CC165" i="34"/>
  <c r="CC274" i="34"/>
  <c r="CC222" i="34"/>
  <c r="CC294" i="34"/>
  <c r="CC278" i="34"/>
  <c r="CC173" i="34"/>
  <c r="CC240" i="34"/>
  <c r="CC145" i="34"/>
  <c r="BR24" i="34"/>
  <c r="BY20" i="34"/>
  <c r="CA66" i="34"/>
  <c r="BV191" i="34"/>
  <c r="BW281" i="34"/>
  <c r="BW182" i="34"/>
  <c r="BW90" i="34"/>
  <c r="BW59" i="34"/>
  <c r="BW238" i="34"/>
  <c r="BW189" i="34"/>
  <c r="BW8" i="34"/>
  <c r="BW237" i="34"/>
  <c r="BW153" i="34"/>
  <c r="BW143" i="34"/>
  <c r="BW279" i="34"/>
  <c r="BW141" i="34"/>
  <c r="BW136" i="34"/>
  <c r="BW286" i="34"/>
  <c r="BW56" i="34"/>
  <c r="BW28" i="34"/>
  <c r="BW138" i="34"/>
  <c r="BW62" i="34"/>
  <c r="BW82" i="34"/>
  <c r="BW72" i="34"/>
  <c r="BW154" i="34"/>
  <c r="BV310" i="34"/>
  <c r="CC8" i="34"/>
  <c r="CC15" i="34"/>
  <c r="CC153" i="34"/>
  <c r="CC139" i="34"/>
  <c r="CC220" i="34"/>
  <c r="CC259" i="34"/>
  <c r="CC150" i="34"/>
  <c r="CC163" i="34"/>
  <c r="CC188" i="34"/>
  <c r="CC74" i="34"/>
  <c r="CC297" i="34"/>
  <c r="CC235" i="34"/>
  <c r="CC183" i="34"/>
  <c r="CC314" i="34"/>
  <c r="CC20" i="34"/>
  <c r="CC85" i="34"/>
  <c r="CC187" i="34"/>
  <c r="CC67" i="34"/>
  <c r="CC180" i="34"/>
  <c r="CC196" i="34"/>
  <c r="CC276" i="34"/>
  <c r="AX24" i="34"/>
  <c r="CC228" i="34"/>
  <c r="CC191" i="34"/>
  <c r="CC29" i="34"/>
  <c r="CC36" i="34"/>
  <c r="BW193" i="34"/>
  <c r="BW108" i="34"/>
  <c r="BW38" i="34"/>
  <c r="BW293" i="34"/>
  <c r="BW29" i="34"/>
  <c r="BW131" i="34"/>
  <c r="BW86" i="34"/>
  <c r="BW277" i="34"/>
  <c r="BW149" i="34"/>
  <c r="BW228" i="34"/>
  <c r="BW68" i="34"/>
  <c r="BW224" i="34"/>
  <c r="BW162" i="34"/>
  <c r="BW218" i="34"/>
  <c r="BW234" i="34"/>
  <c r="BW282" i="34"/>
  <c r="BW308" i="34"/>
  <c r="BW271" i="34"/>
  <c r="BW215" i="34"/>
  <c r="BW268" i="34"/>
  <c r="BW184" i="34"/>
  <c r="BW61" i="34"/>
  <c r="BT301" i="34"/>
  <c r="CC35" i="34"/>
  <c r="CC192" i="34"/>
  <c r="CC171" i="34"/>
  <c r="CC86" i="34"/>
  <c r="CC106" i="34"/>
  <c r="CC94" i="34"/>
  <c r="CC108" i="34"/>
  <c r="CC246" i="34"/>
  <c r="CC39" i="34"/>
  <c r="CC288" i="34"/>
  <c r="CC277" i="34"/>
  <c r="CC88" i="34"/>
  <c r="CC158" i="34"/>
  <c r="CC79" i="34"/>
  <c r="CC155" i="34"/>
  <c r="CC279" i="34"/>
  <c r="CC93" i="34"/>
  <c r="CC81" i="34"/>
  <c r="CC293" i="34"/>
  <c r="CC71" i="34"/>
  <c r="CC22" i="34"/>
  <c r="CC221" i="34"/>
  <c r="CC265" i="34"/>
  <c r="CC275" i="34"/>
  <c r="CC152" i="34"/>
  <c r="CC82" i="34"/>
  <c r="CC258" i="34"/>
  <c r="AX176" i="34"/>
  <c r="AX179" i="34" s="1"/>
  <c r="BW294" i="34"/>
  <c r="BW6" i="34"/>
  <c r="BW170" i="34"/>
  <c r="BW263" i="34"/>
  <c r="BW203" i="34"/>
  <c r="BW169" i="34"/>
  <c r="BW226" i="34"/>
  <c r="BW155" i="34"/>
  <c r="BW196" i="34"/>
  <c r="BW150" i="34"/>
  <c r="BW127" i="34"/>
  <c r="BW216" i="34"/>
  <c r="BW67" i="34"/>
  <c r="BW199" i="34"/>
  <c r="CC313" i="34"/>
  <c r="CC193" i="34"/>
  <c r="CC170" i="34"/>
  <c r="CC34" i="34"/>
  <c r="CC96" i="34"/>
  <c r="CC102" i="34"/>
  <c r="CC127" i="34"/>
  <c r="CC209" i="34"/>
  <c r="CC154" i="34"/>
  <c r="CC161" i="34"/>
  <c r="CC224" i="34"/>
  <c r="CC142" i="34"/>
  <c r="CC87" i="34"/>
  <c r="CC174" i="34"/>
  <c r="CC285" i="34"/>
  <c r="CC201" i="34"/>
  <c r="CC160" i="34"/>
  <c r="CC219" i="34"/>
  <c r="CC99" i="34"/>
  <c r="CC185" i="34"/>
  <c r="CC197" i="34"/>
  <c r="CC236" i="34"/>
  <c r="CC146" i="34"/>
  <c r="CC33" i="34"/>
  <c r="CC229" i="34"/>
  <c r="CC245" i="34"/>
  <c r="CC162" i="34"/>
  <c r="CC21" i="34"/>
  <c r="CA20" i="34"/>
  <c r="BW94" i="34"/>
  <c r="AR255" i="34"/>
  <c r="BW180" i="34"/>
  <c r="BW285" i="34"/>
  <c r="BW152" i="34"/>
  <c r="CB66" i="34"/>
  <c r="BW174" i="34"/>
  <c r="BW165" i="34"/>
  <c r="BW140" i="34"/>
  <c r="BW71" i="34"/>
  <c r="BW253" i="34"/>
  <c r="BW185" i="34"/>
  <c r="BW39" i="34"/>
  <c r="BW93" i="34"/>
  <c r="BW23" i="34"/>
  <c r="BW213" i="34"/>
  <c r="BW166" i="34"/>
  <c r="BW284" i="34"/>
  <c r="BW44" i="34"/>
  <c r="BW7" i="34"/>
  <c r="BW142" i="34"/>
  <c r="BW109" i="34"/>
  <c r="BU305" i="34"/>
  <c r="BV295" i="34"/>
  <c r="AX295" i="34"/>
  <c r="AX296" i="34" s="1"/>
  <c r="CC90" i="34"/>
  <c r="CC234" i="34"/>
  <c r="CC60" i="34"/>
  <c r="CC28" i="34"/>
  <c r="CC261" i="34"/>
  <c r="CC149" i="34"/>
  <c r="CC133" i="34"/>
  <c r="CC76" i="34"/>
  <c r="CC280" i="34"/>
  <c r="CC177" i="34"/>
  <c r="CC116" i="34"/>
  <c r="CC143" i="34"/>
  <c r="CC286" i="34"/>
  <c r="CC208" i="34"/>
  <c r="CC124" i="34"/>
  <c r="CC6" i="34"/>
  <c r="CC68" i="34"/>
  <c r="CC282" i="34"/>
  <c r="CC18" i="34"/>
  <c r="CC215" i="34"/>
  <c r="CC118" i="34"/>
  <c r="CC199" i="34"/>
  <c r="CC59" i="34"/>
  <c r="CC227" i="34"/>
  <c r="BZ20" i="34"/>
  <c r="BU76" i="34"/>
  <c r="BW275" i="34"/>
  <c r="BW118" i="34"/>
  <c r="BW156" i="34"/>
  <c r="BW313" i="34"/>
  <c r="BW177" i="34"/>
  <c r="BW195" i="34"/>
  <c r="BW163" i="34"/>
  <c r="BW161" i="34"/>
  <c r="BW315" i="34"/>
  <c r="AP24" i="34"/>
  <c r="BV223" i="34"/>
  <c r="BW272" i="34"/>
  <c r="BW70" i="34"/>
  <c r="BW299" i="34"/>
  <c r="BW103" i="34"/>
  <c r="BW171" i="34"/>
  <c r="BW257" i="34"/>
  <c r="BW98" i="34"/>
  <c r="BW259" i="34"/>
  <c r="BW261" i="34"/>
  <c r="BW197" i="34"/>
  <c r="BW229" i="34"/>
  <c r="CC166" i="34"/>
  <c r="CC53" i="34"/>
  <c r="AX255" i="34"/>
  <c r="CC253" i="34"/>
  <c r="CC218" i="34"/>
  <c r="CC141" i="34"/>
  <c r="CC211" i="34"/>
  <c r="CC111" i="34"/>
  <c r="CC136" i="34"/>
  <c r="CC271" i="34"/>
  <c r="CC311" i="34"/>
  <c r="CC16" i="34"/>
  <c r="CC120" i="34"/>
  <c r="CC57" i="34"/>
  <c r="CC110" i="34"/>
  <c r="CC267" i="34"/>
  <c r="CC63" i="34"/>
  <c r="CC308" i="34"/>
  <c r="CC91" i="34"/>
  <c r="CC168" i="34"/>
  <c r="CC284" i="34"/>
  <c r="CC32" i="34"/>
  <c r="CC148" i="34"/>
  <c r="CC23" i="34"/>
  <c r="CC281" i="34"/>
  <c r="CC123" i="34"/>
  <c r="CC84" i="34"/>
  <c r="AW319" i="34"/>
  <c r="CC66" i="34"/>
  <c r="BU214" i="34"/>
  <c r="BW22" i="34"/>
  <c r="BW227" i="34"/>
  <c r="BW16" i="34"/>
  <c r="BW145" i="34"/>
  <c r="BW87" i="34"/>
  <c r="BW280" i="34"/>
  <c r="BW298" i="34"/>
  <c r="BW198" i="34"/>
  <c r="BW173" i="34"/>
  <c r="BW187" i="34"/>
  <c r="BW32" i="34"/>
  <c r="BW120" i="34"/>
  <c r="BW33" i="34"/>
  <c r="BW104" i="34"/>
  <c r="BW146" i="34"/>
  <c r="BW96" i="34"/>
  <c r="BW212" i="34"/>
  <c r="CC202" i="34"/>
  <c r="CC242" i="34"/>
  <c r="CC251" i="34"/>
  <c r="CC182" i="34"/>
  <c r="CC203" i="34"/>
  <c r="CC103" i="34"/>
  <c r="CC83" i="34"/>
  <c r="CC217" i="34"/>
  <c r="CC140" i="34"/>
  <c r="CC169" i="34"/>
  <c r="CC98" i="34"/>
  <c r="CC312" i="34"/>
  <c r="CC195" i="34"/>
  <c r="CC316" i="34"/>
  <c r="CC70" i="34"/>
  <c r="CC138" i="34"/>
  <c r="CC38" i="34"/>
  <c r="CC214" i="34"/>
  <c r="CC233" i="34"/>
  <c r="CC4" i="34"/>
  <c r="CC109" i="34"/>
  <c r="CC104" i="34"/>
  <c r="CC270" i="34"/>
  <c r="CC299" i="34"/>
  <c r="CC7" i="34"/>
  <c r="CC184" i="34"/>
  <c r="CC198" i="34"/>
  <c r="AV309" i="34"/>
  <c r="CA306" i="34"/>
  <c r="BZ66" i="34"/>
  <c r="BW63" i="34"/>
  <c r="BW311" i="34"/>
  <c r="BW110" i="34"/>
  <c r="BW267" i="34"/>
  <c r="BW289" i="34"/>
  <c r="BW291" i="34"/>
  <c r="BW139" i="34"/>
  <c r="BW148" i="34"/>
  <c r="BW236" i="34"/>
  <c r="BW85" i="34"/>
  <c r="BW83" i="34"/>
  <c r="BW292" i="34"/>
  <c r="BW202" i="34"/>
  <c r="BW211" i="34"/>
  <c r="BW235" i="34"/>
  <c r="BW312" i="34"/>
  <c r="BW183" i="34"/>
  <c r="BW57" i="34"/>
  <c r="BW89" i="34"/>
  <c r="BS24" i="34"/>
  <c r="CC131" i="34"/>
  <c r="CC189" i="34"/>
  <c r="CC190" i="34"/>
  <c r="CC44" i="34"/>
  <c r="CC58" i="34"/>
  <c r="CC289" i="34"/>
  <c r="CC239" i="34"/>
  <c r="CC30" i="34"/>
  <c r="CC315" i="34"/>
  <c r="CC164" i="34"/>
  <c r="CC137" i="34"/>
  <c r="CC128" i="34"/>
  <c r="CC226" i="34"/>
  <c r="CC207" i="34"/>
  <c r="CC213" i="34"/>
  <c r="CC212" i="34"/>
  <c r="CC287" i="34"/>
  <c r="CC273" i="34"/>
  <c r="CC257" i="34"/>
  <c r="CC238" i="34"/>
  <c r="CC156" i="34"/>
  <c r="CC268" i="34"/>
  <c r="CC172" i="34"/>
  <c r="CC105" i="34"/>
  <c r="CC144" i="34"/>
  <c r="CC80" i="34"/>
  <c r="CC186" i="34"/>
  <c r="CC31" i="34"/>
  <c r="CC225" i="34"/>
  <c r="CC290" i="34"/>
  <c r="CC25" i="34"/>
  <c r="CC200" i="34"/>
  <c r="CC291" i="34"/>
  <c r="CC300" i="34"/>
  <c r="CC255" i="34"/>
  <c r="CC204" i="34"/>
  <c r="CC194" i="34"/>
  <c r="CC27" i="34"/>
  <c r="CC256" i="34"/>
  <c r="CC283" i="34"/>
  <c r="CC210" i="34"/>
  <c r="CC65" i="34"/>
  <c r="CC100" i="34"/>
  <c r="CC75" i="34"/>
  <c r="CC101" i="34"/>
  <c r="CC244" i="34"/>
  <c r="CC97" i="34"/>
  <c r="CC17" i="34"/>
  <c r="CC26" i="34"/>
  <c r="AX310" i="34"/>
  <c r="AX320" i="34"/>
  <c r="AX135" i="34"/>
  <c r="CC10" i="34"/>
  <c r="CC230" i="34"/>
  <c r="CC206" i="34"/>
  <c r="CC232" i="34"/>
  <c r="CC231" i="34"/>
  <c r="CC5" i="34"/>
  <c r="AX5" i="34"/>
  <c r="BW5" i="34"/>
  <c r="AR5" i="34"/>
  <c r="AX301" i="34"/>
  <c r="CC260" i="34"/>
  <c r="CC50" i="34"/>
  <c r="CC252" i="34"/>
  <c r="CC55" i="34"/>
  <c r="CC262" i="34"/>
  <c r="CC95" i="34"/>
  <c r="CC19" i="34"/>
  <c r="CC125" i="34"/>
  <c r="CC52" i="34"/>
  <c r="CC126" i="34"/>
  <c r="CC54" i="34"/>
  <c r="CC132" i="34"/>
  <c r="CC77" i="34"/>
  <c r="CC51" i="34"/>
  <c r="CC14" i="34"/>
  <c r="CC12" i="34"/>
  <c r="CC9" i="34"/>
  <c r="CC11" i="34"/>
  <c r="CC13" i="34"/>
  <c r="CA243" i="34"/>
  <c r="CC266" i="34"/>
  <c r="CC159" i="34"/>
  <c r="CC205" i="34"/>
  <c r="CC113" i="34"/>
  <c r="CC250" i="34"/>
  <c r="CC264" i="34"/>
  <c r="CC115" i="34"/>
  <c r="CC117" i="34"/>
  <c r="CC92" i="34"/>
  <c r="CC114" i="34"/>
  <c r="BW201" i="34"/>
  <c r="BW200" i="34"/>
  <c r="BT225" i="34"/>
  <c r="BT81" i="34"/>
  <c r="BT80" i="34"/>
  <c r="BW18" i="34"/>
  <c r="BW19" i="34"/>
  <c r="BW17" i="34"/>
  <c r="BW75" i="34"/>
  <c r="BW74" i="34"/>
  <c r="BW105" i="34"/>
  <c r="BW106" i="34"/>
  <c r="BW252" i="34"/>
  <c r="BW55" i="34"/>
  <c r="BW53" i="34"/>
  <c r="BW51" i="34"/>
  <c r="BW54" i="34"/>
  <c r="BW52" i="34"/>
  <c r="BW50" i="34"/>
  <c r="BU175" i="34"/>
  <c r="BU172" i="34"/>
  <c r="BW297" i="34"/>
  <c r="BW244" i="34"/>
  <c r="BW287" i="34"/>
  <c r="BW101" i="34"/>
  <c r="BW100" i="34"/>
  <c r="BW266" i="34"/>
  <c r="BW137" i="34"/>
  <c r="BS276" i="34"/>
  <c r="BS260" i="34"/>
  <c r="BS225" i="34"/>
  <c r="BS81" i="34"/>
  <c r="BS80" i="34"/>
  <c r="BW124" i="34"/>
  <c r="BW125" i="34"/>
  <c r="BS220" i="34"/>
  <c r="BS97" i="34"/>
  <c r="BS95" i="34"/>
  <c r="BV209" i="34"/>
  <c r="BV210" i="34"/>
  <c r="BV31" i="34"/>
  <c r="BT276" i="34"/>
  <c r="BT260" i="34"/>
  <c r="BW208" i="34"/>
  <c r="BW26" i="34"/>
  <c r="BS128" i="34"/>
  <c r="BS126" i="34"/>
  <c r="BU290" i="34"/>
  <c r="BU288" i="34"/>
  <c r="BT15" i="34"/>
  <c r="BT13" i="34"/>
  <c r="BT11" i="34"/>
  <c r="BT9" i="34"/>
  <c r="BT14" i="34"/>
  <c r="BT12" i="34"/>
  <c r="BT10" i="34"/>
  <c r="BV159" i="34"/>
  <c r="BV158" i="34"/>
  <c r="BV117" i="34"/>
  <c r="BV115" i="34"/>
  <c r="BV113" i="34"/>
  <c r="BV116" i="34"/>
  <c r="BV114" i="34"/>
  <c r="BW233" i="34"/>
  <c r="BW231" i="34"/>
  <c r="BW232" i="34"/>
  <c r="BW230" i="34"/>
  <c r="BS15" i="34"/>
  <c r="BS13" i="34"/>
  <c r="BS11" i="34"/>
  <c r="BS9" i="34"/>
  <c r="BS14" i="34"/>
  <c r="BS12" i="34"/>
  <c r="BS10" i="34"/>
  <c r="BW77" i="34"/>
  <c r="BW79" i="34"/>
  <c r="BW205" i="34"/>
  <c r="BW206" i="34"/>
  <c r="BW204" i="34"/>
  <c r="BW262" i="34"/>
  <c r="BW255" i="34"/>
  <c r="BV300" i="34"/>
  <c r="BV283" i="34"/>
  <c r="BV207" i="34"/>
  <c r="BW264" i="34"/>
  <c r="BW250" i="34"/>
  <c r="BW251" i="34"/>
  <c r="BV219" i="34"/>
  <c r="BV92" i="34"/>
  <c r="BU254" i="34"/>
  <c r="BU27" i="34"/>
  <c r="BU25" i="34"/>
  <c r="BW273" i="34"/>
  <c r="BW256" i="34"/>
  <c r="BW194" i="34"/>
  <c r="BW4" i="34"/>
  <c r="AR295" i="34"/>
  <c r="CC179" i="34"/>
  <c r="CC178" i="34"/>
  <c r="CC181" i="34"/>
  <c r="BT73" i="34"/>
  <c r="BS73" i="34"/>
  <c r="BT78" i="34"/>
  <c r="BS78" i="34"/>
  <c r="BV320" i="34"/>
  <c r="AO318" i="34"/>
  <c r="AR310" i="34"/>
  <c r="AQ305" i="34"/>
  <c r="AQ296" i="34"/>
  <c r="BV135" i="34"/>
  <c r="AR135" i="34"/>
  <c r="AR320" i="34"/>
  <c r="AR114" i="34"/>
  <c r="AQ290" i="34"/>
  <c r="AR209" i="34"/>
  <c r="AQ260" i="34"/>
  <c r="AN276" i="34"/>
  <c r="AQ76" i="34"/>
  <c r="AQ73" i="34" s="1"/>
  <c r="AQ115" i="34"/>
  <c r="AN11" i="34"/>
  <c r="AR191" i="34"/>
  <c r="AO34" i="34"/>
  <c r="AR51" i="34"/>
  <c r="AO147" i="34"/>
  <c r="AP95" i="34"/>
  <c r="AQ126" i="34"/>
  <c r="AR159" i="34"/>
  <c r="AM11" i="34"/>
  <c r="AR201" i="34"/>
  <c r="AR186" i="34"/>
  <c r="AR18" i="34"/>
  <c r="AR75" i="34"/>
  <c r="AR316" i="34"/>
  <c r="AR219" i="34"/>
  <c r="BW91" i="34" s="1"/>
  <c r="AR79" i="34"/>
  <c r="AP260" i="34"/>
  <c r="AQ210" i="34"/>
  <c r="AN81" i="34"/>
  <c r="AP9" i="34"/>
  <c r="AQ172" i="34"/>
  <c r="AQ212" i="34"/>
  <c r="AN147" i="34"/>
  <c r="AQ27" i="34"/>
  <c r="AO81" i="34"/>
  <c r="AN34" i="34"/>
  <c r="AR283" i="34"/>
  <c r="AP240" i="34"/>
  <c r="AQ300" i="34"/>
  <c r="AR100" i="34"/>
  <c r="AR125" i="34"/>
  <c r="AQ144" i="34"/>
  <c r="AO276" i="34"/>
  <c r="AO10" i="34"/>
  <c r="AO133" i="34"/>
  <c r="AR244" i="34"/>
  <c r="AR254" i="34"/>
  <c r="AR106" i="34"/>
  <c r="AR288" i="34"/>
  <c r="AR266" i="34"/>
  <c r="AR194" i="34"/>
  <c r="AR223" i="34"/>
  <c r="AR251" i="34"/>
  <c r="AQ220" i="34"/>
  <c r="AQ214" i="34"/>
  <c r="AN97" i="34"/>
  <c r="AP151" i="34"/>
  <c r="AP80" i="34"/>
  <c r="AP128" i="34"/>
  <c r="AM54" i="34"/>
  <c r="AN53" i="34"/>
  <c r="AQ287" i="34"/>
  <c r="AQ264" i="34"/>
  <c r="AP116" i="34"/>
  <c r="AP252" i="34"/>
  <c r="AO53" i="34"/>
  <c r="AO117" i="34"/>
  <c r="AQ19" i="34"/>
  <c r="AQ52" i="34"/>
  <c r="BZ309" i="34"/>
  <c r="AX37" i="34"/>
  <c r="AS20" i="34"/>
  <c r="AN301" i="34"/>
  <c r="AW20" i="34"/>
  <c r="AN176" i="34"/>
  <c r="AO176" i="34"/>
  <c r="AT21" i="34"/>
  <c r="AV21" i="34"/>
  <c r="AO240" i="34"/>
  <c r="AN240" i="34"/>
  <c r="AP175" i="34"/>
  <c r="AU21" i="34"/>
  <c r="AP31" i="34"/>
  <c r="AN132" i="34"/>
  <c r="AM234" i="34"/>
  <c r="AM23" i="34"/>
  <c r="AM217" i="34"/>
  <c r="AM143" i="34"/>
  <c r="AM189" i="34"/>
  <c r="AM111" i="34"/>
  <c r="AM190" i="34"/>
  <c r="AM279" i="34"/>
  <c r="AM22" i="34"/>
  <c r="AM141" i="34"/>
  <c r="AM228" i="34"/>
  <c r="AM198" i="34"/>
  <c r="AM177" i="34"/>
  <c r="AM72" i="34"/>
  <c r="AM154" i="34"/>
  <c r="AM61" i="34"/>
  <c r="AM145" i="34"/>
  <c r="AM315" i="34"/>
  <c r="AM230" i="34"/>
  <c r="AM33" i="34"/>
  <c r="AM270" i="34"/>
  <c r="AM89" i="34"/>
  <c r="AM146" i="34"/>
  <c r="AM197" i="34"/>
  <c r="AM227" i="34"/>
  <c r="AM151" i="34"/>
  <c r="AM261" i="34"/>
  <c r="AM215" i="34"/>
  <c r="AM87" i="34"/>
  <c r="AM63" i="34"/>
  <c r="AM81" i="34"/>
  <c r="AM39" i="34"/>
  <c r="AM171" i="34"/>
  <c r="AM258" i="34"/>
  <c r="BD161" i="31"/>
  <c r="BC125" i="31"/>
  <c r="BD117" i="31"/>
  <c r="BD284" i="31"/>
  <c r="BD88" i="31"/>
  <c r="BC235" i="31"/>
  <c r="BC262" i="31"/>
  <c r="BC281" i="31"/>
  <c r="BC127" i="31"/>
  <c r="BC279" i="31"/>
  <c r="BD340" i="31"/>
  <c r="BC261" i="31"/>
  <c r="BC153" i="31"/>
  <c r="BC379" i="31"/>
  <c r="BD74" i="31"/>
  <c r="BC97" i="31"/>
  <c r="BC218" i="31"/>
  <c r="BC343" i="31"/>
  <c r="BC291" i="31"/>
  <c r="BC254" i="31"/>
  <c r="BL370" i="31"/>
  <c r="BC87" i="31"/>
  <c r="BC151" i="31"/>
  <c r="BD324" i="31"/>
  <c r="BD192" i="31"/>
  <c r="BD190" i="31"/>
  <c r="BC136" i="31"/>
  <c r="BD75" i="31"/>
  <c r="BC334" i="31"/>
  <c r="BC210" i="31"/>
  <c r="BC294" i="31"/>
  <c r="BC325" i="31"/>
  <c r="BK373" i="31"/>
  <c r="BL194" i="31"/>
  <c r="BD137" i="31"/>
  <c r="BC207" i="31"/>
  <c r="G203" i="44"/>
  <c r="BL381" i="31"/>
  <c r="BC292" i="31"/>
  <c r="BC322" i="31"/>
  <c r="BC103" i="31"/>
  <c r="BC86" i="31"/>
  <c r="BD144" i="31"/>
  <c r="BC175" i="31"/>
  <c r="BD145" i="31"/>
  <c r="BD142" i="31"/>
  <c r="BD73" i="31"/>
  <c r="BC241" i="31"/>
  <c r="BC253" i="31"/>
  <c r="BC205" i="31"/>
  <c r="BD159" i="31"/>
  <c r="BC209" i="31"/>
  <c r="BC298" i="31"/>
  <c r="C145" i="43" l="1"/>
  <c r="C210" i="43"/>
  <c r="C294" i="43"/>
  <c r="C218" i="43"/>
  <c r="C292" i="43"/>
  <c r="C254" i="43"/>
  <c r="C281" i="43"/>
  <c r="C127" i="43"/>
  <c r="C215" i="43"/>
  <c r="C379" i="43"/>
  <c r="C205" i="43"/>
  <c r="C175" i="43"/>
  <c r="C87" i="43"/>
  <c r="C103" i="43"/>
  <c r="C279" i="43"/>
  <c r="C261" i="43"/>
  <c r="C97" i="43"/>
  <c r="C125" i="43"/>
  <c r="C262" i="43"/>
  <c r="C343" i="43"/>
  <c r="C207" i="43"/>
  <c r="C75" i="43"/>
  <c r="G199" i="43"/>
  <c r="D137" i="43"/>
  <c r="N243" i="43"/>
  <c r="H320" i="43"/>
  <c r="F318" i="43"/>
  <c r="H314" i="43"/>
  <c r="G364" i="43"/>
  <c r="H270" i="43"/>
  <c r="D74" i="43"/>
  <c r="D75" i="43"/>
  <c r="H296" i="43"/>
  <c r="G180" i="43"/>
  <c r="G222" i="43"/>
  <c r="E78" i="43"/>
  <c r="E79" i="43"/>
  <c r="D192" i="43"/>
  <c r="E340" i="43"/>
  <c r="D159" i="43"/>
  <c r="H188" i="43"/>
  <c r="D324" i="43"/>
  <c r="H164" i="43"/>
  <c r="H361" i="43"/>
  <c r="H116" i="43"/>
  <c r="H119" i="43"/>
  <c r="H138" i="43"/>
  <c r="H82" i="43"/>
  <c r="H264" i="43"/>
  <c r="N181" i="43"/>
  <c r="N177" i="43"/>
  <c r="L307" i="43"/>
  <c r="N76" i="43"/>
  <c r="N196" i="43"/>
  <c r="N189" i="43"/>
  <c r="N119" i="43"/>
  <c r="N69" i="43"/>
  <c r="N294" i="43"/>
  <c r="N308" i="43"/>
  <c r="N129" i="43"/>
  <c r="N91" i="43"/>
  <c r="N364" i="43"/>
  <c r="N354" i="43"/>
  <c r="N144" i="43"/>
  <c r="N332" i="43"/>
  <c r="N337" i="43"/>
  <c r="N271" i="43"/>
  <c r="N228" i="43"/>
  <c r="N353" i="43"/>
  <c r="N253" i="43"/>
  <c r="H121" i="43"/>
  <c r="H275" i="43"/>
  <c r="H149" i="43"/>
  <c r="H355" i="43"/>
  <c r="H375" i="43"/>
  <c r="N363" i="43"/>
  <c r="N68" i="43"/>
  <c r="N202" i="43"/>
  <c r="N376" i="43"/>
  <c r="N281" i="43"/>
  <c r="N246" i="43"/>
  <c r="H276" i="43"/>
  <c r="H97" i="43"/>
  <c r="H237" i="43"/>
  <c r="H151" i="43"/>
  <c r="H86" i="43"/>
  <c r="N148" i="43"/>
  <c r="N212" i="43"/>
  <c r="N155" i="43"/>
  <c r="N174" i="43"/>
  <c r="N375" i="43"/>
  <c r="N275" i="43"/>
  <c r="H261" i="43"/>
  <c r="H321" i="43"/>
  <c r="H134" i="43"/>
  <c r="H379" i="43"/>
  <c r="H241" i="43"/>
  <c r="H339" i="43"/>
  <c r="N123" i="43"/>
  <c r="N82" i="43"/>
  <c r="N188" i="43"/>
  <c r="N180" i="43"/>
  <c r="N197" i="43"/>
  <c r="N124" i="43"/>
  <c r="G359" i="43"/>
  <c r="H71" i="43"/>
  <c r="H277" i="43"/>
  <c r="H249" i="43"/>
  <c r="H229" i="43"/>
  <c r="H349" i="43"/>
  <c r="L84" i="43"/>
  <c r="N293" i="43"/>
  <c r="N261" i="43"/>
  <c r="N224" i="43"/>
  <c r="N151" i="43"/>
  <c r="N218" i="43"/>
  <c r="N160" i="43"/>
  <c r="N377" i="43"/>
  <c r="H191" i="43"/>
  <c r="H290" i="43"/>
  <c r="H234" i="43"/>
  <c r="N322" i="43"/>
  <c r="N329" i="43"/>
  <c r="N357" i="43"/>
  <c r="N219" i="43"/>
  <c r="N341" i="43"/>
  <c r="N172" i="43"/>
  <c r="N235" i="43"/>
  <c r="H125" i="43"/>
  <c r="H335" i="43"/>
  <c r="H282" i="43"/>
  <c r="H292" i="43"/>
  <c r="H195" i="43"/>
  <c r="H172" i="43"/>
  <c r="N255" i="43"/>
  <c r="N260" i="43"/>
  <c r="N149" i="43"/>
  <c r="N299" i="43"/>
  <c r="N227" i="43"/>
  <c r="N203" i="43"/>
  <c r="G374" i="43"/>
  <c r="H126" i="43"/>
  <c r="H350" i="43"/>
  <c r="H207" i="43"/>
  <c r="H253" i="43"/>
  <c r="H246" i="43"/>
  <c r="L130" i="43"/>
  <c r="N304" i="43"/>
  <c r="N286" i="43"/>
  <c r="N153" i="43"/>
  <c r="N336" i="43"/>
  <c r="N136" i="43"/>
  <c r="N327" i="43"/>
  <c r="H232" i="43"/>
  <c r="H124" i="43"/>
  <c r="H322" i="43"/>
  <c r="H285" i="43"/>
  <c r="H286" i="43"/>
  <c r="N215" i="43"/>
  <c r="I307" i="43"/>
  <c r="C118" i="43"/>
  <c r="G384" i="43"/>
  <c r="E137" i="43"/>
  <c r="H337" i="43"/>
  <c r="G156" i="43"/>
  <c r="H328" i="43"/>
  <c r="H319" i="43"/>
  <c r="H269" i="43"/>
  <c r="D76" i="43"/>
  <c r="D77" i="43"/>
  <c r="H295" i="43"/>
  <c r="G177" i="43"/>
  <c r="G223" i="43"/>
  <c r="E73" i="43"/>
  <c r="F352" i="43"/>
  <c r="H90" i="43"/>
  <c r="G95" i="43"/>
  <c r="D161" i="43"/>
  <c r="D144" i="43"/>
  <c r="D340" i="43"/>
  <c r="H165" i="43"/>
  <c r="F236" i="43"/>
  <c r="H118" i="43"/>
  <c r="H316" i="43"/>
  <c r="H139" i="43"/>
  <c r="E144" i="43"/>
  <c r="H265" i="43"/>
  <c r="N179" i="43"/>
  <c r="N269" i="43"/>
  <c r="N77" i="43"/>
  <c r="N78" i="43"/>
  <c r="N118" i="43"/>
  <c r="N83" i="43"/>
  <c r="N316" i="43"/>
  <c r="N295" i="43"/>
  <c r="N74" i="43"/>
  <c r="N90" i="43"/>
  <c r="N165" i="43"/>
  <c r="N274" i="43"/>
  <c r="N258" i="43"/>
  <c r="N355" i="43"/>
  <c r="N289" i="43"/>
  <c r="N208" i="43"/>
  <c r="N220" i="43"/>
  <c r="N351" i="43"/>
  <c r="N290" i="43"/>
  <c r="N379" i="43"/>
  <c r="N122" i="43"/>
  <c r="N195" i="43"/>
  <c r="H247" i="43"/>
  <c r="H266" i="43"/>
  <c r="H300" i="43"/>
  <c r="H353" i="43"/>
  <c r="H127" i="43"/>
  <c r="N262" i="43"/>
  <c r="N334" i="43"/>
  <c r="N297" i="43"/>
  <c r="N134" i="43"/>
  <c r="N162" i="43"/>
  <c r="N147" i="43"/>
  <c r="N315" i="43"/>
  <c r="H160" i="43"/>
  <c r="H184" i="43"/>
  <c r="H262" i="43"/>
  <c r="H209" i="43"/>
  <c r="F278" i="43"/>
  <c r="N187" i="43"/>
  <c r="N96" i="43"/>
  <c r="N372" i="43"/>
  <c r="N121" i="43"/>
  <c r="N335" i="43"/>
  <c r="N205" i="43"/>
  <c r="N117" i="43"/>
  <c r="H325" i="43"/>
  <c r="H235" i="43"/>
  <c r="H336" i="43"/>
  <c r="H225" i="43"/>
  <c r="H377" i="43"/>
  <c r="F140" i="43"/>
  <c r="N263" i="43"/>
  <c r="N346" i="43"/>
  <c r="N272" i="43"/>
  <c r="N241" i="43"/>
  <c r="N213" i="43"/>
  <c r="N298" i="43"/>
  <c r="F369" i="43"/>
  <c r="H108" i="43"/>
  <c r="H87" i="43"/>
  <c r="H317" i="43"/>
  <c r="H238" i="43"/>
  <c r="H244" i="43"/>
  <c r="N85" i="43"/>
  <c r="N97" i="43"/>
  <c r="N249" i="43"/>
  <c r="N265" i="43"/>
  <c r="N206" i="43"/>
  <c r="N273" i="43"/>
  <c r="N98" i="43"/>
  <c r="H263" i="43"/>
  <c r="H214" i="43"/>
  <c r="H233" i="43"/>
  <c r="H70" i="43"/>
  <c r="N146" i="43"/>
  <c r="N285" i="43"/>
  <c r="N145" i="43"/>
  <c r="N143" i="43"/>
  <c r="N352" i="43"/>
  <c r="N158" i="43"/>
  <c r="N256" i="43"/>
  <c r="H248" i="43"/>
  <c r="H372" i="43"/>
  <c r="H226" i="43"/>
  <c r="H213" i="43"/>
  <c r="H93" i="43"/>
  <c r="H257" i="43"/>
  <c r="N292" i="43"/>
  <c r="N244" i="43"/>
  <c r="N84" i="43"/>
  <c r="N361" i="43"/>
  <c r="N214" i="43"/>
  <c r="N217" i="43"/>
  <c r="H218" i="43"/>
  <c r="H202" i="43"/>
  <c r="H200" i="43"/>
  <c r="H217" i="43"/>
  <c r="H302" i="43"/>
  <c r="H155" i="43"/>
  <c r="J84" i="43"/>
  <c r="N237" i="43"/>
  <c r="N338" i="43"/>
  <c r="N128" i="43"/>
  <c r="N280" i="43"/>
  <c r="N362" i="43"/>
  <c r="H152" i="43"/>
  <c r="H254" i="43"/>
  <c r="H281" i="43"/>
  <c r="H224" i="43"/>
  <c r="H166" i="43"/>
  <c r="C322" i="43"/>
  <c r="C153" i="43"/>
  <c r="C136" i="43"/>
  <c r="D142" i="43"/>
  <c r="N245" i="43"/>
  <c r="H68" i="43"/>
  <c r="F89" i="43"/>
  <c r="G283" i="43"/>
  <c r="G271" i="43"/>
  <c r="H326" i="43"/>
  <c r="H143" i="43"/>
  <c r="D78" i="43"/>
  <c r="D79" i="43"/>
  <c r="H297" i="43"/>
  <c r="G179" i="43"/>
  <c r="E74" i="43"/>
  <c r="E75" i="43"/>
  <c r="F354" i="43"/>
  <c r="H272" i="43"/>
  <c r="G274" i="43"/>
  <c r="D284" i="43"/>
  <c r="D145" i="43"/>
  <c r="H201" i="43"/>
  <c r="H351" i="43"/>
  <c r="F239" i="43"/>
  <c r="H115" i="43"/>
  <c r="H170" i="43"/>
  <c r="H81" i="43"/>
  <c r="E145" i="43"/>
  <c r="N178" i="43"/>
  <c r="N328" i="43"/>
  <c r="N223" i="43"/>
  <c r="N75" i="43"/>
  <c r="N115" i="43"/>
  <c r="N190" i="43"/>
  <c r="N159" i="43"/>
  <c r="N114" i="43"/>
  <c r="H69" i="43"/>
  <c r="N296" i="43"/>
  <c r="N81" i="43"/>
  <c r="N139" i="43"/>
  <c r="N347" i="43"/>
  <c r="N268" i="43"/>
  <c r="N264" i="43"/>
  <c r="N95" i="43"/>
  <c r="N169" i="43"/>
  <c r="N302" i="43"/>
  <c r="N276" i="43"/>
  <c r="N192" i="43"/>
  <c r="N94" i="43"/>
  <c r="N108" i="43"/>
  <c r="D88" i="43"/>
  <c r="H376" i="43"/>
  <c r="H356" i="43"/>
  <c r="H212" i="43"/>
  <c r="H331" i="43"/>
  <c r="K130" i="43"/>
  <c r="N248" i="43"/>
  <c r="N168" i="43"/>
  <c r="N278" i="43"/>
  <c r="N380" i="43"/>
  <c r="N233" i="43"/>
  <c r="N167" i="43"/>
  <c r="N306" i="43"/>
  <c r="H210" i="43"/>
  <c r="H96" i="43"/>
  <c r="H362" i="43"/>
  <c r="H80" i="43"/>
  <c r="N130" i="43"/>
  <c r="N345" i="43"/>
  <c r="N348" i="43"/>
  <c r="N127" i="43"/>
  <c r="N184" i="43"/>
  <c r="N200" i="43"/>
  <c r="N282" i="43"/>
  <c r="N230" i="43"/>
  <c r="H323" i="43"/>
  <c r="H167" i="43"/>
  <c r="G287" i="43"/>
  <c r="H227" i="43"/>
  <c r="H220" i="43"/>
  <c r="K84" i="43"/>
  <c r="N182" i="43"/>
  <c r="N132" i="43"/>
  <c r="N350" i="43"/>
  <c r="N344" i="43"/>
  <c r="N325" i="43"/>
  <c r="N154" i="43"/>
  <c r="H173" i="43"/>
  <c r="H348" i="43"/>
  <c r="H157" i="43"/>
  <c r="H135" i="43"/>
  <c r="M130" i="43"/>
  <c r="N226" i="43"/>
  <c r="N210" i="43"/>
  <c r="N163" i="43"/>
  <c r="N349" i="43"/>
  <c r="N288" i="43"/>
  <c r="N191" i="43"/>
  <c r="N234" i="43"/>
  <c r="H131" i="43"/>
  <c r="H260" i="43"/>
  <c r="H267" i="43"/>
  <c r="H358" i="43"/>
  <c r="N216" i="43"/>
  <c r="N86" i="43"/>
  <c r="N157" i="43"/>
  <c r="N222" i="43"/>
  <c r="N103" i="43"/>
  <c r="N170" i="43"/>
  <c r="N99" i="43"/>
  <c r="H332" i="43"/>
  <c r="H346" i="43"/>
  <c r="H288" i="43"/>
  <c r="H341" i="43"/>
  <c r="H357" i="43"/>
  <c r="N100" i="43"/>
  <c r="N131" i="43"/>
  <c r="N378" i="43"/>
  <c r="N138" i="43"/>
  <c r="N323" i="43"/>
  <c r="N79" i="43"/>
  <c r="H136" i="43"/>
  <c r="H92" i="43"/>
  <c r="H205" i="43"/>
  <c r="H301" i="43"/>
  <c r="H123" i="43"/>
  <c r="H345" i="43"/>
  <c r="N342" i="43"/>
  <c r="N229" i="43"/>
  <c r="N356" i="43"/>
  <c r="N125" i="43"/>
  <c r="N126" i="43"/>
  <c r="H187" i="43"/>
  <c r="H163" i="43"/>
  <c r="H122" i="43"/>
  <c r="H94" i="43"/>
  <c r="H378" i="43"/>
  <c r="L381" i="43"/>
  <c r="M360" i="43"/>
  <c r="F360" i="43"/>
  <c r="C325" i="43"/>
  <c r="C235" i="43"/>
  <c r="C151" i="43"/>
  <c r="C291" i="43"/>
  <c r="C334" i="43"/>
  <c r="C209" i="43"/>
  <c r="C241" i="43"/>
  <c r="C86" i="43"/>
  <c r="C253" i="43"/>
  <c r="C298" i="43"/>
  <c r="K373" i="43"/>
  <c r="E142" i="43"/>
  <c r="N242" i="43"/>
  <c r="H258" i="43"/>
  <c r="F91" i="43"/>
  <c r="H315" i="43"/>
  <c r="G347" i="43"/>
  <c r="H268" i="43"/>
  <c r="H141" i="43"/>
  <c r="D73" i="43"/>
  <c r="H294" i="43"/>
  <c r="G178" i="43"/>
  <c r="G181" i="43"/>
  <c r="E76" i="43"/>
  <c r="E77" i="43"/>
  <c r="D190" i="43"/>
  <c r="E324" i="43"/>
  <c r="G273" i="43"/>
  <c r="H189" i="43"/>
  <c r="D289" i="43"/>
  <c r="H330" i="43"/>
  <c r="H308" i="43"/>
  <c r="H114" i="43"/>
  <c r="H117" i="43"/>
  <c r="H169" i="43"/>
  <c r="H83" i="43"/>
  <c r="E289" i="43"/>
  <c r="N156" i="43"/>
  <c r="N314" i="43"/>
  <c r="N330" i="43"/>
  <c r="N73" i="43"/>
  <c r="N141" i="43"/>
  <c r="N116" i="43"/>
  <c r="N326" i="43"/>
  <c r="N324" i="43"/>
  <c r="N270" i="43"/>
  <c r="N161" i="43"/>
  <c r="N164" i="43"/>
  <c r="N320" i="43"/>
  <c r="N319" i="43"/>
  <c r="N89" i="43"/>
  <c r="N250" i="43"/>
  <c r="N236" i="43"/>
  <c r="N321" i="43"/>
  <c r="N277" i="43"/>
  <c r="N201" i="43"/>
  <c r="N303" i="43"/>
  <c r="N254" i="43"/>
  <c r="H153" i="43"/>
  <c r="H299" i="43"/>
  <c r="H147" i="43"/>
  <c r="H203" i="43"/>
  <c r="H174" i="43"/>
  <c r="L370" i="43"/>
  <c r="N71" i="43"/>
  <c r="N173" i="43"/>
  <c r="N102" i="43"/>
  <c r="N259" i="43"/>
  <c r="N204" i="43"/>
  <c r="N267" i="43"/>
  <c r="N266" i="43"/>
  <c r="H168" i="43"/>
  <c r="H251" i="43"/>
  <c r="H344" i="43"/>
  <c r="H291" i="43"/>
  <c r="N87" i="43"/>
  <c r="N232" i="43"/>
  <c r="N331" i="43"/>
  <c r="N80" i="43"/>
  <c r="N175" i="43"/>
  <c r="N317" i="43"/>
  <c r="H293" i="43"/>
  <c r="H162" i="43"/>
  <c r="H363" i="43"/>
  <c r="H259" i="43"/>
  <c r="H182" i="43"/>
  <c r="N291" i="43"/>
  <c r="N279" i="43"/>
  <c r="N70" i="43"/>
  <c r="N207" i="43"/>
  <c r="N140" i="43"/>
  <c r="N92" i="43"/>
  <c r="H206" i="43"/>
  <c r="H230" i="43"/>
  <c r="H103" i="43"/>
  <c r="H204" i="43"/>
  <c r="H216" i="43"/>
  <c r="H158" i="43"/>
  <c r="N309" i="43"/>
  <c r="N300" i="43"/>
  <c r="N283" i="43"/>
  <c r="N238" i="43"/>
  <c r="N225" i="43"/>
  <c r="N166" i="43"/>
  <c r="N257" i="43"/>
  <c r="H280" i="43"/>
  <c r="H219" i="43"/>
  <c r="H327" i="43"/>
  <c r="N339" i="43"/>
  <c r="N135" i="43"/>
  <c r="N343" i="43"/>
  <c r="N152" i="43"/>
  <c r="N310" i="43"/>
  <c r="N150" i="43"/>
  <c r="E365" i="43"/>
  <c r="H279" i="43"/>
  <c r="H298" i="43"/>
  <c r="H132" i="43"/>
  <c r="H150" i="43"/>
  <c r="H102" i="43"/>
  <c r="N93" i="43"/>
  <c r="N340" i="43"/>
  <c r="N251" i="43"/>
  <c r="N247" i="43"/>
  <c r="N252" i="43"/>
  <c r="N284" i="43"/>
  <c r="N72" i="43"/>
  <c r="H146" i="43"/>
  <c r="H120" i="43"/>
  <c r="H343" i="43"/>
  <c r="H72" i="43"/>
  <c r="H154" i="43"/>
  <c r="G255" i="43"/>
  <c r="N209" i="43"/>
  <c r="N358" i="43"/>
  <c r="N301" i="43"/>
  <c r="N318" i="43"/>
  <c r="N287" i="43"/>
  <c r="N120" i="43"/>
  <c r="H256" i="43"/>
  <c r="H175" i="43"/>
  <c r="H303" i="43"/>
  <c r="H334" i="43"/>
  <c r="H252" i="43"/>
  <c r="L194" i="43"/>
  <c r="M382" i="43"/>
  <c r="K307" i="43"/>
  <c r="BV296" i="34"/>
  <c r="BU78" i="34"/>
  <c r="BW320" i="34"/>
  <c r="CA309" i="34"/>
  <c r="CA129" i="34"/>
  <c r="BU73" i="34"/>
  <c r="AW134" i="34"/>
  <c r="AW306" i="34" s="1"/>
  <c r="AW309" i="34" s="1"/>
  <c r="AX305" i="34"/>
  <c r="CC305" i="34" s="1"/>
  <c r="AQ78" i="34"/>
  <c r="CC73" i="34"/>
  <c r="CC241" i="34"/>
  <c r="CC320" i="34"/>
  <c r="CB319" i="34"/>
  <c r="CC243" i="34"/>
  <c r="CC78" i="34"/>
  <c r="BR215" i="34"/>
  <c r="BR33" i="34"/>
  <c r="BR198" i="34"/>
  <c r="BR143" i="34"/>
  <c r="CA21" i="34"/>
  <c r="BW191" i="34"/>
  <c r="BW310" i="34"/>
  <c r="BR228" i="34"/>
  <c r="BS301" i="34"/>
  <c r="BV212" i="34"/>
  <c r="BW316" i="34"/>
  <c r="AO319" i="34"/>
  <c r="BY21" i="34"/>
  <c r="BX20" i="34"/>
  <c r="BW223" i="34"/>
  <c r="AQ24" i="34"/>
  <c r="CC310" i="34"/>
  <c r="BR315" i="34"/>
  <c r="BR171" i="34"/>
  <c r="BR145" i="34"/>
  <c r="BR234" i="34"/>
  <c r="BS240" i="34"/>
  <c r="BT176" i="34"/>
  <c r="CC37" i="34"/>
  <c r="BU240" i="34"/>
  <c r="BV76" i="34"/>
  <c r="BW295" i="34"/>
  <c r="AW307" i="34"/>
  <c r="BU24" i="34"/>
  <c r="BR258" i="34"/>
  <c r="BR141" i="34"/>
  <c r="BR23" i="34"/>
  <c r="BR227" i="34"/>
  <c r="BR22" i="34"/>
  <c r="BR39" i="34"/>
  <c r="BR197" i="34"/>
  <c r="BR61" i="34"/>
  <c r="BR279" i="34"/>
  <c r="BS176" i="34"/>
  <c r="CC24" i="34"/>
  <c r="BR261" i="34"/>
  <c r="BR217" i="34"/>
  <c r="BR146" i="34"/>
  <c r="BR154" i="34"/>
  <c r="BR190" i="34"/>
  <c r="BT240" i="34"/>
  <c r="BS34" i="34"/>
  <c r="CC176" i="34"/>
  <c r="CC301" i="34"/>
  <c r="BR63" i="34"/>
  <c r="BR89" i="34"/>
  <c r="BR72" i="34"/>
  <c r="BR111" i="34"/>
  <c r="BR87" i="34"/>
  <c r="BR270" i="34"/>
  <c r="BR177" i="34"/>
  <c r="BR189" i="34"/>
  <c r="BZ21" i="34"/>
  <c r="CB20" i="34"/>
  <c r="BV214" i="34"/>
  <c r="BT34" i="34"/>
  <c r="BV305" i="34"/>
  <c r="CC295" i="34"/>
  <c r="CC135" i="34"/>
  <c r="AX318" i="34"/>
  <c r="BT265" i="34"/>
  <c r="BT186" i="34"/>
  <c r="BT144" i="34"/>
  <c r="BT151" i="34"/>
  <c r="BT147" i="34"/>
  <c r="BU276" i="34"/>
  <c r="BU260" i="34"/>
  <c r="BV254" i="34"/>
  <c r="BV27" i="34"/>
  <c r="BV25" i="34"/>
  <c r="BV276" i="34"/>
  <c r="BV260" i="34"/>
  <c r="BS265" i="34"/>
  <c r="BS186" i="34"/>
  <c r="BS151" i="34"/>
  <c r="BS147" i="34"/>
  <c r="BS144" i="34"/>
  <c r="BW219" i="34"/>
  <c r="BW92" i="34"/>
  <c r="BW209" i="34"/>
  <c r="BW210" i="34"/>
  <c r="BW31" i="34"/>
  <c r="BV288" i="34"/>
  <c r="BV290" i="34"/>
  <c r="BU128" i="34"/>
  <c r="BU126" i="34"/>
  <c r="BT132" i="34"/>
  <c r="BT133" i="34"/>
  <c r="BV172" i="34"/>
  <c r="BV175" i="34"/>
  <c r="BW159" i="34"/>
  <c r="BW158" i="34"/>
  <c r="BW117" i="34"/>
  <c r="BW115" i="34"/>
  <c r="BW113" i="34"/>
  <c r="BW116" i="34"/>
  <c r="BW114" i="34"/>
  <c r="BU225" i="34"/>
  <c r="BU81" i="34"/>
  <c r="BU80" i="34"/>
  <c r="BU14" i="34"/>
  <c r="BU12" i="34"/>
  <c r="BU10" i="34"/>
  <c r="BU15" i="34"/>
  <c r="BU13" i="34"/>
  <c r="BU11" i="34"/>
  <c r="BU9" i="34"/>
  <c r="BW300" i="34"/>
  <c r="BW283" i="34"/>
  <c r="BW207" i="34"/>
  <c r="BU220" i="34"/>
  <c r="BU97" i="34"/>
  <c r="BU95" i="34"/>
  <c r="BT318" i="34"/>
  <c r="BW135" i="34"/>
  <c r="AP301" i="34"/>
  <c r="AR305" i="34"/>
  <c r="AR296" i="34"/>
  <c r="AR144" i="34"/>
  <c r="AR115" i="34"/>
  <c r="AN178" i="34"/>
  <c r="AR214" i="34"/>
  <c r="AR27" i="34"/>
  <c r="AO274" i="34"/>
  <c r="AR126" i="34"/>
  <c r="AN274" i="34"/>
  <c r="AR300" i="34"/>
  <c r="AO35" i="34"/>
  <c r="AN164" i="34"/>
  <c r="AP147" i="34"/>
  <c r="AP81" i="34"/>
  <c r="AO164" i="34"/>
  <c r="AQ95" i="34"/>
  <c r="AR76" i="34"/>
  <c r="AR73" i="34" s="1"/>
  <c r="AR220" i="34"/>
  <c r="AP241" i="34"/>
  <c r="AP132" i="34"/>
  <c r="AP164" i="34"/>
  <c r="AP10" i="34"/>
  <c r="AP276" i="34"/>
  <c r="AQ9" i="34"/>
  <c r="AR210" i="34"/>
  <c r="AN133" i="34"/>
  <c r="AN35" i="34"/>
  <c r="AP97" i="34"/>
  <c r="AQ151" i="34"/>
  <c r="AQ276" i="34"/>
  <c r="AR290" i="34"/>
  <c r="AQ80" i="34"/>
  <c r="AO178" i="34"/>
  <c r="AR172" i="34"/>
  <c r="AM55" i="34"/>
  <c r="AM12" i="34"/>
  <c r="AR52" i="34"/>
  <c r="AP53" i="34"/>
  <c r="AQ252" i="34"/>
  <c r="AN225" i="34"/>
  <c r="AP117" i="34"/>
  <c r="AR287" i="34"/>
  <c r="AN12" i="34"/>
  <c r="AO225" i="34"/>
  <c r="AQ116" i="34"/>
  <c r="AR264" i="34"/>
  <c r="AO11" i="34"/>
  <c r="AN54" i="34"/>
  <c r="AQ31" i="34"/>
  <c r="AO54" i="34"/>
  <c r="AR256" i="34"/>
  <c r="AR19" i="34"/>
  <c r="AN318" i="34"/>
  <c r="BS178" i="34"/>
  <c r="BT178" i="34"/>
  <c r="BT179" i="34"/>
  <c r="BS179" i="34"/>
  <c r="BS181" i="34"/>
  <c r="AX247" i="34"/>
  <c r="BT181" i="34"/>
  <c r="AT37" i="34"/>
  <c r="AN179" i="34"/>
  <c r="AV37" i="34"/>
  <c r="AO179" i="34"/>
  <c r="AU37" i="34"/>
  <c r="AX248" i="34"/>
  <c r="AP176" i="34"/>
  <c r="AN241" i="34"/>
  <c r="AW21" i="34"/>
  <c r="AP34" i="34"/>
  <c r="AO241" i="34"/>
  <c r="AQ128" i="34"/>
  <c r="AQ175" i="34"/>
  <c r="AS21" i="34"/>
  <c r="AM169" i="34"/>
  <c r="AM238" i="34"/>
  <c r="AM139" i="34"/>
  <c r="AM30" i="34"/>
  <c r="AM6" i="34"/>
  <c r="AM314" i="34"/>
  <c r="AM127" i="34"/>
  <c r="AM150" i="34"/>
  <c r="AM277" i="34"/>
  <c r="AM82" i="34"/>
  <c r="AM32" i="34"/>
  <c r="AM267" i="34"/>
  <c r="AM183" i="34"/>
  <c r="AM86" i="34"/>
  <c r="AM170" i="34"/>
  <c r="AM313" i="34"/>
  <c r="AM235" i="34"/>
  <c r="AM195" i="34"/>
  <c r="AM213" i="34"/>
  <c r="AM226" i="34"/>
  <c r="AM229" i="34"/>
  <c r="AM216" i="34"/>
  <c r="AM239" i="34"/>
  <c r="AM38" i="34"/>
  <c r="AM311" i="34"/>
  <c r="AM211" i="34"/>
  <c r="AM203" i="34"/>
  <c r="AM58" i="34"/>
  <c r="AM16" i="34"/>
  <c r="AM85" i="34"/>
  <c r="AM110" i="34"/>
  <c r="AM165" i="34"/>
  <c r="AM182" i="34"/>
  <c r="AM231" i="34"/>
  <c r="AM196" i="34"/>
  <c r="AM263" i="34"/>
  <c r="AM140" i="34"/>
  <c r="AM312" i="34"/>
  <c r="AM185" i="34"/>
  <c r="AM8" i="34"/>
  <c r="AM136" i="34"/>
  <c r="AM153" i="34"/>
  <c r="AM188" i="34"/>
  <c r="AM93" i="34"/>
  <c r="AM308" i="34"/>
  <c r="AM131" i="34"/>
  <c r="AM109" i="34"/>
  <c r="AM71" i="34"/>
  <c r="AM83" i="34"/>
  <c r="AM233" i="34"/>
  <c r="AM70" i="34"/>
  <c r="AM56" i="34"/>
  <c r="AM108" i="34"/>
  <c r="AM187" i="34"/>
  <c r="AM88" i="34"/>
  <c r="AM162" i="34"/>
  <c r="AM237" i="34"/>
  <c r="AM180" i="34"/>
  <c r="AM166" i="34"/>
  <c r="AM57" i="34"/>
  <c r="AM99" i="34"/>
  <c r="AM157" i="34"/>
  <c r="AM168" i="34"/>
  <c r="AM275" i="34"/>
  <c r="AM221" i="34"/>
  <c r="AM259" i="34"/>
  <c r="AM62" i="34"/>
  <c r="AM98" i="34"/>
  <c r="AM173" i="34"/>
  <c r="AM160" i="34"/>
  <c r="AM236" i="34"/>
  <c r="AM224" i="34"/>
  <c r="AM174" i="34"/>
  <c r="AM29" i="34"/>
  <c r="AM44" i="34"/>
  <c r="AM156" i="34"/>
  <c r="AM142" i="34"/>
  <c r="AM67" i="34"/>
  <c r="AM149" i="34"/>
  <c r="AM285" i="34"/>
  <c r="AM59" i="34"/>
  <c r="AM271" i="34"/>
  <c r="AM91" i="34"/>
  <c r="AM192" i="34"/>
  <c r="AM7" i="34"/>
  <c r="AM68" i="34"/>
  <c r="AM292" i="34"/>
  <c r="AM253" i="34"/>
  <c r="AM268" i="34"/>
  <c r="AM222" i="34"/>
  <c r="AM155" i="34"/>
  <c r="AM103" i="34"/>
  <c r="AM94" i="34"/>
  <c r="AM184" i="34"/>
  <c r="BC214" i="31"/>
  <c r="BC80" i="31"/>
  <c r="BC297" i="31"/>
  <c r="BC247" i="31"/>
  <c r="BD118" i="31"/>
  <c r="BC377" i="31"/>
  <c r="BC96" i="31"/>
  <c r="BC132" i="31"/>
  <c r="BC285" i="31"/>
  <c r="BC323" i="31"/>
  <c r="BC288" i="31"/>
  <c r="BC249" i="31"/>
  <c r="BC102" i="31"/>
  <c r="BC174" i="31"/>
  <c r="BC150" i="31"/>
  <c r="BC152" i="31"/>
  <c r="BC206" i="31"/>
  <c r="BD215" i="31"/>
  <c r="BC232" i="31"/>
  <c r="BC126" i="31"/>
  <c r="BD250" i="31"/>
  <c r="BC93" i="31"/>
  <c r="BC286" i="31"/>
  <c r="BC248" i="31"/>
  <c r="BC135" i="31"/>
  <c r="BD240" i="31"/>
  <c r="BD76" i="31"/>
  <c r="BL373" i="31"/>
  <c r="BD208" i="31"/>
  <c r="BC332" i="31"/>
  <c r="BC375" i="31"/>
  <c r="BC356" i="31"/>
  <c r="BC172" i="31"/>
  <c r="BC146" i="31"/>
  <c r="BC317" i="31"/>
  <c r="BC155" i="31"/>
  <c r="BC120" i="31"/>
  <c r="BC300" i="31"/>
  <c r="BC302" i="31"/>
  <c r="BD329" i="31"/>
  <c r="BC149" i="31"/>
  <c r="H203" i="44"/>
  <c r="BC378" i="31"/>
  <c r="BC327" i="31"/>
  <c r="BC72" i="31"/>
  <c r="BC349" i="31"/>
  <c r="BC234" i="31"/>
  <c r="BC372" i="31"/>
  <c r="BC244" i="31"/>
  <c r="BC293" i="31"/>
  <c r="BC158" i="31"/>
  <c r="BC213" i="31"/>
  <c r="O203" i="44"/>
  <c r="BC108" i="31"/>
  <c r="BC280" i="31"/>
  <c r="BC195" i="31"/>
  <c r="BC163" i="31"/>
  <c r="BD289" i="31"/>
  <c r="BC246" i="31"/>
  <c r="BC221" i="31"/>
  <c r="BC256" i="31"/>
  <c r="BC277" i="31"/>
  <c r="BC200" i="31"/>
  <c r="BC162" i="31"/>
  <c r="BC230" i="31"/>
  <c r="BC252" i="31"/>
  <c r="BC331" i="31"/>
  <c r="BC299" i="31"/>
  <c r="BD304" i="31"/>
  <c r="BC301" i="31"/>
  <c r="BD211" i="31"/>
  <c r="BL193" i="31"/>
  <c r="BC233" i="31"/>
  <c r="BC191" i="31"/>
  <c r="BC339" i="31"/>
  <c r="BC275" i="31"/>
  <c r="BC94" i="31"/>
  <c r="BC123" i="31"/>
  <c r="BC70" i="31"/>
  <c r="BC122" i="31"/>
  <c r="BC229" i="31"/>
  <c r="BD242" i="31"/>
  <c r="BC224" i="31"/>
  <c r="BC267" i="31"/>
  <c r="BC173" i="31"/>
  <c r="BC203" i="31"/>
  <c r="BC237" i="31"/>
  <c r="BC226" i="31"/>
  <c r="BC217" i="31"/>
  <c r="BD98" i="31"/>
  <c r="BC219" i="31"/>
  <c r="BC157" i="31"/>
  <c r="BC295" i="31"/>
  <c r="BC131" i="31"/>
  <c r="BC167" i="31"/>
  <c r="BC71" i="31"/>
  <c r="BC238" i="31"/>
  <c r="BC220" i="31"/>
  <c r="BC303" i="31"/>
  <c r="BC290" i="31"/>
  <c r="BC341" i="31"/>
  <c r="BC335" i="31"/>
  <c r="BC134" i="31"/>
  <c r="BC147" i="31"/>
  <c r="BC260" i="31"/>
  <c r="BC204" i="31"/>
  <c r="BD243" i="31"/>
  <c r="BC376" i="31"/>
  <c r="BC259" i="31"/>
  <c r="BC121" i="31"/>
  <c r="BC251" i="31"/>
  <c r="BD365" i="31"/>
  <c r="C71" i="43" l="1"/>
  <c r="C206" i="43"/>
  <c r="C237" i="43"/>
  <c r="C163" i="43"/>
  <c r="C172" i="43"/>
  <c r="C372" i="43"/>
  <c r="C204" i="43"/>
  <c r="C80" i="43"/>
  <c r="C293" i="43"/>
  <c r="C247" i="43"/>
  <c r="C70" i="43"/>
  <c r="D243" i="43"/>
  <c r="H271" i="43"/>
  <c r="F76" i="43"/>
  <c r="H179" i="43"/>
  <c r="G239" i="43"/>
  <c r="H95" i="43"/>
  <c r="H283" i="43"/>
  <c r="D250" i="43"/>
  <c r="G89" i="43"/>
  <c r="F340" i="43"/>
  <c r="E250" i="43"/>
  <c r="N359" i="43"/>
  <c r="M84" i="43"/>
  <c r="D98" i="43"/>
  <c r="D240" i="43"/>
  <c r="H359" i="43"/>
  <c r="E240" i="43"/>
  <c r="H287" i="43"/>
  <c r="H380" i="43"/>
  <c r="H374" i="43"/>
  <c r="N307" i="43"/>
  <c r="N137" i="43"/>
  <c r="F137" i="43"/>
  <c r="F142" i="43"/>
  <c r="C158" i="43"/>
  <c r="E382" i="43"/>
  <c r="F75" i="43"/>
  <c r="F289" i="43"/>
  <c r="F190" i="43"/>
  <c r="C167" i="43"/>
  <c r="C317" i="43"/>
  <c r="C256" i="43"/>
  <c r="C349" i="43"/>
  <c r="C220" i="43"/>
  <c r="C288" i="43"/>
  <c r="C162" i="43"/>
  <c r="C339" i="43"/>
  <c r="C121" i="43"/>
  <c r="C226" i="43"/>
  <c r="C120" i="43"/>
  <c r="C135" i="43"/>
  <c r="C157" i="43"/>
  <c r="C72" i="43"/>
  <c r="C327" i="43"/>
  <c r="C229" i="43"/>
  <c r="C122" i="43"/>
  <c r="C102" i="43"/>
  <c r="C290" i="43"/>
  <c r="C377" i="43"/>
  <c r="C331" i="43"/>
  <c r="C214" i="43"/>
  <c r="C94" i="43"/>
  <c r="E245" i="43"/>
  <c r="E243" i="43"/>
  <c r="C76" i="43"/>
  <c r="F159" i="43"/>
  <c r="H347" i="43"/>
  <c r="F77" i="43"/>
  <c r="F78" i="43"/>
  <c r="H178" i="43"/>
  <c r="H181" i="43"/>
  <c r="G236" i="43"/>
  <c r="F192" i="43"/>
  <c r="H274" i="43"/>
  <c r="D208" i="43"/>
  <c r="D329" i="43"/>
  <c r="G91" i="43"/>
  <c r="E211" i="43"/>
  <c r="E329" i="43"/>
  <c r="G369" i="43"/>
  <c r="K85" i="43"/>
  <c r="E304" i="43"/>
  <c r="G140" i="43"/>
  <c r="D304" i="43"/>
  <c r="I84" i="43"/>
  <c r="G276" i="43"/>
  <c r="H255" i="43"/>
  <c r="M383" i="43"/>
  <c r="L193" i="43"/>
  <c r="G360" i="43"/>
  <c r="C332" i="43"/>
  <c r="C123" i="43"/>
  <c r="C238" i="43"/>
  <c r="C285" i="43"/>
  <c r="C301" i="43"/>
  <c r="C147" i="43"/>
  <c r="C200" i="43"/>
  <c r="C246" i="43"/>
  <c r="C375" i="43"/>
  <c r="C299" i="43"/>
  <c r="C341" i="43"/>
  <c r="C233" i="43"/>
  <c r="C219" i="43"/>
  <c r="C155" i="43"/>
  <c r="C300" i="43"/>
  <c r="C230" i="43"/>
  <c r="C134" i="43"/>
  <c r="C249" i="43"/>
  <c r="C267" i="43"/>
  <c r="C234" i="43"/>
  <c r="E242" i="43"/>
  <c r="F161" i="43"/>
  <c r="H364" i="43"/>
  <c r="F79" i="43"/>
  <c r="F144" i="43"/>
  <c r="H180" i="43"/>
  <c r="H222" i="43"/>
  <c r="E197" i="43"/>
  <c r="G354" i="43"/>
  <c r="H273" i="43"/>
  <c r="D211" i="43"/>
  <c r="G324" i="43"/>
  <c r="G318" i="43"/>
  <c r="E215" i="43"/>
  <c r="E98" i="43"/>
  <c r="N365" i="43"/>
  <c r="F88" i="43"/>
  <c r="F304" i="43"/>
  <c r="N374" i="43"/>
  <c r="J85" i="43"/>
  <c r="D365" i="43"/>
  <c r="L85" i="43"/>
  <c r="N384" i="43"/>
  <c r="N369" i="43"/>
  <c r="L373" i="43"/>
  <c r="C356" i="43"/>
  <c r="C213" i="43"/>
  <c r="C108" i="43"/>
  <c r="C126" i="43"/>
  <c r="C232" i="43"/>
  <c r="C152" i="43"/>
  <c r="C173" i="43"/>
  <c r="C252" i="43"/>
  <c r="C260" i="43"/>
  <c r="C174" i="43"/>
  <c r="C303" i="43"/>
  <c r="C277" i="43"/>
  <c r="C96" i="43"/>
  <c r="C191" i="43"/>
  <c r="C203" i="43"/>
  <c r="C248" i="43"/>
  <c r="C286" i="43"/>
  <c r="C132" i="43"/>
  <c r="C335" i="43"/>
  <c r="C131" i="43"/>
  <c r="C93" i="43"/>
  <c r="C224" i="43"/>
  <c r="C323" i="43"/>
  <c r="C221" i="43"/>
  <c r="C244" i="43"/>
  <c r="C251" i="43"/>
  <c r="C297" i="43"/>
  <c r="C195" i="43"/>
  <c r="C217" i="43"/>
  <c r="C376" i="43"/>
  <c r="C295" i="43"/>
  <c r="C149" i="43"/>
  <c r="C275" i="43"/>
  <c r="C280" i="43"/>
  <c r="C259" i="43"/>
  <c r="C150" i="43"/>
  <c r="C146" i="43"/>
  <c r="C378" i="43"/>
  <c r="C302" i="43"/>
  <c r="D245" i="43"/>
  <c r="D242" i="43"/>
  <c r="C119" i="43"/>
  <c r="H199" i="43"/>
  <c r="F284" i="43"/>
  <c r="F73" i="43"/>
  <c r="F74" i="43"/>
  <c r="F145" i="43"/>
  <c r="H177" i="43"/>
  <c r="H223" i="43"/>
  <c r="E196" i="43"/>
  <c r="G352" i="43"/>
  <c r="H156" i="43"/>
  <c r="D215" i="43"/>
  <c r="G340" i="43"/>
  <c r="F324" i="43"/>
  <c r="E208" i="43"/>
  <c r="N199" i="43"/>
  <c r="G278" i="43"/>
  <c r="N240" i="43"/>
  <c r="N88" i="43"/>
  <c r="N101" i="43"/>
  <c r="N142" i="43"/>
  <c r="N305" i="43"/>
  <c r="H384" i="43"/>
  <c r="BW296" i="34"/>
  <c r="BV78" i="34"/>
  <c r="BT84" i="34"/>
  <c r="BS84" i="34"/>
  <c r="BV73" i="34"/>
  <c r="AO307" i="34"/>
  <c r="AO302" i="34" s="1"/>
  <c r="AR78" i="34"/>
  <c r="CC318" i="34"/>
  <c r="CC296" i="34"/>
  <c r="CC247" i="34"/>
  <c r="CB134" i="34"/>
  <c r="CB307" i="34"/>
  <c r="AO134" i="34"/>
  <c r="AO306" i="34" s="1"/>
  <c r="BR271" i="34"/>
  <c r="BR180" i="34"/>
  <c r="BR211" i="34"/>
  <c r="BR82" i="34"/>
  <c r="BR184" i="34"/>
  <c r="BR68" i="34"/>
  <c r="BR149" i="34"/>
  <c r="BR236" i="34"/>
  <c r="BR88" i="34"/>
  <c r="BR109" i="34"/>
  <c r="BR110" i="34"/>
  <c r="BR94" i="34"/>
  <c r="BR7" i="34"/>
  <c r="BR67" i="34"/>
  <c r="BR160" i="34"/>
  <c r="BR187" i="34"/>
  <c r="BR131" i="34"/>
  <c r="BR312" i="34"/>
  <c r="BR85" i="34"/>
  <c r="BR216" i="34"/>
  <c r="BR86" i="34"/>
  <c r="BR314" i="34"/>
  <c r="BX21" i="34"/>
  <c r="BR103" i="34"/>
  <c r="BR192" i="34"/>
  <c r="BR142" i="34"/>
  <c r="BR173" i="34"/>
  <c r="BR99" i="34"/>
  <c r="BR108" i="34"/>
  <c r="BR308" i="34"/>
  <c r="BR140" i="34"/>
  <c r="BR16" i="34"/>
  <c r="BR229" i="34"/>
  <c r="BR183" i="34"/>
  <c r="BR6" i="34"/>
  <c r="BU34" i="34"/>
  <c r="BU176" i="34"/>
  <c r="BT164" i="34"/>
  <c r="BS274" i="34"/>
  <c r="CB306" i="34"/>
  <c r="CC248" i="34"/>
  <c r="AR24" i="34"/>
  <c r="BW305" i="34"/>
  <c r="BR222" i="34"/>
  <c r="BR44" i="34"/>
  <c r="BR62" i="34"/>
  <c r="BR166" i="34"/>
  <c r="BR70" i="34"/>
  <c r="BR188" i="34"/>
  <c r="BR196" i="34"/>
  <c r="BR203" i="34"/>
  <c r="BR213" i="34"/>
  <c r="BR32" i="34"/>
  <c r="BR139" i="34"/>
  <c r="BZ37" i="34"/>
  <c r="BU164" i="34"/>
  <c r="BT274" i="34"/>
  <c r="BR155" i="34"/>
  <c r="BR156" i="34"/>
  <c r="BR57" i="34"/>
  <c r="BR263" i="34"/>
  <c r="BR226" i="34"/>
  <c r="BR30" i="34"/>
  <c r="BR29" i="34"/>
  <c r="BR195" i="34"/>
  <c r="BR238" i="34"/>
  <c r="CB21" i="34"/>
  <c r="AW317" i="34"/>
  <c r="AW302" i="34"/>
  <c r="AW130" i="34"/>
  <c r="BR268" i="34"/>
  <c r="BR153" i="34"/>
  <c r="CA37" i="34"/>
  <c r="BS35" i="34"/>
  <c r="BW214" i="34"/>
  <c r="BR98" i="34"/>
  <c r="BR56" i="34"/>
  <c r="BR93" i="34"/>
  <c r="BR267" i="34"/>
  <c r="BR253" i="34"/>
  <c r="BR59" i="34"/>
  <c r="BR174" i="34"/>
  <c r="BR221" i="34"/>
  <c r="BR237" i="34"/>
  <c r="BR83" i="34"/>
  <c r="BR136" i="34"/>
  <c r="BR182" i="34"/>
  <c r="BR311" i="34"/>
  <c r="BR235" i="34"/>
  <c r="BR277" i="34"/>
  <c r="BR169" i="34"/>
  <c r="BR292" i="34"/>
  <c r="BR285" i="34"/>
  <c r="BR224" i="34"/>
  <c r="BR275" i="34"/>
  <c r="BR162" i="34"/>
  <c r="BR71" i="34"/>
  <c r="BR8" i="34"/>
  <c r="BR165" i="34"/>
  <c r="BR38" i="34"/>
  <c r="BR313" i="34"/>
  <c r="BR150" i="34"/>
  <c r="BS164" i="34"/>
  <c r="BU301" i="34"/>
  <c r="AX319" i="34"/>
  <c r="BR259" i="34"/>
  <c r="BR168" i="34"/>
  <c r="BR185" i="34"/>
  <c r="BR239" i="34"/>
  <c r="BR170" i="34"/>
  <c r="BR127" i="34"/>
  <c r="BW76" i="34"/>
  <c r="BT35" i="34"/>
  <c r="BY37" i="34"/>
  <c r="BV24" i="34"/>
  <c r="BV225" i="34"/>
  <c r="BV80" i="34"/>
  <c r="BV81" i="34"/>
  <c r="BV14" i="34"/>
  <c r="BV12" i="34"/>
  <c r="BV10" i="34"/>
  <c r="BV15" i="34"/>
  <c r="BV13" i="34"/>
  <c r="BV11" i="34"/>
  <c r="BV9" i="34"/>
  <c r="BV220" i="34"/>
  <c r="BV97" i="34"/>
  <c r="BV95" i="34"/>
  <c r="BW290" i="34"/>
  <c r="BW288" i="34"/>
  <c r="BV128" i="34"/>
  <c r="BV126" i="34"/>
  <c r="BU265" i="34"/>
  <c r="BU186" i="34"/>
  <c r="BU144" i="34"/>
  <c r="BU147" i="34"/>
  <c r="BU151" i="34"/>
  <c r="BW254" i="34"/>
  <c r="BW27" i="34"/>
  <c r="BW25" i="34"/>
  <c r="BW172" i="34"/>
  <c r="BW175" i="34"/>
  <c r="BS133" i="34"/>
  <c r="BS132" i="34"/>
  <c r="AP318" i="34"/>
  <c r="BT319" i="34"/>
  <c r="AN319" i="34"/>
  <c r="AR9" i="34"/>
  <c r="AQ97" i="34"/>
  <c r="AP178" i="34"/>
  <c r="AP274" i="34"/>
  <c r="AN278" i="34"/>
  <c r="AQ10" i="34"/>
  <c r="AQ81" i="34"/>
  <c r="AQ34" i="34"/>
  <c r="AM13" i="34"/>
  <c r="AO278" i="34"/>
  <c r="AN36" i="34"/>
  <c r="AR260" i="34"/>
  <c r="AR80" i="34"/>
  <c r="AQ147" i="34"/>
  <c r="AO36" i="34"/>
  <c r="AR95" i="34"/>
  <c r="AR175" i="34"/>
  <c r="AR151" i="34"/>
  <c r="AQ274" i="34"/>
  <c r="AP133" i="34"/>
  <c r="AR252" i="34"/>
  <c r="AR116" i="34"/>
  <c r="AQ53" i="34"/>
  <c r="AN55" i="34"/>
  <c r="AN13" i="34"/>
  <c r="AP242" i="34"/>
  <c r="AP11" i="34"/>
  <c r="AR31" i="34"/>
  <c r="AP54" i="34"/>
  <c r="AO55" i="34"/>
  <c r="AO12" i="34"/>
  <c r="AQ117" i="34"/>
  <c r="AP225" i="34"/>
  <c r="AT247" i="34"/>
  <c r="AQ301" i="34"/>
  <c r="BU178" i="34"/>
  <c r="BS318" i="34"/>
  <c r="AV247" i="34"/>
  <c r="AU247" i="34"/>
  <c r="AU248" i="34"/>
  <c r="BU181" i="34"/>
  <c r="AX249" i="34"/>
  <c r="AS37" i="34"/>
  <c r="AP179" i="34"/>
  <c r="BU179" i="34"/>
  <c r="AW37" i="34"/>
  <c r="AT248" i="34"/>
  <c r="AV248" i="34"/>
  <c r="BV178" i="34"/>
  <c r="BV179" i="34"/>
  <c r="AQ176" i="34"/>
  <c r="BV181" i="34"/>
  <c r="AO242" i="34"/>
  <c r="AP35" i="34"/>
  <c r="AQ240" i="34"/>
  <c r="AQ132" i="34"/>
  <c r="AR128" i="34"/>
  <c r="AN242" i="34"/>
  <c r="AM28" i="34"/>
  <c r="BD338" i="31"/>
  <c r="BD197" i="31"/>
  <c r="BD382" i="31"/>
  <c r="D203" i="44"/>
  <c r="BD148" i="31"/>
  <c r="BD77" i="31"/>
  <c r="BD196" i="31"/>
  <c r="BD119" i="31"/>
  <c r="BD228" i="31"/>
  <c r="BC92" i="31"/>
  <c r="BD99" i="31"/>
  <c r="I203" i="44"/>
  <c r="C77" i="43" l="1"/>
  <c r="E383" i="43"/>
  <c r="H239" i="43"/>
  <c r="H318" i="43"/>
  <c r="F250" i="43"/>
  <c r="H352" i="43"/>
  <c r="G284" i="43"/>
  <c r="G79" i="43"/>
  <c r="G145" i="43"/>
  <c r="J101" i="43"/>
  <c r="D99" i="43"/>
  <c r="H369" i="43"/>
  <c r="D338" i="43"/>
  <c r="I85" i="43"/>
  <c r="M371" i="43"/>
  <c r="N382" i="43"/>
  <c r="D148" i="43"/>
  <c r="G242" i="43"/>
  <c r="F243" i="43"/>
  <c r="F245" i="43"/>
  <c r="D382" i="43"/>
  <c r="H236" i="43"/>
  <c r="F215" i="43"/>
  <c r="F329" i="43"/>
  <c r="H354" i="43"/>
  <c r="G73" i="43"/>
  <c r="G74" i="43"/>
  <c r="G144" i="43"/>
  <c r="E99" i="43"/>
  <c r="L101" i="43"/>
  <c r="E338" i="43"/>
  <c r="E228" i="43"/>
  <c r="M198" i="43"/>
  <c r="E148" i="43"/>
  <c r="G243" i="43"/>
  <c r="F242" i="43"/>
  <c r="D196" i="43"/>
  <c r="H89" i="43"/>
  <c r="F211" i="43"/>
  <c r="G190" i="43"/>
  <c r="G159" i="43"/>
  <c r="G75" i="43"/>
  <c r="G76" i="43"/>
  <c r="G289" i="43"/>
  <c r="H140" i="43"/>
  <c r="F365" i="43"/>
  <c r="F228" i="43"/>
  <c r="N312" i="43"/>
  <c r="F240" i="43"/>
  <c r="N311" i="43"/>
  <c r="G142" i="43"/>
  <c r="C92" i="43"/>
  <c r="G245" i="43"/>
  <c r="D197" i="43"/>
  <c r="H91" i="43"/>
  <c r="F208" i="43"/>
  <c r="G192" i="43"/>
  <c r="G161" i="43"/>
  <c r="G77" i="43"/>
  <c r="G78" i="43"/>
  <c r="G88" i="43"/>
  <c r="D228" i="43"/>
  <c r="H278" i="43"/>
  <c r="M85" i="43"/>
  <c r="K101" i="43"/>
  <c r="M370" i="43"/>
  <c r="F98" i="43"/>
  <c r="N360" i="43"/>
  <c r="G137" i="43"/>
  <c r="H360" i="43"/>
  <c r="BT134" i="34"/>
  <c r="CA247" i="34"/>
  <c r="BW78" i="34"/>
  <c r="BU318" i="34"/>
  <c r="BZ247" i="34"/>
  <c r="AO130" i="34"/>
  <c r="AO129" i="34" s="1"/>
  <c r="AO317" i="34"/>
  <c r="BU84" i="34"/>
  <c r="AX307" i="34"/>
  <c r="AX302" i="34" s="1"/>
  <c r="BW73" i="34"/>
  <c r="CB309" i="34"/>
  <c r="CB130" i="34"/>
  <c r="CB317" i="34"/>
  <c r="CC319" i="34"/>
  <c r="BR28" i="34"/>
  <c r="BT36" i="34"/>
  <c r="BV240" i="34"/>
  <c r="CA248" i="34"/>
  <c r="BV34" i="34"/>
  <c r="AP319" i="34"/>
  <c r="AW129" i="34"/>
  <c r="BY248" i="34"/>
  <c r="BZ248" i="34"/>
  <c r="BV301" i="34"/>
  <c r="AX134" i="34"/>
  <c r="AX306" i="34" s="1"/>
  <c r="CB302" i="34"/>
  <c r="BU35" i="34"/>
  <c r="BV176" i="34"/>
  <c r="CB37" i="34"/>
  <c r="BV274" i="34"/>
  <c r="BS36" i="34"/>
  <c r="AR176" i="34"/>
  <c r="AR179" i="34" s="1"/>
  <c r="BT278" i="34"/>
  <c r="BS278" i="34"/>
  <c r="BT302" i="34"/>
  <c r="BU274" i="34"/>
  <c r="AN134" i="34"/>
  <c r="AN306" i="34" s="1"/>
  <c r="BW24" i="34"/>
  <c r="BX37" i="34"/>
  <c r="BT306" i="34"/>
  <c r="BU242" i="34"/>
  <c r="BW14" i="34"/>
  <c r="BW12" i="34"/>
  <c r="BW10" i="34"/>
  <c r="BW15" i="34"/>
  <c r="BW13" i="34"/>
  <c r="BW11" i="34"/>
  <c r="BW9" i="34"/>
  <c r="BU132" i="34"/>
  <c r="BU133" i="34"/>
  <c r="BW128" i="34"/>
  <c r="BW126" i="34"/>
  <c r="BV265" i="34"/>
  <c r="BV186" i="34"/>
  <c r="BV144" i="34"/>
  <c r="BV151" i="34"/>
  <c r="BV147" i="34"/>
  <c r="BT242" i="34"/>
  <c r="BW225" i="34"/>
  <c r="BW80" i="34"/>
  <c r="BW81" i="34"/>
  <c r="CC249" i="34"/>
  <c r="BW276" i="34"/>
  <c r="BW260" i="34"/>
  <c r="BW220" i="34"/>
  <c r="BW97" i="34"/>
  <c r="BW95" i="34"/>
  <c r="BS242" i="34"/>
  <c r="BT307" i="34"/>
  <c r="AN307" i="34"/>
  <c r="BW181" i="34"/>
  <c r="BW178" i="34"/>
  <c r="BW179" i="34"/>
  <c r="AR81" i="34"/>
  <c r="AO64" i="34"/>
  <c r="AN64" i="34"/>
  <c r="AP36" i="34"/>
  <c r="AR178" i="34"/>
  <c r="AQ35" i="34"/>
  <c r="AQ278" i="34"/>
  <c r="AR97" i="34"/>
  <c r="AR34" i="34"/>
  <c r="AP243" i="34"/>
  <c r="AQ164" i="34"/>
  <c r="AO246" i="34"/>
  <c r="AP278" i="34"/>
  <c r="AM14" i="34"/>
  <c r="AR10" i="34"/>
  <c r="AN246" i="34"/>
  <c r="AR147" i="34"/>
  <c r="AR276" i="34"/>
  <c r="AQ133" i="34"/>
  <c r="AQ178" i="34"/>
  <c r="AM65" i="34"/>
  <c r="AR117" i="34"/>
  <c r="AQ11" i="34"/>
  <c r="AQ54" i="34"/>
  <c r="AQ225" i="34"/>
  <c r="AN14" i="34"/>
  <c r="AP12" i="34"/>
  <c r="AO13" i="34"/>
  <c r="AP55" i="34"/>
  <c r="AR53" i="34"/>
  <c r="AQ318" i="34"/>
  <c r="AO309" i="34"/>
  <c r="AW247" i="34"/>
  <c r="AS247" i="34"/>
  <c r="BU319" i="34"/>
  <c r="BS319" i="34"/>
  <c r="BY247" i="34"/>
  <c r="AQ179" i="34"/>
  <c r="AU249" i="34"/>
  <c r="AS248" i="34"/>
  <c r="AT249" i="34"/>
  <c r="AX269" i="34"/>
  <c r="AV249" i="34"/>
  <c r="AW248" i="34"/>
  <c r="AR301" i="34"/>
  <c r="AO243" i="34"/>
  <c r="AN243" i="34"/>
  <c r="AR240" i="34"/>
  <c r="AR132" i="34"/>
  <c r="AQ241" i="34"/>
  <c r="AM316" i="34"/>
  <c r="AM298" i="34"/>
  <c r="BD306" i="31"/>
  <c r="BD342" i="31"/>
  <c r="BD383" i="31"/>
  <c r="BD78" i="31"/>
  <c r="BC362" i="31"/>
  <c r="BD100" i="31"/>
  <c r="C78" i="43" l="1"/>
  <c r="H284" i="43"/>
  <c r="G211" i="43"/>
  <c r="H79" i="43"/>
  <c r="F306" i="43"/>
  <c r="E342" i="43"/>
  <c r="M381" i="43"/>
  <c r="K311" i="43"/>
  <c r="C362" i="43"/>
  <c r="C380" i="43"/>
  <c r="J311" i="43"/>
  <c r="H161" i="43"/>
  <c r="N313" i="43"/>
  <c r="E306" i="43"/>
  <c r="G250" i="43"/>
  <c r="F197" i="43"/>
  <c r="H77" i="43"/>
  <c r="H78" i="43"/>
  <c r="H88" i="43"/>
  <c r="D342" i="43"/>
  <c r="G338" i="43"/>
  <c r="M366" i="43"/>
  <c r="J312" i="43"/>
  <c r="L312" i="43"/>
  <c r="N383" i="43"/>
  <c r="H137" i="43"/>
  <c r="L311" i="43"/>
  <c r="D383" i="43"/>
  <c r="H243" i="43"/>
  <c r="H145" i="43"/>
  <c r="F196" i="43"/>
  <c r="G304" i="43"/>
  <c r="E198" i="43"/>
  <c r="F383" i="43"/>
  <c r="H242" i="43"/>
  <c r="D306" i="43"/>
  <c r="H324" i="43"/>
  <c r="H144" i="43"/>
  <c r="G215" i="43"/>
  <c r="H190" i="43"/>
  <c r="H73" i="43"/>
  <c r="H74" i="43"/>
  <c r="E370" i="43"/>
  <c r="F338" i="43"/>
  <c r="G240" i="43"/>
  <c r="G365" i="43"/>
  <c r="E100" i="43"/>
  <c r="M194" i="43"/>
  <c r="F148" i="43"/>
  <c r="F382" i="43"/>
  <c r="C129" i="43"/>
  <c r="E371" i="43"/>
  <c r="G329" i="43"/>
  <c r="M101" i="43"/>
  <c r="H245" i="43"/>
  <c r="H159" i="43"/>
  <c r="H340" i="43"/>
  <c r="H289" i="43"/>
  <c r="G208" i="43"/>
  <c r="H192" i="43"/>
  <c r="H75" i="43"/>
  <c r="H76" i="43"/>
  <c r="I101" i="43"/>
  <c r="E366" i="43"/>
  <c r="D100" i="43"/>
  <c r="F99" i="43"/>
  <c r="K312" i="43"/>
  <c r="G98" i="43"/>
  <c r="M373" i="43"/>
  <c r="H142" i="43"/>
  <c r="BU241" i="34"/>
  <c r="BT241" i="34"/>
  <c r="BV318" i="34"/>
  <c r="AX130" i="34"/>
  <c r="AX129" i="34" s="1"/>
  <c r="AX317" i="34"/>
  <c r="BV84" i="34"/>
  <c r="AP307" i="34"/>
  <c r="AP130" i="34" s="1"/>
  <c r="CC134" i="34"/>
  <c r="CC307" i="34"/>
  <c r="CB129" i="34"/>
  <c r="BW240" i="34"/>
  <c r="BU36" i="34"/>
  <c r="AN317" i="34"/>
  <c r="BT246" i="34"/>
  <c r="CB248" i="34"/>
  <c r="AQ319" i="34"/>
  <c r="AP134" i="34"/>
  <c r="AP306" i="34" s="1"/>
  <c r="CA249" i="34"/>
  <c r="BS246" i="34"/>
  <c r="BW34" i="34"/>
  <c r="CC302" i="34"/>
  <c r="CC269" i="34"/>
  <c r="BW301" i="34"/>
  <c r="BY249" i="34"/>
  <c r="BV278" i="34"/>
  <c r="BX248" i="34"/>
  <c r="CC306" i="34"/>
  <c r="BW176" i="34"/>
  <c r="BR316" i="34"/>
  <c r="BS306" i="34"/>
  <c r="BR298" i="34"/>
  <c r="BU278" i="34"/>
  <c r="BV35" i="34"/>
  <c r="CC157" i="34"/>
  <c r="BS241" i="34"/>
  <c r="BZ249" i="34"/>
  <c r="BV132" i="34"/>
  <c r="BV133" i="34"/>
  <c r="BV164" i="34"/>
  <c r="BW265" i="34"/>
  <c r="BW186" i="34"/>
  <c r="BW144" i="34"/>
  <c r="BW151" i="34"/>
  <c r="BW147" i="34"/>
  <c r="BS64" i="34"/>
  <c r="BT64" i="34"/>
  <c r="AX309" i="34"/>
  <c r="AN130" i="34"/>
  <c r="AN302" i="34"/>
  <c r="BT130" i="34"/>
  <c r="BT317" i="34"/>
  <c r="AP246" i="34"/>
  <c r="AP64" i="34"/>
  <c r="AP245" i="34"/>
  <c r="AR274" i="34"/>
  <c r="AN245" i="34"/>
  <c r="AR35" i="34"/>
  <c r="AM15" i="34"/>
  <c r="AR164" i="34"/>
  <c r="AN65" i="34"/>
  <c r="AO65" i="34"/>
  <c r="AR133" i="34"/>
  <c r="AO245" i="34"/>
  <c r="AQ36" i="34"/>
  <c r="AO14" i="34"/>
  <c r="AN15" i="34"/>
  <c r="AQ12" i="34"/>
  <c r="AP13" i="34"/>
  <c r="AR54" i="34"/>
  <c r="AR225" i="34"/>
  <c r="AR11" i="34"/>
  <c r="AQ55" i="34"/>
  <c r="AR318" i="34"/>
  <c r="AN309" i="34"/>
  <c r="BV319" i="34"/>
  <c r="BU307" i="34"/>
  <c r="BS134" i="34"/>
  <c r="BS307" i="34"/>
  <c r="BT309" i="34"/>
  <c r="BU134" i="34"/>
  <c r="CB247" i="34"/>
  <c r="BX247" i="34"/>
  <c r="AV269" i="34"/>
  <c r="AS249" i="34"/>
  <c r="AT269" i="34"/>
  <c r="AW249" i="34"/>
  <c r="AU269" i="34"/>
  <c r="AQ242" i="34"/>
  <c r="AR241" i="34"/>
  <c r="AM284" i="34"/>
  <c r="BD371" i="31"/>
  <c r="BC348" i="31"/>
  <c r="BD79" i="31"/>
  <c r="BD370" i="31"/>
  <c r="BD128" i="31"/>
  <c r="BD310" i="31"/>
  <c r="BD198" i="31"/>
  <c r="BD305" i="31"/>
  <c r="F371" i="43" l="1"/>
  <c r="D128" i="43"/>
  <c r="G99" i="43"/>
  <c r="G342" i="43"/>
  <c r="M311" i="43"/>
  <c r="D198" i="43"/>
  <c r="C79" i="43"/>
  <c r="E194" i="43"/>
  <c r="E128" i="43"/>
  <c r="H208" i="43"/>
  <c r="G197" i="43"/>
  <c r="N221" i="43"/>
  <c r="D370" i="43"/>
  <c r="I312" i="43"/>
  <c r="N333" i="43"/>
  <c r="L313" i="43"/>
  <c r="E310" i="43"/>
  <c r="M193" i="43"/>
  <c r="G148" i="43"/>
  <c r="E305" i="43"/>
  <c r="F198" i="43"/>
  <c r="G196" i="43"/>
  <c r="N366" i="43"/>
  <c r="N371" i="43"/>
  <c r="F305" i="43"/>
  <c r="C348" i="43"/>
  <c r="E373" i="43"/>
  <c r="G383" i="43"/>
  <c r="H211" i="43"/>
  <c r="H329" i="43"/>
  <c r="K313" i="43"/>
  <c r="F342" i="43"/>
  <c r="H240" i="43"/>
  <c r="J313" i="43"/>
  <c r="H98" i="43"/>
  <c r="F100" i="43"/>
  <c r="N198" i="43"/>
  <c r="H250" i="43"/>
  <c r="I311" i="43"/>
  <c r="D371" i="43"/>
  <c r="E381" i="43"/>
  <c r="H215" i="43"/>
  <c r="G228" i="43"/>
  <c r="D305" i="43"/>
  <c r="N370" i="43"/>
  <c r="H365" i="43"/>
  <c r="D310" i="43"/>
  <c r="M312" i="43"/>
  <c r="H304" i="43"/>
  <c r="G382" i="43"/>
  <c r="CA157" i="34"/>
  <c r="BZ157" i="34"/>
  <c r="BY157" i="34"/>
  <c r="BW84" i="34"/>
  <c r="AP317" i="34"/>
  <c r="AP302" i="34"/>
  <c r="BU302" i="34" s="1"/>
  <c r="CC309" i="34"/>
  <c r="CC130" i="34"/>
  <c r="CC317" i="34"/>
  <c r="CB249" i="34"/>
  <c r="BV36" i="34"/>
  <c r="BW35" i="34"/>
  <c r="BS302" i="34"/>
  <c r="BW274" i="34"/>
  <c r="BY269" i="34"/>
  <c r="BR284" i="34"/>
  <c r="AN129" i="34"/>
  <c r="CA269" i="34"/>
  <c r="AP129" i="34"/>
  <c r="BU245" i="34"/>
  <c r="AR319" i="34"/>
  <c r="BU246" i="34"/>
  <c r="AQ307" i="34"/>
  <c r="AQ317" i="34" s="1"/>
  <c r="BW164" i="34"/>
  <c r="BZ269" i="34"/>
  <c r="AQ134" i="34"/>
  <c r="AQ306" i="34" s="1"/>
  <c r="BU64" i="34"/>
  <c r="BT245" i="34"/>
  <c r="BS245" i="34"/>
  <c r="BW132" i="34"/>
  <c r="BW133" i="34"/>
  <c r="BV242" i="34"/>
  <c r="BX249" i="34"/>
  <c r="BT129" i="34"/>
  <c r="BV134" i="34"/>
  <c r="BU130" i="34"/>
  <c r="AP65" i="34"/>
  <c r="AQ64" i="34"/>
  <c r="AN66" i="34"/>
  <c r="BS65" i="34" s="1"/>
  <c r="AQ246" i="34"/>
  <c r="AR278" i="34"/>
  <c r="AN20" i="34"/>
  <c r="AR36" i="34"/>
  <c r="AO66" i="34"/>
  <c r="BT65" i="34" s="1"/>
  <c r="AP14" i="34"/>
  <c r="AR55" i="34"/>
  <c r="AQ13" i="34"/>
  <c r="AO15" i="34"/>
  <c r="AR12" i="34"/>
  <c r="BV307" i="34"/>
  <c r="BU317" i="34"/>
  <c r="BS309" i="34"/>
  <c r="BS130" i="34"/>
  <c r="BS317" i="34"/>
  <c r="BW318" i="34"/>
  <c r="AW269" i="34"/>
  <c r="AS269" i="34"/>
  <c r="AR242" i="34"/>
  <c r="AQ243" i="34"/>
  <c r="AM102" i="34"/>
  <c r="BD309" i="31"/>
  <c r="BD366" i="31"/>
  <c r="BC166" i="31"/>
  <c r="BD129" i="31"/>
  <c r="BD194" i="31"/>
  <c r="BD381" i="31"/>
  <c r="BK221" i="31"/>
  <c r="BL221" i="31"/>
  <c r="BD373" i="31"/>
  <c r="BJ221" i="31"/>
  <c r="E129" i="43" l="1"/>
  <c r="I313" i="43"/>
  <c r="K333" i="43"/>
  <c r="N381" i="43"/>
  <c r="D194" i="43"/>
  <c r="E193" i="43"/>
  <c r="H196" i="43"/>
  <c r="F310" i="43"/>
  <c r="L333" i="43"/>
  <c r="H338" i="43"/>
  <c r="M313" i="43"/>
  <c r="F366" i="43"/>
  <c r="K221" i="43"/>
  <c r="D373" i="43"/>
  <c r="D366" i="43"/>
  <c r="L221" i="43"/>
  <c r="H382" i="43"/>
  <c r="F381" i="43"/>
  <c r="F194" i="43"/>
  <c r="G306" i="43"/>
  <c r="E309" i="43"/>
  <c r="H228" i="43"/>
  <c r="F309" i="43"/>
  <c r="H99" i="43"/>
  <c r="N194" i="43"/>
  <c r="H148" i="43"/>
  <c r="D309" i="43"/>
  <c r="C166" i="43"/>
  <c r="D381" i="43"/>
  <c r="G371" i="43"/>
  <c r="D129" i="43"/>
  <c r="G198" i="43"/>
  <c r="H197" i="43"/>
  <c r="F128" i="43"/>
  <c r="J333" i="43"/>
  <c r="G100" i="43"/>
  <c r="N373" i="43"/>
  <c r="J221" i="43"/>
  <c r="BX157" i="34"/>
  <c r="BU129" i="34"/>
  <c r="BT243" i="34"/>
  <c r="BU243" i="34"/>
  <c r="CC129" i="34"/>
  <c r="CB157" i="34"/>
  <c r="BS20" i="34"/>
  <c r="AQ130" i="34"/>
  <c r="BV246" i="34"/>
  <c r="BU306" i="34"/>
  <c r="AP309" i="34"/>
  <c r="CB269" i="34"/>
  <c r="AQ302" i="34"/>
  <c r="BS66" i="34"/>
  <c r="AR307" i="34"/>
  <c r="AR130" i="34" s="1"/>
  <c r="AR134" i="34"/>
  <c r="AR306" i="34" s="1"/>
  <c r="BT66" i="34"/>
  <c r="BW278" i="34"/>
  <c r="BX269" i="34"/>
  <c r="BR102" i="34"/>
  <c r="BW36" i="34"/>
  <c r="BS243" i="34"/>
  <c r="BV64" i="34"/>
  <c r="BV241" i="34"/>
  <c r="BW242" i="34"/>
  <c r="BV130" i="34"/>
  <c r="AR64" i="34"/>
  <c r="AR246" i="34"/>
  <c r="AO20" i="34"/>
  <c r="AQ65" i="34"/>
  <c r="AQ245" i="34"/>
  <c r="AP66" i="34"/>
  <c r="BU65" i="34" s="1"/>
  <c r="AQ14" i="34"/>
  <c r="AR13" i="34"/>
  <c r="AP15" i="34"/>
  <c r="BV317" i="34"/>
  <c r="BS129" i="34"/>
  <c r="BW319" i="34"/>
  <c r="AN21" i="34"/>
  <c r="AR243" i="34"/>
  <c r="AM294" i="34"/>
  <c r="BD130" i="31"/>
  <c r="BI221" i="31"/>
  <c r="BC358" i="31"/>
  <c r="BD307" i="31"/>
  <c r="BD193" i="31"/>
  <c r="BD84" i="31"/>
  <c r="E130" i="43" l="1"/>
  <c r="N193" i="43"/>
  <c r="C358" i="43"/>
  <c r="H383" i="43"/>
  <c r="G194" i="43"/>
  <c r="D307" i="43"/>
  <c r="H342" i="43"/>
  <c r="D130" i="43"/>
  <c r="F370" i="43"/>
  <c r="M221" i="43"/>
  <c r="F193" i="43"/>
  <c r="D193" i="43"/>
  <c r="H100" i="43"/>
  <c r="G310" i="43"/>
  <c r="G381" i="43"/>
  <c r="F129" i="43"/>
  <c r="G305" i="43"/>
  <c r="M333" i="43"/>
  <c r="F307" i="43"/>
  <c r="H306" i="43"/>
  <c r="I221" i="43"/>
  <c r="G128" i="43"/>
  <c r="I333" i="43"/>
  <c r="D84" i="43"/>
  <c r="E307" i="43"/>
  <c r="BV129" i="34"/>
  <c r="BU309" i="34"/>
  <c r="BW241" i="34"/>
  <c r="AQ129" i="34"/>
  <c r="AR129" i="34"/>
  <c r="AR302" i="34"/>
  <c r="BS21" i="34"/>
  <c r="AR317" i="34"/>
  <c r="BU66" i="34"/>
  <c r="BV302" i="34"/>
  <c r="BT20" i="34"/>
  <c r="BR294" i="34"/>
  <c r="BW246" i="34"/>
  <c r="AQ309" i="34"/>
  <c r="BV306" i="34"/>
  <c r="BV245" i="34"/>
  <c r="BW64" i="34"/>
  <c r="AN37" i="34"/>
  <c r="AQ66" i="34"/>
  <c r="BV65" i="34" s="1"/>
  <c r="AR65" i="34"/>
  <c r="AR245" i="34"/>
  <c r="AP20" i="34"/>
  <c r="AR14" i="34"/>
  <c r="AQ15" i="34"/>
  <c r="BW134" i="34"/>
  <c r="BW307" i="34"/>
  <c r="AO21" i="34"/>
  <c r="AM299" i="34"/>
  <c r="H371" i="43" l="1"/>
  <c r="G366" i="43"/>
  <c r="F373" i="43"/>
  <c r="G370" i="43"/>
  <c r="D85" i="43"/>
  <c r="H305" i="43"/>
  <c r="H198" i="43"/>
  <c r="H128" i="43"/>
  <c r="H310" i="43"/>
  <c r="F130" i="43"/>
  <c r="G193" i="43"/>
  <c r="C363" i="43"/>
  <c r="G129" i="43"/>
  <c r="E84" i="43"/>
  <c r="G309" i="43"/>
  <c r="BV309" i="34"/>
  <c r="BV243" i="34"/>
  <c r="BT21" i="34"/>
  <c r="AR309" i="34"/>
  <c r="BW306" i="34"/>
  <c r="BR299" i="34"/>
  <c r="BV66" i="34"/>
  <c r="BW302" i="34"/>
  <c r="BU20" i="34"/>
  <c r="AN247" i="34"/>
  <c r="BS37" i="34"/>
  <c r="BW245" i="34"/>
  <c r="AO37" i="34"/>
  <c r="AQ20" i="34"/>
  <c r="AR66" i="34"/>
  <c r="BW65" i="34" s="1"/>
  <c r="AN248" i="34"/>
  <c r="AR15" i="34"/>
  <c r="BW130" i="34"/>
  <c r="BW317" i="34"/>
  <c r="AP21" i="34"/>
  <c r="AM152" i="34"/>
  <c r="H370" i="43" l="1"/>
  <c r="G373" i="43"/>
  <c r="H309" i="43"/>
  <c r="H366" i="43"/>
  <c r="H381" i="43"/>
  <c r="H129" i="43"/>
  <c r="D101" i="43"/>
  <c r="G130" i="43"/>
  <c r="E85" i="43"/>
  <c r="F84" i="43"/>
  <c r="C216" i="43"/>
  <c r="H194" i="43"/>
  <c r="G307" i="43"/>
  <c r="BW309" i="34"/>
  <c r="BW243" i="34"/>
  <c r="BS247" i="34"/>
  <c r="BR152" i="34"/>
  <c r="BW66" i="34"/>
  <c r="BS248" i="34"/>
  <c r="BV20" i="34"/>
  <c r="BU21" i="34"/>
  <c r="BT37" i="34"/>
  <c r="AO247" i="34"/>
  <c r="AR20" i="34"/>
  <c r="AP37" i="34"/>
  <c r="AN249" i="34"/>
  <c r="AO248" i="34"/>
  <c r="BW129" i="34"/>
  <c r="AQ21" i="34"/>
  <c r="AM272" i="34"/>
  <c r="H307" i="43" l="1"/>
  <c r="C336" i="43"/>
  <c r="H193" i="43"/>
  <c r="G84" i="43"/>
  <c r="D311" i="43"/>
  <c r="E101" i="43"/>
  <c r="H130" i="43"/>
  <c r="H373" i="43"/>
  <c r="D312" i="43"/>
  <c r="F85" i="43"/>
  <c r="BW20" i="34"/>
  <c r="BT248" i="34"/>
  <c r="BV21" i="34"/>
  <c r="BR272" i="34"/>
  <c r="BU37" i="34"/>
  <c r="BS249" i="34"/>
  <c r="BT247" i="34"/>
  <c r="AP247" i="34"/>
  <c r="AN269" i="34"/>
  <c r="AP248" i="34"/>
  <c r="AQ37" i="34"/>
  <c r="AO249" i="34"/>
  <c r="AR21" i="34"/>
  <c r="AM148" i="34"/>
  <c r="D313" i="43" l="1"/>
  <c r="E312" i="43"/>
  <c r="F101" i="43"/>
  <c r="H84" i="43"/>
  <c r="C212" i="43"/>
  <c r="E311" i="43"/>
  <c r="G85" i="43"/>
  <c r="BS157" i="34"/>
  <c r="BU247" i="34"/>
  <c r="BS269" i="34"/>
  <c r="BW21" i="34"/>
  <c r="BR148" i="34"/>
  <c r="BT249" i="34"/>
  <c r="BU248" i="34"/>
  <c r="BV37" i="34"/>
  <c r="AQ247" i="34"/>
  <c r="AR37" i="34"/>
  <c r="AP249" i="34"/>
  <c r="AO269" i="34"/>
  <c r="AQ248" i="34"/>
  <c r="AM257" i="34"/>
  <c r="C321" i="43" l="1"/>
  <c r="D221" i="43"/>
  <c r="G101" i="43"/>
  <c r="H85" i="43"/>
  <c r="F312" i="43"/>
  <c r="D333" i="43"/>
  <c r="E313" i="43"/>
  <c r="F311" i="43"/>
  <c r="BV247" i="34"/>
  <c r="BT157" i="34"/>
  <c r="BT269" i="34"/>
  <c r="BU249" i="34"/>
  <c r="BR257" i="34"/>
  <c r="BW37" i="34"/>
  <c r="BV248" i="34"/>
  <c r="AR247" i="34"/>
  <c r="AQ249" i="34"/>
  <c r="AP269" i="34"/>
  <c r="AR248" i="34"/>
  <c r="AM289" i="34"/>
  <c r="C353" i="43" l="1"/>
  <c r="H101" i="43"/>
  <c r="E221" i="43"/>
  <c r="F313" i="43"/>
  <c r="G312" i="43"/>
  <c r="E333" i="43"/>
  <c r="G311" i="43"/>
  <c r="BW247" i="34"/>
  <c r="BU157" i="34"/>
  <c r="BR289" i="34"/>
  <c r="BW248" i="34"/>
  <c r="BU269" i="34"/>
  <c r="BV249" i="34"/>
  <c r="AQ269" i="34"/>
  <c r="AR249" i="34"/>
  <c r="AM191" i="34"/>
  <c r="BN237" i="31"/>
  <c r="BN254" i="31"/>
  <c r="BF149" i="31"/>
  <c r="BK312" i="31"/>
  <c r="BG159" i="31"/>
  <c r="BF299" i="31"/>
  <c r="BF373" i="31"/>
  <c r="BM275" i="31"/>
  <c r="BF289" i="31"/>
  <c r="BG192" i="31"/>
  <c r="BN309" i="31"/>
  <c r="BN201" i="31"/>
  <c r="BL129" i="31"/>
  <c r="BE86" i="31"/>
  <c r="BH148" i="31"/>
  <c r="BH269" i="31"/>
  <c r="BM103" i="31"/>
  <c r="BH274" i="31"/>
  <c r="BF194" i="31"/>
  <c r="BN346" i="31"/>
  <c r="BF224" i="31"/>
  <c r="BG161" i="31"/>
  <c r="BE117" i="31"/>
  <c r="BF121" i="31"/>
  <c r="BM195" i="31"/>
  <c r="BH154" i="31"/>
  <c r="BF139" i="31"/>
  <c r="BM92" i="31"/>
  <c r="BM87" i="31"/>
  <c r="BF118" i="31"/>
  <c r="BM200" i="31"/>
  <c r="BE242" i="31"/>
  <c r="BC216" i="31"/>
  <c r="BM226" i="31"/>
  <c r="BJ311" i="31"/>
  <c r="BH130" i="31"/>
  <c r="BN284" i="31"/>
  <c r="BM263" i="31"/>
  <c r="BM101" i="31"/>
  <c r="BE347" i="31"/>
  <c r="BH77" i="31"/>
  <c r="BF270" i="31"/>
  <c r="BG160" i="31"/>
  <c r="BH120" i="31"/>
  <c r="BH90" i="31"/>
  <c r="BF144" i="31"/>
  <c r="BG187" i="31"/>
  <c r="BC83" i="31"/>
  <c r="BL313" i="31"/>
  <c r="BI311" i="31"/>
  <c r="BF232" i="31"/>
  <c r="BH304" i="31"/>
  <c r="BE228" i="31"/>
  <c r="BN286" i="31"/>
  <c r="BM270" i="31"/>
  <c r="BG381" i="31"/>
  <c r="BG144" i="31"/>
  <c r="BN314" i="31"/>
  <c r="BF137" i="31"/>
  <c r="BM304" i="31"/>
  <c r="BE271" i="31"/>
  <c r="BE356" i="31"/>
  <c r="BE153" i="31"/>
  <c r="BM374" i="31"/>
  <c r="BM256" i="31"/>
  <c r="BM122" i="31"/>
  <c r="BM339" i="31"/>
  <c r="BG124" i="31"/>
  <c r="BH244" i="31"/>
  <c r="BN207" i="31"/>
  <c r="BE312" i="31"/>
  <c r="BG282" i="31"/>
  <c r="BF310" i="31"/>
  <c r="BG126" i="31"/>
  <c r="BF132" i="31"/>
  <c r="BN312" i="31"/>
  <c r="BN88" i="31"/>
  <c r="BH82" i="31"/>
  <c r="BN345" i="31"/>
  <c r="BM267" i="31"/>
  <c r="BI333" i="31"/>
  <c r="BM140" i="31"/>
  <c r="BG163" i="31"/>
  <c r="BC363" i="31"/>
  <c r="BF371" i="31"/>
  <c r="BF85" i="31"/>
  <c r="BN322" i="31"/>
  <c r="BH299" i="31"/>
  <c r="BF148" i="31"/>
  <c r="BN229" i="31"/>
  <c r="BM365" i="31"/>
  <c r="BG307" i="31"/>
  <c r="BC284" i="31"/>
  <c r="BM308" i="31"/>
  <c r="BF327" i="31"/>
  <c r="BF357" i="31"/>
  <c r="BH230" i="31"/>
  <c r="BN326" i="31"/>
  <c r="BJ129" i="31"/>
  <c r="BF315" i="31"/>
  <c r="BF248" i="31"/>
  <c r="BM329" i="31"/>
  <c r="BF96" i="31"/>
  <c r="BG193" i="31"/>
  <c r="BN382" i="31"/>
  <c r="BD313" i="31"/>
  <c r="BM350" i="31"/>
  <c r="BF223" i="31"/>
  <c r="BN144" i="31"/>
  <c r="BH86" i="31"/>
  <c r="BM214" i="31"/>
  <c r="BG156" i="31"/>
  <c r="BM125" i="31"/>
  <c r="BM225" i="31"/>
  <c r="BH260" i="31"/>
  <c r="BF190" i="31"/>
  <c r="BG102" i="31"/>
  <c r="BE138" i="31"/>
  <c r="BN175" i="31"/>
  <c r="BE89" i="31"/>
  <c r="BE348" i="31"/>
  <c r="BM373" i="31"/>
  <c r="BM232" i="31"/>
  <c r="BH197" i="31"/>
  <c r="BE262" i="31"/>
  <c r="BE316" i="31"/>
  <c r="BE263" i="31"/>
  <c r="BF167" i="31"/>
  <c r="BG312" i="31"/>
  <c r="BE232" i="31"/>
  <c r="BE103" i="31"/>
  <c r="BH237" i="31"/>
  <c r="BM277" i="31"/>
  <c r="BE273" i="31"/>
  <c r="BG90" i="31"/>
  <c r="BG250" i="31"/>
  <c r="BE216" i="31"/>
  <c r="BG178" i="31"/>
  <c r="BN311" i="31"/>
  <c r="BM313" i="31"/>
  <c r="BN80" i="31"/>
  <c r="BE383" i="31"/>
  <c r="BN205" i="31"/>
  <c r="BH293" i="31"/>
  <c r="BN158" i="31"/>
  <c r="BE236" i="31"/>
  <c r="BG321" i="31"/>
  <c r="BM213" i="31"/>
  <c r="BH150" i="31"/>
  <c r="BN300" i="31"/>
  <c r="BG157" i="31"/>
  <c r="BH160" i="31"/>
  <c r="BF295" i="31"/>
  <c r="BG190" i="31"/>
  <c r="BF383" i="31"/>
  <c r="BM307" i="31"/>
  <c r="BE266" i="31"/>
  <c r="BE210" i="31"/>
  <c r="BJ307" i="31"/>
  <c r="BG218" i="31"/>
  <c r="BM291" i="31"/>
  <c r="BH83" i="31"/>
  <c r="BN313" i="31"/>
  <c r="BH358" i="31"/>
  <c r="BM221" i="31"/>
  <c r="BG371" i="31"/>
  <c r="BE184" i="31"/>
  <c r="BG194" i="31"/>
  <c r="BN91" i="31"/>
  <c r="BG305" i="31"/>
  <c r="BH262" i="31"/>
  <c r="BH136" i="31"/>
  <c r="BE249" i="31"/>
  <c r="BG127" i="31"/>
  <c r="BF276" i="31"/>
  <c r="BE241" i="31"/>
  <c r="BG358" i="31"/>
  <c r="BH72" i="31"/>
  <c r="BE323" i="31"/>
  <c r="BG199" i="31"/>
  <c r="BH97" i="31"/>
  <c r="BG154" i="31"/>
  <c r="BF189" i="31"/>
  <c r="BM120" i="31"/>
  <c r="BF175" i="31"/>
  <c r="BG205" i="31"/>
  <c r="BK78" i="31"/>
  <c r="BM219" i="31"/>
  <c r="BN302" i="31"/>
  <c r="BF205" i="31"/>
  <c r="BG88" i="31"/>
  <c r="BM369" i="31"/>
  <c r="BH98" i="31"/>
  <c r="BN139" i="31"/>
  <c r="BF89" i="31"/>
  <c r="BH151" i="31"/>
  <c r="BF309" i="31"/>
  <c r="BE79" i="31"/>
  <c r="BF115" i="31"/>
  <c r="BM378" i="31"/>
  <c r="BM247" i="31"/>
  <c r="BK130" i="31"/>
  <c r="BH94" i="31"/>
  <c r="BN202" i="31"/>
  <c r="BN331" i="31"/>
  <c r="BG379" i="31"/>
  <c r="BH162" i="31"/>
  <c r="BH200" i="31"/>
  <c r="BG82" i="31"/>
  <c r="BF267" i="31"/>
  <c r="BG169" i="31"/>
  <c r="BH248" i="31"/>
  <c r="BG215" i="31"/>
  <c r="BE108" i="31"/>
  <c r="BG278" i="31"/>
  <c r="BF68" i="31"/>
  <c r="BG97" i="31"/>
  <c r="BN279" i="31"/>
  <c r="BE291" i="31"/>
  <c r="BE329" i="31"/>
  <c r="BN307" i="31"/>
  <c r="BM306" i="31"/>
  <c r="BN156" i="31"/>
  <c r="BE145" i="31"/>
  <c r="BG222" i="31"/>
  <c r="BF363" i="31"/>
  <c r="BF332" i="31"/>
  <c r="BM326" i="31"/>
  <c r="BH142" i="31"/>
  <c r="BN335" i="31"/>
  <c r="BH188" i="31"/>
  <c r="BN166" i="31"/>
  <c r="BN102" i="31"/>
  <c r="BF221" i="31"/>
  <c r="BN68" i="31"/>
  <c r="BG202" i="31"/>
  <c r="BN157" i="31"/>
  <c r="BN295" i="31"/>
  <c r="BF164" i="31"/>
  <c r="BG68" i="31"/>
  <c r="BF374" i="31"/>
  <c r="BM325" i="31"/>
  <c r="BH347" i="31"/>
  <c r="BF222" i="31"/>
  <c r="BN251" i="31"/>
  <c r="BN97" i="31"/>
  <c r="BM223" i="31"/>
  <c r="BF255" i="31"/>
  <c r="BG287" i="31"/>
  <c r="BH359" i="31"/>
  <c r="BH380" i="31"/>
  <c r="BH87" i="31"/>
  <c r="BF233" i="31"/>
  <c r="BJ78" i="31"/>
  <c r="BN214" i="31"/>
  <c r="BF292" i="31"/>
  <c r="BG179" i="31"/>
  <c r="BL130" i="31"/>
  <c r="BN215" i="31"/>
  <c r="BH350" i="31"/>
  <c r="BF191" i="31"/>
  <c r="BN256" i="31"/>
  <c r="BG175" i="31"/>
  <c r="BF135" i="31"/>
  <c r="BG378" i="31"/>
  <c r="BF336" i="31"/>
  <c r="BH247" i="31"/>
  <c r="BE244" i="31"/>
  <c r="BF241" i="31"/>
  <c r="BH96" i="31"/>
  <c r="BN354" i="31"/>
  <c r="BN270" i="31"/>
  <c r="BG164" i="31"/>
  <c r="BE223" i="31"/>
  <c r="BE278" i="31"/>
  <c r="BC118" i="31"/>
  <c r="BN230" i="31"/>
  <c r="BE247" i="31"/>
  <c r="BM273" i="31"/>
  <c r="BM284" i="31"/>
  <c r="BN269" i="31"/>
  <c r="BM336" i="31"/>
  <c r="BG376" i="31"/>
  <c r="BN257" i="31"/>
  <c r="BL310" i="31"/>
  <c r="BN321" i="31"/>
  <c r="BH210" i="31"/>
  <c r="BF152" i="31"/>
  <c r="BH268" i="31"/>
  <c r="BN301" i="31"/>
  <c r="BE254" i="31"/>
  <c r="BM137" i="31"/>
  <c r="BN339" i="31"/>
  <c r="BM160" i="31"/>
  <c r="BM384" i="31"/>
  <c r="BH76" i="31"/>
  <c r="BN220" i="31"/>
  <c r="BF178" i="31"/>
  <c r="BH225" i="31"/>
  <c r="BE159" i="31"/>
  <c r="BM102" i="31"/>
  <c r="BM358" i="31"/>
  <c r="BE131" i="31"/>
  <c r="BG101" i="31"/>
  <c r="BM162" i="31"/>
  <c r="BG261" i="31"/>
  <c r="BF303" i="31"/>
  <c r="BG71" i="31"/>
  <c r="BJ309" i="31"/>
  <c r="BM97" i="31"/>
  <c r="BM283" i="31"/>
  <c r="BN178" i="31"/>
  <c r="BE268" i="31"/>
  <c r="BE255" i="31"/>
  <c r="BF280" i="31"/>
  <c r="BE221" i="31"/>
  <c r="BM193" i="31"/>
  <c r="BN129" i="31"/>
  <c r="BN151" i="31"/>
  <c r="BG318" i="31"/>
  <c r="BE116" i="31"/>
  <c r="BE168" i="31"/>
  <c r="BE381" i="31"/>
  <c r="BN135" i="31"/>
  <c r="BM296" i="31"/>
  <c r="BF97" i="31"/>
  <c r="BJ100" i="31"/>
  <c r="BN85" i="31"/>
  <c r="BG343" i="31"/>
  <c r="BH80" i="31"/>
  <c r="BF380" i="31"/>
  <c r="BH283" i="31"/>
  <c r="BG134" i="31"/>
  <c r="BN177" i="31"/>
  <c r="BN89" i="31"/>
  <c r="BG246" i="31"/>
  <c r="BE261" i="31"/>
  <c r="BF150" i="31"/>
  <c r="BF93" i="31"/>
  <c r="BN140" i="31"/>
  <c r="BE276" i="31"/>
  <c r="BM215" i="31"/>
  <c r="BC145" i="31"/>
  <c r="BG152" i="31"/>
  <c r="BG360" i="31"/>
  <c r="BH324" i="31"/>
  <c r="BE313" i="31"/>
  <c r="BG350" i="31"/>
  <c r="BN317" i="31"/>
  <c r="BE205" i="31"/>
  <c r="BE357" i="31"/>
  <c r="BN273" i="31"/>
  <c r="BE371" i="31"/>
  <c r="BM116" i="31"/>
  <c r="BN98" i="31"/>
  <c r="BG234" i="31"/>
  <c r="BG297" i="31"/>
  <c r="BM135" i="31"/>
  <c r="BN70" i="31"/>
  <c r="BF339" i="31"/>
  <c r="BE370" i="31"/>
  <c r="BE345" i="31"/>
  <c r="BF131" i="31"/>
  <c r="BM91" i="31"/>
  <c r="BN363" i="31"/>
  <c r="BK311" i="31"/>
  <c r="BH135" i="31"/>
  <c r="BM218" i="31"/>
  <c r="BN377" i="31"/>
  <c r="BG84" i="31"/>
  <c r="BF203" i="31"/>
  <c r="BG339" i="31"/>
  <c r="BH211" i="31"/>
  <c r="BN153" i="31"/>
  <c r="BM251" i="31"/>
  <c r="BN119" i="31"/>
  <c r="BE191" i="31"/>
  <c r="BH310" i="31"/>
  <c r="BC328" i="31"/>
  <c r="BH315" i="31"/>
  <c r="BN118" i="31"/>
  <c r="BN366" i="31"/>
  <c r="BM129" i="31"/>
  <c r="BE91" i="31"/>
  <c r="BF156" i="31"/>
  <c r="BM146" i="31"/>
  <c r="BN357" i="31"/>
  <c r="BH156" i="31"/>
  <c r="BM206" i="31"/>
  <c r="BE224" i="31"/>
  <c r="BM127" i="31"/>
  <c r="BM382" i="31"/>
  <c r="BN294" i="31"/>
  <c r="BE163" i="31"/>
  <c r="BH361" i="31"/>
  <c r="BH238" i="31"/>
  <c r="BM278" i="31"/>
  <c r="BH159" i="31"/>
  <c r="BH295" i="31"/>
  <c r="BN149" i="31"/>
  <c r="BG147" i="31"/>
  <c r="BE181" i="31"/>
  <c r="BN167" i="31"/>
  <c r="BM128" i="31"/>
  <c r="BE315" i="31"/>
  <c r="BN150" i="31"/>
  <c r="BG311" i="31"/>
  <c r="BM359" i="31"/>
  <c r="BE292" i="31"/>
  <c r="BE339" i="31"/>
  <c r="BH195" i="31"/>
  <c r="BH202" i="31"/>
  <c r="BE279" i="31"/>
  <c r="BE93" i="31"/>
  <c r="BM144" i="31"/>
  <c r="BM324" i="31"/>
  <c r="BC181" i="31"/>
  <c r="BF146" i="31"/>
  <c r="BM236" i="31"/>
  <c r="BM93" i="31"/>
  <c r="BH182" i="31"/>
  <c r="BG214" i="31"/>
  <c r="BF320" i="31"/>
  <c r="BF128" i="31"/>
  <c r="BF120" i="31"/>
  <c r="BG211" i="31"/>
  <c r="BH181" i="31"/>
  <c r="BN261" i="31"/>
  <c r="BE294" i="31"/>
  <c r="BE363" i="31"/>
  <c r="BE239" i="31"/>
  <c r="BG323" i="31"/>
  <c r="BG120" i="31"/>
  <c r="BK77" i="31"/>
  <c r="BF236" i="31"/>
  <c r="BF234" i="31"/>
  <c r="BH374" i="31"/>
  <c r="BG291" i="31"/>
  <c r="BH383" i="31"/>
  <c r="BH284" i="31"/>
  <c r="BF331" i="31"/>
  <c r="BH177" i="31"/>
  <c r="BE140" i="31"/>
  <c r="BH285" i="31"/>
  <c r="BH189" i="31"/>
  <c r="BH298" i="31"/>
  <c r="BF147" i="31"/>
  <c r="BN244" i="31"/>
  <c r="BC208" i="31"/>
  <c r="BN154" i="31"/>
  <c r="BF370" i="31"/>
  <c r="BF381" i="31"/>
  <c r="BH172" i="31"/>
  <c r="BF169" i="31"/>
  <c r="BG253" i="31"/>
  <c r="BG79" i="31"/>
  <c r="BM222" i="31"/>
  <c r="BH102" i="31"/>
  <c r="BM327" i="31"/>
  <c r="BM254" i="31"/>
  <c r="BE229" i="31"/>
  <c r="BF75" i="31"/>
  <c r="BH116" i="31"/>
  <c r="BM287" i="31"/>
  <c r="BG72" i="31"/>
  <c r="BH229" i="31"/>
  <c r="BG345" i="31"/>
  <c r="BF335" i="31"/>
  <c r="BM115" i="31"/>
  <c r="BE213" i="31"/>
  <c r="BH363" i="31"/>
  <c r="BE318" i="31"/>
  <c r="BM301" i="31"/>
  <c r="BG180" i="31"/>
  <c r="BN218" i="31"/>
  <c r="BE252" i="31"/>
  <c r="BM262" i="31"/>
  <c r="BE98" i="31"/>
  <c r="BC336" i="31"/>
  <c r="BF300" i="31"/>
  <c r="BE150" i="31"/>
  <c r="BM282" i="31"/>
  <c r="BN325" i="31"/>
  <c r="BE190" i="31"/>
  <c r="BG138" i="31"/>
  <c r="BM276" i="31"/>
  <c r="BN378" i="31"/>
  <c r="BF322" i="31"/>
  <c r="BN274" i="31"/>
  <c r="BI129" i="31"/>
  <c r="BH291" i="31"/>
  <c r="BH335" i="31"/>
  <c r="BE303" i="31"/>
  <c r="BE259" i="31"/>
  <c r="BH286" i="31"/>
  <c r="BN227" i="31"/>
  <c r="BN121" i="31"/>
  <c r="BF237" i="31"/>
  <c r="BN379" i="31"/>
  <c r="BC340" i="31"/>
  <c r="BE135" i="31"/>
  <c r="BG302" i="31"/>
  <c r="BN148" i="31"/>
  <c r="BM211" i="31"/>
  <c r="BH119" i="31"/>
  <c r="BH232" i="31"/>
  <c r="BG236" i="31"/>
  <c r="BD312" i="31"/>
  <c r="BM216" i="31"/>
  <c r="BG137" i="31"/>
  <c r="BE85" i="31"/>
  <c r="BF297" i="31"/>
  <c r="BM363" i="31"/>
  <c r="BG225" i="31"/>
  <c r="BM345" i="31"/>
  <c r="BE196" i="31"/>
  <c r="BH275" i="31"/>
  <c r="BG207" i="31"/>
  <c r="BE179" i="31"/>
  <c r="BH223" i="31"/>
  <c r="BM184" i="31"/>
  <c r="BH92" i="31"/>
  <c r="BH290" i="31"/>
  <c r="BH319" i="31"/>
  <c r="BE349" i="31"/>
  <c r="BH252" i="31"/>
  <c r="BH85" i="31"/>
  <c r="BE331" i="31"/>
  <c r="BM375" i="31"/>
  <c r="BG223" i="31"/>
  <c r="BM153" i="31"/>
  <c r="BN264" i="31"/>
  <c r="BG347" i="31"/>
  <c r="BG295" i="31"/>
  <c r="BF344" i="31"/>
  <c r="BF170" i="31"/>
  <c r="BE172" i="31"/>
  <c r="BN195" i="31"/>
  <c r="BG87" i="31"/>
  <c r="BH234" i="31"/>
  <c r="BN272" i="31"/>
  <c r="BH194" i="31"/>
  <c r="BM266" i="31"/>
  <c r="BE165" i="31"/>
  <c r="BM85" i="31"/>
  <c r="BG294" i="31"/>
  <c r="BN352" i="31"/>
  <c r="BE322" i="31"/>
  <c r="BM152" i="31"/>
  <c r="BG119" i="31"/>
  <c r="BC164" i="31"/>
  <c r="BM188" i="31"/>
  <c r="BH259" i="31"/>
  <c r="BN71" i="31"/>
  <c r="BM289" i="31"/>
  <c r="BK79" i="31"/>
  <c r="BN348" i="31"/>
  <c r="BL84" i="31"/>
  <c r="BN217" i="31"/>
  <c r="BG115" i="31"/>
  <c r="BG288" i="31"/>
  <c r="BG340" i="31"/>
  <c r="BC74" i="31"/>
  <c r="BG95" i="31"/>
  <c r="BM80" i="31"/>
  <c r="BE127" i="31"/>
  <c r="BM194" i="31"/>
  <c r="BM360" i="31"/>
  <c r="BH328" i="31"/>
  <c r="BG148" i="31"/>
  <c r="BH206" i="31"/>
  <c r="BF274" i="31"/>
  <c r="BE328" i="31"/>
  <c r="BM370" i="31"/>
  <c r="BN265" i="31"/>
  <c r="BM145" i="31"/>
  <c r="BN236" i="31"/>
  <c r="BF330" i="31"/>
  <c r="BH180" i="31"/>
  <c r="BF80" i="31"/>
  <c r="BE217" i="31"/>
  <c r="BH345" i="31"/>
  <c r="BH312" i="31"/>
  <c r="BE204" i="31"/>
  <c r="BM79" i="31"/>
  <c r="BE296" i="31"/>
  <c r="BH342" i="31"/>
  <c r="BE173" i="31"/>
  <c r="BN247" i="31"/>
  <c r="BN255" i="31"/>
  <c r="BH378" i="31"/>
  <c r="BI306" i="31"/>
  <c r="BG80" i="31"/>
  <c r="BG216" i="31"/>
  <c r="BI84" i="31"/>
  <c r="BE74" i="31"/>
  <c r="BG130" i="31"/>
  <c r="BH321" i="31"/>
  <c r="BH212" i="31"/>
  <c r="BM131" i="31"/>
  <c r="BE365" i="31"/>
  <c r="BF130" i="31"/>
  <c r="BG322" i="31"/>
  <c r="BM72" i="31"/>
  <c r="BF182" i="31"/>
  <c r="BG210" i="31"/>
  <c r="BE297" i="31"/>
  <c r="BG98" i="31"/>
  <c r="BE340" i="31"/>
  <c r="BE70" i="31"/>
  <c r="BM210" i="31"/>
  <c r="BE142" i="31"/>
  <c r="BG228" i="31"/>
  <c r="BM187" i="31"/>
  <c r="BF284" i="31"/>
  <c r="BF247" i="31"/>
  <c r="BG366" i="31"/>
  <c r="BM158" i="31"/>
  <c r="BG208" i="31"/>
  <c r="BM165" i="31"/>
  <c r="BN293" i="31"/>
  <c r="BK129" i="31"/>
  <c r="BG320" i="31"/>
  <c r="BN164" i="31"/>
  <c r="BH241" i="31"/>
  <c r="BF282" i="31"/>
  <c r="BH339" i="31"/>
  <c r="BM204" i="31"/>
  <c r="BF341" i="31"/>
  <c r="BH216" i="31"/>
  <c r="BF188" i="31"/>
  <c r="BI312" i="31"/>
  <c r="BH191" i="31"/>
  <c r="BE324" i="31"/>
  <c r="BH337" i="31"/>
  <c r="BM257" i="31"/>
  <c r="BM323" i="31"/>
  <c r="BF329" i="31"/>
  <c r="BM156" i="31"/>
  <c r="BG174" i="31"/>
  <c r="BM319" i="31"/>
  <c r="BE277" i="31"/>
  <c r="BH300" i="31"/>
  <c r="BG374" i="31"/>
  <c r="BG188" i="31"/>
  <c r="BG259" i="31"/>
  <c r="BN248" i="31"/>
  <c r="BK84" i="31"/>
  <c r="BH175" i="31"/>
  <c r="BE375" i="31"/>
  <c r="BG319" i="31"/>
  <c r="BG380" i="31"/>
  <c r="BH249" i="31"/>
  <c r="BM253" i="31"/>
  <c r="BH196" i="31"/>
  <c r="BE178" i="31"/>
  <c r="BM142" i="31"/>
  <c r="BC289" i="31"/>
  <c r="BF287" i="31"/>
  <c r="BN234" i="31"/>
  <c r="BE306" i="31"/>
  <c r="BM78" i="31"/>
  <c r="BE152" i="31"/>
  <c r="BF288" i="31"/>
  <c r="BN278" i="31"/>
  <c r="BF225" i="31"/>
  <c r="BF261" i="31"/>
  <c r="BH141" i="31"/>
  <c r="BF174" i="31"/>
  <c r="BE317" i="31"/>
  <c r="BC77" i="31"/>
  <c r="BM70" i="31"/>
  <c r="BG384" i="31"/>
  <c r="BN163" i="31"/>
  <c r="BH282" i="31"/>
  <c r="BE314" i="31"/>
  <c r="BN142" i="31"/>
  <c r="BN90" i="31"/>
  <c r="BG326" i="31"/>
  <c r="BC189" i="31"/>
  <c r="BH348" i="31"/>
  <c r="BF359" i="31"/>
  <c r="BF154" i="31"/>
  <c r="BN308" i="31"/>
  <c r="BH376" i="31"/>
  <c r="BH317" i="31"/>
  <c r="BE88" i="31"/>
  <c r="BF334" i="31"/>
  <c r="BG283" i="31"/>
  <c r="BM119" i="31"/>
  <c r="BH357" i="31"/>
  <c r="BM265" i="31"/>
  <c r="BC76" i="31"/>
  <c r="BE237" i="31"/>
  <c r="BF375" i="31"/>
  <c r="BF350" i="31"/>
  <c r="BE274" i="31"/>
  <c r="BE327" i="31"/>
  <c r="BE161" i="31"/>
  <c r="BN204" i="31"/>
  <c r="BE189" i="31"/>
  <c r="BF278" i="31"/>
  <c r="BE286" i="31"/>
  <c r="BE206" i="31"/>
  <c r="BH240" i="31"/>
  <c r="BG330" i="31"/>
  <c r="BH103" i="31"/>
  <c r="BF294" i="31"/>
  <c r="BH265" i="31"/>
  <c r="BH246" i="31"/>
  <c r="BG327" i="31"/>
  <c r="BM305" i="31"/>
  <c r="BG213" i="31"/>
  <c r="BF125" i="31"/>
  <c r="BM178" i="31"/>
  <c r="BN253" i="31"/>
  <c r="BN246" i="31"/>
  <c r="BK310" i="31"/>
  <c r="BG362" i="31"/>
  <c r="BH179" i="31"/>
  <c r="BE264" i="31"/>
  <c r="BM205" i="31"/>
  <c r="BK85" i="31"/>
  <c r="BF259" i="31"/>
  <c r="BM356" i="31"/>
  <c r="BF354" i="31"/>
  <c r="BE218" i="31"/>
  <c r="BC316" i="31"/>
  <c r="BG303" i="31"/>
  <c r="BH222" i="31"/>
  <c r="BF273" i="31"/>
  <c r="BN233" i="31"/>
  <c r="BK309" i="31"/>
  <c r="BH217" i="31"/>
  <c r="BF296" i="31"/>
  <c r="BM229" i="31"/>
  <c r="BE169" i="31"/>
  <c r="BM366" i="31"/>
  <c r="BM203" i="31"/>
  <c r="BG121" i="31"/>
  <c r="BF325" i="31"/>
  <c r="BM212" i="31"/>
  <c r="BM268" i="31"/>
  <c r="BE353" i="31"/>
  <c r="BN221" i="31"/>
  <c r="BH178" i="31"/>
  <c r="BG351" i="31"/>
  <c r="BG100" i="31"/>
  <c r="BE227" i="31"/>
  <c r="BH219" i="31"/>
  <c r="BL78" i="31"/>
  <c r="BH309" i="31"/>
  <c r="BN299" i="31"/>
  <c r="BG314" i="31"/>
  <c r="BE287" i="31"/>
  <c r="BH281" i="31"/>
  <c r="BE246" i="31"/>
  <c r="BC330" i="31"/>
  <c r="BG324" i="31"/>
  <c r="BE119" i="31"/>
  <c r="BF252" i="31"/>
  <c r="BM297" i="31"/>
  <c r="BM376" i="31"/>
  <c r="BF142" i="31"/>
  <c r="BM240" i="31"/>
  <c r="BH235" i="31"/>
  <c r="BG103" i="31"/>
  <c r="BE155" i="31"/>
  <c r="BG241" i="31"/>
  <c r="BN319" i="31"/>
  <c r="BM281" i="31"/>
  <c r="BG247" i="31"/>
  <c r="BN369" i="31"/>
  <c r="BG141" i="31"/>
  <c r="BN127" i="31"/>
  <c r="BG357" i="31"/>
  <c r="BN283" i="31"/>
  <c r="BH271" i="31"/>
  <c r="BG196" i="31"/>
  <c r="BG204" i="31"/>
  <c r="BM321" i="31"/>
  <c r="BN263" i="31"/>
  <c r="BN130" i="31"/>
  <c r="BM71" i="31"/>
  <c r="BH128" i="31"/>
  <c r="BN238" i="31"/>
  <c r="BM168" i="31"/>
  <c r="BM280" i="31"/>
  <c r="BG243" i="31"/>
  <c r="BG298" i="31"/>
  <c r="BE151" i="31"/>
  <c r="BM182" i="31"/>
  <c r="BN318" i="31"/>
  <c r="BG383" i="31"/>
  <c r="BM243" i="31"/>
  <c r="BG191" i="31"/>
  <c r="BE355" i="31"/>
  <c r="BN117" i="31"/>
  <c r="BN262" i="31"/>
  <c r="BH126" i="31"/>
  <c r="BM334" i="31"/>
  <c r="BI85" i="31"/>
  <c r="BH375" i="31"/>
  <c r="BM235" i="31"/>
  <c r="BH273" i="31"/>
  <c r="BF372" i="31"/>
  <c r="BE319" i="31"/>
  <c r="BG352" i="31"/>
  <c r="BG239" i="31"/>
  <c r="BG290" i="31"/>
  <c r="BH349" i="31"/>
  <c r="BN141" i="31"/>
  <c r="BG131" i="31"/>
  <c r="BG240" i="31"/>
  <c r="BM352" i="31"/>
  <c r="BN292" i="31"/>
  <c r="BF362" i="31"/>
  <c r="BG375" i="31"/>
  <c r="BH214" i="31"/>
  <c r="BH100" i="31"/>
  <c r="BG365" i="31"/>
  <c r="BN126" i="31"/>
  <c r="BE295" i="31"/>
  <c r="BE132" i="31"/>
  <c r="BH205" i="31"/>
  <c r="BE199" i="31"/>
  <c r="BF73" i="31"/>
  <c r="BF153" i="31"/>
  <c r="BG286" i="31"/>
  <c r="BM147" i="31"/>
  <c r="BH351" i="31"/>
  <c r="BE230" i="31"/>
  <c r="BM353" i="31"/>
  <c r="BM372" i="31"/>
  <c r="BF88" i="31"/>
  <c r="BF187" i="31"/>
  <c r="BG293" i="31"/>
  <c r="BH71" i="31"/>
  <c r="BG361" i="31"/>
  <c r="BM164" i="31"/>
  <c r="BH173" i="31"/>
  <c r="BG372" i="31"/>
  <c r="BF314" i="31"/>
  <c r="BI101" i="31"/>
  <c r="BF318" i="31"/>
  <c r="BE125" i="31"/>
  <c r="BM320" i="31"/>
  <c r="BN188" i="31"/>
  <c r="BF228" i="31"/>
  <c r="BG129" i="31"/>
  <c r="BF291" i="31"/>
  <c r="BH78" i="31"/>
  <c r="BD68" i="31"/>
  <c r="BN358" i="31"/>
  <c r="BH132" i="31"/>
  <c r="BM170" i="31"/>
  <c r="BK119" i="31"/>
  <c r="BF353" i="31"/>
  <c r="BN239" i="31"/>
  <c r="BN380" i="31"/>
  <c r="BF275" i="31"/>
  <c r="BG300" i="31"/>
  <c r="BM302" i="31"/>
  <c r="BE130" i="31"/>
  <c r="BE376" i="31"/>
  <c r="BN108" i="31"/>
  <c r="BN334" i="31"/>
  <c r="BG369" i="31"/>
  <c r="BE293" i="31"/>
  <c r="BM143" i="31"/>
  <c r="BF162" i="31"/>
  <c r="BH70" i="31"/>
  <c r="BK333" i="31"/>
  <c r="BF313" i="31"/>
  <c r="BE215" i="31"/>
  <c r="BM377" i="31"/>
  <c r="BN196" i="31"/>
  <c r="BG128" i="31"/>
  <c r="BL309" i="31"/>
  <c r="BF87" i="31"/>
  <c r="BK306" i="31"/>
  <c r="BN328" i="31"/>
  <c r="BM252" i="31"/>
  <c r="BH218" i="31"/>
  <c r="BF358" i="31"/>
  <c r="BF90" i="31"/>
  <c r="BE253" i="31"/>
  <c r="BG254" i="31"/>
  <c r="BE267" i="31"/>
  <c r="BG94" i="31"/>
  <c r="BF342" i="31"/>
  <c r="BE201" i="31"/>
  <c r="BF268" i="31"/>
  <c r="BF124" i="31"/>
  <c r="BH314" i="31"/>
  <c r="BM271" i="31"/>
  <c r="BG151" i="31"/>
  <c r="BE288" i="31"/>
  <c r="BN147" i="31"/>
  <c r="BF302" i="31"/>
  <c r="BN184" i="31"/>
  <c r="BN131" i="31"/>
  <c r="BH144" i="31"/>
  <c r="BM84" i="31"/>
  <c r="BN344" i="31"/>
  <c r="BF102" i="31"/>
  <c r="BG304" i="31"/>
  <c r="BF219" i="31"/>
  <c r="BF265" i="31"/>
  <c r="BH278" i="31"/>
  <c r="BH192" i="31"/>
  <c r="BJ79" i="31"/>
  <c r="BH158" i="31"/>
  <c r="BK128" i="31"/>
  <c r="BE269" i="31"/>
  <c r="BE128" i="31"/>
  <c r="BG226" i="31"/>
  <c r="BN132" i="31"/>
  <c r="BM338" i="31"/>
  <c r="BN259" i="31"/>
  <c r="BN212" i="31"/>
  <c r="BF145" i="31"/>
  <c r="BC82" i="31"/>
  <c r="BM332" i="31"/>
  <c r="BK101" i="31"/>
  <c r="BN361" i="31"/>
  <c r="BH338" i="31"/>
  <c r="BE275" i="31"/>
  <c r="BF308" i="31"/>
  <c r="BN165" i="31"/>
  <c r="BE97" i="31"/>
  <c r="BE193" i="31"/>
  <c r="BH356" i="31"/>
  <c r="BN137" i="31"/>
  <c r="BM100" i="31"/>
  <c r="BM197" i="31"/>
  <c r="BE82" i="31"/>
  <c r="BG292" i="31"/>
  <c r="BG235" i="31"/>
  <c r="BN288" i="31"/>
  <c r="BE372" i="31"/>
  <c r="BN372" i="31"/>
  <c r="BN172" i="31"/>
  <c r="BJ101" i="31"/>
  <c r="BM342" i="31"/>
  <c r="BE235" i="31"/>
  <c r="BN232" i="31"/>
  <c r="BH326" i="31"/>
  <c r="BE359" i="31"/>
  <c r="BJ130" i="31"/>
  <c r="BH208" i="31"/>
  <c r="BG306" i="31"/>
  <c r="BE301" i="31"/>
  <c r="BN310" i="31"/>
  <c r="BH134" i="31"/>
  <c r="BE250" i="31"/>
  <c r="BM343" i="31"/>
  <c r="BN211" i="31"/>
  <c r="BH257" i="31"/>
  <c r="BE80" i="31"/>
  <c r="BN181" i="31"/>
  <c r="BH294" i="31"/>
  <c r="BG349" i="31"/>
  <c r="BM318" i="31"/>
  <c r="BC215" i="31"/>
  <c r="BG269" i="31"/>
  <c r="BG136" i="31"/>
  <c r="BN81" i="31"/>
  <c r="BG77" i="31"/>
  <c r="BH163" i="31"/>
  <c r="BF212" i="31"/>
  <c r="BM95" i="31"/>
  <c r="BM357" i="31"/>
  <c r="BL312" i="31"/>
  <c r="BF356" i="31"/>
  <c r="BN228" i="31"/>
  <c r="BH277" i="31"/>
  <c r="BM314" i="31"/>
  <c r="BH239" i="31"/>
  <c r="BE69" i="31"/>
  <c r="BH364" i="31"/>
  <c r="BN324" i="31"/>
  <c r="BC255" i="31"/>
  <c r="BD311" i="31"/>
  <c r="BH198" i="31"/>
  <c r="BF78" i="31"/>
  <c r="BH114" i="31"/>
  <c r="BF365" i="31"/>
  <c r="BF347" i="31"/>
  <c r="BF74" i="31"/>
  <c r="BH365" i="31"/>
  <c r="BE281" i="31"/>
  <c r="BM315" i="31"/>
  <c r="BH168" i="31"/>
  <c r="BE243" i="31"/>
  <c r="BH340" i="31"/>
  <c r="BH382" i="31"/>
  <c r="BH165" i="31"/>
  <c r="BN258" i="31"/>
  <c r="BG108" i="31"/>
  <c r="BE304" i="31"/>
  <c r="BH161" i="31"/>
  <c r="BE366" i="31"/>
  <c r="BN243" i="31"/>
  <c r="BE122" i="31"/>
  <c r="BE238" i="31"/>
  <c r="BM108" i="31"/>
  <c r="BH184" i="31"/>
  <c r="BN170" i="31"/>
  <c r="BN351" i="31"/>
  <c r="BH311" i="31"/>
  <c r="BE75" i="31"/>
  <c r="BM288" i="31"/>
  <c r="BH164" i="31"/>
  <c r="BF119" i="31"/>
  <c r="BE99" i="31"/>
  <c r="BG348" i="31"/>
  <c r="BM132" i="31"/>
  <c r="BM199" i="31"/>
  <c r="BG335" i="31"/>
  <c r="BE126" i="31"/>
  <c r="BN327" i="31"/>
  <c r="BE248" i="31"/>
  <c r="BH233" i="31"/>
  <c r="BM83" i="31"/>
  <c r="BN95" i="31"/>
  <c r="BM298" i="31"/>
  <c r="BM233" i="31"/>
  <c r="BG284" i="31"/>
  <c r="BF230" i="31"/>
  <c r="BF382" i="31"/>
  <c r="BH267" i="31"/>
  <c r="BG219" i="31"/>
  <c r="BF264" i="31"/>
  <c r="BM316" i="31"/>
  <c r="BE84" i="31"/>
  <c r="BG81" i="31"/>
  <c r="BH93" i="31"/>
  <c r="BG252" i="31"/>
  <c r="BJ84" i="31"/>
  <c r="BG227" i="31"/>
  <c r="BJ313" i="31"/>
  <c r="BH101" i="31"/>
  <c r="BF199" i="31"/>
  <c r="BF249" i="31"/>
  <c r="BH251" i="31"/>
  <c r="BM123" i="31"/>
  <c r="BE77" i="31"/>
  <c r="BH147" i="31"/>
  <c r="BF337" i="31"/>
  <c r="BF157" i="31"/>
  <c r="BN384" i="31"/>
  <c r="BN180" i="31"/>
  <c r="BL128" i="31"/>
  <c r="BG346" i="31"/>
  <c r="BN353" i="31"/>
  <c r="BG279" i="31"/>
  <c r="BE222" i="31"/>
  <c r="BH95" i="31"/>
  <c r="BM347" i="31"/>
  <c r="BE212" i="31"/>
  <c r="BH140" i="31"/>
  <c r="BN252" i="31"/>
  <c r="BH138" i="31"/>
  <c r="BH124" i="31"/>
  <c r="BC190" i="31"/>
  <c r="BE72" i="31"/>
  <c r="BF298" i="31"/>
  <c r="BN122" i="31"/>
  <c r="BM99" i="31"/>
  <c r="BM167" i="31"/>
  <c r="BG158" i="31"/>
  <c r="BH224" i="31"/>
  <c r="BG263" i="31"/>
  <c r="BG184" i="31"/>
  <c r="BG153" i="31"/>
  <c r="BG382" i="31"/>
  <c r="BM241" i="31"/>
  <c r="BN356" i="31"/>
  <c r="BE87" i="31"/>
  <c r="BG238" i="31"/>
  <c r="BE187" i="31"/>
  <c r="BH89" i="31"/>
  <c r="BN343" i="31"/>
  <c r="BG149" i="31"/>
  <c r="BH330" i="31"/>
  <c r="BM177" i="31"/>
  <c r="BG301" i="31"/>
  <c r="BJ312" i="31"/>
  <c r="BF94" i="31"/>
  <c r="BH323" i="31"/>
  <c r="BE308" i="31"/>
  <c r="BG173" i="31"/>
  <c r="BF254" i="31"/>
  <c r="BN173" i="31"/>
  <c r="BN197" i="31"/>
  <c r="BC117" i="31"/>
  <c r="BN365" i="31"/>
  <c r="BN79" i="31"/>
  <c r="BM340" i="31"/>
  <c r="BE334" i="31"/>
  <c r="BF246" i="31"/>
  <c r="BF86" i="31"/>
  <c r="BG91" i="31"/>
  <c r="BM73" i="31"/>
  <c r="BN169" i="31"/>
  <c r="BF250" i="31"/>
  <c r="BG264" i="31"/>
  <c r="BE148" i="31"/>
  <c r="BN375" i="31"/>
  <c r="BF100" i="31"/>
  <c r="BH371" i="31"/>
  <c r="BG268" i="31"/>
  <c r="BG122" i="31"/>
  <c r="BC78" i="31"/>
  <c r="BN285" i="31"/>
  <c r="BN216" i="31"/>
  <c r="BD221" i="31"/>
  <c r="BF210" i="31"/>
  <c r="BH99" i="31"/>
  <c r="BE361" i="31"/>
  <c r="BF242" i="31"/>
  <c r="BH166" i="31"/>
  <c r="BE305" i="31"/>
  <c r="BM180" i="31"/>
  <c r="BM337" i="31"/>
  <c r="BG315" i="31"/>
  <c r="BG150" i="31"/>
  <c r="BF360" i="31"/>
  <c r="BI307" i="31"/>
  <c r="BF204" i="31"/>
  <c r="BF122" i="31"/>
  <c r="BM383" i="31"/>
  <c r="BF262" i="31"/>
  <c r="BC185" i="31"/>
  <c r="BC161" i="31"/>
  <c r="BN192" i="31"/>
  <c r="BF69" i="31"/>
  <c r="BD85" i="31"/>
  <c r="BF355" i="31"/>
  <c r="BF99" i="31"/>
  <c r="BN373" i="31"/>
  <c r="BM354" i="31"/>
  <c r="BG281" i="31"/>
  <c r="BG172" i="31"/>
  <c r="BN190" i="31"/>
  <c r="BE342" i="31"/>
  <c r="BG140" i="31"/>
  <c r="BE95" i="31"/>
  <c r="BN242" i="31"/>
  <c r="BF177" i="31"/>
  <c r="BG209" i="31"/>
  <c r="BE336" i="31"/>
  <c r="BM88" i="31"/>
  <c r="BM151" i="31"/>
  <c r="BF333" i="31"/>
  <c r="BG341" i="31"/>
  <c r="BN77" i="31"/>
  <c r="BG334" i="31"/>
  <c r="BM371" i="31"/>
  <c r="BJ310" i="31"/>
  <c r="BL79" i="31"/>
  <c r="BJ77" i="31"/>
  <c r="BN298" i="31"/>
  <c r="BG251" i="31"/>
  <c r="BN303" i="31"/>
  <c r="BM259" i="31"/>
  <c r="BG197" i="31"/>
  <c r="BE379" i="31"/>
  <c r="BM312" i="31"/>
  <c r="BM330" i="31"/>
  <c r="BG203" i="31"/>
  <c r="BG296" i="31"/>
  <c r="BM163" i="31"/>
  <c r="BH302" i="31"/>
  <c r="BG200" i="31"/>
  <c r="BE251" i="31"/>
  <c r="BN187" i="31"/>
  <c r="BG248" i="31"/>
  <c r="BG166" i="31"/>
  <c r="BG118" i="31"/>
  <c r="BF377" i="31"/>
  <c r="BC321" i="31"/>
  <c r="BG262" i="31"/>
  <c r="BH204" i="31"/>
  <c r="BE180" i="31"/>
  <c r="BI76" i="31"/>
  <c r="BM198" i="31"/>
  <c r="BH289" i="31"/>
  <c r="BN210" i="31"/>
  <c r="BN333" i="31"/>
  <c r="BM174" i="31"/>
  <c r="BG116" i="31"/>
  <c r="BE198" i="31"/>
  <c r="BF286" i="31"/>
  <c r="BH127" i="31"/>
  <c r="BH352" i="31"/>
  <c r="BF77" i="31"/>
  <c r="BD333" i="31"/>
  <c r="BN315" i="31"/>
  <c r="BM285" i="31"/>
  <c r="BG69" i="31"/>
  <c r="BG270" i="31"/>
  <c r="BF257" i="31"/>
  <c r="BH372" i="31"/>
  <c r="BI128" i="31"/>
  <c r="BH280" i="31"/>
  <c r="BN249" i="31"/>
  <c r="BE380" i="31"/>
  <c r="BC119" i="31"/>
  <c r="BM239" i="31"/>
  <c r="BH108" i="31"/>
  <c r="BN115" i="31"/>
  <c r="BM190" i="31"/>
  <c r="BF352" i="31"/>
  <c r="BM361" i="31"/>
  <c r="BH270" i="31"/>
  <c r="BF82" i="31"/>
  <c r="BG355" i="31"/>
  <c r="BF271" i="31"/>
  <c r="BH220" i="31"/>
  <c r="BM274" i="31"/>
  <c r="BM294" i="31"/>
  <c r="BF202" i="31"/>
  <c r="BG342" i="31"/>
  <c r="BE200" i="31"/>
  <c r="BF293" i="31"/>
  <c r="BH243" i="31"/>
  <c r="BG233" i="31"/>
  <c r="BH131" i="31"/>
  <c r="BI77" i="31"/>
  <c r="BF129" i="31"/>
  <c r="BN359" i="31"/>
  <c r="BE284" i="31"/>
  <c r="BF165" i="31"/>
  <c r="BN92" i="31"/>
  <c r="BE335" i="31"/>
  <c r="BL311" i="31"/>
  <c r="BF301" i="31"/>
  <c r="BH123" i="31"/>
  <c r="BM272" i="31"/>
  <c r="BE146" i="31"/>
  <c r="BH256" i="31"/>
  <c r="BF240" i="31"/>
  <c r="BE149" i="31"/>
  <c r="BG271" i="31"/>
  <c r="BH379" i="31"/>
  <c r="BH279" i="31"/>
  <c r="BG229" i="31"/>
  <c r="BN360" i="31"/>
  <c r="BG266" i="31"/>
  <c r="BH354" i="31"/>
  <c r="BF193" i="31"/>
  <c r="BM224" i="31"/>
  <c r="BM175" i="31"/>
  <c r="BM290" i="31"/>
  <c r="BG356" i="31"/>
  <c r="BF340" i="31"/>
  <c r="BM155" i="31"/>
  <c r="BG344" i="31"/>
  <c r="BN134" i="31"/>
  <c r="BF256" i="31"/>
  <c r="BM246" i="31"/>
  <c r="BM379" i="31"/>
  <c r="BE240" i="31"/>
  <c r="BK307" i="31"/>
  <c r="BG289" i="31"/>
  <c r="BG331" i="31"/>
  <c r="BE154" i="31"/>
  <c r="BN226" i="31"/>
  <c r="BH320" i="31"/>
  <c r="BE260" i="31"/>
  <c r="BE384" i="31"/>
  <c r="BH213" i="31"/>
  <c r="BE344" i="31"/>
  <c r="BN206" i="31"/>
  <c r="BJ333" i="31"/>
  <c r="BH143" i="31"/>
  <c r="BF155" i="31"/>
  <c r="BF319" i="31"/>
  <c r="BM355" i="31"/>
  <c r="BC353" i="31"/>
  <c r="BE102" i="31"/>
  <c r="BE272" i="31"/>
  <c r="BH115" i="31"/>
  <c r="BM258" i="31"/>
  <c r="BN219" i="31"/>
  <c r="BN260" i="31"/>
  <c r="BF81" i="31"/>
  <c r="BF238" i="31"/>
  <c r="BG370" i="31"/>
  <c r="BE195" i="31"/>
  <c r="BM118" i="31"/>
  <c r="BH203" i="31"/>
  <c r="BN355" i="31"/>
  <c r="BN267" i="31"/>
  <c r="BN347" i="31"/>
  <c r="BN266" i="31"/>
  <c r="BN342" i="31"/>
  <c r="BM250" i="31"/>
  <c r="BG308" i="31"/>
  <c r="BF326" i="31"/>
  <c r="BE94" i="31"/>
  <c r="BF216" i="31"/>
  <c r="BH190" i="31"/>
  <c r="BH329" i="31"/>
  <c r="BE78" i="31"/>
  <c r="BM348" i="31"/>
  <c r="BF361" i="31"/>
  <c r="BC212" i="31"/>
  <c r="BN209" i="31"/>
  <c r="BE208" i="31"/>
  <c r="BH272" i="31"/>
  <c r="BN78" i="31"/>
  <c r="BG181" i="31"/>
  <c r="BM217" i="31"/>
  <c r="BM209" i="31"/>
  <c r="BE182" i="31"/>
  <c r="BN174" i="31"/>
  <c r="BG224" i="31"/>
  <c r="BH227" i="31"/>
  <c r="BG249" i="31"/>
  <c r="BH145" i="31"/>
  <c r="BC79" i="31"/>
  <c r="BM159" i="31"/>
  <c r="BE167" i="31"/>
  <c r="BH242" i="31"/>
  <c r="BN87" i="31"/>
  <c r="BG93" i="31"/>
  <c r="BH187" i="31"/>
  <c r="BE137" i="31"/>
  <c r="BE290" i="31"/>
  <c r="BF208" i="31"/>
  <c r="BG123" i="31"/>
  <c r="BM148" i="31"/>
  <c r="BC320" i="31"/>
  <c r="BE197" i="31"/>
  <c r="BG92" i="31"/>
  <c r="BN222" i="31"/>
  <c r="BG242" i="31"/>
  <c r="BE299" i="31"/>
  <c r="BF72" i="31"/>
  <c r="BG89" i="31"/>
  <c r="BE373" i="31"/>
  <c r="BE289" i="31"/>
  <c r="BC258" i="31"/>
  <c r="BE360" i="31"/>
  <c r="BF227" i="31"/>
  <c r="BE225" i="31"/>
  <c r="BF134" i="31"/>
  <c r="BG336" i="31"/>
  <c r="BJ128" i="31"/>
  <c r="BM76" i="31"/>
  <c r="BF103" i="31"/>
  <c r="BG338" i="31"/>
  <c r="BF123" i="31"/>
  <c r="BM299" i="31"/>
  <c r="BN143" i="31"/>
  <c r="BH81" i="31"/>
  <c r="BM114" i="31"/>
  <c r="BF260" i="31"/>
  <c r="BH174" i="31"/>
  <c r="BM349" i="31"/>
  <c r="BG96" i="31"/>
  <c r="BM86" i="31"/>
  <c r="BE265" i="31"/>
  <c r="BE160" i="31"/>
  <c r="BE382" i="31"/>
  <c r="BF179" i="31"/>
  <c r="BH346" i="31"/>
  <c r="BH236" i="31"/>
  <c r="BE83" i="31"/>
  <c r="BM189" i="31"/>
  <c r="BN323" i="31"/>
  <c r="BC90" i="31"/>
  <c r="BC139" i="31"/>
  <c r="BF364" i="31"/>
  <c r="BH264" i="31"/>
  <c r="BH353" i="31"/>
  <c r="BN125" i="31"/>
  <c r="BM234" i="31"/>
  <c r="BN182" i="31"/>
  <c r="BF217" i="31"/>
  <c r="BF243" i="31"/>
  <c r="BE337" i="31"/>
  <c r="BN198" i="31"/>
  <c r="BF195" i="31"/>
  <c r="BH334" i="31"/>
  <c r="BN114" i="31"/>
  <c r="BH318" i="31"/>
  <c r="BE123" i="31"/>
  <c r="BM154" i="31"/>
  <c r="BF306" i="31"/>
  <c r="BH215" i="31"/>
  <c r="BE256" i="31"/>
  <c r="BH74" i="31"/>
  <c r="BG117" i="31"/>
  <c r="BM238" i="31"/>
  <c r="BF369" i="31"/>
  <c r="BH117" i="31"/>
  <c r="BN364" i="31"/>
  <c r="BM279" i="31"/>
  <c r="BF277" i="31"/>
  <c r="BF166" i="31"/>
  <c r="BG313" i="31"/>
  <c r="BM362" i="31"/>
  <c r="BE283" i="31"/>
  <c r="BM77" i="31"/>
  <c r="BF101" i="31"/>
  <c r="BH88" i="31"/>
  <c r="BN200" i="31"/>
  <c r="BL333" i="31"/>
  <c r="BE226" i="31"/>
  <c r="BE143" i="31"/>
  <c r="BF181" i="31"/>
  <c r="BF84" i="31"/>
  <c r="BN74" i="31"/>
  <c r="BG325" i="31"/>
  <c r="BN287" i="31"/>
  <c r="BH316" i="31"/>
  <c r="BN329" i="31"/>
  <c r="BF343" i="31"/>
  <c r="BN281" i="31"/>
  <c r="BN93" i="31"/>
  <c r="BL77" i="31"/>
  <c r="BH336" i="31"/>
  <c r="BG373" i="31"/>
  <c r="BN305" i="31"/>
  <c r="BN138" i="31"/>
  <c r="BG267" i="31"/>
  <c r="BE134" i="31"/>
  <c r="BN103" i="31"/>
  <c r="BF307" i="31"/>
  <c r="BM303" i="31"/>
  <c r="BN152" i="31"/>
  <c r="BE321" i="31"/>
  <c r="BM322" i="31"/>
  <c r="BF163" i="31"/>
  <c r="BN96" i="31"/>
  <c r="BH322" i="31"/>
  <c r="BG316" i="31"/>
  <c r="BN161" i="31"/>
  <c r="BG232" i="31"/>
  <c r="BN376" i="31"/>
  <c r="BN199" i="31"/>
  <c r="BH170" i="31"/>
  <c r="BF126" i="31"/>
  <c r="BE115" i="31"/>
  <c r="BN83" i="31"/>
  <c r="BM255" i="31"/>
  <c r="BG363" i="31"/>
  <c r="BN76" i="31"/>
  <c r="BM141" i="31"/>
  <c r="BH308" i="31"/>
  <c r="BN136" i="31"/>
  <c r="BM166" i="31"/>
  <c r="BF140" i="31"/>
  <c r="BN275" i="31"/>
  <c r="BN101" i="31"/>
  <c r="BL307" i="31"/>
  <c r="BN235" i="31"/>
  <c r="BG155" i="31"/>
  <c r="BG276" i="31"/>
  <c r="BN162" i="31"/>
  <c r="BE330" i="31"/>
  <c r="BH253" i="31"/>
  <c r="BH169" i="31"/>
  <c r="BN381" i="31"/>
  <c r="BF316" i="31"/>
  <c r="BE234" i="31"/>
  <c r="BF218" i="31"/>
  <c r="BJ85" i="31"/>
  <c r="BM244" i="31"/>
  <c r="BG145" i="31"/>
  <c r="BH384" i="31"/>
  <c r="BG258" i="31"/>
  <c r="BN168" i="31"/>
  <c r="BF366" i="31"/>
  <c r="BG212" i="31"/>
  <c r="BH91" i="31"/>
  <c r="BM351" i="31"/>
  <c r="BN304" i="31"/>
  <c r="BG177" i="31"/>
  <c r="BG260" i="31"/>
  <c r="BM286" i="31"/>
  <c r="BM68" i="31"/>
  <c r="BN241" i="31"/>
  <c r="BG142" i="31"/>
  <c r="BE377" i="31"/>
  <c r="BE144" i="31"/>
  <c r="BF71" i="31"/>
  <c r="BH377" i="31"/>
  <c r="BH153" i="31"/>
  <c r="BM300" i="31"/>
  <c r="BI309" i="31"/>
  <c r="BF379" i="31"/>
  <c r="BE147" i="31"/>
  <c r="BG189" i="31"/>
  <c r="BH297" i="31"/>
  <c r="BC95" i="31"/>
  <c r="BG143" i="31"/>
  <c r="BN145" i="31"/>
  <c r="BM220" i="31"/>
  <c r="BN224" i="31"/>
  <c r="BF200" i="31"/>
  <c r="BG377" i="31"/>
  <c r="BN72" i="31"/>
  <c r="BC352" i="31"/>
  <c r="BF304" i="31"/>
  <c r="BH301" i="31"/>
  <c r="BG220" i="31"/>
  <c r="BE257" i="31"/>
  <c r="BE354" i="31"/>
  <c r="BF173" i="31"/>
  <c r="BN280" i="31"/>
  <c r="BF184" i="31"/>
  <c r="BE174" i="31"/>
  <c r="BE333" i="31"/>
  <c r="BE188" i="31"/>
  <c r="BE157" i="31"/>
  <c r="BG328" i="31"/>
  <c r="BG285" i="31"/>
  <c r="BC170" i="31"/>
  <c r="BM293" i="31"/>
  <c r="BE326" i="31"/>
  <c r="BE332" i="31"/>
  <c r="BH137" i="31"/>
  <c r="BH306" i="31"/>
  <c r="BN371" i="31"/>
  <c r="BH146" i="31"/>
  <c r="BM309" i="31"/>
  <c r="BE164" i="31"/>
  <c r="BF266" i="31"/>
  <c r="BM121" i="31"/>
  <c r="BH79" i="31"/>
  <c r="BH209" i="31"/>
  <c r="BM157" i="31"/>
  <c r="BH327" i="31"/>
  <c r="BG76" i="31"/>
  <c r="BH370" i="31"/>
  <c r="BE114" i="31"/>
  <c r="BF384" i="31"/>
  <c r="BH258" i="31"/>
  <c r="BE211" i="31"/>
  <c r="BN277" i="31"/>
  <c r="BE175" i="31"/>
  <c r="BH69" i="31"/>
  <c r="BM192" i="31"/>
  <c r="BN225" i="31"/>
  <c r="BM130" i="31"/>
  <c r="BE358" i="31"/>
  <c r="BE209" i="31"/>
  <c r="BF214" i="31"/>
  <c r="BM261" i="31"/>
  <c r="BM94" i="31"/>
  <c r="BH341" i="31"/>
  <c r="BF160" i="31"/>
  <c r="BF209" i="31"/>
  <c r="BF92" i="31"/>
  <c r="BE310" i="31"/>
  <c r="BN282" i="31"/>
  <c r="BF114" i="31"/>
  <c r="BG139" i="31"/>
  <c r="BM81" i="31"/>
  <c r="BE141" i="31"/>
  <c r="BF198" i="31"/>
  <c r="BD101" i="31"/>
  <c r="BE120" i="31"/>
  <c r="BN330" i="31"/>
  <c r="BC351" i="31"/>
  <c r="BE300" i="31"/>
  <c r="BE139" i="31"/>
  <c r="BF258" i="31"/>
  <c r="BE307" i="31"/>
  <c r="BN123" i="31"/>
  <c r="BE170" i="31"/>
  <c r="BF143" i="31"/>
  <c r="BK313" i="31"/>
  <c r="BG275" i="31"/>
  <c r="BN189" i="31"/>
  <c r="BF192" i="31"/>
  <c r="BF285" i="31"/>
  <c r="BM237" i="31"/>
  <c r="BG230" i="31"/>
  <c r="BM311" i="31"/>
  <c r="BH157" i="31"/>
  <c r="BF263" i="31"/>
  <c r="BF376" i="31"/>
  <c r="BC179" i="31"/>
  <c r="BN362" i="31"/>
  <c r="BM364" i="31"/>
  <c r="BE76" i="31"/>
  <c r="BG354" i="31"/>
  <c r="BN349" i="31"/>
  <c r="BF323" i="31"/>
  <c r="BN203" i="31"/>
  <c r="BM346" i="31"/>
  <c r="BN370" i="31"/>
  <c r="BH263" i="31"/>
  <c r="BG125" i="31"/>
  <c r="BH261" i="31"/>
  <c r="BH129" i="31"/>
  <c r="BC116" i="31"/>
  <c r="BG162" i="31"/>
  <c r="BM341" i="31"/>
  <c r="BG114" i="31"/>
  <c r="BC315" i="31"/>
  <c r="BF207" i="31"/>
  <c r="BH118" i="31"/>
  <c r="BE343" i="31"/>
  <c r="BL119" i="31"/>
  <c r="BN340" i="31"/>
  <c r="BN291" i="31"/>
  <c r="BG244" i="31"/>
  <c r="BG280" i="31"/>
  <c r="BN336" i="31"/>
  <c r="BM207" i="31"/>
  <c r="BG255" i="31"/>
  <c r="BG99" i="31"/>
  <c r="BM69" i="31"/>
  <c r="BG217" i="31"/>
  <c r="BM126" i="31"/>
  <c r="BF215" i="31"/>
  <c r="BF138" i="31"/>
  <c r="BN341" i="31"/>
  <c r="BF211" i="31"/>
  <c r="BE285" i="31"/>
  <c r="BF136" i="31"/>
  <c r="BN86" i="31"/>
  <c r="BM74" i="31"/>
  <c r="BF283" i="31"/>
  <c r="BE280" i="31"/>
  <c r="BN155" i="31"/>
  <c r="BH139" i="31"/>
  <c r="BF235" i="31"/>
  <c r="BM149" i="31"/>
  <c r="BF229" i="31"/>
  <c r="BH149" i="31"/>
  <c r="BN120" i="31"/>
  <c r="BE202" i="31"/>
  <c r="BN208" i="31"/>
  <c r="BE320" i="31"/>
  <c r="BN193" i="31"/>
  <c r="BE166" i="31"/>
  <c r="BM202" i="31"/>
  <c r="BF324" i="31"/>
  <c r="BH255" i="31"/>
  <c r="BM310" i="31"/>
  <c r="BM264" i="31"/>
  <c r="BN276" i="31"/>
  <c r="BN128" i="31"/>
  <c r="BE207" i="31"/>
  <c r="BH125" i="31"/>
  <c r="BG86" i="31"/>
  <c r="BI79" i="31"/>
  <c r="BG329" i="31"/>
  <c r="BI313" i="31"/>
  <c r="BM242" i="31"/>
  <c r="BF349" i="31"/>
  <c r="BE378" i="31"/>
  <c r="BG332" i="31"/>
  <c r="BM381" i="31"/>
  <c r="BH287" i="31"/>
  <c r="BF251" i="31"/>
  <c r="BM82" i="31"/>
  <c r="BH68" i="31"/>
  <c r="BG75" i="31"/>
  <c r="BE162" i="31"/>
  <c r="BE351" i="31"/>
  <c r="BH199" i="31"/>
  <c r="BE369" i="31"/>
  <c r="BN337" i="31"/>
  <c r="BE325" i="31"/>
  <c r="BE341" i="31"/>
  <c r="BF378" i="31"/>
  <c r="BE309" i="31"/>
  <c r="BM179" i="31"/>
  <c r="BF281" i="31"/>
  <c r="BG309" i="31"/>
  <c r="BH381" i="31"/>
  <c r="BM335" i="31"/>
  <c r="BE194" i="31"/>
  <c r="BN191" i="31"/>
  <c r="BE298" i="31"/>
  <c r="BN84" i="31"/>
  <c r="BN213" i="31"/>
  <c r="BM136" i="31"/>
  <c r="BF168" i="31"/>
  <c r="BM333" i="31"/>
  <c r="BI310" i="31"/>
  <c r="BC274" i="31"/>
  <c r="BE352" i="31"/>
  <c r="BE346" i="31"/>
  <c r="BG277" i="31"/>
  <c r="BE121" i="31"/>
  <c r="BN160" i="31"/>
  <c r="BN374" i="31"/>
  <c r="BL306" i="31"/>
  <c r="BH73" i="31"/>
  <c r="BH193" i="31"/>
  <c r="BH75" i="31"/>
  <c r="BG272" i="31"/>
  <c r="BF206" i="31"/>
  <c r="BE203" i="31"/>
  <c r="BF220" i="31"/>
  <c r="BE124" i="31"/>
  <c r="BG257" i="31"/>
  <c r="BM269" i="31"/>
  <c r="BM230" i="31"/>
  <c r="BF201" i="31"/>
  <c r="BM328" i="31"/>
  <c r="BF180" i="31"/>
  <c r="BL85" i="31"/>
  <c r="BM117" i="31"/>
  <c r="BE219" i="31"/>
  <c r="BC318" i="31"/>
  <c r="BG70" i="31"/>
  <c r="BC364" i="31"/>
  <c r="BN94" i="31"/>
  <c r="BF269" i="31"/>
  <c r="BN268" i="31"/>
  <c r="BE282" i="31"/>
  <c r="BM248" i="31"/>
  <c r="BF98" i="31"/>
  <c r="BE220" i="31"/>
  <c r="BM227" i="31"/>
  <c r="BM75" i="31"/>
  <c r="BG359" i="31"/>
  <c r="BH355" i="31"/>
  <c r="BG265" i="31"/>
  <c r="BF311" i="31"/>
  <c r="BF345" i="31"/>
  <c r="BH276" i="31"/>
  <c r="BG85" i="31"/>
  <c r="BF244" i="31"/>
  <c r="BE338" i="31"/>
  <c r="BN306" i="31"/>
  <c r="BE96" i="31"/>
  <c r="BH167" i="31"/>
  <c r="BC75" i="31"/>
  <c r="BH228" i="31"/>
  <c r="BM249" i="31"/>
  <c r="BE192" i="31"/>
  <c r="BF338" i="31"/>
  <c r="BN194" i="31"/>
  <c r="BF161" i="31"/>
  <c r="BH121" i="31"/>
  <c r="BH362" i="31"/>
  <c r="BM169" i="31"/>
  <c r="BE302" i="31"/>
  <c r="BM98" i="31"/>
  <c r="BF108" i="31"/>
  <c r="BE90" i="31"/>
  <c r="BH152" i="31"/>
  <c r="BF116" i="31"/>
  <c r="BF253" i="31"/>
  <c r="BF348" i="31"/>
  <c r="BC115" i="31"/>
  <c r="BG167" i="31"/>
  <c r="BH331" i="31"/>
  <c r="BE101" i="31"/>
  <c r="BF279" i="31"/>
  <c r="BF305" i="31"/>
  <c r="BN250" i="31"/>
  <c r="BC129" i="31"/>
  <c r="BG198" i="31"/>
  <c r="BM173" i="31"/>
  <c r="BN320" i="31"/>
  <c r="BF226" i="31"/>
  <c r="BM89" i="31"/>
  <c r="BI78" i="31"/>
  <c r="BL101" i="31"/>
  <c r="BE350" i="31"/>
  <c r="BH207" i="31"/>
  <c r="BC250" i="31"/>
  <c r="BH332" i="31"/>
  <c r="BG135" i="31"/>
  <c r="BM181" i="31"/>
  <c r="BM134" i="31"/>
  <c r="BE374" i="31"/>
  <c r="BH254" i="31"/>
  <c r="BG165" i="31"/>
  <c r="BH296" i="31"/>
  <c r="BH226" i="31"/>
  <c r="BF151" i="31"/>
  <c r="BN332" i="31"/>
  <c r="BM344" i="31"/>
  <c r="BH373" i="31"/>
  <c r="BN338" i="31"/>
  <c r="BN271" i="31"/>
  <c r="BF91" i="31"/>
  <c r="BF79" i="31"/>
  <c r="BN297" i="31"/>
  <c r="BF346" i="31"/>
  <c r="BE92" i="31"/>
  <c r="BG237" i="31"/>
  <c r="BN223" i="31"/>
  <c r="BG310" i="31"/>
  <c r="BN100" i="31"/>
  <c r="BG274" i="31"/>
  <c r="BH250" i="31"/>
  <c r="BE71" i="31"/>
  <c r="BG273" i="31"/>
  <c r="BF351" i="31"/>
  <c r="BG195" i="31"/>
  <c r="BN69" i="31"/>
  <c r="BG168" i="31"/>
  <c r="BF158" i="31"/>
  <c r="BG74" i="31"/>
  <c r="BN99" i="31"/>
  <c r="BC180" i="31"/>
  <c r="BM228" i="31"/>
  <c r="BH366" i="31"/>
  <c r="BH344" i="31"/>
  <c r="BE118" i="31"/>
  <c r="BM201" i="31"/>
  <c r="BG78" i="31"/>
  <c r="BH292" i="31"/>
  <c r="BN75" i="31"/>
  <c r="BG317" i="31"/>
  <c r="BM191" i="31"/>
  <c r="BE311" i="31"/>
  <c r="BM161" i="31"/>
  <c r="BF127" i="31"/>
  <c r="BN383" i="31"/>
  <c r="BF213" i="31"/>
  <c r="BG206" i="31"/>
  <c r="BG364" i="31"/>
  <c r="BN296" i="31"/>
  <c r="BH155" i="31"/>
  <c r="BH84" i="31"/>
  <c r="BN124" i="31"/>
  <c r="BF70" i="31"/>
  <c r="BM380" i="31"/>
  <c r="BN82" i="31"/>
  <c r="BM317" i="31"/>
  <c r="BH343" i="31"/>
  <c r="BM331" i="31"/>
  <c r="BM139" i="31"/>
  <c r="BF76" i="31"/>
  <c r="BE100" i="31"/>
  <c r="BN159" i="31"/>
  <c r="BN350" i="31"/>
  <c r="BG73" i="31"/>
  <c r="BH305" i="31"/>
  <c r="BC380" i="31"/>
  <c r="BN289" i="31"/>
  <c r="BH266" i="31"/>
  <c r="BH122" i="31"/>
  <c r="BF197" i="31"/>
  <c r="BH325" i="31"/>
  <c r="BG353" i="31"/>
  <c r="BE177" i="31"/>
  <c r="BE81" i="31"/>
  <c r="BM90" i="31"/>
  <c r="BF321" i="31"/>
  <c r="BC265" i="31"/>
  <c r="BH288" i="31"/>
  <c r="BM150" i="31"/>
  <c r="BE73" i="31"/>
  <c r="BM172" i="31"/>
  <c r="BC308" i="31"/>
  <c r="BF239" i="31"/>
  <c r="BN116" i="31"/>
  <c r="BF95" i="31"/>
  <c r="BG83" i="31"/>
  <c r="BG146" i="31"/>
  <c r="BE214" i="31"/>
  <c r="BF83" i="31"/>
  <c r="BF172" i="31"/>
  <c r="BE129" i="31"/>
  <c r="BN146" i="31"/>
  <c r="BG170" i="31"/>
  <c r="BN290" i="31"/>
  <c r="BM292" i="31"/>
  <c r="BF141" i="31"/>
  <c r="BF272" i="31"/>
  <c r="BG299" i="31"/>
  <c r="BE136" i="31"/>
  <c r="BF312" i="31"/>
  <c r="BF159" i="31"/>
  <c r="BN179" i="31"/>
  <c r="BN316" i="31"/>
  <c r="BM295" i="31"/>
  <c r="BF117" i="31"/>
  <c r="BE258" i="31"/>
  <c r="BH369" i="31"/>
  <c r="BM208" i="31"/>
  <c r="BH360" i="31"/>
  <c r="BG132" i="31"/>
  <c r="BH303" i="31"/>
  <c r="BE68" i="31"/>
  <c r="BN240" i="31"/>
  <c r="BM124" i="31"/>
  <c r="BH307" i="31"/>
  <c r="BM196" i="31"/>
  <c r="BI130" i="31"/>
  <c r="BE156" i="31"/>
  <c r="BF290" i="31"/>
  <c r="BE362" i="31"/>
  <c r="BG182" i="31"/>
  <c r="BG201" i="31"/>
  <c r="BM138" i="31"/>
  <c r="BE233" i="31"/>
  <c r="BM96" i="31"/>
  <c r="BM260" i="31"/>
  <c r="BG256" i="31"/>
  <c r="BE364" i="31"/>
  <c r="BF328" i="31"/>
  <c r="BF196" i="31"/>
  <c r="BE270" i="31"/>
  <c r="BH201" i="31"/>
  <c r="BG337" i="31"/>
  <c r="BE158" i="31"/>
  <c r="BF317" i="31"/>
  <c r="BN73" i="31"/>
  <c r="F333" i="43" l="1"/>
  <c r="H311" i="43"/>
  <c r="H312" i="43"/>
  <c r="C255" i="43"/>
  <c r="G313" i="43"/>
  <c r="F221" i="43"/>
  <c r="BV157" i="34"/>
  <c r="BV269" i="34"/>
  <c r="BR191" i="34"/>
  <c r="BW249" i="34"/>
  <c r="AR269" i="34"/>
  <c r="AM118" i="34"/>
  <c r="BC182" i="31"/>
  <c r="BH313" i="31"/>
  <c r="BG221" i="31"/>
  <c r="BG333" i="31"/>
  <c r="G333" i="43" l="1"/>
  <c r="H313" i="43"/>
  <c r="C182" i="43"/>
  <c r="G221" i="43"/>
  <c r="BW157" i="34"/>
  <c r="BR118" i="34"/>
  <c r="BW269" i="34"/>
  <c r="AM193" i="34"/>
  <c r="BH333" i="31"/>
  <c r="BH221" i="31"/>
  <c r="BC257" i="31"/>
  <c r="C257" i="43" l="1"/>
  <c r="H333" i="43"/>
  <c r="H221" i="43"/>
  <c r="BR193" i="34"/>
  <c r="AM161" i="34"/>
  <c r="BC225" i="31"/>
  <c r="C225" i="43" l="1"/>
  <c r="BR161" i="34"/>
  <c r="AM286" i="34"/>
  <c r="BC350" i="31"/>
  <c r="C350" i="43" l="1"/>
  <c r="BR286" i="34"/>
  <c r="AM178" i="34"/>
  <c r="AM60" i="34"/>
  <c r="BC242" i="31"/>
  <c r="BC124" i="31"/>
  <c r="C242" i="43" l="1"/>
  <c r="C124" i="43"/>
  <c r="BR58" i="34"/>
  <c r="BR60" i="34"/>
  <c r="F108" i="31"/>
  <c r="F206" i="31"/>
  <c r="D365" i="31"/>
  <c r="G73" i="31"/>
  <c r="D154" i="31"/>
  <c r="K85" i="31"/>
  <c r="G154" i="31"/>
  <c r="C247" i="31"/>
  <c r="E142" i="31"/>
  <c r="E314" i="31"/>
  <c r="G108" i="31"/>
  <c r="D212" i="31"/>
  <c r="F135" i="31"/>
  <c r="F149" i="31"/>
  <c r="N333" i="31"/>
  <c r="G261" i="31"/>
  <c r="F120" i="31"/>
  <c r="E351" i="31"/>
  <c r="E81" i="31"/>
  <c r="E150" i="31"/>
  <c r="G179" i="31"/>
  <c r="H146" i="31"/>
  <c r="D71" i="31"/>
  <c r="E217" i="31"/>
  <c r="E154" i="31"/>
  <c r="D241" i="31"/>
  <c r="H194" i="31"/>
  <c r="F234" i="31"/>
  <c r="H72" i="31"/>
  <c r="E73" i="31"/>
  <c r="F90" i="31"/>
  <c r="G162" i="31"/>
  <c r="G265" i="31"/>
  <c r="H310" i="31"/>
  <c r="F175" i="31"/>
  <c r="C251" i="31"/>
  <c r="K272" i="31"/>
  <c r="H196" i="31"/>
  <c r="K311" i="31"/>
  <c r="C202" i="31"/>
  <c r="N311" i="31"/>
  <c r="G249" i="31"/>
  <c r="E236" i="31"/>
  <c r="E72" i="31"/>
  <c r="G347" i="31"/>
  <c r="H212" i="31"/>
  <c r="F355" i="31"/>
  <c r="E318" i="31"/>
  <c r="D179" i="31"/>
  <c r="H166" i="31"/>
  <c r="J311" i="31"/>
  <c r="F335" i="31"/>
  <c r="E285" i="31"/>
  <c r="D178" i="31"/>
  <c r="F375" i="31"/>
  <c r="F92" i="31"/>
  <c r="D92" i="31"/>
  <c r="H203" i="31"/>
  <c r="M285" i="31"/>
  <c r="E196" i="31"/>
  <c r="G319" i="31"/>
  <c r="G207" i="31"/>
  <c r="H134" i="31"/>
  <c r="G85" i="31"/>
  <c r="G81" i="31"/>
  <c r="D253" i="31"/>
  <c r="F208" i="31"/>
  <c r="F263" i="31"/>
  <c r="N381" i="31"/>
  <c r="F94" i="31"/>
  <c r="G125" i="31"/>
  <c r="C291" i="31"/>
  <c r="F288" i="31"/>
  <c r="H123" i="31"/>
  <c r="H73" i="31"/>
  <c r="E271" i="31"/>
  <c r="G240" i="31"/>
  <c r="H118" i="31"/>
  <c r="G98" i="31"/>
  <c r="D258" i="31"/>
  <c r="M198" i="31"/>
  <c r="F307" i="31"/>
  <c r="C148" i="31"/>
  <c r="F240" i="31"/>
  <c r="G352" i="31"/>
  <c r="H240" i="31"/>
  <c r="L311" i="31"/>
  <c r="F350" i="31"/>
  <c r="H244" i="31"/>
  <c r="F115" i="31"/>
  <c r="H99" i="31"/>
  <c r="G329" i="31"/>
  <c r="H353" i="31"/>
  <c r="E123" i="31"/>
  <c r="L259" i="31"/>
  <c r="F239" i="31"/>
  <c r="C97" i="31"/>
  <c r="G201" i="31"/>
  <c r="D209" i="31"/>
  <c r="H303" i="31"/>
  <c r="F121" i="31"/>
  <c r="F330" i="31"/>
  <c r="F382" i="31"/>
  <c r="H139" i="31"/>
  <c r="J364" i="31"/>
  <c r="E338" i="31"/>
  <c r="H374" i="31"/>
  <c r="E327" i="31"/>
  <c r="D298" i="31"/>
  <c r="D345" i="31"/>
  <c r="F212" i="31"/>
  <c r="E374" i="31"/>
  <c r="C234" i="31"/>
  <c r="H345" i="31"/>
  <c r="K223" i="31"/>
  <c r="G103" i="31"/>
  <c r="D127" i="31"/>
  <c r="H197" i="31"/>
  <c r="F352" i="31"/>
  <c r="M173" i="31"/>
  <c r="D174" i="31"/>
  <c r="H140" i="31"/>
  <c r="F229" i="31"/>
  <c r="E157" i="31"/>
  <c r="D283" i="31"/>
  <c r="N304" i="31"/>
  <c r="H280" i="31"/>
  <c r="L226" i="31"/>
  <c r="H181" i="31"/>
  <c r="F255" i="31"/>
  <c r="G338" i="31"/>
  <c r="F86" i="31"/>
  <c r="E309" i="31"/>
  <c r="F73" i="31"/>
  <c r="M151" i="31"/>
  <c r="D208" i="31"/>
  <c r="N190" i="31"/>
  <c r="G286" i="31"/>
  <c r="K322" i="31"/>
  <c r="E232" i="31"/>
  <c r="N309" i="31"/>
  <c r="H228" i="31"/>
  <c r="G175" i="31"/>
  <c r="D236" i="31"/>
  <c r="G140" i="31"/>
  <c r="D170" i="31"/>
  <c r="G308" i="31"/>
  <c r="F299" i="31"/>
  <c r="F216" i="31"/>
  <c r="E139" i="31"/>
  <c r="H220" i="31"/>
  <c r="H157" i="31"/>
  <c r="C248" i="31"/>
  <c r="H268" i="31"/>
  <c r="D308" i="31"/>
  <c r="C302" i="31"/>
  <c r="H288" i="31"/>
  <c r="H254" i="31"/>
  <c r="H274" i="31"/>
  <c r="H357" i="31"/>
  <c r="E175" i="31"/>
  <c r="H233" i="31"/>
  <c r="F203" i="31"/>
  <c r="C323" i="31"/>
  <c r="E361" i="31"/>
  <c r="F258" i="31"/>
  <c r="F383" i="31"/>
  <c r="G295" i="31"/>
  <c r="C96" i="31"/>
  <c r="G381" i="31"/>
  <c r="C334" i="31"/>
  <c r="F285" i="31"/>
  <c r="N382" i="31"/>
  <c r="G159" i="31"/>
  <c r="G120" i="31"/>
  <c r="E120" i="31"/>
  <c r="H317" i="31"/>
  <c r="M307" i="31"/>
  <c r="H378" i="31"/>
  <c r="K250" i="31"/>
  <c r="I193" i="31"/>
  <c r="G97" i="31"/>
  <c r="E353" i="31"/>
  <c r="F98" i="31"/>
  <c r="H358" i="31"/>
  <c r="F329" i="31"/>
  <c r="N84" i="31"/>
  <c r="H162" i="31"/>
  <c r="D78" i="31"/>
  <c r="D271" i="31"/>
  <c r="J373" i="31"/>
  <c r="D261" i="31"/>
  <c r="C237" i="31"/>
  <c r="H239" i="31"/>
  <c r="C92" i="31"/>
  <c r="D76" i="31"/>
  <c r="E373" i="31"/>
  <c r="E312" i="31"/>
  <c r="J194" i="31"/>
  <c r="I297" i="31"/>
  <c r="C261" i="31"/>
  <c r="H373" i="31"/>
  <c r="C153" i="31"/>
  <c r="G68" i="31"/>
  <c r="K366" i="31"/>
  <c r="E88" i="31"/>
  <c r="D160" i="31"/>
  <c r="F321" i="31"/>
  <c r="H300" i="31"/>
  <c r="H256" i="31"/>
  <c r="E331" i="31"/>
  <c r="H263" i="31"/>
  <c r="G122" i="31"/>
  <c r="G74" i="31"/>
  <c r="F276" i="31"/>
  <c r="F76" i="31"/>
  <c r="C71" i="31"/>
  <c r="C279" i="31"/>
  <c r="D344" i="31"/>
  <c r="D303" i="31"/>
  <c r="F126" i="31"/>
  <c r="F207" i="31"/>
  <c r="F209" i="31"/>
  <c r="I87" i="31"/>
  <c r="G75" i="31"/>
  <c r="C325" i="31"/>
  <c r="G173" i="31"/>
  <c r="E68" i="31"/>
  <c r="E191" i="31"/>
  <c r="E119" i="31"/>
  <c r="D302" i="31"/>
  <c r="K275" i="31"/>
  <c r="G248" i="31"/>
  <c r="F74" i="31"/>
  <c r="D68" i="31"/>
  <c r="H238" i="31"/>
  <c r="H294" i="31"/>
  <c r="F85" i="31"/>
  <c r="N262" i="31"/>
  <c r="E305" i="31"/>
  <c r="F297" i="31"/>
  <c r="E375" i="31"/>
  <c r="F376" i="31"/>
  <c r="H125" i="31"/>
  <c r="F84" i="31"/>
  <c r="D354" i="31"/>
  <c r="G233" i="31"/>
  <c r="H207" i="31"/>
  <c r="H372" i="31"/>
  <c r="H366" i="31"/>
  <c r="F354" i="31"/>
  <c r="G301" i="31"/>
  <c r="J131" i="31"/>
  <c r="G349" i="31"/>
  <c r="E144" i="31"/>
  <c r="E240" i="31"/>
  <c r="D84" i="31"/>
  <c r="H277" i="31"/>
  <c r="F374" i="31"/>
  <c r="G342" i="31"/>
  <c r="C122" i="31"/>
  <c r="L79" i="31"/>
  <c r="H258" i="31"/>
  <c r="F173" i="31"/>
  <c r="F336" i="31"/>
  <c r="H335" i="31"/>
  <c r="H77" i="31"/>
  <c r="K238" i="31"/>
  <c r="F71" i="31"/>
  <c r="F293" i="31"/>
  <c r="D278" i="31"/>
  <c r="D229" i="31"/>
  <c r="G366" i="31"/>
  <c r="K202" i="31"/>
  <c r="E211" i="31"/>
  <c r="C209" i="31"/>
  <c r="H93" i="31"/>
  <c r="E379" i="31"/>
  <c r="E343" i="31"/>
  <c r="G72" i="31"/>
  <c r="E158" i="31"/>
  <c r="C191" i="31"/>
  <c r="F338" i="31"/>
  <c r="F318" i="31"/>
  <c r="G152" i="31"/>
  <c r="E344" i="31"/>
  <c r="F312" i="31"/>
  <c r="G294" i="31"/>
  <c r="E377" i="31"/>
  <c r="L128" i="31"/>
  <c r="H71" i="31"/>
  <c r="J193" i="31"/>
  <c r="H376" i="31"/>
  <c r="C379" i="31"/>
  <c r="K310" i="31"/>
  <c r="D299" i="31"/>
  <c r="D155" i="31"/>
  <c r="N101" i="31"/>
  <c r="C349" i="31"/>
  <c r="E319" i="31"/>
  <c r="G328" i="31"/>
  <c r="H120" i="31"/>
  <c r="D369" i="31"/>
  <c r="F251" i="31"/>
  <c r="F259" i="31"/>
  <c r="H74" i="31"/>
  <c r="D184" i="31"/>
  <c r="D330" i="31"/>
  <c r="E372" i="31"/>
  <c r="H159" i="31"/>
  <c r="E97" i="31"/>
  <c r="E308" i="31"/>
  <c r="G243" i="31"/>
  <c r="G361" i="31"/>
  <c r="E162" i="31"/>
  <c r="E131" i="31"/>
  <c r="G69" i="31"/>
  <c r="N310" i="31"/>
  <c r="G155" i="31"/>
  <c r="F361" i="31"/>
  <c r="F177" i="31"/>
  <c r="G339" i="31"/>
  <c r="H91" i="31"/>
  <c r="D124" i="31"/>
  <c r="N78" i="31"/>
  <c r="D257" i="31"/>
  <c r="H227" i="31"/>
  <c r="D121" i="31"/>
  <c r="G208" i="31"/>
  <c r="D115" i="31"/>
  <c r="F103" i="31"/>
  <c r="F344" i="31"/>
  <c r="G223" i="31"/>
  <c r="H319" i="31"/>
  <c r="C343" i="31"/>
  <c r="K75" i="31"/>
  <c r="F87" i="31"/>
  <c r="M236" i="31"/>
  <c r="M101" i="31"/>
  <c r="L78" i="31"/>
  <c r="F244" i="31"/>
  <c r="C221" i="31"/>
  <c r="G268" i="31"/>
  <c r="H259" i="31"/>
  <c r="N328" i="31"/>
  <c r="F340" i="31"/>
  <c r="C220" i="31"/>
  <c r="D382" i="31"/>
  <c r="G267" i="31"/>
  <c r="D194" i="31"/>
  <c r="H160" i="31"/>
  <c r="F132" i="31"/>
  <c r="G375" i="31"/>
  <c r="H174" i="31"/>
  <c r="L172" i="31"/>
  <c r="C229" i="31"/>
  <c r="J295" i="31"/>
  <c r="G270" i="31"/>
  <c r="C260" i="31"/>
  <c r="D191" i="31"/>
  <c r="F277" i="31"/>
  <c r="E316" i="31"/>
  <c r="G310" i="31"/>
  <c r="F314" i="31"/>
  <c r="H188" i="31"/>
  <c r="C292" i="31"/>
  <c r="E243" i="31"/>
  <c r="M354" i="31"/>
  <c r="H309" i="31"/>
  <c r="F141" i="31"/>
  <c r="L129" i="31"/>
  <c r="M119" i="31"/>
  <c r="D189" i="31"/>
  <c r="D143" i="31"/>
  <c r="E166" i="31"/>
  <c r="I79" i="31"/>
  <c r="G214" i="31"/>
  <c r="H121" i="31"/>
  <c r="F143" i="31"/>
  <c r="H100" i="31"/>
  <c r="E79" i="31"/>
  <c r="F202" i="31"/>
  <c r="G142" i="31"/>
  <c r="H211" i="31"/>
  <c r="E284" i="31"/>
  <c r="F169" i="31"/>
  <c r="E317" i="31"/>
  <c r="I309" i="31"/>
  <c r="K381" i="31"/>
  <c r="D372" i="31"/>
  <c r="C203" i="31"/>
  <c r="E128" i="31"/>
  <c r="E140" i="31"/>
  <c r="D334" i="31"/>
  <c r="F343" i="31"/>
  <c r="E122" i="31"/>
  <c r="G200" i="31"/>
  <c r="F271" i="31"/>
  <c r="C166" i="31"/>
  <c r="G157" i="31"/>
  <c r="E215" i="31"/>
  <c r="F242" i="31"/>
  <c r="E84" i="31"/>
  <c r="E159" i="31"/>
  <c r="E82" i="31"/>
  <c r="E376" i="31"/>
  <c r="M193" i="31"/>
  <c r="F300" i="31"/>
  <c r="H342" i="31"/>
  <c r="E199" i="31"/>
  <c r="C93" i="31"/>
  <c r="E85" i="31"/>
  <c r="E262" i="31"/>
  <c r="G153" i="31"/>
  <c r="M194" i="31"/>
  <c r="E302" i="31"/>
  <c r="H306" i="31"/>
  <c r="H108" i="31"/>
  <c r="M233" i="31"/>
  <c r="D358" i="31"/>
  <c r="F316" i="31"/>
  <c r="D381" i="31"/>
  <c r="G379" i="31"/>
  <c r="G188" i="31"/>
  <c r="I355" i="31"/>
  <c r="D199" i="31"/>
  <c r="D380" i="31"/>
  <c r="E279" i="31"/>
  <c r="D291" i="31"/>
  <c r="M373" i="31"/>
  <c r="G315" i="31"/>
  <c r="D95" i="31"/>
  <c r="H370" i="31"/>
  <c r="F298" i="31"/>
  <c r="C235" i="31"/>
  <c r="D158" i="31"/>
  <c r="E281" i="31"/>
  <c r="H362" i="31"/>
  <c r="F204" i="31"/>
  <c r="D282" i="31"/>
  <c r="M381" i="31"/>
  <c r="N313" i="31"/>
  <c r="F172" i="31"/>
  <c r="F381" i="31"/>
  <c r="E237" i="31"/>
  <c r="E267" i="31"/>
  <c r="E325" i="31"/>
  <c r="F188" i="31"/>
  <c r="J320" i="31"/>
  <c r="G232" i="31"/>
  <c r="L130" i="31"/>
  <c r="D128" i="31"/>
  <c r="F130" i="31"/>
  <c r="E336" i="31"/>
  <c r="I215" i="31"/>
  <c r="F189" i="31"/>
  <c r="K235" i="31"/>
  <c r="D72" i="31"/>
  <c r="D96" i="31"/>
  <c r="G129" i="31"/>
  <c r="E297" i="31"/>
  <c r="H224" i="31"/>
  <c r="D129" i="31"/>
  <c r="H190" i="31"/>
  <c r="G322" i="31"/>
  <c r="F236" i="31"/>
  <c r="M311" i="31"/>
  <c r="D376" i="31"/>
  <c r="D260" i="31"/>
  <c r="G169" i="31"/>
  <c r="G334" i="31"/>
  <c r="C218" i="31"/>
  <c r="D242" i="31"/>
  <c r="E310" i="31"/>
  <c r="E198" i="31"/>
  <c r="C149" i="31"/>
  <c r="H243" i="31"/>
  <c r="H96" i="31"/>
  <c r="G177" i="31"/>
  <c r="M160" i="31"/>
  <c r="H89" i="31"/>
  <c r="C103" i="31"/>
  <c r="J143" i="31"/>
  <c r="N289" i="31"/>
  <c r="I312" i="31"/>
  <c r="F127" i="31"/>
  <c r="D210" i="31"/>
  <c r="H204" i="31"/>
  <c r="D246" i="31"/>
  <c r="D363" i="31"/>
  <c r="E299" i="31"/>
  <c r="E342" i="31"/>
  <c r="D228" i="31"/>
  <c r="F363" i="31"/>
  <c r="D190" i="31"/>
  <c r="E326" i="31"/>
  <c r="E227" i="31"/>
  <c r="D131" i="31"/>
  <c r="D148" i="31"/>
  <c r="L209" i="31"/>
  <c r="F136" i="31"/>
  <c r="F327" i="31"/>
  <c r="D361" i="31"/>
  <c r="C175" i="31"/>
  <c r="D234" i="31"/>
  <c r="H178" i="31"/>
  <c r="F122" i="31"/>
  <c r="D149" i="31"/>
  <c r="C332" i="31"/>
  <c r="H253" i="31"/>
  <c r="E233" i="31"/>
  <c r="C134" i="31"/>
  <c r="K222" i="31"/>
  <c r="F359" i="31"/>
  <c r="E300" i="31"/>
  <c r="C200" i="31"/>
  <c r="H78" i="31"/>
  <c r="G130" i="31"/>
  <c r="E269" i="31"/>
  <c r="F246" i="31"/>
  <c r="F184" i="31"/>
  <c r="D341" i="31"/>
  <c r="E230" i="31"/>
  <c r="E70" i="31"/>
  <c r="D187" i="31"/>
  <c r="G346" i="31"/>
  <c r="G330" i="31"/>
  <c r="F129" i="31"/>
  <c r="D290" i="31"/>
  <c r="F131" i="31"/>
  <c r="E352" i="31"/>
  <c r="F324" i="31"/>
  <c r="I128" i="31"/>
  <c r="K119" i="31"/>
  <c r="G373" i="31"/>
  <c r="E86" i="31"/>
  <c r="D144" i="31"/>
  <c r="C253" i="31"/>
  <c r="H199" i="31"/>
  <c r="L246" i="31"/>
  <c r="E306" i="31"/>
  <c r="C290" i="31"/>
  <c r="F79" i="31"/>
  <c r="F123" i="31"/>
  <c r="E222" i="31"/>
  <c r="G94" i="31"/>
  <c r="C335" i="31"/>
  <c r="D297" i="31"/>
  <c r="E365" i="31"/>
  <c r="I84" i="31"/>
  <c r="E152" i="31"/>
  <c r="J85" i="31"/>
  <c r="M309" i="31"/>
  <c r="E272" i="31"/>
  <c r="N295" i="31"/>
  <c r="D275" i="31"/>
  <c r="E350" i="31"/>
  <c r="F139" i="31"/>
  <c r="H116" i="31"/>
  <c r="F378" i="31"/>
  <c r="D102" i="31"/>
  <c r="H247" i="31"/>
  <c r="G203" i="31"/>
  <c r="D101" i="31"/>
  <c r="F145" i="31"/>
  <c r="D317" i="31"/>
  <c r="G79" i="31"/>
  <c r="M76" i="31"/>
  <c r="J255" i="31"/>
  <c r="H184" i="31"/>
  <c r="I311" i="31"/>
  <c r="K88" i="31"/>
  <c r="E256" i="31"/>
  <c r="E125" i="31"/>
  <c r="D324" i="31"/>
  <c r="E156" i="31"/>
  <c r="D167" i="31"/>
  <c r="F238" i="31"/>
  <c r="D350" i="31"/>
  <c r="H131" i="31"/>
  <c r="D362" i="31"/>
  <c r="K193" i="31"/>
  <c r="E321" i="31"/>
  <c r="G189" i="31"/>
  <c r="C217" i="31"/>
  <c r="E250" i="31"/>
  <c r="D346" i="31"/>
  <c r="D296" i="31"/>
  <c r="H248" i="31"/>
  <c r="H152" i="31"/>
  <c r="E301" i="31"/>
  <c r="G292" i="31"/>
  <c r="D249" i="31"/>
  <c r="E355" i="31"/>
  <c r="E255" i="31"/>
  <c r="L288" i="31"/>
  <c r="F353" i="31"/>
  <c r="G269" i="31"/>
  <c r="G254" i="31"/>
  <c r="F345" i="31"/>
  <c r="F68" i="31"/>
  <c r="F75" i="31"/>
  <c r="H338" i="31"/>
  <c r="C259" i="31"/>
  <c r="E294" i="31"/>
  <c r="E161" i="31"/>
  <c r="D197" i="31"/>
  <c r="K101" i="31"/>
  <c r="E264" i="31"/>
  <c r="N198" i="31"/>
  <c r="C244" i="31"/>
  <c r="H97" i="31"/>
  <c r="G84" i="31"/>
  <c r="E349" i="31"/>
  <c r="G102" i="31"/>
  <c r="E246" i="31"/>
  <c r="D218" i="31"/>
  <c r="E254" i="31"/>
  <c r="C132" i="31"/>
  <c r="G348" i="31"/>
  <c r="G124" i="31"/>
  <c r="G99" i="31"/>
  <c r="F281" i="31"/>
  <c r="D103" i="31"/>
  <c r="G370" i="31"/>
  <c r="E296" i="31"/>
  <c r="D156" i="31"/>
  <c r="E118" i="31"/>
  <c r="E235" i="31"/>
  <c r="I129" i="31"/>
  <c r="G264" i="31"/>
  <c r="G266" i="31"/>
  <c r="C167" i="31"/>
  <c r="E247" i="31"/>
  <c r="G335" i="31"/>
  <c r="D91" i="31"/>
  <c r="N278" i="31"/>
  <c r="F292" i="31"/>
  <c r="H316" i="31"/>
  <c r="G247" i="31"/>
  <c r="F220" i="31"/>
  <c r="H287" i="31"/>
  <c r="F294" i="31"/>
  <c r="C300" i="31"/>
  <c r="F331" i="31"/>
  <c r="D342" i="31"/>
  <c r="F211" i="31"/>
  <c r="H222" i="31"/>
  <c r="F224" i="31"/>
  <c r="J129" i="31"/>
  <c r="D196" i="31"/>
  <c r="E356" i="31"/>
  <c r="H331" i="31"/>
  <c r="F156" i="31"/>
  <c r="N156" i="31"/>
  <c r="D200" i="31"/>
  <c r="G305" i="31"/>
  <c r="D328" i="31"/>
  <c r="E99" i="31"/>
  <c r="H141" i="31"/>
  <c r="F167" i="31"/>
  <c r="D220" i="31"/>
  <c r="G226" i="31"/>
  <c r="D181" i="31"/>
  <c r="H142" i="31"/>
  <c r="F348" i="31"/>
  <c r="K198" i="31"/>
  <c r="C356" i="31"/>
  <c r="E337" i="31"/>
  <c r="F377" i="31"/>
  <c r="D219" i="31"/>
  <c r="H279" i="31"/>
  <c r="D205" i="31"/>
  <c r="C195" i="31"/>
  <c r="E249" i="31"/>
  <c r="I148" i="31"/>
  <c r="F119" i="31"/>
  <c r="C249" i="31"/>
  <c r="E261" i="31"/>
  <c r="H246" i="31"/>
  <c r="G147" i="31"/>
  <c r="F370" i="31"/>
  <c r="F146" i="31"/>
  <c r="D309" i="31"/>
  <c r="J218" i="31"/>
  <c r="K361" i="31"/>
  <c r="M130" i="31"/>
  <c r="E202" i="31"/>
  <c r="G119" i="31"/>
  <c r="C375" i="31"/>
  <c r="F320" i="31"/>
  <c r="H264" i="31"/>
  <c r="M370" i="31"/>
  <c r="G246" i="31"/>
  <c r="D108" i="31"/>
  <c r="G170" i="31"/>
  <c r="F230" i="31"/>
  <c r="E172" i="31"/>
  <c r="F151" i="31"/>
  <c r="F182" i="31"/>
  <c r="E138" i="31"/>
  <c r="D152" i="31"/>
  <c r="K163" i="31"/>
  <c r="F315" i="31"/>
  <c r="F97" i="31"/>
  <c r="D265" i="31"/>
  <c r="H82" i="31"/>
  <c r="F78" i="31"/>
  <c r="G131" i="31"/>
  <c r="F266" i="31"/>
  <c r="G138" i="31"/>
  <c r="D288" i="31"/>
  <c r="E258" i="31"/>
  <c r="E151" i="31"/>
  <c r="G115" i="31"/>
  <c r="F360" i="31"/>
  <c r="L191" i="31"/>
  <c r="F364" i="31"/>
  <c r="E335" i="31"/>
  <c r="D305" i="31"/>
  <c r="F80" i="31"/>
  <c r="E252" i="31"/>
  <c r="L220" i="31"/>
  <c r="D86" i="31"/>
  <c r="E323" i="31"/>
  <c r="E92" i="31"/>
  <c r="C327" i="31"/>
  <c r="D262" i="31"/>
  <c r="E93" i="31"/>
  <c r="E179" i="31"/>
  <c r="D338" i="31"/>
  <c r="G307" i="31"/>
  <c r="L306" i="31"/>
  <c r="N312" i="31"/>
  <c r="E369" i="31"/>
  <c r="G318" i="31"/>
  <c r="N130" i="31"/>
  <c r="C121" i="31"/>
  <c r="H346" i="31"/>
  <c r="F371" i="31"/>
  <c r="K309" i="31"/>
  <c r="C226" i="31"/>
  <c r="E346" i="31"/>
  <c r="E290" i="31"/>
  <c r="G372" i="31"/>
  <c r="I307" i="31"/>
  <c r="L312" i="31"/>
  <c r="C151" i="31"/>
  <c r="H278" i="31"/>
  <c r="E287" i="31"/>
  <c r="H307" i="31"/>
  <c r="E251" i="31"/>
  <c r="H348" i="31"/>
  <c r="C363" i="31"/>
  <c r="G221" i="31"/>
  <c r="D83" i="31"/>
  <c r="G218" i="31"/>
  <c r="H232" i="31"/>
  <c r="D188" i="31"/>
  <c r="K77" i="31"/>
  <c r="G297" i="31"/>
  <c r="G205" i="31"/>
  <c r="C163" i="31"/>
  <c r="C162" i="31"/>
  <c r="E265" i="31"/>
  <c r="H359" i="31"/>
  <c r="J187" i="31"/>
  <c r="G127" i="31"/>
  <c r="H298" i="31"/>
  <c r="H168" i="31"/>
  <c r="C303" i="31"/>
  <c r="H219" i="31"/>
  <c r="I310" i="31"/>
  <c r="D85" i="31"/>
  <c r="F200" i="31"/>
  <c r="H87" i="31"/>
  <c r="E274" i="31"/>
  <c r="C232" i="31"/>
  <c r="D153" i="31"/>
  <c r="D329" i="31"/>
  <c r="D198" i="31"/>
  <c r="D145" i="31"/>
  <c r="F284" i="31"/>
  <c r="F197" i="31"/>
  <c r="E358" i="31"/>
  <c r="H249" i="31"/>
  <c r="G274" i="31"/>
  <c r="G331" i="31"/>
  <c r="E266" i="31"/>
  <c r="F272" i="31"/>
  <c r="D270" i="31"/>
  <c r="C298" i="31"/>
  <c r="F118" i="31"/>
  <c r="E263" i="31"/>
  <c r="F365" i="31"/>
  <c r="F160" i="31"/>
  <c r="E320" i="31"/>
  <c r="G92" i="31"/>
  <c r="L69" i="31"/>
  <c r="H285" i="31"/>
  <c r="D347" i="31"/>
  <c r="G309" i="31"/>
  <c r="E223" i="31"/>
  <c r="H201" i="31"/>
  <c r="F278" i="31"/>
  <c r="H173" i="31"/>
  <c r="D286" i="31"/>
  <c r="G178" i="31"/>
  <c r="H271" i="31"/>
  <c r="G355" i="31"/>
  <c r="D139" i="31"/>
  <c r="G383" i="31"/>
  <c r="E143" i="31"/>
  <c r="G224" i="31"/>
  <c r="E270" i="31"/>
  <c r="D316" i="31"/>
  <c r="D360" i="31"/>
  <c r="H136" i="31"/>
  <c r="H328" i="31"/>
  <c r="H95" i="31"/>
  <c r="J79" i="31"/>
  <c r="I138" i="31"/>
  <c r="F326" i="31"/>
  <c r="J220" i="31"/>
  <c r="F154" i="31"/>
  <c r="F100" i="31"/>
  <c r="E168" i="31"/>
  <c r="L355" i="31"/>
  <c r="G275" i="31"/>
  <c r="H308" i="31"/>
  <c r="E213" i="31"/>
  <c r="D90" i="31"/>
  <c r="G93" i="31"/>
  <c r="L376" i="31"/>
  <c r="E74" i="31"/>
  <c r="H273" i="31"/>
  <c r="H202" i="31"/>
  <c r="D321" i="31"/>
  <c r="G273" i="31"/>
  <c r="N336" i="31"/>
  <c r="H175" i="31"/>
  <c r="H323" i="31"/>
  <c r="E193" i="31"/>
  <c r="G151" i="31"/>
  <c r="C154" i="31"/>
  <c r="M79" i="31"/>
  <c r="E276" i="31"/>
  <c r="E328" i="31"/>
  <c r="H147" i="31"/>
  <c r="H266" i="31"/>
  <c r="I313" i="31"/>
  <c r="C173" i="31"/>
  <c r="H275" i="31"/>
  <c r="D285" i="31"/>
  <c r="D169" i="31"/>
  <c r="G345" i="31"/>
  <c r="H156" i="31"/>
  <c r="C378" i="31"/>
  <c r="D351" i="31"/>
  <c r="K78" i="31"/>
  <c r="H86" i="31"/>
  <c r="H218" i="31"/>
  <c r="N243" i="31"/>
  <c r="D378" i="31"/>
  <c r="G337" i="31"/>
  <c r="D142" i="31"/>
  <c r="D224" i="31"/>
  <c r="I73" i="31"/>
  <c r="H103" i="31"/>
  <c r="E207" i="31"/>
  <c r="D159" i="31"/>
  <c r="H276" i="31"/>
  <c r="C174" i="31"/>
  <c r="H209" i="31"/>
  <c r="D254" i="31"/>
  <c r="F257" i="31"/>
  <c r="C86" i="31"/>
  <c r="D322" i="31"/>
  <c r="M129" i="31"/>
  <c r="D371" i="31"/>
  <c r="G192" i="31"/>
  <c r="D357" i="31"/>
  <c r="D315" i="31"/>
  <c r="C214" i="31"/>
  <c r="H299" i="31"/>
  <c r="G350" i="31"/>
  <c r="L119" i="31"/>
  <c r="J310" i="31"/>
  <c r="M128" i="31"/>
  <c r="F283" i="31"/>
  <c r="D230" i="31"/>
  <c r="H379" i="31"/>
  <c r="D240" i="31"/>
  <c r="C358" i="31"/>
  <c r="H192" i="31"/>
  <c r="F134" i="31"/>
  <c r="G353" i="31"/>
  <c r="G206" i="31"/>
  <c r="C256" i="31"/>
  <c r="H191" i="31"/>
  <c r="K129" i="31"/>
  <c r="H347" i="31"/>
  <c r="D217" i="31"/>
  <c r="E89" i="31"/>
  <c r="I76" i="31"/>
  <c r="D375" i="31"/>
  <c r="D126" i="31"/>
  <c r="H135" i="31"/>
  <c r="H129" i="31"/>
  <c r="C213" i="31"/>
  <c r="D157" i="31"/>
  <c r="D93" i="31"/>
  <c r="K155" i="31"/>
  <c r="I92" i="31"/>
  <c r="G369" i="31"/>
  <c r="G91" i="31"/>
  <c r="E108" i="31"/>
  <c r="F99" i="31"/>
  <c r="D87" i="31"/>
  <c r="D120" i="31"/>
  <c r="E200" i="31"/>
  <c r="F93" i="31"/>
  <c r="E165" i="31"/>
  <c r="L305" i="31"/>
  <c r="H154" i="31"/>
  <c r="D89" i="31"/>
  <c r="G363" i="31"/>
  <c r="I86" i="31"/>
  <c r="M96" i="31"/>
  <c r="G323" i="31"/>
  <c r="G357" i="31"/>
  <c r="D226" i="31"/>
  <c r="C317" i="31"/>
  <c r="H122" i="31"/>
  <c r="H369" i="31"/>
  <c r="F168" i="31"/>
  <c r="F270" i="31"/>
  <c r="D279" i="31"/>
  <c r="D223" i="31"/>
  <c r="L291" i="31"/>
  <c r="K264" i="31"/>
  <c r="F237" i="31"/>
  <c r="N232" i="31"/>
  <c r="E224" i="31"/>
  <c r="H329" i="31"/>
  <c r="I319" i="31"/>
  <c r="D252" i="31"/>
  <c r="H119" i="31"/>
  <c r="H304" i="31"/>
  <c r="E124" i="31"/>
  <c r="G216" i="31"/>
  <c r="G260" i="31"/>
  <c r="E362" i="31"/>
  <c r="D238" i="31"/>
  <c r="E268" i="31"/>
  <c r="N371" i="31"/>
  <c r="D140" i="31"/>
  <c r="F339" i="31"/>
  <c r="E244" i="31"/>
  <c r="G163" i="31"/>
  <c r="I149" i="31"/>
  <c r="K269" i="31"/>
  <c r="G377" i="31"/>
  <c r="C376" i="31"/>
  <c r="M75" i="31"/>
  <c r="G365" i="31"/>
  <c r="F174" i="31"/>
  <c r="G88" i="31"/>
  <c r="E238" i="31"/>
  <c r="F181" i="31"/>
  <c r="F152" i="31"/>
  <c r="C336" i="31"/>
  <c r="K234" i="31"/>
  <c r="L238" i="31"/>
  <c r="K210" i="31"/>
  <c r="D306" i="31"/>
  <c r="H269" i="31"/>
  <c r="H352" i="31"/>
  <c r="G358" i="31"/>
  <c r="N119" i="31"/>
  <c r="N331" i="31"/>
  <c r="D336" i="31"/>
  <c r="F282" i="31"/>
  <c r="G101" i="31"/>
  <c r="D141" i="31"/>
  <c r="K302" i="31"/>
  <c r="G87" i="31"/>
  <c r="G148" i="31"/>
  <c r="C341" i="31"/>
  <c r="C331" i="31"/>
  <c r="I234" i="31"/>
  <c r="F267" i="31"/>
  <c r="D349" i="31"/>
  <c r="C267" i="31"/>
  <c r="G116" i="31"/>
  <c r="J285" i="31"/>
  <c r="K338" i="31"/>
  <c r="J341" i="31"/>
  <c r="C136" i="31"/>
  <c r="D337" i="31"/>
  <c r="D343" i="31"/>
  <c r="F199" i="31"/>
  <c r="D256" i="31"/>
  <c r="K128" i="31"/>
  <c r="H187" i="31"/>
  <c r="J356" i="31"/>
  <c r="G80" i="31"/>
  <c r="E260" i="31"/>
  <c r="L309" i="31"/>
  <c r="N351" i="31"/>
  <c r="N71" i="31"/>
  <c r="G276" i="31"/>
  <c r="L154" i="31"/>
  <c r="M118" i="31"/>
  <c r="D280" i="31"/>
  <c r="M212" i="31"/>
  <c r="G376" i="31"/>
  <c r="E132" i="31"/>
  <c r="L228" i="31"/>
  <c r="K72" i="31"/>
  <c r="K195" i="31"/>
  <c r="K244" i="31"/>
  <c r="J203" i="31"/>
  <c r="D239" i="31"/>
  <c r="D162" i="31"/>
  <c r="J196" i="31"/>
  <c r="F275" i="31"/>
  <c r="K241" i="31"/>
  <c r="G168" i="31"/>
  <c r="K312" i="31"/>
  <c r="J260" i="31"/>
  <c r="M270" i="31"/>
  <c r="E219" i="31"/>
  <c r="I232" i="31"/>
  <c r="L139" i="31"/>
  <c r="M337" i="31"/>
  <c r="C157" i="31"/>
  <c r="E78" i="31"/>
  <c r="M134" i="31"/>
  <c r="N292" i="31"/>
  <c r="M159" i="31"/>
  <c r="G209" i="31"/>
  <c r="N143" i="31"/>
  <c r="L70" i="31"/>
  <c r="I88" i="31"/>
  <c r="E210" i="31"/>
  <c r="L303" i="31"/>
  <c r="C205" i="31"/>
  <c r="M204" i="31"/>
  <c r="J334" i="31"/>
  <c r="G239" i="31"/>
  <c r="D225" i="31"/>
  <c r="M89" i="31"/>
  <c r="M324" i="31"/>
  <c r="I156" i="31"/>
  <c r="F262" i="31"/>
  <c r="H361" i="31"/>
  <c r="G326" i="31"/>
  <c r="G187" i="31"/>
  <c r="J98" i="31"/>
  <c r="N277" i="31"/>
  <c r="E135" i="31"/>
  <c r="D166" i="31"/>
  <c r="D292" i="31"/>
  <c r="I146" i="31"/>
  <c r="E164" i="31"/>
  <c r="H69" i="31"/>
  <c r="D100" i="31"/>
  <c r="G236" i="31"/>
  <c r="L372" i="31"/>
  <c r="F138" i="31"/>
  <c r="F280" i="31"/>
  <c r="K321" i="31"/>
  <c r="C123" i="31"/>
  <c r="H371" i="31"/>
  <c r="F155" i="31"/>
  <c r="D114" i="31"/>
  <c r="F77" i="31"/>
  <c r="J179" i="31"/>
  <c r="F322" i="31"/>
  <c r="F210" i="31"/>
  <c r="F241" i="31"/>
  <c r="G235" i="31"/>
  <c r="E201" i="31"/>
  <c r="E208" i="31"/>
  <c r="F247" i="31"/>
  <c r="D206" i="31"/>
  <c r="E234" i="31"/>
  <c r="E378" i="31"/>
  <c r="H235" i="31"/>
  <c r="F332" i="31"/>
  <c r="G288" i="31"/>
  <c r="H365" i="31"/>
  <c r="M351" i="31"/>
  <c r="N261" i="31"/>
  <c r="N210" i="31"/>
  <c r="G359" i="31"/>
  <c r="F128" i="31"/>
  <c r="F305" i="31"/>
  <c r="F117" i="31"/>
  <c r="F260" i="31"/>
  <c r="G182" i="31"/>
  <c r="F302" i="31"/>
  <c r="E275" i="31"/>
  <c r="F83" i="31"/>
  <c r="G304" i="31"/>
  <c r="H98" i="31"/>
  <c r="E204" i="31"/>
  <c r="N356" i="31"/>
  <c r="K83" i="31"/>
  <c r="E100" i="31"/>
  <c r="F252" i="31"/>
  <c r="F295" i="31"/>
  <c r="D232" i="31"/>
  <c r="D377" i="31"/>
  <c r="D366" i="31"/>
  <c r="E148" i="31"/>
  <c r="C146" i="31"/>
  <c r="K137" i="31"/>
  <c r="F150" i="31"/>
  <c r="G114" i="31"/>
  <c r="N87" i="31"/>
  <c r="N69" i="31"/>
  <c r="F328" i="31"/>
  <c r="H76" i="31"/>
  <c r="F254" i="31"/>
  <c r="N201" i="31"/>
  <c r="K130" i="31"/>
  <c r="N203" i="31"/>
  <c r="L247" i="31"/>
  <c r="G211" i="31"/>
  <c r="G277" i="31"/>
  <c r="E195" i="31"/>
  <c r="L345" i="31"/>
  <c r="J335" i="31"/>
  <c r="J383" i="31"/>
  <c r="G136" i="31"/>
  <c r="L373" i="31"/>
  <c r="L266" i="31"/>
  <c r="N250" i="31"/>
  <c r="H70" i="31"/>
  <c r="K73" i="31"/>
  <c r="D216" i="31"/>
  <c r="H158" i="31"/>
  <c r="G244" i="31"/>
  <c r="M339" i="31"/>
  <c r="I251" i="31"/>
  <c r="M276" i="31"/>
  <c r="M152" i="31"/>
  <c r="F291" i="31"/>
  <c r="N302" i="31"/>
  <c r="L324" i="31"/>
  <c r="E116" i="31"/>
  <c r="M210" i="31"/>
  <c r="K347" i="31"/>
  <c r="J291" i="31"/>
  <c r="K328" i="31"/>
  <c r="G256" i="31"/>
  <c r="E322" i="31"/>
  <c r="G281" i="31"/>
  <c r="F289" i="31"/>
  <c r="H144" i="31"/>
  <c r="E87" i="31"/>
  <c r="C94" i="31"/>
  <c r="H284" i="31"/>
  <c r="J101" i="31"/>
  <c r="M84" i="31"/>
  <c r="G204" i="31"/>
  <c r="D281" i="31"/>
  <c r="D195" i="31"/>
  <c r="H79" i="31"/>
  <c r="F116" i="31"/>
  <c r="C216" i="31"/>
  <c r="M182" i="31"/>
  <c r="G278" i="31"/>
  <c r="F372" i="31"/>
  <c r="H236" i="31"/>
  <c r="D277" i="31"/>
  <c r="G132" i="31"/>
  <c r="F346" i="31"/>
  <c r="E292" i="31"/>
  <c r="E239" i="31"/>
  <c r="G196" i="31"/>
  <c r="F379" i="31"/>
  <c r="E173" i="31"/>
  <c r="D325" i="31"/>
  <c r="J120" i="31"/>
  <c r="G384" i="31"/>
  <c r="D138" i="31"/>
  <c r="M313" i="31"/>
  <c r="D173" i="31"/>
  <c r="G255" i="31"/>
  <c r="H198" i="31"/>
  <c r="G336" i="31"/>
  <c r="L84" i="31"/>
  <c r="G340" i="31"/>
  <c r="L173" i="31"/>
  <c r="E242" i="31"/>
  <c r="G362" i="31"/>
  <c r="H356" i="31"/>
  <c r="E341" i="31"/>
  <c r="M184" i="31"/>
  <c r="G212" i="31"/>
  <c r="I262" i="31"/>
  <c r="D250" i="31"/>
  <c r="J214" i="31"/>
  <c r="E241" i="31"/>
  <c r="C126" i="31"/>
  <c r="E259" i="31"/>
  <c r="G181" i="31"/>
  <c r="F274" i="31"/>
  <c r="E348" i="31"/>
  <c r="D353" i="31"/>
  <c r="E380" i="31"/>
  <c r="G291" i="31"/>
  <c r="J206" i="31"/>
  <c r="F69" i="31"/>
  <c r="E221" i="31"/>
  <c r="H138" i="31"/>
  <c r="E96" i="31"/>
  <c r="D201" i="31"/>
  <c r="H241" i="31"/>
  <c r="H292" i="31"/>
  <c r="I127" i="31"/>
  <c r="K337" i="31"/>
  <c r="F114" i="31"/>
  <c r="F161" i="31"/>
  <c r="H354" i="31"/>
  <c r="G143" i="31"/>
  <c r="H84" i="31"/>
  <c r="N370" i="31"/>
  <c r="G141" i="31"/>
  <c r="K363" i="31"/>
  <c r="I169" i="31"/>
  <c r="F163" i="31"/>
  <c r="I217" i="31"/>
  <c r="H130" i="31"/>
  <c r="G95" i="31"/>
  <c r="J74" i="31"/>
  <c r="I252" i="31"/>
  <c r="J313" i="31"/>
  <c r="H161" i="31"/>
  <c r="M345" i="31"/>
  <c r="L346" i="31"/>
  <c r="D327" i="31"/>
  <c r="H126" i="31"/>
  <c r="K221" i="31"/>
  <c r="M378" i="31"/>
  <c r="F96" i="31"/>
  <c r="J192" i="31"/>
  <c r="D80" i="31"/>
  <c r="K329" i="31"/>
  <c r="J119" i="31"/>
  <c r="G324" i="31"/>
  <c r="J175" i="31"/>
  <c r="J76" i="31"/>
  <c r="J170" i="31"/>
  <c r="I332" i="31"/>
  <c r="N188" i="31"/>
  <c r="D99" i="31"/>
  <c r="J283" i="31"/>
  <c r="J384" i="31"/>
  <c r="I298" i="31"/>
  <c r="J323" i="31"/>
  <c r="M244" i="31"/>
  <c r="F180" i="31"/>
  <c r="L197" i="31"/>
  <c r="I89" i="31"/>
  <c r="J191" i="31"/>
  <c r="K165" i="31"/>
  <c r="J374" i="31"/>
  <c r="I72" i="31"/>
  <c r="J227" i="31"/>
  <c r="E286" i="31"/>
  <c r="M200" i="31"/>
  <c r="G325" i="31"/>
  <c r="H270" i="31"/>
  <c r="F159" i="31"/>
  <c r="D374" i="31"/>
  <c r="H102" i="31"/>
  <c r="E98" i="31"/>
  <c r="H90" i="31"/>
  <c r="I115" i="31"/>
  <c r="E163" i="31"/>
  <c r="M179" i="31"/>
  <c r="H336" i="31"/>
  <c r="D335" i="31"/>
  <c r="H234" i="31"/>
  <c r="H75" i="31"/>
  <c r="N238" i="31"/>
  <c r="C238" i="31"/>
  <c r="G299" i="31"/>
  <c r="H363" i="31"/>
  <c r="E206" i="31"/>
  <c r="G356" i="31"/>
  <c r="D323" i="31"/>
  <c r="H251" i="31"/>
  <c r="H272" i="31"/>
  <c r="C80" i="31"/>
  <c r="G253" i="31"/>
  <c r="F148" i="31"/>
  <c r="E190" i="31"/>
  <c r="K354" i="31"/>
  <c r="D310" i="31"/>
  <c r="H381" i="31"/>
  <c r="E197" i="31"/>
  <c r="G158" i="31"/>
  <c r="F147" i="31"/>
  <c r="E141" i="31"/>
  <c r="E226" i="31"/>
  <c r="C230" i="31"/>
  <c r="D122" i="31"/>
  <c r="H151" i="31"/>
  <c r="D215" i="31"/>
  <c r="G321" i="31"/>
  <c r="E332" i="31"/>
  <c r="J232" i="31"/>
  <c r="E228" i="31"/>
  <c r="F164" i="31"/>
  <c r="E278" i="31"/>
  <c r="H327" i="31"/>
  <c r="F221" i="31"/>
  <c r="D355" i="31"/>
  <c r="E182" i="31"/>
  <c r="D132" i="31"/>
  <c r="C280" i="31"/>
  <c r="D384" i="31"/>
  <c r="C262" i="31"/>
  <c r="J128" i="31"/>
  <c r="F319" i="31"/>
  <c r="L193" i="31"/>
  <c r="M321" i="31"/>
  <c r="I327" i="31"/>
  <c r="F157" i="31"/>
  <c r="H150" i="31"/>
  <c r="I78" i="31"/>
  <c r="H114" i="31"/>
  <c r="F191" i="31"/>
  <c r="I244" i="31"/>
  <c r="C158" i="31"/>
  <c r="J182" i="31"/>
  <c r="G228" i="31"/>
  <c r="J221" i="31"/>
  <c r="F170" i="31"/>
  <c r="E194" i="31"/>
  <c r="I324" i="31"/>
  <c r="J298" i="31"/>
  <c r="L236" i="31"/>
  <c r="D301" i="31"/>
  <c r="M138" i="31"/>
  <c r="I370" i="31"/>
  <c r="I118" i="31"/>
  <c r="G117" i="31"/>
  <c r="N128" i="31"/>
  <c r="G144" i="31"/>
  <c r="L217" i="31"/>
  <c r="N283" i="31"/>
  <c r="J180" i="31"/>
  <c r="J276" i="31"/>
  <c r="J350" i="31"/>
  <c r="L120" i="31"/>
  <c r="M284" i="31"/>
  <c r="N148" i="31"/>
  <c r="I220" i="31"/>
  <c r="H320" i="31"/>
  <c r="G374" i="31"/>
  <c r="E324" i="31"/>
  <c r="F264" i="31"/>
  <c r="E334" i="31"/>
  <c r="N141" i="31"/>
  <c r="N115" i="31"/>
  <c r="G303" i="31"/>
  <c r="K71" i="31"/>
  <c r="J69" i="31"/>
  <c r="N103" i="31"/>
  <c r="J157" i="31"/>
  <c r="J288" i="31"/>
  <c r="L339" i="31"/>
  <c r="L261" i="31"/>
  <c r="H291" i="31"/>
  <c r="C301" i="31"/>
  <c r="F373" i="31"/>
  <c r="H375" i="31"/>
  <c r="D383" i="31"/>
  <c r="E91" i="31"/>
  <c r="F144" i="31"/>
  <c r="E218" i="31"/>
  <c r="C322" i="31"/>
  <c r="E181" i="31"/>
  <c r="F158" i="31"/>
  <c r="C131" i="31"/>
  <c r="H315" i="31"/>
  <c r="F306" i="31"/>
  <c r="M127" i="31"/>
  <c r="F179" i="31"/>
  <c r="L77" i="31"/>
  <c r="D193" i="31"/>
  <c r="F228" i="31"/>
  <c r="D221" i="31"/>
  <c r="M350" i="31"/>
  <c r="G184" i="31"/>
  <c r="H85" i="31"/>
  <c r="C204" i="31"/>
  <c r="E354" i="31"/>
  <c r="D243" i="31"/>
  <c r="K333" i="31"/>
  <c r="D295" i="31"/>
  <c r="F226" i="31"/>
  <c r="G225" i="31"/>
  <c r="E209" i="31"/>
  <c r="E363" i="31"/>
  <c r="G76" i="31"/>
  <c r="C348" i="31"/>
  <c r="D79" i="31"/>
  <c r="N330" i="31"/>
  <c r="I264" i="31"/>
  <c r="K115" i="31"/>
  <c r="H170" i="31"/>
  <c r="C372" i="31"/>
  <c r="F218" i="31"/>
  <c r="C172" i="31"/>
  <c r="D117" i="31"/>
  <c r="H334" i="31"/>
  <c r="G271" i="31"/>
  <c r="G238" i="31"/>
  <c r="M365" i="31"/>
  <c r="E283" i="31"/>
  <c r="F162" i="31"/>
  <c r="D293" i="31"/>
  <c r="N293" i="31"/>
  <c r="D203" i="31"/>
  <c r="G279" i="31"/>
  <c r="G351" i="31"/>
  <c r="D289" i="31"/>
  <c r="I308" i="31"/>
  <c r="F317" i="31"/>
  <c r="L72" i="31"/>
  <c r="N362" i="31"/>
  <c r="I136" i="31"/>
  <c r="F140" i="31"/>
  <c r="M78" i="31"/>
  <c r="E187" i="31"/>
  <c r="L307" i="31"/>
  <c r="L174" i="31"/>
  <c r="E381" i="31"/>
  <c r="D259" i="31"/>
  <c r="E94" i="31"/>
  <c r="E347" i="31"/>
  <c r="G191" i="31"/>
  <c r="N317" i="31"/>
  <c r="I242" i="31"/>
  <c r="K84" i="31"/>
  <c r="L377" i="31"/>
  <c r="J318" i="31"/>
  <c r="M147" i="31"/>
  <c r="L310" i="31"/>
  <c r="M215" i="31"/>
  <c r="M374" i="31"/>
  <c r="M117" i="31"/>
  <c r="J233" i="31"/>
  <c r="I286" i="31"/>
  <c r="J100" i="31"/>
  <c r="F356" i="31"/>
  <c r="I288" i="31"/>
  <c r="K80" i="31"/>
  <c r="E282" i="31"/>
  <c r="I304" i="31"/>
  <c r="H80" i="31"/>
  <c r="G220" i="31"/>
  <c r="F358" i="31"/>
  <c r="M87" i="31"/>
  <c r="J344" i="31"/>
  <c r="H281" i="31"/>
  <c r="G316" i="31"/>
  <c r="M169" i="31"/>
  <c r="M300" i="31"/>
  <c r="M328" i="31"/>
  <c r="N217" i="31"/>
  <c r="D168" i="31"/>
  <c r="M137" i="31"/>
  <c r="C362" i="31"/>
  <c r="H164" i="31"/>
  <c r="E216" i="31"/>
  <c r="H213" i="31"/>
  <c r="I134" i="31"/>
  <c r="L383" i="31"/>
  <c r="G165" i="31"/>
  <c r="C224" i="31"/>
  <c r="M366" i="31"/>
  <c r="N100" i="31"/>
  <c r="E145" i="31"/>
  <c r="D352" i="31"/>
  <c r="H383" i="31"/>
  <c r="H267" i="31"/>
  <c r="D123" i="31"/>
  <c r="J77" i="31"/>
  <c r="I356" i="31"/>
  <c r="D163" i="31"/>
  <c r="F215" i="31"/>
  <c r="G241" i="31"/>
  <c r="K117" i="31"/>
  <c r="N307" i="31"/>
  <c r="K196" i="31"/>
  <c r="F219" i="31"/>
  <c r="D255" i="31"/>
  <c r="G289" i="31"/>
  <c r="I333" i="31"/>
  <c r="H318" i="31"/>
  <c r="N194" i="31"/>
  <c r="F178" i="31"/>
  <c r="E364" i="31"/>
  <c r="K254" i="31"/>
  <c r="D70" i="31"/>
  <c r="M289" i="31"/>
  <c r="M178" i="31"/>
  <c r="H364" i="31"/>
  <c r="N226" i="31"/>
  <c r="D312" i="31"/>
  <c r="F124" i="31"/>
  <c r="K365" i="31"/>
  <c r="E330" i="31"/>
  <c r="M85" i="31"/>
  <c r="M301" i="31"/>
  <c r="K370" i="31"/>
  <c r="D119" i="31"/>
  <c r="C125" i="31"/>
  <c r="E214" i="31"/>
  <c r="H83" i="31"/>
  <c r="L322" i="31"/>
  <c r="J381" i="31"/>
  <c r="E77" i="31"/>
  <c r="H137" i="31"/>
  <c r="G364" i="31"/>
  <c r="H321" i="31"/>
  <c r="G360" i="31"/>
  <c r="D294" i="31"/>
  <c r="I85" i="31"/>
  <c r="D211" i="31"/>
  <c r="D359" i="31"/>
  <c r="H149" i="31"/>
  <c r="G96" i="31"/>
  <c r="G227" i="31"/>
  <c r="F250" i="31"/>
  <c r="E180" i="31"/>
  <c r="G77" i="31"/>
  <c r="E153" i="31"/>
  <c r="L101" i="31"/>
  <c r="L270" i="31"/>
  <c r="E126" i="31"/>
  <c r="M297" i="31"/>
  <c r="H88" i="31"/>
  <c r="H349" i="31"/>
  <c r="J262" i="31"/>
  <c r="G371" i="31"/>
  <c r="M218" i="31"/>
  <c r="I289" i="31"/>
  <c r="K118" i="31"/>
  <c r="E155" i="31"/>
  <c r="I174" i="31"/>
  <c r="K355" i="31"/>
  <c r="L160" i="31"/>
  <c r="N314" i="31"/>
  <c r="J249" i="31"/>
  <c r="J78" i="31"/>
  <c r="F153" i="31"/>
  <c r="G156" i="31"/>
  <c r="F304" i="31"/>
  <c r="G320" i="31"/>
  <c r="L285" i="31"/>
  <c r="G283" i="31"/>
  <c r="F137" i="31"/>
  <c r="K182" i="31"/>
  <c r="D146" i="31"/>
  <c r="N131" i="31"/>
  <c r="J330" i="31"/>
  <c r="N206" i="31"/>
  <c r="L95" i="31"/>
  <c r="N211" i="31"/>
  <c r="E280" i="31"/>
  <c r="L188" i="31"/>
  <c r="F342" i="31"/>
  <c r="D276" i="31"/>
  <c r="I159" i="31"/>
  <c r="D75" i="31"/>
  <c r="E225" i="31"/>
  <c r="F190" i="31"/>
  <c r="F249" i="31"/>
  <c r="M356" i="31"/>
  <c r="J145" i="31"/>
  <c r="L190" i="31"/>
  <c r="M126" i="31"/>
  <c r="D116" i="31"/>
  <c r="N85" i="31"/>
  <c r="G135" i="31"/>
  <c r="H301" i="31"/>
  <c r="H339" i="31"/>
  <c r="E192" i="31"/>
  <c r="F311" i="31"/>
  <c r="D356" i="31"/>
  <c r="L85" i="31"/>
  <c r="D268" i="31"/>
  <c r="H94" i="31"/>
  <c r="K86" i="31"/>
  <c r="F309" i="31"/>
  <c r="H295" i="31"/>
  <c r="N193" i="31"/>
  <c r="H226" i="31"/>
  <c r="L145" i="31"/>
  <c r="M355" i="31"/>
  <c r="F380" i="31"/>
  <c r="F325" i="31"/>
  <c r="D147" i="31"/>
  <c r="H265" i="31"/>
  <c r="F369" i="31"/>
  <c r="D175" i="31"/>
  <c r="H384" i="31"/>
  <c r="J264" i="31"/>
  <c r="D97" i="31"/>
  <c r="F223" i="31"/>
  <c r="E101" i="31"/>
  <c r="D287" i="31"/>
  <c r="K306" i="31"/>
  <c r="J72" i="31"/>
  <c r="J312" i="31"/>
  <c r="D94" i="31"/>
  <c r="N129" i="31"/>
  <c r="D311" i="31"/>
  <c r="F142" i="31"/>
  <c r="D222" i="31"/>
  <c r="E167" i="31"/>
  <c r="L76" i="31"/>
  <c r="D151" i="31"/>
  <c r="H344" i="31"/>
  <c r="D88" i="31"/>
  <c r="E80" i="31"/>
  <c r="G230" i="31"/>
  <c r="H216" i="31"/>
  <c r="I189" i="31"/>
  <c r="H193" i="31"/>
  <c r="K350" i="31"/>
  <c r="F195" i="31"/>
  <c r="H340" i="31"/>
  <c r="G344" i="31"/>
  <c r="M82" i="31"/>
  <c r="K217" i="31"/>
  <c r="H145" i="31"/>
  <c r="K336" i="31"/>
  <c r="G343" i="31"/>
  <c r="D130" i="31"/>
  <c r="G327" i="31"/>
  <c r="F192" i="31"/>
  <c r="J307" i="31"/>
  <c r="L243" i="31"/>
  <c r="H205" i="31"/>
  <c r="F261" i="31"/>
  <c r="H132" i="31"/>
  <c r="D214" i="31"/>
  <c r="H302" i="31"/>
  <c r="D73" i="31"/>
  <c r="E147" i="31"/>
  <c r="D125" i="31"/>
  <c r="D74" i="31"/>
  <c r="G354" i="31"/>
  <c r="G290" i="31"/>
  <c r="C155" i="31"/>
  <c r="H148" i="31"/>
  <c r="F101" i="31"/>
  <c r="I108" i="31"/>
  <c r="K356" i="31"/>
  <c r="E340" i="31"/>
  <c r="I210" i="31"/>
  <c r="M377" i="31"/>
  <c r="L379" i="31"/>
  <c r="L96" i="31"/>
  <c r="N272" i="31"/>
  <c r="K131" i="31"/>
  <c r="I81" i="31"/>
  <c r="I269" i="31"/>
  <c r="M68" i="31"/>
  <c r="I338" i="31"/>
  <c r="H260" i="31"/>
  <c r="D136" i="31"/>
  <c r="K299" i="31"/>
  <c r="F213" i="31"/>
  <c r="H355" i="31"/>
  <c r="N315" i="31"/>
  <c r="I200" i="31"/>
  <c r="C275" i="31"/>
  <c r="N224" i="31"/>
  <c r="F243" i="31"/>
  <c r="D161" i="31"/>
  <c r="M228" i="31"/>
  <c r="F296" i="31"/>
  <c r="E370" i="31"/>
  <c r="E248" i="31"/>
  <c r="J198" i="31"/>
  <c r="L380" i="31"/>
  <c r="M71" i="31"/>
  <c r="J375" i="31"/>
  <c r="K313" i="31"/>
  <c r="I161" i="31"/>
  <c r="F303" i="31"/>
  <c r="L198" i="31"/>
  <c r="C380" i="31"/>
  <c r="L102" i="31"/>
  <c r="F125" i="31"/>
  <c r="J159" i="31"/>
  <c r="M316" i="31"/>
  <c r="N260" i="31"/>
  <c r="L122" i="31"/>
  <c r="G229" i="31"/>
  <c r="E298" i="31"/>
  <c r="F222" i="31"/>
  <c r="D172" i="31"/>
  <c r="J84" i="31"/>
  <c r="H242" i="31"/>
  <c r="N77" i="31"/>
  <c r="D318" i="31"/>
  <c r="J349" i="31"/>
  <c r="G380" i="31"/>
  <c r="F196" i="31"/>
  <c r="E307" i="31"/>
  <c r="G222" i="31"/>
  <c r="N366" i="31"/>
  <c r="L91" i="31"/>
  <c r="F286" i="31"/>
  <c r="H283" i="31"/>
  <c r="G251" i="31"/>
  <c r="D77" i="31"/>
  <c r="E329" i="31"/>
  <c r="G341" i="31"/>
  <c r="M175" i="31"/>
  <c r="F248" i="31"/>
  <c r="J304" i="31"/>
  <c r="H296" i="31"/>
  <c r="G234" i="31"/>
  <c r="F265" i="31"/>
  <c r="G123" i="31"/>
  <c r="G378" i="31"/>
  <c r="N352" i="31"/>
  <c r="D364" i="31"/>
  <c r="F279" i="31"/>
  <c r="C210" i="31"/>
  <c r="G83" i="31"/>
  <c r="F232" i="31"/>
  <c r="G71" i="31"/>
  <c r="I267" i="31"/>
  <c r="D340" i="31"/>
  <c r="G217" i="31"/>
  <c r="G298" i="31"/>
  <c r="I250" i="31"/>
  <c r="C288" i="31"/>
  <c r="I77" i="31"/>
  <c r="C252" i="31"/>
  <c r="E115" i="31"/>
  <c r="G90" i="31"/>
  <c r="G126" i="31"/>
  <c r="E184" i="31"/>
  <c r="D251" i="31"/>
  <c r="D182" i="31"/>
  <c r="G213" i="31"/>
  <c r="G382" i="31"/>
  <c r="N175" i="31"/>
  <c r="L144" i="31"/>
  <c r="E229" i="31"/>
  <c r="G180" i="31"/>
  <c r="D177" i="31"/>
  <c r="H81" i="31"/>
  <c r="M77" i="31"/>
  <c r="D314" i="31"/>
  <c r="L71" i="31"/>
  <c r="K68" i="31"/>
  <c r="I343" i="31"/>
  <c r="J172" i="31"/>
  <c r="G263" i="31"/>
  <c r="K230" i="31"/>
  <c r="H189" i="31"/>
  <c r="F357" i="31"/>
  <c r="J108" i="31"/>
  <c r="G282" i="31"/>
  <c r="G219" i="31"/>
  <c r="C294" i="31"/>
  <c r="L254" i="31"/>
  <c r="D269" i="31"/>
  <c r="C108" i="31"/>
  <c r="E359" i="31"/>
  <c r="G293" i="31"/>
  <c r="H115" i="31"/>
  <c r="K192" i="31"/>
  <c r="F310" i="31"/>
  <c r="J257" i="31"/>
  <c r="L280" i="31"/>
  <c r="L284" i="31"/>
  <c r="D135" i="31"/>
  <c r="N353" i="31"/>
  <c r="I214" i="31"/>
  <c r="E303" i="31"/>
  <c r="J197" i="31"/>
  <c r="E188" i="31"/>
  <c r="H223" i="31"/>
  <c r="D233" i="31"/>
  <c r="K194" i="31"/>
  <c r="H217" i="31"/>
  <c r="N305" i="31"/>
  <c r="G78" i="31"/>
  <c r="K374" i="31"/>
  <c r="N150" i="31"/>
  <c r="L178" i="31"/>
  <c r="I303" i="31"/>
  <c r="I329" i="31"/>
  <c r="N280" i="31"/>
  <c r="I121" i="31"/>
  <c r="H127" i="31"/>
  <c r="E293" i="31"/>
  <c r="H380" i="31"/>
  <c r="N139" i="31"/>
  <c r="H350" i="31"/>
  <c r="K174" i="31"/>
  <c r="N117" i="31"/>
  <c r="F384" i="31"/>
  <c r="H169" i="31"/>
  <c r="I163" i="31"/>
  <c r="N167" i="31"/>
  <c r="H377" i="31"/>
  <c r="I345" i="31"/>
  <c r="I158" i="31"/>
  <c r="N266" i="31"/>
  <c r="D273" i="31"/>
  <c r="F334" i="31"/>
  <c r="G285" i="31"/>
  <c r="D192" i="31"/>
  <c r="N72" i="31"/>
  <c r="M199" i="31"/>
  <c r="M257" i="31"/>
  <c r="J347" i="31"/>
  <c r="K358" i="31"/>
  <c r="E273" i="31"/>
  <c r="E289" i="31"/>
  <c r="M166" i="31"/>
  <c r="H179" i="31"/>
  <c r="D339" i="31"/>
  <c r="M239" i="31"/>
  <c r="H153" i="31"/>
  <c r="N132" i="31"/>
  <c r="M156" i="31"/>
  <c r="L329" i="31"/>
  <c r="N177" i="31"/>
  <c r="J250" i="31"/>
  <c r="N192" i="31"/>
  <c r="N205" i="31"/>
  <c r="G172" i="31"/>
  <c r="C219" i="31"/>
  <c r="K187" i="31"/>
  <c r="I259" i="31"/>
  <c r="C206" i="31"/>
  <c r="L181" i="31"/>
  <c r="D300" i="31"/>
  <c r="G137" i="31"/>
  <c r="I97" i="31"/>
  <c r="G190" i="31"/>
  <c r="N140" i="31"/>
  <c r="K371" i="31"/>
  <c r="M243" i="31"/>
  <c r="F82" i="31"/>
  <c r="M290" i="31"/>
  <c r="G272" i="31"/>
  <c r="L137" i="31"/>
  <c r="D244" i="31"/>
  <c r="K289" i="31"/>
  <c r="F166" i="31"/>
  <c r="K87" i="31"/>
  <c r="E136" i="31"/>
  <c r="L204" i="31"/>
  <c r="L152" i="31"/>
  <c r="D307" i="31"/>
  <c r="K383" i="31"/>
  <c r="K339" i="31"/>
  <c r="I265" i="31"/>
  <c r="C147" i="31"/>
  <c r="M383" i="31"/>
  <c r="L147" i="31"/>
  <c r="F349" i="31"/>
  <c r="E212" i="31"/>
  <c r="N99" i="31"/>
  <c r="K384" i="31"/>
  <c r="E253" i="31"/>
  <c r="M371" i="31"/>
  <c r="H124" i="31"/>
  <c r="G194" i="31"/>
  <c r="K332" i="31"/>
  <c r="I130" i="31"/>
  <c r="N319" i="31"/>
  <c r="F256" i="31"/>
  <c r="C241" i="31"/>
  <c r="K207" i="31"/>
  <c r="M317" i="31"/>
  <c r="L273" i="31"/>
  <c r="H182" i="31"/>
  <c r="N161" i="31"/>
  <c r="K156" i="31"/>
  <c r="J337" i="31"/>
  <c r="L121" i="31"/>
  <c r="H343" i="31"/>
  <c r="K136" i="31"/>
  <c r="L351" i="31"/>
  <c r="N253" i="31"/>
  <c r="M69" i="31"/>
  <c r="I314" i="31"/>
  <c r="L177" i="31"/>
  <c r="F89" i="31"/>
  <c r="J273" i="31"/>
  <c r="L315" i="31"/>
  <c r="L378" i="31"/>
  <c r="L232" i="31"/>
  <c r="D137" i="31"/>
  <c r="M303" i="31"/>
  <c r="E382" i="31"/>
  <c r="K379" i="31"/>
  <c r="K141" i="31"/>
  <c r="F268" i="31"/>
  <c r="G197" i="31"/>
  <c r="L86" i="31"/>
  <c r="C87" i="31"/>
  <c r="J209" i="31"/>
  <c r="L202" i="31"/>
  <c r="I160" i="31"/>
  <c r="L249" i="31"/>
  <c r="L304" i="31"/>
  <c r="J210" i="31"/>
  <c r="C152" i="31"/>
  <c r="G164" i="31"/>
  <c r="N166" i="31"/>
  <c r="D69" i="31"/>
  <c r="N383" i="31"/>
  <c r="M281" i="31"/>
  <c r="H282" i="31"/>
  <c r="H143" i="31"/>
  <c r="I283" i="31"/>
  <c r="E288" i="31"/>
  <c r="N215" i="31"/>
  <c r="J230" i="31"/>
  <c r="L208" i="31"/>
  <c r="M278" i="31"/>
  <c r="M221" i="31"/>
  <c r="N373" i="31"/>
  <c r="F308" i="31"/>
  <c r="M98" i="31"/>
  <c r="D264" i="31"/>
  <c r="L279" i="31"/>
  <c r="I203" i="31"/>
  <c r="F198" i="31"/>
  <c r="H289" i="31"/>
  <c r="C246" i="31"/>
  <c r="E129" i="31"/>
  <c r="J168" i="31"/>
  <c r="H225" i="31"/>
  <c r="M146" i="31"/>
  <c r="I336" i="31"/>
  <c r="K320" i="31"/>
  <c r="H128" i="31"/>
  <c r="N354" i="31"/>
  <c r="N342" i="31"/>
  <c r="M333" i="31"/>
  <c r="E304" i="31"/>
  <c r="M139" i="31"/>
  <c r="L335" i="31"/>
  <c r="K166" i="31"/>
  <c r="I102" i="31"/>
  <c r="F233" i="31"/>
  <c r="C120" i="31"/>
  <c r="N365" i="31"/>
  <c r="L382" i="31"/>
  <c r="L313" i="31"/>
  <c r="G70" i="31"/>
  <c r="J371" i="31"/>
  <c r="L187" i="31"/>
  <c r="E311" i="31"/>
  <c r="M341" i="31"/>
  <c r="N248" i="31"/>
  <c r="E160" i="31"/>
  <c r="G100" i="31"/>
  <c r="F102" i="31"/>
  <c r="D134" i="31"/>
  <c r="E360" i="31"/>
  <c r="E83" i="31"/>
  <c r="G280" i="31"/>
  <c r="H180" i="31"/>
  <c r="K300" i="31"/>
  <c r="N234" i="31"/>
  <c r="N258" i="31"/>
  <c r="L166" i="31"/>
  <c r="N165" i="31"/>
  <c r="N170" i="31"/>
  <c r="M100" i="31"/>
  <c r="N163" i="31"/>
  <c r="E345" i="31"/>
  <c r="K69" i="31"/>
  <c r="F301" i="31"/>
  <c r="F323" i="31"/>
  <c r="I114" i="31"/>
  <c r="L74" i="31"/>
  <c r="G258" i="31"/>
  <c r="M359" i="31"/>
  <c r="N221" i="31"/>
  <c r="K147" i="31"/>
  <c r="D98" i="31"/>
  <c r="I282" i="31"/>
  <c r="N233" i="31"/>
  <c r="N121" i="31"/>
  <c r="J238" i="31"/>
  <c r="M363" i="31"/>
  <c r="N149" i="31"/>
  <c r="L89" i="31"/>
  <c r="K330" i="31"/>
  <c r="N246" i="31"/>
  <c r="M164" i="31"/>
  <c r="N335" i="31"/>
  <c r="I260" i="31"/>
  <c r="N219" i="31"/>
  <c r="M72" i="31"/>
  <c r="L298" i="31"/>
  <c r="L323" i="31"/>
  <c r="N346" i="31"/>
  <c r="J117" i="31"/>
  <c r="L290" i="31"/>
  <c r="M327" i="31"/>
  <c r="I249" i="31"/>
  <c r="K287" i="31"/>
  <c r="L353" i="31"/>
  <c r="M269" i="31"/>
  <c r="I153" i="31"/>
  <c r="K314" i="31"/>
  <c r="K324" i="31"/>
  <c r="K116" i="31"/>
  <c r="L108" i="31"/>
  <c r="F290" i="31"/>
  <c r="E117" i="31"/>
  <c r="J164" i="31"/>
  <c r="H293" i="31"/>
  <c r="C233" i="31"/>
  <c r="E203" i="31"/>
  <c r="K120" i="31"/>
  <c r="G296" i="31"/>
  <c r="J136" i="31"/>
  <c r="I381" i="31"/>
  <c r="E90" i="31"/>
  <c r="N380" i="31"/>
  <c r="H324" i="31"/>
  <c r="L296" i="31"/>
  <c r="M296" i="31"/>
  <c r="H322" i="31"/>
  <c r="E103" i="31"/>
  <c r="N279" i="31"/>
  <c r="L262" i="31"/>
  <c r="I147" i="31"/>
  <c r="I99" i="31"/>
  <c r="E384" i="31"/>
  <c r="G139" i="31"/>
  <c r="L81" i="31"/>
  <c r="M348" i="31"/>
  <c r="G306" i="31"/>
  <c r="M153" i="31"/>
  <c r="M357" i="31"/>
  <c r="N361" i="31"/>
  <c r="K307" i="31"/>
  <c r="C277" i="31"/>
  <c r="N102" i="31"/>
  <c r="F194" i="31"/>
  <c r="N236" i="31"/>
  <c r="H360" i="31"/>
  <c r="N75" i="31"/>
  <c r="H337" i="31"/>
  <c r="M332" i="31"/>
  <c r="K318" i="31"/>
  <c r="J333" i="31"/>
  <c r="K76" i="31"/>
  <c r="I180" i="31"/>
  <c r="K265" i="31"/>
  <c r="N294" i="31"/>
  <c r="G167" i="31"/>
  <c r="D81" i="31"/>
  <c r="K189" i="31"/>
  <c r="N80" i="31"/>
  <c r="H167" i="31"/>
  <c r="L318" i="31"/>
  <c r="L349" i="31"/>
  <c r="C88" i="31"/>
  <c r="F287" i="31"/>
  <c r="L343" i="31"/>
  <c r="N343" i="31"/>
  <c r="C293" i="31"/>
  <c r="L328" i="31"/>
  <c r="N146" i="31"/>
  <c r="L325" i="31"/>
  <c r="F227" i="31"/>
  <c r="I238" i="31"/>
  <c r="F91" i="31"/>
  <c r="E121" i="31"/>
  <c r="N275" i="31"/>
  <c r="M247" i="31"/>
  <c r="J303" i="31"/>
  <c r="J200" i="31"/>
  <c r="N92" i="31"/>
  <c r="F253" i="31"/>
  <c r="I226" i="31"/>
  <c r="L365" i="31"/>
  <c r="N97" i="31"/>
  <c r="J243" i="31"/>
  <c r="K249" i="31"/>
  <c r="L327" i="31"/>
  <c r="J254" i="31"/>
  <c r="C72" i="31"/>
  <c r="N337" i="31"/>
  <c r="E220" i="31"/>
  <c r="I132" i="31"/>
  <c r="I378" i="31"/>
  <c r="J142" i="31"/>
  <c r="M305" i="31"/>
  <c r="K247" i="31"/>
  <c r="L268" i="31"/>
  <c r="I377" i="31"/>
  <c r="K94" i="31"/>
  <c r="I139" i="31"/>
  <c r="J309" i="31"/>
  <c r="L348" i="31"/>
  <c r="N218" i="31"/>
  <c r="L364" i="31"/>
  <c r="N91" i="31"/>
  <c r="N73" i="31"/>
  <c r="M92" i="31"/>
  <c r="M299" i="31"/>
  <c r="L334" i="31"/>
  <c r="N379" i="31"/>
  <c r="I366" i="31"/>
  <c r="J239" i="31"/>
  <c r="I353" i="31"/>
  <c r="J237" i="31"/>
  <c r="J177" i="31"/>
  <c r="I281" i="31"/>
  <c r="L330" i="31"/>
  <c r="N137" i="31"/>
  <c r="N196" i="31"/>
  <c r="I362" i="31"/>
  <c r="N223" i="31"/>
  <c r="J87" i="31"/>
  <c r="I243" i="31"/>
  <c r="M254" i="31"/>
  <c r="N349" i="31"/>
  <c r="M340" i="31"/>
  <c r="G134" i="31"/>
  <c r="H229" i="31"/>
  <c r="D213" i="31"/>
  <c r="H208" i="31"/>
  <c r="N338" i="31"/>
  <c r="D180" i="31"/>
  <c r="I349" i="31"/>
  <c r="J188" i="31"/>
  <c r="J132" i="31"/>
  <c r="G252" i="31"/>
  <c r="K298" i="31"/>
  <c r="F70" i="31"/>
  <c r="G202" i="31"/>
  <c r="E174" i="31"/>
  <c r="J267" i="31"/>
  <c r="F341" i="31"/>
  <c r="C70" i="31"/>
  <c r="M223" i="31"/>
  <c r="H177" i="31"/>
  <c r="H237" i="31"/>
  <c r="C135" i="31"/>
  <c r="I346" i="31"/>
  <c r="F95" i="31"/>
  <c r="K100" i="31"/>
  <c r="L347" i="31"/>
  <c r="L201" i="31"/>
  <c r="H92" i="31"/>
  <c r="I330" i="31"/>
  <c r="L227" i="31"/>
  <c r="I292" i="31"/>
  <c r="I166" i="31"/>
  <c r="F214" i="31"/>
  <c r="E102" i="31"/>
  <c r="K206" i="31"/>
  <c r="J234" i="31"/>
  <c r="G195" i="31"/>
  <c r="N254" i="31"/>
  <c r="I351" i="31"/>
  <c r="N191" i="31"/>
  <c r="H252" i="31"/>
  <c r="L293" i="31"/>
  <c r="N268" i="31"/>
  <c r="H351" i="31"/>
  <c r="H286" i="31"/>
  <c r="J343" i="31"/>
  <c r="J154" i="31"/>
  <c r="H68" i="31"/>
  <c r="I199" i="31"/>
  <c r="D227" i="31"/>
  <c r="M86" i="31"/>
  <c r="M227" i="31"/>
  <c r="J370" i="31"/>
  <c r="N157" i="31"/>
  <c r="G314" i="31"/>
  <c r="K319" i="31"/>
  <c r="J90" i="31"/>
  <c r="J189" i="31"/>
  <c r="I71" i="31"/>
  <c r="E295" i="31"/>
  <c r="L116" i="31"/>
  <c r="N350" i="31"/>
  <c r="N160" i="31"/>
  <c r="G128" i="31"/>
  <c r="L333" i="31"/>
  <c r="G332" i="31"/>
  <c r="N326" i="31"/>
  <c r="J280" i="31"/>
  <c r="J246" i="31"/>
  <c r="N287" i="31"/>
  <c r="K150" i="31"/>
  <c r="M304" i="31"/>
  <c r="K180" i="31"/>
  <c r="J156" i="31"/>
  <c r="I266" i="31"/>
  <c r="E170" i="31"/>
  <c r="M275" i="31"/>
  <c r="M343" i="31"/>
  <c r="G262" i="31"/>
  <c r="D237" i="31"/>
  <c r="I233" i="31"/>
  <c r="L158" i="31"/>
  <c r="J126" i="31"/>
  <c r="J282" i="31"/>
  <c r="F366" i="31"/>
  <c r="L344" i="31"/>
  <c r="I363" i="31"/>
  <c r="H325" i="31"/>
  <c r="I206" i="31"/>
  <c r="G150" i="31"/>
  <c r="E169" i="31"/>
  <c r="H314" i="31"/>
  <c r="I276" i="31"/>
  <c r="I287" i="31"/>
  <c r="L292" i="31"/>
  <c r="L90" i="31"/>
  <c r="I142" i="31"/>
  <c r="M124" i="31"/>
  <c r="L125" i="31"/>
  <c r="N263" i="31"/>
  <c r="K98" i="31"/>
  <c r="K335" i="31"/>
  <c r="K201" i="31"/>
  <c r="K209" i="31"/>
  <c r="J97" i="31"/>
  <c r="I305" i="31"/>
  <c r="M224" i="31"/>
  <c r="M168" i="31"/>
  <c r="I173" i="31"/>
  <c r="K208" i="31"/>
  <c r="M273" i="31"/>
  <c r="L205" i="31"/>
  <c r="I140" i="31"/>
  <c r="I123" i="31"/>
  <c r="N264" i="31"/>
  <c r="M283" i="31"/>
  <c r="I184" i="31"/>
  <c r="H297" i="31"/>
  <c r="M235" i="31"/>
  <c r="L93" i="31"/>
  <c r="C299" i="31"/>
  <c r="G215" i="31"/>
  <c r="M143" i="31"/>
  <c r="N120" i="31"/>
  <c r="E366" i="31"/>
  <c r="K162" i="31"/>
  <c r="E357" i="31"/>
  <c r="E257" i="31"/>
  <c r="J300" i="31"/>
  <c r="I306" i="31"/>
  <c r="J306" i="31"/>
  <c r="M266" i="31"/>
  <c r="D165" i="31"/>
  <c r="K175" i="31"/>
  <c r="I93" i="31"/>
  <c r="M329" i="31"/>
  <c r="D207" i="31"/>
  <c r="D202" i="31"/>
  <c r="H255" i="31"/>
  <c r="E134" i="31"/>
  <c r="E339" i="31"/>
  <c r="N228" i="31"/>
  <c r="M375" i="31"/>
  <c r="F235" i="31"/>
  <c r="G257" i="31"/>
  <c r="M177" i="31"/>
  <c r="K103" i="31"/>
  <c r="K145" i="31"/>
  <c r="L287" i="31"/>
  <c r="K159" i="31"/>
  <c r="J130" i="31"/>
  <c r="E315" i="31"/>
  <c r="L82" i="31"/>
  <c r="F273" i="31"/>
  <c r="E277" i="31"/>
  <c r="K233" i="31"/>
  <c r="M291" i="31"/>
  <c r="J213" i="31"/>
  <c r="M154" i="31"/>
  <c r="H221" i="31"/>
  <c r="M288" i="31"/>
  <c r="N348" i="31"/>
  <c r="I181" i="31"/>
  <c r="K132" i="31"/>
  <c r="L135" i="31"/>
  <c r="N124" i="31"/>
  <c r="H200" i="31"/>
  <c r="E127" i="31"/>
  <c r="E95" i="31"/>
  <c r="D348" i="31"/>
  <c r="N197" i="31"/>
  <c r="L114" i="31"/>
  <c r="I70" i="31"/>
  <c r="E178" i="31"/>
  <c r="I331" i="31"/>
  <c r="K305" i="31"/>
  <c r="J80" i="31"/>
  <c r="L150" i="31"/>
  <c r="J279" i="31"/>
  <c r="K142" i="31"/>
  <c r="N152" i="31"/>
  <c r="N340" i="31"/>
  <c r="J331" i="31"/>
  <c r="D304" i="31"/>
  <c r="F269" i="31"/>
  <c r="L207" i="31"/>
  <c r="J147" i="31"/>
  <c r="L117" i="31"/>
  <c r="L75" i="31"/>
  <c r="N296" i="31"/>
  <c r="J297" i="31"/>
  <c r="J181" i="31"/>
  <c r="D370" i="31"/>
  <c r="M195" i="31"/>
  <c r="G259" i="31"/>
  <c r="H214" i="31"/>
  <c r="D263" i="31"/>
  <c r="N82" i="31"/>
  <c r="L265" i="31"/>
  <c r="G242" i="31"/>
  <c r="J149" i="31"/>
  <c r="J256" i="31"/>
  <c r="D379" i="31"/>
  <c r="D274" i="31"/>
  <c r="I341" i="31"/>
  <c r="K79" i="31"/>
  <c r="N187" i="31"/>
  <c r="C207" i="31"/>
  <c r="D320" i="31"/>
  <c r="L163" i="31"/>
  <c r="I74" i="31"/>
  <c r="G302" i="31"/>
  <c r="F81" i="31"/>
  <c r="L196" i="31"/>
  <c r="L276" i="31"/>
  <c r="N377" i="31"/>
  <c r="J195" i="31"/>
  <c r="J372" i="31"/>
  <c r="I162" i="31"/>
  <c r="N364" i="31"/>
  <c r="L269" i="31"/>
  <c r="I271" i="31"/>
  <c r="M208" i="31"/>
  <c r="I151" i="31"/>
  <c r="J358" i="31"/>
  <c r="K344" i="31"/>
  <c r="M232" i="31"/>
  <c r="N147" i="31"/>
  <c r="L302" i="31"/>
  <c r="J377" i="31"/>
  <c r="M349" i="31"/>
  <c r="J269" i="31"/>
  <c r="D150" i="31"/>
  <c r="M342" i="31"/>
  <c r="M265" i="31"/>
  <c r="H165" i="31"/>
  <c r="J305" i="31"/>
  <c r="I164" i="31"/>
  <c r="F337" i="31"/>
  <c r="M81" i="31"/>
  <c r="K331" i="31"/>
  <c r="N153" i="31"/>
  <c r="C281" i="31"/>
  <c r="I124" i="31"/>
  <c r="J284" i="31"/>
  <c r="J290" i="31"/>
  <c r="L237" i="31"/>
  <c r="M318" i="31"/>
  <c r="N138" i="31"/>
  <c r="J95" i="31"/>
  <c r="H330" i="31"/>
  <c r="J263" i="31"/>
  <c r="K262" i="31"/>
  <c r="J319" i="31"/>
  <c r="C150" i="31"/>
  <c r="H250" i="31"/>
  <c r="M95" i="31"/>
  <c r="F72" i="31"/>
  <c r="M302" i="31"/>
  <c r="G166" i="31"/>
  <c r="N378" i="31"/>
  <c r="F225" i="31"/>
  <c r="F187" i="31"/>
  <c r="F201" i="31"/>
  <c r="K95" i="31"/>
  <c r="J219" i="31"/>
  <c r="E75" i="31"/>
  <c r="K256" i="31"/>
  <c r="I167" i="31"/>
  <c r="D373" i="31"/>
  <c r="J351" i="31"/>
  <c r="N98" i="31"/>
  <c r="D247" i="31"/>
  <c r="K380" i="31"/>
  <c r="J161" i="31"/>
  <c r="J207" i="31"/>
  <c r="H261" i="31"/>
  <c r="H341" i="31"/>
  <c r="M379" i="31"/>
  <c r="G317" i="31"/>
  <c r="G284" i="31"/>
  <c r="I101" i="31"/>
  <c r="J240" i="31"/>
  <c r="N355" i="31"/>
  <c r="L375" i="31"/>
  <c r="G149" i="31"/>
  <c r="I155" i="31"/>
  <c r="K232" i="31"/>
  <c r="J184" i="31"/>
  <c r="J116" i="31"/>
  <c r="J294" i="31"/>
  <c r="K154" i="31"/>
  <c r="L151" i="31"/>
  <c r="K226" i="31"/>
  <c r="M310" i="31"/>
  <c r="I209" i="31"/>
  <c r="M242" i="31"/>
  <c r="K139" i="31"/>
  <c r="J165" i="31"/>
  <c r="L271" i="31"/>
  <c r="J201" i="31"/>
  <c r="K225" i="31"/>
  <c r="L281" i="31"/>
  <c r="N363" i="31"/>
  <c r="K188" i="31"/>
  <c r="N358" i="31"/>
  <c r="L352" i="31"/>
  <c r="K243" i="31"/>
  <c r="I316" i="31"/>
  <c r="D248" i="31"/>
  <c r="D82" i="31"/>
  <c r="I285" i="31"/>
  <c r="L272" i="31"/>
  <c r="M262" i="31"/>
  <c r="H305" i="31"/>
  <c r="E371" i="31"/>
  <c r="D272" i="31"/>
  <c r="J222" i="31"/>
  <c r="E291" i="31"/>
  <c r="G174" i="31"/>
  <c r="F362" i="31"/>
  <c r="D326" i="31"/>
  <c r="G86" i="31"/>
  <c r="K164" i="31"/>
  <c r="K323" i="31"/>
  <c r="M330" i="31"/>
  <c r="J71" i="31"/>
  <c r="K127" i="31"/>
  <c r="M189" i="31"/>
  <c r="L264" i="31"/>
  <c r="M344" i="31"/>
  <c r="J125" i="31"/>
  <c r="I94" i="31"/>
  <c r="K290" i="31"/>
  <c r="G198" i="31"/>
  <c r="G89" i="31"/>
  <c r="C377" i="31"/>
  <c r="I328" i="31"/>
  <c r="E71" i="31"/>
  <c r="J379" i="31"/>
  <c r="I296" i="31"/>
  <c r="N369" i="31"/>
  <c r="N108" i="31"/>
  <c r="K303" i="31"/>
  <c r="K152" i="31"/>
  <c r="C285" i="31"/>
  <c r="K282" i="31"/>
  <c r="L206" i="31"/>
  <c r="K169" i="31"/>
  <c r="I257" i="31"/>
  <c r="J123" i="31"/>
  <c r="G250" i="31"/>
  <c r="H163" i="31"/>
  <c r="I95" i="31"/>
  <c r="C339" i="31"/>
  <c r="N282" i="31"/>
  <c r="L277" i="31"/>
  <c r="J137" i="31"/>
  <c r="H326" i="31"/>
  <c r="C286" i="31"/>
  <c r="N257" i="31"/>
  <c r="H215" i="31"/>
  <c r="K373" i="31"/>
  <c r="M135" i="31"/>
  <c r="G118" i="31"/>
  <c r="G82" i="31"/>
  <c r="H262" i="31"/>
  <c r="I337" i="31"/>
  <c r="I125" i="31"/>
  <c r="I100" i="31"/>
  <c r="M255" i="31"/>
  <c r="K160" i="31"/>
  <c r="J241" i="31"/>
  <c r="N154" i="31"/>
  <c r="K281" i="31"/>
  <c r="N322" i="31"/>
  <c r="J301" i="31"/>
  <c r="K315" i="31"/>
  <c r="F217" i="31"/>
  <c r="F165" i="31"/>
  <c r="F88" i="31"/>
  <c r="H117" i="31"/>
  <c r="L354" i="31"/>
  <c r="E146" i="31"/>
  <c r="D266" i="31"/>
  <c r="D204" i="31"/>
  <c r="I350" i="31"/>
  <c r="H332" i="31"/>
  <c r="I255" i="31"/>
  <c r="D284" i="31"/>
  <c r="K261" i="31"/>
  <c r="E205" i="31"/>
  <c r="K308" i="31"/>
  <c r="N96" i="31"/>
  <c r="M271" i="31"/>
  <c r="D331" i="31"/>
  <c r="L286" i="31"/>
  <c r="H195" i="31"/>
  <c r="M246" i="31"/>
  <c r="K146" i="31"/>
  <c r="G287" i="31"/>
  <c r="E149" i="31"/>
  <c r="E189" i="31"/>
  <c r="M144" i="31"/>
  <c r="L199" i="31"/>
  <c r="H230" i="31"/>
  <c r="L242" i="31"/>
  <c r="N169" i="31"/>
  <c r="D319" i="31"/>
  <c r="H172" i="31"/>
  <c r="J158" i="31"/>
  <c r="N227" i="31"/>
  <c r="I275" i="31"/>
  <c r="K178" i="31"/>
  <c r="I339" i="31"/>
  <c r="I179" i="31"/>
  <c r="N341" i="31"/>
  <c r="I80" i="31"/>
  <c r="M202" i="31"/>
  <c r="J292" i="31"/>
  <c r="K99" i="31"/>
  <c r="N247" i="31"/>
  <c r="L169" i="31"/>
  <c r="N164" i="31"/>
  <c r="N256" i="31"/>
  <c r="N306" i="31"/>
  <c r="I294" i="31"/>
  <c r="M384" i="31"/>
  <c r="M248" i="31"/>
  <c r="E76" i="31"/>
  <c r="M253" i="31"/>
  <c r="J270" i="31"/>
  <c r="J135" i="31"/>
  <c r="M150" i="31"/>
  <c r="I352" i="31"/>
  <c r="M190" i="31"/>
  <c r="K148" i="31"/>
  <c r="N374" i="31"/>
  <c r="I227" i="31"/>
  <c r="K283" i="31"/>
  <c r="K212" i="31"/>
  <c r="D267" i="31"/>
  <c r="L224" i="31"/>
  <c r="K266" i="31"/>
  <c r="M142" i="31"/>
  <c r="I256" i="31"/>
  <c r="G121" i="31"/>
  <c r="M83" i="31"/>
  <c r="N273" i="31"/>
  <c r="N269" i="31"/>
  <c r="L211" i="31"/>
  <c r="K378" i="31"/>
  <c r="L314" i="31"/>
  <c r="D332" i="31"/>
  <c r="N68" i="31"/>
  <c r="N240" i="31"/>
  <c r="I274" i="31"/>
  <c r="L240" i="31"/>
  <c r="L278" i="31"/>
  <c r="L94" i="31"/>
  <c r="I380" i="31"/>
  <c r="G210" i="31"/>
  <c r="D313" i="31"/>
  <c r="I198" i="31"/>
  <c r="C127" i="31"/>
  <c r="L168" i="31"/>
  <c r="L103" i="31"/>
  <c r="L338" i="31"/>
  <c r="M192" i="31"/>
  <c r="N297" i="31"/>
  <c r="I150" i="31"/>
  <c r="L179" i="31"/>
  <c r="I201" i="31"/>
  <c r="M308" i="31"/>
  <c r="M102" i="31"/>
  <c r="J86" i="31"/>
  <c r="J225" i="31"/>
  <c r="M123" i="31"/>
  <c r="J278" i="31"/>
  <c r="L360" i="31"/>
  <c r="K134" i="31"/>
  <c r="M362" i="31"/>
  <c r="L214" i="31"/>
  <c r="L136" i="31"/>
  <c r="N323" i="31"/>
  <c r="M320" i="31"/>
  <c r="K253" i="31"/>
  <c r="L340" i="31"/>
  <c r="I291" i="31"/>
  <c r="J169" i="31"/>
  <c r="I315" i="31"/>
  <c r="J339" i="31"/>
  <c r="L320" i="31"/>
  <c r="K82" i="31"/>
  <c r="K199" i="31"/>
  <c r="I340" i="31"/>
  <c r="K351" i="31"/>
  <c r="M188" i="31"/>
  <c r="J324" i="31"/>
  <c r="N114" i="31"/>
  <c r="M167" i="31"/>
  <c r="L267" i="31"/>
  <c r="K288" i="31"/>
  <c r="L184" i="31"/>
  <c r="L212" i="31"/>
  <c r="I272" i="31"/>
  <c r="M240" i="31"/>
  <c r="M326" i="31"/>
  <c r="I213" i="31"/>
  <c r="K377" i="31"/>
  <c r="J150" i="31"/>
  <c r="J355" i="31"/>
  <c r="K279" i="31"/>
  <c r="I268" i="31"/>
  <c r="N259" i="31"/>
  <c r="N204" i="31"/>
  <c r="I248" i="31"/>
  <c r="K143" i="31"/>
  <c r="N195" i="31"/>
  <c r="K357" i="31"/>
  <c r="L140" i="31"/>
  <c r="N76" i="31"/>
  <c r="L384" i="31"/>
  <c r="M282" i="31"/>
  <c r="N376" i="31"/>
  <c r="J92" i="31"/>
  <c r="L219" i="31"/>
  <c r="N70" i="31"/>
  <c r="M99" i="31"/>
  <c r="L203" i="31"/>
  <c r="N181" i="31"/>
  <c r="I68" i="31"/>
  <c r="J82" i="31"/>
  <c r="M295" i="31"/>
  <c r="M352" i="31"/>
  <c r="N145" i="31"/>
  <c r="I376" i="31"/>
  <c r="N127" i="31"/>
  <c r="I120" i="31"/>
  <c r="J326" i="31"/>
  <c r="L297" i="31"/>
  <c r="L210" i="31"/>
  <c r="K144" i="31"/>
  <c r="N184" i="31"/>
  <c r="J162" i="31"/>
  <c r="L68" i="31"/>
  <c r="J89" i="31"/>
  <c r="N241" i="31"/>
  <c r="K203" i="31"/>
  <c r="I236" i="31"/>
  <c r="I321" i="31"/>
  <c r="L316" i="31"/>
  <c r="M207" i="31"/>
  <c r="J281" i="31"/>
  <c r="K216" i="31"/>
  <c r="M214" i="31"/>
  <c r="I302" i="31"/>
  <c r="J96" i="31"/>
  <c r="J247" i="31"/>
  <c r="N79" i="31"/>
  <c r="K271" i="31"/>
  <c r="L218" i="31"/>
  <c r="I69" i="31"/>
  <c r="I322" i="31"/>
  <c r="K205" i="31"/>
  <c r="M209" i="31"/>
  <c r="K74" i="31"/>
  <c r="M268" i="31"/>
  <c r="G199" i="31"/>
  <c r="J316" i="31"/>
  <c r="N251" i="31"/>
  <c r="F193" i="31"/>
  <c r="N308" i="31"/>
  <c r="K255" i="31"/>
  <c r="M292" i="31"/>
  <c r="K277" i="31"/>
  <c r="K345" i="31"/>
  <c r="M163" i="31"/>
  <c r="I326" i="31"/>
  <c r="M287" i="31"/>
  <c r="N270" i="31"/>
  <c r="J261" i="31"/>
  <c r="M256" i="31"/>
  <c r="E177" i="31"/>
  <c r="L283" i="31"/>
  <c r="L233" i="31"/>
  <c r="K317" i="31"/>
  <c r="N329" i="31"/>
  <c r="L156" i="31"/>
  <c r="I344" i="31"/>
  <c r="L317" i="31"/>
  <c r="J93" i="31"/>
  <c r="J134" i="31"/>
  <c r="N94" i="31"/>
  <c r="M213" i="31"/>
  <c r="L258" i="31"/>
  <c r="I279" i="31"/>
  <c r="L83" i="31"/>
  <c r="K81" i="31"/>
  <c r="L256" i="31"/>
  <c r="J94" i="31"/>
  <c r="J277" i="31"/>
  <c r="M121" i="31"/>
  <c r="M140" i="31"/>
  <c r="L194" i="31"/>
  <c r="J289" i="31"/>
  <c r="J190" i="31"/>
  <c r="I188" i="31"/>
  <c r="M319" i="31"/>
  <c r="N249" i="31"/>
  <c r="J336" i="31"/>
  <c r="N291" i="31"/>
  <c r="J272" i="31"/>
  <c r="M155" i="31"/>
  <c r="J204" i="31"/>
  <c r="M219" i="31"/>
  <c r="M250" i="31"/>
  <c r="K90" i="31"/>
  <c r="J274" i="31"/>
  <c r="L223" i="31"/>
  <c r="M298" i="31"/>
  <c r="M294" i="31"/>
  <c r="I240" i="31"/>
  <c r="K280" i="31"/>
  <c r="I299" i="31"/>
  <c r="L126" i="31"/>
  <c r="K204" i="31"/>
  <c r="N144" i="31"/>
  <c r="N324" i="31"/>
  <c r="M306" i="31"/>
  <c r="L216" i="31"/>
  <c r="J167" i="31"/>
  <c r="J148" i="31"/>
  <c r="K200" i="31"/>
  <c r="K124" i="31"/>
  <c r="J81" i="31"/>
  <c r="J121" i="31"/>
  <c r="L260" i="31"/>
  <c r="J268" i="31"/>
  <c r="L248" i="31"/>
  <c r="I360" i="31"/>
  <c r="L200" i="31"/>
  <c r="L148" i="31"/>
  <c r="K326" i="31"/>
  <c r="L294" i="31"/>
  <c r="L241" i="31"/>
  <c r="N281" i="31"/>
  <c r="L222" i="31"/>
  <c r="M157" i="31"/>
  <c r="M80" i="31"/>
  <c r="K263" i="31"/>
  <c r="N360" i="31"/>
  <c r="K151" i="31"/>
  <c r="K343" i="31"/>
  <c r="L146" i="31"/>
  <c r="M376" i="31"/>
  <c r="N235" i="31"/>
  <c r="N267" i="31"/>
  <c r="J252" i="31"/>
  <c r="N222" i="31"/>
  <c r="G161" i="31"/>
  <c r="C102" i="31"/>
  <c r="N74" i="31"/>
  <c r="N300" i="31"/>
  <c r="I384" i="31"/>
  <c r="K172" i="31"/>
  <c r="N173" i="31"/>
  <c r="J308" i="31"/>
  <c r="N274" i="31"/>
  <c r="N118" i="31"/>
  <c r="L341" i="31"/>
  <c r="M136" i="31"/>
  <c r="L331" i="31"/>
  <c r="L308" i="31"/>
  <c r="K168" i="31"/>
  <c r="M252" i="31"/>
  <c r="C254" i="31"/>
  <c r="I364" i="31"/>
  <c r="M315" i="31"/>
  <c r="K181" i="31"/>
  <c r="K197" i="31"/>
  <c r="K246" i="31"/>
  <c r="I382" i="31"/>
  <c r="N332" i="31"/>
  <c r="N83" i="31"/>
  <c r="M369" i="31"/>
  <c r="J287" i="31"/>
  <c r="I347" i="31"/>
  <c r="J376" i="31"/>
  <c r="I187" i="31"/>
  <c r="K258" i="31"/>
  <c r="I379" i="31"/>
  <c r="L189" i="31"/>
  <c r="J212" i="31"/>
  <c r="N316" i="31"/>
  <c r="J118" i="31"/>
  <c r="I197" i="31"/>
  <c r="K327" i="31"/>
  <c r="M325" i="31"/>
  <c r="L374" i="31"/>
  <c r="K382" i="31"/>
  <c r="J382" i="31"/>
  <c r="N125" i="31"/>
  <c r="M191" i="31"/>
  <c r="M263" i="31"/>
  <c r="J155" i="31"/>
  <c r="K362" i="31"/>
  <c r="J352" i="31"/>
  <c r="M267" i="31"/>
  <c r="L321" i="31"/>
  <c r="J299" i="31"/>
  <c r="L371" i="31"/>
  <c r="J215" i="31"/>
  <c r="L350" i="31"/>
  <c r="I270" i="31"/>
  <c r="M115" i="31"/>
  <c r="J102" i="31"/>
  <c r="I98" i="31"/>
  <c r="M338" i="31"/>
  <c r="J271" i="31"/>
  <c r="M172" i="31"/>
  <c r="L337" i="31"/>
  <c r="K304" i="31"/>
  <c r="K274" i="31"/>
  <c r="N298" i="31"/>
  <c r="M322" i="31"/>
  <c r="J216" i="31"/>
  <c r="N318" i="31"/>
  <c r="K267" i="31"/>
  <c r="K340" i="31"/>
  <c r="J328" i="31"/>
  <c r="L134" i="31"/>
  <c r="M174" i="31"/>
  <c r="I247" i="31"/>
  <c r="L361" i="31"/>
  <c r="M196" i="31"/>
  <c r="M97" i="31"/>
  <c r="E130" i="31"/>
  <c r="K138" i="31"/>
  <c r="J353" i="31"/>
  <c r="J253" i="31"/>
  <c r="M251" i="31"/>
  <c r="I354" i="31"/>
  <c r="I273" i="31"/>
  <c r="J68" i="31"/>
  <c r="L115" i="31"/>
  <c r="M108" i="31"/>
  <c r="I126" i="31"/>
  <c r="M73" i="31"/>
  <c r="L230" i="31"/>
  <c r="L221" i="31"/>
  <c r="J321" i="31"/>
  <c r="I177" i="31"/>
  <c r="I204" i="31"/>
  <c r="L215" i="31"/>
  <c r="I317" i="31"/>
  <c r="I235" i="31"/>
  <c r="L142" i="31"/>
  <c r="K214" i="31"/>
  <c r="M158" i="31"/>
  <c r="E383" i="31"/>
  <c r="J332" i="31"/>
  <c r="I241" i="31"/>
  <c r="I154" i="31"/>
  <c r="N284" i="31"/>
  <c r="M180" i="31"/>
  <c r="K149" i="31"/>
  <c r="I137" i="31"/>
  <c r="L118" i="31"/>
  <c r="L234" i="31"/>
  <c r="L165" i="31"/>
  <c r="J144" i="31"/>
  <c r="I263" i="31"/>
  <c r="K273" i="31"/>
  <c r="N178" i="31"/>
  <c r="L289" i="31"/>
  <c r="E137" i="31"/>
  <c r="I175" i="31"/>
  <c r="L253" i="31"/>
  <c r="N151" i="31"/>
  <c r="L319" i="31"/>
  <c r="K236" i="31"/>
  <c r="N327" i="31"/>
  <c r="I369" i="31"/>
  <c r="N212" i="31"/>
  <c r="K248" i="31"/>
  <c r="N301" i="31"/>
  <c r="M211" i="31"/>
  <c r="J138" i="31"/>
  <c r="K341" i="31"/>
  <c r="K220" i="31"/>
  <c r="J141" i="31"/>
  <c r="K252" i="31"/>
  <c r="J115" i="31"/>
  <c r="K297" i="31"/>
  <c r="I225" i="31"/>
  <c r="I165" i="31"/>
  <c r="M91" i="31"/>
  <c r="I295" i="31"/>
  <c r="H290" i="31"/>
  <c r="J315" i="31"/>
  <c r="J163" i="31"/>
  <c r="N134" i="31"/>
  <c r="N208" i="31"/>
  <c r="K70" i="31"/>
  <c r="J228" i="31"/>
  <c r="N162" i="31"/>
  <c r="N126" i="31"/>
  <c r="L155" i="31"/>
  <c r="L87" i="31"/>
  <c r="M120" i="31"/>
  <c r="N229" i="31"/>
  <c r="N344" i="31"/>
  <c r="N136" i="31"/>
  <c r="M277" i="31"/>
  <c r="I196" i="31"/>
  <c r="I131" i="31"/>
  <c r="M206" i="31"/>
  <c r="M145" i="31"/>
  <c r="I182" i="31"/>
  <c r="I372" i="31"/>
  <c r="K296" i="31"/>
  <c r="J362" i="31"/>
  <c r="M122" i="31"/>
  <c r="N159" i="31"/>
  <c r="K291" i="31"/>
  <c r="M230" i="31"/>
  <c r="I239" i="31"/>
  <c r="I103" i="31"/>
  <c r="I75" i="31"/>
  <c r="K276" i="31"/>
  <c r="J211" i="31"/>
  <c r="N230" i="31"/>
  <c r="I170" i="31"/>
  <c r="J325" i="31"/>
  <c r="M226" i="31"/>
  <c r="L131" i="31"/>
  <c r="K294" i="31"/>
  <c r="L299" i="31"/>
  <c r="I219" i="31"/>
  <c r="I91" i="31"/>
  <c r="J160" i="31"/>
  <c r="N347" i="31"/>
  <c r="M249" i="31"/>
  <c r="H382" i="31"/>
  <c r="L250" i="31"/>
  <c r="I194" i="31"/>
  <c r="L88" i="31"/>
  <c r="L295" i="31"/>
  <c r="K348" i="31"/>
  <c r="I342" i="31"/>
  <c r="M361" i="31"/>
  <c r="I116" i="31"/>
  <c r="J224" i="31"/>
  <c r="J322" i="31"/>
  <c r="L175" i="31"/>
  <c r="J73" i="31"/>
  <c r="I230" i="31"/>
  <c r="M258" i="31"/>
  <c r="K177" i="31"/>
  <c r="J338" i="31"/>
  <c r="M335" i="31"/>
  <c r="I300" i="31"/>
  <c r="N359" i="31"/>
  <c r="J380" i="31"/>
  <c r="K224" i="31"/>
  <c r="K218" i="31"/>
  <c r="J205" i="31"/>
  <c r="K161" i="31"/>
  <c r="N90" i="31"/>
  <c r="N345" i="31"/>
  <c r="G300" i="31"/>
  <c r="J236" i="31"/>
  <c r="L229" i="31"/>
  <c r="L225" i="31"/>
  <c r="M205" i="31"/>
  <c r="J265" i="31"/>
  <c r="I228" i="31"/>
  <c r="M360" i="31"/>
  <c r="N123" i="31"/>
  <c r="L358" i="31"/>
  <c r="M380" i="31"/>
  <c r="M94" i="31"/>
  <c r="N89" i="31"/>
  <c r="K102" i="31"/>
  <c r="K268" i="31"/>
  <c r="L123" i="31"/>
  <c r="L300" i="31"/>
  <c r="I383" i="31"/>
  <c r="L366" i="31"/>
  <c r="I119" i="31"/>
  <c r="L157" i="31"/>
  <c r="I83" i="31"/>
  <c r="I361" i="31"/>
  <c r="I141" i="31"/>
  <c r="I208" i="31"/>
  <c r="K121" i="31"/>
  <c r="J223" i="31"/>
  <c r="N180" i="31"/>
  <c r="N237" i="31"/>
  <c r="J242" i="31"/>
  <c r="J259" i="31"/>
  <c r="K153" i="31"/>
  <c r="M272" i="31"/>
  <c r="K369" i="31"/>
  <c r="L255" i="31"/>
  <c r="L127" i="31"/>
  <c r="M334" i="31"/>
  <c r="K215" i="31"/>
  <c r="K239" i="31"/>
  <c r="K259" i="31"/>
  <c r="M234" i="31"/>
  <c r="K372" i="31"/>
  <c r="J275" i="31"/>
  <c r="L275" i="31"/>
  <c r="L124" i="31"/>
  <c r="N255" i="31"/>
  <c r="N321" i="31"/>
  <c r="L356" i="31"/>
  <c r="K96" i="31"/>
  <c r="I284" i="31"/>
  <c r="M141" i="31"/>
  <c r="J346" i="31"/>
  <c r="N95" i="31"/>
  <c r="J146" i="31"/>
  <c r="I258" i="31"/>
  <c r="N339" i="31"/>
  <c r="M116" i="31"/>
  <c r="J342" i="31"/>
  <c r="L98" i="31"/>
  <c r="M346" i="31"/>
  <c r="L143" i="31"/>
  <c r="J266" i="31"/>
  <c r="N375" i="31"/>
  <c r="J235" i="31"/>
  <c r="N142" i="31"/>
  <c r="K167" i="31"/>
  <c r="I192" i="31"/>
  <c r="M220" i="31"/>
  <c r="N213" i="31"/>
  <c r="I143" i="31"/>
  <c r="I301" i="31"/>
  <c r="N189" i="31"/>
  <c r="I157" i="31"/>
  <c r="M125" i="31"/>
  <c r="I229" i="31"/>
  <c r="L244" i="31"/>
  <c r="M241" i="31"/>
  <c r="I293" i="31"/>
  <c r="J360" i="31"/>
  <c r="L80" i="31"/>
  <c r="I335" i="31"/>
  <c r="J178" i="31"/>
  <c r="N271" i="31"/>
  <c r="L235" i="31"/>
  <c r="I191" i="31"/>
  <c r="N168" i="31"/>
  <c r="N252" i="31"/>
  <c r="L153" i="31"/>
  <c r="J152" i="31"/>
  <c r="L138" i="31"/>
  <c r="I216" i="31"/>
  <c r="K227" i="31"/>
  <c r="L192" i="31"/>
  <c r="M165" i="31"/>
  <c r="J345" i="31"/>
  <c r="L257" i="31"/>
  <c r="N155" i="31"/>
  <c r="N320" i="31"/>
  <c r="I172" i="31"/>
  <c r="L162" i="31"/>
  <c r="N158" i="31"/>
  <c r="L342" i="31"/>
  <c r="N93" i="31"/>
  <c r="N244" i="31"/>
  <c r="J366" i="31"/>
  <c r="J173" i="31"/>
  <c r="E69" i="31"/>
  <c r="N372" i="31"/>
  <c r="L369" i="31"/>
  <c r="I359" i="31"/>
  <c r="K346" i="31"/>
  <c r="L251" i="31"/>
  <c r="I278" i="31"/>
  <c r="L326" i="31"/>
  <c r="I145" i="31"/>
  <c r="K376" i="31"/>
  <c r="I211" i="31"/>
  <c r="I135" i="31"/>
  <c r="I202" i="31"/>
  <c r="N81" i="31"/>
  <c r="J286" i="31"/>
  <c r="I224" i="31"/>
  <c r="M132" i="31"/>
  <c r="I222" i="31"/>
  <c r="L213" i="31"/>
  <c r="G146" i="31"/>
  <c r="H210" i="31"/>
  <c r="I178" i="31"/>
  <c r="D164" i="31"/>
  <c r="J166" i="31"/>
  <c r="N242" i="31"/>
  <c r="N122" i="31"/>
  <c r="K89" i="31"/>
  <c r="J226" i="31"/>
  <c r="I221" i="31"/>
  <c r="M286" i="31"/>
  <c r="J88" i="31"/>
  <c r="I323" i="31"/>
  <c r="K191" i="31"/>
  <c r="J314" i="31"/>
  <c r="L100" i="31"/>
  <c r="J244" i="31"/>
  <c r="D118" i="31"/>
  <c r="L161" i="31"/>
  <c r="I212" i="31"/>
  <c r="I365" i="31"/>
  <c r="M279" i="31"/>
  <c r="J153" i="31"/>
  <c r="L97" i="31"/>
  <c r="I254" i="31"/>
  <c r="I144" i="31"/>
  <c r="K140" i="31"/>
  <c r="K375" i="31"/>
  <c r="I117" i="31"/>
  <c r="M382" i="31"/>
  <c r="M347" i="31"/>
  <c r="K260" i="31"/>
  <c r="K349" i="31"/>
  <c r="K284" i="31"/>
  <c r="J99" i="31"/>
  <c r="N325" i="31"/>
  <c r="K92" i="31"/>
  <c r="K352" i="31"/>
  <c r="M353" i="31"/>
  <c r="I205" i="31"/>
  <c r="M148" i="31"/>
  <c r="J75" i="31"/>
  <c r="N225" i="31"/>
  <c r="L167" i="31"/>
  <c r="K334" i="31"/>
  <c r="J302" i="31"/>
  <c r="I357" i="31"/>
  <c r="K286" i="31"/>
  <c r="M274" i="31"/>
  <c r="M203" i="31"/>
  <c r="K190" i="31"/>
  <c r="J361" i="31"/>
  <c r="K114" i="31"/>
  <c r="K179" i="31"/>
  <c r="K360" i="31"/>
  <c r="E114" i="31"/>
  <c r="L141" i="31"/>
  <c r="N88" i="31"/>
  <c r="L282" i="31"/>
  <c r="L180" i="31"/>
  <c r="H206" i="31"/>
  <c r="K126" i="31"/>
  <c r="M161" i="31"/>
  <c r="L182" i="31"/>
  <c r="L357" i="31"/>
  <c r="J122" i="31"/>
  <c r="I325" i="31"/>
  <c r="J363" i="31"/>
  <c r="K219" i="31"/>
  <c r="I277" i="31"/>
  <c r="N200" i="31"/>
  <c r="I152" i="31"/>
  <c r="I190" i="31"/>
  <c r="I374" i="31"/>
  <c r="J359" i="31"/>
  <c r="K157" i="31"/>
  <c r="G160" i="31"/>
  <c r="G237" i="31"/>
  <c r="K285" i="31"/>
  <c r="G193" i="31"/>
  <c r="J127" i="31"/>
  <c r="K359" i="31"/>
  <c r="J174" i="31"/>
  <c r="J251" i="31"/>
  <c r="I223" i="31"/>
  <c r="I280" i="31"/>
  <c r="K213" i="31"/>
  <c r="L381" i="31"/>
  <c r="M336" i="31"/>
  <c r="L301" i="31"/>
  <c r="K251" i="31"/>
  <c r="G145" i="31"/>
  <c r="N384" i="31"/>
  <c r="K325" i="31"/>
  <c r="N116" i="31"/>
  <c r="J199" i="31"/>
  <c r="J248" i="31"/>
  <c r="N174" i="31"/>
  <c r="I237" i="31"/>
  <c r="K364" i="31"/>
  <c r="N214" i="31"/>
  <c r="K211" i="31"/>
  <c r="M229" i="31"/>
  <c r="K91" i="31"/>
  <c r="I168" i="31"/>
  <c r="J354" i="31"/>
  <c r="K257" i="31"/>
  <c r="F347" i="31"/>
  <c r="I218" i="31"/>
  <c r="N209" i="31"/>
  <c r="J365" i="31"/>
  <c r="J296" i="31"/>
  <c r="K240" i="31"/>
  <c r="I90" i="31"/>
  <c r="M181" i="31"/>
  <c r="N334" i="31"/>
  <c r="J140" i="31"/>
  <c r="I122" i="31"/>
  <c r="K342" i="31"/>
  <c r="N276" i="31"/>
  <c r="N288" i="31"/>
  <c r="I318" i="31"/>
  <c r="J369" i="31"/>
  <c r="N265" i="31"/>
  <c r="M293" i="31"/>
  <c r="N179" i="31"/>
  <c r="K173" i="31"/>
  <c r="N285" i="31"/>
  <c r="K123" i="31"/>
  <c r="I375" i="31"/>
  <c r="I82" i="31"/>
  <c r="M314" i="31"/>
  <c r="M260" i="31"/>
  <c r="K292" i="31"/>
  <c r="L195" i="31"/>
  <c r="J217" i="31"/>
  <c r="K135" i="31"/>
  <c r="L132" i="31"/>
  <c r="J139" i="31"/>
  <c r="M162" i="31"/>
  <c r="I96" i="31"/>
  <c r="L263" i="31"/>
  <c r="M323" i="31"/>
  <c r="M70" i="31"/>
  <c r="J340" i="31"/>
  <c r="M149" i="31"/>
  <c r="N202" i="31"/>
  <c r="I246" i="31"/>
  <c r="M103" i="31"/>
  <c r="M358" i="31"/>
  <c r="K270" i="31"/>
  <c r="L336" i="31"/>
  <c r="N239" i="31"/>
  <c r="J229" i="31"/>
  <c r="M201" i="31"/>
  <c r="J293" i="31"/>
  <c r="M93" i="31"/>
  <c r="M88" i="31"/>
  <c r="J348" i="31"/>
  <c r="J327" i="31"/>
  <c r="J357" i="31"/>
  <c r="J103" i="31"/>
  <c r="H257" i="31"/>
  <c r="M237" i="31"/>
  <c r="I371" i="31"/>
  <c r="I195" i="31"/>
  <c r="N303" i="31"/>
  <c r="F351" i="31"/>
  <c r="L359" i="31"/>
  <c r="M187" i="31"/>
  <c r="K229" i="31"/>
  <c r="L149" i="31"/>
  <c r="M170" i="31"/>
  <c r="M259" i="31"/>
  <c r="J329" i="31"/>
  <c r="N135" i="31"/>
  <c r="J83" i="31"/>
  <c r="M264" i="31"/>
  <c r="L370" i="31"/>
  <c r="J208" i="31"/>
  <c r="J70" i="31"/>
  <c r="N220" i="31"/>
  <c r="H155" i="31"/>
  <c r="F205" i="31"/>
  <c r="L274" i="31"/>
  <c r="D235" i="31"/>
  <c r="L159" i="31"/>
  <c r="L362" i="31"/>
  <c r="K228" i="31"/>
  <c r="K242" i="31"/>
  <c r="K353" i="31"/>
  <c r="N172" i="31"/>
  <c r="L92" i="31"/>
  <c r="M331" i="31"/>
  <c r="K93" i="31"/>
  <c r="L73" i="31"/>
  <c r="N357" i="31"/>
  <c r="M312" i="31"/>
  <c r="M238" i="31"/>
  <c r="N290" i="31"/>
  <c r="J202" i="31"/>
  <c r="M372" i="31"/>
  <c r="I358" i="31"/>
  <c r="I290" i="31"/>
  <c r="M217" i="31"/>
  <c r="L252" i="31"/>
  <c r="M90" i="31"/>
  <c r="K184" i="31"/>
  <c r="M280" i="31"/>
  <c r="L99" i="31"/>
  <c r="N286" i="31"/>
  <c r="K158" i="31"/>
  <c r="M261" i="31"/>
  <c r="J91" i="31"/>
  <c r="J378" i="31"/>
  <c r="N199" i="31"/>
  <c r="L239" i="31"/>
  <c r="K293" i="31"/>
  <c r="K316" i="31"/>
  <c r="L170" i="31"/>
  <c r="L332" i="31"/>
  <c r="M225" i="31"/>
  <c r="K278" i="31"/>
  <c r="J114" i="31"/>
  <c r="J258" i="31"/>
  <c r="M74" i="31"/>
  <c r="N182" i="31"/>
  <c r="I207" i="31"/>
  <c r="I334" i="31"/>
  <c r="L363" i="31"/>
  <c r="K301" i="31"/>
  <c r="J151" i="31"/>
  <c r="K237" i="31"/>
  <c r="J317" i="31"/>
  <c r="K295" i="31"/>
  <c r="I320" i="31"/>
  <c r="I253" i="31"/>
  <c r="M114" i="31"/>
  <c r="N299" i="31"/>
  <c r="I348" i="31"/>
  <c r="M216" i="31"/>
  <c r="M197" i="31"/>
  <c r="M364" i="31"/>
  <c r="K108" i="31"/>
  <c r="M222" i="31"/>
  <c r="J124" i="31"/>
  <c r="N207" i="31"/>
  <c r="K97" i="31"/>
  <c r="M131" i="31"/>
  <c r="K122" i="31"/>
  <c r="K125" i="31"/>
  <c r="L164" i="31"/>
  <c r="I261" i="31"/>
  <c r="N216" i="31"/>
  <c r="N86" i="31"/>
  <c r="K170" i="31"/>
  <c r="I373" i="31"/>
  <c r="AM199" i="34"/>
  <c r="I204" i="32"/>
  <c r="N204" i="32"/>
  <c r="G103" i="32"/>
  <c r="N103" i="32"/>
  <c r="M204" i="32"/>
  <c r="M103" i="32"/>
  <c r="E103" i="32"/>
  <c r="F204" i="32"/>
  <c r="I103" i="32"/>
  <c r="J204" i="32"/>
  <c r="O204" i="32"/>
  <c r="H204" i="32"/>
  <c r="K204" i="32"/>
  <c r="F103" i="32"/>
  <c r="E204" i="32"/>
  <c r="H103" i="32"/>
  <c r="O103" i="32"/>
  <c r="L204" i="32"/>
  <c r="G204" i="32"/>
  <c r="J103" i="32"/>
  <c r="L103" i="32"/>
  <c r="K103" i="32"/>
  <c r="BR199" i="34" l="1"/>
  <c r="AM223" i="34"/>
  <c r="C263" i="43" l="1"/>
  <c r="C287" i="43"/>
  <c r="BR223" i="34"/>
  <c r="AM163" i="34"/>
  <c r="AM104" i="34"/>
  <c r="C227" i="43" l="1"/>
  <c r="C168" i="43"/>
  <c r="BR104" i="34"/>
  <c r="BR163" i="34"/>
  <c r="AM232" i="34"/>
  <c r="C296" i="43" l="1"/>
  <c r="BR232" i="34"/>
  <c r="BR230" i="34"/>
  <c r="BR233" i="34"/>
  <c r="BR231" i="34"/>
  <c r="AM96" i="34"/>
  <c r="C160" i="43" l="1"/>
  <c r="BR96" i="34"/>
  <c r="AM280" i="34"/>
  <c r="K132" i="44"/>
  <c r="E160" i="44"/>
  <c r="F239" i="44"/>
  <c r="I278" i="44"/>
  <c r="O272" i="44"/>
  <c r="L14" i="44"/>
  <c r="K88" i="44"/>
  <c r="J181" i="44"/>
  <c r="I131" i="44"/>
  <c r="G144" i="44"/>
  <c r="O103" i="44"/>
  <c r="J211" i="44"/>
  <c r="K130" i="44"/>
  <c r="J246" i="44"/>
  <c r="G210" i="44"/>
  <c r="I148" i="32"/>
  <c r="L20" i="44"/>
  <c r="G186" i="32"/>
  <c r="J131" i="44"/>
  <c r="N209" i="44"/>
  <c r="G195" i="44"/>
  <c r="I65" i="44"/>
  <c r="I190" i="44"/>
  <c r="J134" i="44"/>
  <c r="J208" i="44"/>
  <c r="M13" i="44"/>
  <c r="L29" i="44"/>
  <c r="M11" i="44"/>
  <c r="E124" i="44"/>
  <c r="M84" i="32"/>
  <c r="O131" i="44"/>
  <c r="O166" i="44"/>
  <c r="M190" i="44"/>
  <c r="M70" i="44"/>
  <c r="O151" i="44"/>
  <c r="H43" i="44"/>
  <c r="O65" i="44"/>
  <c r="E39" i="44"/>
  <c r="E286" i="44"/>
  <c r="G182" i="44"/>
  <c r="M186" i="32"/>
  <c r="N168" i="44"/>
  <c r="M197" i="44"/>
  <c r="F38" i="44"/>
  <c r="G150" i="32"/>
  <c r="K272" i="44"/>
  <c r="J14" i="44"/>
  <c r="M42" i="44"/>
  <c r="F118" i="44"/>
  <c r="I27" i="44"/>
  <c r="M40" i="44"/>
  <c r="G239" i="44"/>
  <c r="H33" i="44"/>
  <c r="N148" i="44"/>
  <c r="E147" i="32"/>
  <c r="J71" i="44"/>
  <c r="N132" i="44"/>
  <c r="E88" i="44"/>
  <c r="E179" i="44"/>
  <c r="J195" i="44"/>
  <c r="D228" i="44"/>
  <c r="M88" i="44"/>
  <c r="L121" i="44"/>
  <c r="H19" i="44"/>
  <c r="K18" i="44"/>
  <c r="I286" i="44"/>
  <c r="E191" i="44"/>
  <c r="N204" i="44"/>
  <c r="F119" i="44"/>
  <c r="L256" i="44"/>
  <c r="F67" i="44"/>
  <c r="J30" i="44"/>
  <c r="G69" i="44"/>
  <c r="H210" i="44"/>
  <c r="E146" i="44"/>
  <c r="M20" i="44"/>
  <c r="O148" i="32"/>
  <c r="I266" i="44"/>
  <c r="H9" i="44"/>
  <c r="H93" i="44"/>
  <c r="O158" i="44"/>
  <c r="M196" i="44"/>
  <c r="O125" i="44"/>
  <c r="J204" i="44"/>
  <c r="H169" i="44"/>
  <c r="K96" i="44"/>
  <c r="O43" i="44"/>
  <c r="K124" i="44"/>
  <c r="O39" i="44"/>
  <c r="M35" i="44"/>
  <c r="F43" i="44"/>
  <c r="E139" i="44"/>
  <c r="J209" i="44"/>
  <c r="H44" i="44"/>
  <c r="G285" i="44"/>
  <c r="K229" i="32"/>
  <c r="L240" i="44"/>
  <c r="O266" i="44"/>
  <c r="J32" i="44"/>
  <c r="F133" i="44"/>
  <c r="L280" i="44"/>
  <c r="K206" i="44"/>
  <c r="M34" i="44"/>
  <c r="O101" i="44"/>
  <c r="L102" i="44"/>
  <c r="N194" i="44"/>
  <c r="J16" i="44"/>
  <c r="G65" i="44"/>
  <c r="E238" i="44"/>
  <c r="G35" i="44"/>
  <c r="O67" i="44"/>
  <c r="I150" i="32"/>
  <c r="H14" i="44"/>
  <c r="M152" i="44"/>
  <c r="E193" i="44"/>
  <c r="O145" i="44"/>
  <c r="E8" i="44"/>
  <c r="M120" i="44"/>
  <c r="L78" i="44"/>
  <c r="J182" i="44"/>
  <c r="H36" i="44"/>
  <c r="J150" i="44"/>
  <c r="G211" i="44"/>
  <c r="E229" i="32"/>
  <c r="N30" i="44"/>
  <c r="K15" i="44"/>
  <c r="M146" i="44"/>
  <c r="L166" i="44"/>
  <c r="H285" i="44"/>
  <c r="L196" i="44"/>
  <c r="H134" i="44"/>
  <c r="K78" i="44"/>
  <c r="M21" i="44"/>
  <c r="H32" i="44"/>
  <c r="K41" i="44"/>
  <c r="O38" i="44"/>
  <c r="F29" i="44"/>
  <c r="M125" i="44"/>
  <c r="H119" i="44"/>
  <c r="I180" i="44"/>
  <c r="I183" i="44"/>
  <c r="H211" i="44"/>
  <c r="K29" i="44"/>
  <c r="M204" i="44"/>
  <c r="H84" i="44"/>
  <c r="F98" i="44"/>
  <c r="H71" i="44"/>
  <c r="E16" i="44"/>
  <c r="N192" i="44"/>
  <c r="G95" i="44"/>
  <c r="K19" i="44"/>
  <c r="E36" i="44"/>
  <c r="L19" i="44"/>
  <c r="M132" i="44"/>
  <c r="G14" i="44"/>
  <c r="L206" i="44"/>
  <c r="K30" i="44"/>
  <c r="H88" i="32"/>
  <c r="F12" i="44"/>
  <c r="M179" i="44"/>
  <c r="O70" i="44"/>
  <c r="F88" i="32"/>
  <c r="G102" i="44"/>
  <c r="G84" i="44"/>
  <c r="N134" i="44"/>
  <c r="N28" i="44"/>
  <c r="O66" i="44"/>
  <c r="D147" i="32"/>
  <c r="H68" i="44"/>
  <c r="O182" i="44"/>
  <c r="M44" i="44"/>
  <c r="O36" i="44"/>
  <c r="F66" i="44"/>
  <c r="L15" i="44"/>
  <c r="N120" i="44"/>
  <c r="I44" i="44"/>
  <c r="E37" i="44"/>
  <c r="H251" i="44"/>
  <c r="J84" i="44"/>
  <c r="J125" i="44"/>
  <c r="I272" i="44"/>
  <c r="J271" i="44"/>
  <c r="M285" i="44"/>
  <c r="H185" i="44"/>
  <c r="I130" i="44"/>
  <c r="G88" i="32"/>
  <c r="J279" i="44"/>
  <c r="L168" i="44"/>
  <c r="H72" i="44"/>
  <c r="L246" i="44"/>
  <c r="E7" i="44"/>
  <c r="O95" i="44"/>
  <c r="J132" i="44"/>
  <c r="O133" i="44"/>
  <c r="J285" i="44"/>
  <c r="J95" i="44"/>
  <c r="F122" i="44"/>
  <c r="E196" i="44"/>
  <c r="O122" i="44"/>
  <c r="M150" i="32"/>
  <c r="N123" i="44"/>
  <c r="F195" i="44"/>
  <c r="L69" i="44"/>
  <c r="H103" i="44"/>
  <c r="K246" i="44"/>
  <c r="I121" i="44"/>
  <c r="H181" i="44"/>
  <c r="F103" i="44"/>
  <c r="O184" i="44"/>
  <c r="N39" i="44"/>
  <c r="K265" i="44"/>
  <c r="G32" i="44"/>
  <c r="H228" i="44"/>
  <c r="N130" i="44"/>
  <c r="H30" i="44"/>
  <c r="M102" i="44"/>
  <c r="F148" i="44"/>
  <c r="G202" i="44"/>
  <c r="M280" i="44"/>
  <c r="E212" i="44"/>
  <c r="J152" i="44"/>
  <c r="F150" i="32"/>
  <c r="I12" i="44"/>
  <c r="K119" i="44"/>
  <c r="I88" i="44"/>
  <c r="J15" i="44"/>
  <c r="E183" i="44"/>
  <c r="G17" i="44"/>
  <c r="N286" i="44"/>
  <c r="O206" i="44"/>
  <c r="E28" i="44"/>
  <c r="I124" i="44"/>
  <c r="O167" i="44"/>
  <c r="G36" i="44"/>
  <c r="H132" i="44"/>
  <c r="H286" i="44"/>
  <c r="O37" i="44"/>
  <c r="L9" i="44"/>
  <c r="N178" i="44"/>
  <c r="F28" i="44"/>
  <c r="E280" i="44"/>
  <c r="E96" i="44"/>
  <c r="H122" i="44"/>
  <c r="O144" i="44"/>
  <c r="N124" i="44"/>
  <c r="M84" i="44"/>
  <c r="I66" i="44"/>
  <c r="H27" i="44"/>
  <c r="K27" i="44"/>
  <c r="I197" i="44"/>
  <c r="M88" i="32"/>
  <c r="I229" i="44"/>
  <c r="O169" i="44"/>
  <c r="L148" i="32"/>
  <c r="F238" i="44"/>
  <c r="M181" i="44"/>
  <c r="L134" i="44"/>
  <c r="J146" i="44"/>
  <c r="M103" i="44"/>
  <c r="K69" i="44"/>
  <c r="N179" i="44"/>
  <c r="J94" i="44"/>
  <c r="G190" i="44"/>
  <c r="F13" i="44"/>
  <c r="F151" i="44"/>
  <c r="N238" i="44"/>
  <c r="J100" i="44"/>
  <c r="H208" i="44"/>
  <c r="F113" i="44"/>
  <c r="M240" i="44"/>
  <c r="E153" i="44"/>
  <c r="O119" i="44"/>
  <c r="K147" i="32"/>
  <c r="K166" i="44"/>
  <c r="G103" i="44"/>
  <c r="E65" i="44"/>
  <c r="M192" i="44"/>
  <c r="M65" i="44"/>
  <c r="J251" i="44"/>
  <c r="F256" i="44"/>
  <c r="J239" i="44"/>
  <c r="O94" i="44"/>
  <c r="E11" i="44"/>
  <c r="J66" i="44"/>
  <c r="L7" i="44"/>
  <c r="F102" i="44"/>
  <c r="L149" i="44"/>
  <c r="I145" i="44"/>
  <c r="M206" i="44"/>
  <c r="J44" i="44"/>
  <c r="O179" i="44"/>
  <c r="I94" i="44"/>
  <c r="K67" i="44"/>
  <c r="E150" i="44"/>
  <c r="F130" i="44"/>
  <c r="K251" i="44"/>
  <c r="N207" i="44"/>
  <c r="G278" i="44"/>
  <c r="H101" i="44"/>
  <c r="L184" i="44"/>
  <c r="H150" i="44"/>
  <c r="G212" i="44"/>
  <c r="I70" i="44"/>
  <c r="J153" i="44"/>
  <c r="M12" i="44"/>
  <c r="I153" i="44"/>
  <c r="G124" i="44"/>
  <c r="N68" i="44"/>
  <c r="J123" i="44"/>
  <c r="H240" i="44"/>
  <c r="N11" i="44"/>
  <c r="M180" i="44"/>
  <c r="F205" i="44"/>
  <c r="G208" i="44"/>
  <c r="M123" i="44"/>
  <c r="F35" i="44"/>
  <c r="J286" i="44"/>
  <c r="L93" i="44"/>
  <c r="H280" i="44"/>
  <c r="I113" i="44"/>
  <c r="H195" i="44"/>
  <c r="H40" i="44"/>
  <c r="G206" i="44"/>
  <c r="G44" i="44"/>
  <c r="F286" i="44"/>
  <c r="M17" i="44"/>
  <c r="J101" i="44"/>
  <c r="L182" i="44"/>
  <c r="I240" i="44"/>
  <c r="L108" i="44"/>
  <c r="K179" i="44"/>
  <c r="I133" i="44"/>
  <c r="K196" i="44"/>
  <c r="I273" i="44"/>
  <c r="N197" i="44"/>
  <c r="H145" i="44"/>
  <c r="F36" i="44"/>
  <c r="J73" i="44"/>
  <c r="O98" i="44"/>
  <c r="BC168" i="31"/>
  <c r="L113" i="44"/>
  <c r="I15" i="44"/>
  <c r="N228" i="44"/>
  <c r="G94" i="44"/>
  <c r="E121" i="44"/>
  <c r="L95" i="44"/>
  <c r="M165" i="44"/>
  <c r="L35" i="44"/>
  <c r="N125" i="44"/>
  <c r="E251" i="44"/>
  <c r="J119" i="44"/>
  <c r="F27" i="44"/>
  <c r="K123" i="44"/>
  <c r="N159" i="44"/>
  <c r="N158" i="44"/>
  <c r="L223" i="44"/>
  <c r="K181" i="44"/>
  <c r="E17" i="44"/>
  <c r="J192" i="44"/>
  <c r="N131" i="44"/>
  <c r="K208" i="44"/>
  <c r="F218" i="44"/>
  <c r="G132" i="44"/>
  <c r="E159" i="44"/>
  <c r="M29" i="44"/>
  <c r="J31" i="44"/>
  <c r="J33" i="44"/>
  <c r="K185" i="44"/>
  <c r="I285" i="44"/>
  <c r="M41" i="44"/>
  <c r="F19" i="44"/>
  <c r="I271" i="44"/>
  <c r="O265" i="44"/>
  <c r="G121" i="44"/>
  <c r="I21" i="44"/>
  <c r="I146" i="44"/>
  <c r="H100" i="44"/>
  <c r="O96" i="44"/>
  <c r="F124" i="44"/>
  <c r="M184" i="44"/>
  <c r="J35" i="44"/>
  <c r="F134" i="44"/>
  <c r="M69" i="44"/>
  <c r="H67" i="44"/>
  <c r="K285" i="44"/>
  <c r="L148" i="44"/>
  <c r="L118" i="44"/>
  <c r="I211" i="44"/>
  <c r="G179" i="44"/>
  <c r="N118" i="44"/>
  <c r="E211" i="44"/>
  <c r="L84" i="44"/>
  <c r="L151" i="44"/>
  <c r="L211" i="44"/>
  <c r="H21" i="44"/>
  <c r="G159" i="44"/>
  <c r="F150" i="44"/>
  <c r="O123" i="44"/>
  <c r="O14" i="44"/>
  <c r="L32" i="44"/>
  <c r="O205" i="44"/>
  <c r="M212" i="44"/>
  <c r="N240" i="44"/>
  <c r="G256" i="44"/>
  <c r="I28" i="44"/>
  <c r="G28" i="44"/>
  <c r="L21" i="44"/>
  <c r="F223" i="44"/>
  <c r="J42" i="44"/>
  <c r="E38" i="44"/>
  <c r="L186" i="32"/>
  <c r="I71" i="44"/>
  <c r="E229" i="44"/>
  <c r="K167" i="44"/>
  <c r="L150" i="44"/>
  <c r="E14" i="44"/>
  <c r="J256" i="44"/>
  <c r="J147" i="32"/>
  <c r="L278" i="44"/>
  <c r="F190" i="44"/>
  <c r="K44" i="44"/>
  <c r="N206" i="44"/>
  <c r="N139" i="44"/>
  <c r="K191" i="44"/>
  <c r="H238" i="44"/>
  <c r="E99" i="44"/>
  <c r="K73" i="44"/>
  <c r="F152" i="44"/>
  <c r="J190" i="44"/>
  <c r="O44" i="44"/>
  <c r="G204" i="44"/>
  <c r="G273" i="44"/>
  <c r="L17" i="44"/>
  <c r="H190" i="44"/>
  <c r="O195" i="44"/>
  <c r="F181" i="44"/>
  <c r="L147" i="32"/>
  <c r="E278" i="44"/>
  <c r="O118" i="44"/>
  <c r="M28" i="44"/>
  <c r="O88" i="44"/>
  <c r="J27" i="44"/>
  <c r="E118" i="44"/>
  <c r="M211" i="44"/>
  <c r="K36" i="44"/>
  <c r="M78" i="44"/>
  <c r="E246" i="44"/>
  <c r="G194" i="44"/>
  <c r="G146" i="44"/>
  <c r="L165" i="44"/>
  <c r="M278" i="44"/>
  <c r="K204" i="44"/>
  <c r="N73" i="44"/>
  <c r="L212" i="44"/>
  <c r="H65" i="44"/>
  <c r="G10" i="44"/>
  <c r="L147" i="44"/>
  <c r="K70" i="44"/>
  <c r="O246" i="44"/>
  <c r="G96" i="44"/>
  <c r="K120" i="44"/>
  <c r="E88" i="32"/>
  <c r="J144" i="44"/>
  <c r="M153" i="44"/>
  <c r="J26" i="44"/>
  <c r="F167" i="44"/>
  <c r="H123" i="44"/>
  <c r="M33" i="44"/>
  <c r="F7" i="44"/>
  <c r="K147" i="44"/>
  <c r="M124" i="44"/>
  <c r="J98" i="44"/>
  <c r="E31" i="44"/>
  <c r="M182" i="44"/>
  <c r="H166" i="44"/>
  <c r="M144" i="44"/>
  <c r="I26" i="44"/>
  <c r="K195" i="44"/>
  <c r="O192" i="44"/>
  <c r="G191" i="44"/>
  <c r="M67" i="44"/>
  <c r="L38" i="44"/>
  <c r="M98" i="44"/>
  <c r="O209" i="44"/>
  <c r="G151" i="44"/>
  <c r="I11" i="44"/>
  <c r="F16" i="44"/>
  <c r="I202" i="44"/>
  <c r="K209" i="44"/>
  <c r="K160" i="44"/>
  <c r="J205" i="44"/>
  <c r="K169" i="44"/>
  <c r="F169" i="44"/>
  <c r="H34" i="44"/>
  <c r="H266" i="44"/>
  <c r="K145" i="44"/>
  <c r="E132" i="44"/>
  <c r="L213" i="44"/>
  <c r="H150" i="32"/>
  <c r="N88" i="32"/>
  <c r="H12" i="44"/>
  <c r="I38" i="44"/>
  <c r="G183" i="44"/>
  <c r="O229" i="32"/>
  <c r="K21" i="44"/>
  <c r="G147" i="44"/>
  <c r="N160" i="44"/>
  <c r="I158" i="44"/>
  <c r="M239" i="44"/>
  <c r="K20" i="44"/>
  <c r="E67" i="44"/>
  <c r="L272" i="44"/>
  <c r="I150" i="44"/>
  <c r="L266" i="44"/>
  <c r="N19" i="44"/>
  <c r="K100" i="44"/>
  <c r="I88" i="32"/>
  <c r="K149" i="44"/>
  <c r="I206" i="44"/>
  <c r="I35" i="44"/>
  <c r="J17" i="44"/>
  <c r="H153" i="44"/>
  <c r="K65" i="44"/>
  <c r="F168" i="44"/>
  <c r="H10" i="44"/>
  <c r="K113" i="44"/>
  <c r="G101" i="44"/>
  <c r="H99" i="44"/>
  <c r="E190" i="44"/>
  <c r="H167" i="44"/>
  <c r="N190" i="44"/>
  <c r="G145" i="44"/>
  <c r="L205" i="44"/>
  <c r="E101" i="44"/>
  <c r="I134" i="44"/>
  <c r="O196" i="44"/>
  <c r="H139" i="44"/>
  <c r="J148" i="44"/>
  <c r="F41" i="44"/>
  <c r="G169" i="44"/>
  <c r="G42" i="44"/>
  <c r="D186" i="32"/>
  <c r="J194" i="44"/>
  <c r="O130" i="44"/>
  <c r="K121" i="44"/>
  <c r="I149" i="44"/>
  <c r="L99" i="44"/>
  <c r="I218" i="44"/>
  <c r="O190" i="44"/>
  <c r="J38" i="44"/>
  <c r="E33" i="44"/>
  <c r="J179" i="44"/>
  <c r="E9" i="44"/>
  <c r="O147" i="44"/>
  <c r="K183" i="44"/>
  <c r="F185" i="44"/>
  <c r="O238" i="44"/>
  <c r="H239" i="44"/>
  <c r="I165" i="44"/>
  <c r="O160" i="44"/>
  <c r="N100" i="44"/>
  <c r="H223" i="44"/>
  <c r="G13" i="44"/>
  <c r="E68" i="44"/>
  <c r="N97" i="44"/>
  <c r="H16" i="44"/>
  <c r="G8" i="44"/>
  <c r="I95" i="44"/>
  <c r="G98" i="44"/>
  <c r="G271" i="44"/>
  <c r="O228" i="44"/>
  <c r="G139" i="44"/>
  <c r="K94" i="44"/>
  <c r="L229" i="44"/>
  <c r="N70" i="44"/>
  <c r="H41" i="44"/>
  <c r="M265" i="44"/>
  <c r="F202" i="44"/>
  <c r="M149" i="44"/>
  <c r="N166" i="44"/>
  <c r="F121" i="44"/>
  <c r="I148" i="44"/>
  <c r="F193" i="44"/>
  <c r="F229" i="44"/>
  <c r="L150" i="32"/>
  <c r="E228" i="44"/>
  <c r="N153" i="44"/>
  <c r="O64" i="44"/>
  <c r="H102" i="44"/>
  <c r="M15" i="44"/>
  <c r="O71" i="44"/>
  <c r="L103" i="44"/>
  <c r="H133" i="44"/>
  <c r="N181" i="44"/>
  <c r="L193" i="44"/>
  <c r="H178" i="44"/>
  <c r="G205" i="44"/>
  <c r="M131" i="44"/>
  <c r="N42" i="44"/>
  <c r="I147" i="44"/>
  <c r="H37" i="44"/>
  <c r="I37" i="44"/>
  <c r="N280" i="44"/>
  <c r="L180" i="44"/>
  <c r="G181" i="44"/>
  <c r="N41" i="44"/>
  <c r="K211" i="44"/>
  <c r="J21" i="44"/>
  <c r="K193" i="44"/>
  <c r="I209" i="44"/>
  <c r="I195" i="44"/>
  <c r="G166" i="44"/>
  <c r="N165" i="44"/>
  <c r="I73" i="44"/>
  <c r="O152" i="44"/>
  <c r="H35" i="44"/>
  <c r="G286" i="44"/>
  <c r="L279" i="44"/>
  <c r="M147" i="32"/>
  <c r="L159" i="44"/>
  <c r="O69" i="44"/>
  <c r="N169" i="44"/>
  <c r="O42" i="44"/>
  <c r="H213" i="44"/>
  <c r="N121" i="44"/>
  <c r="H97" i="44"/>
  <c r="H272" i="44"/>
  <c r="O213" i="44"/>
  <c r="J207" i="44"/>
  <c r="G119" i="44"/>
  <c r="K273" i="44"/>
  <c r="J240" i="44"/>
  <c r="I108" i="44"/>
  <c r="J223" i="44"/>
  <c r="K64" i="44"/>
  <c r="N43" i="44"/>
  <c r="K152" i="44"/>
  <c r="K33" i="44"/>
  <c r="I179" i="44"/>
  <c r="K103" i="44"/>
  <c r="M202" i="44"/>
  <c r="J180" i="44"/>
  <c r="I14" i="44"/>
  <c r="I194" i="44"/>
  <c r="G229" i="32"/>
  <c r="H229" i="44"/>
  <c r="E66" i="44"/>
  <c r="K151" i="44"/>
  <c r="E30" i="44"/>
  <c r="N40" i="44"/>
  <c r="G93" i="44"/>
  <c r="O159" i="44"/>
  <c r="G147" i="32"/>
  <c r="N251" i="44"/>
  <c r="N38" i="44"/>
  <c r="N213" i="44"/>
  <c r="H147" i="32"/>
  <c r="L167" i="44"/>
  <c r="J147" i="44"/>
  <c r="J122" i="44"/>
  <c r="I96" i="44"/>
  <c r="E131" i="44"/>
  <c r="F212" i="44"/>
  <c r="K34" i="44"/>
  <c r="D29" i="44"/>
  <c r="N184" i="44"/>
  <c r="L26" i="44"/>
  <c r="O204" i="44"/>
  <c r="H38" i="44"/>
  <c r="K10" i="44"/>
  <c r="O181" i="44"/>
  <c r="G213" i="44"/>
  <c r="H246" i="44"/>
  <c r="H179" i="44"/>
  <c r="H209" i="44"/>
  <c r="H159" i="44"/>
  <c r="J280" i="44"/>
  <c r="E18" i="44"/>
  <c r="F18" i="44"/>
  <c r="D139" i="44"/>
  <c r="N265" i="44"/>
  <c r="J151" i="44"/>
  <c r="N31" i="44"/>
  <c r="I102" i="44"/>
  <c r="H186" i="32"/>
  <c r="N223" i="44"/>
  <c r="M194" i="44"/>
  <c r="J64" i="44"/>
  <c r="M271" i="44"/>
  <c r="J70" i="44"/>
  <c r="F192" i="44"/>
  <c r="G18" i="44"/>
  <c r="K98" i="44"/>
  <c r="N149" i="44"/>
  <c r="J39" i="44"/>
  <c r="N9" i="44"/>
  <c r="E147" i="44"/>
  <c r="K101" i="44"/>
  <c r="E120" i="44"/>
  <c r="L185" i="44"/>
  <c r="G73" i="44"/>
  <c r="F96" i="44"/>
  <c r="M113" i="44"/>
  <c r="M256" i="44"/>
  <c r="K218" i="44"/>
  <c r="H206" i="44"/>
  <c r="N17" i="44"/>
  <c r="G148" i="44"/>
  <c r="F211" i="44"/>
  <c r="F8" i="44"/>
  <c r="I98" i="44"/>
  <c r="J265" i="44"/>
  <c r="I238" i="44"/>
  <c r="J196" i="44"/>
  <c r="K131" i="44"/>
  <c r="N101" i="44"/>
  <c r="O84" i="32"/>
  <c r="E240" i="44"/>
  <c r="G130" i="44"/>
  <c r="N272" i="44"/>
  <c r="O35" i="44"/>
  <c r="E10" i="44"/>
  <c r="G43" i="44"/>
  <c r="E21" i="44"/>
  <c r="F99" i="44"/>
  <c r="M229" i="32"/>
  <c r="O150" i="32"/>
  <c r="E271" i="44"/>
  <c r="N279" i="44"/>
  <c r="F186" i="32"/>
  <c r="G88" i="44"/>
  <c r="M100" i="44"/>
  <c r="M37" i="44"/>
  <c r="K72" i="44"/>
  <c r="O29" i="44"/>
  <c r="N84" i="32"/>
  <c r="N29" i="44"/>
  <c r="H11" i="44"/>
  <c r="N15" i="44"/>
  <c r="H229" i="32"/>
  <c r="O9" i="44"/>
  <c r="H202" i="44"/>
  <c r="M26" i="44"/>
  <c r="J228" i="44"/>
  <c r="G99" i="44"/>
  <c r="F149" i="44"/>
  <c r="F31" i="44"/>
  <c r="L145" i="44"/>
  <c r="J139" i="44"/>
  <c r="K122" i="44"/>
  <c r="H191" i="44"/>
  <c r="I72" i="44"/>
  <c r="J158" i="44"/>
  <c r="H42" i="44"/>
  <c r="F64" i="44"/>
  <c r="N64" i="44"/>
  <c r="G15" i="44"/>
  <c r="M39" i="44"/>
  <c r="G165" i="44"/>
  <c r="O193" i="44"/>
  <c r="F125" i="44"/>
  <c r="I280" i="44"/>
  <c r="I16" i="44"/>
  <c r="L146" i="44"/>
  <c r="F197" i="44"/>
  <c r="F123" i="44"/>
  <c r="J78" i="44"/>
  <c r="J11" i="44"/>
  <c r="F84" i="44"/>
  <c r="E133" i="44"/>
  <c r="H218" i="44"/>
  <c r="L178" i="44"/>
  <c r="N180" i="44"/>
  <c r="J9" i="44"/>
  <c r="E185" i="44"/>
  <c r="N69" i="44"/>
  <c r="K133" i="44"/>
  <c r="G34" i="44"/>
  <c r="N96" i="44"/>
  <c r="L39" i="44"/>
  <c r="F17" i="44"/>
  <c r="G37" i="44"/>
  <c r="M36" i="44"/>
  <c r="L238" i="44"/>
  <c r="I246" i="44"/>
  <c r="E166" i="44"/>
  <c r="M31" i="44"/>
  <c r="J108" i="44"/>
  <c r="O150" i="44"/>
  <c r="N193" i="44"/>
  <c r="M229" i="44"/>
  <c r="N183" i="44"/>
  <c r="L181" i="44"/>
  <c r="K118" i="44"/>
  <c r="G131" i="44"/>
  <c r="H73" i="44"/>
  <c r="BC160" i="31"/>
  <c r="M27" i="44"/>
  <c r="O88" i="32"/>
  <c r="J72" i="44"/>
  <c r="H94" i="44"/>
  <c r="N185" i="44"/>
  <c r="I193" i="44"/>
  <c r="J84" i="32"/>
  <c r="M223" i="44"/>
  <c r="J69" i="44"/>
  <c r="G149" i="44"/>
  <c r="I40" i="44"/>
  <c r="I20" i="44"/>
  <c r="F139" i="44"/>
  <c r="G180" i="44"/>
  <c r="N229" i="44"/>
  <c r="L36" i="44"/>
  <c r="H180" i="44"/>
  <c r="N16" i="44"/>
  <c r="N218" i="44"/>
  <c r="O185" i="44"/>
  <c r="J238" i="44"/>
  <c r="M14" i="44"/>
  <c r="F65" i="44"/>
  <c r="G185" i="44"/>
  <c r="K228" i="44"/>
  <c r="E223" i="44"/>
  <c r="L160" i="44"/>
  <c r="M64" i="44"/>
  <c r="N147" i="44"/>
  <c r="O278" i="44"/>
  <c r="E19" i="44"/>
  <c r="F37" i="44"/>
  <c r="J68" i="44"/>
  <c r="M94" i="44"/>
  <c r="E35" i="44"/>
  <c r="E15" i="44"/>
  <c r="I43" i="44"/>
  <c r="K28" i="44"/>
  <c r="L119" i="44"/>
  <c r="O197" i="44"/>
  <c r="L169" i="44"/>
  <c r="G122" i="44"/>
  <c r="G280" i="44"/>
  <c r="L251" i="44"/>
  <c r="I119" i="44"/>
  <c r="H131" i="44"/>
  <c r="L273" i="44"/>
  <c r="I167" i="44"/>
  <c r="G19" i="44"/>
  <c r="N133" i="44"/>
  <c r="K159" i="44"/>
  <c r="I223" i="44"/>
  <c r="N196" i="44"/>
  <c r="G118" i="44"/>
  <c r="M210" i="44"/>
  <c r="I118" i="44"/>
  <c r="M185" i="44"/>
  <c r="F280" i="44"/>
  <c r="E194" i="44"/>
  <c r="J7" i="44"/>
  <c r="J165" i="44"/>
  <c r="M195" i="44"/>
  <c r="F278" i="44"/>
  <c r="O153" i="44"/>
  <c r="J96" i="44"/>
  <c r="N145" i="44"/>
  <c r="G223" i="44"/>
  <c r="H182" i="44"/>
  <c r="F39" i="44"/>
  <c r="J36" i="44"/>
  <c r="N266" i="44"/>
  <c r="L73" i="44"/>
  <c r="N146" i="44"/>
  <c r="E69" i="44"/>
  <c r="G100" i="44"/>
  <c r="K38" i="44"/>
  <c r="O271" i="44"/>
  <c r="I279" i="44"/>
  <c r="I17" i="44"/>
  <c r="N7" i="44"/>
  <c r="H265" i="44"/>
  <c r="K12" i="44"/>
  <c r="F72" i="44"/>
  <c r="M209" i="44"/>
  <c r="E168" i="44"/>
  <c r="F97" i="44"/>
  <c r="L153" i="44"/>
  <c r="E108" i="44"/>
  <c r="M38" i="44"/>
  <c r="I32" i="44"/>
  <c r="J99" i="44"/>
  <c r="L101" i="44"/>
  <c r="M160" i="44"/>
  <c r="G9" i="44"/>
  <c r="K139" i="44"/>
  <c r="J159" i="44"/>
  <c r="O113" i="44"/>
  <c r="N18" i="44"/>
  <c r="D229" i="32"/>
  <c r="E148" i="44"/>
  <c r="G78" i="44"/>
  <c r="L125" i="44"/>
  <c r="E70" i="44"/>
  <c r="E144" i="44"/>
  <c r="N65" i="44"/>
  <c r="F182" i="44"/>
  <c r="E266" i="44"/>
  <c r="N72" i="44"/>
  <c r="F210" i="44"/>
  <c r="K102" i="44"/>
  <c r="I120" i="44"/>
  <c r="J148" i="32"/>
  <c r="N32" i="44"/>
  <c r="F68" i="44"/>
  <c r="K40" i="44"/>
  <c r="L100" i="44"/>
  <c r="M208" i="44"/>
  <c r="K180" i="44"/>
  <c r="L18" i="44"/>
  <c r="G229" i="44"/>
  <c r="M147" i="44"/>
  <c r="H88" i="44"/>
  <c r="N205" i="44"/>
  <c r="O26" i="44"/>
  <c r="K146" i="44"/>
  <c r="I69" i="44"/>
  <c r="I168" i="44"/>
  <c r="E210" i="44"/>
  <c r="E150" i="32"/>
  <c r="G40" i="44"/>
  <c r="G12" i="44"/>
  <c r="F229" i="32"/>
  <c r="D153" i="44"/>
  <c r="K84" i="44"/>
  <c r="G148" i="32"/>
  <c r="E34" i="44"/>
  <c r="D84" i="44"/>
  <c r="O78" i="44"/>
  <c r="O41" i="44"/>
  <c r="E102" i="44"/>
  <c r="J40" i="44"/>
  <c r="L122" i="44"/>
  <c r="I123" i="44"/>
  <c r="M150" i="44"/>
  <c r="G27" i="44"/>
  <c r="N103" i="44"/>
  <c r="I30" i="44"/>
  <c r="I228" i="44"/>
  <c r="J18" i="44"/>
  <c r="L239" i="44"/>
  <c r="M148" i="44"/>
  <c r="E122" i="44"/>
  <c r="H148" i="44"/>
  <c r="E72" i="44"/>
  <c r="K84" i="32"/>
  <c r="N147" i="32"/>
  <c r="O100" i="44"/>
  <c r="K197" i="44"/>
  <c r="G265" i="44"/>
  <c r="G7" i="44"/>
  <c r="K68" i="44"/>
  <c r="M213" i="44"/>
  <c r="K93" i="44"/>
  <c r="H69" i="44"/>
  <c r="F30" i="44"/>
  <c r="H29" i="44"/>
  <c r="I213" i="44"/>
  <c r="K108" i="44"/>
  <c r="G207" i="44"/>
  <c r="L139" i="44"/>
  <c r="M71" i="44"/>
  <c r="L34" i="44"/>
  <c r="N210" i="44"/>
  <c r="H148" i="32"/>
  <c r="M10" i="44"/>
  <c r="F204" i="44"/>
  <c r="E180" i="44"/>
  <c r="K42" i="44"/>
  <c r="K238" i="44"/>
  <c r="J37" i="44"/>
  <c r="L88" i="44"/>
  <c r="N211" i="44"/>
  <c r="O40" i="44"/>
  <c r="E130" i="44"/>
  <c r="J12" i="44"/>
  <c r="G150" i="44"/>
  <c r="F131" i="44"/>
  <c r="H108" i="44"/>
  <c r="E27" i="44"/>
  <c r="H98" i="44"/>
  <c r="I210" i="44"/>
  <c r="M68" i="44"/>
  <c r="F153" i="44"/>
  <c r="F184" i="44"/>
  <c r="G197" i="44"/>
  <c r="N202" i="44"/>
  <c r="O73" i="44"/>
  <c r="E26" i="44"/>
  <c r="E184" i="44"/>
  <c r="G123" i="44"/>
  <c r="F166" i="44"/>
  <c r="F15" i="44"/>
  <c r="E12" i="44"/>
  <c r="E97" i="44"/>
  <c r="O33" i="44"/>
  <c r="G11" i="44"/>
  <c r="O194" i="44"/>
  <c r="F33" i="44"/>
  <c r="F144" i="44"/>
  <c r="O124" i="44"/>
  <c r="H168" i="44"/>
  <c r="M118" i="44"/>
  <c r="G26" i="44"/>
  <c r="E202" i="44"/>
  <c r="G246" i="44"/>
  <c r="F93" i="44"/>
  <c r="I184" i="44"/>
  <c r="I204" i="44"/>
  <c r="E41" i="44"/>
  <c r="K11" i="44"/>
  <c r="K158" i="44"/>
  <c r="O72" i="44"/>
  <c r="H39" i="44"/>
  <c r="F240" i="44"/>
  <c r="J229" i="32"/>
  <c r="N113" i="44"/>
  <c r="L229" i="32"/>
  <c r="G30" i="44"/>
  <c r="G20" i="44"/>
  <c r="M159" i="44"/>
  <c r="J213" i="44"/>
  <c r="L68" i="44"/>
  <c r="M16" i="44"/>
  <c r="L179" i="44"/>
  <c r="N148" i="32"/>
  <c r="O13" i="44"/>
  <c r="H78" i="44"/>
  <c r="N27" i="44"/>
  <c r="O11" i="44"/>
  <c r="F11" i="44"/>
  <c r="K8" i="44"/>
  <c r="F265" i="44"/>
  <c r="G120" i="44"/>
  <c r="H271" i="44"/>
  <c r="O279" i="44"/>
  <c r="O93" i="44"/>
  <c r="L130" i="44"/>
  <c r="I7" i="44"/>
  <c r="D132" i="44"/>
  <c r="H8" i="44"/>
  <c r="N94" i="44"/>
  <c r="M8" i="44"/>
  <c r="O147" i="32"/>
  <c r="I265" i="44"/>
  <c r="N208" i="44"/>
  <c r="BC263" i="31"/>
  <c r="N191" i="44"/>
  <c r="F191" i="44"/>
  <c r="E195" i="44"/>
  <c r="I251" i="44"/>
  <c r="J278" i="44"/>
  <c r="L98" i="44"/>
  <c r="L43" i="44"/>
  <c r="H130" i="44"/>
  <c r="E149" i="44"/>
  <c r="H28" i="44"/>
  <c r="I18" i="44"/>
  <c r="O229" i="44"/>
  <c r="K279" i="44"/>
  <c r="G21" i="44"/>
  <c r="O186" i="32"/>
  <c r="J185" i="44"/>
  <c r="I36" i="44"/>
  <c r="O121" i="44"/>
  <c r="K14" i="44"/>
  <c r="F9" i="44"/>
  <c r="G108" i="44"/>
  <c r="L67" i="44"/>
  <c r="I207" i="44"/>
  <c r="I208" i="44"/>
  <c r="L228" i="44"/>
  <c r="I84" i="44"/>
  <c r="M158" i="44"/>
  <c r="K223" i="44"/>
  <c r="F208" i="44"/>
  <c r="L131" i="44"/>
  <c r="F32" i="44"/>
  <c r="H149" i="44"/>
  <c r="E113" i="44"/>
  <c r="O146" i="44"/>
  <c r="M193" i="44"/>
  <c r="H120" i="44"/>
  <c r="O286" i="44"/>
  <c r="F120" i="44"/>
  <c r="H124" i="44"/>
  <c r="I68" i="44"/>
  <c r="L96" i="44"/>
  <c r="F147" i="44"/>
  <c r="F251" i="44"/>
  <c r="N144" i="44"/>
  <c r="I132" i="44"/>
  <c r="H113" i="44"/>
  <c r="M130" i="44"/>
  <c r="N122" i="44"/>
  <c r="K125" i="44"/>
  <c r="G168" i="44"/>
  <c r="N71" i="44"/>
  <c r="E13" i="44"/>
  <c r="I196" i="44"/>
  <c r="L132" i="44"/>
  <c r="F71" i="44"/>
  <c r="D146" i="44"/>
  <c r="O132" i="44"/>
  <c r="E213" i="44"/>
  <c r="E204" i="44"/>
  <c r="I122" i="44"/>
  <c r="H125" i="44"/>
  <c r="BC344" i="31"/>
  <c r="E178" i="44"/>
  <c r="D185" i="44"/>
  <c r="I101" i="44"/>
  <c r="I192" i="44"/>
  <c r="K148" i="44"/>
  <c r="G33" i="44"/>
  <c r="G228" i="44"/>
  <c r="N285" i="44"/>
  <c r="E42" i="44"/>
  <c r="F273" i="44"/>
  <c r="K286" i="44"/>
  <c r="N67" i="44"/>
  <c r="I178" i="44"/>
  <c r="M66" i="44"/>
  <c r="E279" i="44"/>
  <c r="M108" i="44"/>
  <c r="H96" i="44"/>
  <c r="M30" i="44"/>
  <c r="E265" i="44"/>
  <c r="H13" i="44"/>
  <c r="M279" i="44"/>
  <c r="M139" i="44"/>
  <c r="O16" i="44"/>
  <c r="E158" i="44"/>
  <c r="G184" i="44"/>
  <c r="O108" i="44"/>
  <c r="M168" i="44"/>
  <c r="F44" i="44"/>
  <c r="M148" i="32"/>
  <c r="H31" i="44"/>
  <c r="O202" i="44"/>
  <c r="N195" i="44"/>
  <c r="E43" i="44"/>
  <c r="E152" i="44"/>
  <c r="O240" i="44"/>
  <c r="L71" i="44"/>
  <c r="I125" i="44"/>
  <c r="F183" i="44"/>
  <c r="G67" i="44"/>
  <c r="O27" i="44"/>
  <c r="G66" i="44"/>
  <c r="G133" i="44"/>
  <c r="N256" i="44"/>
  <c r="H146" i="44"/>
  <c r="J20" i="44"/>
  <c r="M101" i="44"/>
  <c r="F158" i="44"/>
  <c r="I8" i="44"/>
  <c r="N20" i="44"/>
  <c r="G29" i="44"/>
  <c r="J266" i="44"/>
  <c r="H207" i="44"/>
  <c r="M7" i="44"/>
  <c r="K192" i="44"/>
  <c r="E256" i="44"/>
  <c r="I39" i="44"/>
  <c r="J88" i="32"/>
  <c r="H144" i="44"/>
  <c r="J113" i="44"/>
  <c r="N108" i="44"/>
  <c r="F147" i="32"/>
  <c r="N212" i="44"/>
  <c r="J212" i="44"/>
  <c r="N98" i="44"/>
  <c r="M96" i="44"/>
  <c r="I181" i="44"/>
  <c r="M273" i="44"/>
  <c r="L33" i="44"/>
  <c r="N33" i="44"/>
  <c r="K13" i="44"/>
  <c r="M145" i="44"/>
  <c r="I205" i="44"/>
  <c r="L8" i="44"/>
  <c r="J10" i="44"/>
  <c r="K88" i="32"/>
  <c r="L97" i="44"/>
  <c r="N271" i="44"/>
  <c r="I64" i="44"/>
  <c r="F21" i="44"/>
  <c r="M167" i="44"/>
  <c r="M32" i="44"/>
  <c r="G113" i="44"/>
  <c r="E181" i="44"/>
  <c r="J8" i="44"/>
  <c r="F34" i="44"/>
  <c r="N246" i="44"/>
  <c r="K148" i="32"/>
  <c r="L120" i="44"/>
  <c r="J118" i="44"/>
  <c r="O251" i="44"/>
  <c r="L195" i="44"/>
  <c r="G160" i="44"/>
  <c r="K240" i="44"/>
  <c r="I139" i="44"/>
  <c r="E98" i="44"/>
  <c r="E119" i="44"/>
  <c r="M122" i="44"/>
  <c r="L31" i="44"/>
  <c r="I182" i="44"/>
  <c r="I103" i="44"/>
  <c r="E285" i="44"/>
  <c r="N36" i="44"/>
  <c r="M119" i="44"/>
  <c r="G153" i="44"/>
  <c r="K168" i="44"/>
  <c r="O273" i="44"/>
  <c r="E20" i="44"/>
  <c r="M207" i="44"/>
  <c r="F40" i="44"/>
  <c r="N150" i="32"/>
  <c r="J145" i="44"/>
  <c r="E167" i="44"/>
  <c r="J166" i="44"/>
  <c r="F246" i="44"/>
  <c r="E44" i="44"/>
  <c r="N44" i="44"/>
  <c r="H147" i="44"/>
  <c r="G152" i="44"/>
  <c r="J34" i="44"/>
  <c r="K205" i="44"/>
  <c r="O139" i="44"/>
  <c r="G193" i="44"/>
  <c r="I34" i="44"/>
  <c r="L28" i="44"/>
  <c r="F95" i="44"/>
  <c r="O183" i="44"/>
  <c r="L218" i="44"/>
  <c r="N152" i="44"/>
  <c r="F148" i="32"/>
  <c r="K16" i="44"/>
  <c r="E192" i="44"/>
  <c r="G39" i="44"/>
  <c r="M121" i="44"/>
  <c r="F180" i="44"/>
  <c r="K99" i="44"/>
  <c r="O10" i="44"/>
  <c r="M43" i="44"/>
  <c r="H192" i="44"/>
  <c r="L65" i="44"/>
  <c r="L286" i="44"/>
  <c r="K194" i="44"/>
  <c r="G41" i="44"/>
  <c r="G272" i="44"/>
  <c r="H15" i="44"/>
  <c r="N278" i="44"/>
  <c r="F213" i="44"/>
  <c r="G167" i="44"/>
  <c r="D122" i="44"/>
  <c r="F42" i="44"/>
  <c r="E207" i="44"/>
  <c r="E100" i="44"/>
  <c r="F194" i="44"/>
  <c r="I166" i="44"/>
  <c r="H194" i="44"/>
  <c r="N13" i="44"/>
  <c r="L209" i="44"/>
  <c r="G209" i="44"/>
  <c r="K150" i="32"/>
  <c r="I144" i="44"/>
  <c r="L144" i="44"/>
  <c r="E273" i="44"/>
  <c r="L37" i="44"/>
  <c r="I29" i="44"/>
  <c r="G192" i="44"/>
  <c r="F206" i="44"/>
  <c r="I159" i="44"/>
  <c r="H212" i="44"/>
  <c r="I191" i="44"/>
  <c r="K9" i="44"/>
  <c r="H118" i="44"/>
  <c r="H66" i="44"/>
  <c r="K97" i="44"/>
  <c r="H17" i="44"/>
  <c r="K256" i="44"/>
  <c r="M251" i="44"/>
  <c r="G196" i="44"/>
  <c r="N66" i="44"/>
  <c r="H158" i="44"/>
  <c r="N229" i="32"/>
  <c r="K134" i="44"/>
  <c r="G134" i="44"/>
  <c r="L11" i="44"/>
  <c r="H152" i="44"/>
  <c r="M228" i="44"/>
  <c r="E208" i="44"/>
  <c r="J28" i="44"/>
  <c r="I100" i="44"/>
  <c r="G238" i="44"/>
  <c r="N12" i="44"/>
  <c r="H279" i="44"/>
  <c r="E29" i="44"/>
  <c r="E239" i="44"/>
  <c r="F266" i="44"/>
  <c r="J168" i="44"/>
  <c r="M134" i="44"/>
  <c r="N273" i="44"/>
  <c r="K212" i="44"/>
  <c r="L202" i="44"/>
  <c r="L30" i="44"/>
  <c r="G31" i="44"/>
  <c r="F228" i="44"/>
  <c r="O84" i="44"/>
  <c r="H193" i="44"/>
  <c r="K43" i="44"/>
  <c r="L197" i="44"/>
  <c r="D152" i="44"/>
  <c r="G125" i="44"/>
  <c r="E218" i="44"/>
  <c r="I99" i="44"/>
  <c r="J186" i="32"/>
  <c r="J124" i="44"/>
  <c r="L208" i="44"/>
  <c r="O30" i="44"/>
  <c r="F10" i="44"/>
  <c r="G38" i="44"/>
  <c r="L41" i="44"/>
  <c r="F73" i="44"/>
  <c r="O165" i="44"/>
  <c r="L27" i="44"/>
  <c r="H197" i="44"/>
  <c r="I19" i="44"/>
  <c r="M166" i="44"/>
  <c r="O280" i="44"/>
  <c r="N34" i="44"/>
  <c r="I160" i="44"/>
  <c r="G71" i="44"/>
  <c r="N21" i="44"/>
  <c r="O180" i="44"/>
  <c r="L265" i="44"/>
  <c r="J150" i="32"/>
  <c r="E151" i="44"/>
  <c r="K213" i="44"/>
  <c r="N119" i="44"/>
  <c r="O8" i="44"/>
  <c r="F69" i="44"/>
  <c r="E32" i="44"/>
  <c r="N10" i="44"/>
  <c r="J206" i="44"/>
  <c r="I97" i="44"/>
  <c r="E272" i="44"/>
  <c r="F178" i="44"/>
  <c r="H160" i="44"/>
  <c r="M286" i="44"/>
  <c r="G70" i="44"/>
  <c r="F78" i="44"/>
  <c r="O149" i="44"/>
  <c r="BC227" i="31"/>
  <c r="J169" i="44"/>
  <c r="H273" i="44"/>
  <c r="L192" i="44"/>
  <c r="I212" i="44"/>
  <c r="I186" i="32"/>
  <c r="E125" i="44"/>
  <c r="H184" i="44"/>
  <c r="O97" i="44"/>
  <c r="K150" i="44"/>
  <c r="I10" i="44"/>
  <c r="F14" i="44"/>
  <c r="O120" i="44"/>
  <c r="K32" i="44"/>
  <c r="L285" i="44"/>
  <c r="E197" i="44"/>
  <c r="K229" i="44"/>
  <c r="K66" i="44"/>
  <c r="J130" i="44"/>
  <c r="O168" i="44"/>
  <c r="O99" i="44"/>
  <c r="E145" i="44"/>
  <c r="J133" i="44"/>
  <c r="I67" i="44"/>
  <c r="I42" i="44"/>
  <c r="F94" i="44"/>
  <c r="M246" i="44"/>
  <c r="E182" i="44"/>
  <c r="N99" i="44"/>
  <c r="O218" i="44"/>
  <c r="I239" i="44"/>
  <c r="J29" i="44"/>
  <c r="H196" i="44"/>
  <c r="F209" i="44"/>
  <c r="M151" i="44"/>
  <c r="H205" i="44"/>
  <c r="O31" i="44"/>
  <c r="G251" i="44"/>
  <c r="F70" i="44"/>
  <c r="K7" i="44"/>
  <c r="L190" i="44"/>
  <c r="E73" i="44"/>
  <c r="J65" i="44"/>
  <c r="I169" i="44"/>
  <c r="L204" i="44"/>
  <c r="M99" i="44"/>
  <c r="M178" i="44"/>
  <c r="O223" i="44"/>
  <c r="L123" i="44"/>
  <c r="I147" i="32"/>
  <c r="K165" i="44"/>
  <c r="E206" i="44"/>
  <c r="M72" i="44"/>
  <c r="E84" i="44"/>
  <c r="K184" i="44"/>
  <c r="BC296" i="31"/>
  <c r="O178" i="44"/>
  <c r="N93" i="44"/>
  <c r="K144" i="44"/>
  <c r="O148" i="44"/>
  <c r="L158" i="44"/>
  <c r="N35" i="44"/>
  <c r="J121" i="44"/>
  <c r="O191" i="44"/>
  <c r="E103" i="44"/>
  <c r="H151" i="44"/>
  <c r="N78" i="44"/>
  <c r="O19" i="44"/>
  <c r="K266" i="44"/>
  <c r="O207" i="44"/>
  <c r="G279" i="44"/>
  <c r="K278" i="44"/>
  <c r="L152" i="44"/>
  <c r="J120" i="44"/>
  <c r="O12" i="44"/>
  <c r="J197" i="44"/>
  <c r="E169" i="44"/>
  <c r="K202" i="44"/>
  <c r="K186" i="32"/>
  <c r="F271" i="44"/>
  <c r="E148" i="32"/>
  <c r="K271" i="44"/>
  <c r="G16" i="44"/>
  <c r="F179" i="44"/>
  <c r="F145" i="44"/>
  <c r="O20" i="44"/>
  <c r="L194" i="44"/>
  <c r="K210" i="44"/>
  <c r="N182" i="44"/>
  <c r="E205" i="44"/>
  <c r="D273" i="44"/>
  <c r="O208" i="44"/>
  <c r="O285" i="44"/>
  <c r="M266" i="44"/>
  <c r="L16" i="44"/>
  <c r="L44" i="44"/>
  <c r="K153" i="44"/>
  <c r="L72" i="44"/>
  <c r="G240" i="44"/>
  <c r="N26" i="44"/>
  <c r="L88" i="32"/>
  <c r="I41" i="44"/>
  <c r="F132" i="44"/>
  <c r="O17" i="44"/>
  <c r="I229" i="32"/>
  <c r="H204" i="44"/>
  <c r="E78" i="44"/>
  <c r="M272" i="44"/>
  <c r="N186" i="32"/>
  <c r="K31" i="44"/>
  <c r="O102" i="44"/>
  <c r="J41" i="44"/>
  <c r="O239" i="44"/>
  <c r="G218" i="44"/>
  <c r="J102" i="44"/>
  <c r="F159" i="44"/>
  <c r="K39" i="44"/>
  <c r="H95" i="44"/>
  <c r="E209" i="44"/>
  <c r="M95" i="44"/>
  <c r="J160" i="44"/>
  <c r="J178" i="44"/>
  <c r="L13" i="44"/>
  <c r="I152" i="44"/>
  <c r="G178" i="44"/>
  <c r="K239" i="44"/>
  <c r="J93" i="44"/>
  <c r="J13" i="44"/>
  <c r="O7" i="44"/>
  <c r="D131" i="44"/>
  <c r="F160" i="44"/>
  <c r="L70" i="44"/>
  <c r="N37" i="44"/>
  <c r="H64" i="44"/>
  <c r="M93" i="44"/>
  <c r="J202" i="44"/>
  <c r="H165" i="44"/>
  <c r="L207" i="44"/>
  <c r="G68" i="44"/>
  <c r="J183" i="44"/>
  <c r="F20" i="44"/>
  <c r="F285" i="44"/>
  <c r="J273" i="44"/>
  <c r="M9" i="44"/>
  <c r="F101" i="44"/>
  <c r="F108" i="44"/>
  <c r="J103" i="44"/>
  <c r="L133" i="44"/>
  <c r="N150" i="44"/>
  <c r="O32" i="44"/>
  <c r="K95" i="44"/>
  <c r="J218" i="44"/>
  <c r="K182" i="44"/>
  <c r="I93" i="44"/>
  <c r="F196" i="44"/>
  <c r="L42" i="44"/>
  <c r="I9" i="44"/>
  <c r="J19" i="44"/>
  <c r="L210" i="44"/>
  <c r="J191" i="44"/>
  <c r="E71" i="44"/>
  <c r="H70" i="44"/>
  <c r="N88" i="44"/>
  <c r="E165" i="44"/>
  <c r="I33" i="44"/>
  <c r="L94" i="44"/>
  <c r="H256" i="44"/>
  <c r="L40" i="44"/>
  <c r="E95" i="44"/>
  <c r="M19" i="44"/>
  <c r="N14" i="44"/>
  <c r="L84" i="32"/>
  <c r="H278" i="44"/>
  <c r="I185" i="44"/>
  <c r="F146" i="44"/>
  <c r="O210" i="44"/>
  <c r="L183" i="44"/>
  <c r="L64" i="44"/>
  <c r="J67" i="44"/>
  <c r="O28" i="44"/>
  <c r="E186" i="32"/>
  <c r="L66" i="44"/>
  <c r="N8" i="44"/>
  <c r="F26" i="44"/>
  <c r="G72" i="44"/>
  <c r="F100" i="44"/>
  <c r="BC287" i="31"/>
  <c r="I13" i="44"/>
  <c r="L10" i="44"/>
  <c r="K37" i="44"/>
  <c r="J88" i="44"/>
  <c r="O134" i="44"/>
  <c r="H18" i="44"/>
  <c r="M18" i="44"/>
  <c r="I31" i="44"/>
  <c r="F279" i="44"/>
  <c r="L271" i="44"/>
  <c r="N102" i="44"/>
  <c r="I256" i="44"/>
  <c r="N239" i="44"/>
  <c r="E134" i="44"/>
  <c r="M191" i="44"/>
  <c r="J229" i="44"/>
  <c r="M73" i="44"/>
  <c r="H7" i="44"/>
  <c r="F165" i="44"/>
  <c r="F88" i="44"/>
  <c r="K207" i="44"/>
  <c r="M169" i="44"/>
  <c r="J167" i="44"/>
  <c r="J43" i="44"/>
  <c r="J149" i="44"/>
  <c r="J272" i="44"/>
  <c r="J210" i="44"/>
  <c r="K190" i="44"/>
  <c r="G158" i="44"/>
  <c r="E40" i="44"/>
  <c r="H20" i="44"/>
  <c r="G97" i="44"/>
  <c r="O211" i="44"/>
  <c r="O15" i="44"/>
  <c r="M97" i="44"/>
  <c r="F207" i="44"/>
  <c r="O21" i="44"/>
  <c r="L191" i="44"/>
  <c r="L12" i="44"/>
  <c r="K71" i="44"/>
  <c r="E94" i="44"/>
  <c r="N95" i="44"/>
  <c r="E64" i="44"/>
  <c r="E123" i="44"/>
  <c r="G64" i="44"/>
  <c r="L124" i="44"/>
  <c r="K178" i="44"/>
  <c r="J97" i="44"/>
  <c r="J193" i="44"/>
  <c r="K280" i="44"/>
  <c r="M205" i="44"/>
  <c r="M183" i="44"/>
  <c r="K17" i="44"/>
  <c r="H26" i="44"/>
  <c r="K35" i="44"/>
  <c r="O34" i="44"/>
  <c r="N84" i="44"/>
  <c r="K26" i="44"/>
  <c r="I151" i="44"/>
  <c r="H183" i="44"/>
  <c r="M133" i="44"/>
  <c r="N151" i="44"/>
  <c r="J184" i="44"/>
  <c r="M238" i="44"/>
  <c r="E93" i="44"/>
  <c r="O212" i="44"/>
  <c r="O68" i="44"/>
  <c r="D44" i="44"/>
  <c r="N167" i="44"/>
  <c r="O256" i="44"/>
  <c r="H121" i="44"/>
  <c r="F272" i="44"/>
  <c r="G266" i="44"/>
  <c r="M218" i="44"/>
  <c r="O18" i="44"/>
  <c r="F224" i="44" l="1"/>
  <c r="E39" i="43" s="1"/>
  <c r="G247" i="44"/>
  <c r="F42" i="43" s="1"/>
  <c r="E230" i="44"/>
  <c r="D40" i="43" s="1"/>
  <c r="O114" i="44"/>
  <c r="N28" i="43" s="1"/>
  <c r="F267" i="44"/>
  <c r="E45" i="43" s="1"/>
  <c r="O247" i="44"/>
  <c r="N42" i="43" s="1"/>
  <c r="N274" i="44"/>
  <c r="M46" i="43" s="1"/>
  <c r="M104" i="44"/>
  <c r="L26" i="43" s="1"/>
  <c r="E274" i="44"/>
  <c r="D46" i="43" s="1"/>
  <c r="J247" i="44"/>
  <c r="I42" i="43" s="1"/>
  <c r="F274" i="44"/>
  <c r="E46" i="43" s="1"/>
  <c r="K186" i="44"/>
  <c r="J35" i="43" s="1"/>
  <c r="L186" i="44"/>
  <c r="K35" i="43" s="1"/>
  <c r="G114" i="44"/>
  <c r="F28" i="43" s="1"/>
  <c r="G281" i="44"/>
  <c r="F47" i="43" s="1"/>
  <c r="F74" i="44"/>
  <c r="E55" i="43" s="1"/>
  <c r="L224" i="44"/>
  <c r="K39" i="43" s="1"/>
  <c r="J170" i="44"/>
  <c r="I34" i="43" s="1"/>
  <c r="I114" i="44"/>
  <c r="H28" i="43" s="1"/>
  <c r="N219" i="44"/>
  <c r="M38" i="43" s="1"/>
  <c r="O287" i="44"/>
  <c r="N48" i="43" s="1"/>
  <c r="L22" i="44"/>
  <c r="K19" i="43" s="1"/>
  <c r="O198" i="44"/>
  <c r="N36" i="43" s="1"/>
  <c r="E154" i="44"/>
  <c r="D32" i="43" s="1"/>
  <c r="H274" i="44"/>
  <c r="G46" i="43" s="1"/>
  <c r="I214" i="44"/>
  <c r="H37" i="43" s="1"/>
  <c r="L219" i="44"/>
  <c r="K38" i="43" s="1"/>
  <c r="G74" i="44"/>
  <c r="F55" i="43" s="1"/>
  <c r="F281" i="44"/>
  <c r="E47" i="43" s="1"/>
  <c r="F126" i="44"/>
  <c r="E29" i="43" s="1"/>
  <c r="I219" i="44"/>
  <c r="H38" i="43" s="1"/>
  <c r="G198" i="44"/>
  <c r="F36" i="43" s="1"/>
  <c r="N267" i="44"/>
  <c r="M45" i="43" s="1"/>
  <c r="G186" i="44"/>
  <c r="F35" i="43" s="1"/>
  <c r="F287" i="44"/>
  <c r="E48" i="43" s="1"/>
  <c r="I224" i="44"/>
  <c r="H39" i="43" s="1"/>
  <c r="L74" i="44"/>
  <c r="K23" i="43" s="1"/>
  <c r="K219" i="44"/>
  <c r="J38" i="43" s="1"/>
  <c r="L161" i="44"/>
  <c r="K33" i="43" s="1"/>
  <c r="H104" i="44"/>
  <c r="G26" i="43" s="1"/>
  <c r="O170" i="44"/>
  <c r="N34" i="43" s="1"/>
  <c r="J45" i="44"/>
  <c r="I20" i="43" s="1"/>
  <c r="K224" i="44"/>
  <c r="J39" i="43" s="1"/>
  <c r="N104" i="44"/>
  <c r="M26" i="43" s="1"/>
  <c r="J274" i="44"/>
  <c r="I46" i="43" s="1"/>
  <c r="L274" i="44"/>
  <c r="K46" i="43" s="1"/>
  <c r="G267" i="44"/>
  <c r="F45" i="43" s="1"/>
  <c r="H114" i="44"/>
  <c r="G28" i="43" s="1"/>
  <c r="N257" i="44"/>
  <c r="M44" i="43" s="1"/>
  <c r="O252" i="44"/>
  <c r="N43" i="43" s="1"/>
  <c r="F219" i="44"/>
  <c r="E38" i="43" s="1"/>
  <c r="N287" i="44"/>
  <c r="M48" i="43" s="1"/>
  <c r="L126" i="44"/>
  <c r="K29" i="43" s="1"/>
  <c r="M186" i="44"/>
  <c r="L35" i="43" s="1"/>
  <c r="J287" i="44"/>
  <c r="I48" i="43" s="1"/>
  <c r="I247" i="44"/>
  <c r="H42" i="43" s="1"/>
  <c r="I74" i="44"/>
  <c r="H55" i="43" s="1"/>
  <c r="I154" i="44"/>
  <c r="H32" i="43" s="1"/>
  <c r="L104" i="44"/>
  <c r="K26" i="43" s="1"/>
  <c r="H109" i="44"/>
  <c r="G27" i="43" s="1"/>
  <c r="G252" i="44"/>
  <c r="F43" i="43" s="1"/>
  <c r="O219" i="44"/>
  <c r="N38" i="43" s="1"/>
  <c r="G45" i="44"/>
  <c r="F20" i="43" s="1"/>
  <c r="M287" i="44"/>
  <c r="L48" i="43" s="1"/>
  <c r="F109" i="44"/>
  <c r="E27" i="43" s="1"/>
  <c r="E52" i="43"/>
  <c r="K135" i="44"/>
  <c r="J30" i="43" s="1"/>
  <c r="G52" i="43"/>
  <c r="H22" i="44"/>
  <c r="G19" i="43" s="1"/>
  <c r="F214" i="44"/>
  <c r="E37" i="43" s="1"/>
  <c r="I170" i="44"/>
  <c r="H34" i="43" s="1"/>
  <c r="G257" i="44"/>
  <c r="F44" i="43" s="1"/>
  <c r="H154" i="44"/>
  <c r="G32" i="43" s="1"/>
  <c r="E267" i="44"/>
  <c r="D59" i="43" s="1"/>
  <c r="I287" i="44"/>
  <c r="H48" i="43" s="1"/>
  <c r="J104" i="44"/>
  <c r="I26" i="43" s="1"/>
  <c r="M135" i="44"/>
  <c r="L30" i="43" s="1"/>
  <c r="M247" i="44"/>
  <c r="L42" i="43" s="1"/>
  <c r="O109" i="44"/>
  <c r="N27" i="43" s="1"/>
  <c r="H214" i="44"/>
  <c r="G37" i="43" s="1"/>
  <c r="N22" i="44"/>
  <c r="M19" i="43" s="1"/>
  <c r="O274" i="44"/>
  <c r="N46" i="43" s="1"/>
  <c r="O186" i="44"/>
  <c r="N35" i="43" s="1"/>
  <c r="E247" i="44"/>
  <c r="D42" i="43" s="1"/>
  <c r="K252" i="44"/>
  <c r="J43" i="43" s="1"/>
  <c r="M252" i="44"/>
  <c r="L43" i="43" s="1"/>
  <c r="I198" i="44"/>
  <c r="H36" i="43" s="1"/>
  <c r="I135" i="44"/>
  <c r="H30" i="43" s="1"/>
  <c r="J198" i="44"/>
  <c r="I36" i="43" s="1"/>
  <c r="J224" i="44"/>
  <c r="I39" i="43" s="1"/>
  <c r="J140" i="44"/>
  <c r="I31" i="43" s="1"/>
  <c r="E104" i="44"/>
  <c r="D26" i="43" s="1"/>
  <c r="N161" i="44"/>
  <c r="M33" i="43" s="1"/>
  <c r="M198" i="44"/>
  <c r="L36" i="43" s="1"/>
  <c r="N230" i="44"/>
  <c r="M40" i="43" s="1"/>
  <c r="E109" i="44"/>
  <c r="D27" i="43" s="1"/>
  <c r="I109" i="44"/>
  <c r="H27" i="43" s="1"/>
  <c r="M170" i="44"/>
  <c r="L34" i="43" s="1"/>
  <c r="F52" i="43"/>
  <c r="G109" i="44"/>
  <c r="F27" i="43" s="1"/>
  <c r="F135" i="44"/>
  <c r="E30" i="43" s="1"/>
  <c r="L135" i="44"/>
  <c r="K30" i="43" s="1"/>
  <c r="E198" i="44"/>
  <c r="D36" i="43" s="1"/>
  <c r="I52" i="43"/>
  <c r="L287" i="44"/>
  <c r="K48" i="43" s="1"/>
  <c r="L247" i="44"/>
  <c r="K42" i="43" s="1"/>
  <c r="H52" i="43"/>
  <c r="K198" i="44"/>
  <c r="J36" i="43" s="1"/>
  <c r="O257" i="44"/>
  <c r="N44" i="43" s="1"/>
  <c r="L170" i="44"/>
  <c r="K34" i="43" s="1"/>
  <c r="O214" i="44"/>
  <c r="N37" i="43" s="1"/>
  <c r="E214" i="44"/>
  <c r="D37" i="43" s="1"/>
  <c r="K154" i="44"/>
  <c r="J32" i="43" s="1"/>
  <c r="M281" i="44"/>
  <c r="L47" i="43" s="1"/>
  <c r="O154" i="44"/>
  <c r="N32" i="43" s="1"/>
  <c r="I252" i="44"/>
  <c r="H43" i="43" s="1"/>
  <c r="N154" i="44"/>
  <c r="M32" i="43" s="1"/>
  <c r="N170" i="44"/>
  <c r="M34" i="43" s="1"/>
  <c r="I267" i="44"/>
  <c r="H59" i="43" s="1"/>
  <c r="O135" i="44"/>
  <c r="N30" i="43" s="1"/>
  <c r="J22" i="44"/>
  <c r="I19" i="43" s="1"/>
  <c r="G126" i="44"/>
  <c r="F29" i="43" s="1"/>
  <c r="F252" i="44"/>
  <c r="E43" i="43" s="1"/>
  <c r="G161" i="44"/>
  <c r="F33" i="43" s="1"/>
  <c r="K74" i="44"/>
  <c r="J23" i="43" s="1"/>
  <c r="G104" i="44"/>
  <c r="F26" i="43" s="1"/>
  <c r="H74" i="44"/>
  <c r="G23" i="43" s="1"/>
  <c r="K281" i="44"/>
  <c r="L45" i="44"/>
  <c r="K20" i="43" s="1"/>
  <c r="E186" i="44"/>
  <c r="D35" i="43" s="1"/>
  <c r="J186" i="44"/>
  <c r="I35" i="43" s="1"/>
  <c r="O267" i="44"/>
  <c r="N45" i="43" s="1"/>
  <c r="J281" i="44"/>
  <c r="I47" i="43" s="1"/>
  <c r="M214" i="44"/>
  <c r="L37" i="43" s="1"/>
  <c r="D140" i="44"/>
  <c r="C31" i="43" s="1"/>
  <c r="M257" i="44"/>
  <c r="L44" i="43" s="1"/>
  <c r="J126" i="44"/>
  <c r="I29" i="43" s="1"/>
  <c r="O161" i="44"/>
  <c r="N33" i="43" s="1"/>
  <c r="J74" i="44"/>
  <c r="I23" i="43" s="1"/>
  <c r="E135" i="44"/>
  <c r="D30" i="43" s="1"/>
  <c r="N126" i="44"/>
  <c r="M29" i="43" s="1"/>
  <c r="G140" i="44"/>
  <c r="F31" i="43" s="1"/>
  <c r="K52" i="43"/>
  <c r="M161" i="44"/>
  <c r="L33" i="43" s="1"/>
  <c r="K170" i="44"/>
  <c r="J34" i="43" s="1"/>
  <c r="I281" i="44"/>
  <c r="H47" i="43" s="1"/>
  <c r="N252" i="44"/>
  <c r="M43" i="43" s="1"/>
  <c r="I126" i="44"/>
  <c r="H29" i="43" s="1"/>
  <c r="G230" i="44"/>
  <c r="F40" i="43" s="1"/>
  <c r="E126" i="44"/>
  <c r="D29" i="43" s="1"/>
  <c r="E287" i="44"/>
  <c r="D48" i="43" s="1"/>
  <c r="K104" i="44"/>
  <c r="J26" i="43" s="1"/>
  <c r="O74" i="44"/>
  <c r="N55" i="43" s="1"/>
  <c r="E74" i="44"/>
  <c r="D55" i="43" s="1"/>
  <c r="K247" i="44"/>
  <c r="J42" i="43" s="1"/>
  <c r="J52" i="43"/>
  <c r="G135" i="44"/>
  <c r="F30" i="43" s="1"/>
  <c r="G214" i="44"/>
  <c r="F37" i="43" s="1"/>
  <c r="H186" i="44"/>
  <c r="G35" i="43" s="1"/>
  <c r="M126" i="44"/>
  <c r="L29" i="43" s="1"/>
  <c r="J230" i="44"/>
  <c r="I40" i="43" s="1"/>
  <c r="L281" i="44"/>
  <c r="K47" i="43" s="1"/>
  <c r="M52" i="43"/>
  <c r="J135" i="44"/>
  <c r="I30" i="43" s="1"/>
  <c r="F247" i="44"/>
  <c r="E42" i="43" s="1"/>
  <c r="G219" i="44"/>
  <c r="F38" i="43" s="1"/>
  <c r="M45" i="44"/>
  <c r="L20" i="43" s="1"/>
  <c r="J252" i="44"/>
  <c r="I43" i="43" s="1"/>
  <c r="N198" i="44"/>
  <c r="M36" i="43" s="1"/>
  <c r="J161" i="44"/>
  <c r="I33" i="43" s="1"/>
  <c r="L252" i="44"/>
  <c r="K43" i="43" s="1"/>
  <c r="H45" i="44"/>
  <c r="G20" i="43" s="1"/>
  <c r="M74" i="44"/>
  <c r="L55" i="43" s="1"/>
  <c r="H257" i="44"/>
  <c r="G44" i="43" s="1"/>
  <c r="G224" i="44"/>
  <c r="F39" i="43" s="1"/>
  <c r="L198" i="44"/>
  <c r="K36" i="43" s="1"/>
  <c r="F140" i="44"/>
  <c r="E31" i="43" s="1"/>
  <c r="I140" i="44"/>
  <c r="H31" i="43" s="1"/>
  <c r="O281" i="44"/>
  <c r="N47" i="43" s="1"/>
  <c r="E114" i="44"/>
  <c r="D28" i="43" s="1"/>
  <c r="J154" i="44"/>
  <c r="I32" i="43" s="1"/>
  <c r="I274" i="44"/>
  <c r="H46" i="43" s="1"/>
  <c r="G287" i="44"/>
  <c r="F48" i="43" s="1"/>
  <c r="N214" i="44"/>
  <c r="M37" i="43" s="1"/>
  <c r="E257" i="44"/>
  <c r="D44" i="43" s="1"/>
  <c r="H224" i="44"/>
  <c r="G39" i="43" s="1"/>
  <c r="I257" i="44"/>
  <c r="H44" i="43" s="1"/>
  <c r="L109" i="44"/>
  <c r="K27" i="43" s="1"/>
  <c r="F154" i="44"/>
  <c r="E32" i="43" s="1"/>
  <c r="H135" i="44"/>
  <c r="G30" i="43" s="1"/>
  <c r="K257" i="44"/>
  <c r="J44" i="43" s="1"/>
  <c r="M274" i="44"/>
  <c r="L46" i="43" s="1"/>
  <c r="M219" i="44"/>
  <c r="L38" i="43" s="1"/>
  <c r="K126" i="44"/>
  <c r="J29" i="43" s="1"/>
  <c r="J109" i="44"/>
  <c r="I27" i="43" s="1"/>
  <c r="M267" i="44"/>
  <c r="L45" i="43" s="1"/>
  <c r="F230" i="44"/>
  <c r="E40" i="43" s="1"/>
  <c r="K114" i="44"/>
  <c r="J28" i="43" s="1"/>
  <c r="E161" i="44"/>
  <c r="D33" i="43" s="1"/>
  <c r="I161" i="44"/>
  <c r="H33" i="43" s="1"/>
  <c r="N109" i="44"/>
  <c r="M27" i="43" s="1"/>
  <c r="N281" i="44"/>
  <c r="M47" i="43" s="1"/>
  <c r="O224" i="44"/>
  <c r="N39" i="43" s="1"/>
  <c r="H281" i="44"/>
  <c r="G47" i="43" s="1"/>
  <c r="F198" i="44"/>
  <c r="E36" i="43" s="1"/>
  <c r="K140" i="44"/>
  <c r="J31" i="43" s="1"/>
  <c r="G154" i="44"/>
  <c r="F32" i="43" s="1"/>
  <c r="O126" i="44"/>
  <c r="N29" i="43" s="1"/>
  <c r="I230" i="44"/>
  <c r="H40" i="43" s="1"/>
  <c r="M140" i="44"/>
  <c r="L31" i="43" s="1"/>
  <c r="J257" i="44"/>
  <c r="I44" i="43" s="1"/>
  <c r="J219" i="44"/>
  <c r="I38" i="43" s="1"/>
  <c r="K45" i="44"/>
  <c r="J20" i="43" s="1"/>
  <c r="K274" i="44"/>
  <c r="J46" i="43" s="1"/>
  <c r="L267" i="44"/>
  <c r="K59" i="43" s="1"/>
  <c r="E22" i="44"/>
  <c r="D19" i="43" s="1"/>
  <c r="M22" i="44"/>
  <c r="L19" i="43" s="1"/>
  <c r="F114" i="44"/>
  <c r="E28" i="43" s="1"/>
  <c r="H219" i="44"/>
  <c r="G38" i="43" s="1"/>
  <c r="N186" i="44"/>
  <c r="M35" i="43" s="1"/>
  <c r="M114" i="44"/>
  <c r="L28" i="43" s="1"/>
  <c r="K214" i="44"/>
  <c r="J37" i="43" s="1"/>
  <c r="I186" i="44"/>
  <c r="H35" i="43" s="1"/>
  <c r="O45" i="44"/>
  <c r="N20" i="43" s="1"/>
  <c r="E140" i="44"/>
  <c r="D31" i="43" s="1"/>
  <c r="K287" i="44"/>
  <c r="J48" i="43" s="1"/>
  <c r="K22" i="44"/>
  <c r="J19" i="43" s="1"/>
  <c r="L230" i="44"/>
  <c r="K40" i="43" s="1"/>
  <c r="L140" i="44"/>
  <c r="K31" i="43" s="1"/>
  <c r="N247" i="44"/>
  <c r="M42" i="43" s="1"/>
  <c r="M230" i="44"/>
  <c r="L40" i="43" s="1"/>
  <c r="F104" i="44"/>
  <c r="E26" i="43" s="1"/>
  <c r="H140" i="44"/>
  <c r="G31" i="43" s="1"/>
  <c r="E45" i="44"/>
  <c r="D20" i="43" s="1"/>
  <c r="M224" i="44"/>
  <c r="L39" i="43" s="1"/>
  <c r="H267" i="44"/>
  <c r="G59" i="43" s="1"/>
  <c r="M154" i="44"/>
  <c r="L32" i="43" s="1"/>
  <c r="N52" i="43"/>
  <c r="H230" i="44"/>
  <c r="G40" i="43" s="1"/>
  <c r="G22" i="44"/>
  <c r="F19" i="43" s="1"/>
  <c r="F161" i="44"/>
  <c r="E33" i="43" s="1"/>
  <c r="I45" i="44"/>
  <c r="H20" i="43" s="1"/>
  <c r="O230" i="44"/>
  <c r="N40" i="43" s="1"/>
  <c r="H247" i="44"/>
  <c r="G42" i="43" s="1"/>
  <c r="L114" i="44"/>
  <c r="K28" i="43" s="1"/>
  <c r="F45" i="44"/>
  <c r="E20" i="43" s="1"/>
  <c r="I22" i="44"/>
  <c r="H19" i="43" s="1"/>
  <c r="E281" i="44"/>
  <c r="D47" i="43" s="1"/>
  <c r="M109" i="44"/>
  <c r="L27" i="43" s="1"/>
  <c r="L154" i="44"/>
  <c r="K32" i="43" s="1"/>
  <c r="J114" i="44"/>
  <c r="I28" i="43" s="1"/>
  <c r="H161" i="44"/>
  <c r="G33" i="43" s="1"/>
  <c r="F257" i="44"/>
  <c r="E44" i="43" s="1"/>
  <c r="N135" i="44"/>
  <c r="M30" i="43" s="1"/>
  <c r="E224" i="44"/>
  <c r="D39" i="43" s="1"/>
  <c r="N74" i="44"/>
  <c r="M23" i="43" s="1"/>
  <c r="E170" i="44"/>
  <c r="D34" i="43" s="1"/>
  <c r="N114" i="44"/>
  <c r="M28" i="43" s="1"/>
  <c r="O22" i="44"/>
  <c r="N19" i="43" s="1"/>
  <c r="H252" i="44"/>
  <c r="G43" i="43" s="1"/>
  <c r="G170" i="44"/>
  <c r="F34" i="43" s="1"/>
  <c r="O104" i="44"/>
  <c r="N26" i="43" s="1"/>
  <c r="D52" i="43"/>
  <c r="K230" i="44"/>
  <c r="J40" i="43" s="1"/>
  <c r="H170" i="44"/>
  <c r="G34" i="43" s="1"/>
  <c r="O140" i="44"/>
  <c r="N31" i="43" s="1"/>
  <c r="L214" i="44"/>
  <c r="K37" i="43" s="1"/>
  <c r="K109" i="44"/>
  <c r="J27" i="43" s="1"/>
  <c r="N45" i="44"/>
  <c r="M20" i="43" s="1"/>
  <c r="K267" i="44"/>
  <c r="J45" i="43" s="1"/>
  <c r="J267" i="44"/>
  <c r="I45" i="43" s="1"/>
  <c r="J214" i="44"/>
  <c r="I37" i="43" s="1"/>
  <c r="F186" i="44"/>
  <c r="E35" i="43" s="1"/>
  <c r="F170" i="44"/>
  <c r="E34" i="43" s="1"/>
  <c r="H126" i="44"/>
  <c r="G29" i="43" s="1"/>
  <c r="L52" i="43"/>
  <c r="L257" i="44"/>
  <c r="K44" i="43" s="1"/>
  <c r="F22" i="44"/>
  <c r="E19" i="43" s="1"/>
  <c r="H198" i="44"/>
  <c r="G36" i="43" s="1"/>
  <c r="H287" i="44"/>
  <c r="G48" i="43" s="1"/>
  <c r="E219" i="44"/>
  <c r="D38" i="43" s="1"/>
  <c r="N224" i="44"/>
  <c r="M39" i="43" s="1"/>
  <c r="N140" i="44"/>
  <c r="M31" i="43" s="1"/>
  <c r="E252" i="44"/>
  <c r="D43" i="43" s="1"/>
  <c r="G274" i="44"/>
  <c r="F46" i="43" s="1"/>
  <c r="I104" i="44"/>
  <c r="H26" i="43" s="1"/>
  <c r="K161" i="44"/>
  <c r="J33" i="43" s="1"/>
  <c r="C344" i="43"/>
  <c r="BR280" i="34"/>
  <c r="AM105" i="34"/>
  <c r="BC169" i="31"/>
  <c r="K60" i="43" l="1"/>
  <c r="E60" i="43"/>
  <c r="N23" i="43"/>
  <c r="H23" i="43"/>
  <c r="F59" i="43"/>
  <c r="L59" i="43"/>
  <c r="H60" i="43"/>
  <c r="H45" i="43"/>
  <c r="G55" i="43"/>
  <c r="E59" i="43"/>
  <c r="F23" i="43"/>
  <c r="D60" i="43"/>
  <c r="M60" i="43"/>
  <c r="M59" i="43"/>
  <c r="D57" i="43"/>
  <c r="I60" i="43"/>
  <c r="K45" i="43"/>
  <c r="I59" i="43"/>
  <c r="I57" i="43"/>
  <c r="N57" i="43"/>
  <c r="O234" i="44"/>
  <c r="N56" i="43" s="1"/>
  <c r="H57" i="43"/>
  <c r="I55" i="43"/>
  <c r="M234" i="44"/>
  <c r="L56" i="43" s="1"/>
  <c r="I291" i="44"/>
  <c r="H18" i="43" s="1"/>
  <c r="J59" i="43"/>
  <c r="K291" i="44"/>
  <c r="J18" i="43" s="1"/>
  <c r="L291" i="44"/>
  <c r="K18" i="43" s="1"/>
  <c r="F57" i="43"/>
  <c r="D23" i="43"/>
  <c r="D45" i="43"/>
  <c r="K61" i="43"/>
  <c r="F291" i="44"/>
  <c r="E18" i="43" s="1"/>
  <c r="J60" i="43"/>
  <c r="H61" i="43"/>
  <c r="M57" i="43"/>
  <c r="N61" i="43"/>
  <c r="M61" i="43"/>
  <c r="M291" i="44"/>
  <c r="L18" i="43" s="1"/>
  <c r="G61" i="43"/>
  <c r="L60" i="43"/>
  <c r="O291" i="44"/>
  <c r="N18" i="43" s="1"/>
  <c r="E61" i="43"/>
  <c r="N291" i="44"/>
  <c r="M18" i="43" s="1"/>
  <c r="N59" i="43"/>
  <c r="J57" i="43"/>
  <c r="K57" i="43"/>
  <c r="G234" i="44"/>
  <c r="F56" i="43" s="1"/>
  <c r="G45" i="43"/>
  <c r="G57" i="43"/>
  <c r="L61" i="43"/>
  <c r="E291" i="44"/>
  <c r="D18" i="43" s="1"/>
  <c r="L23" i="43"/>
  <c r="H234" i="44"/>
  <c r="G56" i="43" s="1"/>
  <c r="L234" i="44"/>
  <c r="K56" i="43" s="1"/>
  <c r="J61" i="43"/>
  <c r="E57" i="43"/>
  <c r="D61" i="43"/>
  <c r="I61" i="43"/>
  <c r="F234" i="44"/>
  <c r="E56" i="43" s="1"/>
  <c r="L57" i="43"/>
  <c r="F60" i="43"/>
  <c r="E234" i="44"/>
  <c r="D56" i="43" s="1"/>
  <c r="M55" i="43"/>
  <c r="G60" i="43"/>
  <c r="F61" i="43"/>
  <c r="H291" i="44"/>
  <c r="G18" i="43" s="1"/>
  <c r="N60" i="43"/>
  <c r="J291" i="44"/>
  <c r="I18" i="43" s="1"/>
  <c r="J55" i="43"/>
  <c r="J47" i="43"/>
  <c r="E23" i="43"/>
  <c r="J234" i="44"/>
  <c r="I56" i="43" s="1"/>
  <c r="N234" i="44"/>
  <c r="M56" i="43" s="1"/>
  <c r="G291" i="44"/>
  <c r="F18" i="43" s="1"/>
  <c r="K234" i="44"/>
  <c r="J56" i="43" s="1"/>
  <c r="I234" i="44"/>
  <c r="H56" i="43" s="1"/>
  <c r="K55" i="43"/>
  <c r="C169" i="43"/>
  <c r="BR106" i="34"/>
  <c r="BR105" i="34"/>
  <c r="AM137" i="34"/>
  <c r="BC201" i="31"/>
  <c r="N16" i="43" l="1"/>
  <c r="L16" i="43"/>
  <c r="M16" i="43"/>
  <c r="D16" i="43"/>
  <c r="G16" i="43"/>
  <c r="F16" i="43"/>
  <c r="E16" i="43"/>
  <c r="H16" i="43"/>
  <c r="K16" i="43"/>
  <c r="J16" i="43"/>
  <c r="I16" i="43"/>
  <c r="C201" i="43"/>
  <c r="BR266" i="34"/>
  <c r="BR137" i="34"/>
  <c r="AM200" i="34"/>
  <c r="BC264" i="31"/>
  <c r="C264" i="43" l="1"/>
  <c r="BR200" i="34"/>
  <c r="BR201" i="34"/>
  <c r="AM212" i="34"/>
  <c r="BC276" i="31"/>
  <c r="C276" i="43" l="1"/>
  <c r="BR212" i="34"/>
  <c r="AM250" i="34"/>
  <c r="BC314" i="31"/>
  <c r="C314" i="43" l="1"/>
  <c r="BR264" i="34"/>
  <c r="BR251" i="34"/>
  <c r="BR250" i="34"/>
  <c r="AM297" i="34"/>
  <c r="BC361" i="31"/>
  <c r="C361" i="43" l="1"/>
  <c r="BR297" i="34"/>
  <c r="BR244" i="34"/>
  <c r="AM101" i="34"/>
  <c r="BC165" i="31"/>
  <c r="C165" i="43" l="1"/>
  <c r="BR287" i="34"/>
  <c r="BR100" i="34"/>
  <c r="BR101" i="34"/>
  <c r="AM124" i="34"/>
  <c r="BC188" i="31"/>
  <c r="C188" i="43" l="1"/>
  <c r="BR125" i="34"/>
  <c r="BR124" i="34"/>
  <c r="AM262" i="34"/>
  <c r="BC326" i="31"/>
  <c r="C326" i="43" l="1"/>
  <c r="AM255" i="34"/>
  <c r="BR262" i="34"/>
  <c r="BR255" i="34"/>
  <c r="AM17" i="34"/>
  <c r="BC81" i="31"/>
  <c r="BC319" i="31"/>
  <c r="C319" i="43" l="1"/>
  <c r="C81" i="43"/>
  <c r="BR19" i="34"/>
  <c r="BR17" i="34"/>
  <c r="BR18" i="34"/>
  <c r="AM208" i="34"/>
  <c r="BC272" i="31"/>
  <c r="C272" i="43" l="1"/>
  <c r="BR208" i="34"/>
  <c r="BR26" i="34"/>
  <c r="AM291" i="34"/>
  <c r="BC355" i="31"/>
  <c r="C355" i="43" l="1"/>
  <c r="AM295" i="34"/>
  <c r="BR291" i="34"/>
  <c r="AM114" i="34"/>
  <c r="BC359" i="31"/>
  <c r="BC178" i="31"/>
  <c r="C178" i="43" l="1"/>
  <c r="C359" i="43"/>
  <c r="BR295" i="34"/>
  <c r="BR296" i="34" s="1"/>
  <c r="AM305" i="34"/>
  <c r="BR116" i="34"/>
  <c r="BR114" i="34"/>
  <c r="BR117" i="34"/>
  <c r="BR115" i="34"/>
  <c r="BR113" i="34"/>
  <c r="AM296" i="34"/>
  <c r="AM281" i="34"/>
  <c r="BC369" i="31"/>
  <c r="BC360" i="31"/>
  <c r="BC345" i="31"/>
  <c r="C369" i="43" l="1"/>
  <c r="C360" i="43"/>
  <c r="C345" i="43"/>
  <c r="BR305" i="34"/>
  <c r="BR281" i="34"/>
  <c r="AM159" i="34"/>
  <c r="BC223" i="31"/>
  <c r="C223" i="43" l="1"/>
  <c r="BR158" i="34"/>
  <c r="BR159" i="34"/>
  <c r="C351" i="31" l="1"/>
  <c r="C181" i="31"/>
  <c r="C189" i="31"/>
  <c r="C350" i="31"/>
  <c r="C179" i="31"/>
  <c r="C182" i="31"/>
  <c r="C227" i="31"/>
  <c r="C201" i="31"/>
  <c r="C296" i="31"/>
  <c r="C82" i="31"/>
  <c r="C353" i="31"/>
  <c r="G311" i="31"/>
  <c r="H101" i="31"/>
  <c r="C180" i="31"/>
  <c r="C255" i="31"/>
  <c r="C344" i="31"/>
  <c r="C314" i="31"/>
  <c r="C178" i="31"/>
  <c r="C360" i="31"/>
  <c r="C83" i="31"/>
  <c r="C361" i="31"/>
  <c r="C308" i="31"/>
  <c r="C345" i="31"/>
  <c r="C257" i="31"/>
  <c r="C164" i="31"/>
  <c r="C330" i="31"/>
  <c r="C188" i="31"/>
  <c r="C326" i="31"/>
  <c r="C90" i="31"/>
  <c r="E313" i="31"/>
  <c r="F333" i="31"/>
  <c r="C169" i="31"/>
  <c r="C369" i="31"/>
  <c r="C319" i="31"/>
  <c r="C359" i="31"/>
  <c r="C263" i="31"/>
  <c r="G312" i="31"/>
  <c r="D333" i="31"/>
  <c r="C168" i="31"/>
  <c r="H311" i="31"/>
  <c r="C321" i="31"/>
  <c r="H333" i="31"/>
  <c r="C287" i="31"/>
  <c r="C160" i="31"/>
  <c r="C124" i="31"/>
  <c r="G313" i="31"/>
  <c r="C272" i="31"/>
  <c r="C328" i="31"/>
  <c r="C225" i="31"/>
  <c r="C81" i="31"/>
  <c r="C276" i="31"/>
  <c r="C265" i="31"/>
  <c r="H312" i="31"/>
  <c r="E333" i="31"/>
  <c r="C315" i="31"/>
  <c r="C264" i="31"/>
  <c r="C165" i="31"/>
  <c r="C177" i="31"/>
  <c r="C212" i="31"/>
  <c r="H313" i="31"/>
  <c r="C355" i="31"/>
  <c r="C295" i="31"/>
  <c r="C170" i="31"/>
  <c r="F313" i="31"/>
  <c r="G333" i="31"/>
  <c r="C223" i="31"/>
  <c r="C222" i="31"/>
  <c r="AM283" i="34"/>
  <c r="D33" i="44"/>
  <c r="D271" i="44"/>
  <c r="D256" i="44"/>
  <c r="D160" i="44"/>
  <c r="D192" i="44"/>
  <c r="D213" i="44"/>
  <c r="D17" i="44"/>
  <c r="D43" i="44"/>
  <c r="D191" i="44"/>
  <c r="D134" i="44"/>
  <c r="D120" i="44"/>
  <c r="D35" i="44"/>
  <c r="D223" i="44"/>
  <c r="D197" i="44"/>
  <c r="D40" i="44"/>
  <c r="D159" i="44"/>
  <c r="D208" i="44"/>
  <c r="D286" i="44"/>
  <c r="D147" i="44"/>
  <c r="D39" i="44"/>
  <c r="D190" i="44"/>
  <c r="D196" i="44"/>
  <c r="D148" i="32"/>
  <c r="D209" i="44"/>
  <c r="D229" i="44"/>
  <c r="D42" i="44"/>
  <c r="D19" i="44"/>
  <c r="D41" i="44"/>
  <c r="D211" i="44"/>
  <c r="D148" i="44"/>
  <c r="D121" i="44"/>
  <c r="D145" i="44"/>
  <c r="D130" i="44"/>
  <c r="D285" i="44"/>
  <c r="D212" i="44"/>
  <c r="I78" i="44"/>
  <c r="D246" i="44"/>
  <c r="D18" i="44"/>
  <c r="D98" i="44"/>
  <c r="D94" i="44"/>
  <c r="D133" i="44"/>
  <c r="D34" i="44"/>
  <c r="D193" i="44"/>
  <c r="BC347" i="31"/>
  <c r="D158" i="44"/>
  <c r="D195" i="44"/>
  <c r="D218" i="44"/>
  <c r="D95" i="44"/>
  <c r="D108" i="44"/>
  <c r="D113" i="44"/>
  <c r="D97" i="44"/>
  <c r="D251" i="44"/>
  <c r="D194" i="44"/>
  <c r="D252" i="44" l="1"/>
  <c r="C43" i="43" s="1"/>
  <c r="D114" i="44"/>
  <c r="C28" i="43" s="1"/>
  <c r="D161" i="44"/>
  <c r="C33" i="43" s="1"/>
  <c r="D224" i="44"/>
  <c r="C39" i="43" s="1"/>
  <c r="D287" i="44"/>
  <c r="C48" i="43" s="1"/>
  <c r="D135" i="44"/>
  <c r="C30" i="43" s="1"/>
  <c r="D247" i="44"/>
  <c r="C42" i="43" s="1"/>
  <c r="D198" i="44"/>
  <c r="C36" i="43" s="1"/>
  <c r="D219" i="44"/>
  <c r="C38" i="43" s="1"/>
  <c r="D109" i="44"/>
  <c r="C27" i="43" s="1"/>
  <c r="D230" i="44"/>
  <c r="D257" i="44"/>
  <c r="C44" i="43" s="1"/>
  <c r="C347" i="43"/>
  <c r="BR300" i="34"/>
  <c r="BR283" i="34"/>
  <c r="BR207" i="34"/>
  <c r="C60" i="43" l="1"/>
  <c r="C40" i="43"/>
  <c r="C364" i="31"/>
  <c r="C271" i="31"/>
  <c r="C347" i="31"/>
  <c r="AM219" i="34"/>
  <c r="BR91" i="34" s="1"/>
  <c r="D280" i="44"/>
  <c r="D278" i="44"/>
  <c r="BC283" i="31"/>
  <c r="D279" i="44"/>
  <c r="D281" i="44" l="1"/>
  <c r="C283" i="43"/>
  <c r="BR219" i="34"/>
  <c r="BR92" i="34"/>
  <c r="AM66" i="34"/>
  <c r="BC130" i="31"/>
  <c r="C47" i="43" l="1"/>
  <c r="C130" i="43"/>
  <c r="BR66" i="34"/>
  <c r="C156" i="31"/>
  <c r="C283" i="31"/>
  <c r="AM20" i="34"/>
  <c r="BC84" i="31"/>
  <c r="D205" i="44"/>
  <c r="D204" i="44"/>
  <c r="D204" i="32"/>
  <c r="C84" i="43" l="1"/>
  <c r="BR20" i="34"/>
  <c r="C130" i="31"/>
  <c r="AM21" i="34"/>
  <c r="BC85" i="31"/>
  <c r="D73" i="44"/>
  <c r="C85" i="43" l="1"/>
  <c r="BR21" i="34"/>
  <c r="AM293" i="34"/>
  <c r="BC357" i="31"/>
  <c r="C357" i="43" l="1"/>
  <c r="BR293" i="34"/>
  <c r="AM36" i="34"/>
  <c r="BC100" i="31"/>
  <c r="C100" i="43" l="1"/>
  <c r="BR36" i="34"/>
  <c r="AM214" i="34"/>
  <c r="BC278" i="31"/>
  <c r="C278" i="43" l="1"/>
  <c r="BR214" i="34"/>
  <c r="AM278" i="34"/>
  <c r="BC342" i="31"/>
  <c r="C342" i="43" l="1"/>
  <c r="BR278" i="34"/>
  <c r="AM34" i="34"/>
  <c r="BC98" i="31"/>
  <c r="C98" i="43" l="1"/>
  <c r="BR34" i="34"/>
  <c r="AM35" i="34"/>
  <c r="BC99" i="31"/>
  <c r="C99" i="43" l="1"/>
  <c r="BR35" i="34"/>
  <c r="AM128" i="34"/>
  <c r="BC192" i="31"/>
  <c r="C192" i="43" l="1"/>
  <c r="BR128" i="34"/>
  <c r="BR126" i="34"/>
  <c r="AM301" i="34"/>
  <c r="BC365" i="31"/>
  <c r="C365" i="43" l="1"/>
  <c r="BR301" i="34"/>
  <c r="C190" i="31"/>
  <c r="AM79" i="34"/>
  <c r="D96" i="44"/>
  <c r="BC143" i="31"/>
  <c r="C143" i="43" l="1"/>
  <c r="AM77" i="34"/>
  <c r="BC141" i="31"/>
  <c r="C141" i="43" l="1"/>
  <c r="BR79" i="34"/>
  <c r="BR77" i="34"/>
  <c r="AM76" i="34"/>
  <c r="BC140" i="31"/>
  <c r="C140" i="43" l="1"/>
  <c r="AM73" i="34"/>
  <c r="AM78" i="34"/>
  <c r="BR76" i="34"/>
  <c r="BC142" i="31"/>
  <c r="BC137" i="31"/>
  <c r="C142" i="43" l="1"/>
  <c r="C137" i="43"/>
  <c r="BR73" i="34"/>
  <c r="BR78" i="34"/>
  <c r="AM209" i="34" l="1"/>
  <c r="BC273" i="31"/>
  <c r="C273" i="43" l="1"/>
  <c r="BR210" i="34"/>
  <c r="BR209" i="34"/>
  <c r="BR31" i="34"/>
  <c r="AM27" i="34"/>
  <c r="BC91" i="31"/>
  <c r="C91" i="43" l="1"/>
  <c r="BR254" i="34"/>
  <c r="BR27" i="34"/>
  <c r="BR25" i="34"/>
  <c r="C274" i="31"/>
  <c r="C95" i="31"/>
  <c r="AM95" i="34"/>
  <c r="BC159" i="31"/>
  <c r="D32" i="44"/>
  <c r="D31" i="44"/>
  <c r="C159" i="43" l="1"/>
  <c r="BR220" i="34"/>
  <c r="BR97" i="34"/>
  <c r="BR95" i="34"/>
  <c r="C318" i="31"/>
  <c r="C89" i="31"/>
  <c r="AM218" i="34"/>
  <c r="BC282" i="31"/>
  <c r="D27" i="44"/>
  <c r="D26" i="44"/>
  <c r="C282" i="43" l="1"/>
  <c r="BR218" i="34"/>
  <c r="C161" i="31"/>
  <c r="C284" i="31"/>
  <c r="AM260" i="34"/>
  <c r="D210" i="44"/>
  <c r="BC324" i="31"/>
  <c r="D206" i="44"/>
  <c r="C324" i="43" l="1"/>
  <c r="BR276" i="34"/>
  <c r="BR260" i="34"/>
  <c r="C340" i="31" l="1"/>
  <c r="AM290" i="34"/>
  <c r="D169" i="44"/>
  <c r="BC354" i="31"/>
  <c r="C354" i="43" l="1"/>
  <c r="BR290" i="34"/>
  <c r="BR288" i="34"/>
  <c r="AM64" i="34"/>
  <c r="BC128" i="31"/>
  <c r="C128" i="43" l="1"/>
  <c r="BR64" i="34"/>
  <c r="BR65" i="34"/>
  <c r="C352" i="31"/>
  <c r="AM50" i="34"/>
  <c r="BC114" i="31"/>
  <c r="D150" i="44"/>
  <c r="C114" i="43" l="1"/>
  <c r="BR252" i="34"/>
  <c r="BR54" i="34"/>
  <c r="BR52" i="34"/>
  <c r="BR50" i="34"/>
  <c r="BR55" i="34"/>
  <c r="BR53" i="34"/>
  <c r="BR51" i="34"/>
  <c r="C129" i="31"/>
  <c r="AM80" i="34"/>
  <c r="BC144" i="31"/>
  <c r="D72" i="44"/>
  <c r="C144" i="43" l="1"/>
  <c r="BR225" i="34"/>
  <c r="BR81" i="34"/>
  <c r="BR80" i="34"/>
  <c r="C118" i="31"/>
  <c r="C316" i="31"/>
  <c r="C119" i="31"/>
  <c r="C116" i="31"/>
  <c r="C117" i="31"/>
  <c r="C115" i="31"/>
  <c r="D70" i="44"/>
  <c r="D66" i="44"/>
  <c r="D67" i="44"/>
  <c r="D68" i="44"/>
  <c r="D65" i="44"/>
  <c r="D69" i="44"/>
  <c r="C137" i="31" l="1"/>
  <c r="C142" i="31"/>
  <c r="C273" i="31"/>
  <c r="C143" i="31"/>
  <c r="C114" i="31"/>
  <c r="C324" i="31"/>
  <c r="C278" i="31"/>
  <c r="C99" i="31"/>
  <c r="C282" i="31"/>
  <c r="C128" i="31"/>
  <c r="C91" i="31"/>
  <c r="C140" i="31"/>
  <c r="C84" i="31"/>
  <c r="C342" i="31"/>
  <c r="C354" i="31"/>
  <c r="C365" i="31"/>
  <c r="C159" i="31"/>
  <c r="C98" i="31"/>
  <c r="C141" i="31"/>
  <c r="C357" i="31"/>
  <c r="C85" i="31"/>
  <c r="C100" i="31"/>
  <c r="C192" i="31"/>
  <c r="C145" i="31"/>
  <c r="C144" i="31"/>
  <c r="C289" i="31"/>
  <c r="AM9" i="34"/>
  <c r="BC73" i="31"/>
  <c r="D181" i="44"/>
  <c r="D180" i="44"/>
  <c r="D182" i="44"/>
  <c r="D266" i="44"/>
  <c r="D151" i="44"/>
  <c r="D184" i="44"/>
  <c r="D9" i="44"/>
  <c r="D207" i="44"/>
  <c r="D38" i="44"/>
  <c r="D168" i="44"/>
  <c r="D20" i="44"/>
  <c r="D36" i="44"/>
  <c r="D71" i="44"/>
  <c r="D37" i="44"/>
  <c r="D30" i="44"/>
  <c r="D272" i="44"/>
  <c r="D183" i="44"/>
  <c r="D28" i="44"/>
  <c r="D202" i="44"/>
  <c r="D88" i="44"/>
  <c r="D21" i="44"/>
  <c r="D64" i="44"/>
  <c r="D274" i="44" l="1"/>
  <c r="D45" i="44"/>
  <c r="C20" i="43" s="1"/>
  <c r="D214" i="44"/>
  <c r="C37" i="43" s="1"/>
  <c r="D74" i="44"/>
  <c r="C73" i="43"/>
  <c r="BR15" i="34"/>
  <c r="BR13" i="34"/>
  <c r="BR11" i="34"/>
  <c r="BR9" i="34"/>
  <c r="BR14" i="34"/>
  <c r="BR12" i="34"/>
  <c r="BR10" i="34"/>
  <c r="AM147" i="34"/>
  <c r="BC211" i="31"/>
  <c r="C23" i="43" l="1"/>
  <c r="C55" i="43"/>
  <c r="C46" i="43"/>
  <c r="C61" i="43"/>
  <c r="C211" i="43"/>
  <c r="BR265" i="34"/>
  <c r="BR186" i="34"/>
  <c r="BR151" i="34"/>
  <c r="BR147" i="34"/>
  <c r="BR144" i="34"/>
  <c r="C78" i="31"/>
  <c r="C76" i="31"/>
  <c r="C77" i="31"/>
  <c r="C75" i="31"/>
  <c r="C73" i="31"/>
  <c r="C74" i="31"/>
  <c r="C79" i="31"/>
  <c r="AM282" i="34"/>
  <c r="D12" i="44"/>
  <c r="D10" i="44"/>
  <c r="D15" i="44"/>
  <c r="D14" i="44"/>
  <c r="D11" i="44"/>
  <c r="BC346" i="31"/>
  <c r="D16" i="44"/>
  <c r="D13" i="44"/>
  <c r="C346" i="43" l="1"/>
  <c r="BR282" i="34"/>
  <c r="C329" i="31"/>
  <c r="C250" i="31"/>
  <c r="C208" i="31"/>
  <c r="C215" i="31"/>
  <c r="C211" i="31"/>
  <c r="AM175" i="34"/>
  <c r="D124" i="44"/>
  <c r="D125" i="44"/>
  <c r="D118" i="44"/>
  <c r="D119" i="44"/>
  <c r="BC239" i="31"/>
  <c r="D123" i="44"/>
  <c r="D126" i="44" l="1"/>
  <c r="C29" i="43" s="1"/>
  <c r="C239" i="43"/>
  <c r="C346" i="31"/>
  <c r="AM176" i="34"/>
  <c r="BC240" i="31"/>
  <c r="D144" i="44"/>
  <c r="C240" i="43" l="1"/>
  <c r="BR176" i="34"/>
  <c r="C240" i="31"/>
  <c r="AM179" i="34"/>
  <c r="BC243" i="31"/>
  <c r="C243" i="43" l="1"/>
  <c r="AM205" i="34"/>
  <c r="BC269" i="31"/>
  <c r="C269" i="43" l="1"/>
  <c r="AM132" i="34"/>
  <c r="AM204" i="34"/>
  <c r="BC196" i="31"/>
  <c r="BC268" i="31"/>
  <c r="C268" i="43" l="1"/>
  <c r="C196" i="43"/>
  <c r="AM206" i="34"/>
  <c r="BR84" i="34"/>
  <c r="BR206" i="34"/>
  <c r="BR204" i="34"/>
  <c r="BR205" i="34"/>
  <c r="AM310" i="34"/>
  <c r="AM320" i="34"/>
  <c r="AM135" i="34"/>
  <c r="AM202" i="34"/>
  <c r="BC374" i="31"/>
  <c r="BC384" i="31"/>
  <c r="BC270" i="31"/>
  <c r="BC199" i="31"/>
  <c r="BC266" i="31"/>
  <c r="C266" i="43" l="1"/>
  <c r="C199" i="43"/>
  <c r="C384" i="43"/>
  <c r="C374" i="43"/>
  <c r="C270" i="43"/>
  <c r="BR202" i="34"/>
  <c r="BR310" i="34"/>
  <c r="C268" i="31"/>
  <c r="C269" i="31"/>
  <c r="C270" i="31"/>
  <c r="BR320" i="34"/>
  <c r="BR135" i="34"/>
  <c r="AM318" i="34"/>
  <c r="BC382" i="31"/>
  <c r="C382" i="43" l="1"/>
  <c r="C266" i="31"/>
  <c r="C199" i="31"/>
  <c r="C374" i="31"/>
  <c r="C384" i="31"/>
  <c r="BR318" i="34"/>
  <c r="AM319" i="34"/>
  <c r="BC383" i="31"/>
  <c r="C383" i="43" l="1"/>
  <c r="C382" i="31"/>
  <c r="BR319" i="34"/>
  <c r="BR307" i="34" s="1"/>
  <c r="BR317" i="34" s="1"/>
  <c r="AM307" i="34"/>
  <c r="AM134" i="34"/>
  <c r="BC371" i="31"/>
  <c r="BC198" i="31"/>
  <c r="C371" i="43" l="1"/>
  <c r="C198" i="43"/>
  <c r="AM306" i="34"/>
  <c r="C383" i="31"/>
  <c r="BR134" i="34"/>
  <c r="AM317" i="34"/>
  <c r="C371" i="31"/>
  <c r="AM130" i="34"/>
  <c r="BC381" i="31"/>
  <c r="BC194" i="31"/>
  <c r="BC370" i="31"/>
  <c r="C370" i="43" l="1"/>
  <c r="C194" i="43"/>
  <c r="C381" i="43"/>
  <c r="BR306" i="34"/>
  <c r="BR309" i="34" s="1"/>
  <c r="C198" i="31"/>
  <c r="C381" i="31"/>
  <c r="AM129" i="34"/>
  <c r="C370" i="31"/>
  <c r="AM309" i="34"/>
  <c r="AM133" i="34"/>
  <c r="D101" i="44"/>
  <c r="D100" i="44"/>
  <c r="BC373" i="31"/>
  <c r="BC197" i="31"/>
  <c r="BC193" i="31"/>
  <c r="C193" i="43" l="1"/>
  <c r="C373" i="43"/>
  <c r="C197" i="43"/>
  <c r="BR133" i="34"/>
  <c r="BR132" i="34"/>
  <c r="C373" i="31"/>
  <c r="AM302" i="34"/>
  <c r="AM123" i="34"/>
  <c r="BC187" i="31"/>
  <c r="BC366" i="31"/>
  <c r="D102" i="44"/>
  <c r="C187" i="43" l="1"/>
  <c r="C366" i="43"/>
  <c r="BR302" i="34"/>
  <c r="BR123" i="34"/>
  <c r="C197" i="31"/>
  <c r="C196" i="31"/>
  <c r="BR130" i="34"/>
  <c r="C187" i="31" l="1"/>
  <c r="C366" i="31"/>
  <c r="C194" i="31"/>
  <c r="BR129" i="34"/>
  <c r="D103" i="32"/>
  <c r="C193" i="31" l="1"/>
  <c r="AM241" i="34"/>
  <c r="AM242" i="34"/>
  <c r="AM245" i="34"/>
  <c r="AM243" i="34"/>
  <c r="C309" i="43" l="1"/>
  <c r="C305" i="43"/>
  <c r="C306" i="43"/>
  <c r="C307" i="43"/>
  <c r="BR245" i="34"/>
  <c r="BR242" i="34"/>
  <c r="AM248" i="34"/>
  <c r="O16" i="36" l="1"/>
  <c r="O15" i="36"/>
  <c r="O18" i="36"/>
  <c r="O17" i="36"/>
  <c r="C312" i="43"/>
  <c r="BR248" i="34"/>
  <c r="AM246" i="34"/>
  <c r="C310" i="43" l="1"/>
  <c r="BR246" i="34"/>
  <c r="AM240" i="34"/>
  <c r="C304" i="43" l="1"/>
  <c r="BR240" i="34"/>
  <c r="BR243" i="34" l="1"/>
  <c r="BR241" i="34"/>
  <c r="AM249" i="34"/>
  <c r="C313" i="43" l="1"/>
  <c r="BR249" i="34"/>
  <c r="BR157" i="34" s="1"/>
  <c r="AM37" i="34"/>
  <c r="C101" i="43" l="1"/>
  <c r="BR37" i="34"/>
  <c r="AM247" i="34"/>
  <c r="C311" i="43" l="1"/>
  <c r="BR247" i="34"/>
  <c r="AM120" i="34"/>
  <c r="C184" i="43" l="1"/>
  <c r="BR120" i="34"/>
  <c r="AM164" i="34"/>
  <c r="C228" i="43" l="1"/>
  <c r="BR164" i="34"/>
  <c r="AM269" i="34" l="1"/>
  <c r="C333" i="43" l="1"/>
  <c r="BR269" i="34"/>
  <c r="AM273" i="34" l="1"/>
  <c r="C337" i="43" l="1"/>
  <c r="BR256" i="34"/>
  <c r="BR273" i="34"/>
  <c r="BR194" i="34"/>
  <c r="C258" i="31" l="1"/>
  <c r="C320" i="31"/>
  <c r="AM172" i="34"/>
  <c r="C236" i="43" l="1"/>
  <c r="BR175" i="34"/>
  <c r="BR178" i="34" s="1"/>
  <c r="BR172" i="34"/>
  <c r="C297" i="31"/>
  <c r="C239" i="31"/>
  <c r="BR179" i="34" l="1"/>
  <c r="BR181" i="34"/>
  <c r="C242" i="31"/>
  <c r="C243" i="31"/>
  <c r="AM4" i="34"/>
  <c r="C68" i="43" l="1"/>
  <c r="BR5" i="34"/>
  <c r="AM5" i="34"/>
  <c r="BR4" i="34"/>
  <c r="AM274" i="34"/>
  <c r="C338" i="43" l="1"/>
  <c r="C69" i="43"/>
  <c r="BR274" i="34"/>
  <c r="AM74" i="34"/>
  <c r="C138" i="43" l="1"/>
  <c r="BR74" i="34"/>
  <c r="BR75" i="34"/>
  <c r="C139" i="31" l="1"/>
  <c r="AW181" i="34" l="1"/>
  <c r="AX181" i="34"/>
  <c r="AP181" i="34"/>
  <c r="AO181" i="34"/>
  <c r="AN181" i="34"/>
  <c r="AR181" i="34"/>
  <c r="AQ181" i="34"/>
  <c r="AV181" i="34" l="1"/>
  <c r="AT181" i="34" l="1"/>
  <c r="AU181" i="34" l="1"/>
  <c r="AS181" i="34" l="1"/>
  <c r="AM181" i="34" l="1"/>
  <c r="N58" i="25"/>
  <c r="N8" i="30"/>
  <c r="I119" i="25"/>
  <c r="K209" i="25"/>
  <c r="O121" i="30"/>
  <c r="L93" i="25"/>
  <c r="E272" i="25"/>
  <c r="L159" i="25"/>
  <c r="J21" i="25"/>
  <c r="D8" i="30"/>
  <c r="M183" i="30"/>
  <c r="I79" i="30"/>
  <c r="E99" i="30"/>
  <c r="J278" i="30"/>
  <c r="J217" i="30"/>
  <c r="M64" i="25"/>
  <c r="I117" i="30"/>
  <c r="L237" i="30"/>
  <c r="E104" i="25"/>
  <c r="BC138" i="31"/>
  <c r="I17" i="25"/>
  <c r="F33" i="25"/>
  <c r="E32" i="30"/>
  <c r="K67" i="25"/>
  <c r="N98" i="30"/>
  <c r="H72" i="30"/>
  <c r="M9" i="30"/>
  <c r="N64" i="25"/>
  <c r="D124" i="30"/>
  <c r="D19" i="30"/>
  <c r="K270" i="30"/>
  <c r="O44" i="25"/>
  <c r="J64" i="25"/>
  <c r="I20" i="30"/>
  <c r="K238" i="30"/>
  <c r="F86" i="30"/>
  <c r="O194" i="30"/>
  <c r="J180" i="30"/>
  <c r="I168" i="25"/>
  <c r="J195" i="25"/>
  <c r="M59" i="30"/>
  <c r="I203" i="25"/>
  <c r="J210" i="30"/>
  <c r="K143" i="30"/>
  <c r="L57" i="30"/>
  <c r="D274" i="25"/>
  <c r="E247" i="25"/>
  <c r="K211" i="30"/>
  <c r="G230" i="25"/>
  <c r="L169" i="25"/>
  <c r="N100" i="25"/>
  <c r="N57" i="25"/>
  <c r="G157" i="30"/>
  <c r="N94" i="30"/>
  <c r="D84" i="32"/>
  <c r="N28" i="25"/>
  <c r="D97" i="25"/>
  <c r="K147" i="30"/>
  <c r="D36" i="25"/>
  <c r="N100" i="30"/>
  <c r="M10" i="25"/>
  <c r="N121" i="25"/>
  <c r="D123" i="30"/>
  <c r="M34" i="30"/>
  <c r="O198" i="25"/>
  <c r="O179" i="25"/>
  <c r="E8" i="30"/>
  <c r="M14" i="30"/>
  <c r="H182" i="30"/>
  <c r="I213" i="25"/>
  <c r="M94" i="25"/>
  <c r="E43" i="25"/>
  <c r="I164" i="30"/>
  <c r="M15" i="30"/>
  <c r="O85" i="25"/>
  <c r="M99" i="30"/>
  <c r="O86" i="30"/>
  <c r="D269" i="30"/>
  <c r="K57" i="30"/>
  <c r="E40" i="25"/>
  <c r="O182" i="30"/>
  <c r="K241" i="25"/>
  <c r="H73" i="25"/>
  <c r="O191" i="30"/>
  <c r="I57" i="30"/>
  <c r="M152" i="25"/>
  <c r="I18" i="30"/>
  <c r="F179" i="30"/>
  <c r="J205" i="25"/>
  <c r="M145" i="25"/>
  <c r="N69" i="25"/>
  <c r="G98" i="25"/>
  <c r="E274" i="25"/>
  <c r="E27" i="25"/>
  <c r="I212" i="25"/>
  <c r="D124" i="25"/>
  <c r="BC338" i="31"/>
  <c r="F159" i="30"/>
  <c r="I257" i="25"/>
  <c r="H29" i="25"/>
  <c r="E30" i="30"/>
  <c r="H210" i="25"/>
  <c r="N166" i="25"/>
  <c r="K11" i="25"/>
  <c r="M179" i="25"/>
  <c r="G191" i="30"/>
  <c r="O56" i="25"/>
  <c r="L131" i="30"/>
  <c r="D252" i="25"/>
  <c r="G104" i="25"/>
  <c r="J9" i="30"/>
  <c r="L99" i="25"/>
  <c r="J158" i="30"/>
  <c r="J152" i="30"/>
  <c r="I132" i="30"/>
  <c r="M64" i="30"/>
  <c r="G71" i="30"/>
  <c r="D212" i="25"/>
  <c r="F194" i="25"/>
  <c r="J159" i="25"/>
  <c r="O43" i="30"/>
  <c r="N9" i="30"/>
  <c r="K57" i="25"/>
  <c r="K16" i="25"/>
  <c r="F157" i="30"/>
  <c r="E194" i="30"/>
  <c r="J41" i="30"/>
  <c r="F121" i="30"/>
  <c r="H101" i="30"/>
  <c r="G120" i="30"/>
  <c r="M151" i="30"/>
  <c r="J207" i="30"/>
  <c r="I8" i="25"/>
  <c r="J96" i="25"/>
  <c r="K36" i="25"/>
  <c r="L44" i="30"/>
  <c r="K240" i="25"/>
  <c r="H39" i="30"/>
  <c r="K133" i="25"/>
  <c r="O68" i="25"/>
  <c r="L107" i="30"/>
  <c r="L183" i="30"/>
  <c r="H192" i="30"/>
  <c r="K69" i="25"/>
  <c r="O125" i="25"/>
  <c r="J17" i="30"/>
  <c r="K41" i="30"/>
  <c r="D13" i="30"/>
  <c r="N166" i="30"/>
  <c r="I40" i="30"/>
  <c r="J280" i="25"/>
  <c r="O12" i="30"/>
  <c r="K180" i="30"/>
  <c r="N49" i="30"/>
  <c r="H41" i="30"/>
  <c r="F65" i="25"/>
  <c r="F79" i="30"/>
  <c r="F170" i="25"/>
  <c r="M31" i="25"/>
  <c r="K122" i="25"/>
  <c r="E44" i="25"/>
  <c r="BC101" i="31"/>
  <c r="M206" i="25"/>
  <c r="I158" i="30"/>
  <c r="N124" i="30"/>
  <c r="BC228" i="31"/>
  <c r="D40" i="30"/>
  <c r="D167" i="30"/>
  <c r="D140" i="25"/>
  <c r="E131" i="25"/>
  <c r="F224" i="25"/>
  <c r="L96" i="30"/>
  <c r="N97" i="30"/>
  <c r="N19" i="25"/>
  <c r="F69" i="25"/>
  <c r="D165" i="44"/>
  <c r="L151" i="30"/>
  <c r="I67" i="25"/>
  <c r="F37" i="25"/>
  <c r="H166" i="30"/>
  <c r="H122" i="25"/>
  <c r="F93" i="30"/>
  <c r="H263" i="30"/>
  <c r="O100" i="25"/>
  <c r="E19" i="30"/>
  <c r="N36" i="30"/>
  <c r="K281" i="25"/>
  <c r="I153" i="25"/>
  <c r="M181" i="25"/>
  <c r="E122" i="25"/>
  <c r="N13" i="30"/>
  <c r="I97" i="30"/>
  <c r="H13" i="30"/>
  <c r="N213" i="25"/>
  <c r="I240" i="25"/>
  <c r="F67" i="30"/>
  <c r="I157" i="30"/>
  <c r="G69" i="30"/>
  <c r="M192" i="25"/>
  <c r="N49" i="25"/>
  <c r="I272" i="25"/>
  <c r="M57" i="30"/>
  <c r="F130" i="30"/>
  <c r="N122" i="25"/>
  <c r="E43" i="30"/>
  <c r="L178" i="30"/>
  <c r="E244" i="30"/>
  <c r="L68" i="25"/>
  <c r="L165" i="30"/>
  <c r="K138" i="30"/>
  <c r="I56" i="25"/>
  <c r="N152" i="30"/>
  <c r="N154" i="25"/>
  <c r="J154" i="25"/>
  <c r="D85" i="30"/>
  <c r="M96" i="25"/>
  <c r="M157" i="30"/>
  <c r="N31" i="25"/>
  <c r="H69" i="25"/>
  <c r="D191" i="25"/>
  <c r="H271" i="30"/>
  <c r="J201" i="30"/>
  <c r="J36" i="25"/>
  <c r="G204" i="30"/>
  <c r="K257" i="25"/>
  <c r="K263" i="30"/>
  <c r="J19" i="30"/>
  <c r="J147" i="30"/>
  <c r="D28" i="25"/>
  <c r="N15" i="25"/>
  <c r="M125" i="25"/>
  <c r="F109" i="25"/>
  <c r="L124" i="30"/>
  <c r="K274" i="25"/>
  <c r="E68" i="30"/>
  <c r="D212" i="30"/>
  <c r="L236" i="30"/>
  <c r="K68" i="30"/>
  <c r="D27" i="25"/>
  <c r="M70" i="30"/>
  <c r="E54" i="30"/>
  <c r="O42" i="30"/>
  <c r="N170" i="25"/>
  <c r="J34" i="25"/>
  <c r="E195" i="30"/>
  <c r="N281" i="25"/>
  <c r="J132" i="25"/>
  <c r="H93" i="25"/>
  <c r="O69" i="25"/>
  <c r="M165" i="30"/>
  <c r="G196" i="30"/>
  <c r="K205" i="30"/>
  <c r="D93" i="25"/>
  <c r="G207" i="30"/>
  <c r="F57" i="25"/>
  <c r="O8" i="30"/>
  <c r="J33" i="25"/>
  <c r="O49" i="30"/>
  <c r="I196" i="30"/>
  <c r="H213" i="25"/>
  <c r="D194" i="25"/>
  <c r="E125" i="25"/>
  <c r="E123" i="25"/>
  <c r="N14" i="25"/>
  <c r="D28" i="30"/>
  <c r="M55" i="30"/>
  <c r="E15" i="25"/>
  <c r="H278" i="30"/>
  <c r="D196" i="25"/>
  <c r="G271" i="30"/>
  <c r="G192" i="25"/>
  <c r="N20" i="30"/>
  <c r="N102" i="25"/>
  <c r="G64" i="30"/>
  <c r="M20" i="30"/>
  <c r="N179" i="30"/>
  <c r="H145" i="25"/>
  <c r="O130" i="30"/>
  <c r="I166" i="25"/>
  <c r="I95" i="30"/>
  <c r="O18" i="25"/>
  <c r="H95" i="30"/>
  <c r="J112" i="30"/>
  <c r="G125" i="25"/>
  <c r="J242" i="25"/>
  <c r="J94" i="25"/>
  <c r="D58" i="25"/>
  <c r="N69" i="30"/>
  <c r="M28" i="25"/>
  <c r="K32" i="25"/>
  <c r="F68" i="25"/>
  <c r="G168" i="25"/>
  <c r="K192" i="25"/>
  <c r="J16" i="30"/>
  <c r="M160" i="25"/>
  <c r="K277" i="30"/>
  <c r="G179" i="30"/>
  <c r="H134" i="25"/>
  <c r="I32" i="25"/>
  <c r="G158" i="30"/>
  <c r="H7" i="25"/>
  <c r="M92" i="30"/>
  <c r="D71" i="25"/>
  <c r="K151" i="30"/>
  <c r="I247" i="25"/>
  <c r="L180" i="25"/>
  <c r="L65" i="25"/>
  <c r="E240" i="25"/>
  <c r="J33" i="30"/>
  <c r="N107" i="30"/>
  <c r="L120" i="30"/>
  <c r="F242" i="25"/>
  <c r="N179" i="25"/>
  <c r="E131" i="30"/>
  <c r="M31" i="30"/>
  <c r="O201" i="30"/>
  <c r="E212" i="25"/>
  <c r="H30" i="25"/>
  <c r="H94" i="25"/>
  <c r="I98" i="25"/>
  <c r="O197" i="25"/>
  <c r="I161" i="25"/>
  <c r="G41" i="25"/>
  <c r="E72" i="30"/>
  <c r="H164" i="30"/>
  <c r="F16" i="30"/>
  <c r="F21" i="25"/>
  <c r="F134" i="25"/>
  <c r="N190" i="30"/>
  <c r="J134" i="25"/>
  <c r="J54" i="25"/>
  <c r="G131" i="25"/>
  <c r="N101" i="25"/>
  <c r="O67" i="30"/>
  <c r="J67" i="30"/>
  <c r="G44" i="25"/>
  <c r="O41" i="30"/>
  <c r="E227" i="30"/>
  <c r="I210" i="25"/>
  <c r="N169" i="25"/>
  <c r="K204" i="30"/>
  <c r="I167" i="30"/>
  <c r="H230" i="25"/>
  <c r="H96" i="30"/>
  <c r="E68" i="25"/>
  <c r="F78" i="30"/>
  <c r="L13" i="30"/>
  <c r="M8" i="30"/>
  <c r="K100" i="30"/>
  <c r="O15" i="30"/>
  <c r="O205" i="25"/>
  <c r="G28" i="25"/>
  <c r="G55" i="30"/>
  <c r="K34" i="25"/>
  <c r="M239" i="30"/>
  <c r="N133" i="25"/>
  <c r="M85" i="30"/>
  <c r="I12" i="25"/>
  <c r="G29" i="25"/>
  <c r="K69" i="30"/>
  <c r="L109" i="25"/>
  <c r="H208" i="25"/>
  <c r="O134" i="25"/>
  <c r="N39" i="30"/>
  <c r="N167" i="30"/>
  <c r="F278" i="30"/>
  <c r="O68" i="30"/>
  <c r="G41" i="30"/>
  <c r="I40" i="25"/>
  <c r="K119" i="30"/>
  <c r="G120" i="25"/>
  <c r="L10" i="30"/>
  <c r="G121" i="25"/>
  <c r="I264" i="30"/>
  <c r="M59" i="25"/>
  <c r="G159" i="30"/>
  <c r="G274" i="25"/>
  <c r="J211" i="30"/>
  <c r="H44" i="30"/>
  <c r="K122" i="30"/>
  <c r="BF245" i="31"/>
  <c r="I211" i="25"/>
  <c r="E180" i="25"/>
  <c r="G92" i="30"/>
  <c r="M100" i="25"/>
  <c r="L134" i="25"/>
  <c r="G11" i="25"/>
  <c r="M7" i="30"/>
  <c r="L230" i="25"/>
  <c r="K99" i="30"/>
  <c r="M44" i="25"/>
  <c r="M197" i="25"/>
  <c r="N37" i="30"/>
  <c r="H182" i="25"/>
  <c r="E64" i="30"/>
  <c r="M30" i="25"/>
  <c r="N86" i="30"/>
  <c r="L38" i="30"/>
  <c r="L26" i="25"/>
  <c r="N13" i="25"/>
  <c r="G99" i="30"/>
  <c r="N230" i="25"/>
  <c r="L196" i="30"/>
  <c r="G38" i="25"/>
  <c r="E122" i="30"/>
  <c r="K195" i="25"/>
  <c r="H42" i="25"/>
  <c r="H16" i="30"/>
  <c r="F15" i="30"/>
  <c r="O31" i="30"/>
  <c r="J120" i="25"/>
  <c r="G167" i="30"/>
  <c r="N196" i="25"/>
  <c r="J56" i="30"/>
  <c r="M191" i="25"/>
  <c r="F8" i="30"/>
  <c r="L183" i="25"/>
  <c r="O19" i="30"/>
  <c r="M71" i="25"/>
  <c r="F241" i="44"/>
  <c r="D207" i="25"/>
  <c r="J277" i="30"/>
  <c r="K196" i="25"/>
  <c r="O8" i="25"/>
  <c r="I208" i="30"/>
  <c r="E69" i="30"/>
  <c r="D180" i="25"/>
  <c r="J121" i="30"/>
  <c r="N93" i="25"/>
  <c r="H121" i="30"/>
  <c r="J101" i="30"/>
  <c r="J210" i="25"/>
  <c r="H219" i="25"/>
  <c r="F214" i="25"/>
  <c r="E95" i="30"/>
  <c r="G206" i="25"/>
  <c r="L101" i="30"/>
  <c r="K190" i="30"/>
  <c r="J120" i="30"/>
  <c r="E140" i="25"/>
  <c r="E94" i="25"/>
  <c r="I273" i="25"/>
  <c r="J71" i="30"/>
  <c r="F277" i="30"/>
  <c r="N72" i="30"/>
  <c r="J67" i="25"/>
  <c r="D239" i="30"/>
  <c r="E204" i="30"/>
  <c r="D101" i="30"/>
  <c r="N56" i="25"/>
  <c r="O32" i="25"/>
  <c r="F36" i="25"/>
  <c r="O35" i="30"/>
  <c r="D112" i="30"/>
  <c r="H33" i="25"/>
  <c r="I16" i="30"/>
  <c r="J70" i="25"/>
  <c r="H196" i="25"/>
  <c r="E9" i="30"/>
  <c r="F20" i="25"/>
  <c r="E211" i="30"/>
  <c r="L281" i="25"/>
  <c r="E10" i="25"/>
  <c r="M18" i="25"/>
  <c r="H10" i="30"/>
  <c r="M178" i="30"/>
  <c r="D207" i="30"/>
  <c r="H15" i="25"/>
  <c r="G205" i="25"/>
  <c r="F219" i="25"/>
  <c r="F11" i="25"/>
  <c r="L31" i="25"/>
  <c r="M123" i="25"/>
  <c r="J132" i="30"/>
  <c r="F44" i="25"/>
  <c r="K206" i="30"/>
  <c r="N64" i="30"/>
  <c r="O42" i="25"/>
  <c r="O247" i="25"/>
  <c r="N11" i="30"/>
  <c r="I151" i="30"/>
  <c r="O204" i="30"/>
  <c r="L122" i="30"/>
  <c r="L239" i="25"/>
  <c r="L239" i="30"/>
  <c r="L56" i="30"/>
  <c r="O209" i="25"/>
  <c r="J185" i="25"/>
  <c r="E96" i="25"/>
  <c r="N178" i="30"/>
  <c r="K39" i="30"/>
  <c r="G131" i="30"/>
  <c r="H79" i="30"/>
  <c r="I206" i="30"/>
  <c r="D10" i="25"/>
  <c r="E134" i="25"/>
  <c r="D58" i="30"/>
  <c r="M194" i="25"/>
  <c r="M32" i="30"/>
  <c r="K182" i="25"/>
  <c r="I31" i="25"/>
  <c r="F271" i="30"/>
  <c r="J35" i="30"/>
  <c r="H208" i="30"/>
  <c r="D99" i="44"/>
  <c r="D239" i="44"/>
  <c r="BC236" i="31"/>
  <c r="H37" i="30"/>
  <c r="G100" i="30"/>
  <c r="N159" i="30"/>
  <c r="L123" i="25"/>
  <c r="I27" i="25"/>
  <c r="L43" i="25"/>
  <c r="O55" i="30"/>
  <c r="M27" i="25"/>
  <c r="E95" i="25"/>
  <c r="N210" i="30"/>
  <c r="E190" i="30"/>
  <c r="L102" i="25"/>
  <c r="F66" i="30"/>
  <c r="G70" i="30"/>
  <c r="O154" i="25"/>
  <c r="M7" i="25"/>
  <c r="L96" i="25"/>
  <c r="K114" i="25"/>
  <c r="M170" i="25"/>
  <c r="N26" i="30"/>
  <c r="G39" i="30"/>
  <c r="J170" i="25"/>
  <c r="N206" i="30"/>
  <c r="N193" i="30"/>
  <c r="E196" i="25"/>
  <c r="G55" i="25"/>
  <c r="H180" i="30"/>
  <c r="I19" i="30"/>
  <c r="F133" i="25"/>
  <c r="E27" i="30"/>
  <c r="H59" i="30"/>
  <c r="N277" i="30"/>
  <c r="D189" i="30"/>
  <c r="I27" i="30"/>
  <c r="G114" i="25"/>
  <c r="E213" i="25"/>
  <c r="M266" i="25"/>
  <c r="H132" i="25"/>
  <c r="F151" i="30"/>
  <c r="L54" i="25"/>
  <c r="K193" i="25"/>
  <c r="F7" i="25"/>
  <c r="O29" i="25"/>
  <c r="K193" i="30"/>
  <c r="G78" i="30"/>
  <c r="I198" i="25"/>
  <c r="N189" i="30"/>
  <c r="G65" i="30"/>
  <c r="K166" i="25"/>
  <c r="E133" i="30"/>
  <c r="E7" i="25"/>
  <c r="F31" i="25"/>
  <c r="D272" i="25"/>
  <c r="D20" i="30"/>
  <c r="M91" i="30"/>
  <c r="M19" i="25"/>
  <c r="D21" i="25"/>
  <c r="G123" i="25"/>
  <c r="J272" i="25"/>
  <c r="M203" i="25"/>
  <c r="J191" i="30"/>
  <c r="H56" i="25"/>
  <c r="O59" i="30"/>
  <c r="F102" i="25"/>
  <c r="F207" i="25"/>
  <c r="J16" i="25"/>
  <c r="J40" i="25"/>
  <c r="J71" i="25"/>
  <c r="K11" i="30"/>
  <c r="K71" i="25"/>
  <c r="N44" i="30"/>
  <c r="L58" i="25"/>
  <c r="H239" i="25"/>
  <c r="BC309" i="31"/>
  <c r="H257" i="25"/>
  <c r="F254" i="30"/>
  <c r="D209" i="25"/>
  <c r="D59" i="25"/>
  <c r="L34" i="25"/>
  <c r="F267" i="25"/>
  <c r="E193" i="25"/>
  <c r="G73" i="30"/>
  <c r="M140" i="25"/>
  <c r="H15" i="30"/>
  <c r="G29" i="30"/>
  <c r="N58" i="30"/>
  <c r="E67" i="30"/>
  <c r="O189" i="30"/>
  <c r="H238" i="30"/>
  <c r="F149" i="25"/>
  <c r="J29" i="30"/>
  <c r="N132" i="25"/>
  <c r="H266" i="25"/>
  <c r="K192" i="30"/>
  <c r="L9" i="25"/>
  <c r="J182" i="30"/>
  <c r="J86" i="30"/>
  <c r="M269" i="30"/>
  <c r="H58" i="25"/>
  <c r="I206" i="25"/>
  <c r="L122" i="25"/>
  <c r="L214" i="25"/>
  <c r="L97" i="30"/>
  <c r="F272" i="25"/>
  <c r="L66" i="30"/>
  <c r="D42" i="30"/>
  <c r="H59" i="25"/>
  <c r="H153" i="25"/>
  <c r="I170" i="25"/>
  <c r="J194" i="25"/>
  <c r="J96" i="30"/>
  <c r="I7" i="25"/>
  <c r="K121" i="25"/>
  <c r="F257" i="25"/>
  <c r="H165" i="30"/>
  <c r="F29" i="30"/>
  <c r="H57" i="25"/>
  <c r="E167" i="25"/>
  <c r="D133" i="30"/>
  <c r="L7" i="25"/>
  <c r="L257" i="25"/>
  <c r="L15" i="30"/>
  <c r="H65" i="25"/>
  <c r="M190" i="30"/>
  <c r="M98" i="30"/>
  <c r="M57" i="25"/>
  <c r="I119" i="30"/>
  <c r="J189" i="30"/>
  <c r="F269" i="30"/>
  <c r="N66" i="25"/>
  <c r="O56" i="30"/>
  <c r="I185" i="25"/>
  <c r="G10" i="30"/>
  <c r="O72" i="30"/>
  <c r="O28" i="30"/>
  <c r="H150" i="30"/>
  <c r="N211" i="30"/>
  <c r="F191" i="25"/>
  <c r="K28" i="30"/>
  <c r="N196" i="30"/>
  <c r="D92" i="30"/>
  <c r="G70" i="25"/>
  <c r="N18" i="25"/>
  <c r="H56" i="30"/>
  <c r="G152" i="30"/>
  <c r="K44" i="25"/>
  <c r="D214" i="25"/>
  <c r="N158" i="30"/>
  <c r="E85" i="30"/>
  <c r="I98" i="30"/>
  <c r="N18" i="30"/>
  <c r="E126" i="25"/>
  <c r="H11" i="25"/>
  <c r="F281" i="25"/>
  <c r="E98" i="25"/>
  <c r="K236" i="30"/>
  <c r="D195" i="30"/>
  <c r="E205" i="30"/>
  <c r="J131" i="30"/>
  <c r="O151" i="30"/>
  <c r="I135" i="25"/>
  <c r="D242" i="25"/>
  <c r="G249" i="30"/>
  <c r="N208" i="30"/>
  <c r="K59" i="25"/>
  <c r="BE245" i="31"/>
  <c r="M194" i="30"/>
  <c r="E185" i="25"/>
  <c r="L191" i="30"/>
  <c r="J55" i="25"/>
  <c r="I70" i="25"/>
  <c r="J32" i="25"/>
  <c r="M39" i="30"/>
  <c r="E191" i="30"/>
  <c r="E16" i="25"/>
  <c r="J31" i="30"/>
  <c r="D183" i="25"/>
  <c r="O7" i="25"/>
  <c r="E56" i="30"/>
  <c r="L41" i="30"/>
  <c r="K118" i="30"/>
  <c r="L100" i="25"/>
  <c r="F15" i="25"/>
  <c r="K168" i="25"/>
  <c r="M66" i="25"/>
  <c r="O57" i="30"/>
  <c r="E29" i="25"/>
  <c r="O181" i="30"/>
  <c r="J121" i="25"/>
  <c r="F152" i="25"/>
  <c r="M237" i="30"/>
  <c r="E36" i="30"/>
  <c r="I244" i="30"/>
  <c r="G270" i="30"/>
  <c r="O34" i="30"/>
  <c r="M247" i="25"/>
  <c r="G98" i="30"/>
  <c r="F193" i="30"/>
  <c r="F213" i="25"/>
  <c r="F181" i="30"/>
  <c r="N73" i="30"/>
  <c r="J72" i="30"/>
  <c r="K26" i="30"/>
  <c r="L179" i="25"/>
  <c r="K97" i="30"/>
  <c r="I121" i="30"/>
  <c r="E19" i="25"/>
  <c r="I179" i="25"/>
  <c r="K194" i="25"/>
  <c r="N219" i="25"/>
  <c r="J227" i="30"/>
  <c r="L40" i="30"/>
  <c r="E58" i="30"/>
  <c r="L193" i="25"/>
  <c r="O43" i="25"/>
  <c r="O101" i="30"/>
  <c r="N78" i="30"/>
  <c r="F252" i="25"/>
  <c r="O249" i="30"/>
  <c r="D238" i="44"/>
  <c r="N211" i="25"/>
  <c r="H181" i="30"/>
  <c r="N33" i="30"/>
  <c r="M15" i="25"/>
  <c r="M119" i="25"/>
  <c r="F20" i="30"/>
  <c r="L193" i="30"/>
  <c r="M43" i="30"/>
  <c r="H252" i="25"/>
  <c r="L86" i="30"/>
  <c r="F58" i="25"/>
  <c r="F34" i="25"/>
  <c r="E71" i="25"/>
  <c r="N224" i="25"/>
  <c r="M211" i="30"/>
  <c r="I71" i="25"/>
  <c r="L37" i="30"/>
  <c r="K134" i="25"/>
  <c r="H196" i="30"/>
  <c r="G209" i="25"/>
  <c r="E28" i="30"/>
  <c r="L194" i="30"/>
  <c r="N269" i="30"/>
  <c r="L168" i="25"/>
  <c r="M21" i="30"/>
  <c r="H267" i="25"/>
  <c r="H21" i="30"/>
  <c r="G64" i="25"/>
  <c r="H241" i="25"/>
  <c r="K67" i="30"/>
  <c r="D183" i="30"/>
  <c r="G94" i="30"/>
  <c r="H152" i="25"/>
  <c r="H85" i="25"/>
  <c r="E49" i="25"/>
  <c r="L73" i="30"/>
  <c r="D10" i="30"/>
  <c r="K166" i="30"/>
  <c r="D120" i="25"/>
  <c r="D263" i="30"/>
  <c r="O12" i="25"/>
  <c r="J190" i="30"/>
  <c r="F120" i="30"/>
  <c r="G16" i="30"/>
  <c r="L27" i="30"/>
  <c r="K65" i="30"/>
  <c r="J230" i="25"/>
  <c r="D70" i="25"/>
  <c r="G239" i="30"/>
  <c r="N180" i="30"/>
  <c r="I124" i="30"/>
  <c r="K66" i="25"/>
  <c r="F98" i="25"/>
  <c r="H241" i="44"/>
  <c r="N91" i="30"/>
  <c r="M38" i="25"/>
  <c r="E278" i="30"/>
  <c r="BC68" i="31"/>
  <c r="M249" i="30"/>
  <c r="K184" i="25"/>
  <c r="E12" i="25"/>
  <c r="F41" i="25"/>
  <c r="K78" i="30"/>
  <c r="D65" i="30"/>
  <c r="E123" i="30"/>
  <c r="J41" i="25"/>
  <c r="F39" i="30"/>
  <c r="K197" i="25"/>
  <c r="G102" i="25"/>
  <c r="H12" i="30"/>
  <c r="L69" i="30"/>
  <c r="J18" i="30"/>
  <c r="G107" i="30"/>
  <c r="J212" i="30"/>
  <c r="O71" i="30"/>
  <c r="J109" i="25"/>
  <c r="M99" i="25"/>
  <c r="G124" i="25"/>
  <c r="O152" i="30"/>
  <c r="H67" i="30"/>
  <c r="G21" i="30"/>
  <c r="J95" i="25"/>
  <c r="D277" i="30"/>
  <c r="F27" i="30"/>
  <c r="J198" i="25"/>
  <c r="N153" i="25"/>
  <c r="F117" i="30"/>
  <c r="O10" i="25"/>
  <c r="F94" i="30"/>
  <c r="M33" i="25"/>
  <c r="O180" i="25"/>
  <c r="K150" i="30"/>
  <c r="K12" i="30"/>
  <c r="I100" i="25"/>
  <c r="N207" i="30"/>
  <c r="M97" i="25"/>
  <c r="E150" i="30"/>
  <c r="N41" i="30"/>
  <c r="N239" i="25"/>
  <c r="E11" i="30"/>
  <c r="N214" i="25"/>
  <c r="G32" i="30"/>
  <c r="O20" i="30"/>
  <c r="I66" i="25"/>
  <c r="D11" i="30"/>
  <c r="G37" i="30"/>
  <c r="F168" i="25"/>
  <c r="G56" i="30"/>
  <c r="E167" i="30"/>
  <c r="H17" i="30"/>
  <c r="L49" i="25"/>
  <c r="H119" i="30"/>
  <c r="G109" i="25"/>
  <c r="F209" i="25"/>
  <c r="I39" i="25"/>
  <c r="K239" i="30"/>
  <c r="K117" i="30"/>
  <c r="D179" i="30"/>
  <c r="K207" i="30"/>
  <c r="D66" i="30"/>
  <c r="N43" i="30"/>
  <c r="K44" i="30"/>
  <c r="D164" i="30"/>
  <c r="L38" i="25"/>
  <c r="L17" i="30"/>
  <c r="N138" i="30"/>
  <c r="F78" i="25"/>
  <c r="M16" i="30"/>
  <c r="I191" i="25"/>
  <c r="E183" i="30"/>
  <c r="G194" i="30"/>
  <c r="E149" i="25"/>
  <c r="G212" i="25"/>
  <c r="E39" i="25"/>
  <c r="H31" i="30"/>
  <c r="H94" i="30"/>
  <c r="H55" i="30"/>
  <c r="H84" i="32"/>
  <c r="M13" i="30"/>
  <c r="O193" i="25"/>
  <c r="G153" i="25"/>
  <c r="L16" i="25"/>
  <c r="E101" i="30"/>
  <c r="D119" i="25"/>
  <c r="N17" i="25"/>
  <c r="D244" i="30"/>
  <c r="O203" i="25"/>
  <c r="L274" i="25"/>
  <c r="M95" i="30"/>
  <c r="N118" i="30"/>
  <c r="J195" i="30"/>
  <c r="H40" i="30"/>
  <c r="E64" i="25"/>
  <c r="H209" i="30"/>
  <c r="L29" i="25"/>
  <c r="BM245" i="31"/>
  <c r="D57" i="25"/>
  <c r="M254" i="30"/>
  <c r="I86" i="30"/>
  <c r="K280" i="25"/>
  <c r="M208" i="25"/>
  <c r="I194" i="25"/>
  <c r="L144" i="30"/>
  <c r="F40" i="30"/>
  <c r="I55" i="30"/>
  <c r="L98" i="25"/>
  <c r="E209" i="25"/>
  <c r="F195" i="25"/>
  <c r="H191" i="25"/>
  <c r="L129" i="30"/>
  <c r="H244" i="30"/>
  <c r="N270" i="30"/>
  <c r="L67" i="25"/>
  <c r="L33" i="30"/>
  <c r="J181" i="25"/>
  <c r="F92" i="30"/>
  <c r="I219" i="25"/>
  <c r="M143" i="30"/>
  <c r="D121" i="30"/>
  <c r="O107" i="30"/>
  <c r="E212" i="30"/>
  <c r="O123" i="30"/>
  <c r="M120" i="30"/>
  <c r="D72" i="30"/>
  <c r="O160" i="25"/>
  <c r="BC307" i="31"/>
  <c r="L59" i="25"/>
  <c r="I21" i="30"/>
  <c r="E73" i="30"/>
  <c r="F241" i="25"/>
  <c r="G182" i="30"/>
  <c r="D205" i="25"/>
  <c r="M132" i="30"/>
  <c r="N206" i="25"/>
  <c r="K153" i="25"/>
  <c r="L39" i="25"/>
  <c r="K242" i="25"/>
  <c r="I94" i="30"/>
  <c r="G93" i="25"/>
  <c r="I217" i="30"/>
  <c r="D57" i="30"/>
  <c r="J161" i="25"/>
  <c r="N29" i="30"/>
  <c r="M41" i="25"/>
  <c r="I57" i="25"/>
  <c r="D56" i="30"/>
  <c r="F138" i="30"/>
  <c r="D122" i="25"/>
  <c r="D88" i="32"/>
  <c r="N125" i="25"/>
  <c r="J54" i="30"/>
  <c r="L36" i="30"/>
  <c r="M158" i="30"/>
  <c r="E118" i="30"/>
  <c r="E120" i="25"/>
  <c r="O237" i="30"/>
  <c r="J192" i="25"/>
  <c r="N135" i="25"/>
  <c r="K14" i="25"/>
  <c r="G123" i="30"/>
  <c r="G166" i="30"/>
  <c r="N168" i="30"/>
  <c r="E97" i="30"/>
  <c r="G65" i="25"/>
  <c r="L271" i="30"/>
  <c r="K55" i="30"/>
  <c r="E121" i="30"/>
  <c r="L55" i="25"/>
  <c r="G7" i="25"/>
  <c r="G203" i="30"/>
  <c r="D17" i="25"/>
  <c r="J237" i="30"/>
  <c r="G205" i="30"/>
  <c r="O29" i="30"/>
  <c r="K266" i="25"/>
  <c r="D143" i="30"/>
  <c r="E191" i="25"/>
  <c r="M86" i="30"/>
  <c r="E152" i="25"/>
  <c r="F27" i="25"/>
  <c r="J179" i="25"/>
  <c r="N57" i="30"/>
  <c r="E149" i="30"/>
  <c r="N15" i="30"/>
  <c r="N119" i="30"/>
  <c r="K278" i="30"/>
  <c r="N278" i="30"/>
  <c r="K126" i="25"/>
  <c r="N68" i="30"/>
  <c r="F266" i="25"/>
  <c r="J27" i="30"/>
  <c r="G244" i="30"/>
  <c r="N201" i="30"/>
  <c r="H26" i="30"/>
  <c r="H36" i="30"/>
  <c r="H71" i="30"/>
  <c r="K146" i="25"/>
  <c r="J181" i="30"/>
  <c r="K42" i="30"/>
  <c r="L204" i="30"/>
  <c r="N242" i="25"/>
  <c r="M130" i="30"/>
  <c r="N140" i="25"/>
  <c r="K196" i="30"/>
  <c r="N165" i="30"/>
  <c r="N7" i="30"/>
  <c r="F208" i="25"/>
  <c r="L32" i="30"/>
  <c r="O181" i="25"/>
  <c r="O196" i="25"/>
  <c r="H18" i="30"/>
  <c r="E10" i="30"/>
  <c r="M44" i="30"/>
  <c r="K195" i="30"/>
  <c r="J68" i="25"/>
  <c r="I96" i="30"/>
  <c r="I133" i="30"/>
  <c r="D121" i="25"/>
  <c r="L195" i="30"/>
  <c r="D35" i="25"/>
  <c r="I150" i="30"/>
  <c r="M72" i="30"/>
  <c r="N203" i="30"/>
  <c r="H38" i="25"/>
  <c r="G210" i="30"/>
  <c r="J130" i="30"/>
  <c r="G154" i="25"/>
  <c r="H205" i="30"/>
  <c r="K152" i="25"/>
  <c r="L13" i="25"/>
  <c r="J107" i="30"/>
  <c r="G227" i="30"/>
  <c r="M219" i="25"/>
  <c r="F54" i="30"/>
  <c r="D32" i="25"/>
  <c r="M29" i="25"/>
  <c r="M97" i="30"/>
  <c r="G33" i="25"/>
  <c r="O36" i="30"/>
  <c r="F49" i="30"/>
  <c r="L197" i="25"/>
  <c r="O183" i="30"/>
  <c r="D169" i="25"/>
  <c r="D100" i="25"/>
  <c r="H68" i="25"/>
  <c r="L98" i="30"/>
  <c r="J7" i="30"/>
  <c r="G118" i="30"/>
  <c r="K10" i="30"/>
  <c r="F149" i="30"/>
  <c r="D193" i="30"/>
  <c r="I67" i="30"/>
  <c r="O184" i="25"/>
  <c r="K18" i="30"/>
  <c r="D43" i="25"/>
  <c r="G54" i="25"/>
  <c r="L132" i="25"/>
  <c r="M222" i="30"/>
  <c r="G211" i="30"/>
  <c r="L85" i="25"/>
  <c r="J196" i="25"/>
  <c r="E166" i="30"/>
  <c r="F227" i="30"/>
  <c r="H151" i="30"/>
  <c r="O278" i="30"/>
  <c r="I242" i="25"/>
  <c r="E214" i="25"/>
  <c r="D191" i="30"/>
  <c r="G201" i="30"/>
  <c r="E8" i="25"/>
  <c r="E17" i="30"/>
  <c r="J8" i="30"/>
  <c r="G34" i="30"/>
  <c r="L182" i="30"/>
  <c r="J100" i="25"/>
  <c r="H270" i="30"/>
  <c r="J267" i="25"/>
  <c r="E192" i="25"/>
  <c r="E161" i="25"/>
  <c r="L280" i="25"/>
  <c r="H167" i="30"/>
  <c r="O34" i="25"/>
  <c r="K37" i="25"/>
  <c r="E207" i="30"/>
  <c r="F7" i="30"/>
  <c r="M211" i="25"/>
  <c r="F17" i="25"/>
  <c r="K152" i="30"/>
  <c r="J149" i="25"/>
  <c r="D211" i="30"/>
  <c r="O140" i="25"/>
  <c r="M149" i="30"/>
  <c r="K9" i="25"/>
  <c r="F26" i="25"/>
  <c r="M153" i="25"/>
  <c r="F41" i="30"/>
  <c r="M126" i="25"/>
  <c r="F21" i="30"/>
  <c r="J118" i="30"/>
  <c r="O147" i="30"/>
  <c r="G54" i="30"/>
  <c r="N129" i="30"/>
  <c r="L152" i="25"/>
  <c r="M56" i="25"/>
  <c r="M191" i="30"/>
  <c r="L149" i="30"/>
  <c r="O93" i="25"/>
  <c r="G146" i="25"/>
  <c r="N212" i="30"/>
  <c r="I236" i="30"/>
  <c r="O30" i="25"/>
  <c r="H178" i="30"/>
  <c r="E124" i="30"/>
  <c r="I280" i="25"/>
  <c r="O39" i="25"/>
  <c r="G59" i="25"/>
  <c r="D166" i="25"/>
  <c r="I100" i="30"/>
  <c r="M177" i="30"/>
  <c r="H38" i="30"/>
  <c r="E70" i="25"/>
  <c r="L138" i="30"/>
  <c r="O241" i="44"/>
  <c r="E181" i="25"/>
  <c r="J36" i="30"/>
  <c r="F95" i="30"/>
  <c r="M203" i="30"/>
  <c r="N14" i="30"/>
  <c r="N241" i="25"/>
  <c r="G217" i="30"/>
  <c r="L54" i="30"/>
  <c r="L133" i="25"/>
  <c r="N78" i="25"/>
  <c r="L209" i="30"/>
  <c r="E98" i="30"/>
  <c r="O122" i="30"/>
  <c r="D271" i="30"/>
  <c r="F10" i="30"/>
  <c r="L224" i="25"/>
  <c r="G280" i="25"/>
  <c r="N209" i="30"/>
  <c r="J270" i="30"/>
  <c r="I207" i="30"/>
  <c r="N257" i="25"/>
  <c r="G206" i="30"/>
  <c r="M71" i="30"/>
  <c r="N149" i="30"/>
  <c r="K96" i="25"/>
  <c r="I26" i="25"/>
  <c r="J15" i="30"/>
  <c r="E57" i="30"/>
  <c r="L208" i="25"/>
  <c r="D145" i="25"/>
  <c r="H17" i="25"/>
  <c r="N40" i="30"/>
  <c r="M217" i="30"/>
  <c r="O213" i="25"/>
  <c r="H181" i="25"/>
  <c r="M207" i="25"/>
  <c r="E29" i="30"/>
  <c r="F18" i="25"/>
  <c r="H33" i="30"/>
  <c r="D193" i="25"/>
  <c r="F180" i="30"/>
  <c r="K185" i="25"/>
  <c r="G94" i="25"/>
  <c r="K201" i="30"/>
  <c r="K13" i="30"/>
  <c r="J159" i="30"/>
  <c r="I95" i="25"/>
  <c r="H184" i="25"/>
  <c r="K237" i="30"/>
  <c r="BC333" i="31"/>
  <c r="E16" i="30"/>
  <c r="E178" i="30"/>
  <c r="E79" i="30"/>
  <c r="L34" i="30"/>
  <c r="L71" i="30"/>
  <c r="F131" i="30"/>
  <c r="O219" i="25"/>
  <c r="J252" i="25"/>
  <c r="H98" i="30"/>
  <c r="G58" i="30"/>
  <c r="K273" i="25"/>
  <c r="G91" i="30"/>
  <c r="E7" i="30"/>
  <c r="F28" i="30"/>
  <c r="K72" i="25"/>
  <c r="D152" i="30"/>
  <c r="L249" i="30"/>
  <c r="H210" i="30"/>
  <c r="D181" i="30"/>
  <c r="D71" i="30"/>
  <c r="E165" i="30"/>
  <c r="E67" i="25"/>
  <c r="J273" i="25"/>
  <c r="I207" i="25"/>
  <c r="E12" i="30"/>
  <c r="J35" i="25"/>
  <c r="F35" i="30"/>
  <c r="M212" i="30"/>
  <c r="F32" i="30"/>
  <c r="G194" i="25"/>
  <c r="J15" i="25"/>
  <c r="K169" i="25"/>
  <c r="J254" i="30"/>
  <c r="H69" i="30"/>
  <c r="J65" i="25"/>
  <c r="L181" i="30"/>
  <c r="F270" i="30"/>
  <c r="L132" i="30"/>
  <c r="J179" i="30"/>
  <c r="M42" i="25"/>
  <c r="H207" i="30"/>
  <c r="N38" i="25"/>
  <c r="J13" i="25"/>
  <c r="D160" i="25"/>
  <c r="N185" i="25"/>
  <c r="H159" i="25"/>
  <c r="K272" i="25"/>
  <c r="F132" i="30"/>
  <c r="D38" i="25"/>
  <c r="N11" i="25"/>
  <c r="K132" i="25"/>
  <c r="G183" i="25"/>
  <c r="L93" i="30"/>
  <c r="H129" i="30"/>
  <c r="F133" i="30"/>
  <c r="G73" i="25"/>
  <c r="K194" i="30"/>
  <c r="G195" i="25"/>
  <c r="F249" i="30"/>
  <c r="G85" i="25"/>
  <c r="G18" i="25"/>
  <c r="K224" i="25"/>
  <c r="F183" i="30"/>
  <c r="H193" i="25"/>
  <c r="J70" i="30"/>
  <c r="M133" i="25"/>
  <c r="D208" i="30"/>
  <c r="F264" i="30"/>
  <c r="F144" i="30"/>
  <c r="L18" i="25"/>
  <c r="E194" i="25"/>
  <c r="O274" i="25"/>
  <c r="G181" i="25"/>
  <c r="K160" i="25"/>
  <c r="I33" i="25"/>
  <c r="L270" i="30"/>
  <c r="J42" i="30"/>
  <c r="D209" i="30"/>
  <c r="M38" i="30"/>
  <c r="H28" i="30"/>
  <c r="O149" i="30"/>
  <c r="I34" i="30"/>
  <c r="D157" i="30"/>
  <c r="O211" i="30"/>
  <c r="D26" i="30"/>
  <c r="G21" i="25"/>
  <c r="M161" i="25"/>
  <c r="F150" i="30"/>
  <c r="D130" i="30"/>
  <c r="F70" i="30"/>
  <c r="J152" i="25"/>
  <c r="I44" i="30"/>
  <c r="G35" i="30"/>
  <c r="M32" i="25"/>
  <c r="E20" i="30"/>
  <c r="N117" i="30"/>
  <c r="I179" i="30"/>
  <c r="E119" i="25"/>
  <c r="G101" i="25"/>
  <c r="F205" i="25"/>
  <c r="G236" i="30"/>
  <c r="D7" i="44"/>
  <c r="H185" i="25"/>
  <c r="I138" i="30"/>
  <c r="E138" i="30"/>
  <c r="M264" i="30"/>
  <c r="G86" i="30"/>
  <c r="G16" i="25"/>
  <c r="J55" i="30"/>
  <c r="M207" i="30"/>
  <c r="G42" i="30"/>
  <c r="D30" i="25"/>
  <c r="F101" i="25"/>
  <c r="F159" i="25"/>
  <c r="E280" i="25"/>
  <c r="I59" i="25"/>
  <c r="G277" i="30"/>
  <c r="M167" i="30"/>
  <c r="O239" i="30"/>
  <c r="I64" i="30"/>
  <c r="H18" i="25"/>
  <c r="E41" i="30"/>
  <c r="I239" i="30"/>
  <c r="F29" i="25"/>
  <c r="G58" i="25"/>
  <c r="N160" i="25"/>
  <c r="J57" i="25"/>
  <c r="H131" i="30"/>
  <c r="H36" i="25"/>
  <c r="H207" i="25"/>
  <c r="N147" i="30"/>
  <c r="G99" i="25"/>
  <c r="O44" i="30"/>
  <c r="L143" i="30"/>
  <c r="I197" i="25"/>
  <c r="O26" i="30"/>
  <c r="L273" i="25"/>
  <c r="J44" i="25"/>
  <c r="N263" i="30"/>
  <c r="D31" i="25"/>
  <c r="G208" i="25"/>
  <c r="E179" i="30"/>
  <c r="F107" i="30"/>
  <c r="O135" i="25"/>
  <c r="H273" i="25"/>
  <c r="O98" i="25"/>
  <c r="G68" i="25"/>
  <c r="E193" i="30"/>
  <c r="G257" i="25"/>
  <c r="L35" i="25"/>
  <c r="L153" i="25"/>
  <c r="H34" i="30"/>
  <c r="J31" i="25"/>
  <c r="F179" i="25"/>
  <c r="J133" i="30"/>
  <c r="H97" i="30"/>
  <c r="O19" i="25"/>
  <c r="N130" i="30"/>
  <c r="D270" i="30"/>
  <c r="E205" i="25"/>
  <c r="E35" i="25"/>
  <c r="M49" i="30"/>
  <c r="E58" i="25"/>
  <c r="N68" i="25"/>
  <c r="E160" i="25"/>
  <c r="M195" i="25"/>
  <c r="O210" i="30"/>
  <c r="O93" i="30"/>
  <c r="O9" i="25"/>
  <c r="O167" i="30"/>
  <c r="J73" i="30"/>
  <c r="E182" i="30"/>
  <c r="E121" i="25"/>
  <c r="O72" i="25"/>
  <c r="K212" i="25"/>
  <c r="I66" i="30"/>
  <c r="M95" i="25"/>
  <c r="G145" i="25"/>
  <c r="F13" i="30"/>
  <c r="F194" i="30"/>
  <c r="H133" i="30"/>
  <c r="D210" i="25"/>
  <c r="L152" i="30"/>
  <c r="E30" i="25"/>
  <c r="K7" i="25"/>
  <c r="E13" i="25"/>
  <c r="D73" i="25"/>
  <c r="K239" i="25"/>
  <c r="F67" i="25"/>
  <c r="D98" i="25"/>
  <c r="D42" i="25"/>
  <c r="G10" i="25"/>
  <c r="H205" i="25"/>
  <c r="L32" i="25"/>
  <c r="M30" i="30"/>
  <c r="E9" i="25"/>
  <c r="E34" i="25"/>
  <c r="G281" i="25"/>
  <c r="G241" i="44"/>
  <c r="K269" i="30"/>
  <c r="M119" i="30"/>
  <c r="O85" i="30"/>
  <c r="J182" i="25"/>
  <c r="E124" i="25"/>
  <c r="I41" i="30"/>
  <c r="F230" i="25"/>
  <c r="L168" i="30"/>
  <c r="L179" i="30"/>
  <c r="D180" i="30"/>
  <c r="L67" i="30"/>
  <c r="N35" i="25"/>
  <c r="I123" i="25"/>
  <c r="D26" i="25"/>
  <c r="D18" i="30"/>
  <c r="O27" i="30"/>
  <c r="L8" i="25"/>
  <c r="D16" i="30"/>
  <c r="F238" i="30"/>
  <c r="J206" i="30"/>
  <c r="L147" i="30"/>
  <c r="D239" i="25"/>
  <c r="N21" i="30"/>
  <c r="F198" i="25"/>
  <c r="F211" i="25"/>
  <c r="G97" i="30"/>
  <c r="F99" i="25"/>
  <c r="F131" i="25"/>
  <c r="K129" i="30"/>
  <c r="E130" i="30"/>
  <c r="O119" i="30"/>
  <c r="I94" i="25"/>
  <c r="M257" i="25"/>
  <c r="E168" i="25"/>
  <c r="D94" i="30"/>
  <c r="L198" i="25"/>
  <c r="I58" i="25"/>
  <c r="N73" i="25"/>
  <c r="L40" i="25"/>
  <c r="M274" i="25"/>
  <c r="N182" i="30"/>
  <c r="N146" i="25"/>
  <c r="L12" i="25"/>
  <c r="E146" i="25"/>
  <c r="F212" i="25"/>
  <c r="E39" i="30"/>
  <c r="E65" i="25"/>
  <c r="E18" i="30"/>
  <c r="H73" i="30"/>
  <c r="O35" i="25"/>
  <c r="O64" i="25"/>
  <c r="M195" i="30"/>
  <c r="K92" i="30"/>
  <c r="O131" i="25"/>
  <c r="N97" i="25"/>
  <c r="L56" i="25"/>
  <c r="J146" i="25"/>
  <c r="F161" i="25"/>
  <c r="K20" i="25"/>
  <c r="M101" i="30"/>
  <c r="G143" i="30"/>
  <c r="D149" i="30"/>
  <c r="O70" i="25"/>
  <c r="H120" i="30"/>
  <c r="D125" i="25"/>
  <c r="I70" i="30"/>
  <c r="L254" i="30"/>
  <c r="E35" i="30"/>
  <c r="G149" i="30"/>
  <c r="D27" i="30"/>
  <c r="D102" i="25"/>
  <c r="L12" i="30"/>
  <c r="K31" i="30"/>
  <c r="I7" i="30"/>
  <c r="G126" i="25"/>
  <c r="L159" i="30"/>
  <c r="E114" i="25"/>
  <c r="F73" i="30"/>
  <c r="F222" i="30"/>
  <c r="G42" i="25"/>
  <c r="H212" i="30"/>
  <c r="H277" i="30"/>
  <c r="L72" i="25"/>
  <c r="O257" i="25"/>
  <c r="L97" i="25"/>
  <c r="D12" i="30"/>
  <c r="K213" i="25"/>
  <c r="N16" i="30"/>
  <c r="L121" i="30"/>
  <c r="F14" i="30"/>
  <c r="O145" i="25"/>
  <c r="J20" i="30"/>
  <c r="J125" i="25"/>
  <c r="G79" i="25"/>
  <c r="O273" i="25"/>
  <c r="D103" i="44"/>
  <c r="N195" i="25"/>
  <c r="H78" i="25"/>
  <c r="I118" i="30"/>
  <c r="J79" i="30"/>
  <c r="M179" i="30"/>
  <c r="L125" i="25"/>
  <c r="N114" i="25"/>
  <c r="F195" i="30"/>
  <c r="L28" i="25"/>
  <c r="I114" i="25"/>
  <c r="N150" i="30"/>
  <c r="N159" i="25"/>
  <c r="K10" i="25"/>
  <c r="J17" i="25"/>
  <c r="E179" i="25"/>
  <c r="K8" i="25"/>
  <c r="H43" i="30"/>
  <c r="G117" i="30"/>
  <c r="M70" i="25"/>
  <c r="O65" i="30"/>
  <c r="J122" i="25"/>
  <c r="O78" i="30"/>
  <c r="K222" i="30"/>
  <c r="E197" i="25"/>
  <c r="H112" i="30"/>
  <c r="G130" i="30"/>
  <c r="E99" i="25"/>
  <c r="G72" i="30"/>
  <c r="O167" i="25"/>
  <c r="D197" i="25"/>
  <c r="I123" i="30"/>
  <c r="G28" i="30"/>
  <c r="O222" i="30"/>
  <c r="D266" i="25"/>
  <c r="E182" i="25"/>
  <c r="N41" i="25"/>
  <c r="O252" i="25"/>
  <c r="I205" i="30"/>
  <c r="E73" i="25"/>
  <c r="O207" i="30"/>
  <c r="G150" i="30"/>
  <c r="H95" i="25"/>
  <c r="N191" i="30"/>
  <c r="N217" i="30"/>
  <c r="N34" i="25"/>
  <c r="J281" i="25"/>
  <c r="L206" i="30"/>
  <c r="F167" i="25"/>
  <c r="L219" i="25"/>
  <c r="K29" i="25"/>
  <c r="L79" i="25"/>
  <c r="D273" i="25"/>
  <c r="N205" i="25"/>
  <c r="G56" i="25"/>
  <c r="J19" i="25"/>
  <c r="E18" i="25"/>
  <c r="K191" i="25"/>
  <c r="D192" i="25"/>
  <c r="M118" i="30"/>
  <c r="K15" i="30"/>
  <c r="I181" i="25"/>
  <c r="D114" i="25"/>
  <c r="D238" i="30"/>
  <c r="L59" i="30"/>
  <c r="E210" i="30"/>
  <c r="K33" i="25"/>
  <c r="D94" i="25"/>
  <c r="O15" i="25"/>
  <c r="BK245" i="31"/>
  <c r="F69" i="30"/>
  <c r="M12" i="25"/>
  <c r="M182" i="30"/>
  <c r="I195" i="30"/>
  <c r="F119" i="25"/>
  <c r="K95" i="25"/>
  <c r="O153" i="25"/>
  <c r="G149" i="25"/>
  <c r="E49" i="30"/>
  <c r="J236" i="30"/>
  <c r="N12" i="25"/>
  <c r="K40" i="30"/>
  <c r="H31" i="25"/>
  <c r="M131" i="25"/>
  <c r="D49" i="25"/>
  <c r="O179" i="30"/>
  <c r="H16" i="25"/>
  <c r="G40" i="30"/>
  <c r="D37" i="30"/>
  <c r="H140" i="25"/>
  <c r="L64" i="25"/>
  <c r="K131" i="25"/>
  <c r="D138" i="30"/>
  <c r="I37" i="25"/>
  <c r="F59" i="25"/>
  <c r="J168" i="30"/>
  <c r="O13" i="25"/>
  <c r="I35" i="30"/>
  <c r="J11" i="25"/>
  <c r="J37" i="30"/>
  <c r="K124" i="30"/>
  <c r="M131" i="30"/>
  <c r="M117" i="30"/>
  <c r="D44" i="30"/>
  <c r="O280" i="25"/>
  <c r="J69" i="25"/>
  <c r="F56" i="30"/>
  <c r="O211" i="25"/>
  <c r="H119" i="25"/>
  <c r="E33" i="30"/>
  <c r="K19" i="30"/>
  <c r="N184" i="25"/>
  <c r="I178" i="30"/>
  <c r="M244" i="30"/>
  <c r="F180" i="25"/>
  <c r="H66" i="30"/>
  <c r="F64" i="25"/>
  <c r="G193" i="25"/>
  <c r="I34" i="25"/>
  <c r="J205" i="30"/>
  <c r="D67" i="25"/>
  <c r="O54" i="30"/>
  <c r="I271" i="30"/>
  <c r="F147" i="30"/>
  <c r="O10" i="30"/>
  <c r="D91" i="30"/>
  <c r="O39" i="30"/>
  <c r="J274" i="25"/>
  <c r="D134" i="25"/>
  <c r="N197" i="25"/>
  <c r="N27" i="25"/>
  <c r="N195" i="30"/>
  <c r="O41" i="25"/>
  <c r="D96" i="30"/>
  <c r="G179" i="25"/>
  <c r="E112" i="30"/>
  <c r="O118" i="30"/>
  <c r="G240" i="25"/>
  <c r="F96" i="25"/>
  <c r="J269" i="30"/>
  <c r="O40" i="30"/>
  <c r="I104" i="25"/>
  <c r="E34" i="30"/>
  <c r="L26" i="30"/>
  <c r="L167" i="25"/>
  <c r="N43" i="25"/>
  <c r="N94" i="25"/>
  <c r="I210" i="30"/>
  <c r="K181" i="30"/>
  <c r="F94" i="25"/>
  <c r="E222" i="30"/>
  <c r="N99" i="25"/>
  <c r="J196" i="30"/>
  <c r="K178" i="30"/>
  <c r="I14" i="30"/>
  <c r="H179" i="25"/>
  <c r="G160" i="25"/>
  <c r="N55" i="30"/>
  <c r="N40" i="25"/>
  <c r="D41" i="30"/>
  <c r="E26" i="30"/>
  <c r="K33" i="30"/>
  <c r="N183" i="30"/>
  <c r="K42" i="25"/>
  <c r="H102" i="25"/>
  <c r="F182" i="25"/>
  <c r="D132" i="30"/>
  <c r="BC313" i="31"/>
  <c r="N32" i="30"/>
  <c r="L69" i="25"/>
  <c r="D154" i="25"/>
  <c r="E84" i="32"/>
  <c r="H161" i="25"/>
  <c r="O33" i="30"/>
  <c r="L14" i="30"/>
  <c r="O146" i="25"/>
  <c r="L123" i="30"/>
  <c r="G72" i="25"/>
  <c r="D79" i="30"/>
  <c r="K120" i="30"/>
  <c r="J93" i="25"/>
  <c r="F191" i="30"/>
  <c r="K244" i="30"/>
  <c r="I73" i="30"/>
  <c r="N244" i="30"/>
  <c r="G278" i="30"/>
  <c r="N181" i="30"/>
  <c r="G14" i="30"/>
  <c r="L57" i="25"/>
  <c r="L9" i="30"/>
  <c r="F42" i="30"/>
  <c r="I28" i="30"/>
  <c r="G178" i="30"/>
  <c r="N30" i="30"/>
  <c r="H96" i="25"/>
  <c r="I266" i="25"/>
  <c r="N35" i="30"/>
  <c r="M58" i="25"/>
  <c r="M267" i="25"/>
  <c r="I9" i="25"/>
  <c r="N273" i="25"/>
  <c r="H121" i="25"/>
  <c r="L42" i="30"/>
  <c r="I267" i="25"/>
  <c r="H43" i="25"/>
  <c r="O271" i="30"/>
  <c r="I196" i="25"/>
  <c r="K55" i="25"/>
  <c r="E36" i="25"/>
  <c r="D70" i="30"/>
  <c r="I30" i="30"/>
  <c r="G213" i="25"/>
  <c r="H212" i="25"/>
  <c r="I125" i="25"/>
  <c r="H54" i="30"/>
  <c r="I254" i="30"/>
  <c r="I11" i="30"/>
  <c r="H254" i="30"/>
  <c r="D257" i="25"/>
  <c r="G122" i="30"/>
  <c r="L240" i="25"/>
  <c r="O58" i="25"/>
  <c r="K211" i="25"/>
  <c r="O40" i="25"/>
  <c r="E129" i="30"/>
  <c r="E72" i="25"/>
  <c r="O267" i="25"/>
  <c r="K26" i="25"/>
  <c r="D184" i="25"/>
  <c r="N8" i="25"/>
  <c r="G193" i="30"/>
  <c r="H198" i="25"/>
  <c r="K252" i="25"/>
  <c r="H55" i="25"/>
  <c r="O133" i="25"/>
  <c r="F146" i="25"/>
  <c r="I129" i="30"/>
  <c r="F43" i="25"/>
  <c r="E239" i="30"/>
  <c r="K165" i="30"/>
  <c r="O32" i="30"/>
  <c r="F64" i="30"/>
  <c r="E97" i="25"/>
  <c r="L64" i="30"/>
  <c r="K101" i="30"/>
  <c r="I69" i="30"/>
  <c r="J92" i="30"/>
  <c r="G101" i="30"/>
  <c r="I65" i="25"/>
  <c r="O92" i="30"/>
  <c r="E55" i="25"/>
  <c r="D126" i="25"/>
  <c r="F66" i="25"/>
  <c r="K41" i="25"/>
  <c r="F42" i="25"/>
  <c r="G96" i="30"/>
  <c r="I177" i="30"/>
  <c r="M204" i="30"/>
  <c r="I42" i="30"/>
  <c r="H104" i="25"/>
  <c r="E31" i="25"/>
  <c r="D34" i="25"/>
  <c r="K12" i="25"/>
  <c r="K71" i="30"/>
  <c r="G197" i="25"/>
  <c r="N119" i="25"/>
  <c r="O31" i="25"/>
  <c r="J135" i="25"/>
  <c r="E66" i="30"/>
  <c r="K8" i="30"/>
  <c r="M184" i="25"/>
  <c r="O96" i="25"/>
  <c r="M241" i="44"/>
  <c r="M150" i="30"/>
  <c r="G161" i="25"/>
  <c r="K203" i="30"/>
  <c r="D21" i="30"/>
  <c r="E11" i="25"/>
  <c r="D95" i="30"/>
  <c r="N249" i="30"/>
  <c r="M18" i="30"/>
  <c r="J98" i="25"/>
  <c r="H44" i="25"/>
  <c r="H97" i="25"/>
  <c r="G8" i="30"/>
  <c r="K79" i="25"/>
  <c r="J28" i="30"/>
  <c r="E145" i="25"/>
  <c r="E100" i="25"/>
  <c r="J257" i="25"/>
  <c r="E159" i="25"/>
  <c r="J124" i="30"/>
  <c r="G7" i="30"/>
  <c r="H64" i="30"/>
  <c r="I72" i="30"/>
  <c r="E144" i="30"/>
  <c r="O159" i="30"/>
  <c r="F212" i="30"/>
  <c r="N131" i="25"/>
  <c r="I38" i="30"/>
  <c r="K198" i="25"/>
  <c r="BG245" i="31"/>
  <c r="I39" i="30"/>
  <c r="K191" i="30"/>
  <c r="L192" i="25"/>
  <c r="F55" i="25"/>
  <c r="O210" i="25"/>
  <c r="J224" i="25"/>
  <c r="J157" i="30"/>
  <c r="M67" i="30"/>
  <c r="O178" i="30"/>
  <c r="L66" i="25"/>
  <c r="K183" i="25"/>
  <c r="G252" i="25"/>
  <c r="D178" i="30"/>
  <c r="N157" i="30"/>
  <c r="D12" i="25"/>
  <c r="D18" i="25"/>
  <c r="D240" i="25"/>
  <c r="F196" i="25"/>
  <c r="O195" i="30"/>
  <c r="I85" i="25"/>
  <c r="N209" i="25"/>
  <c r="I121" i="25"/>
  <c r="D41" i="25"/>
  <c r="L184" i="25"/>
  <c r="F119" i="30"/>
  <c r="N54" i="30"/>
  <c r="G59" i="30"/>
  <c r="G151" i="30"/>
  <c r="I92" i="30"/>
  <c r="M55" i="25"/>
  <c r="G66" i="30"/>
  <c r="O11" i="30"/>
  <c r="H123" i="30"/>
  <c r="H10" i="25"/>
  <c r="M213" i="25"/>
  <c r="D122" i="30"/>
  <c r="J153" i="25"/>
  <c r="F38" i="30"/>
  <c r="I29" i="25"/>
  <c r="E241" i="44"/>
  <c r="K123" i="25"/>
  <c r="H118" i="30"/>
  <c r="I42" i="25"/>
  <c r="K59" i="30"/>
  <c r="K101" i="25"/>
  <c r="E57" i="25"/>
  <c r="L177" i="30"/>
  <c r="E224" i="25"/>
  <c r="J12" i="30"/>
  <c r="K79" i="30"/>
  <c r="M73" i="30"/>
  <c r="F209" i="30"/>
  <c r="M35" i="30"/>
  <c r="H19" i="30"/>
  <c r="K38" i="30"/>
  <c r="K98" i="30"/>
  <c r="H92" i="30"/>
  <c r="M20" i="25"/>
  <c r="J21" i="30"/>
  <c r="E206" i="25"/>
  <c r="N33" i="25"/>
  <c r="N19" i="30"/>
  <c r="G168" i="30"/>
  <c r="I152" i="30"/>
  <c r="E32" i="25"/>
  <c r="O164" i="30"/>
  <c r="E219" i="25"/>
  <c r="E237" i="30"/>
  <c r="BJ245" i="31"/>
  <c r="N254" i="30"/>
  <c r="O132" i="30"/>
  <c r="O36" i="25"/>
  <c r="K20" i="30"/>
  <c r="I237" i="30"/>
  <c r="J249" i="30"/>
  <c r="F57" i="30"/>
  <c r="M167" i="25"/>
  <c r="O269" i="30"/>
  <c r="F98" i="30"/>
  <c r="F38" i="25"/>
  <c r="G67" i="25"/>
  <c r="L121" i="25"/>
  <c r="M27" i="30"/>
  <c r="N109" i="25"/>
  <c r="E169" i="25"/>
  <c r="I154" i="25"/>
  <c r="N55" i="25"/>
  <c r="H167" i="25"/>
  <c r="K13" i="25"/>
  <c r="M39" i="25"/>
  <c r="G183" i="30"/>
  <c r="J27" i="25"/>
  <c r="M271" i="30"/>
  <c r="J266" i="25"/>
  <c r="J247" i="25"/>
  <c r="G264" i="30"/>
  <c r="J169" i="25"/>
  <c r="H70" i="25"/>
  <c r="N203" i="25"/>
  <c r="K40" i="25"/>
  <c r="H21" i="25"/>
  <c r="BC69" i="31"/>
  <c r="O254" i="30"/>
  <c r="M209" i="30"/>
  <c r="M236" i="30"/>
  <c r="BN245" i="31"/>
  <c r="K94" i="25"/>
  <c r="N34" i="30"/>
  <c r="D241" i="25"/>
  <c r="I107" i="30"/>
  <c r="N85" i="30"/>
  <c r="K49" i="30"/>
  <c r="G49" i="30"/>
  <c r="O238" i="30"/>
  <c r="G159" i="25"/>
  <c r="K179" i="25"/>
  <c r="O14" i="30"/>
  <c r="E107" i="30"/>
  <c r="I143" i="30"/>
  <c r="D8" i="44"/>
  <c r="O158" i="30"/>
  <c r="O209" i="30"/>
  <c r="L44" i="25"/>
  <c r="L157" i="30"/>
  <c r="L21" i="30"/>
  <c r="D68" i="25"/>
  <c r="H91" i="30"/>
  <c r="N124" i="25"/>
  <c r="I99" i="25"/>
  <c r="L28" i="30"/>
  <c r="F100" i="30"/>
  <c r="M206" i="30"/>
  <c r="D38" i="30"/>
  <c r="L146" i="25"/>
  <c r="N9" i="25"/>
  <c r="D32" i="30"/>
  <c r="H211" i="30"/>
  <c r="G78" i="25"/>
  <c r="L222" i="30"/>
  <c r="L14" i="25"/>
  <c r="O100" i="30"/>
  <c r="K73" i="30"/>
  <c r="H100" i="30"/>
  <c r="L58" i="30"/>
  <c r="I169" i="25"/>
  <c r="I149" i="25"/>
  <c r="M212" i="25"/>
  <c r="O73" i="25"/>
  <c r="F132" i="25"/>
  <c r="F166" i="30"/>
  <c r="H86" i="30"/>
  <c r="I166" i="30"/>
  <c r="J191" i="25"/>
  <c r="D118" i="30"/>
  <c r="M43" i="25"/>
  <c r="G36" i="25"/>
  <c r="D40" i="25"/>
  <c r="O161" i="25"/>
  <c r="N42" i="30"/>
  <c r="BC312" i="31"/>
  <c r="L252" i="25"/>
  <c r="L8" i="30"/>
  <c r="N71" i="30"/>
  <c r="F33" i="30"/>
  <c r="I68" i="25"/>
  <c r="I73" i="25"/>
  <c r="J244" i="30"/>
  <c r="K124" i="25"/>
  <c r="G214" i="25"/>
  <c r="G57" i="30"/>
  <c r="H194" i="25"/>
  <c r="O196" i="30"/>
  <c r="F71" i="30"/>
  <c r="K30" i="25"/>
  <c r="G147" i="30"/>
  <c r="J238" i="30"/>
  <c r="J167" i="25"/>
  <c r="N112" i="30"/>
  <c r="M240" i="25"/>
  <c r="I192" i="30"/>
  <c r="M72" i="25"/>
  <c r="G182" i="25"/>
  <c r="E159" i="30"/>
  <c r="L154" i="25"/>
  <c r="J69" i="30"/>
  <c r="J37" i="25"/>
  <c r="K73" i="25"/>
  <c r="I31" i="30"/>
  <c r="M93" i="25"/>
  <c r="I182" i="25"/>
  <c r="M65" i="30"/>
  <c r="G38" i="30"/>
  <c r="I165" i="30"/>
  <c r="I209" i="30"/>
  <c r="G180" i="25"/>
  <c r="I134" i="25"/>
  <c r="O95" i="30"/>
  <c r="M34" i="25"/>
  <c r="O208" i="30"/>
  <c r="N151" i="30"/>
  <c r="G43" i="25"/>
  <c r="L112" i="30"/>
  <c r="D120" i="30"/>
  <c r="G97" i="25"/>
  <c r="F85" i="30"/>
  <c r="D198" i="25"/>
  <c r="E44" i="30"/>
  <c r="N210" i="25"/>
  <c r="J58" i="25"/>
  <c r="N238" i="30"/>
  <c r="G129" i="30"/>
  <c r="L167" i="30"/>
  <c r="D117" i="30"/>
  <c r="F58" i="30"/>
  <c r="E270" i="30"/>
  <c r="L29" i="30"/>
  <c r="H224" i="25"/>
  <c r="N30" i="25"/>
  <c r="O149" i="25"/>
  <c r="F84" i="32"/>
  <c r="G8" i="25"/>
  <c r="I78" i="25"/>
  <c r="G18" i="30"/>
  <c r="N144" i="30"/>
  <c r="J241" i="25"/>
  <c r="J72" i="25"/>
  <c r="M112" i="30"/>
  <c r="G152" i="25"/>
  <c r="F160" i="25"/>
  <c r="J26" i="25"/>
  <c r="L207" i="25"/>
  <c r="H189" i="30"/>
  <c r="D104" i="25"/>
  <c r="H99" i="30"/>
  <c r="D123" i="25"/>
  <c r="K94" i="30"/>
  <c r="M210" i="30"/>
  <c r="M16" i="25"/>
  <c r="O14" i="25"/>
  <c r="K64" i="25"/>
  <c r="J206" i="25"/>
  <c r="K241" i="44"/>
  <c r="J10" i="30"/>
  <c r="J193" i="25"/>
  <c r="I28" i="25"/>
  <c r="BC306" i="31"/>
  <c r="E189" i="30"/>
  <c r="N274" i="25"/>
  <c r="F118" i="30"/>
  <c r="O64" i="30"/>
  <c r="K179" i="30"/>
  <c r="I183" i="30"/>
  <c r="H204" i="30"/>
  <c r="L91" i="30"/>
  <c r="H147" i="30"/>
  <c r="E180" i="30"/>
  <c r="I99" i="30"/>
  <c r="L20" i="25"/>
  <c r="E133" i="25"/>
  <c r="J66" i="30"/>
  <c r="L33" i="25"/>
  <c r="D96" i="25"/>
  <c r="N149" i="25"/>
  <c r="D204" i="30"/>
  <c r="K66" i="30"/>
  <c r="K180" i="25"/>
  <c r="F166" i="25"/>
  <c r="M205" i="30"/>
  <c r="G166" i="25"/>
  <c r="D99" i="30"/>
  <c r="F34" i="30"/>
  <c r="M35" i="25"/>
  <c r="I168" i="30"/>
  <c r="J85" i="25"/>
  <c r="M193" i="25"/>
  <c r="H30" i="30"/>
  <c r="O230" i="25"/>
  <c r="O157" i="30"/>
  <c r="K16" i="30"/>
  <c r="L36" i="25"/>
  <c r="O16" i="30"/>
  <c r="H8" i="25"/>
  <c r="L181" i="25"/>
  <c r="L278" i="30"/>
  <c r="H20" i="25"/>
  <c r="N193" i="25"/>
  <c r="O97" i="25"/>
  <c r="H70" i="30"/>
  <c r="F16" i="25"/>
  <c r="D146" i="25"/>
  <c r="D205" i="30"/>
  <c r="K271" i="30"/>
  <c r="J214" i="25"/>
  <c r="G31" i="30"/>
  <c r="I147" i="30"/>
  <c r="E101" i="25"/>
  <c r="H27" i="25"/>
  <c r="K70" i="25"/>
  <c r="O126" i="25"/>
  <c r="O129" i="30"/>
  <c r="I227" i="30"/>
  <c r="H237" i="30"/>
  <c r="J204" i="30"/>
  <c r="M79" i="25"/>
  <c r="N239" i="30"/>
  <c r="K214" i="25"/>
  <c r="I180" i="30"/>
  <c r="D278" i="30"/>
  <c r="H28" i="25"/>
  <c r="H98" i="25"/>
  <c r="F185" i="25"/>
  <c r="G219" i="25"/>
  <c r="G66" i="25"/>
  <c r="I126" i="25"/>
  <c r="O203" i="30"/>
  <c r="J219" i="25"/>
  <c r="O17" i="30"/>
  <c r="F126" i="25"/>
  <c r="L49" i="30"/>
  <c r="N95" i="25"/>
  <c r="F239" i="25"/>
  <c r="L192" i="30"/>
  <c r="N70" i="25"/>
  <c r="K35" i="25"/>
  <c r="D54" i="30"/>
  <c r="L55" i="30"/>
  <c r="H130" i="30"/>
  <c r="O131" i="30"/>
  <c r="N152" i="25"/>
  <c r="D178" i="44"/>
  <c r="L212" i="25"/>
  <c r="F237" i="30"/>
  <c r="F274" i="25"/>
  <c r="J166" i="30"/>
  <c r="K86" i="30"/>
  <c r="E117" i="30"/>
  <c r="D177" i="30"/>
  <c r="E249" i="30"/>
  <c r="L101" i="25"/>
  <c r="M78" i="30"/>
  <c r="D67" i="30"/>
  <c r="D213" i="25"/>
  <c r="E85" i="25"/>
  <c r="M135" i="25"/>
  <c r="F181" i="25"/>
  <c r="E273" i="25"/>
  <c r="K97" i="25"/>
  <c r="F201" i="30"/>
  <c r="G44" i="30"/>
  <c r="N237" i="30"/>
  <c r="H195" i="25"/>
  <c r="D11" i="25"/>
  <c r="J57" i="30"/>
  <c r="D8" i="25"/>
  <c r="F169" i="25"/>
  <c r="D227" i="30"/>
  <c r="J39" i="30"/>
  <c r="G9" i="30"/>
  <c r="M19" i="30"/>
  <c r="L42" i="25"/>
  <c r="L18" i="30"/>
  <c r="N67" i="30"/>
  <c r="G67" i="30"/>
  <c r="G207" i="25"/>
  <c r="M29" i="30"/>
  <c r="J32" i="30"/>
  <c r="M242" i="25"/>
  <c r="F31" i="30"/>
  <c r="M238" i="30"/>
  <c r="D14" i="25"/>
  <c r="L124" i="25"/>
  <c r="I120" i="25"/>
  <c r="N96" i="30"/>
  <c r="L130" i="30"/>
  <c r="L206" i="25"/>
  <c r="O94" i="30"/>
  <c r="G132" i="25"/>
  <c r="F210" i="30"/>
  <c r="D168" i="30"/>
  <c r="M98" i="25"/>
  <c r="M65" i="25"/>
  <c r="D210" i="30"/>
  <c r="J68" i="30"/>
  <c r="E17" i="25"/>
  <c r="I131" i="30"/>
  <c r="I26" i="30"/>
  <c r="N10" i="25"/>
  <c r="O194" i="25"/>
  <c r="G198" i="25"/>
  <c r="H123" i="25"/>
  <c r="L100" i="30"/>
  <c r="L119" i="30"/>
  <c r="N271" i="30"/>
  <c r="K56" i="25"/>
  <c r="H180" i="25"/>
  <c r="E109" i="25"/>
  <c r="D7" i="25"/>
  <c r="F9" i="30"/>
  <c r="H206" i="30"/>
  <c r="F40" i="25"/>
  <c r="K154" i="25"/>
  <c r="O212" i="30"/>
  <c r="I17" i="30"/>
  <c r="F30" i="30"/>
  <c r="N72" i="25"/>
  <c r="E38" i="30"/>
  <c r="O170" i="25"/>
  <c r="E217" i="30"/>
  <c r="I69" i="25"/>
  <c r="J119" i="25"/>
  <c r="L266" i="25"/>
  <c r="N183" i="25"/>
  <c r="H11" i="30"/>
  <c r="D208" i="25"/>
  <c r="I36" i="25"/>
  <c r="I102" i="25"/>
  <c r="M205" i="25"/>
  <c r="D85" i="25"/>
  <c r="K183" i="30"/>
  <c r="L92" i="30"/>
  <c r="G19" i="30"/>
  <c r="J212" i="25"/>
  <c r="O79" i="30"/>
  <c r="J239" i="25"/>
  <c r="K219" i="25"/>
  <c r="G95" i="25"/>
  <c r="L72" i="30"/>
  <c r="BC310" i="31"/>
  <c r="H236" i="30"/>
  <c r="H64" i="25"/>
  <c r="F19" i="25"/>
  <c r="D206" i="30"/>
  <c r="N126" i="25"/>
  <c r="E119" i="30"/>
  <c r="H42" i="30"/>
  <c r="H249" i="30"/>
  <c r="L71" i="25"/>
  <c r="L203" i="30"/>
  <c r="J11" i="30"/>
  <c r="L73" i="25"/>
  <c r="O119" i="25"/>
  <c r="I274" i="25"/>
  <c r="D264" i="30"/>
  <c r="F154" i="25"/>
  <c r="D249" i="30"/>
  <c r="O227" i="30"/>
  <c r="J209" i="25"/>
  <c r="L20" i="30"/>
  <c r="F44" i="30"/>
  <c r="H65" i="30"/>
  <c r="H101" i="25"/>
  <c r="D78" i="30"/>
  <c r="M146" i="25"/>
  <c r="O95" i="25"/>
  <c r="F206" i="25"/>
  <c r="F71" i="25"/>
  <c r="N101" i="30"/>
  <c r="M185" i="25"/>
  <c r="N27" i="30"/>
  <c r="G112" i="30"/>
  <c r="N16" i="25"/>
  <c r="J97" i="30"/>
  <c r="M96" i="30"/>
  <c r="D236" i="30"/>
  <c r="M208" i="30"/>
  <c r="F182" i="30"/>
  <c r="K64" i="30"/>
  <c r="K227" i="30"/>
  <c r="N123" i="25"/>
  <c r="I238" i="30"/>
  <c r="K15" i="25"/>
  <c r="L190" i="30"/>
  <c r="D190" i="30"/>
  <c r="K161" i="25"/>
  <c r="O208" i="25"/>
  <c r="D16" i="25"/>
  <c r="I130" i="30"/>
  <c r="I144" i="30"/>
  <c r="O132" i="25"/>
  <c r="N192" i="25"/>
  <c r="L78" i="25"/>
  <c r="J240" i="25"/>
  <c r="D17" i="30"/>
  <c r="I190" i="30"/>
  <c r="N44" i="25"/>
  <c r="D33" i="30"/>
  <c r="O277" i="30"/>
  <c r="E147" i="30"/>
  <c r="D119" i="30"/>
  <c r="E152" i="30"/>
  <c r="K43" i="25"/>
  <c r="N272" i="25"/>
  <c r="H78" i="30"/>
  <c r="D182" i="25"/>
  <c r="D72" i="25"/>
  <c r="G208" i="30"/>
  <c r="K249" i="30"/>
  <c r="D68" i="30"/>
  <c r="M166" i="25"/>
  <c r="E14" i="30"/>
  <c r="O114" i="25"/>
  <c r="F17" i="30"/>
  <c r="D152" i="25"/>
  <c r="D192" i="30"/>
  <c r="O98" i="30"/>
  <c r="J8" i="25"/>
  <c r="J26" i="30"/>
  <c r="F192" i="30"/>
  <c r="O195" i="25"/>
  <c r="O69" i="30"/>
  <c r="I101" i="30"/>
  <c r="K210" i="30"/>
  <c r="O123" i="25"/>
  <c r="K212" i="30"/>
  <c r="O138" i="30"/>
  <c r="K68" i="25"/>
  <c r="L70" i="25"/>
  <c r="J43" i="30"/>
  <c r="O150" i="30"/>
  <c r="J167" i="30"/>
  <c r="I109" i="25"/>
  <c r="D30" i="30"/>
  <c r="I222" i="30"/>
  <c r="I146" i="25"/>
  <c r="G69" i="25"/>
  <c r="L15" i="25"/>
  <c r="G122" i="25"/>
  <c r="I32" i="30"/>
  <c r="M49" i="25"/>
  <c r="O38" i="30"/>
  <c r="K131" i="30"/>
  <c r="J192" i="30"/>
  <c r="J43" i="25"/>
  <c r="I93" i="30"/>
  <c r="M133" i="30"/>
  <c r="O49" i="25"/>
  <c r="I49" i="25"/>
  <c r="L195" i="25"/>
  <c r="J97" i="25"/>
  <c r="E33" i="25"/>
  <c r="N182" i="25"/>
  <c r="I33" i="30"/>
  <c r="F236" i="30"/>
  <c r="G17" i="30"/>
  <c r="M13" i="25"/>
  <c r="K27" i="30"/>
  <c r="L150" i="30"/>
  <c r="L267" i="25"/>
  <c r="M121" i="25"/>
  <c r="M12" i="30"/>
  <c r="H191" i="30"/>
  <c r="G190" i="30"/>
  <c r="H179" i="30"/>
  <c r="D165" i="30"/>
  <c r="F167" i="30"/>
  <c r="K189" i="30"/>
  <c r="G49" i="25"/>
  <c r="D151" i="30"/>
  <c r="M8" i="25"/>
  <c r="I72" i="25"/>
  <c r="N194" i="30"/>
  <c r="K145" i="25"/>
  <c r="M134" i="25"/>
  <c r="G20" i="25"/>
  <c r="E69" i="25"/>
  <c r="F129" i="30"/>
  <c r="D280" i="25"/>
  <c r="D179" i="44"/>
  <c r="D79" i="25"/>
  <c r="I93" i="25"/>
  <c r="N120" i="25"/>
  <c r="O121" i="25"/>
  <c r="O177" i="30"/>
  <c r="F192" i="25"/>
  <c r="O165" i="30"/>
  <c r="I101" i="25"/>
  <c r="D9" i="30"/>
  <c r="M104" i="25"/>
  <c r="D86" i="30"/>
  <c r="I15" i="30"/>
  <c r="M193" i="30"/>
  <c r="L11" i="25"/>
  <c r="K17" i="30"/>
  <c r="I152" i="25"/>
  <c r="F135" i="25"/>
  <c r="F244" i="30"/>
  <c r="G144" i="30"/>
  <c r="D267" i="25"/>
  <c r="F239" i="30"/>
  <c r="I55" i="25"/>
  <c r="E230" i="25"/>
  <c r="E20" i="25"/>
  <c r="M129" i="30"/>
  <c r="H281" i="25"/>
  <c r="J183" i="30"/>
  <c r="O104" i="25"/>
  <c r="I191" i="30"/>
  <c r="M209" i="25"/>
  <c r="L263" i="30"/>
  <c r="M36" i="30"/>
  <c r="G15" i="25"/>
  <c r="M224" i="25"/>
  <c r="G239" i="25"/>
  <c r="J208" i="25"/>
  <c r="M121" i="30"/>
  <c r="D196" i="30"/>
  <c r="I71" i="30"/>
  <c r="L31" i="30"/>
  <c r="O217" i="30"/>
  <c r="O79" i="25"/>
  <c r="N29" i="25"/>
  <c r="F190" i="30"/>
  <c r="G121" i="30"/>
  <c r="H35" i="30"/>
  <c r="F206" i="30"/>
  <c r="D203" i="30"/>
  <c r="G68" i="30"/>
  <c r="G180" i="30"/>
  <c r="I241" i="25"/>
  <c r="D149" i="44"/>
  <c r="E93" i="30"/>
  <c r="M26" i="25"/>
  <c r="N168" i="25"/>
  <c r="H203" i="30"/>
  <c r="G36" i="30"/>
  <c r="K98" i="25"/>
  <c r="O13" i="30"/>
  <c r="H39" i="25"/>
  <c r="N7" i="25"/>
  <c r="I58" i="30"/>
  <c r="K78" i="25"/>
  <c r="E158" i="30"/>
  <c r="F13" i="25"/>
  <c r="M196" i="30"/>
  <c r="F140" i="25"/>
  <c r="E192" i="30"/>
  <c r="H109" i="25"/>
  <c r="K91" i="30"/>
  <c r="O58" i="30"/>
  <c r="L37" i="25"/>
  <c r="I68" i="30"/>
  <c r="N42" i="25"/>
  <c r="BL245" i="31"/>
  <c r="D132" i="25"/>
  <c r="H9" i="30"/>
  <c r="E242" i="25"/>
  <c r="I194" i="30"/>
  <c r="O112" i="30"/>
  <c r="N120" i="30"/>
  <c r="H247" i="25"/>
  <c r="K181" i="25"/>
  <c r="O236" i="30"/>
  <c r="F79" i="25"/>
  <c r="D181" i="25"/>
  <c r="M278" i="30"/>
  <c r="L17" i="25"/>
  <c r="M85" i="25"/>
  <c r="K102" i="25"/>
  <c r="M94" i="30"/>
  <c r="D73" i="30"/>
  <c r="E207" i="25"/>
  <c r="K164" i="30"/>
  <c r="H168" i="25"/>
  <c r="F19" i="30"/>
  <c r="J203" i="30"/>
  <c r="F197" i="25"/>
  <c r="K65" i="25"/>
  <c r="L120" i="25"/>
  <c r="J150" i="30"/>
  <c r="O266" i="25"/>
  <c r="G43" i="30"/>
  <c r="M122" i="30"/>
  <c r="L244" i="30"/>
  <c r="L201" i="30"/>
  <c r="D131" i="25"/>
  <c r="H194" i="30"/>
  <c r="L277" i="30"/>
  <c r="M192" i="30"/>
  <c r="O26" i="25"/>
  <c r="N131" i="30"/>
  <c r="I167" i="25"/>
  <c r="N240" i="25"/>
  <c r="K149" i="25"/>
  <c r="D36" i="30"/>
  <c r="M154" i="25"/>
  <c r="K132" i="30"/>
  <c r="I159" i="25"/>
  <c r="L160" i="25"/>
  <c r="O214" i="25"/>
  <c r="E266" i="25"/>
  <c r="D7" i="30"/>
  <c r="G119" i="30"/>
  <c r="E183" i="25"/>
  <c r="L238" i="30"/>
  <c r="N92" i="30"/>
  <c r="N20" i="25"/>
  <c r="E31" i="30"/>
  <c r="J123" i="30"/>
  <c r="I124" i="25"/>
  <c r="K125" i="25"/>
  <c r="E56" i="25"/>
  <c r="K37" i="30"/>
  <c r="L241" i="25"/>
  <c r="G57" i="25"/>
  <c r="M14" i="25"/>
  <c r="D34" i="30"/>
  <c r="J39" i="25"/>
  <c r="F203" i="30"/>
  <c r="L39" i="30"/>
  <c r="G85" i="30"/>
  <c r="M17" i="25"/>
  <c r="J101" i="25"/>
  <c r="O71" i="25"/>
  <c r="L210" i="25"/>
  <c r="D194" i="30"/>
  <c r="H214" i="25"/>
  <c r="N212" i="25"/>
  <c r="E195" i="25"/>
  <c r="J197" i="25"/>
  <c r="E211" i="25"/>
  <c r="J10" i="25"/>
  <c r="F14" i="25"/>
  <c r="I65" i="30"/>
  <c r="G11" i="30"/>
  <c r="I43" i="25"/>
  <c r="O224" i="25"/>
  <c r="O159" i="25"/>
  <c r="K28" i="25"/>
  <c r="M41" i="30"/>
  <c r="I64" i="25"/>
  <c r="F101" i="30"/>
  <c r="M120" i="25"/>
  <c r="O206" i="25"/>
  <c r="M270" i="30"/>
  <c r="O18" i="30"/>
  <c r="F18" i="30"/>
  <c r="M124" i="25"/>
  <c r="N93" i="30"/>
  <c r="M201" i="30"/>
  <c r="H272" i="25"/>
  <c r="F205" i="30"/>
  <c r="H20" i="30"/>
  <c r="F124" i="30"/>
  <c r="O168" i="25"/>
  <c r="O11" i="25"/>
  <c r="G17" i="25"/>
  <c r="F153" i="25"/>
  <c r="H32" i="25"/>
  <c r="H49" i="30"/>
  <c r="D206" i="25"/>
  <c r="I278" i="30"/>
  <c r="J44" i="30"/>
  <c r="I49" i="30"/>
  <c r="M54" i="30"/>
  <c r="H206" i="25"/>
  <c r="N198" i="25"/>
  <c r="I140" i="25"/>
  <c r="I15" i="25"/>
  <c r="I281" i="25"/>
  <c r="I160" i="25"/>
  <c r="F178" i="30"/>
  <c r="F120" i="25"/>
  <c r="E132" i="25"/>
  <c r="J66" i="25"/>
  <c r="J124" i="25"/>
  <c r="D93" i="30"/>
  <c r="H125" i="25"/>
  <c r="M37" i="25"/>
  <c r="H34" i="25"/>
  <c r="O102" i="25"/>
  <c r="M68" i="25"/>
  <c r="L158" i="30"/>
  <c r="O124" i="25"/>
  <c r="D65" i="25"/>
  <c r="N38" i="30"/>
  <c r="E40" i="30"/>
  <c r="M66" i="30"/>
  <c r="F11" i="30"/>
  <c r="K144" i="30"/>
  <c r="J38" i="25"/>
  <c r="M54" i="25"/>
  <c r="K56" i="30"/>
  <c r="BC184" i="31"/>
  <c r="E281" i="25"/>
  <c r="K104" i="25"/>
  <c r="D39" i="30"/>
  <c r="M180" i="25"/>
  <c r="N241" i="44"/>
  <c r="H144" i="30"/>
  <c r="L208" i="30"/>
  <c r="H169" i="25"/>
  <c r="L7" i="30"/>
  <c r="E21" i="30"/>
  <c r="N67" i="25"/>
  <c r="O65" i="25"/>
  <c r="F208" i="30"/>
  <c r="J7" i="25"/>
  <c r="F280" i="25"/>
  <c r="K159" i="25"/>
  <c r="D237" i="30"/>
  <c r="K121" i="30"/>
  <c r="G165" i="30"/>
  <c r="N59" i="30"/>
  <c r="M149" i="25"/>
  <c r="N26" i="25"/>
  <c r="E238" i="30"/>
  <c r="N252" i="25"/>
  <c r="I122" i="30"/>
  <c r="N65" i="25"/>
  <c r="G27" i="30"/>
  <c r="H143" i="30"/>
  <c r="D13" i="25"/>
  <c r="G133" i="30"/>
  <c r="I8" i="30"/>
  <c r="I269" i="30"/>
  <c r="G181" i="30"/>
  <c r="O180" i="30"/>
  <c r="J42" i="25"/>
  <c r="E271" i="30"/>
  <c r="G138" i="30"/>
  <c r="E151" i="30"/>
  <c r="G210" i="25"/>
  <c r="J64" i="30"/>
  <c r="O182" i="25"/>
  <c r="N32" i="25"/>
  <c r="J131" i="25"/>
  <c r="J73" i="25"/>
  <c r="M210" i="25"/>
  <c r="G13" i="30"/>
  <c r="M227" i="30"/>
  <c r="K34" i="30"/>
  <c r="I21" i="25"/>
  <c r="I59" i="30"/>
  <c r="D203" i="25"/>
  <c r="N123" i="30"/>
  <c r="J119" i="30"/>
  <c r="I181" i="30"/>
  <c r="N99" i="30"/>
  <c r="E203" i="30"/>
  <c r="I205" i="25"/>
  <c r="K167" i="25"/>
  <c r="I56" i="30"/>
  <c r="K96" i="30"/>
  <c r="F114" i="25"/>
  <c r="I189" i="30"/>
  <c r="K167" i="30"/>
  <c r="K17" i="25"/>
  <c r="E42" i="30"/>
  <c r="H280" i="25"/>
  <c r="O57" i="25"/>
  <c r="M147" i="30"/>
  <c r="L170" i="25"/>
  <c r="O192" i="30"/>
  <c r="J14" i="25"/>
  <c r="K209" i="30"/>
  <c r="M114" i="25"/>
  <c r="F36" i="30"/>
  <c r="K130" i="30"/>
  <c r="E208" i="30"/>
  <c r="L269" i="30"/>
  <c r="F100" i="25"/>
  <c r="L65" i="30"/>
  <c r="G32" i="25"/>
  <c r="E37" i="25"/>
  <c r="G9" i="25"/>
  <c r="K207" i="25"/>
  <c r="E203" i="25"/>
  <c r="N79" i="30"/>
  <c r="D49" i="30"/>
  <c r="K120" i="25"/>
  <c r="D64" i="25"/>
  <c r="F104" i="25"/>
  <c r="E66" i="25"/>
  <c r="E38" i="25"/>
  <c r="J180" i="25"/>
  <c r="D69" i="25"/>
  <c r="I43" i="30"/>
  <c r="O212" i="25"/>
  <c r="M273" i="25"/>
  <c r="O244" i="30"/>
  <c r="G196" i="25"/>
  <c r="J211" i="25"/>
  <c r="M73" i="25"/>
  <c r="E269" i="30"/>
  <c r="H49" i="25"/>
  <c r="L114" i="25"/>
  <c r="I201" i="30"/>
  <c r="H159" i="30"/>
  <c r="J95" i="30"/>
  <c r="E14" i="25"/>
  <c r="O66" i="25"/>
  <c r="L191" i="25"/>
  <c r="I203" i="30"/>
  <c r="O207" i="25"/>
  <c r="M168" i="30"/>
  <c r="M198" i="25"/>
  <c r="M180" i="30"/>
  <c r="N121" i="30"/>
  <c r="I44" i="25"/>
  <c r="L166" i="25"/>
  <c r="K100" i="25"/>
  <c r="O37" i="25"/>
  <c r="D195" i="25"/>
  <c r="K149" i="30"/>
  <c r="K35" i="30"/>
  <c r="K21" i="25"/>
  <c r="F273" i="25"/>
  <c r="H35" i="25"/>
  <c r="H124" i="25"/>
  <c r="N222" i="30"/>
  <c r="O17" i="25"/>
  <c r="G96" i="25"/>
  <c r="H14" i="25"/>
  <c r="F211" i="30"/>
  <c r="N37" i="25"/>
  <c r="J34" i="30"/>
  <c r="J165" i="30"/>
  <c r="H133" i="25"/>
  <c r="N28" i="30"/>
  <c r="K7" i="30"/>
  <c r="I277" i="30"/>
  <c r="J117" i="30"/>
  <c r="K170" i="25"/>
  <c r="O99" i="30"/>
  <c r="M214" i="25"/>
  <c r="L185" i="25"/>
  <c r="H27" i="30"/>
  <c r="H158" i="30"/>
  <c r="F37" i="30"/>
  <c r="BC337" i="31"/>
  <c r="D66" i="25"/>
  <c r="I193" i="25"/>
  <c r="D167" i="44"/>
  <c r="I249" i="30"/>
  <c r="M107" i="30"/>
  <c r="L207" i="30"/>
  <c r="F189" i="30"/>
  <c r="D159" i="25"/>
  <c r="I10" i="30"/>
  <c r="O242" i="25"/>
  <c r="J49" i="30"/>
  <c r="F72" i="30"/>
  <c r="J30" i="30"/>
  <c r="K254" i="30"/>
  <c r="J102" i="25"/>
  <c r="O264" i="30"/>
  <c r="E241" i="25"/>
  <c r="O9" i="30"/>
  <c r="E79" i="25"/>
  <c r="L94" i="25"/>
  <c r="L209" i="25"/>
  <c r="K205" i="25"/>
  <c r="I35" i="25"/>
  <c r="O67" i="25"/>
  <c r="D95" i="25"/>
  <c r="J104" i="25"/>
  <c r="E168" i="30"/>
  <c r="K32" i="30"/>
  <c r="O20" i="25"/>
  <c r="O270" i="30"/>
  <c r="H201" i="30"/>
  <c r="D170" i="25"/>
  <c r="E37" i="30"/>
  <c r="L272" i="25"/>
  <c r="O55" i="25"/>
  <c r="K168" i="30"/>
  <c r="G124" i="30"/>
  <c r="I212" i="30"/>
  <c r="F56" i="25"/>
  <c r="M138" i="30"/>
  <c r="L16" i="30"/>
  <c r="D93" i="44"/>
  <c r="O152" i="25"/>
  <c r="N36" i="25"/>
  <c r="M101" i="25"/>
  <c r="M28" i="30"/>
  <c r="O33" i="25"/>
  <c r="H242" i="25"/>
  <c r="J91" i="30"/>
  <c r="J98" i="30"/>
  <c r="O73" i="30"/>
  <c r="I11" i="25"/>
  <c r="I112" i="30"/>
  <c r="E70" i="30"/>
  <c r="O143" i="30"/>
  <c r="F93" i="25"/>
  <c r="L140" i="25"/>
  <c r="J239" i="30"/>
  <c r="M183" i="25"/>
  <c r="D99" i="25"/>
  <c r="G238" i="30"/>
  <c r="D166" i="30"/>
  <c r="F168" i="30"/>
  <c r="N95" i="30"/>
  <c r="J49" i="25"/>
  <c r="F91" i="30"/>
  <c r="E166" i="25"/>
  <c r="E209" i="30"/>
  <c r="G12" i="30"/>
  <c r="G71" i="25"/>
  <c r="O190" i="30"/>
  <c r="G12" i="25"/>
  <c r="L35" i="30"/>
  <c r="J133" i="25"/>
  <c r="L133" i="30"/>
  <c r="J12" i="25"/>
  <c r="D101" i="25"/>
  <c r="M36" i="25"/>
  <c r="O99" i="25"/>
  <c r="J94" i="30"/>
  <c r="G247" i="25"/>
  <c r="H41" i="25"/>
  <c r="K119" i="25"/>
  <c r="H72" i="25"/>
  <c r="H126" i="25"/>
  <c r="F184" i="25"/>
  <c r="M68" i="30"/>
  <c r="F203" i="25"/>
  <c r="L217" i="30"/>
  <c r="O263" i="30"/>
  <c r="M263" i="30"/>
  <c r="O59" i="25"/>
  <c r="H183" i="25"/>
  <c r="J178" i="30"/>
  <c r="I252" i="25"/>
  <c r="G132" i="30"/>
  <c r="F49" i="25"/>
  <c r="K109" i="25"/>
  <c r="L213" i="25"/>
  <c r="E59" i="25"/>
  <c r="G170" i="25"/>
  <c r="E206" i="30"/>
  <c r="K230" i="25"/>
  <c r="L19" i="25"/>
  <c r="H157" i="30"/>
  <c r="D54" i="25"/>
  <c r="K70" i="30"/>
  <c r="J93" i="30"/>
  <c r="L131" i="25"/>
  <c r="H222" i="30"/>
  <c r="G93" i="30"/>
  <c r="N167" i="25"/>
  <c r="J100" i="30"/>
  <c r="E157" i="30"/>
  <c r="G133" i="25"/>
  <c r="G272" i="25"/>
  <c r="D20" i="25"/>
  <c r="L95" i="30"/>
  <c r="F54" i="25"/>
  <c r="H269" i="30"/>
  <c r="G177" i="30"/>
  <c r="K58" i="30"/>
  <c r="D15" i="30"/>
  <c r="M40" i="30"/>
  <c r="BC311" i="31"/>
  <c r="E41" i="25"/>
  <c r="F145" i="25"/>
  <c r="N21" i="25"/>
  <c r="G269" i="30"/>
  <c r="J122" i="30"/>
  <c r="E42" i="25"/>
  <c r="F35" i="25"/>
  <c r="K107" i="30"/>
  <c r="G212" i="30"/>
  <c r="H120" i="25"/>
  <c r="I204" i="30"/>
  <c r="M272" i="25"/>
  <c r="K30" i="30"/>
  <c r="H183" i="30"/>
  <c r="K85" i="30"/>
  <c r="G119" i="25"/>
  <c r="H57" i="30"/>
  <c r="I10" i="25"/>
  <c r="E94" i="30"/>
  <c r="G164" i="30"/>
  <c r="F183" i="25"/>
  <c r="M181" i="30"/>
  <c r="J59" i="30"/>
  <c r="D19" i="25"/>
  <c r="D29" i="30"/>
  <c r="L43" i="30"/>
  <c r="H190" i="30"/>
  <c r="O109" i="25"/>
  <c r="J85" i="30"/>
  <c r="E254" i="30"/>
  <c r="J203" i="25"/>
  <c r="G14" i="25"/>
  <c r="H135" i="25"/>
  <c r="O168" i="30"/>
  <c r="J143" i="30"/>
  <c r="K49" i="25"/>
  <c r="H209" i="25"/>
  <c r="I38" i="25"/>
  <c r="M11" i="30"/>
  <c r="K36" i="30"/>
  <c r="F112" i="30"/>
  <c r="I85" i="30"/>
  <c r="J30" i="25"/>
  <c r="G203" i="25"/>
  <c r="L78" i="30"/>
  <c r="F217" i="30"/>
  <c r="F125" i="25"/>
  <c r="H195" i="30"/>
  <c r="K208" i="30"/>
  <c r="H58" i="30"/>
  <c r="D240" i="44"/>
  <c r="O144" i="30"/>
  <c r="D230" i="25"/>
  <c r="E177" i="30"/>
  <c r="D129" i="30"/>
  <c r="F39" i="25"/>
  <c r="G184" i="25"/>
  <c r="D247" i="25"/>
  <c r="J177" i="30"/>
  <c r="K54" i="25"/>
  <c r="D224" i="25"/>
  <c r="M122" i="25"/>
  <c r="G222" i="30"/>
  <c r="D159" i="30"/>
  <c r="L242" i="25"/>
  <c r="D133" i="25"/>
  <c r="E15" i="30"/>
  <c r="D265" i="44"/>
  <c r="I91" i="30"/>
  <c r="E208" i="25"/>
  <c r="F207" i="30"/>
  <c r="G237" i="30"/>
  <c r="D201" i="30"/>
  <c r="J164" i="30"/>
  <c r="D150" i="32"/>
  <c r="G211" i="25"/>
  <c r="E264" i="30"/>
  <c r="L94" i="30"/>
  <c r="M11" i="25"/>
  <c r="K54" i="30"/>
  <c r="O120" i="25"/>
  <c r="H168" i="30"/>
  <c r="D15" i="25"/>
  <c r="I29" i="30"/>
  <c r="L264" i="30"/>
  <c r="E21" i="25"/>
  <c r="G26" i="30"/>
  <c r="H93" i="30"/>
  <c r="I159" i="30"/>
  <c r="M123" i="30"/>
  <c r="E100" i="30"/>
  <c r="L10" i="25"/>
  <c r="D55" i="25"/>
  <c r="N54" i="25"/>
  <c r="I79" i="25"/>
  <c r="I183" i="25"/>
  <c r="O38" i="25"/>
  <c r="N280" i="25"/>
  <c r="E86" i="30"/>
  <c r="O185" i="25"/>
  <c r="E91" i="30"/>
  <c r="O7" i="30"/>
  <c r="O206" i="30"/>
  <c r="I54" i="30"/>
  <c r="N227" i="30"/>
  <c r="N194" i="25"/>
  <c r="L30" i="30"/>
  <c r="H99" i="25"/>
  <c r="L11" i="30"/>
  <c r="K9" i="30"/>
  <c r="N122" i="30"/>
  <c r="L21" i="25"/>
  <c r="BH245" i="31"/>
  <c r="N104" i="25"/>
  <c r="K112" i="30"/>
  <c r="E102" i="25"/>
  <c r="N71" i="25"/>
  <c r="I36" i="30"/>
  <c r="F152" i="30"/>
  <c r="L205" i="25"/>
  <c r="N236" i="30"/>
  <c r="L145" i="25"/>
  <c r="L211" i="30"/>
  <c r="K203" i="25"/>
  <c r="M281" i="25"/>
  <c r="F65" i="30"/>
  <c r="E13" i="30"/>
  <c r="G189" i="30"/>
  <c r="I241" i="44"/>
  <c r="M164" i="30"/>
  <c r="D222" i="30"/>
  <c r="N266" i="25"/>
  <c r="K267" i="25"/>
  <c r="O241" i="25"/>
  <c r="N164" i="30"/>
  <c r="M33" i="30"/>
  <c r="L135" i="25"/>
  <c r="O193" i="30"/>
  <c r="E181" i="30"/>
  <c r="J209" i="30"/>
  <c r="G134" i="25"/>
  <c r="E135" i="25"/>
  <c r="H240" i="25"/>
  <c r="E239" i="25"/>
  <c r="O54" i="25"/>
  <c r="G79" i="30"/>
  <c r="O272" i="25"/>
  <c r="H66" i="25"/>
  <c r="D9" i="25"/>
  <c r="G19" i="25"/>
  <c r="D37" i="25"/>
  <c r="O117" i="30"/>
  <c r="K72" i="30"/>
  <c r="O78" i="25"/>
  <c r="L205" i="30"/>
  <c r="I97" i="25"/>
  <c r="J264" i="30"/>
  <c r="O30" i="30"/>
  <c r="D109" i="25"/>
  <c r="M102" i="25"/>
  <c r="E120" i="30"/>
  <c r="G30" i="25"/>
  <c r="F68" i="30"/>
  <c r="K133" i="30"/>
  <c r="F263" i="30"/>
  <c r="D107" i="30"/>
  <c r="M69" i="25"/>
  <c r="D100" i="30"/>
  <c r="D135" i="25"/>
  <c r="J144" i="30"/>
  <c r="I12" i="30"/>
  <c r="N39" i="25"/>
  <c r="K93" i="30"/>
  <c r="J140" i="25"/>
  <c r="K182" i="30"/>
  <c r="N180" i="25"/>
  <c r="M40" i="25"/>
  <c r="M196" i="25"/>
  <c r="J184" i="25"/>
  <c r="N264" i="30"/>
  <c r="O133" i="30"/>
  <c r="H71" i="25"/>
  <c r="N181" i="25"/>
  <c r="L182" i="25"/>
  <c r="G191" i="25"/>
  <c r="I224" i="25"/>
  <c r="F43" i="30"/>
  <c r="E267" i="25"/>
  <c r="J183" i="25"/>
  <c r="L203" i="25"/>
  <c r="E92" i="30"/>
  <c r="J28" i="25"/>
  <c r="G254" i="30"/>
  <c r="O70" i="30"/>
  <c r="M56" i="30"/>
  <c r="K27" i="25"/>
  <c r="N66" i="30"/>
  <c r="D185" i="25"/>
  <c r="O97" i="30"/>
  <c r="M58" i="30"/>
  <c r="BC304" i="31"/>
  <c r="D78" i="25"/>
  <c r="M280" i="25"/>
  <c r="H227" i="30"/>
  <c r="H7" i="30"/>
  <c r="I13" i="30"/>
  <c r="I132" i="25"/>
  <c r="L68" i="30"/>
  <c r="M93" i="30"/>
  <c r="M166" i="30"/>
  <c r="O166" i="30"/>
  <c r="L95" i="25"/>
  <c r="H68" i="30"/>
  <c r="H264" i="30"/>
  <c r="N65" i="30"/>
  <c r="E26" i="25"/>
  <c r="H14" i="30"/>
  <c r="H160" i="25"/>
  <c r="M26" i="30"/>
  <c r="K95" i="30"/>
  <c r="K140" i="25"/>
  <c r="L210" i="30"/>
  <c r="D149" i="25"/>
  <c r="K158" i="30"/>
  <c r="H154" i="25"/>
  <c r="N132" i="30"/>
  <c r="L85" i="30"/>
  <c r="M109" i="25"/>
  <c r="G241" i="25"/>
  <c r="J263" i="30"/>
  <c r="J99" i="25"/>
  <c r="I270" i="30"/>
  <c r="M100" i="30"/>
  <c r="H149" i="25"/>
  <c r="G84" i="32"/>
  <c r="F164" i="30"/>
  <c r="D161" i="25"/>
  <c r="F9" i="25"/>
  <c r="O281" i="25"/>
  <c r="M78" i="25"/>
  <c r="D78" i="44"/>
  <c r="J59" i="25"/>
  <c r="H177" i="30"/>
  <c r="H239" i="30"/>
  <c r="N145" i="25"/>
  <c r="H124" i="30"/>
  <c r="F28" i="25"/>
  <c r="K217" i="30"/>
  <c r="E55" i="30"/>
  <c r="I18" i="25"/>
  <c r="D69" i="30"/>
  <c r="E143" i="30"/>
  <c r="M239" i="25"/>
  <c r="N204" i="30"/>
  <c r="E153" i="25"/>
  <c r="N96" i="25"/>
  <c r="H138" i="30"/>
  <c r="H107" i="30"/>
  <c r="G224" i="25"/>
  <c r="K177" i="30"/>
  <c r="G195" i="30"/>
  <c r="G40" i="25"/>
  <c r="H85" i="30"/>
  <c r="F158" i="30"/>
  <c r="D44" i="25"/>
  <c r="K29" i="30"/>
  <c r="K58" i="25"/>
  <c r="M9" i="25"/>
  <c r="K14" i="30"/>
  <c r="E257" i="25"/>
  <c r="J194" i="30"/>
  <c r="N207" i="25"/>
  <c r="I96" i="25"/>
  <c r="J38" i="30"/>
  <c r="E196" i="30"/>
  <c r="O101" i="25"/>
  <c r="BI245" i="31"/>
  <c r="J20" i="25"/>
  <c r="O192" i="25"/>
  <c r="K135" i="25"/>
  <c r="G263" i="30"/>
  <c r="E170" i="25"/>
  <c r="I78" i="30"/>
  <c r="I209" i="25"/>
  <c r="E132" i="30"/>
  <c r="N85" i="25"/>
  <c r="M21" i="25"/>
  <c r="G95" i="30"/>
  <c r="K19" i="25"/>
  <c r="J78" i="25"/>
  <c r="N143" i="30"/>
  <c r="D14" i="30"/>
  <c r="M252" i="25"/>
  <c r="F204" i="30"/>
  <c r="G242" i="25"/>
  <c r="J160" i="25"/>
  <c r="K159" i="30"/>
  <c r="D43" i="30"/>
  <c r="F30" i="25"/>
  <c r="F123" i="25"/>
  <c r="H192" i="25"/>
  <c r="E277" i="30"/>
  <c r="K123" i="30"/>
  <c r="F165" i="30"/>
  <c r="H149" i="30"/>
  <c r="H131" i="25"/>
  <c r="J129" i="30"/>
  <c r="I193" i="30"/>
  <c r="K93" i="25"/>
  <c r="I192" i="25"/>
  <c r="J58" i="30"/>
  <c r="L161" i="25"/>
  <c r="H26" i="25"/>
  <c r="I14" i="25"/>
  <c r="G15" i="30"/>
  <c r="O37" i="30"/>
  <c r="G209" i="30"/>
  <c r="F55" i="30"/>
  <c r="M159" i="25"/>
  <c r="J208" i="30"/>
  <c r="O240" i="25"/>
  <c r="J123" i="25"/>
  <c r="BC305" i="31"/>
  <c r="F73" i="25"/>
  <c r="D144" i="30"/>
  <c r="I263" i="30"/>
  <c r="E201" i="30"/>
  <c r="N31" i="30"/>
  <c r="O96" i="30"/>
  <c r="M10" i="30"/>
  <c r="J126" i="25"/>
  <c r="F122" i="30"/>
  <c r="L30" i="25"/>
  <c r="E252" i="25"/>
  <c r="O21" i="30"/>
  <c r="M241" i="25"/>
  <c r="I54" i="25"/>
  <c r="E71" i="30"/>
  <c r="M17" i="30"/>
  <c r="I133" i="25"/>
  <c r="H132" i="30"/>
  <c r="G192" i="30"/>
  <c r="K206" i="25"/>
  <c r="K38" i="25"/>
  <c r="D55" i="30"/>
  <c r="G33" i="30"/>
  <c r="H152" i="30"/>
  <c r="D97" i="30"/>
  <c r="D33" i="25"/>
  <c r="O27" i="25"/>
  <c r="I145" i="25"/>
  <c r="F95" i="25"/>
  <c r="O166" i="25"/>
  <c r="L212" i="30"/>
  <c r="G34" i="25"/>
  <c r="L117" i="30"/>
  <c r="H170" i="25"/>
  <c r="M144" i="30"/>
  <c r="L99" i="30"/>
  <c r="H211" i="25"/>
  <c r="I13" i="25"/>
  <c r="M189" i="30"/>
  <c r="J18" i="25"/>
  <c r="J99" i="30"/>
  <c r="H29" i="30"/>
  <c r="H32" i="30"/>
  <c r="L41" i="25"/>
  <c r="F193" i="25"/>
  <c r="I41" i="25"/>
  <c r="M168" i="25"/>
  <c r="H122" i="30"/>
  <c r="O91" i="30"/>
  <c r="I214" i="25"/>
  <c r="E54" i="25"/>
  <c r="L211" i="25"/>
  <c r="K157" i="30"/>
  <c r="M79" i="30"/>
  <c r="E164" i="30"/>
  <c r="J29" i="25"/>
  <c r="I122" i="25"/>
  <c r="M159" i="30"/>
  <c r="N59" i="25"/>
  <c r="F72" i="25"/>
  <c r="L149" i="25"/>
  <c r="O122" i="25"/>
  <c r="K210" i="25"/>
  <c r="I180" i="25"/>
  <c r="L241" i="44"/>
  <c r="J138" i="30"/>
  <c r="F123" i="30"/>
  <c r="N133" i="30"/>
  <c r="L164" i="30"/>
  <c r="L194" i="25"/>
  <c r="G37" i="25"/>
  <c r="O183" i="25"/>
  <c r="H203" i="25"/>
  <c r="J145" i="25"/>
  <c r="H193" i="30"/>
  <c r="E78" i="30"/>
  <c r="G266" i="25"/>
  <c r="E184" i="25"/>
  <c r="F122" i="25"/>
  <c r="H117" i="30"/>
  <c r="J149" i="30"/>
  <c r="O28" i="25"/>
  <c r="N267" i="25"/>
  <c r="E263" i="30"/>
  <c r="L166" i="30"/>
  <c r="J193" i="30"/>
  <c r="I230" i="25"/>
  <c r="G169" i="25"/>
  <c r="L180" i="30"/>
  <c r="G100" i="25"/>
  <c r="D254" i="30"/>
  <c r="J168" i="25"/>
  <c r="I184" i="25"/>
  <c r="J222" i="30"/>
  <c r="F143" i="30"/>
  <c r="D150" i="30"/>
  <c r="D217" i="30"/>
  <c r="J271" i="30"/>
  <c r="D179" i="25"/>
  <c r="H54" i="25"/>
  <c r="G27" i="25"/>
  <c r="L227" i="30"/>
  <c r="L119" i="25"/>
  <c r="N161" i="25"/>
  <c r="H13" i="25"/>
  <c r="I9" i="30"/>
  <c r="F85" i="25"/>
  <c r="N12" i="30"/>
  <c r="L19" i="30"/>
  <c r="K99" i="25"/>
  <c r="F96" i="30"/>
  <c r="G31" i="25"/>
  <c r="F210" i="25"/>
  <c r="O120" i="30"/>
  <c r="L27" i="25"/>
  <c r="D31" i="30"/>
  <c r="O191" i="25"/>
  <c r="M277" i="30"/>
  <c r="L70" i="30"/>
  <c r="H166" i="25"/>
  <c r="M182" i="25"/>
  <c r="N134" i="25"/>
  <c r="M230" i="25"/>
  <c r="F59" i="30"/>
  <c r="F12" i="25"/>
  <c r="J14" i="30"/>
  <c r="F121" i="25"/>
  <c r="D166" i="44"/>
  <c r="H40" i="25"/>
  <c r="I131" i="25"/>
  <c r="J78" i="30"/>
  <c r="F177" i="30"/>
  <c r="D219" i="25"/>
  <c r="O239" i="25"/>
  <c r="E236" i="30"/>
  <c r="D59" i="30"/>
  <c r="K39" i="25"/>
  <c r="E210" i="25"/>
  <c r="N247" i="25"/>
  <c r="F240" i="25"/>
  <c r="E93" i="25"/>
  <c r="F247" i="25"/>
  <c r="E198" i="25"/>
  <c r="N208" i="25"/>
  <c r="L79" i="30"/>
  <c r="I211" i="30"/>
  <c r="F124" i="25"/>
  <c r="D35" i="30"/>
  <c r="D153" i="25"/>
  <c r="G273" i="25"/>
  <c r="I30" i="25"/>
  <c r="K43" i="30"/>
  <c r="L247" i="25"/>
  <c r="O94" i="25"/>
  <c r="F12" i="30"/>
  <c r="F196" i="30"/>
  <c r="H67" i="25"/>
  <c r="M42" i="30"/>
  <c r="G13" i="25"/>
  <c r="I84" i="32"/>
  <c r="I120" i="30"/>
  <c r="J79" i="25"/>
  <c r="L118" i="30"/>
  <c r="N10" i="30"/>
  <c r="G39" i="25"/>
  <c r="J166" i="25"/>
  <c r="BD245" i="31"/>
  <c r="I19" i="25"/>
  <c r="J213" i="25"/>
  <c r="G135" i="25"/>
  <c r="O169" i="25"/>
  <c r="H146" i="25"/>
  <c r="H197" i="25"/>
  <c r="J65" i="30"/>
  <c r="J151" i="30"/>
  <c r="M37" i="30"/>
  <c r="G140" i="25"/>
  <c r="F70" i="25"/>
  <c r="E28" i="25"/>
  <c r="G267" i="25"/>
  <c r="H100" i="25"/>
  <c r="L196" i="25"/>
  <c r="H9" i="25"/>
  <c r="D56" i="25"/>
  <c r="D64" i="30"/>
  <c r="K85" i="25"/>
  <c r="J207" i="25"/>
  <c r="G35" i="25"/>
  <c r="F8" i="25"/>
  <c r="O205" i="30"/>
  <c r="I37" i="30"/>
  <c r="N56" i="30"/>
  <c r="H37" i="25"/>
  <c r="K18" i="25"/>
  <c r="L126" i="25"/>
  <c r="H8" i="30"/>
  <c r="E65" i="30"/>
  <c r="N205" i="30"/>
  <c r="F97" i="25"/>
  <c r="D29" i="25"/>
  <c r="F99" i="30"/>
  <c r="G30" i="30"/>
  <c r="O124" i="30"/>
  <c r="K21" i="30"/>
  <c r="M132" i="25"/>
  <c r="L104" i="25"/>
  <c r="I20" i="25"/>
  <c r="H79" i="25"/>
  <c r="G185" i="25"/>
  <c r="G26" i="25"/>
  <c r="N192" i="30"/>
  <c r="I208" i="25"/>
  <c r="D281" i="25"/>
  <c r="O16" i="25"/>
  <c r="D158" i="30"/>
  <c r="D168" i="25"/>
  <c r="K31" i="25"/>
  <c r="J114" i="25"/>
  <c r="N70" i="30"/>
  <c r="M124" i="30"/>
  <c r="E59" i="30"/>
  <c r="H114" i="25"/>
  <c r="F26" i="30"/>
  <c r="I149" i="30"/>
  <c r="J56" i="25"/>
  <c r="D39" i="25"/>
  <c r="J40" i="30"/>
  <c r="I195" i="25"/>
  <c r="F32" i="25"/>
  <c r="F10" i="25"/>
  <c r="H217" i="30"/>
  <c r="K208" i="25"/>
  <c r="F97" i="30"/>
  <c r="H274" i="25"/>
  <c r="D98" i="30"/>
  <c r="H12" i="25"/>
  <c r="E154" i="25"/>
  <c r="E96" i="30"/>
  <c r="M152" i="30"/>
  <c r="G167" i="25"/>
  <c r="I239" i="25"/>
  <c r="N177" i="30"/>
  <c r="D131" i="30"/>
  <c r="M69" i="30"/>
  <c r="G20" i="30"/>
  <c r="J9" i="25"/>
  <c r="E78" i="25"/>
  <c r="M67" i="25"/>
  <c r="H19" i="25"/>
  <c r="I182" i="30"/>
  <c r="K247" i="25"/>
  <c r="N98" i="25"/>
  <c r="N191" i="25"/>
  <c r="N79" i="25"/>
  <c r="D182" i="30"/>
  <c r="D211" i="25"/>
  <c r="O66" i="30"/>
  <c r="D167" i="25"/>
  <c r="I16" i="25"/>
  <c r="J13" i="30"/>
  <c r="K264" i="30"/>
  <c r="N17" i="30"/>
  <c r="O21" i="25"/>
  <c r="L189" i="30"/>
  <c r="M169" i="25"/>
  <c r="J241" i="44"/>
  <c r="BC245" i="31"/>
  <c r="L197" i="30" l="1"/>
  <c r="K36" i="36" s="1"/>
  <c r="N199" i="25"/>
  <c r="M36" i="37" s="1"/>
  <c r="K248" i="25"/>
  <c r="J42" i="37" s="1"/>
  <c r="E80" i="25"/>
  <c r="D24" i="37" s="1"/>
  <c r="N185" i="30"/>
  <c r="M35" i="36" s="1"/>
  <c r="I243" i="25"/>
  <c r="H218" i="30"/>
  <c r="G38" i="36" s="1"/>
  <c r="F45" i="30"/>
  <c r="E20" i="36" s="1"/>
  <c r="H115" i="25"/>
  <c r="G28" i="37" s="1"/>
  <c r="J115" i="25"/>
  <c r="I28" i="37" s="1"/>
  <c r="G45" i="25"/>
  <c r="F20" i="37" s="1"/>
  <c r="K89" i="25"/>
  <c r="J25" i="37" s="1"/>
  <c r="D74" i="30"/>
  <c r="C23" i="36" s="1"/>
  <c r="G141" i="25"/>
  <c r="F31" i="37" s="1"/>
  <c r="D245" i="31"/>
  <c r="J171" i="25"/>
  <c r="I34" i="37" s="1"/>
  <c r="L248" i="25"/>
  <c r="K42" i="37" s="1"/>
  <c r="F248" i="25"/>
  <c r="E42" i="37" s="1"/>
  <c r="E105" i="25"/>
  <c r="D26" i="37" s="1"/>
  <c r="N248" i="25"/>
  <c r="M42" i="37" s="1"/>
  <c r="E240" i="30"/>
  <c r="O243" i="25"/>
  <c r="N41" i="37" s="1"/>
  <c r="D220" i="25"/>
  <c r="C38" i="37" s="1"/>
  <c r="F185" i="30"/>
  <c r="E35" i="36" s="1"/>
  <c r="J80" i="30"/>
  <c r="I24" i="36" s="1"/>
  <c r="I136" i="25"/>
  <c r="H30" i="37" s="1"/>
  <c r="M231" i="25"/>
  <c r="L40" i="37" s="1"/>
  <c r="H171" i="25"/>
  <c r="G34" i="37" s="1"/>
  <c r="M279" i="30"/>
  <c r="L47" i="36" s="1"/>
  <c r="O199" i="25"/>
  <c r="N36" i="37" s="1"/>
  <c r="F89" i="25"/>
  <c r="E25" i="37" s="1"/>
  <c r="L127" i="25"/>
  <c r="K29" i="37" s="1"/>
  <c r="L228" i="30"/>
  <c r="K40" i="36" s="1"/>
  <c r="H60" i="25"/>
  <c r="G22" i="37" s="1"/>
  <c r="D187" i="25"/>
  <c r="D218" i="30"/>
  <c r="C38" i="36" s="1"/>
  <c r="F153" i="30"/>
  <c r="E32" i="36" s="1"/>
  <c r="J223" i="30"/>
  <c r="I39" i="36" s="1"/>
  <c r="D255" i="30"/>
  <c r="C44" i="36" s="1"/>
  <c r="I231" i="25"/>
  <c r="H40" i="37" s="1"/>
  <c r="E265" i="30"/>
  <c r="H125" i="30"/>
  <c r="G29" i="36" s="1"/>
  <c r="G268" i="25"/>
  <c r="F59" i="37" s="1"/>
  <c r="E80" i="30"/>
  <c r="D24" i="36" s="1"/>
  <c r="J155" i="25"/>
  <c r="H215" i="25"/>
  <c r="G37" i="37" s="1"/>
  <c r="L169" i="30"/>
  <c r="K34" i="36" s="1"/>
  <c r="J139" i="30"/>
  <c r="I31" i="36" s="1"/>
  <c r="L242" i="44"/>
  <c r="K52" i="37"/>
  <c r="E169" i="30"/>
  <c r="D34" i="36" s="1"/>
  <c r="K160" i="30"/>
  <c r="J33" i="36" s="1"/>
  <c r="E60" i="25"/>
  <c r="D22" i="37" s="1"/>
  <c r="O103" i="30"/>
  <c r="N26" i="36" s="1"/>
  <c r="M197" i="30"/>
  <c r="L36" i="36" s="1"/>
  <c r="L125" i="30"/>
  <c r="K29" i="36" s="1"/>
  <c r="O171" i="25"/>
  <c r="N34" i="37" s="1"/>
  <c r="I155" i="25"/>
  <c r="H32" i="37" s="1"/>
  <c r="I60" i="25"/>
  <c r="H22" i="37" s="1"/>
  <c r="E253" i="25"/>
  <c r="D43" i="37" s="1"/>
  <c r="E213" i="30"/>
  <c r="D37" i="36" s="1"/>
  <c r="I265" i="30"/>
  <c r="H45" i="36" s="1"/>
  <c r="C305" i="31"/>
  <c r="M162" i="25"/>
  <c r="L33" i="37" s="1"/>
  <c r="H45" i="25"/>
  <c r="G20" i="37" s="1"/>
  <c r="K105" i="25"/>
  <c r="J26" i="37" s="1"/>
  <c r="J134" i="30"/>
  <c r="I30" i="36" s="1"/>
  <c r="H136" i="25"/>
  <c r="G30" i="37" s="1"/>
  <c r="E279" i="30"/>
  <c r="D47" i="36" s="1"/>
  <c r="M253" i="25"/>
  <c r="L43" i="37" s="1"/>
  <c r="N153" i="30"/>
  <c r="M32" i="36" s="1"/>
  <c r="J80" i="25"/>
  <c r="I24" i="37" s="1"/>
  <c r="N89" i="25"/>
  <c r="M25" i="37" s="1"/>
  <c r="I80" i="30"/>
  <c r="H24" i="36" s="1"/>
  <c r="G265" i="30"/>
  <c r="F45" i="36" s="1"/>
  <c r="I245" i="31"/>
  <c r="E258" i="25"/>
  <c r="D44" i="37" s="1"/>
  <c r="H87" i="30"/>
  <c r="G25" i="36" s="1"/>
  <c r="K185" i="30"/>
  <c r="J35" i="36" s="1"/>
  <c r="G225" i="25"/>
  <c r="F39" i="37" s="1"/>
  <c r="H108" i="30"/>
  <c r="G27" i="36" s="1"/>
  <c r="H139" i="30"/>
  <c r="G31" i="36" s="1"/>
  <c r="M243" i="25"/>
  <c r="E153" i="30"/>
  <c r="D32" i="36" s="1"/>
  <c r="K218" i="30"/>
  <c r="J38" i="36" s="1"/>
  <c r="N155" i="25"/>
  <c r="H185" i="30"/>
  <c r="G35" i="36" s="1"/>
  <c r="M80" i="25"/>
  <c r="L24" i="37" s="1"/>
  <c r="F169" i="30"/>
  <c r="E34" i="36" s="1"/>
  <c r="G52" i="37"/>
  <c r="J265" i="30"/>
  <c r="I45" i="36" s="1"/>
  <c r="M110" i="25"/>
  <c r="L27" i="37" s="1"/>
  <c r="L87" i="30"/>
  <c r="K25" i="36" s="1"/>
  <c r="C52" i="37"/>
  <c r="K141" i="25"/>
  <c r="J31" i="37" s="1"/>
  <c r="M45" i="30"/>
  <c r="L20" i="36" s="1"/>
  <c r="E45" i="25"/>
  <c r="D20" i="37" s="1"/>
  <c r="H22" i="30"/>
  <c r="G19" i="36" s="1"/>
  <c r="H228" i="30"/>
  <c r="G40" i="36" s="1"/>
  <c r="M282" i="25"/>
  <c r="L47" i="37" s="1"/>
  <c r="D80" i="25"/>
  <c r="C24" i="37" s="1"/>
  <c r="C304" i="31"/>
  <c r="G255" i="30"/>
  <c r="F44" i="36" s="1"/>
  <c r="L215" i="25"/>
  <c r="K37" i="37" s="1"/>
  <c r="I225" i="25"/>
  <c r="H39" i="37" s="1"/>
  <c r="G199" i="25"/>
  <c r="F36" i="37" s="1"/>
  <c r="J141" i="25"/>
  <c r="I31" i="37" s="1"/>
  <c r="D108" i="30"/>
  <c r="C27" i="36" s="1"/>
  <c r="F265" i="30"/>
  <c r="E45" i="36" s="1"/>
  <c r="D110" i="25"/>
  <c r="C27" i="37" s="1"/>
  <c r="O80" i="25"/>
  <c r="N24" i="37" s="1"/>
  <c r="O125" i="30"/>
  <c r="N29" i="36" s="1"/>
  <c r="O275" i="25"/>
  <c r="N46" i="37" s="1"/>
  <c r="N60" i="37"/>
  <c r="O60" i="25"/>
  <c r="N22" i="37" s="1"/>
  <c r="E243" i="25"/>
  <c r="N169" i="30"/>
  <c r="M34" i="36" s="1"/>
  <c r="N268" i="25"/>
  <c r="D223" i="30"/>
  <c r="C39" i="36" s="1"/>
  <c r="M169" i="30"/>
  <c r="L34" i="36" s="1"/>
  <c r="I242" i="44"/>
  <c r="I261" i="44" s="1"/>
  <c r="G197" i="30"/>
  <c r="F36" i="36" s="1"/>
  <c r="K215" i="25"/>
  <c r="J37" i="37" s="1"/>
  <c r="L155" i="25"/>
  <c r="N240" i="30"/>
  <c r="M41" i="36" s="1"/>
  <c r="K113" i="30"/>
  <c r="J28" i="36" s="1"/>
  <c r="H245" i="31"/>
  <c r="N228" i="30"/>
  <c r="M40" i="36" s="1"/>
  <c r="I60" i="30"/>
  <c r="H22" i="36" s="1"/>
  <c r="O22" i="30"/>
  <c r="N19" i="36" s="1"/>
  <c r="E103" i="30"/>
  <c r="D26" i="36" s="1"/>
  <c r="N282" i="25"/>
  <c r="M47" i="37" s="1"/>
  <c r="N60" i="25"/>
  <c r="M22" i="37" s="1"/>
  <c r="G45" i="30"/>
  <c r="F20" i="36" s="1"/>
  <c r="K60" i="30"/>
  <c r="J22" i="36" s="1"/>
  <c r="J169" i="30"/>
  <c r="I34" i="36" s="1"/>
  <c r="D213" i="30"/>
  <c r="C37" i="36" s="1"/>
  <c r="I103" i="30"/>
  <c r="H26" i="36" s="1"/>
  <c r="D267" i="44"/>
  <c r="G223" i="30"/>
  <c r="F39" i="36" s="1"/>
  <c r="D225" i="25"/>
  <c r="C39" i="37" s="1"/>
  <c r="K60" i="25"/>
  <c r="J22" i="37" s="1"/>
  <c r="J185" i="30"/>
  <c r="I35" i="36" s="1"/>
  <c r="D248" i="25"/>
  <c r="C42" i="37" s="1"/>
  <c r="D134" i="30"/>
  <c r="C30" i="36" s="1"/>
  <c r="E185" i="30"/>
  <c r="D35" i="36" s="1"/>
  <c r="D231" i="25"/>
  <c r="C40" i="37" s="1"/>
  <c r="F218" i="30"/>
  <c r="E38" i="36" s="1"/>
  <c r="L80" i="30"/>
  <c r="K24" i="36" s="1"/>
  <c r="G215" i="25"/>
  <c r="F37" i="37" s="1"/>
  <c r="I87" i="30"/>
  <c r="H25" i="36" s="1"/>
  <c r="F113" i="30"/>
  <c r="E28" i="36" s="1"/>
  <c r="K50" i="25"/>
  <c r="J21" i="37" s="1"/>
  <c r="J153" i="30"/>
  <c r="I32" i="36" s="1"/>
  <c r="J215" i="25"/>
  <c r="I37" i="37" s="1"/>
  <c r="E255" i="30"/>
  <c r="D44" i="36" s="1"/>
  <c r="J87" i="30"/>
  <c r="I25" i="36" s="1"/>
  <c r="O110" i="25"/>
  <c r="N27" i="37" s="1"/>
  <c r="G169" i="30"/>
  <c r="F34" i="36" s="1"/>
  <c r="G127" i="25"/>
  <c r="F29" i="37" s="1"/>
  <c r="K87" i="30"/>
  <c r="J25" i="36" s="1"/>
  <c r="L60" i="37"/>
  <c r="M275" i="25"/>
  <c r="L46" i="37" s="1"/>
  <c r="K108" i="30"/>
  <c r="J27" i="36" s="1"/>
  <c r="G272" i="30"/>
  <c r="F46" i="36" s="1"/>
  <c r="F155" i="25"/>
  <c r="C311" i="31"/>
  <c r="G185" i="30"/>
  <c r="F35" i="36" s="1"/>
  <c r="H272" i="30"/>
  <c r="G46" i="36" s="1"/>
  <c r="F60" i="25"/>
  <c r="E22" i="37" s="1"/>
  <c r="G275" i="25"/>
  <c r="F46" i="37" s="1"/>
  <c r="F60" i="37"/>
  <c r="E160" i="30"/>
  <c r="D33" i="36" s="1"/>
  <c r="H223" i="30"/>
  <c r="G39" i="36" s="1"/>
  <c r="L136" i="25"/>
  <c r="K30" i="37" s="1"/>
  <c r="D60" i="25"/>
  <c r="C22" i="37" s="1"/>
  <c r="H160" i="30"/>
  <c r="G33" i="36" s="1"/>
  <c r="K231" i="25"/>
  <c r="J40" i="37" s="1"/>
  <c r="K110" i="25"/>
  <c r="J27" i="37" s="1"/>
  <c r="F50" i="25"/>
  <c r="E21" i="37" s="1"/>
  <c r="I253" i="25"/>
  <c r="H43" i="37" s="1"/>
  <c r="M265" i="30"/>
  <c r="O265" i="30"/>
  <c r="L218" i="30"/>
  <c r="K38" i="36" s="1"/>
  <c r="F215" i="25"/>
  <c r="E37" i="37" s="1"/>
  <c r="K127" i="25"/>
  <c r="J29" i="37" s="1"/>
  <c r="G248" i="25"/>
  <c r="F42" i="37" s="1"/>
  <c r="E171" i="25"/>
  <c r="F103" i="30"/>
  <c r="E26" i="36" s="1"/>
  <c r="J50" i="25"/>
  <c r="I21" i="37" s="1"/>
  <c r="L141" i="25"/>
  <c r="K31" i="37" s="1"/>
  <c r="F105" i="25"/>
  <c r="E26" i="37" s="1"/>
  <c r="O153" i="30"/>
  <c r="N32" i="36" s="1"/>
  <c r="I113" i="30"/>
  <c r="H28" i="36" s="1"/>
  <c r="J103" i="30"/>
  <c r="I26" i="36" s="1"/>
  <c r="D104" i="44"/>
  <c r="C26" i="43" s="1"/>
  <c r="M139" i="30"/>
  <c r="L31" i="36" s="1"/>
  <c r="K60" i="37"/>
  <c r="L275" i="25"/>
  <c r="K46" i="37" s="1"/>
  <c r="H213" i="30"/>
  <c r="G37" i="36" s="1"/>
  <c r="K255" i="30"/>
  <c r="J44" i="36" s="1"/>
  <c r="J50" i="30"/>
  <c r="I21" i="36" s="1"/>
  <c r="D162" i="25"/>
  <c r="C33" i="37" s="1"/>
  <c r="F197" i="30"/>
  <c r="E36" i="36" s="1"/>
  <c r="M108" i="30"/>
  <c r="L27" i="36" s="1"/>
  <c r="I250" i="30"/>
  <c r="H43" i="36" s="1"/>
  <c r="C337" i="31"/>
  <c r="J125" i="30"/>
  <c r="I29" i="36" s="1"/>
  <c r="I279" i="30"/>
  <c r="H47" i="36" s="1"/>
  <c r="K22" i="30"/>
  <c r="J19" i="36" s="1"/>
  <c r="N223" i="30"/>
  <c r="M39" i="36" s="1"/>
  <c r="L171" i="25"/>
  <c r="K34" i="37" s="1"/>
  <c r="L199" i="25"/>
  <c r="K36" i="37" s="1"/>
  <c r="I213" i="30"/>
  <c r="H37" i="36" s="1"/>
  <c r="L115" i="25"/>
  <c r="K28" i="37" s="1"/>
  <c r="H50" i="25"/>
  <c r="G21" i="37" s="1"/>
  <c r="E272" i="30"/>
  <c r="D46" i="36" s="1"/>
  <c r="O245" i="30"/>
  <c r="N42" i="36" s="1"/>
  <c r="D74" i="25"/>
  <c r="C23" i="37" s="1"/>
  <c r="D50" i="30"/>
  <c r="C21" i="36" s="1"/>
  <c r="E215" i="25"/>
  <c r="D37" i="37" s="1"/>
  <c r="L272" i="30"/>
  <c r="K46" i="36" s="1"/>
  <c r="M115" i="25"/>
  <c r="L28" i="37" s="1"/>
  <c r="H282" i="25"/>
  <c r="G47" i="37" s="1"/>
  <c r="I197" i="30"/>
  <c r="H36" i="36" s="1"/>
  <c r="F115" i="25"/>
  <c r="E28" i="37" s="1"/>
  <c r="D215" i="25"/>
  <c r="C37" i="37" s="1"/>
  <c r="M228" i="30"/>
  <c r="L40" i="36" s="1"/>
  <c r="J136" i="25"/>
  <c r="I30" i="37" s="1"/>
  <c r="J74" i="30"/>
  <c r="I23" i="36" s="1"/>
  <c r="G139" i="30"/>
  <c r="F31" i="36" s="1"/>
  <c r="I272" i="30"/>
  <c r="H46" i="36" s="1"/>
  <c r="H153" i="30"/>
  <c r="G32" i="36" s="1"/>
  <c r="N253" i="25"/>
  <c r="M43" i="37" s="1"/>
  <c r="N45" i="25"/>
  <c r="M20" i="37" s="1"/>
  <c r="L52" i="37"/>
  <c r="K162" i="25"/>
  <c r="J33" i="37" s="1"/>
  <c r="F282" i="25"/>
  <c r="J22" i="25"/>
  <c r="I19" i="37" s="1"/>
  <c r="L22" i="30"/>
  <c r="K19" i="36" s="1"/>
  <c r="N242" i="44"/>
  <c r="N261" i="44" s="1"/>
  <c r="C184" i="31"/>
  <c r="M60" i="25"/>
  <c r="L22" i="37" s="1"/>
  <c r="I141" i="25"/>
  <c r="H31" i="37" s="1"/>
  <c r="M60" i="30"/>
  <c r="L22" i="36" s="1"/>
  <c r="I50" i="30"/>
  <c r="H21" i="36" s="1"/>
  <c r="H50" i="30"/>
  <c r="G21" i="36" s="1"/>
  <c r="H275" i="25"/>
  <c r="G46" i="37" s="1"/>
  <c r="G60" i="37"/>
  <c r="M213" i="30"/>
  <c r="L37" i="36" s="1"/>
  <c r="I74" i="25"/>
  <c r="H23" i="37" s="1"/>
  <c r="O162" i="25"/>
  <c r="N33" i="37" s="1"/>
  <c r="O225" i="25"/>
  <c r="N39" i="37" s="1"/>
  <c r="G87" i="30"/>
  <c r="F25" i="36" s="1"/>
  <c r="D22" i="30"/>
  <c r="C19" i="36" s="1"/>
  <c r="E268" i="25"/>
  <c r="D45" i="37" s="1"/>
  <c r="I162" i="25"/>
  <c r="H33" i="37" s="1"/>
  <c r="J52" i="37"/>
  <c r="O45" i="25"/>
  <c r="N20" i="37" s="1"/>
  <c r="L279" i="30"/>
  <c r="K47" i="36" s="1"/>
  <c r="D136" i="25"/>
  <c r="C30" i="37" s="1"/>
  <c r="L213" i="30"/>
  <c r="K37" i="36" s="1"/>
  <c r="L245" i="30"/>
  <c r="K42" i="36" s="1"/>
  <c r="O268" i="25"/>
  <c r="K169" i="30"/>
  <c r="J34" i="36" s="1"/>
  <c r="M89" i="25"/>
  <c r="L25" i="37" s="1"/>
  <c r="O240" i="30"/>
  <c r="H248" i="25"/>
  <c r="G42" i="37" s="1"/>
  <c r="O113" i="30"/>
  <c r="N28" i="36" s="1"/>
  <c r="L245" i="31"/>
  <c r="K103" i="30"/>
  <c r="J26" i="36" s="1"/>
  <c r="H110" i="25"/>
  <c r="G27" i="37" s="1"/>
  <c r="F141" i="25"/>
  <c r="E31" i="37" s="1"/>
  <c r="K80" i="25"/>
  <c r="J24" i="37" s="1"/>
  <c r="N22" i="25"/>
  <c r="M45" i="25"/>
  <c r="L20" i="37" s="1"/>
  <c r="D154" i="44"/>
  <c r="C32" i="43" s="1"/>
  <c r="C52" i="43"/>
  <c r="O218" i="30"/>
  <c r="N38" i="36" s="1"/>
  <c r="G243" i="25"/>
  <c r="F41" i="37" s="1"/>
  <c r="M225" i="25"/>
  <c r="L39" i="37" s="1"/>
  <c r="L265" i="30"/>
  <c r="K45" i="36" s="1"/>
  <c r="M134" i="30"/>
  <c r="L30" i="36" s="1"/>
  <c r="E231" i="25"/>
  <c r="D40" i="37" s="1"/>
  <c r="F245" i="30"/>
  <c r="E42" i="36" s="1"/>
  <c r="O185" i="30"/>
  <c r="N35" i="36" s="1"/>
  <c r="I105" i="25"/>
  <c r="H26" i="37" s="1"/>
  <c r="D282" i="25"/>
  <c r="C47" i="37" s="1"/>
  <c r="F134" i="30"/>
  <c r="E30" i="36" s="1"/>
  <c r="K155" i="25"/>
  <c r="G50" i="25"/>
  <c r="F21" i="37" s="1"/>
  <c r="K197" i="30"/>
  <c r="J36" i="36" s="1"/>
  <c r="F240" i="30"/>
  <c r="E41" i="36" s="1"/>
  <c r="I50" i="25"/>
  <c r="H21" i="37" s="1"/>
  <c r="O50" i="25"/>
  <c r="N21" i="37" s="1"/>
  <c r="M50" i="25"/>
  <c r="L21" i="37" s="1"/>
  <c r="I223" i="30"/>
  <c r="H39" i="36" s="1"/>
  <c r="I110" i="25"/>
  <c r="H27" i="37" s="1"/>
  <c r="O139" i="30"/>
  <c r="N31" i="36" s="1"/>
  <c r="J45" i="30"/>
  <c r="I20" i="36" s="1"/>
  <c r="O115" i="25"/>
  <c r="N28" i="37" s="1"/>
  <c r="M171" i="25"/>
  <c r="L34" i="37" s="1"/>
  <c r="K250" i="30"/>
  <c r="J43" i="36" s="1"/>
  <c r="H80" i="30"/>
  <c r="G24" i="36" s="1"/>
  <c r="N275" i="25"/>
  <c r="M46" i="37" s="1"/>
  <c r="M60" i="37"/>
  <c r="O279" i="30"/>
  <c r="N47" i="36" s="1"/>
  <c r="L80" i="25"/>
  <c r="K24" i="37" s="1"/>
  <c r="K228" i="30"/>
  <c r="J40" i="36" s="1"/>
  <c r="K74" i="30"/>
  <c r="J23" i="36" s="1"/>
  <c r="D240" i="30"/>
  <c r="C41" i="36" s="1"/>
  <c r="G113" i="30"/>
  <c r="F28" i="36" s="1"/>
  <c r="D80" i="30"/>
  <c r="C24" i="36" s="1"/>
  <c r="O228" i="30"/>
  <c r="N40" i="36" s="1"/>
  <c r="D250" i="30"/>
  <c r="C43" i="36" s="1"/>
  <c r="O127" i="25"/>
  <c r="N29" i="37" s="1"/>
  <c r="H250" i="30"/>
  <c r="G43" i="36" s="1"/>
  <c r="H74" i="25"/>
  <c r="H240" i="30"/>
  <c r="G41" i="36" s="1"/>
  <c r="C310" i="31"/>
  <c r="K220" i="25"/>
  <c r="J38" i="37" s="1"/>
  <c r="J243" i="25"/>
  <c r="I41" i="37" s="1"/>
  <c r="D89" i="25"/>
  <c r="C25" i="37" s="1"/>
  <c r="L268" i="25"/>
  <c r="J127" i="25"/>
  <c r="I29" i="37" s="1"/>
  <c r="E218" i="30"/>
  <c r="D38" i="36" s="1"/>
  <c r="D22" i="25"/>
  <c r="C19" i="37" s="1"/>
  <c r="E110" i="25"/>
  <c r="D27" i="37" s="1"/>
  <c r="I45" i="30"/>
  <c r="H20" i="36" s="1"/>
  <c r="D228" i="30"/>
  <c r="C40" i="36" s="1"/>
  <c r="F213" i="30"/>
  <c r="E37" i="36" s="1"/>
  <c r="E89" i="25"/>
  <c r="D25" i="37" s="1"/>
  <c r="M80" i="30"/>
  <c r="L24" i="36" s="1"/>
  <c r="E250" i="30"/>
  <c r="D43" i="36" s="1"/>
  <c r="D185" i="30"/>
  <c r="C35" i="36" s="1"/>
  <c r="E125" i="30"/>
  <c r="D29" i="36" s="1"/>
  <c r="D186" i="44"/>
  <c r="C57" i="43" s="1"/>
  <c r="D60" i="30"/>
  <c r="C22" i="36" s="1"/>
  <c r="F243" i="25"/>
  <c r="E41" i="37" s="1"/>
  <c r="L50" i="30"/>
  <c r="K21" i="36" s="1"/>
  <c r="J220" i="25"/>
  <c r="I38" i="37" s="1"/>
  <c r="G220" i="25"/>
  <c r="F38" i="37" s="1"/>
  <c r="I228" i="30"/>
  <c r="H40" i="36" s="1"/>
  <c r="O134" i="30"/>
  <c r="N30" i="36" s="1"/>
  <c r="O160" i="30"/>
  <c r="N33" i="36" s="1"/>
  <c r="O231" i="25"/>
  <c r="N40" i="37" s="1"/>
  <c r="J89" i="25"/>
  <c r="I25" i="37" s="1"/>
  <c r="G171" i="25"/>
  <c r="F34" i="37" s="1"/>
  <c r="F171" i="25"/>
  <c r="E34" i="37" s="1"/>
  <c r="M52" i="37"/>
  <c r="L103" i="30"/>
  <c r="K26" i="36" s="1"/>
  <c r="O74" i="30"/>
  <c r="N23" i="36" s="1"/>
  <c r="E197" i="30"/>
  <c r="D36" i="36" s="1"/>
  <c r="C306" i="31"/>
  <c r="K242" i="44"/>
  <c r="J41" i="43" s="1"/>
  <c r="K74" i="25"/>
  <c r="H197" i="30"/>
  <c r="G36" i="36" s="1"/>
  <c r="J45" i="25"/>
  <c r="I20" i="37" s="1"/>
  <c r="M113" i="30"/>
  <c r="L28" i="36" s="1"/>
  <c r="I80" i="25"/>
  <c r="H24" i="37" s="1"/>
  <c r="N52" i="37"/>
  <c r="H225" i="25"/>
  <c r="G39" i="37" s="1"/>
  <c r="D125" i="30"/>
  <c r="C29" i="36" s="1"/>
  <c r="G134" i="30"/>
  <c r="F30" i="36" s="1"/>
  <c r="F87" i="30"/>
  <c r="E25" i="36" s="1"/>
  <c r="L113" i="30"/>
  <c r="K28" i="36" s="1"/>
  <c r="M105" i="25"/>
  <c r="L26" i="37" s="1"/>
  <c r="N113" i="30"/>
  <c r="M28" i="36" s="1"/>
  <c r="J245" i="30"/>
  <c r="I42" i="36" s="1"/>
  <c r="L253" i="25"/>
  <c r="K43" i="37" s="1"/>
  <c r="C312" i="31"/>
  <c r="J199" i="25"/>
  <c r="I36" i="37" s="1"/>
  <c r="H52" i="37"/>
  <c r="L223" i="30"/>
  <c r="K39" i="36" s="1"/>
  <c r="G80" i="25"/>
  <c r="F24" i="37" s="1"/>
  <c r="H103" i="30"/>
  <c r="G26" i="36" s="1"/>
  <c r="L160" i="30"/>
  <c r="K33" i="36" s="1"/>
  <c r="I153" i="30"/>
  <c r="H32" i="36" s="1"/>
  <c r="E108" i="30"/>
  <c r="D27" i="36" s="1"/>
  <c r="K187" i="25"/>
  <c r="G162" i="25"/>
  <c r="F33" i="37" s="1"/>
  <c r="G50" i="30"/>
  <c r="F21" i="36" s="1"/>
  <c r="K50" i="30"/>
  <c r="J21" i="36" s="1"/>
  <c r="N87" i="30"/>
  <c r="M25" i="36" s="1"/>
  <c r="I108" i="30"/>
  <c r="H27" i="36" s="1"/>
  <c r="N245" i="31"/>
  <c r="M240" i="30"/>
  <c r="L41" i="36" s="1"/>
  <c r="O255" i="30"/>
  <c r="N44" i="36" s="1"/>
  <c r="C69" i="31"/>
  <c r="N215" i="25"/>
  <c r="M37" i="37" s="1"/>
  <c r="J248" i="25"/>
  <c r="I42" i="37" s="1"/>
  <c r="J268" i="25"/>
  <c r="I45" i="37" s="1"/>
  <c r="N110" i="25"/>
  <c r="M27" i="37" s="1"/>
  <c r="O272" i="30"/>
  <c r="N46" i="36" s="1"/>
  <c r="J250" i="30"/>
  <c r="I43" i="36" s="1"/>
  <c r="N255" i="30"/>
  <c r="M44" i="36" s="1"/>
  <c r="J245" i="31"/>
  <c r="E220" i="25"/>
  <c r="D38" i="37" s="1"/>
  <c r="O169" i="30"/>
  <c r="N34" i="36" s="1"/>
  <c r="E225" i="25"/>
  <c r="D39" i="37" s="1"/>
  <c r="L185" i="30"/>
  <c r="K35" i="36" s="1"/>
  <c r="E242" i="44"/>
  <c r="D41" i="43" s="1"/>
  <c r="N60" i="30"/>
  <c r="M22" i="36" s="1"/>
  <c r="I89" i="25"/>
  <c r="H25" i="37" s="1"/>
  <c r="N160" i="30"/>
  <c r="M33" i="36" s="1"/>
  <c r="G253" i="25"/>
  <c r="F43" i="37" s="1"/>
  <c r="J160" i="30"/>
  <c r="I33" i="36" s="1"/>
  <c r="J225" i="25"/>
  <c r="I39" i="37" s="1"/>
  <c r="G245" i="31"/>
  <c r="N136" i="25"/>
  <c r="M30" i="37" s="1"/>
  <c r="H74" i="30"/>
  <c r="G23" i="36" s="1"/>
  <c r="G22" i="30"/>
  <c r="F19" i="36" s="1"/>
  <c r="E162" i="25"/>
  <c r="D33" i="37" s="1"/>
  <c r="J258" i="25"/>
  <c r="I44" i="37" s="1"/>
  <c r="E155" i="25"/>
  <c r="D32" i="37" s="1"/>
  <c r="N250" i="30"/>
  <c r="M43" i="36" s="1"/>
  <c r="M242" i="44"/>
  <c r="M261" i="44" s="1"/>
  <c r="L17" i="43" s="1"/>
  <c r="N127" i="25"/>
  <c r="M29" i="37" s="1"/>
  <c r="I185" i="30"/>
  <c r="H35" i="36" s="1"/>
  <c r="L74" i="30"/>
  <c r="K23" i="36" s="1"/>
  <c r="F74" i="30"/>
  <c r="E23" i="36" s="1"/>
  <c r="I134" i="30"/>
  <c r="H30" i="36" s="1"/>
  <c r="K253" i="25"/>
  <c r="J43" i="37" s="1"/>
  <c r="K45" i="25"/>
  <c r="J20" i="37" s="1"/>
  <c r="E134" i="30"/>
  <c r="D30" i="36" s="1"/>
  <c r="D258" i="25"/>
  <c r="C44" i="37" s="1"/>
  <c r="H255" i="30"/>
  <c r="G44" i="36" s="1"/>
  <c r="I255" i="30"/>
  <c r="H44" i="36" s="1"/>
  <c r="H60" i="30"/>
  <c r="G22" i="36" s="1"/>
  <c r="I268" i="25"/>
  <c r="H45" i="37" s="1"/>
  <c r="N245" i="30"/>
  <c r="M42" i="36" s="1"/>
  <c r="K245" i="30"/>
  <c r="J42" i="36" s="1"/>
  <c r="J105" i="25"/>
  <c r="I26" i="37" s="1"/>
  <c r="C313" i="31"/>
  <c r="E45" i="30"/>
  <c r="D20" i="36" s="1"/>
  <c r="H187" i="25"/>
  <c r="G35" i="37" s="1"/>
  <c r="E223" i="30"/>
  <c r="D39" i="36" s="1"/>
  <c r="L45" i="30"/>
  <c r="K20" i="36" s="1"/>
  <c r="J272" i="30"/>
  <c r="I46" i="36" s="1"/>
  <c r="E113" i="30"/>
  <c r="D28" i="36" s="1"/>
  <c r="G187" i="25"/>
  <c r="F35" i="37" s="1"/>
  <c r="D103" i="30"/>
  <c r="C26" i="36" s="1"/>
  <c r="O60" i="30"/>
  <c r="N22" i="36" s="1"/>
  <c r="F74" i="25"/>
  <c r="M245" i="30"/>
  <c r="L42" i="36" s="1"/>
  <c r="H127" i="25"/>
  <c r="G29" i="37" s="1"/>
  <c r="O282" i="25"/>
  <c r="N47" i="37" s="1"/>
  <c r="M125" i="30"/>
  <c r="L29" i="36" s="1"/>
  <c r="D139" i="30"/>
  <c r="C31" i="36" s="1"/>
  <c r="K136" i="25"/>
  <c r="J30" i="37" s="1"/>
  <c r="L74" i="25"/>
  <c r="K55" i="37" s="1"/>
  <c r="H141" i="25"/>
  <c r="G31" i="37" s="1"/>
  <c r="D50" i="25"/>
  <c r="C21" i="37" s="1"/>
  <c r="M136" i="25"/>
  <c r="L30" i="37" s="1"/>
  <c r="J240" i="30"/>
  <c r="I41" i="36" s="1"/>
  <c r="E50" i="30"/>
  <c r="D21" i="36" s="1"/>
  <c r="F52" i="37"/>
  <c r="F127" i="25"/>
  <c r="E29" i="37" s="1"/>
  <c r="K245" i="31"/>
  <c r="D115" i="25"/>
  <c r="C28" i="37" s="1"/>
  <c r="K199" i="25"/>
  <c r="J36" i="37" s="1"/>
  <c r="L220" i="25"/>
  <c r="K38" i="37" s="1"/>
  <c r="N218" i="30"/>
  <c r="M38" i="36" s="1"/>
  <c r="O253" i="25"/>
  <c r="N43" i="37" s="1"/>
  <c r="D268" i="25"/>
  <c r="C45" i="37" s="1"/>
  <c r="O223" i="30"/>
  <c r="N39" i="36" s="1"/>
  <c r="H113" i="30"/>
  <c r="G28" i="36" s="1"/>
  <c r="K223" i="30"/>
  <c r="J39" i="36" s="1"/>
  <c r="O80" i="30"/>
  <c r="N24" i="36" s="1"/>
  <c r="G125" i="30"/>
  <c r="F29" i="36" s="1"/>
  <c r="E187" i="25"/>
  <c r="D35" i="37" s="1"/>
  <c r="N162" i="25"/>
  <c r="M33" i="37" s="1"/>
  <c r="I115" i="25"/>
  <c r="H28" i="37" s="1"/>
  <c r="N115" i="25"/>
  <c r="M28" i="37" s="1"/>
  <c r="H80" i="25"/>
  <c r="G24" i="37" s="1"/>
  <c r="O155" i="25"/>
  <c r="O258" i="25"/>
  <c r="N44" i="37" s="1"/>
  <c r="H279" i="30"/>
  <c r="G47" i="36" s="1"/>
  <c r="F223" i="30"/>
  <c r="E39" i="36" s="1"/>
  <c r="E115" i="25"/>
  <c r="D28" i="37" s="1"/>
  <c r="I22" i="30"/>
  <c r="H19" i="36" s="1"/>
  <c r="L255" i="30"/>
  <c r="K44" i="36" s="1"/>
  <c r="G153" i="30"/>
  <c r="F32" i="36" s="1"/>
  <c r="O136" i="25"/>
  <c r="N30" i="37" s="1"/>
  <c r="O74" i="25"/>
  <c r="N23" i="37" s="1"/>
  <c r="M258" i="25"/>
  <c r="L44" i="37" s="1"/>
  <c r="K134" i="30"/>
  <c r="J30" i="36" s="1"/>
  <c r="F136" i="25"/>
  <c r="E30" i="37" s="1"/>
  <c r="D243" i="25"/>
  <c r="C41" i="37" s="1"/>
  <c r="D45" i="25"/>
  <c r="C20" i="37" s="1"/>
  <c r="F231" i="25"/>
  <c r="E40" i="37" s="1"/>
  <c r="O87" i="30"/>
  <c r="N25" i="36" s="1"/>
  <c r="K272" i="30"/>
  <c r="J46" i="36" s="1"/>
  <c r="G242" i="44"/>
  <c r="G261" i="44" s="1"/>
  <c r="F58" i="43" s="1"/>
  <c r="K243" i="25"/>
  <c r="J41" i="37" s="1"/>
  <c r="K22" i="25"/>
  <c r="J19" i="37" s="1"/>
  <c r="G155" i="25"/>
  <c r="F32" i="37" s="1"/>
  <c r="M50" i="30"/>
  <c r="L21" i="36" s="1"/>
  <c r="F187" i="25"/>
  <c r="E35" i="37" s="1"/>
  <c r="G258" i="25"/>
  <c r="F44" i="37" s="1"/>
  <c r="F108" i="30"/>
  <c r="E27" i="36" s="1"/>
  <c r="N265" i="30"/>
  <c r="M45" i="36" s="1"/>
  <c r="O45" i="30"/>
  <c r="N20" i="36" s="1"/>
  <c r="L153" i="30"/>
  <c r="K32" i="36" s="1"/>
  <c r="I74" i="30"/>
  <c r="H23" i="36" s="1"/>
  <c r="G279" i="30"/>
  <c r="F47" i="36" s="1"/>
  <c r="E282" i="25"/>
  <c r="D47" i="37" s="1"/>
  <c r="F162" i="25"/>
  <c r="E33" i="37" s="1"/>
  <c r="E139" i="30"/>
  <c r="D31" i="36" s="1"/>
  <c r="I139" i="30"/>
  <c r="H31" i="36" s="1"/>
  <c r="D22" i="44"/>
  <c r="C19" i="43" s="1"/>
  <c r="G240" i="30"/>
  <c r="F41" i="36" s="1"/>
  <c r="E127" i="25"/>
  <c r="D29" i="37" s="1"/>
  <c r="N125" i="30"/>
  <c r="M29" i="36" s="1"/>
  <c r="D45" i="30"/>
  <c r="C20" i="36" s="1"/>
  <c r="D160" i="30"/>
  <c r="C33" i="36" s="1"/>
  <c r="K225" i="25"/>
  <c r="J39" i="37" s="1"/>
  <c r="G89" i="25"/>
  <c r="F25" i="37" s="1"/>
  <c r="F250" i="30"/>
  <c r="E43" i="36" s="1"/>
  <c r="H134" i="30"/>
  <c r="G30" i="36" s="1"/>
  <c r="K275" i="25"/>
  <c r="J46" i="37" s="1"/>
  <c r="J60" i="37"/>
  <c r="H162" i="25"/>
  <c r="G33" i="37" s="1"/>
  <c r="J255" i="30"/>
  <c r="I44" i="36" s="1"/>
  <c r="L250" i="30"/>
  <c r="K43" i="36" s="1"/>
  <c r="E22" i="30"/>
  <c r="D19" i="36" s="1"/>
  <c r="G103" i="30"/>
  <c r="F26" i="36" s="1"/>
  <c r="J253" i="25"/>
  <c r="I43" i="37" s="1"/>
  <c r="O220" i="25"/>
  <c r="N38" i="37" s="1"/>
  <c r="C333" i="31"/>
  <c r="K213" i="30"/>
  <c r="J37" i="36" s="1"/>
  <c r="M218" i="30"/>
  <c r="L38" i="36" s="1"/>
  <c r="D155" i="25"/>
  <c r="C51" i="37" s="1"/>
  <c r="I45" i="25"/>
  <c r="H20" i="37" s="1"/>
  <c r="N258" i="25"/>
  <c r="M44" i="37" s="1"/>
  <c r="G282" i="25"/>
  <c r="F47" i="37" s="1"/>
  <c r="L225" i="25"/>
  <c r="K39" i="37" s="1"/>
  <c r="N80" i="25"/>
  <c r="M24" i="37" s="1"/>
  <c r="L60" i="30"/>
  <c r="K22" i="36" s="1"/>
  <c r="G218" i="30"/>
  <c r="F38" i="36" s="1"/>
  <c r="O242" i="44"/>
  <c r="O261" i="44" s="1"/>
  <c r="L139" i="30"/>
  <c r="K31" i="36" s="1"/>
  <c r="M185" i="30"/>
  <c r="L35" i="36" s="1"/>
  <c r="D171" i="25"/>
  <c r="C34" i="37" s="1"/>
  <c r="I282" i="25"/>
  <c r="H47" i="37" s="1"/>
  <c r="I240" i="30"/>
  <c r="H41" i="36" s="1"/>
  <c r="O105" i="25"/>
  <c r="N26" i="37" s="1"/>
  <c r="N134" i="30"/>
  <c r="M30" i="36" s="1"/>
  <c r="G60" i="30"/>
  <c r="F22" i="36" s="1"/>
  <c r="F45" i="25"/>
  <c r="E20" i="37" s="1"/>
  <c r="O141" i="25"/>
  <c r="N31" i="37" s="1"/>
  <c r="I52" i="37"/>
  <c r="I51" i="37" s="1"/>
  <c r="F22" i="30"/>
  <c r="E19" i="36" s="1"/>
  <c r="L282" i="25"/>
  <c r="K47" i="37" s="1"/>
  <c r="G213" i="30"/>
  <c r="F37" i="36" s="1"/>
  <c r="F228" i="30"/>
  <c r="E40" i="36" s="1"/>
  <c r="L89" i="25"/>
  <c r="K25" i="37" s="1"/>
  <c r="M223" i="30"/>
  <c r="L39" i="36" s="1"/>
  <c r="G60" i="25"/>
  <c r="F22" i="37" s="1"/>
  <c r="J22" i="30"/>
  <c r="I19" i="36" s="1"/>
  <c r="F50" i="30"/>
  <c r="E21" i="36" s="1"/>
  <c r="F60" i="30"/>
  <c r="E22" i="36" s="1"/>
  <c r="M220" i="25"/>
  <c r="L38" i="37" s="1"/>
  <c r="G228" i="30"/>
  <c r="F40" i="36" s="1"/>
  <c r="J108" i="30"/>
  <c r="I27" i="36" s="1"/>
  <c r="N22" i="30"/>
  <c r="M19" i="36" s="1"/>
  <c r="N141" i="25"/>
  <c r="M31" i="37" s="1"/>
  <c r="H45" i="30"/>
  <c r="G20" i="36" s="1"/>
  <c r="N213" i="30"/>
  <c r="M37" i="36" s="1"/>
  <c r="G245" i="30"/>
  <c r="F42" i="36" s="1"/>
  <c r="F268" i="25"/>
  <c r="E59" i="37" s="1"/>
  <c r="J187" i="25"/>
  <c r="I35" i="37" s="1"/>
  <c r="E199" i="25"/>
  <c r="D36" i="37" s="1"/>
  <c r="D153" i="30"/>
  <c r="C32" i="36" s="1"/>
  <c r="K268" i="25"/>
  <c r="J45" i="37" s="1"/>
  <c r="G22" i="25"/>
  <c r="F19" i="37" s="1"/>
  <c r="J60" i="30"/>
  <c r="I22" i="36" s="1"/>
  <c r="F139" i="30"/>
  <c r="E31" i="36" s="1"/>
  <c r="I218" i="30"/>
  <c r="H38" i="36" s="1"/>
  <c r="G105" i="25"/>
  <c r="F26" i="37" s="1"/>
  <c r="C307" i="31"/>
  <c r="O108" i="30"/>
  <c r="N27" i="36" s="1"/>
  <c r="M153" i="30"/>
  <c r="L32" i="36" s="1"/>
  <c r="I220" i="25"/>
  <c r="H38" i="37" s="1"/>
  <c r="H245" i="30"/>
  <c r="G42" i="36" s="1"/>
  <c r="L134" i="30"/>
  <c r="K30" i="36" s="1"/>
  <c r="H199" i="25"/>
  <c r="G36" i="37" s="1"/>
  <c r="K282" i="25"/>
  <c r="J47" i="37" s="1"/>
  <c r="M255" i="30"/>
  <c r="L44" i="36" s="1"/>
  <c r="M245" i="31"/>
  <c r="E74" i="25"/>
  <c r="D55" i="37" s="1"/>
  <c r="O215" i="25"/>
  <c r="N37" i="37" s="1"/>
  <c r="D245" i="30"/>
  <c r="C42" i="36" s="1"/>
  <c r="D127" i="25"/>
  <c r="C29" i="37" s="1"/>
  <c r="D52" i="37"/>
  <c r="I199" i="25"/>
  <c r="H36" i="37" s="1"/>
  <c r="F80" i="25"/>
  <c r="E24" i="37" s="1"/>
  <c r="N139" i="30"/>
  <c r="M31" i="36" s="1"/>
  <c r="D169" i="30"/>
  <c r="C34" i="36" s="1"/>
  <c r="K125" i="30"/>
  <c r="J29" i="36" s="1"/>
  <c r="G110" i="25"/>
  <c r="F27" i="37" s="1"/>
  <c r="L50" i="25"/>
  <c r="K21" i="37" s="1"/>
  <c r="N243" i="25"/>
  <c r="M41" i="37" s="1"/>
  <c r="F125" i="30"/>
  <c r="E29" i="36" s="1"/>
  <c r="D279" i="30"/>
  <c r="C47" i="36" s="1"/>
  <c r="J110" i="25"/>
  <c r="I27" i="37" s="1"/>
  <c r="G108" i="30"/>
  <c r="F27" i="36" s="1"/>
  <c r="K80" i="30"/>
  <c r="J24" i="36" s="1"/>
  <c r="M250" i="30"/>
  <c r="L43" i="36" s="1"/>
  <c r="C68" i="31"/>
  <c r="N103" i="30"/>
  <c r="M26" i="36" s="1"/>
  <c r="H242" i="44"/>
  <c r="J231" i="25"/>
  <c r="I40" i="37" s="1"/>
  <c r="D265" i="30"/>
  <c r="C45" i="36" s="1"/>
  <c r="E50" i="25"/>
  <c r="D21" i="37" s="1"/>
  <c r="H89" i="25"/>
  <c r="G25" i="37" s="1"/>
  <c r="G74" i="25"/>
  <c r="N272" i="30"/>
  <c r="M46" i="36" s="1"/>
  <c r="N225" i="25"/>
  <c r="M39" i="37" s="1"/>
  <c r="H253" i="25"/>
  <c r="G43" i="37" s="1"/>
  <c r="M127" i="25"/>
  <c r="L29" i="37" s="1"/>
  <c r="O250" i="30"/>
  <c r="N43" i="36" s="1"/>
  <c r="F253" i="25"/>
  <c r="E43" i="37" s="1"/>
  <c r="N80" i="30"/>
  <c r="M24" i="36" s="1"/>
  <c r="J228" i="30"/>
  <c r="I40" i="36" s="1"/>
  <c r="N220" i="25"/>
  <c r="M38" i="37" s="1"/>
  <c r="I187" i="25"/>
  <c r="L187" i="25"/>
  <c r="K45" i="30"/>
  <c r="J20" i="36" s="1"/>
  <c r="M248" i="25"/>
  <c r="L42" i="37" s="1"/>
  <c r="I245" i="30"/>
  <c r="H42" i="36" s="1"/>
  <c r="O22" i="25"/>
  <c r="N19" i="37" s="1"/>
  <c r="E245" i="31"/>
  <c r="G250" i="30"/>
  <c r="F43" i="36" s="1"/>
  <c r="K240" i="30"/>
  <c r="J41" i="36" s="1"/>
  <c r="E87" i="30"/>
  <c r="D25" i="36" s="1"/>
  <c r="F199" i="25"/>
  <c r="E36" i="37" s="1"/>
  <c r="F272" i="30"/>
  <c r="E46" i="36" s="1"/>
  <c r="J197" i="30"/>
  <c r="I36" i="36" s="1"/>
  <c r="L258" i="25"/>
  <c r="K44" i="37" s="1"/>
  <c r="L22" i="25"/>
  <c r="F258" i="25"/>
  <c r="E44" i="37" s="1"/>
  <c r="I22" i="25"/>
  <c r="E60" i="37"/>
  <c r="F275" i="25"/>
  <c r="E46" i="37" s="1"/>
  <c r="M272" i="30"/>
  <c r="L46" i="36" s="1"/>
  <c r="H268" i="25"/>
  <c r="G45" i="37" s="1"/>
  <c r="E52" i="37"/>
  <c r="E51" i="37" s="1"/>
  <c r="O197" i="30"/>
  <c r="N36" i="36" s="1"/>
  <c r="M141" i="25"/>
  <c r="L31" i="37" s="1"/>
  <c r="F255" i="30"/>
  <c r="E44" i="36" s="1"/>
  <c r="H258" i="25"/>
  <c r="G44" i="37" s="1"/>
  <c r="C309" i="31"/>
  <c r="H243" i="25"/>
  <c r="G41" i="37" s="1"/>
  <c r="M215" i="25"/>
  <c r="L37" i="37" s="1"/>
  <c r="I60" i="37"/>
  <c r="J275" i="25"/>
  <c r="I46" i="37" s="1"/>
  <c r="M103" i="30"/>
  <c r="L26" i="36" s="1"/>
  <c r="C60" i="37"/>
  <c r="D275" i="25"/>
  <c r="C46" i="37" s="1"/>
  <c r="E22" i="25"/>
  <c r="D19" i="37" s="1"/>
  <c r="K171" i="25"/>
  <c r="J34" i="37" s="1"/>
  <c r="N197" i="30"/>
  <c r="M36" i="36" s="1"/>
  <c r="G80" i="30"/>
  <c r="F24" i="36" s="1"/>
  <c r="F22" i="25"/>
  <c r="E19" i="37" s="1"/>
  <c r="L60" i="25"/>
  <c r="K22" i="37" s="1"/>
  <c r="M268" i="25"/>
  <c r="L59" i="37" s="1"/>
  <c r="G115" i="25"/>
  <c r="F28" i="37" s="1"/>
  <c r="D197" i="30"/>
  <c r="C36" i="36" s="1"/>
  <c r="N279" i="30"/>
  <c r="M47" i="36" s="1"/>
  <c r="N45" i="30"/>
  <c r="M20" i="36" s="1"/>
  <c r="K115" i="25"/>
  <c r="J28" i="37" s="1"/>
  <c r="M22" i="25"/>
  <c r="L19" i="37" s="1"/>
  <c r="C236" i="31"/>
  <c r="L243" i="25"/>
  <c r="K41" i="37" s="1"/>
  <c r="O248" i="25"/>
  <c r="N42" i="37" s="1"/>
  <c r="N74" i="30"/>
  <c r="M23" i="36" s="1"/>
  <c r="F220" i="25"/>
  <c r="E38" i="37" s="1"/>
  <c r="D113" i="30"/>
  <c r="C28" i="36" s="1"/>
  <c r="F279" i="30"/>
  <c r="E47" i="36" s="1"/>
  <c r="E141" i="25"/>
  <c r="D31" i="37" s="1"/>
  <c r="H220" i="25"/>
  <c r="G38" i="37" s="1"/>
  <c r="N105" i="25"/>
  <c r="M26" i="37" s="1"/>
  <c r="J279" i="30"/>
  <c r="I47" i="36" s="1"/>
  <c r="F242" i="44"/>
  <c r="E41" i="43" s="1"/>
  <c r="M199" i="25"/>
  <c r="L36" i="37" s="1"/>
  <c r="N231" i="25"/>
  <c r="M40" i="37" s="1"/>
  <c r="L45" i="25"/>
  <c r="K20" i="37" s="1"/>
  <c r="E74" i="30"/>
  <c r="D23" i="36" s="1"/>
  <c r="L231" i="25"/>
  <c r="K40" i="37" s="1"/>
  <c r="M22" i="30"/>
  <c r="L19" i="36" s="1"/>
  <c r="F245" i="31"/>
  <c r="L110" i="25"/>
  <c r="K27" i="37" s="1"/>
  <c r="M87" i="30"/>
  <c r="L25" i="36" s="1"/>
  <c r="F80" i="30"/>
  <c r="E24" i="36" s="1"/>
  <c r="H231" i="25"/>
  <c r="G40" i="37" s="1"/>
  <c r="E228" i="30"/>
  <c r="D40" i="36" s="1"/>
  <c r="G136" i="25"/>
  <c r="F30" i="37" s="1"/>
  <c r="J60" i="25"/>
  <c r="I22" i="37" s="1"/>
  <c r="H169" i="30"/>
  <c r="G34" i="36" s="1"/>
  <c r="O213" i="30"/>
  <c r="N37" i="36" s="1"/>
  <c r="N187" i="25"/>
  <c r="M35" i="37" s="1"/>
  <c r="N108" i="30"/>
  <c r="M27" i="36" s="1"/>
  <c r="I248" i="25"/>
  <c r="H42" i="37" s="1"/>
  <c r="H22" i="25"/>
  <c r="G19" i="37" s="1"/>
  <c r="K279" i="30"/>
  <c r="J47" i="36" s="1"/>
  <c r="J113" i="30"/>
  <c r="I28" i="36" s="1"/>
  <c r="I171" i="25"/>
  <c r="H34" i="37" s="1"/>
  <c r="H155" i="25"/>
  <c r="G74" i="30"/>
  <c r="F23" i="36" s="1"/>
  <c r="O50" i="30"/>
  <c r="N21" i="36" s="1"/>
  <c r="D105" i="25"/>
  <c r="C26" i="37" s="1"/>
  <c r="H105" i="25"/>
  <c r="G26" i="37" s="1"/>
  <c r="E60" i="30"/>
  <c r="D22" i="36" s="1"/>
  <c r="L240" i="30"/>
  <c r="F110" i="25"/>
  <c r="E27" i="37" s="1"/>
  <c r="K265" i="30"/>
  <c r="J45" i="36" s="1"/>
  <c r="K258" i="25"/>
  <c r="J44" i="37" s="1"/>
  <c r="J213" i="30"/>
  <c r="I37" i="36" s="1"/>
  <c r="D199" i="25"/>
  <c r="C36" i="37" s="1"/>
  <c r="M160" i="30"/>
  <c r="L33" i="36" s="1"/>
  <c r="D87" i="30"/>
  <c r="C25" i="36" s="1"/>
  <c r="K139" i="30"/>
  <c r="J31" i="36" s="1"/>
  <c r="E245" i="30"/>
  <c r="D42" i="36" s="1"/>
  <c r="I275" i="25"/>
  <c r="H46" i="37" s="1"/>
  <c r="H60" i="37"/>
  <c r="N50" i="25"/>
  <c r="M21" i="37" s="1"/>
  <c r="I160" i="30"/>
  <c r="H33" i="36" s="1"/>
  <c r="H265" i="30"/>
  <c r="G45" i="36" s="1"/>
  <c r="D170" i="44"/>
  <c r="C34" i="43" s="1"/>
  <c r="F225" i="25"/>
  <c r="E39" i="37" s="1"/>
  <c r="E136" i="25"/>
  <c r="D30" i="37" s="1"/>
  <c r="D141" i="25"/>
  <c r="C31" i="37" s="1"/>
  <c r="C228" i="31"/>
  <c r="C101" i="31"/>
  <c r="N50" i="30"/>
  <c r="M21" i="36" s="1"/>
  <c r="J282" i="25"/>
  <c r="I47" i="37" s="1"/>
  <c r="L108" i="30"/>
  <c r="K27" i="36" s="1"/>
  <c r="F160" i="30"/>
  <c r="E33" i="36" s="1"/>
  <c r="J162" i="25"/>
  <c r="I33" i="37" s="1"/>
  <c r="M74" i="30"/>
  <c r="L23" i="36" s="1"/>
  <c r="D253" i="25"/>
  <c r="C43" i="37" s="1"/>
  <c r="M187" i="25"/>
  <c r="L57" i="37" s="1"/>
  <c r="N171" i="25"/>
  <c r="M34" i="37" s="1"/>
  <c r="I258" i="25"/>
  <c r="H44" i="37" s="1"/>
  <c r="C338" i="31"/>
  <c r="M155" i="25"/>
  <c r="L32" i="37" s="1"/>
  <c r="D272" i="30"/>
  <c r="C46" i="36" s="1"/>
  <c r="O89" i="25"/>
  <c r="N25" i="37" s="1"/>
  <c r="I169" i="30"/>
  <c r="H34" i="36" s="1"/>
  <c r="O187" i="25"/>
  <c r="N35" i="37" s="1"/>
  <c r="G160" i="30"/>
  <c r="F33" i="36" s="1"/>
  <c r="G231" i="25"/>
  <c r="F40" i="37" s="1"/>
  <c r="E248" i="25"/>
  <c r="D42" i="37" s="1"/>
  <c r="K153" i="30"/>
  <c r="J32" i="36" s="1"/>
  <c r="I215" i="25"/>
  <c r="H37" i="37" s="1"/>
  <c r="J74" i="25"/>
  <c r="I55" i="37" s="1"/>
  <c r="N74" i="25"/>
  <c r="M23" i="37" s="1"/>
  <c r="C138" i="31"/>
  <c r="I125" i="30"/>
  <c r="H29" i="36" s="1"/>
  <c r="M74" i="25"/>
  <c r="L23" i="37" s="1"/>
  <c r="J218" i="30"/>
  <c r="I38" i="36" s="1"/>
  <c r="L162" i="25"/>
  <c r="K33" i="37" s="1"/>
  <c r="E275" i="25"/>
  <c r="D46" i="37" s="1"/>
  <c r="D60" i="37"/>
  <c r="L105" i="25"/>
  <c r="K26" i="37" s="1"/>
  <c r="I127" i="25"/>
  <c r="H29" i="37" s="1"/>
  <c r="K23" i="37"/>
  <c r="H55" i="37"/>
  <c r="C55" i="37"/>
  <c r="K261" i="44"/>
  <c r="J58" i="43" s="1"/>
  <c r="H41" i="43"/>
  <c r="L61" i="37"/>
  <c r="L289" i="30"/>
  <c r="K18" i="36" s="1"/>
  <c r="N292" i="25"/>
  <c r="M18" i="37" s="1"/>
  <c r="H51" i="37"/>
  <c r="D234" i="44"/>
  <c r="C56" i="43" s="1"/>
  <c r="I23" i="37"/>
  <c r="C35" i="43"/>
  <c r="F45" i="37"/>
  <c r="G289" i="30"/>
  <c r="F18" i="36" s="1"/>
  <c r="G55" i="37"/>
  <c r="G23" i="37"/>
  <c r="N41" i="43"/>
  <c r="M32" i="37"/>
  <c r="M51" i="37"/>
  <c r="E32" i="37"/>
  <c r="L41" i="37"/>
  <c r="M59" i="37"/>
  <c r="M45" i="37"/>
  <c r="D41" i="37"/>
  <c r="E262" i="25"/>
  <c r="E57" i="37"/>
  <c r="M19" i="37"/>
  <c r="M54" i="37"/>
  <c r="H19" i="37"/>
  <c r="E261" i="44"/>
  <c r="D58" i="43" s="1"/>
  <c r="J51" i="37"/>
  <c r="J32" i="37"/>
  <c r="D34" i="37"/>
  <c r="K32" i="37"/>
  <c r="K51" i="37"/>
  <c r="K45" i="37"/>
  <c r="K59" i="37"/>
  <c r="J57" i="37"/>
  <c r="J35" i="37"/>
  <c r="G59" i="37"/>
  <c r="N41" i="36"/>
  <c r="D41" i="36"/>
  <c r="N32" i="37"/>
  <c r="C35" i="37"/>
  <c r="C57" i="37"/>
  <c r="C59" i="37"/>
  <c r="I32" i="37"/>
  <c r="E55" i="37"/>
  <c r="E23" i="37"/>
  <c r="H41" i="37"/>
  <c r="F51" i="37"/>
  <c r="E47" i="37"/>
  <c r="C59" i="43"/>
  <c r="C45" i="43"/>
  <c r="D291" i="44"/>
  <c r="C18" i="43" s="1"/>
  <c r="H58" i="43"/>
  <c r="H17" i="43"/>
  <c r="L261" i="44"/>
  <c r="K41" i="43"/>
  <c r="J242" i="44"/>
  <c r="C245" i="43"/>
  <c r="C245" i="31"/>
  <c r="BG367" i="31"/>
  <c r="BL367" i="31"/>
  <c r="BE367" i="31"/>
  <c r="BC367" i="31"/>
  <c r="BF367" i="31"/>
  <c r="BM367" i="31"/>
  <c r="BH367" i="31"/>
  <c r="BN367" i="31"/>
  <c r="D241" i="44"/>
  <c r="BK367" i="31"/>
  <c r="BI367" i="31"/>
  <c r="BJ367" i="31"/>
  <c r="G232" i="30" l="1"/>
  <c r="F16" i="36" s="1"/>
  <c r="D59" i="37"/>
  <c r="C61" i="37"/>
  <c r="O262" i="25"/>
  <c r="N8" i="36" s="1"/>
  <c r="G61" i="37"/>
  <c r="E292" i="25"/>
  <c r="D57" i="37"/>
  <c r="I59" i="37"/>
  <c r="I289" i="30"/>
  <c r="H18" i="36" s="1"/>
  <c r="O289" i="30"/>
  <c r="N18" i="36" s="1"/>
  <c r="J17" i="43"/>
  <c r="F41" i="43"/>
  <c r="G262" i="25"/>
  <c r="F8" i="36" s="1"/>
  <c r="N289" i="30"/>
  <c r="M18" i="36" s="1"/>
  <c r="D289" i="30"/>
  <c r="C18" i="36" s="1"/>
  <c r="F17" i="43"/>
  <c r="H59" i="37"/>
  <c r="J262" i="25"/>
  <c r="N259" i="30"/>
  <c r="M17" i="36" s="1"/>
  <c r="F232" i="30"/>
  <c r="E16" i="36" s="1"/>
  <c r="L35" i="37"/>
  <c r="H262" i="25"/>
  <c r="H292" i="25"/>
  <c r="M57" i="37"/>
  <c r="N57" i="37"/>
  <c r="H50" i="37"/>
  <c r="E259" i="30"/>
  <c r="D17" i="36" s="1"/>
  <c r="K232" i="30"/>
  <c r="J16" i="36" s="1"/>
  <c r="I259" i="30"/>
  <c r="H17" i="36" s="1"/>
  <c r="K61" i="37"/>
  <c r="G259" i="30"/>
  <c r="F17" i="36" s="1"/>
  <c r="S8" i="36" s="1"/>
  <c r="N45" i="36"/>
  <c r="C50" i="37"/>
  <c r="H232" i="30"/>
  <c r="G16" i="36" s="1"/>
  <c r="F54" i="37"/>
  <c r="F17" i="37"/>
  <c r="O292" i="25"/>
  <c r="N18" i="37" s="1"/>
  <c r="Y25" i="7" s="1"/>
  <c r="N61" i="37"/>
  <c r="N54" i="37"/>
  <c r="H259" i="30"/>
  <c r="G17" i="36" s="1"/>
  <c r="L51" i="37"/>
  <c r="N8" i="43"/>
  <c r="O259" i="30"/>
  <c r="N17" i="36" s="1"/>
  <c r="K235" i="25"/>
  <c r="D61" i="37"/>
  <c r="D232" i="30"/>
  <c r="C16" i="36" s="1"/>
  <c r="J54" i="37"/>
  <c r="I262" i="25"/>
  <c r="H8" i="43" s="1"/>
  <c r="J50" i="37"/>
  <c r="G173" i="30"/>
  <c r="F15" i="36" s="1"/>
  <c r="M55" i="37"/>
  <c r="J235" i="25"/>
  <c r="I56" i="37" s="1"/>
  <c r="F261" i="44"/>
  <c r="D175" i="25"/>
  <c r="C6" i="31" s="1"/>
  <c r="C32" i="37"/>
  <c r="D54" i="37"/>
  <c r="J289" i="30"/>
  <c r="I18" i="36" s="1"/>
  <c r="J259" i="30"/>
  <c r="I17" i="36" s="1"/>
  <c r="L292" i="25"/>
  <c r="C54" i="37"/>
  <c r="L50" i="37"/>
  <c r="E235" i="25"/>
  <c r="D56" i="37" s="1"/>
  <c r="H54" i="37"/>
  <c r="N262" i="25"/>
  <c r="M17" i="37" s="1"/>
  <c r="D51" i="37"/>
  <c r="F235" i="25"/>
  <c r="E56" i="37" s="1"/>
  <c r="I235" i="25"/>
  <c r="H16" i="37" s="1"/>
  <c r="M232" i="30"/>
  <c r="L16" i="36" s="1"/>
  <c r="I57" i="37"/>
  <c r="E61" i="37"/>
  <c r="F61" i="37"/>
  <c r="G292" i="25"/>
  <c r="F9" i="36" s="1"/>
  <c r="S9" i="36" s="1"/>
  <c r="K175" i="25"/>
  <c r="O175" i="25"/>
  <c r="K259" i="30"/>
  <c r="J17" i="36" s="1"/>
  <c r="K262" i="25"/>
  <c r="M262" i="25"/>
  <c r="N55" i="37"/>
  <c r="L175" i="25"/>
  <c r="K15" i="37" s="1"/>
  <c r="N51" i="37"/>
  <c r="F23" i="37"/>
  <c r="F55" i="37"/>
  <c r="E7" i="31"/>
  <c r="G175" i="25"/>
  <c r="F6" i="43" s="1"/>
  <c r="F57" i="37"/>
  <c r="N45" i="37"/>
  <c r="N59" i="37"/>
  <c r="F50" i="37"/>
  <c r="E54" i="37"/>
  <c r="J6" i="43"/>
  <c r="N232" i="30"/>
  <c r="M16" i="36" s="1"/>
  <c r="I232" i="30"/>
  <c r="H16" i="36" s="1"/>
  <c r="N9" i="43"/>
  <c r="C6" i="36"/>
  <c r="K292" i="25"/>
  <c r="J18" i="37" s="1"/>
  <c r="F292" i="25"/>
  <c r="E9" i="36" s="1"/>
  <c r="R9" i="36" s="1"/>
  <c r="I54" i="37"/>
  <c r="M292" i="25"/>
  <c r="M41" i="43"/>
  <c r="N173" i="30"/>
  <c r="M15" i="36" s="1"/>
  <c r="E175" i="25"/>
  <c r="E50" i="37"/>
  <c r="N235" i="25"/>
  <c r="M56" i="37" s="1"/>
  <c r="L54" i="37"/>
  <c r="M175" i="25"/>
  <c r="L45" i="37"/>
  <c r="N9" i="36"/>
  <c r="AA9" i="36" s="1"/>
  <c r="H235" i="25"/>
  <c r="I173" i="30"/>
  <c r="H15" i="36" s="1"/>
  <c r="M259" i="30"/>
  <c r="L17" i="36" s="1"/>
  <c r="G50" i="37"/>
  <c r="J173" i="30"/>
  <c r="I15" i="36" s="1"/>
  <c r="I50" i="37"/>
  <c r="L41" i="43"/>
  <c r="L45" i="36"/>
  <c r="M289" i="30"/>
  <c r="L18" i="36" s="1"/>
  <c r="M58" i="43"/>
  <c r="M17" i="43"/>
  <c r="M235" i="25"/>
  <c r="N175" i="25"/>
  <c r="M15" i="37" s="1"/>
  <c r="D173" i="30"/>
  <c r="C15" i="36" s="1"/>
  <c r="I175" i="25"/>
  <c r="H6" i="43" s="1"/>
  <c r="D235" i="25"/>
  <c r="F259" i="30"/>
  <c r="E17" i="36" s="1"/>
  <c r="C16" i="43"/>
  <c r="L55" i="37"/>
  <c r="H289" i="30"/>
  <c r="G18" i="36" s="1"/>
  <c r="E45" i="37"/>
  <c r="D259" i="30"/>
  <c r="C17" i="36" s="1"/>
  <c r="H61" i="37"/>
  <c r="L262" i="25"/>
  <c r="K17" i="37" s="1"/>
  <c r="D292" i="25"/>
  <c r="C9" i="36" s="1"/>
  <c r="P9" i="36" s="1"/>
  <c r="K173" i="30"/>
  <c r="J15" i="36" s="1"/>
  <c r="D50" i="37"/>
  <c r="O173" i="30"/>
  <c r="N15" i="36" s="1"/>
  <c r="G57" i="37"/>
  <c r="M61" i="37"/>
  <c r="G32" i="37"/>
  <c r="G51" i="37"/>
  <c r="M9" i="36"/>
  <c r="Z9" i="36" s="1"/>
  <c r="L235" i="25"/>
  <c r="K7" i="43" s="1"/>
  <c r="O235" i="25"/>
  <c r="N7" i="43" s="1"/>
  <c r="F175" i="25"/>
  <c r="E6" i="31" s="1"/>
  <c r="H173" i="30"/>
  <c r="G15" i="36" s="1"/>
  <c r="I292" i="25"/>
  <c r="H9" i="31" s="1"/>
  <c r="L173" i="30"/>
  <c r="K15" i="36" s="1"/>
  <c r="K50" i="37"/>
  <c r="H175" i="25"/>
  <c r="G6" i="36" s="1"/>
  <c r="F289" i="30"/>
  <c r="E18" i="36" s="1"/>
  <c r="M173" i="30"/>
  <c r="L15" i="36" s="1"/>
  <c r="L232" i="30"/>
  <c r="K16" i="36" s="1"/>
  <c r="G235" i="25"/>
  <c r="F56" i="37" s="1"/>
  <c r="K289" i="30"/>
  <c r="J18" i="36" s="1"/>
  <c r="J232" i="30"/>
  <c r="I16" i="36" s="1"/>
  <c r="J59" i="37"/>
  <c r="K35" i="37"/>
  <c r="K57" i="37"/>
  <c r="G41" i="43"/>
  <c r="H261" i="44"/>
  <c r="J23" i="37"/>
  <c r="J55" i="37"/>
  <c r="I61" i="37"/>
  <c r="E232" i="30"/>
  <c r="D16" i="36" s="1"/>
  <c r="D262" i="25"/>
  <c r="C58" i="37" s="1"/>
  <c r="E173" i="30"/>
  <c r="D15" i="36" s="1"/>
  <c r="K54" i="37"/>
  <c r="L58" i="43"/>
  <c r="K41" i="36"/>
  <c r="L259" i="30"/>
  <c r="K17" i="36" s="1"/>
  <c r="H57" i="37"/>
  <c r="H35" i="37"/>
  <c r="O232" i="30"/>
  <c r="N16" i="36" s="1"/>
  <c r="J61" i="37"/>
  <c r="N9" i="31"/>
  <c r="K19" i="37"/>
  <c r="J175" i="25"/>
  <c r="I15" i="37" s="1"/>
  <c r="G54" i="37"/>
  <c r="J15" i="37"/>
  <c r="N50" i="37"/>
  <c r="F262" i="25"/>
  <c r="E8" i="43" s="1"/>
  <c r="F173" i="30"/>
  <c r="E15" i="36" s="1"/>
  <c r="J292" i="25"/>
  <c r="I9" i="36" s="1"/>
  <c r="V9" i="36" s="1"/>
  <c r="M50" i="37"/>
  <c r="D23" i="37"/>
  <c r="D45" i="36"/>
  <c r="E289" i="30"/>
  <c r="D18" i="36" s="1"/>
  <c r="H6" i="31"/>
  <c r="H15" i="37"/>
  <c r="M9" i="31"/>
  <c r="M9" i="43"/>
  <c r="K6" i="43"/>
  <c r="N58" i="37"/>
  <c r="I16" i="37"/>
  <c r="F15" i="37"/>
  <c r="E7" i="36"/>
  <c r="R7" i="36" s="1"/>
  <c r="E16" i="37"/>
  <c r="F6" i="36"/>
  <c r="S6" i="36" s="1"/>
  <c r="F6" i="31"/>
  <c r="I7" i="31"/>
  <c r="D17" i="43"/>
  <c r="C56" i="37"/>
  <c r="AA8" i="36"/>
  <c r="H6" i="36"/>
  <c r="U6" i="36" s="1"/>
  <c r="I7" i="36"/>
  <c r="V7" i="36" s="1"/>
  <c r="I7" i="43"/>
  <c r="K6" i="31"/>
  <c r="E7" i="43"/>
  <c r="C7" i="36"/>
  <c r="P7" i="36" s="1"/>
  <c r="D15" i="37"/>
  <c r="D6" i="36"/>
  <c r="D6" i="43"/>
  <c r="D6" i="31"/>
  <c r="N6" i="31"/>
  <c r="N6" i="43"/>
  <c r="N15" i="37"/>
  <c r="Y22" i="7" s="1"/>
  <c r="N6" i="36"/>
  <c r="E17" i="43"/>
  <c r="E58" i="43"/>
  <c r="N8" i="31"/>
  <c r="N17" i="37"/>
  <c r="Y24" i="7" s="1"/>
  <c r="D8" i="31"/>
  <c r="D8" i="36"/>
  <c r="Q8" i="36" s="1"/>
  <c r="D17" i="37"/>
  <c r="D58" i="37"/>
  <c r="D8" i="43"/>
  <c r="G9" i="43"/>
  <c r="G9" i="31"/>
  <c r="G18" i="37"/>
  <c r="G9" i="36"/>
  <c r="H56" i="37"/>
  <c r="K56" i="37"/>
  <c r="I8" i="31"/>
  <c r="I8" i="43"/>
  <c r="I17" i="37"/>
  <c r="I8" i="36"/>
  <c r="V8" i="36" s="1"/>
  <c r="I58" i="37"/>
  <c r="N58" i="43"/>
  <c r="N17" i="43"/>
  <c r="H7" i="43"/>
  <c r="J16" i="37"/>
  <c r="J7" i="36"/>
  <c r="W7" i="36" s="1"/>
  <c r="J56" i="37"/>
  <c r="J7" i="31"/>
  <c r="J7" i="43"/>
  <c r="G8" i="31"/>
  <c r="G8" i="43"/>
  <c r="G17" i="37"/>
  <c r="G58" i="37"/>
  <c r="G8" i="36"/>
  <c r="H7" i="31"/>
  <c r="N16" i="37"/>
  <c r="Y23" i="7" s="1"/>
  <c r="K6" i="36"/>
  <c r="X6" i="36" s="1"/>
  <c r="K58" i="37"/>
  <c r="K8" i="36"/>
  <c r="X8" i="36" s="1"/>
  <c r="K8" i="43"/>
  <c r="C9" i="43"/>
  <c r="L18" i="37"/>
  <c r="L9" i="31"/>
  <c r="L9" i="36"/>
  <c r="L9" i="43"/>
  <c r="J8" i="31"/>
  <c r="J8" i="43"/>
  <c r="H7" i="36"/>
  <c r="U7" i="36" s="1"/>
  <c r="H18" i="37"/>
  <c r="H9" i="36"/>
  <c r="U9" i="36" s="1"/>
  <c r="H9" i="43"/>
  <c r="K9" i="36"/>
  <c r="X9" i="36" s="1"/>
  <c r="K18" i="37"/>
  <c r="K9" i="43"/>
  <c r="K9" i="31"/>
  <c r="C15" i="37"/>
  <c r="Y39" i="7" s="1"/>
  <c r="G7" i="31"/>
  <c r="G7" i="36"/>
  <c r="T7" i="36" s="1"/>
  <c r="G16" i="37"/>
  <c r="G7" i="43"/>
  <c r="G56" i="37"/>
  <c r="L15" i="37"/>
  <c r="L6" i="36"/>
  <c r="Y6" i="36" s="1"/>
  <c r="L6" i="31"/>
  <c r="L6" i="43"/>
  <c r="D9" i="36"/>
  <c r="Q9" i="36" s="1"/>
  <c r="D18" i="37"/>
  <c r="L8" i="43"/>
  <c r="L8" i="36"/>
  <c r="Y8" i="36" s="1"/>
  <c r="L58" i="37"/>
  <c r="L8" i="31"/>
  <c r="L17" i="37"/>
  <c r="J261" i="44"/>
  <c r="I41" i="43"/>
  <c r="K58" i="43"/>
  <c r="K17" i="43"/>
  <c r="D242" i="44"/>
  <c r="D367" i="31"/>
  <c r="J367" i="31"/>
  <c r="E367" i="31"/>
  <c r="N367" i="31"/>
  <c r="L367" i="31"/>
  <c r="K367" i="31"/>
  <c r="G367" i="31"/>
  <c r="I367" i="31"/>
  <c r="C367" i="31"/>
  <c r="F367" i="31"/>
  <c r="H367" i="31"/>
  <c r="M367" i="31"/>
  <c r="M8" i="36" l="1"/>
  <c r="Z8" i="36" s="1"/>
  <c r="E18" i="37"/>
  <c r="D9" i="43"/>
  <c r="D9" i="31"/>
  <c r="M8" i="43"/>
  <c r="C17" i="37"/>
  <c r="Y41" i="7" s="1"/>
  <c r="C18" i="37"/>
  <c r="Y42" i="7" s="1"/>
  <c r="T8" i="36"/>
  <c r="K16" i="37"/>
  <c r="D7" i="43"/>
  <c r="C6" i="43"/>
  <c r="N56" i="37"/>
  <c r="F58" i="37"/>
  <c r="F8" i="31"/>
  <c r="F8" i="43"/>
  <c r="N7" i="36"/>
  <c r="AA7" i="36" s="1"/>
  <c r="K8" i="31"/>
  <c r="N7" i="31"/>
  <c r="K7" i="36"/>
  <c r="Q6" i="36"/>
  <c r="E8" i="31"/>
  <c r="E8" i="36"/>
  <c r="R8" i="36" s="1"/>
  <c r="C9" i="31"/>
  <c r="C8" i="31"/>
  <c r="G6" i="43"/>
  <c r="K7" i="31"/>
  <c r="Y9" i="36"/>
  <c r="E58" i="37"/>
  <c r="E17" i="37"/>
  <c r="P6" i="36"/>
  <c r="I6" i="31"/>
  <c r="H8" i="36"/>
  <c r="U8" i="36" s="1"/>
  <c r="I6" i="43"/>
  <c r="J9" i="36"/>
  <c r="W9" i="36" s="1"/>
  <c r="M8" i="31"/>
  <c r="E9" i="31"/>
  <c r="F7" i="43"/>
  <c r="J6" i="31"/>
  <c r="J6" i="36"/>
  <c r="W6" i="36" s="1"/>
  <c r="H17" i="37"/>
  <c r="M58" i="37"/>
  <c r="M7" i="31"/>
  <c r="H8" i="31"/>
  <c r="J9" i="31"/>
  <c r="E9" i="43"/>
  <c r="M6" i="36"/>
  <c r="Z6" i="36" s="1"/>
  <c r="D7" i="31"/>
  <c r="D16" i="37"/>
  <c r="D7" i="36"/>
  <c r="Q7" i="36" s="1"/>
  <c r="F18" i="37"/>
  <c r="F9" i="43"/>
  <c r="J9" i="43"/>
  <c r="M6" i="31"/>
  <c r="I6" i="36"/>
  <c r="V6" i="36" s="1"/>
  <c r="M7" i="43"/>
  <c r="H58" i="37"/>
  <c r="J8" i="36"/>
  <c r="W8" i="36" s="1"/>
  <c r="J58" i="37"/>
  <c r="J17" i="37"/>
  <c r="F7" i="36"/>
  <c r="S7" i="36" s="1"/>
  <c r="F9" i="31"/>
  <c r="M6" i="43"/>
  <c r="E15" i="37"/>
  <c r="T6" i="36"/>
  <c r="M7" i="36"/>
  <c r="Z7" i="36" s="1"/>
  <c r="T9" i="36"/>
  <c r="X7" i="36"/>
  <c r="F16" i="37"/>
  <c r="F7" i="31"/>
  <c r="G17" i="43"/>
  <c r="G58" i="43"/>
  <c r="M16" i="37"/>
  <c r="I18" i="37"/>
  <c r="I9" i="43"/>
  <c r="I9" i="31"/>
  <c r="L7" i="31"/>
  <c r="L7" i="43"/>
  <c r="L56" i="37"/>
  <c r="C8" i="43"/>
  <c r="C8" i="36"/>
  <c r="P8" i="36" s="1"/>
  <c r="G15" i="37"/>
  <c r="G6" i="31"/>
  <c r="C7" i="43"/>
  <c r="C16" i="37"/>
  <c r="Y40" i="7" s="1"/>
  <c r="C7" i="31"/>
  <c r="AA6" i="36"/>
  <c r="E6" i="43"/>
  <c r="L7" i="36"/>
  <c r="Y7" i="36" s="1"/>
  <c r="E6" i="36"/>
  <c r="R6" i="36" s="1"/>
  <c r="L16" i="37"/>
  <c r="D261" i="44"/>
  <c r="C41" i="43"/>
  <c r="I58" i="43"/>
  <c r="I17" i="43"/>
  <c r="AM167" i="34"/>
  <c r="AM107" i="34"/>
  <c r="AM322" i="34"/>
  <c r="AM112" i="34"/>
  <c r="AM304" i="34"/>
  <c r="BC171" i="31"/>
  <c r="BC176" i="31"/>
  <c r="BC231" i="31"/>
  <c r="BC368" i="31"/>
  <c r="BC386" i="31"/>
  <c r="C17" i="43" l="1"/>
  <c r="C58" i="43"/>
  <c r="C176" i="43"/>
  <c r="C386" i="43"/>
  <c r="C171" i="43"/>
  <c r="C368" i="43"/>
  <c r="C231" i="43"/>
  <c r="AM40" i="34"/>
  <c r="AM47" i="34"/>
  <c r="AM45" i="34"/>
  <c r="AM46" i="34"/>
  <c r="AM42" i="34"/>
  <c r="AM43" i="34"/>
  <c r="AM41" i="34"/>
  <c r="AM48" i="34"/>
  <c r="AM49" i="34"/>
  <c r="AM69" i="34"/>
  <c r="BR304" i="34"/>
  <c r="AM323" i="34"/>
  <c r="BR121" i="34"/>
  <c r="AM119" i="34"/>
  <c r="BR122" i="34"/>
  <c r="BC112" i="31"/>
  <c r="BC387" i="31"/>
  <c r="BC105" i="31"/>
  <c r="BC113" i="31"/>
  <c r="BC104" i="31"/>
  <c r="BC111" i="31"/>
  <c r="BC106" i="31"/>
  <c r="BC133" i="31"/>
  <c r="BC109" i="31"/>
  <c r="BC107" i="31"/>
  <c r="BC110" i="31"/>
  <c r="BC183" i="31"/>
  <c r="C105" i="43" l="1"/>
  <c r="C109" i="43"/>
  <c r="C183" i="43"/>
  <c r="C133" i="43"/>
  <c r="C107" i="43"/>
  <c r="C111" i="43"/>
  <c r="C113" i="43"/>
  <c r="C106" i="43"/>
  <c r="C104" i="43"/>
  <c r="C387" i="43"/>
  <c r="C112" i="43"/>
  <c r="C110" i="43"/>
  <c r="BR49" i="34"/>
  <c r="BR40" i="34"/>
  <c r="BR322" i="34"/>
  <c r="BR41" i="34"/>
  <c r="BR43" i="34"/>
  <c r="BR42" i="34"/>
  <c r="BR112" i="34"/>
  <c r="BR46" i="34"/>
  <c r="BR47" i="34"/>
  <c r="BR48" i="34"/>
  <c r="BR69" i="34"/>
  <c r="BR107" i="34"/>
  <c r="BR45" i="34"/>
  <c r="BR167" i="34"/>
  <c r="BR323" i="34"/>
  <c r="BR119" i="34"/>
  <c r="BR321" i="34" s="1"/>
  <c r="AM321" i="34"/>
  <c r="BC385" i="31"/>
  <c r="C385" i="43" l="1"/>
  <c r="AW107" i="34"/>
  <c r="AX107" i="34"/>
  <c r="AT112" i="34"/>
  <c r="AU112" i="34"/>
  <c r="AW322" i="34"/>
  <c r="AV167" i="34"/>
  <c r="AT107" i="34"/>
  <c r="AT322" i="34"/>
  <c r="AX112" i="34"/>
  <c r="AX167" i="34"/>
  <c r="AW167" i="34"/>
  <c r="AX322" i="34"/>
  <c r="AV107" i="34"/>
  <c r="AT167" i="34"/>
  <c r="AU322" i="34"/>
  <c r="AU167" i="34"/>
  <c r="AV112" i="34"/>
  <c r="AU107" i="34"/>
  <c r="AV322" i="34"/>
  <c r="AW112" i="34"/>
  <c r="AT304" i="34"/>
  <c r="AT40" i="34" s="1"/>
  <c r="AT47" i="34" l="1"/>
  <c r="AT43" i="34"/>
  <c r="AT46" i="34"/>
  <c r="AT45" i="34"/>
  <c r="AT41" i="34"/>
  <c r="AT42" i="34"/>
  <c r="AT69" i="34"/>
  <c r="AT48" i="34"/>
  <c r="AT49" i="34"/>
  <c r="AW304" i="34" l="1"/>
  <c r="AW40" i="34" s="1"/>
  <c r="AW47" i="34" l="1"/>
  <c r="AW41" i="34"/>
  <c r="AW46" i="34"/>
  <c r="AW42" i="34"/>
  <c r="AW43" i="34"/>
  <c r="AW45" i="34"/>
  <c r="AW69" i="34"/>
  <c r="AW48" i="34"/>
  <c r="AW49" i="34"/>
  <c r="AV304" i="34" l="1"/>
  <c r="AV40" i="34" s="1"/>
  <c r="AV47" i="34" l="1"/>
  <c r="AV41" i="34"/>
  <c r="AV45" i="34"/>
  <c r="AV46" i="34"/>
  <c r="AV43" i="34"/>
  <c r="AV42" i="34"/>
  <c r="AV49" i="34"/>
  <c r="AV69" i="34"/>
  <c r="AV48" i="34"/>
  <c r="AX304" i="34" l="1"/>
  <c r="AX47" i="34" l="1"/>
  <c r="AX41" i="34"/>
  <c r="AX43" i="34"/>
  <c r="AX45" i="34"/>
  <c r="AX46" i="34"/>
  <c r="AX42" i="34"/>
  <c r="AX69" i="34"/>
  <c r="AX48" i="34"/>
  <c r="AX49" i="34"/>
  <c r="AX40" i="34"/>
  <c r="BY122" i="34" l="1"/>
  <c r="AU304" i="34"/>
  <c r="BJ186" i="31"/>
  <c r="J186" i="43" l="1"/>
  <c r="BY323" i="34"/>
  <c r="CA304" i="34"/>
  <c r="AV323" i="34"/>
  <c r="AV119" i="34"/>
  <c r="BY304" i="34"/>
  <c r="AT323" i="34"/>
  <c r="AT119" i="34"/>
  <c r="BY121" i="34"/>
  <c r="CA121" i="34"/>
  <c r="AU47" i="34"/>
  <c r="AU45" i="34"/>
  <c r="AU43" i="34"/>
  <c r="AU42" i="34"/>
  <c r="AU46" i="34"/>
  <c r="AU41" i="34"/>
  <c r="AU48" i="34"/>
  <c r="AU49" i="34"/>
  <c r="AU69" i="34"/>
  <c r="AU40" i="34"/>
  <c r="CA122" i="34"/>
  <c r="BL185" i="31"/>
  <c r="BL368" i="31"/>
  <c r="BJ387" i="31"/>
  <c r="BJ185" i="31"/>
  <c r="BL186" i="31"/>
  <c r="BJ368" i="31"/>
  <c r="L186" i="43" l="1"/>
  <c r="L368" i="43"/>
  <c r="L185" i="43"/>
  <c r="J368" i="43"/>
  <c r="J387" i="43"/>
  <c r="J185" i="43"/>
  <c r="BY107" i="34"/>
  <c r="BY167" i="34"/>
  <c r="BY43" i="34"/>
  <c r="BY46" i="34"/>
  <c r="BY47" i="34"/>
  <c r="BY49" i="34"/>
  <c r="BY42" i="34"/>
  <c r="BY112" i="34"/>
  <c r="BY48" i="34"/>
  <c r="BY45" i="34"/>
  <c r="BY41" i="34"/>
  <c r="BY69" i="34"/>
  <c r="BY40" i="34"/>
  <c r="BY322" i="34"/>
  <c r="AT321" i="34"/>
  <c r="AV321" i="34"/>
  <c r="CA119" i="34"/>
  <c r="CA323" i="34"/>
  <c r="CA48" i="34"/>
  <c r="CA49" i="34"/>
  <c r="CA41" i="34"/>
  <c r="CA322" i="34"/>
  <c r="CA45" i="34"/>
  <c r="CA40" i="34"/>
  <c r="CA42" i="34"/>
  <c r="CA43" i="34"/>
  <c r="CA46" i="34"/>
  <c r="CA107" i="34"/>
  <c r="CA167" i="34"/>
  <c r="CA47" i="34"/>
  <c r="CA69" i="34"/>
  <c r="CA112" i="34"/>
  <c r="BY119" i="34"/>
  <c r="BJ386" i="31"/>
  <c r="BL387" i="31"/>
  <c r="BJ111" i="31"/>
  <c r="BJ231" i="31"/>
  <c r="BJ106" i="31"/>
  <c r="BJ104" i="31"/>
  <c r="BL112" i="31"/>
  <c r="BL107" i="31"/>
  <c r="BL183" i="31"/>
  <c r="BL386" i="31"/>
  <c r="BL106" i="31"/>
  <c r="BL111" i="31"/>
  <c r="BJ171" i="31"/>
  <c r="BL133" i="31"/>
  <c r="BL113" i="31"/>
  <c r="BJ112" i="31"/>
  <c r="BJ183" i="31"/>
  <c r="BL109" i="31"/>
  <c r="BJ113" i="31"/>
  <c r="BL105" i="31"/>
  <c r="BJ133" i="31"/>
  <c r="BJ176" i="31"/>
  <c r="BJ109" i="31"/>
  <c r="BJ107" i="31"/>
  <c r="BL104" i="31"/>
  <c r="BL176" i="31"/>
  <c r="BL110" i="31"/>
  <c r="BJ110" i="31"/>
  <c r="BL171" i="31"/>
  <c r="BL231" i="31"/>
  <c r="BJ105" i="31"/>
  <c r="L111" i="43" l="1"/>
  <c r="L107" i="43"/>
  <c r="L386" i="43"/>
  <c r="L387" i="43"/>
  <c r="J386" i="43"/>
  <c r="J109" i="43"/>
  <c r="J113" i="43"/>
  <c r="J231" i="43"/>
  <c r="J183" i="43"/>
  <c r="L231" i="43"/>
  <c r="L106" i="43"/>
  <c r="L105" i="43"/>
  <c r="L183" i="43"/>
  <c r="J104" i="43"/>
  <c r="J112" i="43"/>
  <c r="J111" i="43"/>
  <c r="J171" i="43"/>
  <c r="L176" i="43"/>
  <c r="L171" i="43"/>
  <c r="L104" i="43"/>
  <c r="L113" i="43"/>
  <c r="J133" i="43"/>
  <c r="J176" i="43"/>
  <c r="J110" i="43"/>
  <c r="L133" i="43"/>
  <c r="L110" i="43"/>
  <c r="L109" i="43"/>
  <c r="L112" i="43"/>
  <c r="J105" i="43"/>
  <c r="J106" i="43"/>
  <c r="J107" i="43"/>
  <c r="BY321" i="34"/>
  <c r="CA321" i="34"/>
  <c r="AW323" i="34"/>
  <c r="CB304" i="34"/>
  <c r="CB121" i="34"/>
  <c r="CB122" i="34"/>
  <c r="AW119" i="34"/>
  <c r="BM186" i="31"/>
  <c r="BM368" i="31"/>
  <c r="BJ385" i="31"/>
  <c r="BL385" i="31"/>
  <c r="BM185" i="31"/>
  <c r="M185" i="43" l="1"/>
  <c r="J385" i="43"/>
  <c r="M368" i="43"/>
  <c r="M186" i="43"/>
  <c r="L385" i="43"/>
  <c r="CB323" i="34"/>
  <c r="CB119" i="34"/>
  <c r="CB167" i="34"/>
  <c r="CB107" i="34"/>
  <c r="CB46" i="34"/>
  <c r="CB69" i="34"/>
  <c r="CB41" i="34"/>
  <c r="CB40" i="34"/>
  <c r="CB112" i="34"/>
  <c r="CB43" i="34"/>
  <c r="CB48" i="34"/>
  <c r="CB42" i="34"/>
  <c r="CB322" i="34"/>
  <c r="CB45" i="34"/>
  <c r="CB49" i="34"/>
  <c r="CB47" i="34"/>
  <c r="AW321" i="34"/>
  <c r="BM111" i="31"/>
  <c r="BM176" i="31"/>
  <c r="BM183" i="31"/>
  <c r="BM110" i="31"/>
  <c r="BM386" i="31"/>
  <c r="BM105" i="31"/>
  <c r="BM107" i="31"/>
  <c r="BM109" i="31"/>
  <c r="BM104" i="31"/>
  <c r="BM231" i="31"/>
  <c r="BM133" i="31"/>
  <c r="BM387" i="31"/>
  <c r="BM113" i="31"/>
  <c r="BM112" i="31"/>
  <c r="BM171" i="31"/>
  <c r="BM106" i="31"/>
  <c r="M113" i="43" l="1"/>
  <c r="M112" i="43"/>
  <c r="M109" i="43"/>
  <c r="M107" i="43"/>
  <c r="M133" i="43"/>
  <c r="M183" i="43"/>
  <c r="M105" i="43"/>
  <c r="M231" i="43"/>
  <c r="M386" i="43"/>
  <c r="M176" i="43"/>
  <c r="M110" i="43"/>
  <c r="M387" i="43"/>
  <c r="M111" i="43"/>
  <c r="M106" i="43"/>
  <c r="M104" i="43"/>
  <c r="M171" i="43"/>
  <c r="C104" i="31"/>
  <c r="L386" i="31"/>
  <c r="L113" i="31"/>
  <c r="J109" i="31"/>
  <c r="J385" i="31"/>
  <c r="C105" i="31"/>
  <c r="L104" i="31"/>
  <c r="C368" i="31"/>
  <c r="M186" i="31"/>
  <c r="L231" i="31"/>
  <c r="L183" i="31"/>
  <c r="M185" i="31"/>
  <c r="J111" i="31"/>
  <c r="J107" i="31"/>
  <c r="J105" i="31"/>
  <c r="C107" i="31"/>
  <c r="C387" i="31"/>
  <c r="L133" i="31"/>
  <c r="L110" i="31"/>
  <c r="L106" i="31"/>
  <c r="L385" i="31"/>
  <c r="L107" i="31"/>
  <c r="L112" i="31"/>
  <c r="M368" i="31"/>
  <c r="C231" i="31"/>
  <c r="J185" i="31"/>
  <c r="J113" i="31"/>
  <c r="J133" i="31"/>
  <c r="L185" i="31"/>
  <c r="C133" i="31"/>
  <c r="C109" i="31"/>
  <c r="C171" i="31"/>
  <c r="L105" i="31"/>
  <c r="C385" i="31"/>
  <c r="L171" i="31"/>
  <c r="C110" i="31"/>
  <c r="C185" i="31"/>
  <c r="C183" i="31"/>
  <c r="C113" i="31"/>
  <c r="C386" i="31"/>
  <c r="J183" i="31"/>
  <c r="J104" i="31"/>
  <c r="J106" i="31"/>
  <c r="J171" i="31"/>
  <c r="J386" i="31"/>
  <c r="L109" i="31"/>
  <c r="C176" i="31"/>
  <c r="L186" i="31"/>
  <c r="J186" i="31"/>
  <c r="C111" i="31"/>
  <c r="L176" i="31"/>
  <c r="L111" i="31"/>
  <c r="L368" i="31"/>
  <c r="L387" i="31"/>
  <c r="J231" i="31"/>
  <c r="C186" i="31"/>
  <c r="J176" i="31"/>
  <c r="C106" i="31"/>
  <c r="J387" i="31"/>
  <c r="J110" i="31"/>
  <c r="C112" i="31"/>
  <c r="J112" i="31"/>
  <c r="J368" i="31"/>
  <c r="M106" i="31"/>
  <c r="M109" i="31"/>
  <c r="M133" i="31"/>
  <c r="M231" i="31"/>
  <c r="M183" i="31"/>
  <c r="M105" i="31"/>
  <c r="M110" i="31"/>
  <c r="M112" i="31"/>
  <c r="M107" i="31"/>
  <c r="M176" i="31"/>
  <c r="M387" i="31"/>
  <c r="M113" i="31"/>
  <c r="M386" i="31"/>
  <c r="M171" i="31"/>
  <c r="M111" i="31"/>
  <c r="M104" i="31"/>
  <c r="CB321" i="34"/>
  <c r="BZ304" i="34"/>
  <c r="AU323" i="34"/>
  <c r="BZ122" i="34"/>
  <c r="BZ121" i="34"/>
  <c r="CC304" i="34"/>
  <c r="AX323" i="34"/>
  <c r="AX119" i="34"/>
  <c r="CC121" i="34"/>
  <c r="CC122" i="34"/>
  <c r="AU119" i="34"/>
  <c r="N86" i="44"/>
  <c r="D58" i="44"/>
  <c r="D49" i="44"/>
  <c r="D59" i="44"/>
  <c r="N79" i="44"/>
  <c r="K85" i="44"/>
  <c r="N56" i="44"/>
  <c r="BN185" i="31"/>
  <c r="BN368" i="31"/>
  <c r="M56" i="44"/>
  <c r="BK368" i="31"/>
  <c r="D55" i="44"/>
  <c r="K86" i="44"/>
  <c r="M54" i="44"/>
  <c r="D85" i="44"/>
  <c r="BN186" i="31"/>
  <c r="N58" i="44"/>
  <c r="D54" i="44"/>
  <c r="K56" i="44"/>
  <c r="K59" i="44"/>
  <c r="D79" i="44"/>
  <c r="M55" i="44"/>
  <c r="N87" i="44"/>
  <c r="D87" i="44"/>
  <c r="K49" i="44"/>
  <c r="M86" i="44"/>
  <c r="K87" i="44"/>
  <c r="M87" i="44"/>
  <c r="K57" i="44"/>
  <c r="D57" i="44"/>
  <c r="BM385" i="31"/>
  <c r="K54" i="44"/>
  <c r="K58" i="44"/>
  <c r="M79" i="44"/>
  <c r="M49" i="44"/>
  <c r="M85" i="44"/>
  <c r="N85" i="44"/>
  <c r="D56" i="44"/>
  <c r="N57" i="44"/>
  <c r="N55" i="44"/>
  <c r="M57" i="44"/>
  <c r="M59" i="44"/>
  <c r="K79" i="44"/>
  <c r="M58" i="44"/>
  <c r="D86" i="44"/>
  <c r="N59" i="44"/>
  <c r="K55" i="44"/>
  <c r="N54" i="44"/>
  <c r="BK185" i="31"/>
  <c r="BK186" i="31"/>
  <c r="J53" i="43" l="1"/>
  <c r="M53" i="43"/>
  <c r="C53" i="43"/>
  <c r="L53" i="43"/>
  <c r="N60" i="44"/>
  <c r="N89" i="44"/>
  <c r="M25" i="43" s="1"/>
  <c r="N80" i="44"/>
  <c r="M24" i="43" s="1"/>
  <c r="D89" i="44"/>
  <c r="C25" i="43" s="1"/>
  <c r="K89" i="44"/>
  <c r="J25" i="43" s="1"/>
  <c r="M80" i="44"/>
  <c r="L24" i="43" s="1"/>
  <c r="M60" i="44"/>
  <c r="M89" i="44"/>
  <c r="L25" i="43" s="1"/>
  <c r="K80" i="44"/>
  <c r="J24" i="43" s="1"/>
  <c r="K60" i="44"/>
  <c r="D50" i="44"/>
  <c r="D80" i="44"/>
  <c r="C24" i="43" s="1"/>
  <c r="M50" i="44"/>
  <c r="K50" i="44"/>
  <c r="D60" i="44"/>
  <c r="M385" i="43"/>
  <c r="N186" i="43"/>
  <c r="N368" i="43"/>
  <c r="K368" i="43"/>
  <c r="K368" i="31"/>
  <c r="K186" i="43"/>
  <c r="K186" i="31"/>
  <c r="N185" i="43"/>
  <c r="K185" i="43"/>
  <c r="K185" i="31"/>
  <c r="N185" i="31"/>
  <c r="N186" i="31"/>
  <c r="N368" i="31"/>
  <c r="M385" i="31"/>
  <c r="AU321" i="34"/>
  <c r="CC323" i="34"/>
  <c r="CC119" i="34"/>
  <c r="CC49" i="34"/>
  <c r="CC322" i="34"/>
  <c r="CC45" i="34"/>
  <c r="CC46" i="34"/>
  <c r="CC40" i="34"/>
  <c r="CC112" i="34"/>
  <c r="CC42" i="34"/>
  <c r="CC47" i="34"/>
  <c r="CC48" i="34"/>
  <c r="CC43" i="34"/>
  <c r="CC69" i="34"/>
  <c r="CC107" i="34"/>
  <c r="CC41" i="34"/>
  <c r="CC167" i="34"/>
  <c r="AX321" i="34"/>
  <c r="BZ167" i="34"/>
  <c r="BZ40" i="34"/>
  <c r="BZ48" i="34"/>
  <c r="BZ107" i="34"/>
  <c r="BZ69" i="34"/>
  <c r="BZ45" i="34"/>
  <c r="BZ322" i="34"/>
  <c r="BZ43" i="34"/>
  <c r="BZ42" i="34"/>
  <c r="BZ41" i="34"/>
  <c r="BZ46" i="34"/>
  <c r="BZ112" i="34"/>
  <c r="BZ49" i="34"/>
  <c r="BZ47" i="34"/>
  <c r="BZ119" i="34"/>
  <c r="BZ323" i="34"/>
  <c r="BK171" i="31"/>
  <c r="BK386" i="31"/>
  <c r="BN176" i="31"/>
  <c r="BN113" i="31"/>
  <c r="BK104" i="31"/>
  <c r="BK387" i="31"/>
  <c r="BK183" i="31"/>
  <c r="BK133" i="31"/>
  <c r="BN107" i="31"/>
  <c r="BK107" i="31"/>
  <c r="BN133" i="31"/>
  <c r="BN231" i="31"/>
  <c r="BN183" i="31"/>
  <c r="BK113" i="31"/>
  <c r="BN106" i="31"/>
  <c r="BN387" i="31"/>
  <c r="BN109" i="31"/>
  <c r="BK106" i="31"/>
  <c r="BN112" i="31"/>
  <c r="BN105" i="31"/>
  <c r="BN386" i="31"/>
  <c r="BK231" i="31"/>
  <c r="BK110" i="31"/>
  <c r="BK176" i="31"/>
  <c r="BK105" i="31"/>
  <c r="BK112" i="31"/>
  <c r="BN104" i="31"/>
  <c r="BN110" i="31"/>
  <c r="BN171" i="31"/>
  <c r="BN111" i="31"/>
  <c r="BK111" i="31"/>
  <c r="BK109" i="31"/>
  <c r="N49" i="44"/>
  <c r="C22" i="43" l="1"/>
  <c r="C54" i="43"/>
  <c r="C21" i="43"/>
  <c r="C50" i="43"/>
  <c r="L22" i="43"/>
  <c r="L54" i="43"/>
  <c r="J21" i="43"/>
  <c r="J50" i="43"/>
  <c r="J22" i="43"/>
  <c r="J54" i="43"/>
  <c r="L21" i="43"/>
  <c r="L50" i="43"/>
  <c r="M22" i="43"/>
  <c r="M54" i="43"/>
  <c r="N50" i="44"/>
  <c r="N174" i="44" s="1"/>
  <c r="M15" i="43" s="1"/>
  <c r="D174" i="44"/>
  <c r="C15" i="43" s="1"/>
  <c r="M174" i="44"/>
  <c r="L15" i="43" s="1"/>
  <c r="K174" i="44"/>
  <c r="J15" i="43" s="1"/>
  <c r="K110" i="43"/>
  <c r="K110" i="31"/>
  <c r="K112" i="43"/>
  <c r="K112" i="31"/>
  <c r="N107" i="43"/>
  <c r="N176" i="43"/>
  <c r="N386" i="43"/>
  <c r="K111" i="43"/>
  <c r="K111" i="31"/>
  <c r="K105" i="43"/>
  <c r="K105" i="31"/>
  <c r="K109" i="43"/>
  <c r="K109" i="31"/>
  <c r="K104" i="43"/>
  <c r="K104" i="31"/>
  <c r="N105" i="43"/>
  <c r="N112" i="43"/>
  <c r="N104" i="43"/>
  <c r="N113" i="43"/>
  <c r="K113" i="43"/>
  <c r="K113" i="31"/>
  <c r="K106" i="43"/>
  <c r="K106" i="31"/>
  <c r="K133" i="43"/>
  <c r="K133" i="31"/>
  <c r="K231" i="43"/>
  <c r="K231" i="31"/>
  <c r="N171" i="43"/>
  <c r="N111" i="43"/>
  <c r="N110" i="43"/>
  <c r="N183" i="43"/>
  <c r="K183" i="43"/>
  <c r="K183" i="31"/>
  <c r="K386" i="43"/>
  <c r="K386" i="31"/>
  <c r="N231" i="43"/>
  <c r="K387" i="43"/>
  <c r="K387" i="31"/>
  <c r="K176" i="43"/>
  <c r="K176" i="31"/>
  <c r="K107" i="43"/>
  <c r="K107" i="31"/>
  <c r="K171" i="43"/>
  <c r="K171" i="31"/>
  <c r="N133" i="43"/>
  <c r="N106" i="43"/>
  <c r="N109" i="43"/>
  <c r="N387" i="43"/>
  <c r="BZ321" i="34"/>
  <c r="N106" i="31"/>
  <c r="N183" i="31"/>
  <c r="N110" i="31"/>
  <c r="N176" i="31"/>
  <c r="N109" i="31"/>
  <c r="N231" i="31"/>
  <c r="N105" i="31"/>
  <c r="N107" i="31"/>
  <c r="N386" i="31"/>
  <c r="N387" i="31"/>
  <c r="N104" i="31"/>
  <c r="N171" i="31"/>
  <c r="N133" i="31"/>
  <c r="N112" i="31"/>
  <c r="N113" i="31"/>
  <c r="N111" i="31"/>
  <c r="CC321" i="34"/>
  <c r="AR107" i="34"/>
  <c r="BK385" i="31"/>
  <c r="O57" i="44"/>
  <c r="L57" i="44"/>
  <c r="L85" i="44"/>
  <c r="O55" i="44"/>
  <c r="L56" i="44"/>
  <c r="BN385" i="31"/>
  <c r="L55" i="44"/>
  <c r="L79" i="44"/>
  <c r="O58" i="44"/>
  <c r="O54" i="44"/>
  <c r="O79" i="44"/>
  <c r="L58" i="44"/>
  <c r="L86" i="44"/>
  <c r="O59" i="44"/>
  <c r="O86" i="44"/>
  <c r="O85" i="44"/>
  <c r="L87" i="44"/>
  <c r="O87" i="44"/>
  <c r="L59" i="44"/>
  <c r="O56" i="44"/>
  <c r="L54" i="44"/>
  <c r="M21" i="43" l="1"/>
  <c r="M50" i="43"/>
  <c r="K53" i="43"/>
  <c r="N53" i="43"/>
  <c r="O60" i="44"/>
  <c r="O80" i="44"/>
  <c r="N24" i="43" s="1"/>
  <c r="L60" i="44"/>
  <c r="L89" i="44"/>
  <c r="K25" i="43" s="1"/>
  <c r="O89" i="44"/>
  <c r="N25" i="43" s="1"/>
  <c r="L80" i="44"/>
  <c r="K24" i="43" s="1"/>
  <c r="N385" i="43"/>
  <c r="K385" i="43"/>
  <c r="K385" i="31"/>
  <c r="N385" i="31"/>
  <c r="O49" i="44"/>
  <c r="L49" i="44"/>
  <c r="K22" i="43" l="1"/>
  <c r="K54" i="43"/>
  <c r="N22" i="43"/>
  <c r="N54" i="43"/>
  <c r="O50" i="44"/>
  <c r="N50" i="43" s="1"/>
  <c r="L50" i="44"/>
  <c r="K50" i="43" s="1"/>
  <c r="AR322" i="34"/>
  <c r="O174" i="44" l="1"/>
  <c r="N15" i="43" s="1"/>
  <c r="N21" i="43"/>
  <c r="L174" i="44"/>
  <c r="K15" i="43" s="1"/>
  <c r="K21" i="43"/>
  <c r="AR112" i="34"/>
  <c r="AN112" i="34"/>
  <c r="AO107" i="34"/>
  <c r="AR167" i="34"/>
  <c r="AQ167" i="34"/>
  <c r="AO112" i="34"/>
  <c r="AN322" i="34"/>
  <c r="AQ322" i="34"/>
  <c r="AS322" i="34"/>
  <c r="AP322" i="34"/>
  <c r="AP167" i="34"/>
  <c r="AS112" i="34"/>
  <c r="AP112" i="34"/>
  <c r="AO167" i="34"/>
  <c r="AQ112" i="34"/>
  <c r="AP107" i="34"/>
  <c r="AQ107" i="34"/>
  <c r="AS107" i="34"/>
  <c r="AN107" i="34"/>
  <c r="AO322" i="34"/>
  <c r="AN167" i="34"/>
  <c r="AS167" i="34"/>
  <c r="AS304" i="34"/>
  <c r="AS40" i="34" s="1"/>
  <c r="AS47" i="34" l="1"/>
  <c r="AS46" i="34"/>
  <c r="AS43" i="34"/>
  <c r="AS41" i="34"/>
  <c r="AS45" i="34"/>
  <c r="AS42" i="34"/>
  <c r="AS48" i="34"/>
  <c r="AS69" i="34"/>
  <c r="AS49" i="34"/>
  <c r="AR304" i="34" l="1"/>
  <c r="AR40" i="34" s="1"/>
  <c r="AR47" i="34" l="1"/>
  <c r="AR43" i="34"/>
  <c r="AR41" i="34"/>
  <c r="AR46" i="34"/>
  <c r="AR42" i="34"/>
  <c r="AR45" i="34"/>
  <c r="AR49" i="34"/>
  <c r="AR48" i="34"/>
  <c r="AR69" i="34"/>
  <c r="I51" i="43" l="1"/>
  <c r="G51" i="43"/>
  <c r="K51" i="43"/>
  <c r="H51" i="43"/>
  <c r="J51" i="43"/>
  <c r="N51" i="43"/>
  <c r="M51" i="43"/>
  <c r="E51" i="43"/>
  <c r="C51" i="43"/>
  <c r="F51" i="43"/>
  <c r="D51" i="43"/>
  <c r="L51" i="43"/>
  <c r="AL53" i="43"/>
  <c r="AO53" i="43"/>
  <c r="AM53" i="43"/>
  <c r="AN53" i="43"/>
  <c r="AP53" i="43"/>
  <c r="BX304" i="34"/>
  <c r="AS323" i="34"/>
  <c r="BX121" i="34"/>
  <c r="BX122" i="34"/>
  <c r="AS119" i="34"/>
  <c r="AL52" i="43" l="1"/>
  <c r="AM52" i="43"/>
  <c r="AF52" i="43"/>
  <c r="AK52" i="43"/>
  <c r="AO52" i="43"/>
  <c r="AL50" i="43"/>
  <c r="AH52" i="43"/>
  <c r="AP54" i="43"/>
  <c r="AN54" i="43"/>
  <c r="AK60" i="43"/>
  <c r="AP50" i="43"/>
  <c r="AO54" i="43"/>
  <c r="AG52" i="43"/>
  <c r="AP52" i="43"/>
  <c r="AI52" i="43"/>
  <c r="AN60" i="43"/>
  <c r="AL54" i="43"/>
  <c r="AN50" i="43"/>
  <c r="AI60" i="43"/>
  <c r="AP60" i="43"/>
  <c r="AM54" i="43"/>
  <c r="AH60" i="43"/>
  <c r="AL60" i="43"/>
  <c r="AF60" i="43"/>
  <c r="AN52" i="43"/>
  <c r="AJ52" i="43"/>
  <c r="AC35" i="43"/>
  <c r="AE60" i="43"/>
  <c r="AE53" i="43"/>
  <c r="AE52" i="43"/>
  <c r="AC52" i="43"/>
  <c r="AQ52" i="43" s="1"/>
  <c r="O52" i="31"/>
  <c r="AP52" i="31" s="1"/>
  <c r="AC41" i="43"/>
  <c r="I368" i="43"/>
  <c r="I186" i="43"/>
  <c r="I185" i="43"/>
  <c r="AF51" i="43"/>
  <c r="AP51" i="43"/>
  <c r="AL55" i="43"/>
  <c r="AL57" i="43"/>
  <c r="AI59" i="43"/>
  <c r="AL51" i="43"/>
  <c r="AM55" i="43"/>
  <c r="AG55" i="43"/>
  <c r="AK55" i="43"/>
  <c r="AN51" i="43"/>
  <c r="AJ60" i="43"/>
  <c r="AJ61" i="43"/>
  <c r="AK59" i="43"/>
  <c r="AI61" i="43"/>
  <c r="AF55" i="43"/>
  <c r="AK57" i="43"/>
  <c r="AP59" i="43"/>
  <c r="AM57" i="43"/>
  <c r="AO50" i="43"/>
  <c r="AJ55" i="43"/>
  <c r="AG57" i="43"/>
  <c r="AI51" i="43"/>
  <c r="AN59" i="43"/>
  <c r="AG60" i="43"/>
  <c r="AO60" i="43"/>
  <c r="AO57" i="43"/>
  <c r="AG59" i="43"/>
  <c r="AH57" i="43"/>
  <c r="AP61" i="43"/>
  <c r="AM51" i="43"/>
  <c r="AK51" i="43"/>
  <c r="AJ51" i="43"/>
  <c r="AF61" i="43"/>
  <c r="AN61" i="43"/>
  <c r="AP57" i="43"/>
  <c r="AN57" i="43"/>
  <c r="AM61" i="43"/>
  <c r="AL59" i="43"/>
  <c r="AL61" i="43"/>
  <c r="AH61" i="43"/>
  <c r="AJ57" i="43"/>
  <c r="AH51" i="43"/>
  <c r="AF57" i="43"/>
  <c r="AO61" i="43"/>
  <c r="AJ59" i="43"/>
  <c r="AF59" i="43"/>
  <c r="AG61" i="43"/>
  <c r="AK61" i="43"/>
  <c r="AO55" i="43"/>
  <c r="AM50" i="43"/>
  <c r="AH55" i="43"/>
  <c r="AG51" i="43"/>
  <c r="AO51" i="43"/>
  <c r="AM59" i="43"/>
  <c r="AO59" i="43"/>
  <c r="AP55" i="43"/>
  <c r="AI57" i="43"/>
  <c r="AH59" i="43"/>
  <c r="AN55" i="43"/>
  <c r="AI55" i="43"/>
  <c r="AM60" i="43"/>
  <c r="AS321" i="34"/>
  <c r="BX323" i="34"/>
  <c r="BX119" i="34"/>
  <c r="BX40" i="34"/>
  <c r="BX69" i="34"/>
  <c r="BX322" i="34"/>
  <c r="BX41" i="34"/>
  <c r="BX46" i="34"/>
  <c r="BX47" i="34"/>
  <c r="BX48" i="34"/>
  <c r="BX42" i="34"/>
  <c r="BX112" i="34"/>
  <c r="BX107" i="34"/>
  <c r="BX49" i="34"/>
  <c r="BX45" i="34"/>
  <c r="BX43" i="34"/>
  <c r="BX167" i="34"/>
  <c r="AQ304" i="34"/>
  <c r="AQ40" i="34" s="1"/>
  <c r="AC43" i="43" l="1"/>
  <c r="AC23" i="43"/>
  <c r="AC48" i="43"/>
  <c r="AC42" i="43"/>
  <c r="O29" i="31"/>
  <c r="O36" i="31"/>
  <c r="O23" i="31"/>
  <c r="O57" i="31"/>
  <c r="AP57" i="31" s="1"/>
  <c r="AC30" i="43"/>
  <c r="O33" i="31"/>
  <c r="O30" i="31"/>
  <c r="AC26" i="43"/>
  <c r="AC44" i="43"/>
  <c r="AC20" i="43"/>
  <c r="O47" i="31"/>
  <c r="AC27" i="43"/>
  <c r="AC39" i="43"/>
  <c r="AC28" i="43"/>
  <c r="AC47" i="43"/>
  <c r="AE50" i="43"/>
  <c r="O26" i="31"/>
  <c r="AC46" i="43"/>
  <c r="AC38" i="43"/>
  <c r="O44" i="31"/>
  <c r="AC32" i="43"/>
  <c r="O31" i="31"/>
  <c r="O20" i="31"/>
  <c r="AC60" i="43"/>
  <c r="AQ60" i="43" s="1"/>
  <c r="O32" i="31"/>
  <c r="AC33" i="43"/>
  <c r="AC37" i="43"/>
  <c r="AC19" i="43"/>
  <c r="AE59" i="43"/>
  <c r="AC59" i="43"/>
  <c r="AQ59" i="43" s="1"/>
  <c r="AE57" i="43"/>
  <c r="AC57" i="43"/>
  <c r="AQ57" i="43" s="1"/>
  <c r="O19" i="31"/>
  <c r="O34" i="31"/>
  <c r="O59" i="31"/>
  <c r="AP59" i="31" s="1"/>
  <c r="O40" i="31"/>
  <c r="O61" i="31"/>
  <c r="AP61" i="31" s="1"/>
  <c r="AE55" i="43"/>
  <c r="AC55" i="43"/>
  <c r="AQ55" i="43" s="1"/>
  <c r="O43" i="31"/>
  <c r="O42" i="31"/>
  <c r="O48" i="31"/>
  <c r="O37" i="31"/>
  <c r="AE51" i="43"/>
  <c r="AC51" i="43"/>
  <c r="AQ51" i="43" s="1"/>
  <c r="AC31" i="43"/>
  <c r="AC40" i="43"/>
  <c r="O41" i="31"/>
  <c r="O35" i="31"/>
  <c r="O45" i="31"/>
  <c r="O55" i="31"/>
  <c r="AP55" i="31" s="1"/>
  <c r="O51" i="31"/>
  <c r="AP51" i="31" s="1"/>
  <c r="O60" i="31"/>
  <c r="AP60" i="31" s="1"/>
  <c r="O27" i="31"/>
  <c r="O39" i="31"/>
  <c r="O28" i="31"/>
  <c r="AE61" i="43"/>
  <c r="AC61" i="43"/>
  <c r="AQ61" i="43" s="1"/>
  <c r="AC34" i="43"/>
  <c r="AE54" i="43"/>
  <c r="AC29" i="43"/>
  <c r="O46" i="31"/>
  <c r="O38" i="31"/>
  <c r="AC45" i="43"/>
  <c r="AC36" i="43"/>
  <c r="I113" i="43"/>
  <c r="I112" i="43"/>
  <c r="I386" i="43"/>
  <c r="I387" i="43"/>
  <c r="I231" i="43"/>
  <c r="I171" i="43"/>
  <c r="I111" i="43"/>
  <c r="I133" i="43"/>
  <c r="I107" i="43"/>
  <c r="I176" i="43"/>
  <c r="I110" i="43"/>
  <c r="I104" i="43"/>
  <c r="I109" i="43"/>
  <c r="I106" i="43"/>
  <c r="I105" i="43"/>
  <c r="I183" i="43"/>
  <c r="AG56" i="43"/>
  <c r="AG7" i="43"/>
  <c r="AN6" i="43"/>
  <c r="AO9" i="43"/>
  <c r="AP9" i="43"/>
  <c r="AP58" i="43"/>
  <c r="AP8" i="43"/>
  <c r="AL6" i="43"/>
  <c r="AI9" i="43"/>
  <c r="AJ9" i="43"/>
  <c r="AH9" i="43"/>
  <c r="AI58" i="43"/>
  <c r="AI8" i="43"/>
  <c r="AL56" i="43"/>
  <c r="AL7" i="43"/>
  <c r="AO58" i="43"/>
  <c r="AO8" i="43"/>
  <c r="AH56" i="43"/>
  <c r="AH7" i="43"/>
  <c r="AN56" i="43"/>
  <c r="AN7" i="43"/>
  <c r="AJ56" i="43"/>
  <c r="AJ7" i="43"/>
  <c r="AK9" i="43"/>
  <c r="AG9" i="43"/>
  <c r="AL9" i="43"/>
  <c r="AM7" i="43"/>
  <c r="AM56" i="43"/>
  <c r="AP6" i="43"/>
  <c r="AH58" i="43"/>
  <c r="AH8" i="43"/>
  <c r="AN9" i="43"/>
  <c r="AP56" i="43"/>
  <c r="AP7" i="43"/>
  <c r="AI7" i="43"/>
  <c r="AI56" i="43"/>
  <c r="AM6" i="43"/>
  <c r="AN8" i="43"/>
  <c r="AN58" i="43"/>
  <c r="AF7" i="43"/>
  <c r="AF56" i="43"/>
  <c r="AJ58" i="43"/>
  <c r="AJ8" i="43"/>
  <c r="AL58" i="43"/>
  <c r="AL8" i="43"/>
  <c r="AO7" i="43"/>
  <c r="AO56" i="43"/>
  <c r="BX321" i="34"/>
  <c r="AM9" i="43"/>
  <c r="AK56" i="43"/>
  <c r="AK7" i="43"/>
  <c r="AG58" i="43"/>
  <c r="AG8" i="43"/>
  <c r="AF8" i="43"/>
  <c r="AF58" i="43"/>
  <c r="AK58" i="43"/>
  <c r="AK8" i="43"/>
  <c r="AO6" i="43"/>
  <c r="AF9" i="43"/>
  <c r="AM58" i="43"/>
  <c r="AM8" i="43"/>
  <c r="AQ47" i="34"/>
  <c r="AQ42" i="34"/>
  <c r="AQ41" i="34"/>
  <c r="AQ43" i="34"/>
  <c r="AQ46" i="34"/>
  <c r="AQ45" i="34"/>
  <c r="AQ69" i="34"/>
  <c r="AQ48" i="34"/>
  <c r="AQ49" i="34"/>
  <c r="J240" i="32"/>
  <c r="D146" i="32"/>
  <c r="M29" i="32"/>
  <c r="H125" i="32"/>
  <c r="K35" i="32"/>
  <c r="D161" i="32"/>
  <c r="G34" i="32"/>
  <c r="G30" i="32"/>
  <c r="F65" i="32"/>
  <c r="K149" i="32"/>
  <c r="BI133" i="31"/>
  <c r="H104" i="32"/>
  <c r="L209" i="32"/>
  <c r="E33" i="32"/>
  <c r="I42" i="32"/>
  <c r="M94" i="32"/>
  <c r="I135" i="32"/>
  <c r="O41" i="32"/>
  <c r="F145" i="32"/>
  <c r="D101" i="32"/>
  <c r="J16" i="32"/>
  <c r="F161" i="32"/>
  <c r="F119" i="32"/>
  <c r="H70" i="32"/>
  <c r="K169" i="32"/>
  <c r="N181" i="32"/>
  <c r="O214" i="32"/>
  <c r="M203" i="32"/>
  <c r="H193" i="32"/>
  <c r="I195" i="32"/>
  <c r="D267" i="32"/>
  <c r="E145" i="32"/>
  <c r="D230" i="32"/>
  <c r="E66" i="32"/>
  <c r="L272" i="32"/>
  <c r="K185" i="32"/>
  <c r="F183" i="32"/>
  <c r="D153" i="32"/>
  <c r="D44" i="32"/>
  <c r="BI107" i="31"/>
  <c r="O99" i="32"/>
  <c r="M152" i="32"/>
  <c r="M19" i="32"/>
  <c r="K41" i="32"/>
  <c r="L99" i="32"/>
  <c r="J26" i="32"/>
  <c r="D42" i="32"/>
  <c r="E35" i="32"/>
  <c r="J70" i="32"/>
  <c r="E167" i="32"/>
  <c r="J10" i="32"/>
  <c r="J247" i="32"/>
  <c r="J66" i="32"/>
  <c r="L70" i="32"/>
  <c r="D35" i="32"/>
  <c r="H135" i="32"/>
  <c r="M58" i="32"/>
  <c r="L179" i="32"/>
  <c r="K59" i="32"/>
  <c r="I43" i="32"/>
  <c r="G32" i="32"/>
  <c r="M17" i="32"/>
  <c r="O36" i="32"/>
  <c r="H96" i="32"/>
  <c r="D131" i="32"/>
  <c r="D252" i="32"/>
  <c r="H33" i="32"/>
  <c r="H126" i="32"/>
  <c r="J38" i="32"/>
  <c r="F40" i="32"/>
  <c r="H133" i="32"/>
  <c r="K168" i="32"/>
  <c r="E8" i="32"/>
  <c r="O146" i="32"/>
  <c r="N104" i="32"/>
  <c r="D134" i="32"/>
  <c r="E184" i="32"/>
  <c r="G14" i="32"/>
  <c r="K40" i="32"/>
  <c r="F26" i="32"/>
  <c r="K133" i="32"/>
  <c r="M257" i="32"/>
  <c r="L120" i="32"/>
  <c r="G213" i="32"/>
  <c r="N85" i="32"/>
  <c r="K198" i="32"/>
  <c r="H95" i="32"/>
  <c r="I266" i="32"/>
  <c r="E109" i="32"/>
  <c r="D85" i="32"/>
  <c r="N184" i="32"/>
  <c r="N36" i="32"/>
  <c r="H192" i="32"/>
  <c r="N71" i="32"/>
  <c r="K126" i="32"/>
  <c r="D195" i="32"/>
  <c r="D97" i="32"/>
  <c r="O241" i="32"/>
  <c r="D240" i="32"/>
  <c r="L41" i="32"/>
  <c r="L239" i="32"/>
  <c r="F213" i="32"/>
  <c r="BI112" i="31"/>
  <c r="D14" i="32"/>
  <c r="J197" i="32"/>
  <c r="I230" i="32"/>
  <c r="N140" i="32"/>
  <c r="O20" i="32"/>
  <c r="E211" i="32"/>
  <c r="D239" i="32"/>
  <c r="M252" i="32"/>
  <c r="E96" i="32"/>
  <c r="E16" i="32"/>
  <c r="J208" i="32"/>
  <c r="K12" i="32"/>
  <c r="L191" i="32"/>
  <c r="I140" i="32"/>
  <c r="E101" i="32"/>
  <c r="M99" i="32"/>
  <c r="O212" i="32"/>
  <c r="N119" i="32"/>
  <c r="G37" i="32"/>
  <c r="E99" i="32"/>
  <c r="D194" i="32"/>
  <c r="F212" i="32"/>
  <c r="J123" i="32"/>
  <c r="O167" i="32"/>
  <c r="N32" i="32"/>
  <c r="J30" i="32"/>
  <c r="E34" i="32"/>
  <c r="N33" i="32"/>
  <c r="K79" i="32"/>
  <c r="K15" i="32"/>
  <c r="H21" i="32"/>
  <c r="F10" i="32"/>
  <c r="E119" i="32"/>
  <c r="I184" i="32"/>
  <c r="F273" i="32"/>
  <c r="M78" i="32"/>
  <c r="L36" i="32"/>
  <c r="N182" i="32"/>
  <c r="F211" i="32"/>
  <c r="M64" i="32"/>
  <c r="D40" i="32"/>
  <c r="M30" i="32"/>
  <c r="G280" i="32"/>
  <c r="G72" i="32"/>
  <c r="N124" i="32"/>
  <c r="H7" i="32"/>
  <c r="G94" i="32"/>
  <c r="D179" i="32"/>
  <c r="H35" i="32"/>
  <c r="H211" i="32"/>
  <c r="M151" i="32"/>
  <c r="M10" i="32"/>
  <c r="N160" i="32"/>
  <c r="O192" i="32"/>
  <c r="O180" i="32"/>
  <c r="E197" i="32"/>
  <c r="L214" i="32"/>
  <c r="I93" i="32"/>
  <c r="J13" i="32"/>
  <c r="N183" i="32"/>
  <c r="E210" i="32"/>
  <c r="J41" i="32"/>
  <c r="M40" i="32"/>
  <c r="D12" i="32"/>
  <c r="J132" i="32"/>
  <c r="J179" i="32"/>
  <c r="N55" i="32"/>
  <c r="L125" i="32"/>
  <c r="N205" i="32"/>
  <c r="F133" i="32"/>
  <c r="N72" i="32"/>
  <c r="F205" i="32"/>
  <c r="H154" i="32"/>
  <c r="M97" i="32"/>
  <c r="N203" i="32"/>
  <c r="L286" i="32"/>
  <c r="G70" i="32"/>
  <c r="H66" i="32"/>
  <c r="M211" i="32"/>
  <c r="M166" i="32"/>
  <c r="M12" i="32"/>
  <c r="O9" i="32"/>
  <c r="E160" i="32"/>
  <c r="K194" i="32"/>
  <c r="K97" i="32"/>
  <c r="G239" i="32"/>
  <c r="E27" i="32"/>
  <c r="E168" i="32"/>
  <c r="L86" i="32"/>
  <c r="K109" i="32"/>
  <c r="N11" i="32"/>
  <c r="N273" i="32"/>
  <c r="J212" i="32"/>
  <c r="M184" i="32"/>
  <c r="K287" i="32"/>
  <c r="I28" i="32"/>
  <c r="L151" i="32"/>
  <c r="D109" i="32"/>
  <c r="E20" i="32"/>
  <c r="I109" i="32"/>
  <c r="N56" i="32"/>
  <c r="J160" i="32"/>
  <c r="I73" i="32"/>
  <c r="D78" i="32"/>
  <c r="E214" i="32"/>
  <c r="K11" i="32"/>
  <c r="BI111" i="31"/>
  <c r="J152" i="32"/>
  <c r="K184" i="32"/>
  <c r="I179" i="32"/>
  <c r="I207" i="32"/>
  <c r="I104" i="32"/>
  <c r="H78" i="32"/>
  <c r="O78" i="32"/>
  <c r="J195" i="32"/>
  <c r="I16" i="32"/>
  <c r="J36" i="32"/>
  <c r="O27" i="32"/>
  <c r="I149" i="32"/>
  <c r="L230" i="32"/>
  <c r="G224" i="32"/>
  <c r="I68" i="32"/>
  <c r="H209" i="32"/>
  <c r="I20" i="32"/>
  <c r="J126" i="32"/>
  <c r="G149" i="32"/>
  <c r="J211" i="32"/>
  <c r="M241" i="32"/>
  <c r="BI110" i="31"/>
  <c r="D114" i="32"/>
  <c r="D59" i="32"/>
  <c r="M100" i="32"/>
  <c r="E247" i="32"/>
  <c r="M209" i="32"/>
  <c r="F286" i="32"/>
  <c r="L126" i="32"/>
  <c r="BI386" i="31"/>
  <c r="N79" i="32"/>
  <c r="H153" i="32"/>
  <c r="E15" i="32"/>
  <c r="M59" i="32"/>
  <c r="G96" i="32"/>
  <c r="L287" i="32"/>
  <c r="BI113" i="31"/>
  <c r="G205" i="32"/>
  <c r="H208" i="32"/>
  <c r="N149" i="32"/>
  <c r="G134" i="32"/>
  <c r="D210" i="32"/>
  <c r="G104" i="32"/>
  <c r="I126" i="32"/>
  <c r="I133" i="32"/>
  <c r="H241" i="32"/>
  <c r="L160" i="32"/>
  <c r="D26" i="32"/>
  <c r="D18" i="32"/>
  <c r="E161" i="32"/>
  <c r="K16" i="32"/>
  <c r="D28" i="32"/>
  <c r="F126" i="32"/>
  <c r="N67" i="32"/>
  <c r="K99" i="32"/>
  <c r="M104" i="32"/>
  <c r="D208" i="32"/>
  <c r="H239" i="32"/>
  <c r="J34" i="32"/>
  <c r="N21" i="32"/>
  <c r="M287" i="32"/>
  <c r="H273" i="32"/>
  <c r="I239" i="32"/>
  <c r="G192" i="32"/>
  <c r="E78" i="32"/>
  <c r="D241" i="32"/>
  <c r="N7" i="32"/>
  <c r="M185" i="32"/>
  <c r="F194" i="32"/>
  <c r="J159" i="32"/>
  <c r="D54" i="32"/>
  <c r="K104" i="32"/>
  <c r="K20" i="32"/>
  <c r="H15" i="32"/>
  <c r="E69" i="32"/>
  <c r="O32" i="32"/>
  <c r="J286" i="32"/>
  <c r="J151" i="32"/>
  <c r="F272" i="32"/>
  <c r="F64" i="32"/>
  <c r="G68" i="32"/>
  <c r="L43" i="32"/>
  <c r="G133" i="32"/>
  <c r="N87" i="32"/>
  <c r="J20" i="32"/>
  <c r="I98" i="32"/>
  <c r="E97" i="32"/>
  <c r="E208" i="32"/>
  <c r="I224" i="32"/>
  <c r="K213" i="32"/>
  <c r="E272" i="32"/>
  <c r="M102" i="32"/>
  <c r="N208" i="32"/>
  <c r="F38" i="32"/>
  <c r="F42" i="32"/>
  <c r="K224" i="32"/>
  <c r="D191" i="32"/>
  <c r="H27" i="32"/>
  <c r="O30" i="32"/>
  <c r="D38" i="32"/>
  <c r="N192" i="32"/>
  <c r="F72" i="32"/>
  <c r="O67" i="32"/>
  <c r="O10" i="32"/>
  <c r="N133" i="32"/>
  <c r="M26" i="32"/>
  <c r="H219" i="32"/>
  <c r="J272" i="32"/>
  <c r="G166" i="32"/>
  <c r="F281" i="32"/>
  <c r="D203" i="32"/>
  <c r="J274" i="32"/>
  <c r="M28" i="32"/>
  <c r="J8" i="32"/>
  <c r="I210" i="32"/>
  <c r="N214" i="32"/>
  <c r="H40" i="32"/>
  <c r="N44" i="32"/>
  <c r="K154" i="32"/>
  <c r="M8" i="32"/>
  <c r="G214" i="32"/>
  <c r="M119" i="32"/>
  <c r="N252" i="32"/>
  <c r="D86" i="32"/>
  <c r="N8" i="32"/>
  <c r="M85" i="32"/>
  <c r="E7" i="32"/>
  <c r="L181" i="32"/>
  <c r="J135" i="32"/>
  <c r="G26" i="32"/>
  <c r="L21" i="32"/>
  <c r="J86" i="44"/>
  <c r="G286" i="32"/>
  <c r="L16" i="32"/>
  <c r="G195" i="32"/>
  <c r="L7" i="32"/>
  <c r="N12" i="32"/>
  <c r="J71" i="32"/>
  <c r="E242" i="32"/>
  <c r="L208" i="32"/>
  <c r="K13" i="32"/>
  <c r="I219" i="32"/>
  <c r="I27" i="32"/>
  <c r="E182" i="32"/>
  <c r="L26" i="32"/>
  <c r="O257" i="32"/>
  <c r="F198" i="32"/>
  <c r="N93" i="32"/>
  <c r="F219" i="32"/>
  <c r="D123" i="32"/>
  <c r="J149" i="32"/>
  <c r="M179" i="32"/>
  <c r="O98" i="32"/>
  <c r="J224" i="32"/>
  <c r="I183" i="32"/>
  <c r="F11" i="32"/>
  <c r="K55" i="32"/>
  <c r="J170" i="32"/>
  <c r="E152" i="32"/>
  <c r="I168" i="32"/>
  <c r="K44" i="32"/>
  <c r="K21" i="32"/>
  <c r="I279" i="32"/>
  <c r="O247" i="32"/>
  <c r="M20" i="32"/>
  <c r="K196" i="32"/>
  <c r="I280" i="32"/>
  <c r="D56" i="32"/>
  <c r="E287" i="32"/>
  <c r="O43" i="32"/>
  <c r="O122" i="32"/>
  <c r="M160" i="32"/>
  <c r="M57" i="32"/>
  <c r="E192" i="32"/>
  <c r="J203" i="32"/>
  <c r="E93" i="32"/>
  <c r="H9" i="32"/>
  <c r="J14" i="32"/>
  <c r="L32" i="32"/>
  <c r="H132" i="32"/>
  <c r="G102" i="32"/>
  <c r="D182" i="32"/>
  <c r="H42" i="32"/>
  <c r="N170" i="32"/>
  <c r="O184" i="32"/>
  <c r="N49" i="32"/>
  <c r="J28" i="32"/>
  <c r="J239" i="32"/>
  <c r="K193" i="32"/>
  <c r="M21" i="32"/>
  <c r="J146" i="32"/>
  <c r="D168" i="32"/>
  <c r="M56" i="32"/>
  <c r="L37" i="32"/>
  <c r="F170" i="32"/>
  <c r="I31" i="32"/>
  <c r="J40" i="32"/>
  <c r="D279" i="32"/>
  <c r="L98" i="32"/>
  <c r="G145" i="32"/>
  <c r="H99" i="32"/>
  <c r="O149" i="32"/>
  <c r="F123" i="32"/>
  <c r="H272" i="32"/>
  <c r="F247" i="32"/>
  <c r="M210" i="32"/>
  <c r="D120" i="32"/>
  <c r="K98" i="32"/>
  <c r="D152" i="32"/>
  <c r="E40" i="32"/>
  <c r="M33" i="32"/>
  <c r="E123" i="32"/>
  <c r="K64" i="32"/>
  <c r="H266" i="32"/>
  <c r="N98" i="32"/>
  <c r="L78" i="32"/>
  <c r="G114" i="32"/>
  <c r="K123" i="32"/>
  <c r="N198" i="32"/>
  <c r="O281" i="32"/>
  <c r="E196" i="32"/>
  <c r="O198" i="32"/>
  <c r="O134" i="32"/>
  <c r="M42" i="32"/>
  <c r="E273" i="32"/>
  <c r="F207" i="32"/>
  <c r="J168" i="32"/>
  <c r="O280" i="32"/>
  <c r="N35" i="32"/>
  <c r="F124" i="32"/>
  <c r="O49" i="32"/>
  <c r="M194" i="32"/>
  <c r="J109" i="32"/>
  <c r="D169" i="32"/>
  <c r="K267" i="32"/>
  <c r="N134" i="32"/>
  <c r="G97" i="32"/>
  <c r="K230" i="32"/>
  <c r="E286" i="32"/>
  <c r="F17" i="32"/>
  <c r="O181" i="32"/>
  <c r="G132" i="32"/>
  <c r="L49" i="32"/>
  <c r="K56" i="32"/>
  <c r="D196" i="32"/>
  <c r="H152" i="32"/>
  <c r="D286" i="32"/>
  <c r="O240" i="32"/>
  <c r="J207" i="32"/>
  <c r="O210" i="32"/>
  <c r="D266" i="32"/>
  <c r="D145" i="32"/>
  <c r="G168" i="32"/>
  <c r="J281" i="32"/>
  <c r="I208" i="32"/>
  <c r="H197" i="32"/>
  <c r="L119" i="32"/>
  <c r="E240" i="32"/>
  <c r="K205" i="32"/>
  <c r="F71" i="32"/>
  <c r="O205" i="32"/>
  <c r="J191" i="32"/>
  <c r="O286" i="32"/>
  <c r="F167" i="32"/>
  <c r="H18" i="32"/>
  <c r="I21" i="32"/>
  <c r="N123" i="32"/>
  <c r="N20" i="32"/>
  <c r="N9" i="32"/>
  <c r="G100" i="32"/>
  <c r="H274" i="32"/>
  <c r="E17" i="32"/>
  <c r="L281" i="32"/>
  <c r="K170" i="32"/>
  <c r="O161" i="32"/>
  <c r="H114" i="32"/>
  <c r="E122" i="32"/>
  <c r="L252" i="32"/>
  <c r="F153" i="32"/>
  <c r="D213" i="32"/>
  <c r="E94" i="32"/>
  <c r="I193" i="32"/>
  <c r="K257" i="32"/>
  <c r="K32" i="32"/>
  <c r="G146" i="32"/>
  <c r="J287" i="32"/>
  <c r="H97" i="32"/>
  <c r="L35" i="32"/>
  <c r="BI387" i="31"/>
  <c r="L195" i="32"/>
  <c r="K14" i="32"/>
  <c r="G219" i="32"/>
  <c r="H94" i="32"/>
  <c r="D167" i="32"/>
  <c r="H69" i="32"/>
  <c r="O152" i="32"/>
  <c r="H281" i="32"/>
  <c r="K219" i="32"/>
  <c r="L206" i="32"/>
  <c r="F43" i="32"/>
  <c r="N101" i="32"/>
  <c r="F230" i="32"/>
  <c r="F37" i="32"/>
  <c r="E185" i="32"/>
  <c r="M41" i="32"/>
  <c r="H195" i="32"/>
  <c r="E44" i="32"/>
  <c r="N109" i="32"/>
  <c r="H38" i="32"/>
  <c r="G42" i="32"/>
  <c r="N281" i="32"/>
  <c r="F146" i="32"/>
  <c r="M54" i="32"/>
  <c r="I159" i="32"/>
  <c r="E206" i="32"/>
  <c r="J169" i="32"/>
  <c r="O13" i="32"/>
  <c r="G179" i="32"/>
  <c r="H161" i="32"/>
  <c r="D257" i="32"/>
  <c r="K135" i="32"/>
  <c r="I32" i="32"/>
  <c r="E207" i="32"/>
  <c r="F12" i="32"/>
  <c r="H287" i="32"/>
  <c r="G35" i="32"/>
  <c r="M16" i="32"/>
  <c r="K247" i="32"/>
  <c r="G274" i="32"/>
  <c r="H240" i="32"/>
  <c r="G44" i="32"/>
  <c r="O209" i="32"/>
  <c r="K87" i="32"/>
  <c r="I286" i="32"/>
  <c r="N179" i="32"/>
  <c r="M98" i="32"/>
  <c r="H247" i="32"/>
  <c r="I257" i="32"/>
  <c r="L167" i="32"/>
  <c r="M191" i="32"/>
  <c r="H159" i="32"/>
  <c r="G18" i="32"/>
  <c r="J182" i="32"/>
  <c r="L203" i="32"/>
  <c r="L185" i="32"/>
  <c r="I15" i="32"/>
  <c r="L20" i="32"/>
  <c r="J122" i="32"/>
  <c r="N34" i="32"/>
  <c r="M180" i="32"/>
  <c r="E65" i="32"/>
  <c r="E36" i="32"/>
  <c r="D9" i="32"/>
  <c r="N68" i="32"/>
  <c r="L114" i="32"/>
  <c r="F274" i="32"/>
  <c r="L241" i="32"/>
  <c r="D34" i="32"/>
  <c r="I10" i="32"/>
  <c r="M195" i="32"/>
  <c r="K209" i="32"/>
  <c r="E154" i="32"/>
  <c r="F8" i="32"/>
  <c r="L257" i="32"/>
  <c r="H11" i="32"/>
  <c r="E170" i="32"/>
  <c r="G181" i="32"/>
  <c r="M34" i="32"/>
  <c r="L145" i="32"/>
  <c r="I94" i="32"/>
  <c r="F151" i="32"/>
  <c r="O55" i="32"/>
  <c r="D135" i="32"/>
  <c r="K252" i="32"/>
  <c r="F44" i="32"/>
  <c r="F149" i="32"/>
  <c r="N135" i="32"/>
  <c r="G279" i="32"/>
  <c r="K96" i="32"/>
  <c r="G36" i="32"/>
  <c r="I167" i="32"/>
  <c r="I154" i="32"/>
  <c r="F224" i="32"/>
  <c r="D100" i="32"/>
  <c r="D247" i="32"/>
  <c r="H93" i="32"/>
  <c r="D280" i="32"/>
  <c r="K114" i="32"/>
  <c r="E121" i="32"/>
  <c r="G208" i="32"/>
  <c r="M65" i="32"/>
  <c r="O123" i="32"/>
  <c r="E252" i="32"/>
  <c r="K167" i="32"/>
  <c r="I67" i="32"/>
  <c r="D122" i="32"/>
  <c r="O65" i="32"/>
  <c r="H102" i="32"/>
  <c r="F39" i="32"/>
  <c r="N96" i="32"/>
  <c r="E39" i="32"/>
  <c r="O151" i="32"/>
  <c r="N146" i="32"/>
  <c r="O145" i="32"/>
  <c r="O169" i="32"/>
  <c r="M247" i="32"/>
  <c r="O102" i="32"/>
  <c r="L39" i="32"/>
  <c r="K124" i="32"/>
  <c r="I40" i="32"/>
  <c r="J206" i="32"/>
  <c r="F18" i="32"/>
  <c r="H121" i="32"/>
  <c r="H134" i="32"/>
  <c r="BI176" i="31"/>
  <c r="L196" i="32"/>
  <c r="N240" i="32"/>
  <c r="N191" i="32"/>
  <c r="E124" i="32"/>
  <c r="O213" i="32"/>
  <c r="L242" i="32"/>
  <c r="H34" i="32"/>
  <c r="M146" i="32"/>
  <c r="K145" i="32"/>
  <c r="L100" i="32"/>
  <c r="M193" i="32"/>
  <c r="F206" i="32"/>
  <c r="O104" i="32"/>
  <c r="E213" i="32"/>
  <c r="F7" i="32"/>
  <c r="I191" i="32"/>
  <c r="O121" i="32"/>
  <c r="L123" i="32"/>
  <c r="N212" i="32"/>
  <c r="K42" i="32"/>
  <c r="I26" i="32"/>
  <c r="J58" i="44"/>
  <c r="I203" i="32"/>
  <c r="M170" i="32"/>
  <c r="O57" i="32"/>
  <c r="E114" i="32"/>
  <c r="I9" i="32"/>
  <c r="F257" i="32"/>
  <c r="G40" i="32"/>
  <c r="F94" i="32"/>
  <c r="H145" i="32"/>
  <c r="H98" i="32"/>
  <c r="J210" i="32"/>
  <c r="G121" i="32"/>
  <c r="J184" i="32"/>
  <c r="G38" i="32"/>
  <c r="H101" i="32"/>
  <c r="F36" i="32"/>
  <c r="J119" i="32"/>
  <c r="I72" i="32"/>
  <c r="E181" i="32"/>
  <c r="I123" i="32"/>
  <c r="M131" i="32"/>
  <c r="L87" i="32"/>
  <c r="F98" i="32"/>
  <c r="M168" i="32"/>
  <c r="L72" i="32"/>
  <c r="O193" i="32"/>
  <c r="J205" i="32"/>
  <c r="G154" i="32"/>
  <c r="L224" i="32"/>
  <c r="J252" i="32"/>
  <c r="F195" i="32"/>
  <c r="BI104" i="31"/>
  <c r="N29" i="32"/>
  <c r="D73" i="32"/>
  <c r="D124" i="32"/>
  <c r="F279" i="32"/>
  <c r="G17" i="32"/>
  <c r="E179" i="32"/>
  <c r="G266" i="32"/>
  <c r="J145" i="32"/>
  <c r="H146" i="32"/>
  <c r="L71" i="32"/>
  <c r="O109" i="32"/>
  <c r="N242" i="32"/>
  <c r="L154" i="32"/>
  <c r="G247" i="32"/>
  <c r="G182" i="32"/>
  <c r="D184" i="32"/>
  <c r="N287" i="32"/>
  <c r="I212" i="32"/>
  <c r="H100" i="32"/>
  <c r="M125" i="32"/>
  <c r="O242" i="32"/>
  <c r="N207" i="32"/>
  <c r="E95" i="32"/>
  <c r="M36" i="32"/>
  <c r="L279" i="32"/>
  <c r="F28" i="32"/>
  <c r="F78" i="32"/>
  <c r="G28" i="32"/>
  <c r="E68" i="32"/>
  <c r="O29" i="32"/>
  <c r="L40" i="32"/>
  <c r="L54" i="32"/>
  <c r="F121" i="32"/>
  <c r="E166" i="32"/>
  <c r="H17" i="32"/>
  <c r="K7" i="32"/>
  <c r="L38" i="32"/>
  <c r="K152" i="32"/>
  <c r="D13" i="32"/>
  <c r="L168" i="32"/>
  <c r="N39" i="32"/>
  <c r="K38" i="32"/>
  <c r="O203" i="32"/>
  <c r="D30" i="32"/>
  <c r="D29" i="32"/>
  <c r="I134" i="32"/>
  <c r="K192" i="32"/>
  <c r="D121" i="32"/>
  <c r="H67" i="32"/>
  <c r="D212" i="32"/>
  <c r="H14" i="32"/>
  <c r="D183" i="32"/>
  <c r="O239" i="32"/>
  <c r="D65" i="32"/>
  <c r="E28" i="32"/>
  <c r="L96" i="32"/>
  <c r="H166" i="32"/>
  <c r="I152" i="32"/>
  <c r="K210" i="32"/>
  <c r="N241" i="32"/>
  <c r="O97" i="32"/>
  <c r="G109" i="32"/>
  <c r="D95" i="32"/>
  <c r="E198" i="32"/>
  <c r="O26" i="32"/>
  <c r="H257" i="32"/>
  <c r="G210" i="32"/>
  <c r="E205" i="32"/>
  <c r="E31" i="32"/>
  <c r="H8" i="32"/>
  <c r="K33" i="32"/>
  <c r="H64" i="32"/>
  <c r="D36" i="32"/>
  <c r="F122" i="32"/>
  <c r="G21" i="32"/>
  <c r="I182" i="32"/>
  <c r="I14" i="32"/>
  <c r="F241" i="32"/>
  <c r="O35" i="32"/>
  <c r="K134" i="32"/>
  <c r="K49" i="32"/>
  <c r="M93" i="32"/>
  <c r="K66" i="32"/>
  <c r="N95" i="32"/>
  <c r="I13" i="32"/>
  <c r="I17" i="32"/>
  <c r="J214" i="32"/>
  <c r="M35" i="32"/>
  <c r="J59" i="44"/>
  <c r="H210" i="32"/>
  <c r="N122" i="32"/>
  <c r="F210" i="32"/>
  <c r="G29" i="32"/>
  <c r="F185" i="32"/>
  <c r="H198" i="32"/>
  <c r="J183" i="32"/>
  <c r="F252" i="32"/>
  <c r="H123" i="32"/>
  <c r="D67" i="32"/>
  <c r="D94" i="32"/>
  <c r="M214" i="32"/>
  <c r="N30" i="32"/>
  <c r="G65" i="32"/>
  <c r="K10" i="32"/>
  <c r="O17" i="32"/>
  <c r="L182" i="32"/>
  <c r="E140" i="32"/>
  <c r="O266" i="32"/>
  <c r="E151" i="32"/>
  <c r="I100" i="32"/>
  <c r="F19" i="32"/>
  <c r="N100" i="32"/>
  <c r="K195" i="32"/>
  <c r="L95" i="32"/>
  <c r="F239" i="32"/>
  <c r="K161" i="32"/>
  <c r="I122" i="32"/>
  <c r="L192" i="32"/>
  <c r="O59" i="32"/>
  <c r="N194" i="32"/>
  <c r="E169" i="32"/>
  <c r="H182" i="32"/>
  <c r="K140" i="32"/>
  <c r="D180" i="32"/>
  <c r="H10" i="32"/>
  <c r="D16" i="32"/>
  <c r="N152" i="32"/>
  <c r="F242" i="32"/>
  <c r="O195" i="32"/>
  <c r="I69" i="32"/>
  <c r="K214" i="32"/>
  <c r="G123" i="32"/>
  <c r="E43" i="32"/>
  <c r="F197" i="32"/>
  <c r="D7" i="32"/>
  <c r="M206" i="32"/>
  <c r="D205" i="32"/>
  <c r="K65" i="32"/>
  <c r="K29" i="32"/>
  <c r="D154" i="32"/>
  <c r="G193" i="32"/>
  <c r="F169" i="32"/>
  <c r="D214" i="32"/>
  <c r="O124" i="32"/>
  <c r="L197" i="32"/>
  <c r="I39" i="32"/>
  <c r="L131" i="32"/>
  <c r="I273" i="32"/>
  <c r="O140" i="32"/>
  <c r="M161" i="32"/>
  <c r="K37" i="32"/>
  <c r="I145" i="32"/>
  <c r="L30" i="32"/>
  <c r="M44" i="32"/>
  <c r="N145" i="32"/>
  <c r="D219" i="32"/>
  <c r="F68" i="32"/>
  <c r="L205" i="32"/>
  <c r="I166" i="32"/>
  <c r="F67" i="32"/>
  <c r="H267" i="32"/>
  <c r="L170" i="32"/>
  <c r="N224" i="32"/>
  <c r="O154" i="32"/>
  <c r="O191" i="32"/>
  <c r="H183" i="32"/>
  <c r="K102" i="32"/>
  <c r="O119" i="32"/>
  <c r="O219" i="32"/>
  <c r="F13" i="32"/>
  <c r="K72" i="32"/>
  <c r="F209" i="32"/>
  <c r="D57" i="32"/>
  <c r="G287" i="32"/>
  <c r="J85" i="44"/>
  <c r="E257" i="32"/>
  <c r="N15" i="32"/>
  <c r="N195" i="32"/>
  <c r="I151" i="32"/>
  <c r="K58" i="32"/>
  <c r="J15" i="32"/>
  <c r="N197" i="32"/>
  <c r="J99" i="32"/>
  <c r="H214" i="32"/>
  <c r="K159" i="32"/>
  <c r="M71" i="32"/>
  <c r="F154" i="32"/>
  <c r="L31" i="32"/>
  <c r="F101" i="32"/>
  <c r="L29" i="32"/>
  <c r="E98" i="32"/>
  <c r="N17" i="32"/>
  <c r="M123" i="32"/>
  <c r="N279" i="32"/>
  <c r="J192" i="32"/>
  <c r="J230" i="32"/>
  <c r="O120" i="32"/>
  <c r="E279" i="32"/>
  <c r="E153" i="32"/>
  <c r="E73" i="32"/>
  <c r="D166" i="32"/>
  <c r="M13" i="32"/>
  <c r="M280" i="32"/>
  <c r="I18" i="32"/>
  <c r="I120" i="32"/>
  <c r="H191" i="32"/>
  <c r="D185" i="32"/>
  <c r="N169" i="32"/>
  <c r="N209" i="32"/>
  <c r="H73" i="32"/>
  <c r="H71" i="32"/>
  <c r="F203" i="32"/>
  <c r="D224" i="32"/>
  <c r="I41" i="32"/>
  <c r="I161" i="32"/>
  <c r="O207" i="32"/>
  <c r="H109" i="32"/>
  <c r="D58" i="32"/>
  <c r="G252" i="32"/>
  <c r="N73" i="32"/>
  <c r="L152" i="32"/>
  <c r="K240" i="32"/>
  <c r="G257" i="32"/>
  <c r="J213" i="32"/>
  <c r="N86" i="32"/>
  <c r="J181" i="32"/>
  <c r="G207" i="32"/>
  <c r="H203" i="32"/>
  <c r="H26" i="32"/>
  <c r="M7" i="32"/>
  <c r="K191" i="32"/>
  <c r="E241" i="32"/>
  <c r="I19" i="32"/>
  <c r="I36" i="32"/>
  <c r="K241" i="32"/>
  <c r="J43" i="32"/>
  <c r="N257" i="32"/>
  <c r="O179" i="32"/>
  <c r="E135" i="32"/>
  <c r="O15" i="32"/>
  <c r="G16" i="32"/>
  <c r="E134" i="32"/>
  <c r="O194" i="32"/>
  <c r="M49" i="32"/>
  <c r="N159" i="32"/>
  <c r="H279" i="32"/>
  <c r="K281" i="32"/>
  <c r="O206" i="32"/>
  <c r="K57" i="32"/>
  <c r="N16" i="32"/>
  <c r="G169" i="32"/>
  <c r="K242" i="32"/>
  <c r="L109" i="32"/>
  <c r="K78" i="32"/>
  <c r="O267" i="32"/>
  <c r="L121" i="32"/>
  <c r="F166" i="32"/>
  <c r="G242" i="32"/>
  <c r="O37" i="32"/>
  <c r="I252" i="32"/>
  <c r="L97" i="32"/>
  <c r="D20" i="32"/>
  <c r="I197" i="32"/>
  <c r="K34" i="32"/>
  <c r="O101" i="32"/>
  <c r="G194" i="32"/>
  <c r="J73" i="32"/>
  <c r="O183" i="32"/>
  <c r="G27" i="32"/>
  <c r="M9" i="32"/>
  <c r="K286" i="32"/>
  <c r="L274" i="32"/>
  <c r="L68" i="32"/>
  <c r="I101" i="32"/>
  <c r="D70" i="32"/>
  <c r="L12" i="32"/>
  <c r="M15" i="32"/>
  <c r="O252" i="32"/>
  <c r="I169" i="32"/>
  <c r="K9" i="32"/>
  <c r="M279" i="32"/>
  <c r="L57" i="32"/>
  <c r="D133" i="32"/>
  <c r="O73" i="32"/>
  <c r="O64" i="32"/>
  <c r="H185" i="32"/>
  <c r="L19" i="32"/>
  <c r="O87" i="32"/>
  <c r="D140" i="32"/>
  <c r="O94" i="32"/>
  <c r="BI183" i="31"/>
  <c r="H119" i="32"/>
  <c r="E13" i="32"/>
  <c r="K100" i="32"/>
  <c r="D17" i="32"/>
  <c r="I114" i="32"/>
  <c r="J78" i="32"/>
  <c r="L153" i="32"/>
  <c r="N247" i="32"/>
  <c r="H184" i="32"/>
  <c r="O274" i="32"/>
  <c r="H37" i="32"/>
  <c r="J124" i="32"/>
  <c r="H168" i="32"/>
  <c r="N38" i="32"/>
  <c r="J69" i="32"/>
  <c r="M11" i="32"/>
  <c r="I206" i="32"/>
  <c r="E29" i="32"/>
  <c r="G191" i="32"/>
  <c r="O153" i="32"/>
  <c r="H31" i="32"/>
  <c r="I30" i="32"/>
  <c r="O272" i="32"/>
  <c r="M55" i="32"/>
  <c r="L102" i="32"/>
  <c r="O96" i="32"/>
  <c r="I160" i="32"/>
  <c r="E149" i="32"/>
  <c r="G159" i="32"/>
  <c r="G98" i="32"/>
  <c r="K43" i="32"/>
  <c r="G120" i="32"/>
  <c r="K208" i="32"/>
  <c r="D37" i="32"/>
  <c r="F69" i="32"/>
  <c r="H32" i="32"/>
  <c r="K85" i="32"/>
  <c r="N69" i="32"/>
  <c r="K279" i="32"/>
  <c r="I35" i="32"/>
  <c r="I8" i="32"/>
  <c r="J67" i="32"/>
  <c r="L194" i="32"/>
  <c r="K8" i="32"/>
  <c r="M213" i="32"/>
  <c r="G124" i="32"/>
  <c r="G152" i="32"/>
  <c r="O79" i="32"/>
  <c r="D273" i="32"/>
  <c r="O135" i="32"/>
  <c r="I125" i="32"/>
  <c r="N57" i="32"/>
  <c r="E266" i="32"/>
  <c r="L280" i="32"/>
  <c r="D170" i="32"/>
  <c r="H36" i="32"/>
  <c r="M79" i="32"/>
  <c r="D49" i="32"/>
  <c r="L133" i="32"/>
  <c r="L132" i="32"/>
  <c r="O40" i="32"/>
  <c r="F193" i="32"/>
  <c r="F30" i="32"/>
  <c r="D39" i="32"/>
  <c r="L161" i="32"/>
  <c r="D242" i="32"/>
  <c r="M239" i="32"/>
  <c r="G43" i="32"/>
  <c r="D55" i="32"/>
  <c r="O21" i="32"/>
  <c r="J39" i="32"/>
  <c r="L69" i="32"/>
  <c r="I37" i="32"/>
  <c r="D102" i="32"/>
  <c r="O95" i="32"/>
  <c r="J196" i="32"/>
  <c r="F32" i="32"/>
  <c r="BI186" i="31"/>
  <c r="F132" i="32"/>
  <c r="J79" i="44"/>
  <c r="H286" i="32"/>
  <c r="I7" i="32"/>
  <c r="O14" i="32"/>
  <c r="H206" i="32"/>
  <c r="O100" i="32"/>
  <c r="N213" i="32"/>
  <c r="E180" i="32"/>
  <c r="M212" i="32"/>
  <c r="M230" i="32"/>
  <c r="G167" i="32"/>
  <c r="K18" i="32"/>
  <c r="M159" i="32"/>
  <c r="I132" i="32"/>
  <c r="N211" i="32"/>
  <c r="N94" i="32"/>
  <c r="G71" i="32"/>
  <c r="K212" i="32"/>
  <c r="I181" i="32"/>
  <c r="O12" i="32"/>
  <c r="J125" i="32"/>
  <c r="D207" i="32"/>
  <c r="L166" i="32"/>
  <c r="M192" i="32"/>
  <c r="I209" i="32"/>
  <c r="I119" i="32"/>
  <c r="K101" i="32"/>
  <c r="J198" i="32"/>
  <c r="F280" i="32"/>
  <c r="J120" i="32"/>
  <c r="I97" i="32"/>
  <c r="H205" i="32"/>
  <c r="J242" i="32"/>
  <c r="I194" i="32"/>
  <c r="F120" i="32"/>
  <c r="M126" i="32"/>
  <c r="J280" i="32"/>
  <c r="F14" i="32"/>
  <c r="K179" i="32"/>
  <c r="O160" i="32"/>
  <c r="N167" i="32"/>
  <c r="J273" i="32"/>
  <c r="I64" i="32"/>
  <c r="G185" i="32"/>
  <c r="L8" i="32"/>
  <c r="I192" i="32"/>
  <c r="O159" i="32"/>
  <c r="G93" i="32"/>
  <c r="D27" i="32"/>
  <c r="I180" i="32"/>
  <c r="H140" i="32"/>
  <c r="N280" i="32"/>
  <c r="D41" i="32"/>
  <c r="D15" i="32"/>
  <c r="E71" i="32"/>
  <c r="I65" i="32"/>
  <c r="N26" i="32"/>
  <c r="K181" i="32"/>
  <c r="N151" i="32"/>
  <c r="H230" i="32"/>
  <c r="I242" i="32"/>
  <c r="I71" i="32"/>
  <c r="F97" i="32"/>
  <c r="BI106" i="31"/>
  <c r="D69" i="32"/>
  <c r="H194" i="32"/>
  <c r="J121" i="32"/>
  <c r="H151" i="32"/>
  <c r="F180" i="32"/>
  <c r="M18" i="32"/>
  <c r="N286" i="32"/>
  <c r="H65" i="32"/>
  <c r="D126" i="32"/>
  <c r="BI109" i="31"/>
  <c r="J241" i="32"/>
  <c r="O114" i="32"/>
  <c r="BI231" i="31"/>
  <c r="K94" i="32"/>
  <c r="L207" i="32"/>
  <c r="F267" i="32"/>
  <c r="F159" i="32"/>
  <c r="K30" i="32"/>
  <c r="M133" i="32"/>
  <c r="I281" i="32"/>
  <c r="I185" i="32"/>
  <c r="L13" i="32"/>
  <c r="M39" i="32"/>
  <c r="D72" i="32"/>
  <c r="O44" i="32"/>
  <c r="D64" i="32"/>
  <c r="G73" i="32"/>
  <c r="J19" i="32"/>
  <c r="H30" i="32"/>
  <c r="O230" i="32"/>
  <c r="H39" i="32"/>
  <c r="M281" i="32"/>
  <c r="F214" i="32"/>
  <c r="O31" i="32"/>
  <c r="D96" i="32"/>
  <c r="J100" i="32"/>
  <c r="E203" i="32"/>
  <c r="M38" i="32"/>
  <c r="M207" i="32"/>
  <c r="J166" i="32"/>
  <c r="G126" i="32"/>
  <c r="F196" i="32"/>
  <c r="N37" i="32"/>
  <c r="L66" i="32"/>
  <c r="D33" i="32"/>
  <c r="K120" i="32"/>
  <c r="M120" i="32"/>
  <c r="F100" i="32"/>
  <c r="L42" i="32"/>
  <c r="F179" i="32"/>
  <c r="M169" i="32"/>
  <c r="E125" i="32"/>
  <c r="K119" i="32"/>
  <c r="J154" i="32"/>
  <c r="G69" i="32"/>
  <c r="M67" i="32"/>
  <c r="K146" i="32"/>
  <c r="N131" i="32"/>
  <c r="J194" i="32"/>
  <c r="N59" i="32"/>
  <c r="M32" i="32"/>
  <c r="L211" i="32"/>
  <c r="I124" i="32"/>
  <c r="H68" i="32"/>
  <c r="N166" i="32"/>
  <c r="G11" i="32"/>
  <c r="L34" i="32"/>
  <c r="L212" i="32"/>
  <c r="E131" i="32"/>
  <c r="D193" i="32"/>
  <c r="G209" i="32"/>
  <c r="E126" i="32"/>
  <c r="L85" i="32"/>
  <c r="F182" i="32"/>
  <c r="D119" i="32"/>
  <c r="J219" i="32"/>
  <c r="J279" i="32"/>
  <c r="D68" i="32"/>
  <c r="H122" i="32"/>
  <c r="M37" i="32"/>
  <c r="L219" i="32"/>
  <c r="L135" i="32"/>
  <c r="I131" i="32"/>
  <c r="G241" i="32"/>
  <c r="D11" i="32"/>
  <c r="D87" i="32"/>
  <c r="L9" i="32"/>
  <c r="G184" i="32"/>
  <c r="BI385" i="31"/>
  <c r="I205" i="32"/>
  <c r="M31" i="32"/>
  <c r="K95" i="32"/>
  <c r="N121" i="32"/>
  <c r="E132" i="32"/>
  <c r="G161" i="32"/>
  <c r="F9" i="32"/>
  <c r="K36" i="32"/>
  <c r="K73" i="32"/>
  <c r="J97" i="32"/>
  <c r="D274" i="32"/>
  <c r="O33" i="32"/>
  <c r="F135" i="32"/>
  <c r="I96" i="32"/>
  <c r="L93" i="32"/>
  <c r="F104" i="32"/>
  <c r="E191" i="32"/>
  <c r="F33" i="32"/>
  <c r="H207" i="32"/>
  <c r="E21" i="32"/>
  <c r="K151" i="32"/>
  <c r="M96" i="32"/>
  <c r="H196" i="32"/>
  <c r="H179" i="32"/>
  <c r="BI185" i="31"/>
  <c r="F140" i="32"/>
  <c r="I170" i="32"/>
  <c r="G31" i="32"/>
  <c r="F34" i="32"/>
  <c r="BI105" i="31"/>
  <c r="N66" i="32"/>
  <c r="L73" i="32"/>
  <c r="E72" i="32"/>
  <c r="N274" i="32"/>
  <c r="G151" i="32"/>
  <c r="M153" i="32"/>
  <c r="I66" i="32"/>
  <c r="L140" i="32"/>
  <c r="J33" i="32"/>
  <c r="K153" i="32"/>
  <c r="L247" i="32"/>
  <c r="E281" i="32"/>
  <c r="N19" i="32"/>
  <c r="E38" i="32"/>
  <c r="I78" i="32"/>
  <c r="M240" i="32"/>
  <c r="J65" i="32"/>
  <c r="I34" i="32"/>
  <c r="L79" i="32"/>
  <c r="F21" i="32"/>
  <c r="H169" i="32"/>
  <c r="E100" i="32"/>
  <c r="N14" i="32"/>
  <c r="J35" i="32"/>
  <c r="K207" i="32"/>
  <c r="I33" i="32"/>
  <c r="J64" i="32"/>
  <c r="N185" i="32"/>
  <c r="N114" i="32"/>
  <c r="N97" i="32"/>
  <c r="K54" i="32"/>
  <c r="J42" i="32"/>
  <c r="BI368" i="31"/>
  <c r="H29" i="32"/>
  <c r="N161" i="32"/>
  <c r="D272" i="32"/>
  <c r="J161" i="32"/>
  <c r="J55" i="44"/>
  <c r="L240" i="32"/>
  <c r="N230" i="32"/>
  <c r="D21" i="32"/>
  <c r="J94" i="32"/>
  <c r="J12" i="32"/>
  <c r="G119" i="32"/>
  <c r="H252" i="32"/>
  <c r="F99" i="32"/>
  <c r="L210" i="32"/>
  <c r="M140" i="32"/>
  <c r="M145" i="32"/>
  <c r="G125" i="32"/>
  <c r="G212" i="32"/>
  <c r="E194" i="32"/>
  <c r="O70" i="32"/>
  <c r="L10" i="32"/>
  <c r="D8" i="32"/>
  <c r="G78" i="32"/>
  <c r="H13" i="32"/>
  <c r="D104" i="32"/>
  <c r="L149" i="32"/>
  <c r="O126" i="32"/>
  <c r="F16" i="32"/>
  <c r="I240" i="32"/>
  <c r="H160" i="32"/>
  <c r="J102" i="32"/>
  <c r="G13" i="32"/>
  <c r="J68" i="32"/>
  <c r="E42" i="32"/>
  <c r="F73" i="32"/>
  <c r="F131" i="32"/>
  <c r="O39" i="32"/>
  <c r="K132" i="32"/>
  <c r="F31" i="32"/>
  <c r="M132" i="32"/>
  <c r="E30" i="32"/>
  <c r="J96" i="32"/>
  <c r="L59" i="32"/>
  <c r="O69" i="32"/>
  <c r="N219" i="32"/>
  <c r="K125" i="32"/>
  <c r="O166" i="32"/>
  <c r="G183" i="32"/>
  <c r="F15" i="32"/>
  <c r="F192" i="32"/>
  <c r="D198" i="32"/>
  <c r="N266" i="32"/>
  <c r="M198" i="32"/>
  <c r="M272" i="32"/>
  <c r="F66" i="32"/>
  <c r="N126" i="32"/>
  <c r="I12" i="32"/>
  <c r="K68" i="32"/>
  <c r="O18" i="32"/>
  <c r="L273" i="32"/>
  <c r="O85" i="32"/>
  <c r="M86" i="32"/>
  <c r="M122" i="32"/>
  <c r="K28" i="32"/>
  <c r="K239" i="32"/>
  <c r="L28" i="32"/>
  <c r="O170" i="32"/>
  <c r="I211" i="32"/>
  <c r="I196" i="32"/>
  <c r="G67" i="32"/>
  <c r="J87" i="44"/>
  <c r="O279" i="32"/>
  <c r="D79" i="32"/>
  <c r="J11" i="32"/>
  <c r="O273" i="32"/>
  <c r="K131" i="32"/>
  <c r="M183" i="32"/>
  <c r="H124" i="32"/>
  <c r="K266" i="32"/>
  <c r="G10" i="32"/>
  <c r="L183" i="32"/>
  <c r="O19" i="32"/>
  <c r="N27" i="32"/>
  <c r="L124" i="32"/>
  <c r="O168" i="32"/>
  <c r="F29" i="32"/>
  <c r="F181" i="32"/>
  <c r="E41" i="32"/>
  <c r="E37" i="32"/>
  <c r="G273" i="32"/>
  <c r="N272" i="32"/>
  <c r="E159" i="32"/>
  <c r="O56" i="32"/>
  <c r="N168" i="32"/>
  <c r="N42" i="32"/>
  <c r="J32" i="32"/>
  <c r="N239" i="32"/>
  <c r="F109" i="32"/>
  <c r="G196" i="32"/>
  <c r="D71" i="32"/>
  <c r="I267" i="32"/>
  <c r="J257" i="32"/>
  <c r="H170" i="32"/>
  <c r="K183" i="32"/>
  <c r="G206" i="32"/>
  <c r="N13" i="32"/>
  <c r="D209" i="32"/>
  <c r="N132" i="32"/>
  <c r="D287" i="32"/>
  <c r="O196" i="32"/>
  <c r="D99" i="32"/>
  <c r="N267" i="32"/>
  <c r="G12" i="32"/>
  <c r="M87" i="32"/>
  <c r="J114" i="32"/>
  <c r="E146" i="32"/>
  <c r="O16" i="32"/>
  <c r="E104" i="32"/>
  <c r="E280" i="32"/>
  <c r="K197" i="32"/>
  <c r="H19" i="32"/>
  <c r="M286" i="32"/>
  <c r="G203" i="32"/>
  <c r="H72" i="32"/>
  <c r="I287" i="32"/>
  <c r="G153" i="32"/>
  <c r="H16" i="32"/>
  <c r="E230" i="32"/>
  <c r="O11" i="32"/>
  <c r="H20" i="32"/>
  <c r="N65" i="32"/>
  <c r="O38" i="32"/>
  <c r="L213" i="32"/>
  <c r="F27" i="32"/>
  <c r="N54" i="32"/>
  <c r="E32" i="32"/>
  <c r="G272" i="32"/>
  <c r="K69" i="32"/>
  <c r="D32" i="32"/>
  <c r="M68" i="32"/>
  <c r="D197" i="32"/>
  <c r="J153" i="32"/>
  <c r="J27" i="32"/>
  <c r="E209" i="32"/>
  <c r="E224" i="32"/>
  <c r="D66" i="32"/>
  <c r="G170" i="32"/>
  <c r="M196" i="32"/>
  <c r="J54" i="44"/>
  <c r="G198" i="32"/>
  <c r="O54" i="32"/>
  <c r="F184" i="32"/>
  <c r="J21" i="32"/>
  <c r="N64" i="32"/>
  <c r="O66" i="32"/>
  <c r="K19" i="32"/>
  <c r="K160" i="32"/>
  <c r="L58" i="32"/>
  <c r="F70" i="32"/>
  <c r="J37" i="32"/>
  <c r="L55" i="32"/>
  <c r="J93" i="32"/>
  <c r="M242" i="32"/>
  <c r="K206" i="32"/>
  <c r="I95" i="32"/>
  <c r="L56" i="32"/>
  <c r="F240" i="32"/>
  <c r="K280" i="32"/>
  <c r="K211" i="32"/>
  <c r="M219" i="32"/>
  <c r="L122" i="32"/>
  <c r="N206" i="32"/>
  <c r="O72" i="32"/>
  <c r="L17" i="32"/>
  <c r="M154" i="32"/>
  <c r="I272" i="32"/>
  <c r="K122" i="32"/>
  <c r="E67" i="32"/>
  <c r="E19" i="32"/>
  <c r="E26" i="32"/>
  <c r="K182" i="32"/>
  <c r="N125" i="32"/>
  <c r="N153" i="32"/>
  <c r="O34" i="32"/>
  <c r="O71" i="32"/>
  <c r="M167" i="32"/>
  <c r="I70" i="32"/>
  <c r="M208" i="32"/>
  <c r="G41" i="32"/>
  <c r="K180" i="32"/>
  <c r="I102" i="32"/>
  <c r="F93" i="32"/>
  <c r="K274" i="32"/>
  <c r="I274" i="32"/>
  <c r="N196" i="32"/>
  <c r="K273" i="32"/>
  <c r="J104" i="32"/>
  <c r="J133" i="32"/>
  <c r="M124" i="32"/>
  <c r="I29" i="32"/>
  <c r="G180" i="32"/>
  <c r="N70" i="32"/>
  <c r="K93" i="32"/>
  <c r="G9" i="32"/>
  <c r="J180" i="32"/>
  <c r="G267" i="32"/>
  <c r="H212" i="32"/>
  <c r="E14" i="32"/>
  <c r="O131" i="32"/>
  <c r="K39" i="32"/>
  <c r="M134" i="32"/>
  <c r="F152" i="32"/>
  <c r="O197" i="32"/>
  <c r="E64" i="32"/>
  <c r="G99" i="32"/>
  <c r="F95" i="32"/>
  <c r="J7" i="32"/>
  <c r="H41" i="32"/>
  <c r="L64" i="32"/>
  <c r="I213" i="32"/>
  <c r="K203" i="32"/>
  <c r="O28" i="32"/>
  <c r="G197" i="32"/>
  <c r="J185" i="32"/>
  <c r="F20" i="32"/>
  <c r="L44" i="32"/>
  <c r="E102" i="32"/>
  <c r="M181" i="32"/>
  <c r="L184" i="32"/>
  <c r="O211" i="32"/>
  <c r="N180" i="32"/>
  <c r="J95" i="32"/>
  <c r="J134" i="32"/>
  <c r="O86" i="32"/>
  <c r="N58" i="32"/>
  <c r="H28" i="32"/>
  <c r="N99" i="32"/>
  <c r="G281" i="32"/>
  <c r="M224" i="32"/>
  <c r="G122" i="32"/>
  <c r="D192" i="32"/>
  <c r="J131" i="32"/>
  <c r="L67" i="32"/>
  <c r="J31" i="32"/>
  <c r="G19" i="32"/>
  <c r="O182" i="32"/>
  <c r="M205" i="32"/>
  <c r="H44" i="32"/>
  <c r="G160" i="32"/>
  <c r="G135" i="32"/>
  <c r="E193" i="32"/>
  <c r="E9" i="32"/>
  <c r="O132" i="32"/>
  <c r="O125" i="32"/>
  <c r="F191" i="32"/>
  <c r="M114" i="32"/>
  <c r="M149" i="32"/>
  <c r="J57" i="44"/>
  <c r="N210" i="32"/>
  <c r="N120" i="32"/>
  <c r="G8" i="32"/>
  <c r="J167" i="32"/>
  <c r="H242" i="32"/>
  <c r="L11" i="32"/>
  <c r="O42" i="32"/>
  <c r="K272" i="32"/>
  <c r="E70" i="32"/>
  <c r="E12" i="32"/>
  <c r="J267" i="32"/>
  <c r="I99" i="32"/>
  <c r="O287" i="32"/>
  <c r="F96" i="32"/>
  <c r="F102" i="32"/>
  <c r="O7" i="32"/>
  <c r="J140" i="32"/>
  <c r="D151" i="32"/>
  <c r="M14" i="32"/>
  <c r="F114" i="32"/>
  <c r="D93" i="32"/>
  <c r="M197" i="32"/>
  <c r="E133" i="32"/>
  <c r="K121" i="32"/>
  <c r="L266" i="32"/>
  <c r="I241" i="32"/>
  <c r="M267" i="32"/>
  <c r="M27" i="32"/>
  <c r="J17" i="32"/>
  <c r="E239" i="32"/>
  <c r="L15" i="32"/>
  <c r="D281" i="32"/>
  <c r="D98" i="32"/>
  <c r="K71" i="32"/>
  <c r="K166" i="32"/>
  <c r="G101" i="32"/>
  <c r="L27" i="32"/>
  <c r="N43" i="32"/>
  <c r="H167" i="32"/>
  <c r="O58" i="32"/>
  <c r="L146" i="32"/>
  <c r="D149" i="32"/>
  <c r="J44" i="32"/>
  <c r="N78" i="32"/>
  <c r="I146" i="32"/>
  <c r="H180" i="32"/>
  <c r="D181" i="32"/>
  <c r="G15" i="32"/>
  <c r="H224" i="32"/>
  <c r="M135" i="32"/>
  <c r="M72" i="32"/>
  <c r="L94" i="32"/>
  <c r="N40" i="32"/>
  <c r="E274" i="32"/>
  <c r="L193" i="32"/>
  <c r="D10" i="32"/>
  <c r="J209" i="32"/>
  <c r="M182" i="32"/>
  <c r="J193" i="32"/>
  <c r="F125" i="32"/>
  <c r="N154" i="32"/>
  <c r="I44" i="32"/>
  <c r="K26" i="32"/>
  <c r="I198" i="32"/>
  <c r="G230" i="32"/>
  <c r="I214" i="32"/>
  <c r="E219" i="32"/>
  <c r="E267" i="32"/>
  <c r="L33" i="32"/>
  <c r="I11" i="32"/>
  <c r="F41" i="32"/>
  <c r="M101" i="32"/>
  <c r="D159" i="32"/>
  <c r="K31" i="32"/>
  <c r="D19" i="32"/>
  <c r="L267" i="32"/>
  <c r="L159" i="32"/>
  <c r="O93" i="32"/>
  <c r="E18" i="32"/>
  <c r="K67" i="32"/>
  <c r="D211" i="32"/>
  <c r="E10" i="32"/>
  <c r="F160" i="32"/>
  <c r="N10" i="32"/>
  <c r="M273" i="32"/>
  <c r="J56" i="44"/>
  <c r="K17" i="32"/>
  <c r="L65" i="32"/>
  <c r="D206" i="32"/>
  <c r="E195" i="32"/>
  <c r="N18" i="32"/>
  <c r="H120" i="32"/>
  <c r="J29" i="32"/>
  <c r="N41" i="32"/>
  <c r="N102" i="32"/>
  <c r="M95" i="32"/>
  <c r="D125" i="32"/>
  <c r="G64" i="32"/>
  <c r="I153" i="32"/>
  <c r="E183" i="32"/>
  <c r="K70" i="32"/>
  <c r="F35" i="32"/>
  <c r="G140" i="32"/>
  <c r="L18" i="32"/>
  <c r="I247" i="32"/>
  <c r="O185" i="32"/>
  <c r="F134" i="32"/>
  <c r="H131" i="32"/>
  <c r="D31" i="32"/>
  <c r="L134" i="32"/>
  <c r="M121" i="32"/>
  <c r="BI171" i="31"/>
  <c r="K86" i="32"/>
  <c r="H12" i="32"/>
  <c r="G211" i="32"/>
  <c r="J18" i="32"/>
  <c r="F168" i="32"/>
  <c r="L169" i="32"/>
  <c r="L104" i="32"/>
  <c r="H213" i="32"/>
  <c r="J101" i="32"/>
  <c r="J98" i="32"/>
  <c r="M66" i="32"/>
  <c r="G7" i="32"/>
  <c r="D160" i="32"/>
  <c r="J266" i="32"/>
  <c r="O8" i="32"/>
  <c r="I121" i="32"/>
  <c r="L198" i="32"/>
  <c r="M43" i="32"/>
  <c r="G39" i="32"/>
  <c r="O133" i="32"/>
  <c r="N31" i="32"/>
  <c r="M69" i="32"/>
  <c r="M274" i="32"/>
  <c r="N193" i="32"/>
  <c r="O208" i="32"/>
  <c r="F208" i="32"/>
  <c r="G20" i="32"/>
  <c r="G66" i="32"/>
  <c r="O68" i="32"/>
  <c r="G131" i="32"/>
  <c r="H43" i="32"/>
  <c r="F287" i="32"/>
  <c r="G240" i="32"/>
  <c r="H181" i="32"/>
  <c r="E11" i="32"/>
  <c r="G95" i="32"/>
  <c r="E212" i="32"/>
  <c r="E120" i="32"/>
  <c r="O224" i="32"/>
  <c r="M70" i="32"/>
  <c r="M266" i="32"/>
  <c r="K27" i="32"/>
  <c r="G33" i="32"/>
  <c r="M73" i="32"/>
  <c r="D132" i="32"/>
  <c r="I38" i="32"/>
  <c r="N28" i="32"/>
  <c r="M109" i="32"/>
  <c r="F266" i="32"/>
  <c r="J9" i="32"/>
  <c r="H149" i="32"/>
  <c r="L101" i="32"/>
  <c r="D43" i="32"/>
  <c r="L14" i="32"/>
  <c r="L180" i="32"/>
  <c r="H280" i="32"/>
  <c r="J72" i="32"/>
  <c r="I185" i="31" l="1"/>
  <c r="E225" i="32"/>
  <c r="D39" i="31" s="1"/>
  <c r="D282" i="32"/>
  <c r="C47" i="31" s="1"/>
  <c r="L155" i="32"/>
  <c r="K32" i="31" s="1"/>
  <c r="D199" i="32"/>
  <c r="C36" i="31" s="1"/>
  <c r="L231" i="32"/>
  <c r="K40" i="31" s="1"/>
  <c r="M136" i="32"/>
  <c r="L30" i="31" s="1"/>
  <c r="D22" i="32"/>
  <c r="C19" i="31" s="1"/>
  <c r="D80" i="32"/>
  <c r="C24" i="31" s="1"/>
  <c r="N171" i="32"/>
  <c r="M34" i="31" s="1"/>
  <c r="G275" i="32"/>
  <c r="F46" i="31" s="1"/>
  <c r="D74" i="32"/>
  <c r="C23" i="31" s="1"/>
  <c r="M53" i="31"/>
  <c r="AN53" i="31" s="1"/>
  <c r="K110" i="32"/>
  <c r="J27" i="31" s="1"/>
  <c r="M74" i="32"/>
  <c r="L55" i="31" s="1"/>
  <c r="AM55" i="31" s="1"/>
  <c r="H22" i="32"/>
  <c r="G19" i="31" s="1"/>
  <c r="L220" i="32"/>
  <c r="K38" i="31" s="1"/>
  <c r="G162" i="32"/>
  <c r="F33" i="31" s="1"/>
  <c r="J199" i="32"/>
  <c r="I36" i="31" s="1"/>
  <c r="I231" i="31"/>
  <c r="I110" i="32"/>
  <c r="H27" i="31" s="1"/>
  <c r="G22" i="32"/>
  <c r="F19" i="31" s="1"/>
  <c r="H136" i="32"/>
  <c r="G30" i="31" s="1"/>
  <c r="H115" i="32"/>
  <c r="G28" i="31" s="1"/>
  <c r="I215" i="32"/>
  <c r="H37" i="31" s="1"/>
  <c r="I248" i="32"/>
  <c r="H42" i="31" s="1"/>
  <c r="K225" i="32"/>
  <c r="J39" i="31" s="1"/>
  <c r="D162" i="32"/>
  <c r="C33" i="31" s="1"/>
  <c r="N155" i="32"/>
  <c r="M32" i="31" s="1"/>
  <c r="G45" i="32"/>
  <c r="F20" i="31" s="1"/>
  <c r="E220" i="32"/>
  <c r="D38" i="31" s="1"/>
  <c r="I176" i="31"/>
  <c r="E199" i="32"/>
  <c r="D36" i="31" s="1"/>
  <c r="N74" i="32"/>
  <c r="M23" i="31" s="1"/>
  <c r="L127" i="32"/>
  <c r="K29" i="31" s="1"/>
  <c r="G74" i="32"/>
  <c r="F23" i="31" s="1"/>
  <c r="K199" i="32"/>
  <c r="J36" i="31" s="1"/>
  <c r="M220" i="32"/>
  <c r="L38" i="31" s="1"/>
  <c r="O74" i="32"/>
  <c r="N55" i="31" s="1"/>
  <c r="AO55" i="31" s="1"/>
  <c r="D225" i="32"/>
  <c r="C39" i="31" s="1"/>
  <c r="M275" i="32"/>
  <c r="L46" i="31" s="1"/>
  <c r="N220" i="32"/>
  <c r="M38" i="31" s="1"/>
  <c r="M45" i="32"/>
  <c r="L20" i="31" s="1"/>
  <c r="O248" i="32"/>
  <c r="N42" i="31" s="1"/>
  <c r="E215" i="32"/>
  <c r="D37" i="31" s="1"/>
  <c r="K50" i="32"/>
  <c r="J21" i="31" s="1"/>
  <c r="D243" i="32"/>
  <c r="C41" i="31" s="1"/>
  <c r="I258" i="32"/>
  <c r="H44" i="31" s="1"/>
  <c r="E136" i="32"/>
  <c r="D30" i="31" s="1"/>
  <c r="J74" i="32"/>
  <c r="I23" i="31" s="1"/>
  <c r="G220" i="32"/>
  <c r="F38" i="31" s="1"/>
  <c r="F141" i="32"/>
  <c r="E31" i="31" s="1"/>
  <c r="J22" i="32"/>
  <c r="I19" i="31" s="1"/>
  <c r="F155" i="32"/>
  <c r="E32" i="31" s="1"/>
  <c r="N215" i="32"/>
  <c r="M37" i="31" s="1"/>
  <c r="O22" i="32"/>
  <c r="N19" i="31" s="1"/>
  <c r="O215" i="32"/>
  <c r="N37" i="31" s="1"/>
  <c r="M162" i="32"/>
  <c r="L33" i="31" s="1"/>
  <c r="H155" i="32"/>
  <c r="G32" i="31" s="1"/>
  <c r="O243" i="32"/>
  <c r="N41" i="31" s="1"/>
  <c r="F52" i="31"/>
  <c r="AG52" i="31" s="1"/>
  <c r="G115" i="32"/>
  <c r="F28" i="31" s="1"/>
  <c r="I186" i="31"/>
  <c r="I268" i="32"/>
  <c r="H59" i="31" s="1"/>
  <c r="AI59" i="31" s="1"/>
  <c r="I112" i="31"/>
  <c r="J155" i="32"/>
  <c r="I32" i="31" s="1"/>
  <c r="I225" i="32"/>
  <c r="H39" i="31" s="1"/>
  <c r="M60" i="32"/>
  <c r="L22" i="31" s="1"/>
  <c r="G136" i="32"/>
  <c r="F30" i="31" s="1"/>
  <c r="J288" i="32"/>
  <c r="I48" i="31" s="1"/>
  <c r="L22" i="32"/>
  <c r="K19" i="31" s="1"/>
  <c r="N110" i="32"/>
  <c r="M27" i="31" s="1"/>
  <c r="H105" i="32"/>
  <c r="G26" i="31" s="1"/>
  <c r="N282" i="32"/>
  <c r="M47" i="31" s="1"/>
  <c r="G110" i="32"/>
  <c r="F27" i="31" s="1"/>
  <c r="N225" i="32"/>
  <c r="M39" i="31" s="1"/>
  <c r="E187" i="32"/>
  <c r="D35" i="31" s="1"/>
  <c r="E248" i="32"/>
  <c r="D42" i="31" s="1"/>
  <c r="N253" i="32"/>
  <c r="M43" i="31" s="1"/>
  <c r="I110" i="31"/>
  <c r="N53" i="31"/>
  <c r="AO53" i="31" s="1"/>
  <c r="O225" i="32"/>
  <c r="N39" i="31" s="1"/>
  <c r="I107" i="31"/>
  <c r="I113" i="31"/>
  <c r="N162" i="32"/>
  <c r="M33" i="31" s="1"/>
  <c r="C52" i="31"/>
  <c r="AD52" i="31" s="1"/>
  <c r="M115" i="32"/>
  <c r="L28" i="31" s="1"/>
  <c r="L253" i="32"/>
  <c r="K43" i="31" s="1"/>
  <c r="J53" i="31"/>
  <c r="AK53" i="31" s="1"/>
  <c r="K60" i="32"/>
  <c r="J22" i="31" s="1"/>
  <c r="K275" i="32"/>
  <c r="J46" i="31" s="1"/>
  <c r="O253" i="32"/>
  <c r="N43" i="31" s="1"/>
  <c r="F243" i="32"/>
  <c r="E41" i="31" s="1"/>
  <c r="E275" i="32"/>
  <c r="D46" i="31" s="1"/>
  <c r="H187" i="32"/>
  <c r="G35" i="31" s="1"/>
  <c r="L110" i="32"/>
  <c r="K27" i="31" s="1"/>
  <c r="I105" i="31"/>
  <c r="N52" i="31"/>
  <c r="AO52" i="31" s="1"/>
  <c r="K155" i="32"/>
  <c r="J32" i="31" s="1"/>
  <c r="J243" i="32"/>
  <c r="I41" i="31" s="1"/>
  <c r="M187" i="32"/>
  <c r="L35" i="31" s="1"/>
  <c r="K22" i="32"/>
  <c r="J19" i="31" s="1"/>
  <c r="J225" i="32"/>
  <c r="I39" i="31" s="1"/>
  <c r="H127" i="32"/>
  <c r="G29" i="31" s="1"/>
  <c r="E127" i="32"/>
  <c r="D29" i="31" s="1"/>
  <c r="N248" i="32"/>
  <c r="M42" i="31" s="1"/>
  <c r="O258" i="32"/>
  <c r="N44" i="31" s="1"/>
  <c r="I253" i="32"/>
  <c r="H43" i="31" s="1"/>
  <c r="J268" i="32"/>
  <c r="I45" i="31" s="1"/>
  <c r="H215" i="32"/>
  <c r="G37" i="31" s="1"/>
  <c r="H258" i="32"/>
  <c r="G44" i="31" s="1"/>
  <c r="K268" i="32"/>
  <c r="J45" i="31" s="1"/>
  <c r="H110" i="32"/>
  <c r="G27" i="31" s="1"/>
  <c r="H253" i="32"/>
  <c r="G43" i="31" s="1"/>
  <c r="J171" i="32"/>
  <c r="I34" i="31" s="1"/>
  <c r="G243" i="32"/>
  <c r="F41" i="31" s="1"/>
  <c r="H171" i="32"/>
  <c r="G34" i="31" s="1"/>
  <c r="L53" i="31"/>
  <c r="AM53" i="31" s="1"/>
  <c r="J136" i="32"/>
  <c r="I30" i="31" s="1"/>
  <c r="I105" i="32"/>
  <c r="H26" i="31" s="1"/>
  <c r="D52" i="31"/>
  <c r="AE52" i="31" s="1"/>
  <c r="E258" i="32"/>
  <c r="D44" i="31" s="1"/>
  <c r="K231" i="32"/>
  <c r="J40" i="31" s="1"/>
  <c r="I386" i="31"/>
  <c r="F225" i="32"/>
  <c r="E39" i="31" s="1"/>
  <c r="N268" i="32"/>
  <c r="M59" i="31" s="1"/>
  <c r="AN59" i="31" s="1"/>
  <c r="L171" i="32"/>
  <c r="K34" i="31" s="1"/>
  <c r="G52" i="31"/>
  <c r="AH52" i="31" s="1"/>
  <c r="L199" i="32"/>
  <c r="K36" i="31" s="1"/>
  <c r="J52" i="31"/>
  <c r="AK52" i="31" s="1"/>
  <c r="O282" i="32"/>
  <c r="N47" i="31" s="1"/>
  <c r="O268" i="32"/>
  <c r="N45" i="31" s="1"/>
  <c r="F275" i="32"/>
  <c r="E46" i="31" s="1"/>
  <c r="N199" i="32"/>
  <c r="M36" i="31" s="1"/>
  <c r="I231" i="32"/>
  <c r="H40" i="31" s="1"/>
  <c r="H275" i="32"/>
  <c r="G46" i="31" s="1"/>
  <c r="N22" i="32"/>
  <c r="M19" i="31" s="1"/>
  <c r="D141" i="32"/>
  <c r="C31" i="31" s="1"/>
  <c r="J141" i="32"/>
  <c r="I31" i="31" s="1"/>
  <c r="L80" i="32"/>
  <c r="K24" i="31" s="1"/>
  <c r="N80" i="32"/>
  <c r="M24" i="31" s="1"/>
  <c r="D215" i="32"/>
  <c r="C37" i="31" s="1"/>
  <c r="M105" i="32"/>
  <c r="L26" i="31" s="1"/>
  <c r="F115" i="32"/>
  <c r="E28" i="31" s="1"/>
  <c r="N127" i="32"/>
  <c r="M29" i="31" s="1"/>
  <c r="J275" i="32"/>
  <c r="I46" i="31" s="1"/>
  <c r="K136" i="32"/>
  <c r="J30" i="31" s="1"/>
  <c r="K258" i="32"/>
  <c r="J44" i="31" s="1"/>
  <c r="M80" i="32"/>
  <c r="L24" i="31" s="1"/>
  <c r="J45" i="32"/>
  <c r="I20" i="31" s="1"/>
  <c r="K53" i="31"/>
  <c r="AL53" i="31" s="1"/>
  <c r="F187" i="32"/>
  <c r="E35" i="31" s="1"/>
  <c r="G141" i="32"/>
  <c r="F31" i="31" s="1"/>
  <c r="L89" i="32"/>
  <c r="K25" i="31" s="1"/>
  <c r="I368" i="31"/>
  <c r="O155" i="32"/>
  <c r="N32" i="31" s="1"/>
  <c r="O50" i="32"/>
  <c r="N21" i="31" s="1"/>
  <c r="H268" i="32"/>
  <c r="G45" i="31" s="1"/>
  <c r="H231" i="32"/>
  <c r="G40" i="31" s="1"/>
  <c r="E282" i="32"/>
  <c r="D47" i="31" s="1"/>
  <c r="L187" i="32"/>
  <c r="K35" i="31" s="1"/>
  <c r="F253" i="32"/>
  <c r="E43" i="31" s="1"/>
  <c r="D115" i="32"/>
  <c r="C28" i="31" s="1"/>
  <c r="L74" i="32"/>
  <c r="K55" i="31" s="1"/>
  <c r="AL55" i="31" s="1"/>
  <c r="N105" i="32"/>
  <c r="M26" i="31" s="1"/>
  <c r="I111" i="31"/>
  <c r="M231" i="32"/>
  <c r="L40" i="31" s="1"/>
  <c r="I187" i="32"/>
  <c r="H35" i="31" s="1"/>
  <c r="I220" i="32"/>
  <c r="H38" i="31" s="1"/>
  <c r="O171" i="32"/>
  <c r="N34" i="31" s="1"/>
  <c r="N258" i="32"/>
  <c r="M44" i="31" s="1"/>
  <c r="I288" i="32"/>
  <c r="H48" i="31" s="1"/>
  <c r="J187" i="32"/>
  <c r="I35" i="31" s="1"/>
  <c r="O199" i="32"/>
  <c r="N36" i="31" s="1"/>
  <c r="L275" i="32"/>
  <c r="K46" i="31" s="1"/>
  <c r="N141" i="32"/>
  <c r="M31" i="31" s="1"/>
  <c r="L50" i="32"/>
  <c r="K21" i="31" s="1"/>
  <c r="K215" i="32"/>
  <c r="J37" i="31" s="1"/>
  <c r="I171" i="32"/>
  <c r="H34" i="31" s="1"/>
  <c r="F215" i="32"/>
  <c r="E37" i="31" s="1"/>
  <c r="M89" i="32"/>
  <c r="L25" i="31" s="1"/>
  <c r="I115" i="32"/>
  <c r="H28" i="31" s="1"/>
  <c r="G253" i="32"/>
  <c r="F43" i="31" s="1"/>
  <c r="M288" i="32"/>
  <c r="L48" i="31" s="1"/>
  <c r="M268" i="32"/>
  <c r="L45" i="31" s="1"/>
  <c r="H288" i="32"/>
  <c r="G48" i="31" s="1"/>
  <c r="N45" i="32"/>
  <c r="M20" i="31" s="1"/>
  <c r="N187" i="32"/>
  <c r="M35" i="31" s="1"/>
  <c r="F171" i="32"/>
  <c r="E34" i="31" s="1"/>
  <c r="H45" i="32"/>
  <c r="G20" i="31" s="1"/>
  <c r="D253" i="32"/>
  <c r="C43" i="31" s="1"/>
  <c r="G215" i="32"/>
  <c r="F37" i="31" s="1"/>
  <c r="I387" i="31"/>
  <c r="D268" i="32"/>
  <c r="C59" i="31" s="1"/>
  <c r="AD59" i="31" s="1"/>
  <c r="E231" i="32"/>
  <c r="D40" i="31" s="1"/>
  <c r="E74" i="32"/>
  <c r="D23" i="31" s="1"/>
  <c r="N275" i="32"/>
  <c r="M46" i="31" s="1"/>
  <c r="F136" i="32"/>
  <c r="E30" i="31" s="1"/>
  <c r="K74" i="32"/>
  <c r="J55" i="31" s="1"/>
  <c r="AK55" i="31" s="1"/>
  <c r="M52" i="31"/>
  <c r="AN52" i="31" s="1"/>
  <c r="J231" i="32"/>
  <c r="I40" i="31" s="1"/>
  <c r="L225" i="32"/>
  <c r="K39" i="31" s="1"/>
  <c r="E45" i="32"/>
  <c r="D20" i="31" s="1"/>
  <c r="O115" i="32"/>
  <c r="N28" i="31" s="1"/>
  <c r="G127" i="32"/>
  <c r="F29" i="31" s="1"/>
  <c r="I133" i="31"/>
  <c r="I52" i="31"/>
  <c r="AJ52" i="31" s="1"/>
  <c r="F162" i="32"/>
  <c r="E33" i="31" s="1"/>
  <c r="F22" i="32"/>
  <c r="E19" i="31" s="1"/>
  <c r="M141" i="32"/>
  <c r="L31" i="31" s="1"/>
  <c r="J162" i="32"/>
  <c r="I33" i="31" s="1"/>
  <c r="O60" i="32"/>
  <c r="N22" i="31" s="1"/>
  <c r="I141" i="32"/>
  <c r="H31" i="31" s="1"/>
  <c r="E105" i="32"/>
  <c r="D26" i="31" s="1"/>
  <c r="E268" i="32"/>
  <c r="D45" i="31" s="1"/>
  <c r="N50" i="32"/>
  <c r="M21" i="31" s="1"/>
  <c r="I199" i="32"/>
  <c r="H36" i="31" s="1"/>
  <c r="D155" i="32"/>
  <c r="C32" i="31" s="1"/>
  <c r="L141" i="32"/>
  <c r="K31" i="31" s="1"/>
  <c r="F220" i="32"/>
  <c r="E38" i="31" s="1"/>
  <c r="M282" i="32"/>
  <c r="L47" i="31" s="1"/>
  <c r="K248" i="32"/>
  <c r="J42" i="31" s="1"/>
  <c r="K220" i="32"/>
  <c r="J38" i="31" s="1"/>
  <c r="C53" i="31"/>
  <c r="AD53" i="31" s="1"/>
  <c r="M110" i="32"/>
  <c r="L27" i="31" s="1"/>
  <c r="H243" i="32"/>
  <c r="G41" i="31" s="1"/>
  <c r="O127" i="32"/>
  <c r="N29" i="31" s="1"/>
  <c r="L136" i="32"/>
  <c r="K30" i="31" s="1"/>
  <c r="L268" i="32"/>
  <c r="K59" i="31" s="1"/>
  <c r="AL59" i="31" s="1"/>
  <c r="I243" i="32"/>
  <c r="H41" i="31" s="1"/>
  <c r="I74" i="32"/>
  <c r="H55" i="31" s="1"/>
  <c r="AI55" i="31" s="1"/>
  <c r="E288" i="32"/>
  <c r="D48" i="31" s="1"/>
  <c r="K52" i="31"/>
  <c r="AL52" i="31" s="1"/>
  <c r="K127" i="32"/>
  <c r="J29" i="31" s="1"/>
  <c r="H220" i="32"/>
  <c r="G38" i="31" s="1"/>
  <c r="D45" i="32"/>
  <c r="C20" i="31" s="1"/>
  <c r="J253" i="32"/>
  <c r="I43" i="31" s="1"/>
  <c r="O162" i="32"/>
  <c r="N33" i="31" s="1"/>
  <c r="I109" i="31"/>
  <c r="E243" i="32"/>
  <c r="D41" i="31" s="1"/>
  <c r="G248" i="32"/>
  <c r="F42" i="31" s="1"/>
  <c r="L288" i="32"/>
  <c r="K48" i="31" s="1"/>
  <c r="F74" i="32"/>
  <c r="E23" i="31" s="1"/>
  <c r="E52" i="31"/>
  <c r="AF52" i="31" s="1"/>
  <c r="K45" i="32"/>
  <c r="J20" i="31" s="1"/>
  <c r="I155" i="32"/>
  <c r="H32" i="31" s="1"/>
  <c r="G199" i="32"/>
  <c r="F36" i="31" s="1"/>
  <c r="O80" i="32"/>
  <c r="N24" i="31" s="1"/>
  <c r="G231" i="32"/>
  <c r="F40" i="31" s="1"/>
  <c r="D89" i="32"/>
  <c r="C25" i="31" s="1"/>
  <c r="F45" i="32"/>
  <c r="E20" i="31" s="1"/>
  <c r="G187" i="32"/>
  <c r="F35" i="31" s="1"/>
  <c r="M225" i="32"/>
  <c r="L39" i="31" s="1"/>
  <c r="O275" i="32"/>
  <c r="N46" i="31" s="1"/>
  <c r="M22" i="32"/>
  <c r="L19" i="31" s="1"/>
  <c r="E141" i="32"/>
  <c r="D31" i="31" s="1"/>
  <c r="N243" i="32"/>
  <c r="M41" i="31" s="1"/>
  <c r="G288" i="32"/>
  <c r="F48" i="31" s="1"/>
  <c r="E253" i="32"/>
  <c r="D43" i="31" s="1"/>
  <c r="L60" i="32"/>
  <c r="K22" i="31" s="1"/>
  <c r="I45" i="32"/>
  <c r="H20" i="31" s="1"/>
  <c r="F199" i="32"/>
  <c r="E36" i="31" s="1"/>
  <c r="D258" i="32"/>
  <c r="C44" i="31" s="1"/>
  <c r="D187" i="32"/>
  <c r="C35" i="31" s="1"/>
  <c r="K105" i="32"/>
  <c r="J26" i="31" s="1"/>
  <c r="O231" i="32"/>
  <c r="N40" i="31" s="1"/>
  <c r="F248" i="32"/>
  <c r="E42" i="31" s="1"/>
  <c r="G282" i="32"/>
  <c r="F47" i="31" s="1"/>
  <c r="L282" i="32"/>
  <c r="K47" i="31" s="1"/>
  <c r="G171" i="32"/>
  <c r="F34" i="31" s="1"/>
  <c r="O105" i="32"/>
  <c r="N26" i="31" s="1"/>
  <c r="L45" i="32"/>
  <c r="K20" i="31" s="1"/>
  <c r="M155" i="32"/>
  <c r="L32" i="31" s="1"/>
  <c r="D105" i="32"/>
  <c r="C26" i="31" s="1"/>
  <c r="F105" i="32"/>
  <c r="E26" i="31" s="1"/>
  <c r="L248" i="32"/>
  <c r="K42" i="31" s="1"/>
  <c r="F231" i="32"/>
  <c r="E40" i="31" s="1"/>
  <c r="K243" i="32"/>
  <c r="J41" i="31" s="1"/>
  <c r="L243" i="32"/>
  <c r="K41" i="31" s="1"/>
  <c r="F258" i="32"/>
  <c r="E44" i="31" s="1"/>
  <c r="J105" i="32"/>
  <c r="I26" i="31" s="1"/>
  <c r="I162" i="32"/>
  <c r="H33" i="31" s="1"/>
  <c r="D220" i="32"/>
  <c r="C38" i="31" s="1"/>
  <c r="J220" i="32"/>
  <c r="I38" i="31" s="1"/>
  <c r="N89" i="32"/>
  <c r="M25" i="31" s="1"/>
  <c r="J248" i="32"/>
  <c r="I42" i="31" s="1"/>
  <c r="I275" i="32"/>
  <c r="H46" i="31" s="1"/>
  <c r="H248" i="32"/>
  <c r="G42" i="31" s="1"/>
  <c r="D231" i="32"/>
  <c r="C40" i="31" s="1"/>
  <c r="K115" i="32"/>
  <c r="J28" i="31" s="1"/>
  <c r="K80" i="32"/>
  <c r="J24" i="31" s="1"/>
  <c r="O136" i="32"/>
  <c r="N30" i="31" s="1"/>
  <c r="M50" i="32"/>
  <c r="L21" i="31" s="1"/>
  <c r="E110" i="32"/>
  <c r="D27" i="31" s="1"/>
  <c r="E115" i="32"/>
  <c r="D28" i="31" s="1"/>
  <c r="H162" i="32"/>
  <c r="G33" i="31" s="1"/>
  <c r="K162" i="32"/>
  <c r="J33" i="31" s="1"/>
  <c r="M199" i="32"/>
  <c r="L36" i="31" s="1"/>
  <c r="N60" i="32"/>
  <c r="M22" i="31" s="1"/>
  <c r="D171" i="32"/>
  <c r="C34" i="31" s="1"/>
  <c r="D275" i="32"/>
  <c r="C46" i="31" s="1"/>
  <c r="J258" i="32"/>
  <c r="I44" i="31" s="1"/>
  <c r="L162" i="32"/>
  <c r="K33" i="31" s="1"/>
  <c r="I183" i="31"/>
  <c r="F268" i="32"/>
  <c r="E45" i="31" s="1"/>
  <c r="O141" i="32"/>
  <c r="N31" i="31" s="1"/>
  <c r="O45" i="32"/>
  <c r="N20" i="31" s="1"/>
  <c r="J127" i="32"/>
  <c r="I29" i="31" s="1"/>
  <c r="K141" i="32"/>
  <c r="J31" i="31" s="1"/>
  <c r="F127" i="32"/>
  <c r="E29" i="31" s="1"/>
  <c r="M258" i="32"/>
  <c r="L44" i="31" s="1"/>
  <c r="E155" i="32"/>
  <c r="D32" i="31" s="1"/>
  <c r="H282" i="32"/>
  <c r="G47" i="31" s="1"/>
  <c r="O288" i="32"/>
  <c r="N60" i="31" s="1"/>
  <c r="AO60" i="31" s="1"/>
  <c r="I136" i="32"/>
  <c r="H30" i="31" s="1"/>
  <c r="N288" i="32"/>
  <c r="M60" i="31" s="1"/>
  <c r="AN60" i="31" s="1"/>
  <c r="O220" i="32"/>
  <c r="N38" i="31" s="1"/>
  <c r="E171" i="32"/>
  <c r="D34" i="31" s="1"/>
  <c r="F288" i="32"/>
  <c r="E60" i="31" s="1"/>
  <c r="AF60" i="31" s="1"/>
  <c r="D110" i="32"/>
  <c r="C27" i="31" s="1"/>
  <c r="J115" i="32"/>
  <c r="I28" i="31" s="1"/>
  <c r="I127" i="32"/>
  <c r="H29" i="31" s="1"/>
  <c r="F110" i="32"/>
  <c r="E27" i="31" s="1"/>
  <c r="L52" i="31"/>
  <c r="AM52" i="31" s="1"/>
  <c r="M215" i="32"/>
  <c r="L37" i="31" s="1"/>
  <c r="F282" i="32"/>
  <c r="E47" i="31" s="1"/>
  <c r="I171" i="31"/>
  <c r="N231" i="32"/>
  <c r="M40" i="31" s="1"/>
  <c r="D60" i="32"/>
  <c r="C22" i="31" s="1"/>
  <c r="L105" i="32"/>
  <c r="K26" i="31" s="1"/>
  <c r="G225" i="32"/>
  <c r="F39" i="31" s="1"/>
  <c r="D136" i="32"/>
  <c r="C30" i="31" s="1"/>
  <c r="D50" i="32"/>
  <c r="C21" i="31" s="1"/>
  <c r="G258" i="32"/>
  <c r="F44" i="31" s="1"/>
  <c r="O187" i="32"/>
  <c r="N35" i="31" s="1"/>
  <c r="D127" i="32"/>
  <c r="C29" i="31" s="1"/>
  <c r="I282" i="32"/>
  <c r="H47" i="31" s="1"/>
  <c r="M253" i="32"/>
  <c r="L43" i="31" s="1"/>
  <c r="J282" i="32"/>
  <c r="I47" i="31" s="1"/>
  <c r="H141" i="32"/>
  <c r="G31" i="31" s="1"/>
  <c r="J110" i="32"/>
  <c r="I27" i="31" s="1"/>
  <c r="K288" i="32"/>
  <c r="J48" i="31" s="1"/>
  <c r="I22" i="32"/>
  <c r="H19" i="31" s="1"/>
  <c r="G105" i="32"/>
  <c r="F26" i="31" s="1"/>
  <c r="D248" i="32"/>
  <c r="C42" i="31" s="1"/>
  <c r="H52" i="31"/>
  <c r="AI52" i="31" s="1"/>
  <c r="N115" i="32"/>
  <c r="M28" i="31" s="1"/>
  <c r="O89" i="32"/>
  <c r="N25" i="31" s="1"/>
  <c r="M243" i="32"/>
  <c r="L41" i="31" s="1"/>
  <c r="M171" i="32"/>
  <c r="L34" i="31" s="1"/>
  <c r="J215" i="32"/>
  <c r="I37" i="31" s="1"/>
  <c r="H74" i="32"/>
  <c r="G55" i="31" s="1"/>
  <c r="AH55" i="31" s="1"/>
  <c r="O110" i="32"/>
  <c r="N27" i="31" s="1"/>
  <c r="L115" i="32"/>
  <c r="K28" i="31" s="1"/>
  <c r="K282" i="32"/>
  <c r="J47" i="31" s="1"/>
  <c r="N136" i="32"/>
  <c r="M30" i="31" s="1"/>
  <c r="G268" i="32"/>
  <c r="F45" i="31" s="1"/>
  <c r="K253" i="32"/>
  <c r="J43" i="31" s="1"/>
  <c r="H199" i="32"/>
  <c r="G36" i="31" s="1"/>
  <c r="L258" i="32"/>
  <c r="K44" i="31" s="1"/>
  <c r="L215" i="32"/>
  <c r="K37" i="31" s="1"/>
  <c r="M127" i="32"/>
  <c r="L29" i="31" s="1"/>
  <c r="G155" i="32"/>
  <c r="F32" i="31" s="1"/>
  <c r="M248" i="32"/>
  <c r="L42" i="31" s="1"/>
  <c r="D288" i="32"/>
  <c r="C48" i="31" s="1"/>
  <c r="H225" i="32"/>
  <c r="G39" i="31" s="1"/>
  <c r="I104" i="31"/>
  <c r="K89" i="32"/>
  <c r="J25" i="31" s="1"/>
  <c r="K171" i="32"/>
  <c r="J34" i="31" s="1"/>
  <c r="I106" i="31"/>
  <c r="E22" i="32"/>
  <c r="D19" i="31" s="1"/>
  <c r="E162" i="32"/>
  <c r="D33" i="31" s="1"/>
  <c r="K187" i="32"/>
  <c r="J35" i="31" s="1"/>
  <c r="I53" i="43"/>
  <c r="AK53" i="43" s="1"/>
  <c r="O56" i="31"/>
  <c r="AP56" i="31" s="1"/>
  <c r="AE56" i="43"/>
  <c r="AC56" i="43"/>
  <c r="AQ56" i="43" s="1"/>
  <c r="AE6" i="43"/>
  <c r="O58" i="31"/>
  <c r="AP58" i="31" s="1"/>
  <c r="AE9" i="43"/>
  <c r="AC18" i="43"/>
  <c r="AQ9" i="43" s="1"/>
  <c r="AE58" i="43"/>
  <c r="AC58" i="43"/>
  <c r="AQ58" i="43" s="1"/>
  <c r="O16" i="31"/>
  <c r="AB7" i="31" s="1"/>
  <c r="O18" i="31"/>
  <c r="AB9" i="31" s="1"/>
  <c r="AE8" i="43"/>
  <c r="AC17" i="43"/>
  <c r="AQ8" i="43" s="1"/>
  <c r="O17" i="31"/>
  <c r="AB8" i="31" s="1"/>
  <c r="AE7" i="43"/>
  <c r="AC16" i="43"/>
  <c r="AQ7" i="43" s="1"/>
  <c r="J60" i="44"/>
  <c r="J80" i="44"/>
  <c r="I24" i="43" s="1"/>
  <c r="J89" i="44"/>
  <c r="I25" i="43" s="1"/>
  <c r="I385" i="43"/>
  <c r="I385" i="31"/>
  <c r="AP304" i="34"/>
  <c r="AP40" i="34" s="1"/>
  <c r="J54" i="32"/>
  <c r="J49" i="32"/>
  <c r="J79" i="32"/>
  <c r="J49" i="44"/>
  <c r="J58" i="32"/>
  <c r="J56" i="32"/>
  <c r="J87" i="32"/>
  <c r="J57" i="32"/>
  <c r="J59" i="32"/>
  <c r="J85" i="32"/>
  <c r="J86" i="32"/>
  <c r="J55" i="32"/>
  <c r="J60" i="31" l="1"/>
  <c r="AK60" i="31" s="1"/>
  <c r="N59" i="31"/>
  <c r="AO59" i="31" s="1"/>
  <c r="C55" i="31"/>
  <c r="AD55" i="31" s="1"/>
  <c r="M55" i="31"/>
  <c r="AN55" i="31" s="1"/>
  <c r="I60" i="31"/>
  <c r="AJ60" i="31" s="1"/>
  <c r="M45" i="31"/>
  <c r="I55" i="31"/>
  <c r="AJ55" i="31" s="1"/>
  <c r="G59" i="31"/>
  <c r="AH59" i="31" s="1"/>
  <c r="K60" i="31"/>
  <c r="AL60" i="31" s="1"/>
  <c r="H45" i="31"/>
  <c r="E51" i="31"/>
  <c r="AF51" i="31" s="1"/>
  <c r="K292" i="32"/>
  <c r="J18" i="31" s="1"/>
  <c r="J262" i="32"/>
  <c r="I58" i="31" s="1"/>
  <c r="AJ58" i="31" s="1"/>
  <c r="N61" i="31"/>
  <c r="AO61" i="31" s="1"/>
  <c r="J61" i="31"/>
  <c r="AK61" i="31" s="1"/>
  <c r="E55" i="31"/>
  <c r="AF55" i="31" s="1"/>
  <c r="J54" i="31"/>
  <c r="AK54" i="31" s="1"/>
  <c r="O262" i="32"/>
  <c r="N58" i="31" s="1"/>
  <c r="AO58" i="31" s="1"/>
  <c r="L23" i="31"/>
  <c r="N23" i="31"/>
  <c r="H235" i="32"/>
  <c r="G16" i="31" s="1"/>
  <c r="D61" i="31"/>
  <c r="AE61" i="31" s="1"/>
  <c r="D60" i="31"/>
  <c r="AE60" i="31" s="1"/>
  <c r="L60" i="31"/>
  <c r="AM60" i="31" s="1"/>
  <c r="G235" i="32"/>
  <c r="F56" i="31" s="1"/>
  <c r="AG56" i="31" s="1"/>
  <c r="N54" i="31"/>
  <c r="AO54" i="31" s="1"/>
  <c r="G51" i="31"/>
  <c r="AH51" i="31" s="1"/>
  <c r="K54" i="31"/>
  <c r="AL54" i="31" s="1"/>
  <c r="I262" i="32"/>
  <c r="H17" i="31" s="1"/>
  <c r="O175" i="32"/>
  <c r="N15" i="31" s="1"/>
  <c r="G23" i="31"/>
  <c r="E292" i="32"/>
  <c r="D18" i="31" s="1"/>
  <c r="H57" i="31"/>
  <c r="AI57" i="31" s="1"/>
  <c r="J59" i="31"/>
  <c r="AK59" i="31" s="1"/>
  <c r="J51" i="31"/>
  <c r="AK51" i="31" s="1"/>
  <c r="C45" i="31"/>
  <c r="N57" i="31"/>
  <c r="AO57" i="31" s="1"/>
  <c r="F262" i="32"/>
  <c r="E58" i="31" s="1"/>
  <c r="AF58" i="31" s="1"/>
  <c r="N235" i="32"/>
  <c r="M56" i="31" s="1"/>
  <c r="AN56" i="31" s="1"/>
  <c r="E262" i="32"/>
  <c r="D58" i="31" s="1"/>
  <c r="AE58" i="31" s="1"/>
  <c r="K23" i="31"/>
  <c r="H60" i="31"/>
  <c r="AI60" i="31" s="1"/>
  <c r="C51" i="31"/>
  <c r="AD51" i="31" s="1"/>
  <c r="H61" i="31"/>
  <c r="AI61" i="31" s="1"/>
  <c r="E61" i="31"/>
  <c r="AF61" i="31" s="1"/>
  <c r="M61" i="31"/>
  <c r="AN61" i="31" s="1"/>
  <c r="F55" i="31"/>
  <c r="AG55" i="31" s="1"/>
  <c r="F235" i="32"/>
  <c r="E56" i="31" s="1"/>
  <c r="AF56" i="31" s="1"/>
  <c r="N51" i="31"/>
  <c r="AO51" i="31" s="1"/>
  <c r="I51" i="31"/>
  <c r="AJ51" i="31" s="1"/>
  <c r="M54" i="31"/>
  <c r="AN54" i="31" s="1"/>
  <c r="C50" i="31"/>
  <c r="AD50" i="31" s="1"/>
  <c r="L61" i="31"/>
  <c r="AM61" i="31" s="1"/>
  <c r="J57" i="31"/>
  <c r="AK57" i="31" s="1"/>
  <c r="M48" i="31"/>
  <c r="M57" i="31"/>
  <c r="AN57" i="31" s="1"/>
  <c r="F60" i="31"/>
  <c r="AG60" i="31" s="1"/>
  <c r="H262" i="32"/>
  <c r="G58" i="31" s="1"/>
  <c r="AH58" i="31" s="1"/>
  <c r="G60" i="31"/>
  <c r="AH60" i="31" s="1"/>
  <c r="N48" i="31"/>
  <c r="I57" i="31"/>
  <c r="AJ57" i="31" s="1"/>
  <c r="C61" i="31"/>
  <c r="AD61" i="31" s="1"/>
  <c r="H51" i="31"/>
  <c r="AI51" i="31" s="1"/>
  <c r="I61" i="31"/>
  <c r="AJ61" i="31" s="1"/>
  <c r="L57" i="31"/>
  <c r="AM57" i="31" s="1"/>
  <c r="G262" i="32"/>
  <c r="F17" i="31" s="1"/>
  <c r="D55" i="31"/>
  <c r="AE55" i="31" s="1"/>
  <c r="F61" i="31"/>
  <c r="AG61" i="31" s="1"/>
  <c r="L262" i="32"/>
  <c r="K17" i="31" s="1"/>
  <c r="J80" i="32"/>
  <c r="I24" i="31" s="1"/>
  <c r="J60" i="32"/>
  <c r="I22" i="31" s="1"/>
  <c r="I53" i="31"/>
  <c r="AJ53" i="31" s="1"/>
  <c r="J89" i="32"/>
  <c r="I25" i="31" s="1"/>
  <c r="N292" i="32"/>
  <c r="M18" i="31" s="1"/>
  <c r="J292" i="32"/>
  <c r="I18" i="31" s="1"/>
  <c r="L59" i="31"/>
  <c r="AM59" i="31" s="1"/>
  <c r="E235" i="32"/>
  <c r="D16" i="31" s="1"/>
  <c r="K61" i="31"/>
  <c r="AL61" i="31" s="1"/>
  <c r="F51" i="31"/>
  <c r="AG51" i="31" s="1"/>
  <c r="F59" i="31"/>
  <c r="AG59" i="31" s="1"/>
  <c r="M51" i="31"/>
  <c r="AN51" i="31" s="1"/>
  <c r="D57" i="31"/>
  <c r="AE57" i="31" s="1"/>
  <c r="N50" i="31"/>
  <c r="AO50" i="31" s="1"/>
  <c r="K235" i="32"/>
  <c r="J56" i="31" s="1"/>
  <c r="AK56" i="31" s="1"/>
  <c r="O292" i="32"/>
  <c r="N18" i="31" s="1"/>
  <c r="N175" i="32"/>
  <c r="M15" i="31" s="1"/>
  <c r="L235" i="32"/>
  <c r="K56" i="31" s="1"/>
  <c r="AL56" i="31" s="1"/>
  <c r="I235" i="32"/>
  <c r="H16" i="31" s="1"/>
  <c r="G292" i="32"/>
  <c r="F18" i="31" s="1"/>
  <c r="K51" i="31"/>
  <c r="AL51" i="31" s="1"/>
  <c r="J235" i="32"/>
  <c r="I16" i="31" s="1"/>
  <c r="N262" i="32"/>
  <c r="M58" i="31" s="1"/>
  <c r="AN58" i="31" s="1"/>
  <c r="C54" i="31"/>
  <c r="AD54" i="31" s="1"/>
  <c r="D292" i="32"/>
  <c r="C18" i="31" s="1"/>
  <c r="M292" i="32"/>
  <c r="L18" i="31" s="1"/>
  <c r="J50" i="31"/>
  <c r="AK50" i="31" s="1"/>
  <c r="D262" i="32"/>
  <c r="C58" i="31" s="1"/>
  <c r="AD58" i="31" s="1"/>
  <c r="D51" i="31"/>
  <c r="AE51" i="31" s="1"/>
  <c r="M235" i="32"/>
  <c r="L16" i="31" s="1"/>
  <c r="H292" i="32"/>
  <c r="G18" i="31" s="1"/>
  <c r="F292" i="32"/>
  <c r="E18" i="31" s="1"/>
  <c r="K262" i="32"/>
  <c r="J17" i="31" s="1"/>
  <c r="E59" i="31"/>
  <c r="AF59" i="31" s="1"/>
  <c r="D59" i="31"/>
  <c r="AE59" i="31" s="1"/>
  <c r="L292" i="32"/>
  <c r="K18" i="31" s="1"/>
  <c r="L50" i="31"/>
  <c r="AM50" i="31" s="1"/>
  <c r="K175" i="32"/>
  <c r="J15" i="31" s="1"/>
  <c r="K50" i="31"/>
  <c r="AL50" i="31" s="1"/>
  <c r="L54" i="31"/>
  <c r="AM54" i="31" s="1"/>
  <c r="O235" i="32"/>
  <c r="N56" i="31" s="1"/>
  <c r="AO56" i="31" s="1"/>
  <c r="M175" i="32"/>
  <c r="L15" i="31" s="1"/>
  <c r="G61" i="31"/>
  <c r="AH61" i="31" s="1"/>
  <c r="E48" i="31"/>
  <c r="L51" i="31"/>
  <c r="AM51" i="31" s="1"/>
  <c r="F57" i="31"/>
  <c r="AG57" i="31" s="1"/>
  <c r="J23" i="31"/>
  <c r="M50" i="31"/>
  <c r="AN50" i="31" s="1"/>
  <c r="G57" i="31"/>
  <c r="AH57" i="31" s="1"/>
  <c r="D235" i="32"/>
  <c r="C56" i="31" s="1"/>
  <c r="AD56" i="31" s="1"/>
  <c r="I292" i="32"/>
  <c r="H18" i="31" s="1"/>
  <c r="M262" i="32"/>
  <c r="L58" i="31" s="1"/>
  <c r="AM58" i="31" s="1"/>
  <c r="C57" i="31"/>
  <c r="AD57" i="31" s="1"/>
  <c r="L175" i="32"/>
  <c r="K15" i="31" s="1"/>
  <c r="K57" i="31"/>
  <c r="AL57" i="31" s="1"/>
  <c r="E57" i="31"/>
  <c r="AF57" i="31" s="1"/>
  <c r="D175" i="32"/>
  <c r="C15" i="31" s="1"/>
  <c r="K45" i="31"/>
  <c r="C60" i="31"/>
  <c r="AD60" i="31" s="1"/>
  <c r="H23" i="31"/>
  <c r="I59" i="31"/>
  <c r="AJ59" i="31" s="1"/>
  <c r="I22" i="43"/>
  <c r="I54" i="43"/>
  <c r="AK54" i="43" s="1"/>
  <c r="J50" i="44"/>
  <c r="I50" i="43" s="1"/>
  <c r="J50" i="32"/>
  <c r="AP47" i="34"/>
  <c r="AP42" i="34"/>
  <c r="AP41" i="34"/>
  <c r="AP45" i="34"/>
  <c r="AP43" i="34"/>
  <c r="AP46" i="34"/>
  <c r="AP49" i="34"/>
  <c r="AP48" i="34"/>
  <c r="AP69" i="34"/>
  <c r="BU304" i="34"/>
  <c r="AP323" i="34"/>
  <c r="BU121" i="34"/>
  <c r="BU122" i="34"/>
  <c r="AP119" i="34"/>
  <c r="BF185" i="31"/>
  <c r="BF186" i="31"/>
  <c r="BF368" i="31"/>
  <c r="V25" i="7" l="1"/>
  <c r="U9" i="31"/>
  <c r="S12" i="7" s="1"/>
  <c r="U7" i="31"/>
  <c r="S10" i="7" s="1"/>
  <c r="T25" i="7"/>
  <c r="X9" i="31"/>
  <c r="V12" i="7" s="1"/>
  <c r="Y6" i="31"/>
  <c r="W9" i="7" s="1"/>
  <c r="Y9" i="31"/>
  <c r="W12" i="7" s="1"/>
  <c r="P6" i="31"/>
  <c r="N9" i="7" s="1"/>
  <c r="W8" i="31"/>
  <c r="U11" i="7" s="1"/>
  <c r="P9" i="31"/>
  <c r="N12" i="7" s="1"/>
  <c r="Z6" i="31"/>
  <c r="X9" i="7" s="1"/>
  <c r="AA6" i="31"/>
  <c r="Y9" i="7" s="1"/>
  <c r="T23" i="7"/>
  <c r="X8" i="31"/>
  <c r="V11" i="7" s="1"/>
  <c r="U8" i="31"/>
  <c r="S11" i="7" s="1"/>
  <c r="W23" i="7"/>
  <c r="W25" i="7"/>
  <c r="W9" i="31"/>
  <c r="U12" i="7" s="1"/>
  <c r="U25" i="7"/>
  <c r="AA9" i="31"/>
  <c r="Y12" i="7" s="1"/>
  <c r="X6" i="31"/>
  <c r="V9" i="7" s="1"/>
  <c r="W6" i="31"/>
  <c r="U9" i="7" s="1"/>
  <c r="Y7" i="31"/>
  <c r="W10" i="7" s="1"/>
  <c r="V7" i="31"/>
  <c r="T10" i="7" s="1"/>
  <c r="V9" i="31"/>
  <c r="T12" i="7" s="1"/>
  <c r="Z9" i="31"/>
  <c r="X12" i="7" s="1"/>
  <c r="S8" i="31"/>
  <c r="Q11" i="7" s="1"/>
  <c r="V42" i="7"/>
  <c r="M17" i="31"/>
  <c r="S40" i="7"/>
  <c r="M16" i="31"/>
  <c r="F16" i="31"/>
  <c r="G17" i="31"/>
  <c r="Q9" i="31"/>
  <c r="O12" i="7" s="1"/>
  <c r="C17" i="31"/>
  <c r="X25" i="7"/>
  <c r="S9" i="31"/>
  <c r="Q12" i="7" s="1"/>
  <c r="L17" i="31"/>
  <c r="W42" i="7"/>
  <c r="G56" i="31"/>
  <c r="AH56" i="31" s="1"/>
  <c r="X42" i="7"/>
  <c r="K16" i="31"/>
  <c r="T7" i="31"/>
  <c r="R10" i="7" s="1"/>
  <c r="I17" i="31"/>
  <c r="V24" i="7"/>
  <c r="E17" i="31"/>
  <c r="N17" i="31"/>
  <c r="N5" i="7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J58" i="31"/>
  <c r="AK58" i="31" s="1"/>
  <c r="F58" i="31"/>
  <c r="AG58" i="31" s="1"/>
  <c r="D56" i="31"/>
  <c r="AE56" i="31" s="1"/>
  <c r="Q7" i="31"/>
  <c r="O10" i="7" s="1"/>
  <c r="X24" i="7"/>
  <c r="K58" i="31"/>
  <c r="AL58" i="31" s="1"/>
  <c r="H58" i="31"/>
  <c r="AI58" i="31" s="1"/>
  <c r="I54" i="31"/>
  <c r="AJ54" i="31" s="1"/>
  <c r="R9" i="31"/>
  <c r="P12" i="7" s="1"/>
  <c r="T42" i="7"/>
  <c r="E16" i="31"/>
  <c r="J16" i="31"/>
  <c r="T40" i="7"/>
  <c r="D17" i="31"/>
  <c r="H56" i="31"/>
  <c r="AI56" i="31" s="1"/>
  <c r="L56" i="31"/>
  <c r="AM56" i="31" s="1"/>
  <c r="X23" i="7"/>
  <c r="S42" i="7"/>
  <c r="T9" i="31"/>
  <c r="R12" i="7" s="1"/>
  <c r="W39" i="7"/>
  <c r="C16" i="31"/>
  <c r="I56" i="31"/>
  <c r="AJ56" i="31" s="1"/>
  <c r="N16" i="31"/>
  <c r="V39" i="7"/>
  <c r="V41" i="7"/>
  <c r="S22" i="7"/>
  <c r="X39" i="7"/>
  <c r="N2" i="7"/>
  <c r="U42" i="7"/>
  <c r="S25" i="7"/>
  <c r="X40" i="7"/>
  <c r="I21" i="31"/>
  <c r="AK50" i="43"/>
  <c r="J174" i="44"/>
  <c r="I15" i="43" s="1"/>
  <c r="I21" i="43"/>
  <c r="I50" i="31"/>
  <c r="AJ50" i="31" s="1"/>
  <c r="F368" i="43"/>
  <c r="F368" i="31"/>
  <c r="F186" i="43"/>
  <c r="F186" i="31"/>
  <c r="F185" i="43"/>
  <c r="F185" i="31"/>
  <c r="J175" i="32"/>
  <c r="AP321" i="34"/>
  <c r="BU323" i="34"/>
  <c r="BU119" i="34"/>
  <c r="BU43" i="34"/>
  <c r="BU41" i="34"/>
  <c r="BU107" i="34"/>
  <c r="BU167" i="34"/>
  <c r="BU69" i="34"/>
  <c r="BU322" i="34"/>
  <c r="BU49" i="34"/>
  <c r="BU48" i="34"/>
  <c r="BU47" i="34"/>
  <c r="BU40" i="34"/>
  <c r="BU112" i="34"/>
  <c r="BU45" i="34"/>
  <c r="BU42" i="34"/>
  <c r="BU46" i="34"/>
  <c r="AO304" i="34"/>
  <c r="AO40" i="34" s="1"/>
  <c r="BF231" i="31"/>
  <c r="BF111" i="31"/>
  <c r="BF387" i="31"/>
  <c r="BF106" i="31"/>
  <c r="BF133" i="31"/>
  <c r="BF112" i="31"/>
  <c r="BF113" i="31"/>
  <c r="BF183" i="31"/>
  <c r="BF109" i="31"/>
  <c r="BF176" i="31"/>
  <c r="BF104" i="31"/>
  <c r="BF107" i="31"/>
  <c r="BF110" i="31"/>
  <c r="BF386" i="31"/>
  <c r="BF105" i="31"/>
  <c r="BF171" i="31"/>
  <c r="W41" i="7" l="1"/>
  <c r="U40" i="7"/>
  <c r="T41" i="7"/>
  <c r="T24" i="7"/>
  <c r="R8" i="31"/>
  <c r="P11" i="7" s="1"/>
  <c r="N3" i="7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Z8" i="31"/>
  <c r="X11" i="7" s="1"/>
  <c r="Y8" i="31"/>
  <c r="W11" i="7" s="1"/>
  <c r="W7" i="31"/>
  <c r="U10" i="7" s="1"/>
  <c r="U41" i="7"/>
  <c r="U23" i="7"/>
  <c r="S24" i="7"/>
  <c r="W40" i="7"/>
  <c r="W24" i="7"/>
  <c r="V23" i="7"/>
  <c r="AA7" i="31"/>
  <c r="Y10" i="7" s="1"/>
  <c r="AA8" i="31"/>
  <c r="Y11" i="7" s="1"/>
  <c r="Z7" i="31"/>
  <c r="X10" i="7" s="1"/>
  <c r="T8" i="31"/>
  <c r="R11" i="7" s="1"/>
  <c r="S41" i="7"/>
  <c r="P8" i="31"/>
  <c r="N11" i="7" s="1"/>
  <c r="S7" i="31"/>
  <c r="Q10" i="7" s="1"/>
  <c r="U24" i="7"/>
  <c r="V8" i="31"/>
  <c r="T11" i="7" s="1"/>
  <c r="Q8" i="31"/>
  <c r="O11" i="7" s="1"/>
  <c r="X41" i="7"/>
  <c r="X7" i="31"/>
  <c r="V10" i="7" s="1"/>
  <c r="N4" i="7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V40" i="7"/>
  <c r="R7" i="31"/>
  <c r="P10" i="7" s="1"/>
  <c r="S23" i="7"/>
  <c r="P7" i="31"/>
  <c r="N10" i="7" s="1"/>
  <c r="F104" i="43"/>
  <c r="F104" i="31"/>
  <c r="F386" i="43"/>
  <c r="F386" i="31"/>
  <c r="F105" i="43"/>
  <c r="F105" i="31"/>
  <c r="F106" i="43"/>
  <c r="F106" i="31"/>
  <c r="F111" i="43"/>
  <c r="F111" i="31"/>
  <c r="F133" i="43"/>
  <c r="F133" i="31"/>
  <c r="F107" i="43"/>
  <c r="F107" i="31"/>
  <c r="F109" i="43"/>
  <c r="F109" i="31"/>
  <c r="F112" i="43"/>
  <c r="F112" i="31"/>
  <c r="F231" i="43"/>
  <c r="F231" i="31"/>
  <c r="F183" i="43"/>
  <c r="F183" i="31"/>
  <c r="F176" i="43"/>
  <c r="F176" i="31"/>
  <c r="F113" i="43"/>
  <c r="F113" i="31"/>
  <c r="F171" i="43"/>
  <c r="F171" i="31"/>
  <c r="F387" i="43"/>
  <c r="F387" i="31"/>
  <c r="F110" i="43"/>
  <c r="F110" i="31"/>
  <c r="BU321" i="34"/>
  <c r="I15" i="31"/>
  <c r="AK6" i="43"/>
  <c r="AO47" i="34"/>
  <c r="AO46" i="34"/>
  <c r="AO41" i="34"/>
  <c r="AO43" i="34"/>
  <c r="AO45" i="34"/>
  <c r="AO42" i="34"/>
  <c r="AO48" i="34"/>
  <c r="AO49" i="34"/>
  <c r="AO69" i="34"/>
  <c r="BF385" i="31"/>
  <c r="G57" i="32"/>
  <c r="G85" i="44"/>
  <c r="G86" i="32"/>
  <c r="G86" i="44"/>
  <c r="G58" i="32"/>
  <c r="G54" i="32"/>
  <c r="G59" i="32"/>
  <c r="G56" i="32"/>
  <c r="G85" i="32"/>
  <c r="G55" i="44"/>
  <c r="G79" i="32"/>
  <c r="G56" i="44"/>
  <c r="G59" i="44"/>
  <c r="G87" i="32"/>
  <c r="G55" i="32"/>
  <c r="G57" i="44"/>
  <c r="G58" i="44"/>
  <c r="G87" i="44"/>
  <c r="G79" i="44"/>
  <c r="G54" i="44"/>
  <c r="F53" i="43" l="1"/>
  <c r="AH53" i="43" s="1"/>
  <c r="G89" i="44"/>
  <c r="F25" i="43" s="1"/>
  <c r="G80" i="44"/>
  <c r="F24" i="43" s="1"/>
  <c r="G60" i="44"/>
  <c r="F53" i="31"/>
  <c r="AG53" i="31" s="1"/>
  <c r="G89" i="32"/>
  <c r="G80" i="32"/>
  <c r="G60" i="32"/>
  <c r="F385" i="43"/>
  <c r="F385" i="31"/>
  <c r="U39" i="7"/>
  <c r="V6" i="31"/>
  <c r="T9" i="7" s="1"/>
  <c r="G49" i="44"/>
  <c r="G49" i="32"/>
  <c r="F22" i="43" l="1"/>
  <c r="F54" i="43"/>
  <c r="AH54" i="43" s="1"/>
  <c r="F54" i="31"/>
  <c r="AG54" i="31" s="1"/>
  <c r="F22" i="31"/>
  <c r="G50" i="44"/>
  <c r="F50" i="43" s="1"/>
  <c r="G50" i="32"/>
  <c r="F24" i="31"/>
  <c r="F25" i="31"/>
  <c r="F50" i="31" l="1"/>
  <c r="AG50" i="31" s="1"/>
  <c r="AH50" i="43"/>
  <c r="G174" i="44"/>
  <c r="F15" i="43" s="1"/>
  <c r="F21" i="43"/>
  <c r="F21" i="31"/>
  <c r="G175" i="32"/>
  <c r="AQ119" i="34"/>
  <c r="F15" i="31" l="1"/>
  <c r="AH6" i="43"/>
  <c r="AQ321" i="34"/>
  <c r="BV304" i="34"/>
  <c r="AQ323" i="34"/>
  <c r="BV121" i="34"/>
  <c r="BV122" i="34"/>
  <c r="BG368" i="31"/>
  <c r="BG185" i="31"/>
  <c r="BG186" i="31"/>
  <c r="G185" i="43" l="1"/>
  <c r="G185" i="31"/>
  <c r="G368" i="43"/>
  <c r="G368" i="31"/>
  <c r="G186" i="43"/>
  <c r="G186" i="31"/>
  <c r="V22" i="7"/>
  <c r="S6" i="31"/>
  <c r="Q9" i="7" s="1"/>
  <c r="BV323" i="34"/>
  <c r="BV119" i="34"/>
  <c r="BV112" i="34"/>
  <c r="BV45" i="34"/>
  <c r="BV40" i="34"/>
  <c r="BV69" i="34"/>
  <c r="BV48" i="34"/>
  <c r="BV107" i="34"/>
  <c r="BV46" i="34"/>
  <c r="BV167" i="34"/>
  <c r="BV41" i="34"/>
  <c r="BV47" i="34"/>
  <c r="BV43" i="34"/>
  <c r="BV322" i="34"/>
  <c r="BV42" i="34"/>
  <c r="BV49" i="34"/>
  <c r="BG113" i="31"/>
  <c r="BG111" i="31"/>
  <c r="BG386" i="31"/>
  <c r="BG176" i="31"/>
  <c r="BG387" i="31"/>
  <c r="BG106" i="31"/>
  <c r="BG110" i="31"/>
  <c r="BG104" i="31"/>
  <c r="BG105" i="31"/>
  <c r="BG171" i="31"/>
  <c r="BG112" i="31"/>
  <c r="BG183" i="31"/>
  <c r="BG133" i="31"/>
  <c r="BG107" i="31"/>
  <c r="BG231" i="31"/>
  <c r="BG109" i="31"/>
  <c r="G107" i="43" l="1"/>
  <c r="G107" i="31"/>
  <c r="G110" i="43"/>
  <c r="G110" i="31"/>
  <c r="G104" i="43"/>
  <c r="G104" i="31"/>
  <c r="G387" i="43"/>
  <c r="G387" i="31"/>
  <c r="G386" i="43"/>
  <c r="G386" i="31"/>
  <c r="G231" i="43"/>
  <c r="G231" i="31"/>
  <c r="G133" i="43"/>
  <c r="G133" i="31"/>
  <c r="G183" i="43"/>
  <c r="G183" i="31"/>
  <c r="G113" i="43"/>
  <c r="G113" i="31"/>
  <c r="G111" i="43"/>
  <c r="G111" i="31"/>
  <c r="G171" i="43"/>
  <c r="G171" i="31"/>
  <c r="G109" i="43"/>
  <c r="G109" i="31"/>
  <c r="G106" i="43"/>
  <c r="G106" i="31"/>
  <c r="G105" i="43"/>
  <c r="G105" i="31"/>
  <c r="G112" i="43"/>
  <c r="G112" i="31"/>
  <c r="G176" i="43"/>
  <c r="G176" i="31"/>
  <c r="BV321" i="34"/>
  <c r="BW304" i="34"/>
  <c r="AR323" i="34"/>
  <c r="BW121" i="34"/>
  <c r="AR119" i="34"/>
  <c r="BW122" i="34"/>
  <c r="BT304" i="34"/>
  <c r="AO323" i="34"/>
  <c r="BT121" i="34"/>
  <c r="BT122" i="34"/>
  <c r="AO119" i="34"/>
  <c r="H57" i="32"/>
  <c r="BH368" i="31"/>
  <c r="H58" i="44"/>
  <c r="H59" i="44"/>
  <c r="BH186" i="31"/>
  <c r="H79" i="32"/>
  <c r="H55" i="44"/>
  <c r="H59" i="32"/>
  <c r="BE186" i="31"/>
  <c r="H56" i="32"/>
  <c r="H85" i="44"/>
  <c r="H56" i="44"/>
  <c r="H87" i="44"/>
  <c r="BE185" i="31"/>
  <c r="BH185" i="31"/>
  <c r="H86" i="32"/>
  <c r="H85" i="32"/>
  <c r="H57" i="44"/>
  <c r="H54" i="44"/>
  <c r="H87" i="32"/>
  <c r="H79" i="44"/>
  <c r="H55" i="32"/>
  <c r="H58" i="32"/>
  <c r="BE368" i="31"/>
  <c r="H86" i="44"/>
  <c r="BG385" i="31"/>
  <c r="H54" i="32"/>
  <c r="G53" i="43" l="1"/>
  <c r="AI53" i="43" s="1"/>
  <c r="H80" i="44"/>
  <c r="G24" i="43" s="1"/>
  <c r="H89" i="44"/>
  <c r="G25" i="43" s="1"/>
  <c r="H60" i="44"/>
  <c r="H185" i="43"/>
  <c r="H185" i="31"/>
  <c r="E185" i="43"/>
  <c r="E185" i="31"/>
  <c r="E368" i="43"/>
  <c r="E368" i="31"/>
  <c r="H80" i="32"/>
  <c r="H89" i="32"/>
  <c r="G53" i="31"/>
  <c r="AH53" i="31" s="1"/>
  <c r="H60" i="32"/>
  <c r="E186" i="43"/>
  <c r="E186" i="31"/>
  <c r="H186" i="43"/>
  <c r="H186" i="31"/>
  <c r="H368" i="43"/>
  <c r="H368" i="31"/>
  <c r="G385" i="43"/>
  <c r="G385" i="31"/>
  <c r="BW41" i="34"/>
  <c r="BW322" i="34"/>
  <c r="BW46" i="34"/>
  <c r="BW167" i="34"/>
  <c r="BW49" i="34"/>
  <c r="BW45" i="34"/>
  <c r="BW107" i="34"/>
  <c r="BW43" i="34"/>
  <c r="BW69" i="34"/>
  <c r="BW47" i="34"/>
  <c r="BW42" i="34"/>
  <c r="BW48" i="34"/>
  <c r="BW40" i="34"/>
  <c r="BW112" i="34"/>
  <c r="BT119" i="34"/>
  <c r="BT323" i="34"/>
  <c r="BT49" i="34"/>
  <c r="BT48" i="34"/>
  <c r="BT42" i="34"/>
  <c r="BT40" i="34"/>
  <c r="BT43" i="34"/>
  <c r="BT107" i="34"/>
  <c r="BT322" i="34"/>
  <c r="BT69" i="34"/>
  <c r="BT47" i="34"/>
  <c r="BT167" i="34"/>
  <c r="BT112" i="34"/>
  <c r="BT41" i="34"/>
  <c r="BT45" i="34"/>
  <c r="BT46" i="34"/>
  <c r="BW119" i="34"/>
  <c r="BW323" i="34"/>
  <c r="AR321" i="34"/>
  <c r="AO321" i="34"/>
  <c r="AN304" i="34"/>
  <c r="AN40" i="34" s="1"/>
  <c r="BE110" i="31"/>
  <c r="BE105" i="31"/>
  <c r="BE111" i="31"/>
  <c r="BH171" i="31"/>
  <c r="BH109" i="31"/>
  <c r="BE176" i="31"/>
  <c r="BE107" i="31"/>
  <c r="BH111" i="31"/>
  <c r="BH107" i="31"/>
  <c r="BH176" i="31"/>
  <c r="H49" i="32"/>
  <c r="BH133" i="31"/>
  <c r="H49" i="44"/>
  <c r="BE106" i="31"/>
  <c r="BH386" i="31"/>
  <c r="BH183" i="31"/>
  <c r="BH112" i="31"/>
  <c r="BE171" i="31"/>
  <c r="BH231" i="31"/>
  <c r="BE386" i="31"/>
  <c r="BE387" i="31"/>
  <c r="BE231" i="31"/>
  <c r="BE109" i="31"/>
  <c r="BE183" i="31"/>
  <c r="BE104" i="31"/>
  <c r="BH113" i="31"/>
  <c r="BE133" i="31"/>
  <c r="BH106" i="31"/>
  <c r="BH104" i="31"/>
  <c r="BE113" i="31"/>
  <c r="BH387" i="31"/>
  <c r="BH105" i="31"/>
  <c r="BH110" i="31"/>
  <c r="BE112" i="31"/>
  <c r="G22" i="43" l="1"/>
  <c r="G54" i="43"/>
  <c r="AI54" i="43" s="1"/>
  <c r="H50" i="44"/>
  <c r="G50" i="43" s="1"/>
  <c r="E105" i="43"/>
  <c r="E105" i="31"/>
  <c r="H387" i="43"/>
  <c r="H387" i="31"/>
  <c r="E176" i="43"/>
  <c r="E176" i="31"/>
  <c r="E386" i="43"/>
  <c r="E386" i="31"/>
  <c r="E106" i="43"/>
  <c r="E106" i="31"/>
  <c r="E183" i="43"/>
  <c r="E183" i="31"/>
  <c r="H106" i="43"/>
  <c r="H106" i="31"/>
  <c r="H171" i="43"/>
  <c r="H171" i="31"/>
  <c r="H110" i="43"/>
  <c r="H110" i="31"/>
  <c r="H183" i="43"/>
  <c r="H183" i="31"/>
  <c r="E110" i="43"/>
  <c r="E110" i="31"/>
  <c r="E231" i="43"/>
  <c r="E231" i="31"/>
  <c r="E171" i="43"/>
  <c r="E171" i="31"/>
  <c r="E112" i="43"/>
  <c r="E112" i="31"/>
  <c r="H176" i="43"/>
  <c r="H176" i="31"/>
  <c r="H111" i="43"/>
  <c r="H111" i="31"/>
  <c r="H109" i="43"/>
  <c r="H109" i="31"/>
  <c r="H386" i="43"/>
  <c r="H386" i="31"/>
  <c r="H50" i="32"/>
  <c r="E109" i="43"/>
  <c r="E109" i="31"/>
  <c r="E111" i="43"/>
  <c r="E111" i="31"/>
  <c r="E107" i="43"/>
  <c r="E107" i="31"/>
  <c r="E113" i="43"/>
  <c r="E113" i="31"/>
  <c r="H104" i="43"/>
  <c r="H104" i="31"/>
  <c r="H133" i="43"/>
  <c r="H133" i="31"/>
  <c r="H113" i="43"/>
  <c r="H113" i="31"/>
  <c r="H105" i="43"/>
  <c r="H105" i="31"/>
  <c r="E133" i="43"/>
  <c r="E133" i="31"/>
  <c r="E104" i="43"/>
  <c r="E104" i="31"/>
  <c r="E387" i="43"/>
  <c r="E387" i="31"/>
  <c r="H112" i="43"/>
  <c r="H112" i="31"/>
  <c r="H107" i="43"/>
  <c r="H107" i="31"/>
  <c r="H231" i="43"/>
  <c r="H231" i="31"/>
  <c r="BT321" i="34"/>
  <c r="G25" i="31"/>
  <c r="BW321" i="34"/>
  <c r="G54" i="31"/>
  <c r="AH54" i="31" s="1"/>
  <c r="G22" i="31"/>
  <c r="G24" i="31"/>
  <c r="BS304" i="34"/>
  <c r="AN323" i="34"/>
  <c r="BS121" i="34"/>
  <c r="AN119" i="34"/>
  <c r="BS122" i="34"/>
  <c r="AN47" i="34"/>
  <c r="AN46" i="34"/>
  <c r="AN43" i="34"/>
  <c r="AN45" i="34"/>
  <c r="AN41" i="34"/>
  <c r="AN42" i="34"/>
  <c r="AN48" i="34"/>
  <c r="AN69" i="34"/>
  <c r="AN49" i="34"/>
  <c r="BH385" i="31"/>
  <c r="F57" i="32"/>
  <c r="F55" i="32"/>
  <c r="I59" i="32"/>
  <c r="F87" i="44"/>
  <c r="F59" i="44"/>
  <c r="F86" i="32"/>
  <c r="I79" i="44"/>
  <c r="I86" i="44"/>
  <c r="F56" i="32"/>
  <c r="F79" i="32"/>
  <c r="F54" i="32"/>
  <c r="F54" i="44"/>
  <c r="F58" i="32"/>
  <c r="I57" i="44"/>
  <c r="I86" i="32"/>
  <c r="F85" i="44"/>
  <c r="I56" i="44"/>
  <c r="F58" i="44"/>
  <c r="I87" i="44"/>
  <c r="I55" i="44"/>
  <c r="I56" i="32"/>
  <c r="I59" i="44"/>
  <c r="F87" i="32"/>
  <c r="BD185" i="31"/>
  <c r="I85" i="44"/>
  <c r="I57" i="32"/>
  <c r="F55" i="44"/>
  <c r="F57" i="44"/>
  <c r="F56" i="44"/>
  <c r="F59" i="32"/>
  <c r="I85" i="32"/>
  <c r="I54" i="32"/>
  <c r="I54" i="44"/>
  <c r="I79" i="32"/>
  <c r="I58" i="44"/>
  <c r="BE385" i="31"/>
  <c r="F86" i="44"/>
  <c r="F85" i="32"/>
  <c r="I58" i="32"/>
  <c r="BD186" i="31"/>
  <c r="F79" i="44"/>
  <c r="I87" i="32"/>
  <c r="BD368" i="31"/>
  <c r="I55" i="32"/>
  <c r="H53" i="43" l="1"/>
  <c r="AJ53" i="43" s="1"/>
  <c r="E53" i="43"/>
  <c r="AG53" i="43" s="1"/>
  <c r="H174" i="44"/>
  <c r="G15" i="43" s="1"/>
  <c r="G21" i="43"/>
  <c r="I80" i="44"/>
  <c r="H24" i="43" s="1"/>
  <c r="F60" i="44"/>
  <c r="F89" i="44"/>
  <c r="E25" i="43" s="1"/>
  <c r="F80" i="44"/>
  <c r="E24" i="43" s="1"/>
  <c r="I89" i="44"/>
  <c r="H25" i="43" s="1"/>
  <c r="I60" i="44"/>
  <c r="F80" i="32"/>
  <c r="D185" i="43"/>
  <c r="D185" i="31"/>
  <c r="E53" i="31"/>
  <c r="AF53" i="31" s="1"/>
  <c r="I89" i="32"/>
  <c r="I60" i="32"/>
  <c r="E385" i="43"/>
  <c r="E385" i="31"/>
  <c r="D186" i="43"/>
  <c r="D186" i="31"/>
  <c r="D368" i="43"/>
  <c r="D368" i="31"/>
  <c r="H385" i="43"/>
  <c r="H385" i="31"/>
  <c r="I80" i="32"/>
  <c r="F60" i="32"/>
  <c r="H53" i="31"/>
  <c r="AI53" i="31" s="1"/>
  <c r="F89" i="32"/>
  <c r="AI50" i="43"/>
  <c r="H175" i="32"/>
  <c r="G50" i="31"/>
  <c r="AH50" i="31" s="1"/>
  <c r="G21" i="31"/>
  <c r="BS40" i="34"/>
  <c r="BS167" i="34"/>
  <c r="BS41" i="34"/>
  <c r="BS48" i="34"/>
  <c r="BS42" i="34"/>
  <c r="BS112" i="34"/>
  <c r="BS45" i="34"/>
  <c r="BS47" i="34"/>
  <c r="BS322" i="34"/>
  <c r="BS69" i="34"/>
  <c r="BS46" i="34"/>
  <c r="BS49" i="34"/>
  <c r="BS107" i="34"/>
  <c r="BS43" i="34"/>
  <c r="AN321" i="34"/>
  <c r="BS119" i="34"/>
  <c r="BS323" i="34"/>
  <c r="BD171" i="31"/>
  <c r="BD133" i="31"/>
  <c r="F49" i="44"/>
  <c r="BD107" i="31"/>
  <c r="BD104" i="31"/>
  <c r="BD387" i="31"/>
  <c r="BD110" i="31"/>
  <c r="BD113" i="31"/>
  <c r="BD176" i="31"/>
  <c r="BD231" i="31"/>
  <c r="I49" i="32"/>
  <c r="BD183" i="31"/>
  <c r="BD105" i="31"/>
  <c r="F49" i="32"/>
  <c r="BD109" i="31"/>
  <c r="BD386" i="31"/>
  <c r="BD111" i="31"/>
  <c r="BD112" i="31"/>
  <c r="I49" i="44"/>
  <c r="BD106" i="31"/>
  <c r="H22" i="43" l="1"/>
  <c r="H54" i="43"/>
  <c r="AJ54" i="43" s="1"/>
  <c r="E22" i="43"/>
  <c r="E54" i="43"/>
  <c r="AG54" i="43" s="1"/>
  <c r="F50" i="44"/>
  <c r="E50" i="43" s="1"/>
  <c r="I50" i="44"/>
  <c r="H50" i="43" s="1"/>
  <c r="D107" i="43"/>
  <c r="D107" i="31"/>
  <c r="D176" i="43"/>
  <c r="D176" i="31"/>
  <c r="D387" i="43"/>
  <c r="D387" i="31"/>
  <c r="D171" i="43"/>
  <c r="D171" i="31"/>
  <c r="D386" i="43"/>
  <c r="D386" i="31"/>
  <c r="D106" i="43"/>
  <c r="D106" i="31"/>
  <c r="D104" i="43"/>
  <c r="D104" i="31"/>
  <c r="I50" i="32"/>
  <c r="D133" i="43"/>
  <c r="D133" i="31"/>
  <c r="D231" i="43"/>
  <c r="D231" i="31"/>
  <c r="D183" i="43"/>
  <c r="D183" i="31"/>
  <c r="D113" i="43"/>
  <c r="D113" i="31"/>
  <c r="D111" i="43"/>
  <c r="D111" i="31"/>
  <c r="D112" i="43"/>
  <c r="D112" i="31"/>
  <c r="D110" i="43"/>
  <c r="D110" i="31"/>
  <c r="D109" i="43"/>
  <c r="D109" i="31"/>
  <c r="D105" i="43"/>
  <c r="D105" i="31"/>
  <c r="F50" i="32"/>
  <c r="E25" i="31"/>
  <c r="H24" i="31"/>
  <c r="G15" i="31"/>
  <c r="AI6" i="43"/>
  <c r="H22" i="31"/>
  <c r="H54" i="31"/>
  <c r="AI54" i="31" s="1"/>
  <c r="BS321" i="34"/>
  <c r="H25" i="31"/>
  <c r="E22" i="31"/>
  <c r="E54" i="31"/>
  <c r="AF54" i="31" s="1"/>
  <c r="E24" i="31"/>
  <c r="E57" i="44"/>
  <c r="E55" i="44"/>
  <c r="E87" i="44"/>
  <c r="E85" i="44"/>
  <c r="E58" i="44"/>
  <c r="E79" i="32"/>
  <c r="E86" i="32"/>
  <c r="E86" i="44"/>
  <c r="E54" i="32"/>
  <c r="E79" i="44"/>
  <c r="E59" i="44"/>
  <c r="BD385" i="31"/>
  <c r="E58" i="32"/>
  <c r="E85" i="32"/>
  <c r="E54" i="44"/>
  <c r="E56" i="44"/>
  <c r="E55" i="32"/>
  <c r="E87" i="32"/>
  <c r="E57" i="32"/>
  <c r="E59" i="32"/>
  <c r="E56" i="32"/>
  <c r="D53" i="43" l="1"/>
  <c r="I174" i="44"/>
  <c r="H15" i="43" s="1"/>
  <c r="AJ6" i="43" s="1"/>
  <c r="H21" i="43"/>
  <c r="I175" i="32"/>
  <c r="H15" i="31" s="1"/>
  <c r="F174" i="44"/>
  <c r="E15" i="43" s="1"/>
  <c r="E21" i="43"/>
  <c r="E21" i="31"/>
  <c r="AG50" i="43"/>
  <c r="E50" i="31"/>
  <c r="AF50" i="31" s="1"/>
  <c r="H21" i="31"/>
  <c r="E80" i="44"/>
  <c r="D24" i="43" s="1"/>
  <c r="E89" i="44"/>
  <c r="D25" i="43" s="1"/>
  <c r="E60" i="44"/>
  <c r="H50" i="31"/>
  <c r="AI50" i="31" s="1"/>
  <c r="E80" i="32"/>
  <c r="E89" i="32"/>
  <c r="D385" i="43"/>
  <c r="D385" i="31"/>
  <c r="E60" i="32"/>
  <c r="D53" i="31"/>
  <c r="AE53" i="31" s="1"/>
  <c r="W22" i="7"/>
  <c r="T6" i="31"/>
  <c r="R9" i="7" s="1"/>
  <c r="AJ50" i="43"/>
  <c r="F175" i="32"/>
  <c r="O53" i="31"/>
  <c r="AP53" i="31" s="1"/>
  <c r="E49" i="44"/>
  <c r="E49" i="32"/>
  <c r="T39" i="7" l="1"/>
  <c r="S39" i="7"/>
  <c r="D22" i="43"/>
  <c r="D54" i="43"/>
  <c r="D22" i="31"/>
  <c r="AF53" i="43"/>
  <c r="AC53" i="43"/>
  <c r="AQ53" i="43" s="1"/>
  <c r="E50" i="44"/>
  <c r="D50" i="43" s="1"/>
  <c r="U6" i="31"/>
  <c r="S9" i="7" s="1"/>
  <c r="E50" i="32"/>
  <c r="D54" i="31"/>
  <c r="O54" i="31" s="1"/>
  <c r="AP54" i="31" s="1"/>
  <c r="X22" i="7"/>
  <c r="E15" i="31"/>
  <c r="AG6" i="43"/>
  <c r="D25" i="31"/>
  <c r="AC25" i="43"/>
  <c r="AC22" i="43"/>
  <c r="D24" i="31"/>
  <c r="AC24" i="43"/>
  <c r="O22" i="31" l="1"/>
  <c r="O24" i="31"/>
  <c r="O25" i="31"/>
  <c r="D21" i="31"/>
  <c r="E174" i="44"/>
  <c r="D15" i="43" s="1"/>
  <c r="D21" i="43"/>
  <c r="AF54" i="43"/>
  <c r="AC54" i="43"/>
  <c r="AQ54" i="43" s="1"/>
  <c r="D50" i="31"/>
  <c r="AE50" i="31" s="1"/>
  <c r="AE54" i="31"/>
  <c r="U22" i="7"/>
  <c r="R6" i="31"/>
  <c r="P9" i="7" s="1"/>
  <c r="E175" i="32"/>
  <c r="AC21" i="43"/>
  <c r="AB42" i="7"/>
  <c r="Z42" i="7" s="1"/>
  <c r="AB25" i="7"/>
  <c r="Z25" i="7" s="1"/>
  <c r="AB23" i="7"/>
  <c r="Z23" i="7" s="1"/>
  <c r="O21" i="31" l="1"/>
  <c r="O50" i="31"/>
  <c r="AP50" i="31" s="1"/>
  <c r="AF50" i="43"/>
  <c r="AC50" i="43"/>
  <c r="AQ50" i="43" s="1"/>
  <c r="D15" i="31"/>
  <c r="AB40" i="7"/>
  <c r="Z40" i="7" s="1"/>
  <c r="AB24" i="7"/>
  <c r="Z24" i="7" s="1"/>
  <c r="AB41" i="7"/>
  <c r="Z41" i="7" s="1"/>
  <c r="O15" i="31" l="1"/>
  <c r="AB6" i="31" s="1"/>
  <c r="AF6" i="43"/>
  <c r="AC15" i="43"/>
  <c r="AQ6" i="43" s="1"/>
  <c r="T22" i="7"/>
  <c r="AB22" i="7" s="1"/>
  <c r="Z22" i="7" s="1"/>
  <c r="Q6" i="31"/>
  <c r="O9" i="7" s="1"/>
  <c r="O2" i="7"/>
  <c r="P2" i="7" s="1"/>
  <c r="Q2" i="7" s="1"/>
  <c r="R2" i="7" s="1"/>
  <c r="S2" i="7" s="1"/>
  <c r="T2" i="7" s="1"/>
  <c r="U2" i="7" s="1"/>
  <c r="V2" i="7" s="1"/>
  <c r="W2" i="7" s="1"/>
  <c r="X2" i="7" s="1"/>
  <c r="Y2" i="7" s="1"/>
  <c r="AB39" i="7" l="1"/>
  <c r="Z3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Douglas Canducci</author>
  </authors>
  <commentList>
    <comment ref="M1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Douglas Canducci:</t>
        </r>
        <r>
          <rPr>
            <sz val="9"/>
            <color indexed="81"/>
            <rFont val="Segoe UI"/>
            <family val="2"/>
          </rPr>
          <t xml:space="preserve">
1) VE - média ponderada dos TVRs
2) Decomp - TVR fixo do mês de estudo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tura fat_rdh_hidra_hidro" type="1" refreshedVersion="6" savePassword="1" saveData="1">
    <dbPr connection="DRIVER=SQL Server;SERVER=AETHERSPRITE;UID=consulta;PWD=;APP=Microsoft Office 2010;WSID=CPSDEV16;DATABASE=IPDO" command="SELECT * FROM IPDO.DBO.V_RDH WHERE (data BETWEEN ? AND ? )"/>
    <parameters count="2">
      <parameter name="DataInicial" parameterType="cell" cell="Masc_AcompH!$V$1"/>
      <parameter name="DataFinal" parameterType="cell" cell="Masc_AcompH!$W$1"/>
    </parameters>
  </connection>
  <connection id="2" xr16:uid="{00000000-0015-0000-FFFF-FFFF01000000}" name="Consulta de ACOMPH" type="1" refreshedVersion="7" savePassword="1" saveData="1">
    <dbPr connection="DRIVER=SQL Server;SERVER=10.206.194.187;UID=sa;PWD=cp@s9876;APP=Microsoft Office 2010;WSID=CPSDEV16;DATABASE=IPDO" command="SELECT [Data], [Posto], [Vaz_nat], [Vaz_Inc], [Reserv],[Data_Update] FROM [IPDO].[dbo].[ACOMPH] WHERE ([Data] BETWEEN ? AND ? )  ORDER BY [Data]"/>
    <parameters count="2">
      <parameter name="DataInicial" parameterType="cell" cell="Masc_AcompH!$V$1"/>
      <parameter name="DataFinal" parameterType="cell" cell="Masc_AcompH!$W$1"/>
    </parameters>
  </connection>
  <connection id="3" xr16:uid="{00000000-0015-0000-FFFF-FFFF02000000}" name="Consulta de IPDO" type="1" refreshedVersion="7" savePassword="1" saveData="1">
    <dbPr connection="DRIVER=SQL Server;SERVER=10.206.194.187;UID=sa;PWD=cp@s9876;APP=Microsoft Office 2010;WSID=CPSDEV16;DATABASE=IPDO" command="SELECT V_DADOS_IPDO.dt_update, V_DADOS_IPDO.dt_ipdo, V_DADOS_IPDO.ENA_SE, V_DADOS_IPDO.ENA_S, V_DADOS_IPDO.ENA_NE, V_DADOS_IPDO.ENA_N FROM IPDO.dbo.V_DADOS_IPDO V_DADOS_IPDO  WHERE (V_DADOS_IPDO.dt_ipdo BETWEEN ? AND ? )  ORDER BY V_DADOS_IPDO.dt_ipdo"/>
    <parameters count="2">
      <parameter name="DataInicial" parameterType="cell" cell="Masc_AcompH!$V$1"/>
      <parameter name="DataFinal" parameterType="cell" cell="Masc_AcompH!$W$1"/>
    </parameters>
  </connection>
</connections>
</file>

<file path=xl/sharedStrings.xml><?xml version="1.0" encoding="utf-8"?>
<sst xmlns="http://schemas.openxmlformats.org/spreadsheetml/2006/main" count="4470" uniqueCount="821">
  <si>
    <t>% MLT</t>
  </si>
  <si>
    <t>NORTE</t>
  </si>
  <si>
    <t>Grande</t>
  </si>
  <si>
    <t>Paranaíba</t>
  </si>
  <si>
    <t>Tietê</t>
  </si>
  <si>
    <t>Paranapanema (SE)</t>
  </si>
  <si>
    <t>Paranapanema (S)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</si>
  <si>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</si>
  <si>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</si>
  <si>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</si>
  <si>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</si>
  <si>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</si>
  <si>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</si>
  <si>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</si>
  <si>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</si>
  <si>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</si>
  <si>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</si>
  <si>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</si>
  <si>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</si>
  <si>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</si>
  <si>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</si>
  <si>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</si>
  <si>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Parnaíba</t>
  </si>
  <si>
    <t>Paraguaçu</t>
  </si>
  <si>
    <t>Jequitinhonha (SE)</t>
  </si>
  <si>
    <t>Jequitinhonha (NE)</t>
  </si>
  <si>
    <t>Tocantins (SE)</t>
  </si>
  <si>
    <t>Tocantins (N)</t>
  </si>
  <si>
    <t>Amazonas (SE)</t>
  </si>
  <si>
    <t>Amazonas (N)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</si>
  <si>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</si>
  <si>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</si>
  <si>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</si>
  <si>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</si>
  <si>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</si>
  <si>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</si>
  <si>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</si>
  <si>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</si>
  <si>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Posto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</si>
  <si>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</si>
  <si>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</si>
  <si>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</si>
  <si>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</si>
  <si>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</si>
  <si>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</si>
  <si>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</si>
  <si>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</si>
  <si>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</si>
  <si>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</si>
  <si>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</si>
  <si>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</si>
  <si>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</si>
  <si>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</si>
  <si>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</si>
  <si>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</si>
  <si>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</si>
  <si>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</si>
  <si>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</si>
  <si>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</si>
  <si>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</si>
  <si>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</si>
  <si>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</si>
  <si>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</si>
  <si>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</si>
  <si>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</si>
  <si>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</si>
  <si>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</si>
  <si>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</si>
  <si>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</si>
  <si>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</si>
  <si>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</si>
  <si>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</si>
  <si>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</si>
  <si>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</si>
  <si>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</si>
  <si>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</si>
  <si>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</si>
  <si>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</si>
  <si>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</si>
  <si>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</si>
  <si>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</si>
  <si>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</si>
  <si>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</si>
  <si>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</si>
  <si>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</si>
  <si>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</si>
  <si>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</si>
  <si>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</si>
  <si>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</si>
  <si>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</si>
  <si>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</si>
  <si>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</si>
  <si>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</si>
  <si>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</si>
  <si>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</si>
  <si>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</si>
  <si>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</si>
  <si>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</si>
  <si>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</si>
  <si>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</si>
  <si>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</si>
  <si>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</si>
  <si>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</si>
  <si>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</si>
  <si>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</si>
  <si>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</si>
  <si>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</si>
  <si>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</si>
  <si>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</si>
  <si>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</si>
  <si>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</si>
  <si>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</si>
  <si>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</si>
  <si>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</si>
  <si>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</si>
  <si>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</si>
  <si>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</si>
  <si>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</si>
  <si>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</si>
  <si>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</si>
  <si>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</si>
  <si>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</si>
  <si>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</si>
  <si>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</si>
  <si>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</si>
  <si>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</si>
  <si>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</si>
  <si>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</si>
  <si>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</si>
  <si>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</si>
  <si>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</si>
  <si>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</si>
  <si>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</si>
  <si>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</si>
  <si>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</si>
  <si>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</si>
  <si>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</si>
  <si>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</si>
  <si>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</si>
  <si>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</si>
  <si>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</si>
  <si>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</si>
  <si>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</si>
  <si>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</si>
  <si>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</si>
  <si>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</si>
  <si>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</si>
  <si>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</si>
  <si>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</si>
  <si>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</si>
  <si>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</si>
  <si>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</si>
  <si>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</si>
  <si>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</si>
  <si>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</si>
  <si>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</si>
  <si>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</si>
  <si>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</si>
  <si>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</si>
  <si>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</si>
  <si>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</si>
  <si>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</si>
  <si>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</si>
  <si>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</si>
  <si>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</si>
  <si>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</si>
  <si>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</si>
  <si>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</si>
  <si>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</si>
  <si>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</si>
  <si>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</si>
  <si>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</si>
  <si>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</si>
  <si>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</si>
  <si>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</si>
  <si>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</si>
  <si>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</si>
  <si>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</si>
  <si>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</si>
  <si>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</si>
  <si>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</si>
  <si>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</si>
  <si>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</si>
  <si>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</si>
  <si>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</si>
  <si>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</si>
  <si>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</si>
  <si>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</si>
  <si>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</si>
  <si>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</si>
  <si>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</si>
  <si>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</si>
  <si>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</si>
  <si>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</si>
  <si>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</si>
  <si>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</si>
  <si>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</si>
  <si>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</si>
  <si>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</si>
  <si>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</si>
  <si>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</si>
  <si>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</si>
  <si>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</si>
  <si>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</si>
  <si>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</si>
  <si>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</si>
  <si>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</si>
  <si>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</si>
  <si>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</si>
  <si>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</si>
  <si>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</si>
  <si>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</si>
  <si>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</si>
  <si>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</si>
  <si>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</si>
  <si>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</si>
  <si>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</si>
  <si>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</si>
  <si>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</si>
  <si>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</si>
  <si>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</si>
  <si>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</si>
  <si>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</si>
  <si>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</si>
  <si>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</si>
  <si>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</si>
  <si>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</si>
  <si>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IRAPE</t>
  </si>
  <si>
    <t>TOCOS</t>
  </si>
  <si>
    <t>GUARAPIRANGA</t>
  </si>
  <si>
    <t>BILLINGS</t>
  </si>
  <si>
    <t>SAO SALVADOR</t>
  </si>
  <si>
    <t>PASSO REAL</t>
  </si>
  <si>
    <t>ITAUBA</t>
  </si>
  <si>
    <t>JORDAO</t>
  </si>
  <si>
    <t>FUNDAO</t>
  </si>
  <si>
    <t>PASSO FUNDO</t>
  </si>
  <si>
    <t>QUEBRA QUEIX</t>
  </si>
  <si>
    <t xml:space="preserve">SALTO PILAO </t>
  </si>
  <si>
    <t>MOXOTO</t>
  </si>
  <si>
    <t>TUCURUI</t>
  </si>
  <si>
    <t>SLT.SANTIAGO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</si>
  <si>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</si>
  <si>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</si>
  <si>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</si>
  <si>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</si>
  <si>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</si>
  <si>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</si>
  <si>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</si>
  <si>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</si>
  <si>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</si>
  <si>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</si>
  <si>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SANTANA</t>
  </si>
  <si>
    <t>VIGÁRIO</t>
  </si>
  <si>
    <t>ANTA</t>
  </si>
  <si>
    <t>LAJES</t>
  </si>
  <si>
    <t>CAPIM BRANC1</t>
  </si>
  <si>
    <t>CAPIM BRANC2</t>
  </si>
  <si>
    <t>AIMORES</t>
  </si>
  <si>
    <t>GUILMAN-AMOR</t>
  </si>
  <si>
    <t>NAVANHANDAVA</t>
  </si>
  <si>
    <t>SIMPLICIO</t>
  </si>
  <si>
    <t xml:space="preserve">STA CECILIA </t>
  </si>
  <si>
    <t>STA CLARA MG</t>
  </si>
  <si>
    <t>GUAPORE</t>
  </si>
  <si>
    <t xml:space="preserve">CORUMBA III </t>
  </si>
  <si>
    <t xml:space="preserve">ITIQUIRA II </t>
  </si>
  <si>
    <t>A.S.OLIVEIRA</t>
  </si>
  <si>
    <t>M. DE MORAES</t>
  </si>
  <si>
    <t>CACH.DOURADA</t>
  </si>
  <si>
    <t xml:space="preserve">P. PASSOS   </t>
  </si>
  <si>
    <t>FERREIRA GOMES</t>
  </si>
  <si>
    <t>CENÁRIO 1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</si>
  <si>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</si>
  <si>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</si>
  <si>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</si>
  <si>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</si>
  <si>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</si>
  <si>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</si>
  <si>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</si>
  <si>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</si>
  <si>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</si>
  <si>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</si>
  <si>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</si>
  <si>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</si>
  <si>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</si>
  <si>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</si>
  <si>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</si>
  <si>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</si>
  <si>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</si>
  <si>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</si>
  <si>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</si>
  <si>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</si>
  <si>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</si>
  <si>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</si>
  <si>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</si>
  <si>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</si>
  <si>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</si>
  <si>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</si>
  <si>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</si>
  <si>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</si>
  <si>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</si>
  <si>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</si>
  <si>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</si>
  <si>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</si>
  <si>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</si>
  <si>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</si>
  <si>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</si>
  <si>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</si>
  <si>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</si>
  <si>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</si>
  <si>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</si>
  <si>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</si>
  <si>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</si>
  <si>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</si>
  <si>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</si>
  <si>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</si>
  <si>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</si>
  <si>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</si>
  <si>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</si>
  <si>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</si>
  <si>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</si>
  <si>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</si>
  <si>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</si>
  <si>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</si>
  <si>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</si>
  <si>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</si>
  <si>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</si>
  <si>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</si>
  <si>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</si>
  <si>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</si>
  <si>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</si>
  <si>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</si>
  <si>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</si>
  <si>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</si>
  <si>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</si>
  <si>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</si>
  <si>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</si>
  <si>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</si>
  <si>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</si>
  <si>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</si>
  <si>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</si>
  <si>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</si>
  <si>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</si>
  <si>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</si>
  <si>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</si>
  <si>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</si>
  <si>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</si>
  <si>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</si>
  <si>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</si>
  <si>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</si>
  <si>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</si>
  <si>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</si>
  <si>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</si>
  <si>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</si>
  <si>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</si>
  <si>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</si>
  <si>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</si>
  <si>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</si>
  <si>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</si>
  <si>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</si>
  <si>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</si>
  <si>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</si>
  <si>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</si>
  <si>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</si>
  <si>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</si>
  <si>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</si>
  <si>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</si>
  <si>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</si>
  <si>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</si>
  <si>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</si>
  <si>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</si>
  <si>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</si>
  <si>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</si>
  <si>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</si>
  <si>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</si>
  <si>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</si>
  <si>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</si>
  <si>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</si>
  <si>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</si>
  <si>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</si>
  <si>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</si>
  <si>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</si>
  <si>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</si>
  <si>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</si>
  <si>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</si>
  <si>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</si>
  <si>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</si>
  <si>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</si>
  <si>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</si>
  <si>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</si>
  <si>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</si>
  <si>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</si>
  <si>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</si>
  <si>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</si>
  <si>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</si>
  <si>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</si>
  <si>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</si>
  <si>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</si>
  <si>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</si>
  <si>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</si>
  <si>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</si>
  <si>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</si>
  <si>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</si>
  <si>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</si>
  <si>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</si>
  <si>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</si>
  <si>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</si>
  <si>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</si>
  <si>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</si>
  <si>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</si>
  <si>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</si>
  <si>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</si>
  <si>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</si>
  <si>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</si>
  <si>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</si>
  <si>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</si>
  <si>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</si>
  <si>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</si>
  <si>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</si>
  <si>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</si>
  <si>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</si>
  <si>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</si>
  <si>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</si>
  <si>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</si>
  <si>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</si>
  <si>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</si>
  <si>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</si>
  <si>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</si>
  <si>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</si>
  <si>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</si>
  <si>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</si>
  <si>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</si>
  <si>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</si>
  <si>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</si>
  <si>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</si>
  <si>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</si>
  <si>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</si>
  <si>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</si>
  <si>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</si>
  <si>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</si>
  <si>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</si>
  <si>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</si>
  <si>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</si>
  <si>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</si>
  <si>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</si>
  <si>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</si>
  <si>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</si>
  <si>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</si>
  <si>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</si>
  <si>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</si>
  <si>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</si>
  <si>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</si>
  <si>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</si>
  <si>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</si>
  <si>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</si>
  <si>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</si>
  <si>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</si>
  <si>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</si>
  <si>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</si>
  <si>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</si>
  <si>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</si>
  <si>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</si>
  <si>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</si>
  <si>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</si>
  <si>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</si>
  <si>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</si>
  <si>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</si>
  <si>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</si>
  <si>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</si>
  <si>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</si>
  <si>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</si>
  <si>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</si>
  <si>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</si>
  <si>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</si>
  <si>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</si>
  <si>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</si>
  <si>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</si>
  <si>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</si>
  <si>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</si>
  <si>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</si>
  <si>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</si>
  <si>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</si>
  <si>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</si>
  <si>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</si>
  <si>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</si>
  <si>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</si>
  <si>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</si>
  <si>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</si>
  <si>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</si>
  <si>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</si>
  <si>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 xml:space="preserve">Bacia </t>
  </si>
  <si>
    <t>M0</t>
  </si>
  <si>
    <t>S</t>
  </si>
  <si>
    <t>NE</t>
  </si>
  <si>
    <t>N</t>
  </si>
  <si>
    <t>SE/CO</t>
  </si>
  <si>
    <t>Bacia do Rio Araguari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</si>
  <si>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</si>
  <si>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</si>
  <si>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</si>
  <si>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</si>
  <si>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</si>
  <si>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</si>
  <si>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</si>
  <si>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</si>
  <si>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</si>
  <si>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</si>
  <si>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</si>
  <si>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</si>
  <si>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</si>
  <si>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</si>
  <si>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</si>
  <si>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</si>
  <si>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</si>
  <si>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</si>
  <si>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</si>
  <si>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</si>
  <si>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</si>
  <si>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</si>
  <si>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</si>
  <si>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</si>
  <si>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Nome</t>
  </si>
  <si>
    <t>Entrada</t>
  </si>
  <si>
    <t>Cen1</t>
  </si>
  <si>
    <t>Cod</t>
  </si>
  <si>
    <t xml:space="preserve">CAMARGOS    </t>
  </si>
  <si>
    <t xml:space="preserve">ITUTINGA    </t>
  </si>
  <si>
    <t xml:space="preserve">FURNAS      </t>
  </si>
  <si>
    <t xml:space="preserve">ESTREITO    </t>
  </si>
  <si>
    <t xml:space="preserve">JAGUARA     </t>
  </si>
  <si>
    <t xml:space="preserve">IGARAPAVA   </t>
  </si>
  <si>
    <t xml:space="preserve">P. COLOMBIA </t>
  </si>
  <si>
    <t xml:space="preserve">CACONDE     </t>
  </si>
  <si>
    <t xml:space="preserve">E. DA CUNHA </t>
  </si>
  <si>
    <t xml:space="preserve">MARIMBONDO  </t>
  </si>
  <si>
    <t xml:space="preserve">A. VERMELHA </t>
  </si>
  <si>
    <t xml:space="preserve">BOCAINA     </t>
  </si>
  <si>
    <t xml:space="preserve">BATALHA     </t>
  </si>
  <si>
    <t xml:space="preserve">EMBORCACAO  </t>
  </si>
  <si>
    <t xml:space="preserve">NOVA PONTE  </t>
  </si>
  <si>
    <t xml:space="preserve">ITUMBIARA   </t>
  </si>
  <si>
    <t xml:space="preserve">SAO SIMAO   </t>
  </si>
  <si>
    <t xml:space="preserve">I.SOLTEIRA  </t>
  </si>
  <si>
    <t xml:space="preserve">A.S.LIMA    </t>
  </si>
  <si>
    <t xml:space="preserve">IBITINGA    </t>
  </si>
  <si>
    <t xml:space="preserve">PROMISSAO   </t>
  </si>
  <si>
    <t xml:space="preserve">T.IRMAOS    </t>
  </si>
  <si>
    <t>I.SOLT. EQV.</t>
  </si>
  <si>
    <t xml:space="preserve">JUPIA       </t>
  </si>
  <si>
    <t xml:space="preserve">P.PRIMAVERA </t>
  </si>
  <si>
    <t xml:space="preserve">A.A.LAYDNER </t>
  </si>
  <si>
    <t xml:space="preserve">PIRAJU      </t>
  </si>
  <si>
    <t xml:space="preserve">CHAVANTES   </t>
  </si>
  <si>
    <t xml:space="preserve">L.N. GARCEZ </t>
  </si>
  <si>
    <t xml:space="preserve">CANOAS II   </t>
  </si>
  <si>
    <t xml:space="preserve">CANOAS I    </t>
  </si>
  <si>
    <t xml:space="preserve">MAUA        </t>
  </si>
  <si>
    <t>SAO JERONIMO</t>
  </si>
  <si>
    <t xml:space="preserve">CAPIVARA    </t>
  </si>
  <si>
    <t xml:space="preserve">TAQUARUCU   </t>
  </si>
  <si>
    <t xml:space="preserve">ROSANA      </t>
  </si>
  <si>
    <t>S GDE CHOPIM</t>
  </si>
  <si>
    <t xml:space="preserve">ITAIPU      </t>
  </si>
  <si>
    <t xml:space="preserve">JORDAO      </t>
  </si>
  <si>
    <t xml:space="preserve">FUNDAO      </t>
  </si>
  <si>
    <t xml:space="preserve">G.B.MUNHOZ  </t>
  </si>
  <si>
    <t xml:space="preserve">SEGREDO     </t>
  </si>
  <si>
    <t xml:space="preserve">SAO JOAO    </t>
  </si>
  <si>
    <t>BAIXO IGUACU</t>
  </si>
  <si>
    <t>CACHOEIRINHA</t>
  </si>
  <si>
    <t xml:space="preserve">PAI QUERE   </t>
  </si>
  <si>
    <t xml:space="preserve">SAO ROQUE   </t>
  </si>
  <si>
    <t xml:space="preserve">GARIBALDI   </t>
  </si>
  <si>
    <t xml:space="preserve">ITA         </t>
  </si>
  <si>
    <t xml:space="preserve">FOZ CHAPECO </t>
  </si>
  <si>
    <t xml:space="preserve">MONTE CLARO </t>
  </si>
  <si>
    <t xml:space="preserve">ESPORA      </t>
  </si>
  <si>
    <t xml:space="preserve">CUBATAO     </t>
  </si>
  <si>
    <t xml:space="preserve">SAO JOSE    </t>
  </si>
  <si>
    <t>PASSO SAO JO</t>
  </si>
  <si>
    <t xml:space="preserve">TRAICAO     </t>
  </si>
  <si>
    <t xml:space="preserve">PEDREIRA    </t>
  </si>
  <si>
    <t xml:space="preserve">ERNESTINA   </t>
  </si>
  <si>
    <t xml:space="preserve">D.FRANCISCA </t>
  </si>
  <si>
    <t xml:space="preserve">G.P.SOUZA   </t>
  </si>
  <si>
    <t xml:space="preserve">PEDRAS      </t>
  </si>
  <si>
    <t xml:space="preserve">BILLINGS    </t>
  </si>
  <si>
    <t>BILLINGS_PED</t>
  </si>
  <si>
    <t xml:space="preserve">JAGUARI     </t>
  </si>
  <si>
    <t xml:space="preserve">PARAIBUNA   </t>
  </si>
  <si>
    <t xml:space="preserve">FUNIL       </t>
  </si>
  <si>
    <t xml:space="preserve">SIMPLICIO   </t>
  </si>
  <si>
    <t xml:space="preserve">ANTA_ARTF   </t>
  </si>
  <si>
    <t xml:space="preserve">ANTA        </t>
  </si>
  <si>
    <t xml:space="preserve">I. POMBOS   </t>
  </si>
  <si>
    <t xml:space="preserve">LAJES       </t>
  </si>
  <si>
    <t xml:space="preserve">BAGUARI     </t>
  </si>
  <si>
    <t xml:space="preserve">MASCARENHAS </t>
  </si>
  <si>
    <t xml:space="preserve">RONDON II   </t>
  </si>
  <si>
    <t xml:space="preserve">AIMORES     </t>
  </si>
  <si>
    <t xml:space="preserve">CANDONGA    </t>
  </si>
  <si>
    <t xml:space="preserve">TRES MARIAS </t>
  </si>
  <si>
    <t xml:space="preserve">QUEIMADO    </t>
  </si>
  <si>
    <t xml:space="preserve">ALTO TIET�  </t>
  </si>
  <si>
    <t xml:space="preserve">E.SOUZA     </t>
  </si>
  <si>
    <t>SOBRADINHO F</t>
  </si>
  <si>
    <t>ITAPARICA FI</t>
  </si>
  <si>
    <t xml:space="preserve">ITAPARICA   </t>
  </si>
  <si>
    <t xml:space="preserve">MOXOTO      </t>
  </si>
  <si>
    <t>P.AFONSO 123</t>
  </si>
  <si>
    <t>COMP. MOXOTO</t>
  </si>
  <si>
    <t xml:space="preserve">XINGO       </t>
  </si>
  <si>
    <t xml:space="preserve">SA CARVALHO </t>
  </si>
  <si>
    <t>COUTO MAGALH</t>
  </si>
  <si>
    <t xml:space="preserve">ITAPEBI     </t>
  </si>
  <si>
    <t xml:space="preserve">CANA BRAVA  </t>
  </si>
  <si>
    <t xml:space="preserve">ROSAL       </t>
  </si>
  <si>
    <t xml:space="preserve">PICADA      </t>
  </si>
  <si>
    <t xml:space="preserve">SOBRAGI     </t>
  </si>
  <si>
    <t xml:space="preserve">ITAOCARA    </t>
  </si>
  <si>
    <t xml:space="preserve">TOCOS       </t>
  </si>
  <si>
    <t xml:space="preserve">SANTANA     </t>
  </si>
  <si>
    <t>CACH.CALDEIR</t>
  </si>
  <si>
    <t xml:space="preserve">CORUMBA IV  </t>
  </si>
  <si>
    <t xml:space="preserve">MIRANDA     </t>
  </si>
  <si>
    <t xml:space="preserve">CORUMBA I   </t>
  </si>
  <si>
    <t xml:space="preserve">MACHADINHO  </t>
  </si>
  <si>
    <t xml:space="preserve">MONJOLINHO  </t>
  </si>
  <si>
    <t xml:space="preserve">SLT APIACAS </t>
  </si>
  <si>
    <t xml:space="preserve">SINOP       </t>
  </si>
  <si>
    <t xml:space="preserve">COLIDER     </t>
  </si>
  <si>
    <t xml:space="preserve">TELES PIRES </t>
  </si>
  <si>
    <t xml:space="preserve">SAO MANOEL  </t>
  </si>
  <si>
    <t>SALTO DO RIO</t>
  </si>
  <si>
    <t xml:space="preserve">CACU        </t>
  </si>
  <si>
    <t>BARRA DOS CO</t>
  </si>
  <si>
    <t xml:space="preserve">OURINHOS    </t>
  </si>
  <si>
    <t xml:space="preserve">SERRA FACAO </t>
  </si>
  <si>
    <t xml:space="preserve">P.CAVALO    </t>
  </si>
  <si>
    <t xml:space="preserve">IRAPE       </t>
  </si>
  <si>
    <t xml:space="preserve">PEIXE ANGIC </t>
  </si>
  <si>
    <t xml:space="preserve">MURTA       </t>
  </si>
  <si>
    <t xml:space="preserve">ITIQUIRA I  </t>
  </si>
  <si>
    <t>FOZ DO RIO C</t>
  </si>
  <si>
    <t xml:space="preserve">P. ESTRELA  </t>
  </si>
  <si>
    <t xml:space="preserve">TRAIRA      </t>
  </si>
  <si>
    <t xml:space="preserve">BAU I       </t>
  </si>
  <si>
    <t xml:space="preserve">BALBINA     </t>
  </si>
  <si>
    <t xml:space="preserve">SERRA MESA  </t>
  </si>
  <si>
    <t xml:space="preserve">LAJEADO     </t>
  </si>
  <si>
    <t xml:space="preserve">S. QUEBRADA </t>
  </si>
  <si>
    <t>SANTA ISABEL</t>
  </si>
  <si>
    <t xml:space="preserve">MANSO       </t>
  </si>
  <si>
    <t xml:space="preserve">SAMUEL      </t>
  </si>
  <si>
    <t>COARACY NUNE</t>
  </si>
  <si>
    <t xml:space="preserve">PONTE PEDRA </t>
  </si>
  <si>
    <t xml:space="preserve">OLHO DAGUA  </t>
  </si>
  <si>
    <t xml:space="preserve">14 DE JULHO </t>
  </si>
  <si>
    <t xml:space="preserve">JIRAU       </t>
  </si>
  <si>
    <t xml:space="preserve">STO ANTONIO </t>
  </si>
  <si>
    <t xml:space="preserve">BELO MONTE  </t>
  </si>
  <si>
    <t xml:space="preserve">ITUMIRIM    </t>
  </si>
  <si>
    <t>STO ANT JARI</t>
  </si>
  <si>
    <t xml:space="preserve">DARDANELOS  </t>
  </si>
  <si>
    <t>BELO MONTE P</t>
  </si>
  <si>
    <t>BELO MONTE J</t>
  </si>
  <si>
    <t xml:space="preserve">SALTO       </t>
  </si>
  <si>
    <t xml:space="preserve">JAURU       </t>
  </si>
  <si>
    <t xml:space="preserve">GUAPORE     </t>
  </si>
  <si>
    <t>FERREIRA GOM</t>
  </si>
  <si>
    <t xml:space="preserve">POSTO ZERO  </t>
  </si>
  <si>
    <t>BILLINGS ANT</t>
  </si>
  <si>
    <t>BELO MONTE C</t>
  </si>
  <si>
    <t xml:space="preserve">FONTES      </t>
  </si>
  <si>
    <t xml:space="preserve">ITAGUACU    </t>
  </si>
  <si>
    <t xml:space="preserve">VIGARIO     </t>
  </si>
  <si>
    <t/>
  </si>
  <si>
    <t>Q</t>
  </si>
  <si>
    <t>F</t>
  </si>
  <si>
    <t>Art</t>
  </si>
  <si>
    <t>AA</t>
  </si>
  <si>
    <t>AM</t>
  </si>
  <si>
    <t>Referencia</t>
  </si>
  <si>
    <t>% Referencia</t>
  </si>
  <si>
    <t>month</t>
  </si>
  <si>
    <t>Vazao</t>
  </si>
  <si>
    <t>C</t>
  </si>
  <si>
    <t>E</t>
  </si>
  <si>
    <t>AjustesCen1!$AA$4:$AX$323</t>
  </si>
  <si>
    <t>AjustesCen1!$AM$4:$AX$323</t>
  </si>
  <si>
    <t>Posto Artificial [C]alculado / [E]ntrada</t>
  </si>
  <si>
    <t>SUDESTE</t>
  </si>
  <si>
    <t>MADEIRA</t>
  </si>
  <si>
    <t>PARANA</t>
  </si>
  <si>
    <t>SUL</t>
  </si>
  <si>
    <t>NORDESTE</t>
  </si>
  <si>
    <t>Amazonas - Teles Pires</t>
  </si>
  <si>
    <t>Amazonas - Madeira</t>
  </si>
  <si>
    <t>Baixo Paraná - Itaipu</t>
  </si>
  <si>
    <t>Amazonas - Belo Monte</t>
  </si>
  <si>
    <t>ITAIPU Incr</t>
  </si>
  <si>
    <t>** sempre calculado</t>
  </si>
  <si>
    <t>MERCADO</t>
  </si>
  <si>
    <t>BACIAS</t>
  </si>
  <si>
    <t>VAZÃO (m3/s)</t>
  </si>
  <si>
    <t>ENA MLT (MWmes)</t>
  </si>
  <si>
    <t>REE</t>
  </si>
  <si>
    <t>ENA (MWmed)</t>
  </si>
  <si>
    <t xml:space="preserve">   META (% da referência ou MWmed)     -     Usar "=" para manter valor de entrada</t>
  </si>
  <si>
    <t>semana</t>
  </si>
  <si>
    <t>dias</t>
  </si>
  <si>
    <t>REGRESSÕES</t>
  </si>
  <si>
    <t>Y = A0 + A1 * X</t>
  </si>
  <si>
    <t>Posto Regredido</t>
  </si>
  <si>
    <t>Posto Base</t>
  </si>
  <si>
    <t>Código</t>
  </si>
  <si>
    <t>A0</t>
  </si>
  <si>
    <t>A1</t>
  </si>
  <si>
    <t>Regressão de vazoes futuras?</t>
  </si>
  <si>
    <t>REGREDIDOS + CALCULADOS para vazoes futuras.</t>
  </si>
  <si>
    <t>sem1</t>
  </si>
  <si>
    <t>sem2</t>
  </si>
  <si>
    <t xml:space="preserve"> </t>
  </si>
  <si>
    <t>sem3</t>
  </si>
  <si>
    <t>sem4</t>
  </si>
  <si>
    <t>sem5</t>
  </si>
  <si>
    <t>sem6</t>
  </si>
  <si>
    <t>CR</t>
  </si>
  <si>
    <t>AjustesCen1!$BR$4:$CC$323</t>
  </si>
  <si>
    <t>Arquivos de Entrada Previvaz</t>
  </si>
  <si>
    <t>Cálculo de vazoes incrementais passadas?</t>
  </si>
  <si>
    <t>Acomph + RDH</t>
  </si>
  <si>
    <t>Meta atingida</t>
  </si>
  <si>
    <t>Saida Previvaz</t>
  </si>
  <si>
    <t>REGRAS</t>
  </si>
  <si>
    <t>A</t>
  </si>
  <si>
    <t>B</t>
  </si>
  <si>
    <t>= VAZ(301)*A+B</t>
  </si>
  <si>
    <t>VAZ(119)</t>
  </si>
  <si>
    <t>TVR - BELO MONTE</t>
  </si>
  <si>
    <t>PIMENTAL</t>
  </si>
  <si>
    <t>Bacia do Rio Xingu</t>
  </si>
  <si>
    <t>SEMANAL</t>
  </si>
  <si>
    <t>SAO MANOEL</t>
  </si>
  <si>
    <t>PARANAPANEMA</t>
  </si>
  <si>
    <t>MANAUS</t>
  </si>
  <si>
    <t>ITAIPU Mont PARANA</t>
  </si>
  <si>
    <t>ITAIPU Mont PARANAPANEMA</t>
  </si>
  <si>
    <t>Fech mês</t>
  </si>
  <si>
    <t>SÃO MANUEL</t>
  </si>
  <si>
    <t>sem7</t>
  </si>
  <si>
    <t>sem8</t>
  </si>
  <si>
    <t>sem9</t>
  </si>
  <si>
    <t>sem10</t>
  </si>
  <si>
    <t>sem11</t>
  </si>
  <si>
    <t>sem12</t>
  </si>
  <si>
    <t>ACOMPH</t>
  </si>
  <si>
    <t>RDH</t>
  </si>
  <si>
    <t>ACOMPH AUX</t>
  </si>
  <si>
    <t>RDH AUX</t>
  </si>
  <si>
    <t>nome</t>
  </si>
  <si>
    <t>Modo TVR Belo Monte (Semanal)</t>
  </si>
  <si>
    <t>VE</t>
  </si>
  <si>
    <t>REF</t>
  </si>
  <si>
    <t>CEN1</t>
  </si>
  <si>
    <t>SÃO DOMINGOS</t>
  </si>
  <si>
    <t>303x</t>
  </si>
  <si>
    <t>SAO DOMINGOS</t>
  </si>
  <si>
    <t>238x</t>
  </si>
  <si>
    <t>VAZ(203)</t>
  </si>
  <si>
    <t>= VAZ(201)*A+B</t>
  </si>
  <si>
    <t>x203</t>
  </si>
  <si>
    <t>x119</t>
  </si>
  <si>
    <t>x118</t>
  </si>
  <si>
    <t>gravar arqui_previvaz</t>
  </si>
  <si>
    <t>Semana-1</t>
  </si>
  <si>
    <t>Semana-2</t>
  </si>
  <si>
    <t>Semana-3</t>
  </si>
  <si>
    <t>Semana-4</t>
  </si>
  <si>
    <t>Semana-5</t>
  </si>
  <si>
    <t>Semana-6</t>
  </si>
  <si>
    <t>a</t>
  </si>
  <si>
    <t>MLT</t>
  </si>
  <si>
    <t>Fech.</t>
  </si>
  <si>
    <t>Medmes</t>
  </si>
  <si>
    <t>ENAMedmes</t>
  </si>
  <si>
    <t>M+1</t>
  </si>
  <si>
    <t>FIM</t>
  </si>
  <si>
    <t>SEMANA ATUAL</t>
  </si>
  <si>
    <t>SEMANA CV</t>
  </si>
  <si>
    <t>=semana estimada</t>
  </si>
  <si>
    <t>=semana limite regressao</t>
  </si>
  <si>
    <t>TIBAGI MONT</t>
  </si>
  <si>
    <t>MAUA</t>
  </si>
  <si>
    <t>TIBAGI</t>
  </si>
  <si>
    <t>AjustesCenDiario!$AB$4:$CA$323</t>
  </si>
  <si>
    <t>AjustesCenDiario!$BB$4:$CA$323</t>
  </si>
  <si>
    <t>AjustesCenDiario!$CF$4:$DE$323</t>
  </si>
  <si>
    <t>CenDiario</t>
  </si>
  <si>
    <t>Mensal</t>
  </si>
  <si>
    <t>v: 2020-01-21 17:00</t>
  </si>
  <si>
    <t>Column1</t>
  </si>
  <si>
    <t>Column2</t>
  </si>
  <si>
    <t>Column3</t>
  </si>
  <si>
    <t>Column4</t>
  </si>
  <si>
    <t>Column5</t>
  </si>
  <si>
    <t>dt_update</t>
  </si>
  <si>
    <t>dt_ipdo</t>
  </si>
  <si>
    <t>ENA_SE</t>
  </si>
  <si>
    <t>ENA_S</t>
  </si>
  <si>
    <t>ENA_NE</t>
  </si>
  <si>
    <t>ENA_N</t>
  </si>
  <si>
    <t>Data</t>
  </si>
  <si>
    <t>Vaz_nat</t>
  </si>
  <si>
    <t>Vaz_Inc</t>
  </si>
  <si>
    <t>Reserv</t>
  </si>
  <si>
    <t>Data_Update</t>
  </si>
  <si>
    <t>São Roque</t>
  </si>
  <si>
    <t>SÂO ROQUE</t>
  </si>
  <si>
    <t>BARRA BRAUNA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</si>
</sst>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&quot;Sem &quot;0"/>
    <numFmt numFmtId="165" formatCode="000"/>
    <numFmt numFmtId="166" formatCode="0.0000"/>
    <numFmt numFmtId="167" formatCode="_-* #,##0_-;\-* #,##0_-;_-* &quot;-&quot;??_-;_-@_-"/>
    <numFmt numFmtId="168" formatCode="0.0"/>
    <numFmt numFmtId="169" formatCode="0.000"/>
    <numFmt numFmtId="170" formatCode="#,##0.0000"/>
    <numFmt numFmtId="171" formatCode="mmm"/>
    <numFmt numFmtId="172" formatCode="d/m;@"/>
    <numFmt numFmtId="173" formatCode="_-* #,##0.000_-;\-* #,##0.000_-;_-* &quot;-&quot;??_-;_-@_-"/>
  </numFmts>
  <fonts count="4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4"/>
      <color rgb="FF000000"/>
      <name val="Calibri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0" tint="-4.9989318521683403E-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2" tint="-0.749992370372631"/>
      <name val="Arial"/>
      <family val="2"/>
    </font>
    <font>
      <sz val="8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rgb="FFA5A5A5"/>
      </patternFill>
    </fill>
    <fill>
      <patternFill patternType="solid">
        <fgColor rgb="FF7AAE56"/>
        <bgColor indexed="64"/>
      </patternFill>
    </fill>
    <fill>
      <patternFill patternType="solid">
        <fgColor theme="2" tint="-0.749992370372631"/>
        <bgColor indexed="64"/>
      </patternFill>
    </fill>
  </fills>
  <borders count="14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1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37" fillId="40" borderId="124" applyNumberFormat="0" applyAlignment="0" applyProtection="0"/>
    <xf numFmtId="0" fontId="16" fillId="42" borderId="125" applyNumberFormat="0" applyAlignment="0" applyProtection="0"/>
  </cellStyleXfs>
  <cellXfs count="561">
    <xf numFmtId="0" fontId="0" fillId="0" borderId="0" xfId="0"/>
    <xf numFmtId="165" fontId="3" fillId="0" borderId="0" xfId="1" applyNumberFormat="1" applyFont="1" applyAlignment="1">
      <alignment horizontal="center"/>
    </xf>
    <xf numFmtId="165" fontId="12" fillId="0" borderId="0" xfId="1" applyNumberFormat="1" applyFont="1" applyAlignment="1">
      <alignment horizontal="center"/>
    </xf>
    <xf numFmtId="0" fontId="12" fillId="0" borderId="0" xfId="1" applyFont="1" applyAlignment="1">
      <alignment horizontal="center"/>
    </xf>
    <xf numFmtId="165" fontId="7" fillId="3" borderId="6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0" fontId="9" fillId="4" borderId="7" xfId="1" applyFont="1" applyFill="1" applyBorder="1" applyAlignment="1">
      <alignment horizontal="center"/>
    </xf>
    <xf numFmtId="165" fontId="12" fillId="6" borderId="6" xfId="1" applyNumberFormat="1" applyFont="1" applyFill="1" applyBorder="1" applyAlignment="1">
      <alignment horizontal="center"/>
    </xf>
    <xf numFmtId="0" fontId="9" fillId="6" borderId="7" xfId="1" applyFont="1" applyFill="1" applyBorder="1" applyAlignment="1">
      <alignment horizontal="center"/>
    </xf>
    <xf numFmtId="165" fontId="12" fillId="6" borderId="8" xfId="1" applyNumberFormat="1" applyFont="1" applyFill="1" applyBorder="1" applyAlignment="1">
      <alignment horizontal="center"/>
    </xf>
    <xf numFmtId="0" fontId="9" fillId="6" borderId="10" xfId="1" applyFont="1" applyFill="1" applyBorder="1" applyAlignment="1">
      <alignment horizontal="center"/>
    </xf>
    <xf numFmtId="165" fontId="7" fillId="3" borderId="3" xfId="1" applyNumberFormat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165" fontId="4" fillId="6" borderId="24" xfId="1" applyNumberFormat="1" applyFont="1" applyFill="1" applyBorder="1" applyAlignment="1">
      <alignment horizontal="center"/>
    </xf>
    <xf numFmtId="0" fontId="9" fillId="6" borderId="25" xfId="1" applyFont="1" applyFill="1" applyBorder="1" applyAlignment="1">
      <alignment horizontal="center"/>
    </xf>
    <xf numFmtId="165" fontId="4" fillId="6" borderId="26" xfId="1" applyNumberFormat="1" applyFont="1" applyFill="1" applyBorder="1" applyAlignment="1">
      <alignment horizontal="center"/>
    </xf>
    <xf numFmtId="0" fontId="9" fillId="6" borderId="28" xfId="1" applyFont="1" applyFill="1" applyBorder="1" applyAlignment="1">
      <alignment horizontal="center"/>
    </xf>
    <xf numFmtId="165" fontId="10" fillId="6" borderId="24" xfId="1" applyNumberFormat="1" applyFont="1" applyFill="1" applyBorder="1" applyAlignment="1">
      <alignment horizontal="center"/>
    </xf>
    <xf numFmtId="0" fontId="10" fillId="6" borderId="25" xfId="1" applyFont="1" applyFill="1" applyBorder="1" applyAlignment="1">
      <alignment horizontal="center"/>
    </xf>
    <xf numFmtId="165" fontId="10" fillId="6" borderId="26" xfId="1" applyNumberFormat="1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4" fontId="5" fillId="8" borderId="2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4" fontId="18" fillId="2" borderId="0" xfId="0" applyNumberFormat="1" applyFont="1" applyFill="1" applyAlignment="1">
      <alignment horizontal="center" vertical="center"/>
    </xf>
    <xf numFmtId="165" fontId="7" fillId="3" borderId="31" xfId="1" applyNumberFormat="1" applyFont="1" applyFill="1" applyBorder="1" applyAlignment="1">
      <alignment horizontal="center"/>
    </xf>
    <xf numFmtId="0" fontId="7" fillId="3" borderId="32" xfId="1" applyFont="1" applyFill="1" applyBorder="1" applyAlignment="1">
      <alignment horizontal="center"/>
    </xf>
    <xf numFmtId="165" fontId="9" fillId="4" borderId="31" xfId="1" applyNumberFormat="1" applyFont="1" applyFill="1" applyBorder="1" applyAlignment="1">
      <alignment horizontal="center"/>
    </xf>
    <xf numFmtId="0" fontId="9" fillId="4" borderId="32" xfId="1" applyFont="1" applyFill="1" applyBorder="1" applyAlignment="1">
      <alignment horizontal="center"/>
    </xf>
    <xf numFmtId="165" fontId="12" fillId="6" borderId="31" xfId="1" applyNumberFormat="1" applyFont="1" applyFill="1" applyBorder="1" applyAlignment="1">
      <alignment horizontal="center"/>
    </xf>
    <xf numFmtId="0" fontId="9" fillId="6" borderId="32" xfId="1" applyFont="1" applyFill="1" applyBorder="1" applyAlignment="1">
      <alignment horizontal="center"/>
    </xf>
    <xf numFmtId="165" fontId="12" fillId="6" borderId="33" xfId="1" applyNumberFormat="1" applyFont="1" applyFill="1" applyBorder="1" applyAlignment="1">
      <alignment horizontal="center"/>
    </xf>
    <xf numFmtId="0" fontId="9" fillId="6" borderId="34" xfId="1" applyFont="1" applyFill="1" applyBorder="1" applyAlignment="1">
      <alignment horizontal="center"/>
    </xf>
    <xf numFmtId="165" fontId="7" fillId="3" borderId="29" xfId="1" applyNumberFormat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165" fontId="6" fillId="3" borderId="29" xfId="1" applyNumberFormat="1" applyFont="1" applyFill="1" applyBorder="1" applyAlignment="1">
      <alignment horizontal="center"/>
    </xf>
    <xf numFmtId="0" fontId="6" fillId="3" borderId="30" xfId="1" applyFont="1" applyFill="1" applyBorder="1" applyAlignment="1">
      <alignment horizontal="center"/>
    </xf>
    <xf numFmtId="165" fontId="10" fillId="6" borderId="31" xfId="1" applyNumberFormat="1" applyFont="1" applyFill="1" applyBorder="1" applyAlignment="1">
      <alignment horizontal="center"/>
    </xf>
    <xf numFmtId="0" fontId="10" fillId="6" borderId="32" xfId="1" applyFont="1" applyFill="1" applyBorder="1" applyAlignment="1">
      <alignment horizontal="center"/>
    </xf>
    <xf numFmtId="165" fontId="10" fillId="6" borderId="33" xfId="1" applyNumberFormat="1" applyFont="1" applyFill="1" applyBorder="1" applyAlignment="1">
      <alignment horizontal="center"/>
    </xf>
    <xf numFmtId="0" fontId="10" fillId="6" borderId="34" xfId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3" fontId="9" fillId="6" borderId="2" xfId="1" applyNumberFormat="1" applyFont="1" applyFill="1" applyBorder="1" applyAlignment="1">
      <alignment horizontal="center"/>
    </xf>
    <xf numFmtId="3" fontId="10" fillId="6" borderId="2" xfId="1" applyNumberFormat="1" applyFont="1" applyFill="1" applyBorder="1" applyAlignment="1">
      <alignment horizontal="center"/>
    </xf>
    <xf numFmtId="16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/>
    </xf>
    <xf numFmtId="1" fontId="3" fillId="2" borderId="0" xfId="1" applyNumberFormat="1" applyFont="1" applyFill="1" applyAlignment="1">
      <alignment horizontal="center"/>
    </xf>
    <xf numFmtId="16" fontId="12" fillId="0" borderId="0" xfId="1" applyNumberFormat="1" applyFont="1" applyAlignment="1">
      <alignment horizontal="center"/>
    </xf>
    <xf numFmtId="1" fontId="12" fillId="0" borderId="0" xfId="1" applyNumberFormat="1" applyFont="1" applyAlignment="1">
      <alignment horizontal="center"/>
    </xf>
    <xf numFmtId="3" fontId="9" fillId="6" borderId="6" xfId="1" applyNumberFormat="1" applyFont="1" applyFill="1" applyBorder="1" applyAlignment="1">
      <alignment horizontal="center"/>
    </xf>
    <xf numFmtId="3" fontId="9" fillId="6" borderId="7" xfId="1" applyNumberFormat="1" applyFont="1" applyFill="1" applyBorder="1" applyAlignment="1">
      <alignment horizontal="center"/>
    </xf>
    <xf numFmtId="3" fontId="9" fillId="6" borderId="8" xfId="1" applyNumberFormat="1" applyFont="1" applyFill="1" applyBorder="1" applyAlignment="1">
      <alignment horizontal="center"/>
    </xf>
    <xf numFmtId="3" fontId="9" fillId="6" borderId="9" xfId="1" applyNumberFormat="1" applyFont="1" applyFill="1" applyBorder="1" applyAlignment="1">
      <alignment horizontal="center"/>
    </xf>
    <xf numFmtId="3" fontId="9" fillId="6" borderId="10" xfId="1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165" fontId="9" fillId="4" borderId="24" xfId="1" applyNumberFormat="1" applyFont="1" applyFill="1" applyBorder="1" applyAlignment="1">
      <alignment horizontal="center"/>
    </xf>
    <xf numFmtId="0" fontId="9" fillId="4" borderId="25" xfId="1" applyFont="1" applyFill="1" applyBorder="1" applyAlignment="1">
      <alignment horizontal="center"/>
    </xf>
    <xf numFmtId="165" fontId="6" fillId="3" borderId="21" xfId="1" applyNumberFormat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/>
    </xf>
    <xf numFmtId="3" fontId="11" fillId="4" borderId="24" xfId="1" applyNumberFormat="1" applyFont="1" applyFill="1" applyBorder="1" applyAlignment="1">
      <alignment horizontal="center"/>
    </xf>
    <xf numFmtId="3" fontId="10" fillId="6" borderId="24" xfId="1" applyNumberFormat="1" applyFont="1" applyFill="1" applyBorder="1" applyAlignment="1">
      <alignment horizontal="center"/>
    </xf>
    <xf numFmtId="3" fontId="10" fillId="6" borderId="25" xfId="1" applyNumberFormat="1" applyFont="1" applyFill="1" applyBorder="1" applyAlignment="1">
      <alignment horizontal="center"/>
    </xf>
    <xf numFmtId="3" fontId="10" fillId="6" borderId="26" xfId="1" applyNumberFormat="1" applyFont="1" applyFill="1" applyBorder="1" applyAlignment="1">
      <alignment horizontal="center"/>
    </xf>
    <xf numFmtId="3" fontId="10" fillId="6" borderId="27" xfId="1" applyNumberFormat="1" applyFont="1" applyFill="1" applyBorder="1" applyAlignment="1">
      <alignment horizontal="center"/>
    </xf>
    <xf numFmtId="3" fontId="10" fillId="6" borderId="28" xfId="1" applyNumberFormat="1" applyFont="1" applyFill="1" applyBorder="1" applyAlignment="1">
      <alignment horizontal="center"/>
    </xf>
    <xf numFmtId="3" fontId="9" fillId="6" borderId="31" xfId="1" applyNumberFormat="1" applyFont="1" applyFill="1" applyBorder="1" applyAlignment="1">
      <alignment horizontal="center"/>
    </xf>
    <xf numFmtId="3" fontId="9" fillId="6" borderId="32" xfId="1" applyNumberFormat="1" applyFont="1" applyFill="1" applyBorder="1" applyAlignment="1">
      <alignment horizontal="center"/>
    </xf>
    <xf numFmtId="3" fontId="9" fillId="6" borderId="33" xfId="1" applyNumberFormat="1" applyFont="1" applyFill="1" applyBorder="1" applyAlignment="1">
      <alignment horizontal="center"/>
    </xf>
    <xf numFmtId="3" fontId="9" fillId="6" borderId="36" xfId="1" applyNumberFormat="1" applyFont="1" applyFill="1" applyBorder="1" applyAlignment="1">
      <alignment horizontal="center"/>
    </xf>
    <xf numFmtId="3" fontId="9" fillId="6" borderId="34" xfId="1" applyNumberFormat="1" applyFont="1" applyFill="1" applyBorder="1" applyAlignment="1">
      <alignment horizontal="center"/>
    </xf>
    <xf numFmtId="14" fontId="8" fillId="7" borderId="31" xfId="0" applyNumberFormat="1" applyFont="1" applyFill="1" applyBorder="1" applyAlignment="1">
      <alignment horizontal="center" vertical="center"/>
    </xf>
    <xf numFmtId="3" fontId="10" fillId="6" borderId="33" xfId="1" applyNumberFormat="1" applyFont="1" applyFill="1" applyBorder="1" applyAlignment="1">
      <alignment horizontal="center"/>
    </xf>
    <xf numFmtId="3" fontId="10" fillId="6" borderId="36" xfId="1" applyNumberFormat="1" applyFont="1" applyFill="1" applyBorder="1" applyAlignment="1">
      <alignment horizontal="center"/>
    </xf>
    <xf numFmtId="3" fontId="10" fillId="6" borderId="34" xfId="1" applyNumberFormat="1" applyFont="1" applyFill="1" applyBorder="1" applyAlignment="1">
      <alignment horizontal="center"/>
    </xf>
    <xf numFmtId="3" fontId="10" fillId="6" borderId="31" xfId="1" applyNumberFormat="1" applyFont="1" applyFill="1" applyBorder="1" applyAlignment="1">
      <alignment horizontal="center"/>
    </xf>
    <xf numFmtId="3" fontId="10" fillId="6" borderId="32" xfId="1" applyNumberFormat="1" applyFont="1" applyFill="1" applyBorder="1" applyAlignment="1">
      <alignment horizontal="center"/>
    </xf>
    <xf numFmtId="165" fontId="20" fillId="3" borderId="29" xfId="1" applyNumberFormat="1" applyFont="1" applyFill="1" applyBorder="1" applyAlignment="1">
      <alignment horizontal="center"/>
    </xf>
    <xf numFmtId="0" fontId="20" fillId="3" borderId="30" xfId="1" applyFont="1" applyFill="1" applyBorder="1" applyAlignment="1">
      <alignment horizontal="center"/>
    </xf>
    <xf numFmtId="165" fontId="2" fillId="6" borderId="31" xfId="1" applyNumberFormat="1" applyFont="1" applyFill="1" applyBorder="1" applyAlignment="1">
      <alignment horizontal="center"/>
    </xf>
    <xf numFmtId="3" fontId="20" fillId="12" borderId="31" xfId="1" applyNumberFormat="1" applyFont="1" applyFill="1" applyBorder="1" applyAlignment="1">
      <alignment horizontal="center"/>
    </xf>
    <xf numFmtId="3" fontId="20" fillId="12" borderId="2" xfId="1" applyNumberFormat="1" applyFont="1" applyFill="1" applyBorder="1" applyAlignment="1">
      <alignment horizontal="center"/>
    </xf>
    <xf numFmtId="3" fontId="20" fillId="12" borderId="32" xfId="1" applyNumberFormat="1" applyFont="1" applyFill="1" applyBorder="1" applyAlignment="1">
      <alignment horizontal="center"/>
    </xf>
    <xf numFmtId="165" fontId="6" fillId="11" borderId="41" xfId="1" applyNumberFormat="1" applyFont="1" applyFill="1" applyBorder="1" applyAlignment="1">
      <alignment horizontal="center" vertical="center" wrapText="1"/>
    </xf>
    <xf numFmtId="0" fontId="6" fillId="11" borderId="42" xfId="1" applyFont="1" applyFill="1" applyBorder="1" applyAlignment="1">
      <alignment horizontal="center" vertical="center" wrapText="1"/>
    </xf>
    <xf numFmtId="0" fontId="0" fillId="11" borderId="0" xfId="0" applyFill="1"/>
    <xf numFmtId="14" fontId="8" fillId="11" borderId="40" xfId="0" applyNumberFormat="1" applyFont="1" applyFill="1" applyBorder="1" applyAlignment="1">
      <alignment horizontal="center" vertical="center"/>
    </xf>
    <xf numFmtId="14" fontId="8" fillId="11" borderId="19" xfId="0" applyNumberFormat="1" applyFont="1" applyFill="1" applyBorder="1" applyAlignment="1">
      <alignment horizontal="center" vertical="center"/>
    </xf>
    <xf numFmtId="14" fontId="8" fillId="11" borderId="43" xfId="0" applyNumberFormat="1" applyFont="1" applyFill="1" applyBorder="1" applyAlignment="1">
      <alignment horizontal="center" vertical="center"/>
    </xf>
    <xf numFmtId="0" fontId="14" fillId="11" borderId="0" xfId="0" applyFont="1" applyFill="1"/>
    <xf numFmtId="165" fontId="7" fillId="11" borderId="31" xfId="1" applyNumberFormat="1" applyFont="1" applyFill="1" applyBorder="1" applyAlignment="1">
      <alignment horizontal="center" vertical="center" wrapText="1"/>
    </xf>
    <xf numFmtId="0" fontId="7" fillId="11" borderId="32" xfId="1" applyFont="1" applyFill="1" applyBorder="1" applyAlignment="1">
      <alignment horizontal="center" vertical="center" wrapText="1"/>
    </xf>
    <xf numFmtId="14" fontId="8" fillId="11" borderId="31" xfId="0" applyNumberFormat="1" applyFont="1" applyFill="1" applyBorder="1" applyAlignment="1">
      <alignment horizontal="center" vertical="center"/>
    </xf>
    <xf numFmtId="14" fontId="8" fillId="11" borderId="2" xfId="0" applyNumberFormat="1" applyFont="1" applyFill="1" applyBorder="1" applyAlignment="1">
      <alignment horizontal="center" vertical="center"/>
    </xf>
    <xf numFmtId="14" fontId="8" fillId="11" borderId="32" xfId="0" applyNumberFormat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 wrapText="1"/>
    </xf>
    <xf numFmtId="0" fontId="7" fillId="14" borderId="12" xfId="1" applyFont="1" applyFill="1" applyBorder="1" applyAlignment="1">
      <alignment vertical="center" wrapText="1"/>
    </xf>
    <xf numFmtId="0" fontId="13" fillId="14" borderId="0" xfId="0" applyFont="1" applyFill="1" applyAlignment="1">
      <alignment horizontal="center"/>
    </xf>
    <xf numFmtId="14" fontId="8" fillId="14" borderId="6" xfId="0" applyNumberFormat="1" applyFont="1" applyFill="1" applyBorder="1" applyAlignment="1">
      <alignment horizontal="center" vertical="center"/>
    </xf>
    <xf numFmtId="14" fontId="8" fillId="14" borderId="2" xfId="0" applyNumberFormat="1" applyFont="1" applyFill="1" applyBorder="1" applyAlignment="1">
      <alignment horizontal="center" vertical="center"/>
    </xf>
    <xf numFmtId="14" fontId="8" fillId="14" borderId="7" xfId="0" applyNumberFormat="1" applyFon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5" borderId="2" xfId="0" applyNumberFormat="1" applyFill="1" applyBorder="1" applyAlignment="1">
      <alignment horizontal="center"/>
    </xf>
    <xf numFmtId="0" fontId="0" fillId="17" borderId="0" xfId="0" applyFill="1"/>
    <xf numFmtId="0" fontId="0" fillId="0" borderId="37" xfId="0" applyBorder="1"/>
    <xf numFmtId="0" fontId="0" fillId="0" borderId="39" xfId="0" applyBorder="1"/>
    <xf numFmtId="0" fontId="19" fillId="16" borderId="45" xfId="0" applyFont="1" applyFill="1" applyBorder="1" applyAlignment="1">
      <alignment horizontal="center"/>
    </xf>
    <xf numFmtId="0" fontId="19" fillId="10" borderId="46" xfId="0" applyFont="1" applyFill="1" applyBorder="1" applyAlignment="1">
      <alignment horizontal="center"/>
    </xf>
    <xf numFmtId="0" fontId="19" fillId="13" borderId="46" xfId="0" applyFont="1" applyFill="1" applyBorder="1" applyAlignment="1">
      <alignment horizontal="center"/>
    </xf>
    <xf numFmtId="0" fontId="19" fillId="19" borderId="47" xfId="0" applyFont="1" applyFill="1" applyBorder="1" applyAlignment="1">
      <alignment horizontal="center"/>
    </xf>
    <xf numFmtId="0" fontId="19" fillId="16" borderId="46" xfId="0" applyFont="1" applyFill="1" applyBorder="1" applyAlignment="1">
      <alignment horizontal="center"/>
    </xf>
    <xf numFmtId="0" fontId="19" fillId="19" borderId="46" xfId="0" applyFont="1" applyFill="1" applyBorder="1" applyAlignment="1">
      <alignment horizontal="center"/>
    </xf>
    <xf numFmtId="0" fontId="22" fillId="2" borderId="0" xfId="0" applyFont="1" applyFill="1" applyAlignment="1">
      <alignment vertical="center"/>
    </xf>
    <xf numFmtId="0" fontId="19" fillId="16" borderId="49" xfId="0" applyFont="1" applyFill="1" applyBorder="1" applyAlignment="1">
      <alignment horizontal="center"/>
    </xf>
    <xf numFmtId="0" fontId="19" fillId="10" borderId="58" xfId="0" applyFont="1" applyFill="1" applyBorder="1" applyAlignment="1">
      <alignment horizontal="center"/>
    </xf>
    <xf numFmtId="0" fontId="19" fillId="10" borderId="49" xfId="0" applyFont="1" applyFill="1" applyBorder="1" applyAlignment="1">
      <alignment horizontal="center"/>
    </xf>
    <xf numFmtId="0" fontId="19" fillId="13" borderId="58" xfId="0" applyFont="1" applyFill="1" applyBorder="1" applyAlignment="1">
      <alignment horizontal="center"/>
    </xf>
    <xf numFmtId="0" fontId="19" fillId="13" borderId="49" xfId="0" applyFont="1" applyFill="1" applyBorder="1" applyAlignment="1">
      <alignment horizontal="center"/>
    </xf>
    <xf numFmtId="166" fontId="0" fillId="17" borderId="2" xfId="0" applyNumberForma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16" fillId="3" borderId="65" xfId="3" applyNumberFormat="1" applyFont="1" applyFill="1" applyBorder="1" applyAlignment="1">
      <alignment horizontal="center" vertical="center"/>
    </xf>
    <xf numFmtId="0" fontId="0" fillId="2" borderId="75" xfId="0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8" xfId="0" applyFill="1" applyBorder="1"/>
    <xf numFmtId="0" fontId="0" fillId="2" borderId="79" xfId="0" applyFill="1" applyBorder="1"/>
    <xf numFmtId="0" fontId="16" fillId="3" borderId="83" xfId="3" applyNumberFormat="1" applyFont="1" applyFill="1" applyBorder="1" applyAlignment="1">
      <alignment horizontal="center" vertical="center"/>
    </xf>
    <xf numFmtId="0" fontId="16" fillId="3" borderId="84" xfId="3" applyNumberFormat="1" applyFont="1" applyFill="1" applyBorder="1" applyAlignment="1">
      <alignment horizontal="center" vertical="center"/>
    </xf>
    <xf numFmtId="0" fontId="16" fillId="3" borderId="85" xfId="3" applyNumberFormat="1" applyFont="1" applyFill="1" applyBorder="1" applyAlignment="1">
      <alignment horizontal="center" vertical="center"/>
    </xf>
    <xf numFmtId="3" fontId="17" fillId="4" borderId="53" xfId="0" applyNumberFormat="1" applyFont="1" applyFill="1" applyBorder="1" applyAlignment="1">
      <alignment horizontal="center" vertical="center"/>
    </xf>
    <xf numFmtId="3" fontId="17" fillId="4" borderId="66" xfId="0" applyNumberFormat="1" applyFont="1" applyFill="1" applyBorder="1" applyAlignment="1">
      <alignment horizontal="center" vertical="center"/>
    </xf>
    <xf numFmtId="3" fontId="17" fillId="4" borderId="67" xfId="0" applyNumberFormat="1" applyFont="1" applyFill="1" applyBorder="1" applyAlignment="1">
      <alignment horizontal="center" vertical="center"/>
    </xf>
    <xf numFmtId="3" fontId="17" fillId="4" borderId="51" xfId="0" applyNumberFormat="1" applyFont="1" applyFill="1" applyBorder="1" applyAlignment="1">
      <alignment horizontal="center" vertical="center"/>
    </xf>
    <xf numFmtId="3" fontId="17" fillId="4" borderId="2" xfId="0" applyNumberFormat="1" applyFont="1" applyFill="1" applyBorder="1" applyAlignment="1">
      <alignment horizontal="center" vertical="center"/>
    </xf>
    <xf numFmtId="3" fontId="17" fillId="4" borderId="68" xfId="0" applyNumberFormat="1" applyFont="1" applyFill="1" applyBorder="1" applyAlignment="1">
      <alignment horizontal="center" vertical="center"/>
    </xf>
    <xf numFmtId="3" fontId="17" fillId="4" borderId="52" xfId="0" applyNumberFormat="1" applyFont="1" applyFill="1" applyBorder="1" applyAlignment="1">
      <alignment horizontal="center" vertical="center"/>
    </xf>
    <xf numFmtId="3" fontId="17" fillId="4" borderId="70" xfId="0" applyNumberFormat="1" applyFont="1" applyFill="1" applyBorder="1" applyAlignment="1">
      <alignment horizontal="center" vertical="center"/>
    </xf>
    <xf numFmtId="3" fontId="17" fillId="4" borderId="71" xfId="0" applyNumberFormat="1" applyFont="1" applyFill="1" applyBorder="1" applyAlignment="1">
      <alignment horizontal="center" vertical="center"/>
    </xf>
    <xf numFmtId="9" fontId="0" fillId="2" borderId="0" xfId="4" applyFont="1" applyFill="1"/>
    <xf numFmtId="3" fontId="24" fillId="4" borderId="53" xfId="0" applyNumberFormat="1" applyFont="1" applyFill="1" applyBorder="1" applyAlignment="1">
      <alignment horizontal="center" vertical="center"/>
    </xf>
    <xf numFmtId="3" fontId="24" fillId="4" borderId="66" xfId="0" applyNumberFormat="1" applyFont="1" applyFill="1" applyBorder="1" applyAlignment="1">
      <alignment horizontal="center" vertical="center"/>
    </xf>
    <xf numFmtId="3" fontId="24" fillId="4" borderId="67" xfId="0" applyNumberFormat="1" applyFont="1" applyFill="1" applyBorder="1" applyAlignment="1">
      <alignment horizontal="center" vertical="center"/>
    </xf>
    <xf numFmtId="3" fontId="24" fillId="4" borderId="51" xfId="0" applyNumberFormat="1" applyFont="1" applyFill="1" applyBorder="1" applyAlignment="1">
      <alignment horizontal="center" vertical="center"/>
    </xf>
    <xf numFmtId="3" fontId="24" fillId="4" borderId="2" xfId="0" applyNumberFormat="1" applyFont="1" applyFill="1" applyBorder="1" applyAlignment="1">
      <alignment horizontal="center" vertical="center"/>
    </xf>
    <xf numFmtId="3" fontId="24" fillId="4" borderId="68" xfId="0" applyNumberFormat="1" applyFont="1" applyFill="1" applyBorder="1" applyAlignment="1">
      <alignment horizontal="center" vertical="center"/>
    </xf>
    <xf numFmtId="3" fontId="24" fillId="4" borderId="57" xfId="0" applyNumberFormat="1" applyFont="1" applyFill="1" applyBorder="1" applyAlignment="1">
      <alignment horizontal="center" vertical="center"/>
    </xf>
    <xf numFmtId="3" fontId="24" fillId="4" borderId="36" xfId="0" applyNumberFormat="1" applyFont="1" applyFill="1" applyBorder="1" applyAlignment="1">
      <alignment horizontal="center" vertical="center"/>
    </xf>
    <xf numFmtId="3" fontId="24" fillId="4" borderId="73" xfId="0" applyNumberFormat="1" applyFont="1" applyFill="1" applyBorder="1" applyAlignment="1">
      <alignment horizontal="center" vertical="center"/>
    </xf>
    <xf numFmtId="3" fontId="24" fillId="4" borderId="50" xfId="0" applyNumberFormat="1" applyFont="1" applyFill="1" applyBorder="1" applyAlignment="1">
      <alignment horizontal="center" vertical="center"/>
    </xf>
    <xf numFmtId="3" fontId="24" fillId="4" borderId="35" xfId="0" applyNumberFormat="1" applyFont="1" applyFill="1" applyBorder="1" applyAlignment="1">
      <alignment horizontal="center" vertical="center"/>
    </xf>
    <xf numFmtId="3" fontId="24" fillId="4" borderId="74" xfId="0" applyNumberFormat="1" applyFont="1" applyFill="1" applyBorder="1" applyAlignment="1">
      <alignment horizontal="center" vertical="center"/>
    </xf>
    <xf numFmtId="3" fontId="24" fillId="4" borderId="56" xfId="0" applyNumberFormat="1" applyFont="1" applyFill="1" applyBorder="1" applyAlignment="1">
      <alignment horizontal="center" vertical="center"/>
    </xf>
    <xf numFmtId="3" fontId="24" fillId="4" borderId="19" xfId="0" applyNumberFormat="1" applyFont="1" applyFill="1" applyBorder="1" applyAlignment="1">
      <alignment horizontal="center" vertical="center"/>
    </xf>
    <xf numFmtId="3" fontId="24" fillId="4" borderId="72" xfId="0" applyNumberFormat="1" applyFont="1" applyFill="1" applyBorder="1" applyAlignment="1">
      <alignment horizontal="center" vertical="center"/>
    </xf>
    <xf numFmtId="3" fontId="24" fillId="4" borderId="52" xfId="0" applyNumberFormat="1" applyFont="1" applyFill="1" applyBorder="1" applyAlignment="1">
      <alignment horizontal="center" vertical="center"/>
    </xf>
    <xf numFmtId="3" fontId="24" fillId="4" borderId="70" xfId="0" applyNumberFormat="1" applyFont="1" applyFill="1" applyBorder="1" applyAlignment="1">
      <alignment horizontal="center" vertical="center"/>
    </xf>
    <xf numFmtId="3" fontId="24" fillId="4" borderId="71" xfId="0" applyNumberFormat="1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/>
    </xf>
    <xf numFmtId="1" fontId="25" fillId="11" borderId="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11" borderId="0" xfId="0" applyNumberFormat="1" applyFill="1"/>
    <xf numFmtId="164" fontId="5" fillId="8" borderId="2" xfId="0" applyNumberFormat="1" applyFont="1" applyFill="1" applyBorder="1" applyAlignment="1">
      <alignment horizontal="left" vertical="center" wrapText="1"/>
    </xf>
    <xf numFmtId="0" fontId="0" fillId="9" borderId="0" xfId="0" applyFill="1"/>
    <xf numFmtId="167" fontId="0" fillId="0" borderId="0" xfId="3" applyNumberFormat="1" applyFont="1"/>
    <xf numFmtId="0" fontId="0" fillId="25" borderId="0" xfId="0" applyFill="1"/>
    <xf numFmtId="0" fontId="0" fillId="26" borderId="0" xfId="0" applyFill="1"/>
    <xf numFmtId="9" fontId="0" fillId="2" borderId="0" xfId="4" applyFont="1" applyFill="1" applyAlignment="1">
      <alignment vertical="center"/>
    </xf>
    <xf numFmtId="3" fontId="16" fillId="5" borderId="66" xfId="0" applyNumberFormat="1" applyFont="1" applyFill="1" applyBorder="1" applyAlignment="1">
      <alignment horizontal="center" vertical="center"/>
    </xf>
    <xf numFmtId="3" fontId="16" fillId="5" borderId="67" xfId="0" applyNumberFormat="1" applyFont="1" applyFill="1" applyBorder="1" applyAlignment="1">
      <alignment horizontal="center" vertical="center"/>
    </xf>
    <xf numFmtId="3" fontId="16" fillId="5" borderId="2" xfId="0" applyNumberFormat="1" applyFont="1" applyFill="1" applyBorder="1" applyAlignment="1">
      <alignment horizontal="center" vertical="center"/>
    </xf>
    <xf numFmtId="3" fontId="16" fillId="5" borderId="68" xfId="0" applyNumberFormat="1" applyFont="1" applyFill="1" applyBorder="1" applyAlignment="1">
      <alignment horizontal="center" vertical="center"/>
    </xf>
    <xf numFmtId="3" fontId="16" fillId="5" borderId="70" xfId="0" applyNumberFormat="1" applyFont="1" applyFill="1" applyBorder="1" applyAlignment="1">
      <alignment horizontal="center" vertical="center"/>
    </xf>
    <xf numFmtId="3" fontId="16" fillId="5" borderId="71" xfId="0" applyNumberFormat="1" applyFont="1" applyFill="1" applyBorder="1" applyAlignment="1">
      <alignment horizontal="center" vertical="center"/>
    </xf>
    <xf numFmtId="9" fontId="26" fillId="22" borderId="66" xfId="4" applyFont="1" applyFill="1" applyBorder="1" applyAlignment="1">
      <alignment horizontal="center" vertical="center"/>
    </xf>
    <xf numFmtId="9" fontId="26" fillId="22" borderId="67" xfId="4" applyFont="1" applyFill="1" applyBorder="1" applyAlignment="1">
      <alignment horizontal="center" vertical="center"/>
    </xf>
    <xf numFmtId="9" fontId="26" fillId="22" borderId="2" xfId="4" applyFont="1" applyFill="1" applyBorder="1" applyAlignment="1">
      <alignment horizontal="center" vertical="center"/>
    </xf>
    <xf numFmtId="9" fontId="26" fillId="22" borderId="68" xfId="4" applyFont="1" applyFill="1" applyBorder="1" applyAlignment="1">
      <alignment horizontal="center" vertical="center"/>
    </xf>
    <xf numFmtId="9" fontId="26" fillId="22" borderId="70" xfId="4" applyFont="1" applyFill="1" applyBorder="1" applyAlignment="1">
      <alignment horizontal="center" vertical="center"/>
    </xf>
    <xf numFmtId="9" fontId="26" fillId="22" borderId="71" xfId="4" applyFont="1" applyFill="1" applyBorder="1" applyAlignment="1">
      <alignment horizontal="center" vertical="center"/>
    </xf>
    <xf numFmtId="9" fontId="27" fillId="22" borderId="66" xfId="4" applyFont="1" applyFill="1" applyBorder="1" applyAlignment="1">
      <alignment horizontal="center" vertical="center"/>
    </xf>
    <xf numFmtId="9" fontId="27" fillId="22" borderId="67" xfId="4" applyFont="1" applyFill="1" applyBorder="1" applyAlignment="1">
      <alignment horizontal="center" vertical="center"/>
    </xf>
    <xf numFmtId="9" fontId="27" fillId="22" borderId="2" xfId="4" applyFont="1" applyFill="1" applyBorder="1" applyAlignment="1">
      <alignment horizontal="center" vertical="center"/>
    </xf>
    <xf numFmtId="9" fontId="27" fillId="22" borderId="68" xfId="4" applyFont="1" applyFill="1" applyBorder="1" applyAlignment="1">
      <alignment horizontal="center" vertical="center"/>
    </xf>
    <xf numFmtId="9" fontId="27" fillId="22" borderId="36" xfId="4" applyFont="1" applyFill="1" applyBorder="1" applyAlignment="1">
      <alignment horizontal="center" vertical="center"/>
    </xf>
    <xf numFmtId="9" fontId="27" fillId="22" borderId="73" xfId="4" applyFont="1" applyFill="1" applyBorder="1" applyAlignment="1">
      <alignment horizontal="center" vertical="center"/>
    </xf>
    <xf numFmtId="9" fontId="27" fillId="22" borderId="35" xfId="4" applyFont="1" applyFill="1" applyBorder="1" applyAlignment="1">
      <alignment horizontal="center" vertical="center"/>
    </xf>
    <xf numFmtId="9" fontId="27" fillId="22" borderId="74" xfId="4" applyFont="1" applyFill="1" applyBorder="1" applyAlignment="1">
      <alignment horizontal="center" vertical="center"/>
    </xf>
    <xf numFmtId="9" fontId="27" fillId="22" borderId="19" xfId="4" applyFont="1" applyFill="1" applyBorder="1" applyAlignment="1">
      <alignment horizontal="center" vertical="center"/>
    </xf>
    <xf numFmtId="9" fontId="27" fillId="22" borderId="72" xfId="4" applyFont="1" applyFill="1" applyBorder="1" applyAlignment="1">
      <alignment horizontal="center" vertical="center"/>
    </xf>
    <xf numFmtId="9" fontId="27" fillId="22" borderId="70" xfId="4" applyFont="1" applyFill="1" applyBorder="1" applyAlignment="1">
      <alignment horizontal="center" vertical="center"/>
    </xf>
    <xf numFmtId="9" fontId="27" fillId="22" borderId="71" xfId="4" applyFont="1" applyFill="1" applyBorder="1" applyAlignment="1">
      <alignment horizontal="center" vertical="center"/>
    </xf>
    <xf numFmtId="0" fontId="19" fillId="16" borderId="38" xfId="0" applyFont="1" applyFill="1" applyBorder="1" applyAlignment="1">
      <alignment horizontal="center"/>
    </xf>
    <xf numFmtId="0" fontId="0" fillId="17" borderId="39" xfId="0" applyFill="1" applyBorder="1"/>
    <xf numFmtId="0" fontId="0" fillId="0" borderId="44" xfId="0" applyBorder="1"/>
    <xf numFmtId="0" fontId="19" fillId="16" borderId="86" xfId="0" applyFont="1" applyFill="1" applyBorder="1" applyAlignment="1">
      <alignment horizontal="center"/>
    </xf>
    <xf numFmtId="0" fontId="0" fillId="0" borderId="87" xfId="0" applyBorder="1"/>
    <xf numFmtId="0" fontId="19" fillId="10" borderId="86" xfId="0" applyFont="1" applyFill="1" applyBorder="1" applyAlignment="1">
      <alignment horizontal="center"/>
    </xf>
    <xf numFmtId="0" fontId="19" fillId="13" borderId="86" xfId="0" applyFont="1" applyFill="1" applyBorder="1" applyAlignment="1">
      <alignment horizontal="center"/>
    </xf>
    <xf numFmtId="0" fontId="19" fillId="19" borderId="86" xfId="0" applyFont="1" applyFill="1" applyBorder="1" applyAlignment="1">
      <alignment horizontal="center"/>
    </xf>
    <xf numFmtId="0" fontId="19" fillId="19" borderId="88" xfId="0" applyFont="1" applyFill="1" applyBorder="1" applyAlignment="1">
      <alignment horizontal="center"/>
    </xf>
    <xf numFmtId="0" fontId="0" fillId="0" borderId="89" xfId="0" applyBorder="1"/>
    <xf numFmtId="0" fontId="0" fillId="0" borderId="90" xfId="0" applyBorder="1"/>
    <xf numFmtId="3" fontId="17" fillId="11" borderId="66" xfId="0" applyNumberFormat="1" applyFont="1" applyFill="1" applyBorder="1" applyAlignment="1">
      <alignment horizontal="center" vertical="center"/>
    </xf>
    <xf numFmtId="3" fontId="17" fillId="11" borderId="2" xfId="0" applyNumberFormat="1" applyFont="1" applyFill="1" applyBorder="1" applyAlignment="1">
      <alignment horizontal="center" vertical="center"/>
    </xf>
    <xf numFmtId="3" fontId="17" fillId="11" borderId="70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18" fillId="2" borderId="0" xfId="0" applyNumberFormat="1" applyFont="1" applyFill="1" applyAlignment="1">
      <alignment horizontal="center"/>
    </xf>
    <xf numFmtId="14" fontId="16" fillId="5" borderId="54" xfId="0" applyNumberFormat="1" applyFont="1" applyFill="1" applyBorder="1" applyAlignment="1">
      <alignment horizontal="center" vertical="center"/>
    </xf>
    <xf numFmtId="0" fontId="21" fillId="20" borderId="55" xfId="0" quotePrefix="1" applyFont="1" applyFill="1" applyBorder="1" applyAlignment="1">
      <alignment horizontal="center" vertical="center"/>
    </xf>
    <xf numFmtId="9" fontId="26" fillId="22" borderId="47" xfId="4" applyFont="1" applyFill="1" applyBorder="1" applyAlignment="1">
      <alignment horizontal="center" vertical="center"/>
    </xf>
    <xf numFmtId="9" fontId="26" fillId="22" borderId="1" xfId="4" applyFont="1" applyFill="1" applyBorder="1" applyAlignment="1">
      <alignment horizontal="center" vertical="center"/>
    </xf>
    <xf numFmtId="9" fontId="26" fillId="22" borderId="1" xfId="3" applyNumberFormat="1" applyFont="1" applyFill="1" applyBorder="1" applyAlignment="1">
      <alignment horizontal="center" vertical="center"/>
    </xf>
    <xf numFmtId="9" fontId="26" fillId="22" borderId="94" xfId="4" applyFont="1" applyFill="1" applyBorder="1" applyAlignment="1">
      <alignment horizontal="center" vertical="center"/>
    </xf>
    <xf numFmtId="0" fontId="29" fillId="27" borderId="37" xfId="0" applyFont="1" applyFill="1" applyBorder="1" applyAlignment="1">
      <alignment horizontal="center" vertical="center"/>
    </xf>
    <xf numFmtId="3" fontId="17" fillId="28" borderId="67" xfId="0" applyNumberFormat="1" applyFont="1" applyFill="1" applyBorder="1" applyAlignment="1">
      <alignment horizontal="center" vertical="center"/>
    </xf>
    <xf numFmtId="3" fontId="17" fillId="28" borderId="68" xfId="0" applyNumberFormat="1" applyFont="1" applyFill="1" applyBorder="1" applyAlignment="1">
      <alignment horizontal="center" vertical="center"/>
    </xf>
    <xf numFmtId="3" fontId="17" fillId="28" borderId="71" xfId="0" applyNumberFormat="1" applyFont="1" applyFill="1" applyBorder="1" applyAlignment="1">
      <alignment horizontal="center" vertical="center"/>
    </xf>
    <xf numFmtId="0" fontId="16" fillId="29" borderId="85" xfId="3" applyNumberFormat="1" applyFont="1" applyFill="1" applyBorder="1" applyAlignment="1">
      <alignment horizontal="center" vertical="center"/>
    </xf>
    <xf numFmtId="9" fontId="0" fillId="2" borderId="37" xfId="4" applyFont="1" applyFill="1" applyBorder="1" applyAlignment="1">
      <alignment horizontal="center" vertical="center"/>
    </xf>
    <xf numFmtId="3" fontId="4" fillId="31" borderId="95" xfId="1" applyNumberFormat="1" applyFont="1" applyFill="1" applyBorder="1"/>
    <xf numFmtId="3" fontId="3" fillId="30" borderId="93" xfId="1" applyNumberFormat="1" applyFont="1" applyFill="1" applyBorder="1" applyAlignment="1">
      <alignment horizontal="center" vertical="center"/>
    </xf>
    <xf numFmtId="3" fontId="3" fillId="30" borderId="0" xfId="1" applyNumberFormat="1" applyFont="1" applyFill="1" applyAlignment="1">
      <alignment horizontal="center" vertical="center"/>
    </xf>
    <xf numFmtId="3" fontId="3" fillId="30" borderId="1" xfId="1" applyNumberFormat="1" applyFont="1" applyFill="1" applyBorder="1" applyAlignment="1">
      <alignment horizontal="center" vertical="center"/>
    </xf>
    <xf numFmtId="9" fontId="0" fillId="24" borderId="37" xfId="4" applyFont="1" applyFill="1" applyBorder="1" applyAlignment="1">
      <alignment horizontal="center" vertical="center"/>
    </xf>
    <xf numFmtId="3" fontId="23" fillId="0" borderId="84" xfId="0" applyNumberFormat="1" applyFont="1" applyBorder="1" applyAlignment="1">
      <alignment horizontal="center" vertical="center"/>
    </xf>
    <xf numFmtId="3" fontId="23" fillId="0" borderId="85" xfId="0" applyNumberFormat="1" applyFont="1" applyBorder="1" applyAlignment="1">
      <alignment horizontal="center" vertical="center"/>
    </xf>
    <xf numFmtId="0" fontId="19" fillId="17" borderId="45" xfId="0" applyFont="1" applyFill="1" applyBorder="1" applyAlignment="1">
      <alignment horizontal="center"/>
    </xf>
    <xf numFmtId="0" fontId="19" fillId="17" borderId="46" xfId="0" applyFont="1" applyFill="1" applyBorder="1" applyAlignment="1">
      <alignment horizontal="center"/>
    </xf>
    <xf numFmtId="0" fontId="19" fillId="20" borderId="46" xfId="0" applyFont="1" applyFill="1" applyBorder="1" applyAlignment="1">
      <alignment horizontal="center"/>
    </xf>
    <xf numFmtId="0" fontId="19" fillId="20" borderId="58" xfId="0" applyFont="1" applyFill="1" applyBorder="1" applyAlignment="1">
      <alignment horizontal="center"/>
    </xf>
    <xf numFmtId="0" fontId="19" fillId="24" borderId="46" xfId="0" applyFont="1" applyFill="1" applyBorder="1" applyAlignment="1">
      <alignment horizontal="center"/>
    </xf>
    <xf numFmtId="0" fontId="19" fillId="24" borderId="58" xfId="0" applyFont="1" applyFill="1" applyBorder="1" applyAlignment="1">
      <alignment horizontal="center"/>
    </xf>
    <xf numFmtId="0" fontId="19" fillId="33" borderId="46" xfId="0" applyFont="1" applyFill="1" applyBorder="1" applyAlignment="1">
      <alignment horizontal="center"/>
    </xf>
    <xf numFmtId="3" fontId="30" fillId="0" borderId="0" xfId="0" applyNumberFormat="1" applyFont="1" applyAlignment="1">
      <alignment horizontal="center" vertical="center"/>
    </xf>
    <xf numFmtId="9" fontId="27" fillId="0" borderId="65" xfId="4" applyFont="1" applyFill="1" applyBorder="1" applyAlignment="1">
      <alignment horizontal="center" vertical="center"/>
    </xf>
    <xf numFmtId="9" fontId="27" fillId="0" borderId="85" xfId="4" applyFont="1" applyFill="1" applyBorder="1" applyAlignment="1">
      <alignment horizontal="center" vertical="center"/>
    </xf>
    <xf numFmtId="0" fontId="0" fillId="34" borderId="78" xfId="0" applyFill="1" applyBorder="1"/>
    <xf numFmtId="0" fontId="0" fillId="34" borderId="0" xfId="0" applyFill="1"/>
    <xf numFmtId="0" fontId="0" fillId="35" borderId="78" xfId="0" applyFill="1" applyBorder="1"/>
    <xf numFmtId="0" fontId="0" fillId="35" borderId="0" xfId="0" applyFill="1"/>
    <xf numFmtId="0" fontId="0" fillId="0" borderId="78" xfId="0" applyBorder="1"/>
    <xf numFmtId="43" fontId="3" fillId="0" borderId="0" xfId="3" applyFont="1" applyBorder="1" applyAlignment="1">
      <alignment horizontal="center"/>
    </xf>
    <xf numFmtId="9" fontId="27" fillId="20" borderId="2" xfId="4" applyFont="1" applyFill="1" applyBorder="1" applyAlignment="1">
      <alignment horizontal="center" vertical="center"/>
    </xf>
    <xf numFmtId="9" fontId="27" fillId="20" borderId="68" xfId="4" applyFont="1" applyFill="1" applyBorder="1" applyAlignment="1">
      <alignment horizontal="center" vertical="center"/>
    </xf>
    <xf numFmtId="9" fontId="0" fillId="16" borderId="37" xfId="4" applyFont="1" applyFill="1" applyBorder="1"/>
    <xf numFmtId="9" fontId="0" fillId="10" borderId="37" xfId="4" applyFont="1" applyFill="1" applyBorder="1"/>
    <xf numFmtId="9" fontId="0" fillId="13" borderId="37" xfId="4" applyFont="1" applyFill="1" applyBorder="1"/>
    <xf numFmtId="9" fontId="0" fillId="19" borderId="37" xfId="4" applyFont="1" applyFill="1" applyBorder="1"/>
    <xf numFmtId="14" fontId="16" fillId="5" borderId="63" xfId="0" applyNumberFormat="1" applyFont="1" applyFill="1" applyBorder="1" applyAlignment="1">
      <alignment horizontal="center" vertical="center"/>
    </xf>
    <xf numFmtId="14" fontId="16" fillId="5" borderId="64" xfId="0" applyNumberFormat="1" applyFont="1" applyFill="1" applyBorder="1" applyAlignment="1">
      <alignment horizontal="center" vertical="center"/>
    </xf>
    <xf numFmtId="14" fontId="16" fillId="5" borderId="69" xfId="0" applyNumberFormat="1" applyFont="1" applyFill="1" applyBorder="1" applyAlignment="1">
      <alignment horizontal="center" vertical="center"/>
    </xf>
    <xf numFmtId="14" fontId="18" fillId="2" borderId="77" xfId="0" applyNumberFormat="1" applyFont="1" applyFill="1" applyBorder="1" applyAlignment="1">
      <alignment horizontal="center"/>
    </xf>
    <xf numFmtId="0" fontId="17" fillId="2" borderId="94" xfId="0" applyFont="1" applyFill="1" applyBorder="1" applyAlignment="1">
      <alignment horizontal="center" vertical="center"/>
    </xf>
    <xf numFmtId="0" fontId="16" fillId="3" borderId="20" xfId="3" applyNumberFormat="1" applyFont="1" applyFill="1" applyBorder="1" applyAlignment="1">
      <alignment horizontal="center" vertical="center"/>
    </xf>
    <xf numFmtId="0" fontId="0" fillId="2" borderId="96" xfId="0" applyFill="1" applyBorder="1"/>
    <xf numFmtId="0" fontId="19" fillId="2" borderId="99" xfId="0" applyFont="1" applyFill="1" applyBorder="1" applyAlignment="1">
      <alignment horizontal="center"/>
    </xf>
    <xf numFmtId="0" fontId="0" fillId="2" borderId="99" xfId="0" applyFill="1" applyBorder="1"/>
    <xf numFmtId="0" fontId="17" fillId="2" borderId="97" xfId="0" applyFont="1" applyFill="1" applyBorder="1" applyAlignment="1">
      <alignment horizontal="center"/>
    </xf>
    <xf numFmtId="0" fontId="17" fillId="11" borderId="0" xfId="0" applyFont="1" applyFill="1"/>
    <xf numFmtId="0" fontId="1" fillId="0" borderId="0" xfId="1"/>
    <xf numFmtId="168" fontId="1" fillId="0" borderId="0" xfId="1" applyNumberFormat="1"/>
    <xf numFmtId="0" fontId="1" fillId="0" borderId="0" xfId="1" quotePrefix="1"/>
    <xf numFmtId="165" fontId="1" fillId="0" borderId="0" xfId="1" applyNumberFormat="1" applyAlignment="1">
      <alignment horizontal="center"/>
    </xf>
    <xf numFmtId="171" fontId="1" fillId="0" borderId="0" xfId="1" applyNumberFormat="1" applyAlignment="1">
      <alignment horizontal="right"/>
    </xf>
    <xf numFmtId="169" fontId="1" fillId="0" borderId="0" xfId="1" applyNumberFormat="1"/>
    <xf numFmtId="165" fontId="1" fillId="0" borderId="0" xfId="1" applyNumberFormat="1" applyAlignment="1">
      <alignment horizontal="left"/>
    </xf>
    <xf numFmtId="170" fontId="1" fillId="0" borderId="0" xfId="1" applyNumberFormat="1"/>
    <xf numFmtId="0" fontId="1" fillId="0" borderId="75" xfId="1" applyBorder="1"/>
    <xf numFmtId="9" fontId="30" fillId="22" borderId="99" xfId="4" applyFont="1" applyFill="1" applyBorder="1" applyAlignment="1">
      <alignment horizontal="center" vertical="center"/>
    </xf>
    <xf numFmtId="0" fontId="35" fillId="21" borderId="96" xfId="0" applyFont="1" applyFill="1" applyBorder="1" applyAlignment="1">
      <alignment horizontal="center" vertical="center" wrapText="1"/>
    </xf>
    <xf numFmtId="43" fontId="0" fillId="13" borderId="0" xfId="3" applyFont="1" applyFill="1"/>
    <xf numFmtId="166" fontId="0" fillId="4" borderId="20" xfId="0" applyNumberFormat="1" applyFill="1" applyBorder="1" applyAlignment="1">
      <alignment horizontal="center"/>
    </xf>
    <xf numFmtId="167" fontId="0" fillId="0" borderId="0" xfId="0" applyNumberFormat="1"/>
    <xf numFmtId="0" fontId="17" fillId="36" borderId="100" xfId="0" applyFont="1" applyFill="1" applyBorder="1" applyAlignment="1">
      <alignment horizontal="left"/>
    </xf>
    <xf numFmtId="167" fontId="17" fillId="36" borderId="100" xfId="0" applyNumberFormat="1" applyFont="1" applyFill="1" applyBorder="1"/>
    <xf numFmtId="1" fontId="0" fillId="0" borderId="0" xfId="0" applyNumberFormat="1" applyAlignment="1">
      <alignment horizontal="right"/>
    </xf>
    <xf numFmtId="0" fontId="5" fillId="8" borderId="2" xfId="0" applyFont="1" applyFill="1" applyBorder="1" applyAlignment="1">
      <alignment horizontal="center" vertical="center" wrapText="1"/>
    </xf>
    <xf numFmtId="0" fontId="0" fillId="37" borderId="0" xfId="0" applyFill="1"/>
    <xf numFmtId="0" fontId="0" fillId="0" borderId="0" xfId="0" quotePrefix="1"/>
    <xf numFmtId="49" fontId="0" fillId="25" borderId="0" xfId="0" applyNumberFormat="1" applyFill="1"/>
    <xf numFmtId="0" fontId="22" fillId="0" borderId="0" xfId="0" applyFont="1"/>
    <xf numFmtId="49" fontId="22" fillId="0" borderId="0" xfId="0" applyNumberFormat="1" applyFont="1"/>
    <xf numFmtId="0" fontId="19" fillId="19" borderId="101" xfId="0" applyFont="1" applyFill="1" applyBorder="1" applyAlignment="1">
      <alignment horizontal="center"/>
    </xf>
    <xf numFmtId="167" fontId="0" fillId="9" borderId="0" xfId="3" applyNumberFormat="1" applyFont="1" applyFill="1"/>
    <xf numFmtId="167" fontId="0" fillId="29" borderId="0" xfId="3" applyNumberFormat="1" applyFont="1" applyFill="1"/>
    <xf numFmtId="0" fontId="0" fillId="33" borderId="0" xfId="0" applyFill="1"/>
    <xf numFmtId="167" fontId="0" fillId="29" borderId="0" xfId="0" applyNumberFormat="1" applyFill="1"/>
    <xf numFmtId="0" fontId="1" fillId="38" borderId="0" xfId="1" applyFill="1"/>
    <xf numFmtId="165" fontId="1" fillId="38" borderId="0" xfId="1" applyNumberFormat="1" applyFill="1" applyAlignment="1">
      <alignment horizontal="center"/>
    </xf>
    <xf numFmtId="0" fontId="0" fillId="38" borderId="0" xfId="0" applyFill="1"/>
    <xf numFmtId="43" fontId="0" fillId="38" borderId="0" xfId="3" applyFont="1" applyFill="1"/>
    <xf numFmtId="167" fontId="0" fillId="19" borderId="0" xfId="3" applyNumberFormat="1" applyFont="1" applyFill="1"/>
    <xf numFmtId="1" fontId="0" fillId="5" borderId="0" xfId="0" applyNumberFormat="1" applyFill="1"/>
    <xf numFmtId="165" fontId="4" fillId="0" borderId="102" xfId="1" applyNumberFormat="1" applyFont="1" applyBorder="1" applyAlignment="1">
      <alignment horizontal="center"/>
    </xf>
    <xf numFmtId="0" fontId="36" fillId="0" borderId="102" xfId="1" applyFont="1" applyBorder="1"/>
    <xf numFmtId="166" fontId="36" fillId="0" borderId="102" xfId="1" applyNumberFormat="1" applyFont="1" applyBorder="1" applyAlignment="1">
      <alignment horizontal="center"/>
    </xf>
    <xf numFmtId="0" fontId="36" fillId="0" borderId="102" xfId="1" applyFont="1" applyBorder="1" applyAlignment="1">
      <alignment horizontal="left"/>
    </xf>
    <xf numFmtId="167" fontId="0" fillId="0" borderId="0" xfId="3" applyNumberFormat="1" applyFont="1" applyAlignment="1">
      <alignment wrapText="1"/>
    </xf>
    <xf numFmtId="167" fontId="0" fillId="9" borderId="0" xfId="0" applyNumberFormat="1" applyFill="1"/>
    <xf numFmtId="1" fontId="0" fillId="2" borderId="0" xfId="0" applyNumberFormat="1" applyFill="1"/>
    <xf numFmtId="0" fontId="0" fillId="27" borderId="0" xfId="0" applyFill="1"/>
    <xf numFmtId="3" fontId="23" fillId="5" borderId="0" xfId="0" applyNumberFormat="1" applyFont="1" applyFill="1" applyAlignment="1">
      <alignment horizontal="center" vertical="center"/>
    </xf>
    <xf numFmtId="3" fontId="0" fillId="0" borderId="0" xfId="0" applyNumberFormat="1"/>
    <xf numFmtId="3" fontId="23" fillId="26" borderId="0" xfId="0" applyNumberFormat="1" applyFont="1" applyFill="1" applyAlignment="1">
      <alignment horizontal="center" vertical="center"/>
    </xf>
    <xf numFmtId="3" fontId="30" fillId="32" borderId="104" xfId="0" applyNumberFormat="1" applyFont="1" applyFill="1" applyBorder="1" applyAlignment="1">
      <alignment horizontal="center" vertical="center"/>
    </xf>
    <xf numFmtId="3" fontId="30" fillId="32" borderId="105" xfId="0" applyNumberFormat="1" applyFont="1" applyFill="1" applyBorder="1" applyAlignment="1">
      <alignment horizontal="center" vertical="center"/>
    </xf>
    <xf numFmtId="3" fontId="30" fillId="32" borderId="106" xfId="0" applyNumberFormat="1" applyFont="1" applyFill="1" applyBorder="1" applyAlignment="1">
      <alignment horizontal="center" vertical="center"/>
    </xf>
    <xf numFmtId="3" fontId="23" fillId="21" borderId="0" xfId="0" applyNumberFormat="1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3" fontId="23" fillId="0" borderId="0" xfId="0" applyNumberFormat="1" applyFont="1" applyAlignment="1">
      <alignment horizontal="center" vertical="center"/>
    </xf>
    <xf numFmtId="3" fontId="23" fillId="39" borderId="0" xfId="0" applyNumberFormat="1" applyFont="1" applyFill="1" applyAlignment="1">
      <alignment horizontal="center" vertical="center"/>
    </xf>
    <xf numFmtId="0" fontId="33" fillId="2" borderId="48" xfId="0" applyFont="1" applyFill="1" applyBorder="1" applyAlignment="1">
      <alignment horizontal="center"/>
    </xf>
    <xf numFmtId="0" fontId="19" fillId="18" borderId="46" xfId="0" applyFont="1" applyFill="1" applyBorder="1" applyAlignment="1">
      <alignment horizontal="center"/>
    </xf>
    <xf numFmtId="0" fontId="19" fillId="18" borderId="49" xfId="0" applyFont="1" applyFill="1" applyBorder="1" applyAlignment="1">
      <alignment horizontal="center"/>
    </xf>
    <xf numFmtId="0" fontId="19" fillId="22" borderId="46" xfId="0" applyFont="1" applyFill="1" applyBorder="1" applyAlignment="1">
      <alignment horizontal="center"/>
    </xf>
    <xf numFmtId="0" fontId="19" fillId="22" borderId="49" xfId="0" applyFont="1" applyFill="1" applyBorder="1" applyAlignment="1">
      <alignment horizontal="center"/>
    </xf>
    <xf numFmtId="0" fontId="19" fillId="23" borderId="46" xfId="0" applyFont="1" applyFill="1" applyBorder="1" applyAlignment="1">
      <alignment horizontal="center"/>
    </xf>
    <xf numFmtId="0" fontId="19" fillId="23" borderId="49" xfId="0" applyFont="1" applyFill="1" applyBorder="1" applyAlignment="1">
      <alignment horizontal="center"/>
    </xf>
    <xf numFmtId="0" fontId="19" fillId="9" borderId="46" xfId="0" applyFont="1" applyFill="1" applyBorder="1" applyAlignment="1">
      <alignment horizontal="center"/>
    </xf>
    <xf numFmtId="3" fontId="16" fillId="5" borderId="108" xfId="0" applyNumberFormat="1" applyFont="1" applyFill="1" applyBorder="1" applyAlignment="1">
      <alignment horizontal="center" vertical="center"/>
    </xf>
    <xf numFmtId="3" fontId="16" fillId="5" borderId="103" xfId="0" applyNumberFormat="1" applyFont="1" applyFill="1" applyBorder="1" applyAlignment="1">
      <alignment horizontal="center" vertical="center"/>
    </xf>
    <xf numFmtId="3" fontId="16" fillId="5" borderId="109" xfId="0" applyNumberFormat="1" applyFont="1" applyFill="1" applyBorder="1" applyAlignment="1">
      <alignment horizontal="center" vertical="center"/>
    </xf>
    <xf numFmtId="0" fontId="33" fillId="17" borderId="63" xfId="0" applyFont="1" applyFill="1" applyBorder="1" applyAlignment="1">
      <alignment horizontal="center"/>
    </xf>
    <xf numFmtId="0" fontId="33" fillId="20" borderId="64" xfId="0" applyFont="1" applyFill="1" applyBorder="1" applyAlignment="1">
      <alignment horizontal="center"/>
    </xf>
    <xf numFmtId="0" fontId="33" fillId="24" borderId="64" xfId="0" applyFont="1" applyFill="1" applyBorder="1" applyAlignment="1">
      <alignment horizontal="center"/>
    </xf>
    <xf numFmtId="0" fontId="33" fillId="33" borderId="69" xfId="0" applyFont="1" applyFill="1" applyBorder="1" applyAlignment="1">
      <alignment horizontal="center"/>
    </xf>
    <xf numFmtId="0" fontId="19" fillId="17" borderId="63" xfId="0" applyFont="1" applyFill="1" applyBorder="1" applyAlignment="1">
      <alignment horizontal="center"/>
    </xf>
    <xf numFmtId="0" fontId="19" fillId="18" borderId="64" xfId="0" applyFont="1" applyFill="1" applyBorder="1" applyAlignment="1">
      <alignment horizontal="center"/>
    </xf>
    <xf numFmtId="0" fontId="19" fillId="17" borderId="64" xfId="0" applyFont="1" applyFill="1" applyBorder="1" applyAlignment="1">
      <alignment horizontal="center"/>
    </xf>
    <xf numFmtId="0" fontId="19" fillId="18" borderId="110" xfId="0" applyFont="1" applyFill="1" applyBorder="1" applyAlignment="1">
      <alignment horizontal="center"/>
    </xf>
    <xf numFmtId="0" fontId="19" fillId="20" borderId="111" xfId="0" applyFont="1" applyFill="1" applyBorder="1" applyAlignment="1">
      <alignment horizontal="center"/>
    </xf>
    <xf numFmtId="0" fontId="19" fillId="22" borderId="64" xfId="0" applyFont="1" applyFill="1" applyBorder="1" applyAlignment="1">
      <alignment horizontal="center"/>
    </xf>
    <xf numFmtId="0" fontId="19" fillId="20" borderId="64" xfId="0" applyFont="1" applyFill="1" applyBorder="1" applyAlignment="1">
      <alignment horizontal="center"/>
    </xf>
    <xf numFmtId="0" fontId="19" fillId="22" borderId="110" xfId="0" applyFont="1" applyFill="1" applyBorder="1" applyAlignment="1">
      <alignment horizontal="center"/>
    </xf>
    <xf numFmtId="0" fontId="19" fillId="24" borderId="111" xfId="0" applyFont="1" applyFill="1" applyBorder="1" applyAlignment="1">
      <alignment horizontal="center"/>
    </xf>
    <xf numFmtId="0" fontId="19" fillId="23" borderId="64" xfId="0" applyFont="1" applyFill="1" applyBorder="1" applyAlignment="1">
      <alignment horizontal="center"/>
    </xf>
    <xf numFmtId="0" fontId="19" fillId="24" borderId="64" xfId="0" applyFont="1" applyFill="1" applyBorder="1" applyAlignment="1">
      <alignment horizontal="center"/>
    </xf>
    <xf numFmtId="0" fontId="19" fillId="23" borderId="110" xfId="0" applyFont="1" applyFill="1" applyBorder="1" applyAlignment="1">
      <alignment horizontal="center"/>
    </xf>
    <xf numFmtId="0" fontId="19" fillId="33" borderId="64" xfId="0" applyFont="1" applyFill="1" applyBorder="1" applyAlignment="1">
      <alignment horizontal="center"/>
    </xf>
    <xf numFmtId="0" fontId="19" fillId="9" borderId="64" xfId="0" applyFont="1" applyFill="1" applyBorder="1" applyAlignment="1">
      <alignment horizontal="center"/>
    </xf>
    <xf numFmtId="0" fontId="19" fillId="9" borderId="69" xfId="0" applyFont="1" applyFill="1" applyBorder="1" applyAlignment="1">
      <alignment horizontal="center"/>
    </xf>
    <xf numFmtId="0" fontId="32" fillId="17" borderId="63" xfId="0" applyFont="1" applyFill="1" applyBorder="1" applyAlignment="1">
      <alignment horizontal="center"/>
    </xf>
    <xf numFmtId="0" fontId="32" fillId="18" borderId="64" xfId="0" applyFont="1" applyFill="1" applyBorder="1" applyAlignment="1">
      <alignment horizontal="center"/>
    </xf>
    <xf numFmtId="0" fontId="32" fillId="17" borderId="64" xfId="0" applyFont="1" applyFill="1" applyBorder="1" applyAlignment="1">
      <alignment horizontal="center"/>
    </xf>
    <xf numFmtId="0" fontId="32" fillId="20" borderId="64" xfId="0" applyFont="1" applyFill="1" applyBorder="1" applyAlignment="1">
      <alignment horizontal="center"/>
    </xf>
    <xf numFmtId="0" fontId="32" fillId="22" borderId="64" xfId="0" applyFont="1" applyFill="1" applyBorder="1" applyAlignment="1">
      <alignment horizontal="center"/>
    </xf>
    <xf numFmtId="0" fontId="32" fillId="24" borderId="64" xfId="0" applyFont="1" applyFill="1" applyBorder="1" applyAlignment="1">
      <alignment horizontal="center"/>
    </xf>
    <xf numFmtId="0" fontId="32" fillId="33" borderId="64" xfId="0" applyFont="1" applyFill="1" applyBorder="1" applyAlignment="1">
      <alignment horizontal="center"/>
    </xf>
    <xf numFmtId="0" fontId="32" fillId="9" borderId="64" xfId="0" applyFont="1" applyFill="1" applyBorder="1" applyAlignment="1">
      <alignment horizontal="center"/>
    </xf>
    <xf numFmtId="0" fontId="32" fillId="33" borderId="69" xfId="0" applyFont="1" applyFill="1" applyBorder="1" applyAlignment="1">
      <alignment horizontal="center"/>
    </xf>
    <xf numFmtId="3" fontId="23" fillId="5" borderId="93" xfId="0" applyNumberFormat="1" applyFont="1" applyFill="1" applyBorder="1" applyAlignment="1">
      <alignment horizontal="center" vertical="center"/>
    </xf>
    <xf numFmtId="3" fontId="23" fillId="5" borderId="48" xfId="0" applyNumberFormat="1" applyFont="1" applyFill="1" applyBorder="1" applyAlignment="1">
      <alignment horizontal="center" vertical="center"/>
    </xf>
    <xf numFmtId="3" fontId="23" fillId="26" borderId="107" xfId="0" applyNumberFormat="1" applyFont="1" applyFill="1" applyBorder="1" applyAlignment="1">
      <alignment horizontal="center" vertical="center"/>
    </xf>
    <xf numFmtId="3" fontId="23" fillId="5" borderId="107" xfId="0" applyNumberFormat="1" applyFont="1" applyFill="1" applyBorder="1" applyAlignment="1">
      <alignment horizontal="center" vertical="center"/>
    </xf>
    <xf numFmtId="3" fontId="23" fillId="26" borderId="1" xfId="0" applyNumberFormat="1" applyFont="1" applyFill="1" applyBorder="1" applyAlignment="1">
      <alignment horizontal="center" vertical="center"/>
    </xf>
    <xf numFmtId="3" fontId="23" fillId="26" borderId="94" xfId="0" applyNumberFormat="1" applyFont="1" applyFill="1" applyBorder="1" applyAlignment="1">
      <alignment horizontal="center" vertical="center"/>
    </xf>
    <xf numFmtId="3" fontId="23" fillId="26" borderId="93" xfId="0" applyNumberFormat="1" applyFont="1" applyFill="1" applyBorder="1" applyAlignment="1">
      <alignment horizontal="center" vertical="center"/>
    </xf>
    <xf numFmtId="3" fontId="23" fillId="26" borderId="48" xfId="0" applyNumberFormat="1" applyFont="1" applyFill="1" applyBorder="1" applyAlignment="1">
      <alignment horizontal="center" vertical="center"/>
    </xf>
    <xf numFmtId="3" fontId="23" fillId="5" borderId="1" xfId="0" applyNumberFormat="1" applyFont="1" applyFill="1" applyBorder="1" applyAlignment="1">
      <alignment horizontal="center" vertical="center"/>
    </xf>
    <xf numFmtId="3" fontId="23" fillId="5" borderId="94" xfId="0" applyNumberFormat="1" applyFont="1" applyFill="1" applyBorder="1" applyAlignment="1">
      <alignment horizontal="center" vertical="center"/>
    </xf>
    <xf numFmtId="3" fontId="30" fillId="32" borderId="112" xfId="0" applyNumberFormat="1" applyFont="1" applyFill="1" applyBorder="1" applyAlignment="1">
      <alignment horizontal="center" vertical="center"/>
    </xf>
    <xf numFmtId="3" fontId="30" fillId="32" borderId="113" xfId="0" applyNumberFormat="1" applyFont="1" applyFill="1" applyBorder="1" applyAlignment="1">
      <alignment horizontal="center" vertical="center"/>
    </xf>
    <xf numFmtId="3" fontId="30" fillId="32" borderId="114" xfId="0" applyNumberFormat="1" applyFont="1" applyFill="1" applyBorder="1" applyAlignment="1">
      <alignment horizontal="center" vertical="center"/>
    </xf>
    <xf numFmtId="3" fontId="23" fillId="21" borderId="93" xfId="0" applyNumberFormat="1" applyFont="1" applyFill="1" applyBorder="1" applyAlignment="1">
      <alignment horizontal="center" vertical="center"/>
    </xf>
    <xf numFmtId="3" fontId="23" fillId="21" borderId="48" xfId="0" applyNumberFormat="1" applyFont="1" applyFill="1" applyBorder="1" applyAlignment="1">
      <alignment horizontal="center" vertical="center"/>
    </xf>
    <xf numFmtId="3" fontId="23" fillId="39" borderId="107" xfId="0" applyNumberFormat="1" applyFont="1" applyFill="1" applyBorder="1" applyAlignment="1">
      <alignment horizontal="center" vertical="center"/>
    </xf>
    <xf numFmtId="3" fontId="23" fillId="21" borderId="107" xfId="0" applyNumberFormat="1" applyFont="1" applyFill="1" applyBorder="1" applyAlignment="1">
      <alignment horizontal="center" vertical="center"/>
    </xf>
    <xf numFmtId="0" fontId="19" fillId="9" borderId="47" xfId="0" applyFont="1" applyFill="1" applyBorder="1" applyAlignment="1">
      <alignment horizontal="center"/>
    </xf>
    <xf numFmtId="3" fontId="23" fillId="39" borderId="1" xfId="0" applyNumberFormat="1" applyFont="1" applyFill="1" applyBorder="1" applyAlignment="1">
      <alignment horizontal="center" vertical="center"/>
    </xf>
    <xf numFmtId="3" fontId="23" fillId="39" borderId="94" xfId="0" applyNumberFormat="1" applyFont="1" applyFill="1" applyBorder="1" applyAlignment="1">
      <alignment horizontal="center" vertical="center"/>
    </xf>
    <xf numFmtId="3" fontId="16" fillId="21" borderId="115" xfId="0" applyNumberFormat="1" applyFont="1" applyFill="1" applyBorder="1" applyAlignment="1">
      <alignment horizontal="center" vertical="center"/>
    </xf>
    <xf numFmtId="3" fontId="16" fillId="21" borderId="116" xfId="0" applyNumberFormat="1" applyFont="1" applyFill="1" applyBorder="1" applyAlignment="1">
      <alignment horizontal="center" vertical="center"/>
    </xf>
    <xf numFmtId="3" fontId="16" fillId="21" borderId="117" xfId="0" applyNumberFormat="1" applyFont="1" applyFill="1" applyBorder="1" applyAlignment="1">
      <alignment horizontal="center" vertical="center"/>
    </xf>
    <xf numFmtId="3" fontId="16" fillId="21" borderId="118" xfId="0" applyNumberFormat="1" applyFont="1" applyFill="1" applyBorder="1" applyAlignment="1">
      <alignment horizontal="center" vertical="center"/>
    </xf>
    <xf numFmtId="3" fontId="16" fillId="21" borderId="119" xfId="0" applyNumberFormat="1" applyFont="1" applyFill="1" applyBorder="1" applyAlignment="1">
      <alignment horizontal="center" vertical="center"/>
    </xf>
    <xf numFmtId="3" fontId="16" fillId="21" borderId="120" xfId="0" applyNumberFormat="1" applyFont="1" applyFill="1" applyBorder="1" applyAlignment="1">
      <alignment horizontal="center" vertical="center"/>
    </xf>
    <xf numFmtId="3" fontId="16" fillId="21" borderId="121" xfId="0" applyNumberFormat="1" applyFont="1" applyFill="1" applyBorder="1" applyAlignment="1">
      <alignment horizontal="center" vertical="center"/>
    </xf>
    <xf numFmtId="3" fontId="16" fillId="21" borderId="122" xfId="0" applyNumberFormat="1" applyFont="1" applyFill="1" applyBorder="1" applyAlignment="1">
      <alignment horizontal="center" vertical="center"/>
    </xf>
    <xf numFmtId="3" fontId="16" fillId="21" borderId="123" xfId="0" applyNumberFormat="1" applyFont="1" applyFill="1" applyBorder="1" applyAlignment="1">
      <alignment horizontal="center" vertical="center"/>
    </xf>
    <xf numFmtId="3" fontId="30" fillId="32" borderId="69" xfId="0" applyNumberFormat="1" applyFont="1" applyFill="1" applyBorder="1" applyAlignment="1">
      <alignment horizontal="center" vertical="center"/>
    </xf>
    <xf numFmtId="3" fontId="30" fillId="32" borderId="63" xfId="0" applyNumberFormat="1" applyFont="1" applyFill="1" applyBorder="1" applyAlignment="1">
      <alignment horizontal="center" vertical="center"/>
    </xf>
    <xf numFmtId="3" fontId="30" fillId="32" borderId="64" xfId="0" applyNumberFormat="1" applyFont="1" applyFill="1" applyBorder="1" applyAlignment="1">
      <alignment horizontal="center" vertical="center"/>
    </xf>
    <xf numFmtId="9" fontId="17" fillId="16" borderId="37" xfId="4" applyFont="1" applyFill="1" applyBorder="1"/>
    <xf numFmtId="9" fontId="17" fillId="10" borderId="37" xfId="4" applyFont="1" applyFill="1" applyBorder="1"/>
    <xf numFmtId="9" fontId="17" fillId="13" borderId="37" xfId="4" applyFont="1" applyFill="1" applyBorder="1"/>
    <xf numFmtId="9" fontId="17" fillId="19" borderId="37" xfId="4" applyFont="1" applyFill="1" applyBorder="1"/>
    <xf numFmtId="10" fontId="27" fillId="22" borderId="66" xfId="4" applyNumberFormat="1" applyFont="1" applyFill="1" applyBorder="1" applyAlignment="1">
      <alignment horizontal="center" vertical="center"/>
    </xf>
    <xf numFmtId="10" fontId="27" fillId="22" borderId="2" xfId="4" applyNumberFormat="1" applyFont="1" applyFill="1" applyBorder="1" applyAlignment="1">
      <alignment horizontal="center" vertical="center"/>
    </xf>
    <xf numFmtId="10" fontId="27" fillId="22" borderId="70" xfId="4" applyNumberFormat="1" applyFont="1" applyFill="1" applyBorder="1" applyAlignment="1">
      <alignment horizontal="center" vertical="center"/>
    </xf>
    <xf numFmtId="10" fontId="27" fillId="0" borderId="83" xfId="4" applyNumberFormat="1" applyFont="1" applyFill="1" applyBorder="1" applyAlignment="1">
      <alignment horizontal="center" vertical="center"/>
    </xf>
    <xf numFmtId="10" fontId="27" fillId="0" borderId="65" xfId="4" applyNumberFormat="1" applyFont="1" applyFill="1" applyBorder="1" applyAlignment="1">
      <alignment horizontal="center" vertical="center"/>
    </xf>
    <xf numFmtId="10" fontId="27" fillId="22" borderId="108" xfId="4" applyNumberFormat="1" applyFont="1" applyFill="1" applyBorder="1" applyAlignment="1">
      <alignment horizontal="center" vertical="center"/>
    </xf>
    <xf numFmtId="10" fontId="27" fillId="22" borderId="103" xfId="4" applyNumberFormat="1" applyFont="1" applyFill="1" applyBorder="1" applyAlignment="1">
      <alignment horizontal="center" vertical="center"/>
    </xf>
    <xf numFmtId="10" fontId="27" fillId="20" borderId="103" xfId="4" applyNumberFormat="1" applyFont="1" applyFill="1" applyBorder="1" applyAlignment="1">
      <alignment horizontal="center" vertical="center"/>
    </xf>
    <xf numFmtId="10" fontId="27" fillId="20" borderId="2" xfId="4" applyNumberFormat="1" applyFont="1" applyFill="1" applyBorder="1" applyAlignment="1">
      <alignment horizontal="center" vertical="center"/>
    </xf>
    <xf numFmtId="10" fontId="27" fillId="22" borderId="109" xfId="4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14" fontId="0" fillId="34" borderId="0" xfId="0" applyNumberFormat="1" applyFill="1"/>
    <xf numFmtId="0" fontId="0" fillId="0" borderId="0" xfId="0" applyAlignment="1">
      <alignment horizontal="center"/>
    </xf>
    <xf numFmtId="0" fontId="0" fillId="13" borderId="0" xfId="0" applyFill="1"/>
    <xf numFmtId="14" fontId="0" fillId="38" borderId="0" xfId="3" applyNumberFormat="1" applyFont="1" applyFill="1"/>
    <xf numFmtId="22" fontId="0" fillId="0" borderId="0" xfId="0" applyNumberFormat="1"/>
    <xf numFmtId="17" fontId="16" fillId="3" borderId="83" xfId="3" applyNumberFormat="1" applyFont="1" applyFill="1" applyBorder="1" applyAlignment="1">
      <alignment horizontal="center" vertical="center" wrapText="1"/>
    </xf>
    <xf numFmtId="17" fontId="16" fillId="3" borderId="84" xfId="3" applyNumberFormat="1" applyFont="1" applyFill="1" applyBorder="1" applyAlignment="1">
      <alignment horizontal="center" vertical="center" wrapText="1"/>
    </xf>
    <xf numFmtId="17" fontId="16" fillId="3" borderId="85" xfId="3" applyNumberFormat="1" applyFont="1" applyFill="1" applyBorder="1" applyAlignment="1">
      <alignment horizontal="center" vertical="center" wrapText="1"/>
    </xf>
    <xf numFmtId="167" fontId="0" fillId="0" borderId="37" xfId="3" applyNumberFormat="1" applyFont="1" applyBorder="1"/>
    <xf numFmtId="14" fontId="38" fillId="19" borderId="124" xfId="9" applyNumberFormat="1" applyFont="1" applyFill="1"/>
    <xf numFmtId="0" fontId="0" fillId="18" borderId="0" xfId="0" applyFill="1"/>
    <xf numFmtId="1" fontId="0" fillId="0" borderId="0" xfId="0" applyNumberFormat="1"/>
    <xf numFmtId="167" fontId="0" fillId="34" borderId="0" xfId="3" applyNumberFormat="1" applyFont="1" applyFill="1" applyAlignment="1">
      <alignment wrapText="1"/>
    </xf>
    <xf numFmtId="168" fontId="40" fillId="0" borderId="0" xfId="0" applyNumberFormat="1" applyFont="1"/>
    <xf numFmtId="169" fontId="40" fillId="0" borderId="0" xfId="0" applyNumberFormat="1" applyFont="1"/>
    <xf numFmtId="172" fontId="35" fillId="3" borderId="83" xfId="3" applyNumberFormat="1" applyFont="1" applyFill="1" applyBorder="1" applyAlignment="1">
      <alignment horizontal="center" vertical="center" wrapText="1"/>
    </xf>
    <xf numFmtId="172" fontId="35" fillId="3" borderId="84" xfId="3" applyNumberFormat="1" applyFont="1" applyFill="1" applyBorder="1" applyAlignment="1">
      <alignment horizontal="center" vertical="center" wrapText="1"/>
    </xf>
    <xf numFmtId="172" fontId="35" fillId="3" borderId="85" xfId="3" applyNumberFormat="1" applyFont="1" applyFill="1" applyBorder="1" applyAlignment="1">
      <alignment horizontal="center" vertical="center" wrapText="1"/>
    </xf>
    <xf numFmtId="172" fontId="16" fillId="3" borderId="91" xfId="3" applyNumberFormat="1" applyFont="1" applyFill="1" applyBorder="1" applyAlignment="1">
      <alignment horizontal="center" vertical="center" wrapText="1"/>
    </xf>
    <xf numFmtId="172" fontId="16" fillId="3" borderId="20" xfId="3" applyNumberFormat="1" applyFont="1" applyFill="1" applyBorder="1" applyAlignment="1">
      <alignment horizontal="center" vertical="center" wrapText="1"/>
    </xf>
    <xf numFmtId="172" fontId="16" fillId="3" borderId="92" xfId="3" applyNumberFormat="1" applyFont="1" applyFill="1" applyBorder="1" applyAlignment="1">
      <alignment horizontal="center" vertical="center" wrapText="1"/>
    </xf>
    <xf numFmtId="0" fontId="0" fillId="41" borderId="0" xfId="0" applyFill="1"/>
    <xf numFmtId="0" fontId="0" fillId="29" borderId="0" xfId="0" applyFill="1"/>
    <xf numFmtId="165" fontId="1" fillId="29" borderId="0" xfId="1" applyNumberFormat="1" applyFill="1" applyAlignment="1">
      <alignment horizontal="center"/>
    </xf>
    <xf numFmtId="0" fontId="1" fillId="29" borderId="0" xfId="1" applyFill="1"/>
    <xf numFmtId="0" fontId="16" fillId="42" borderId="125" xfId="10"/>
    <xf numFmtId="0" fontId="1" fillId="0" borderId="0" xfId="0" applyFont="1"/>
    <xf numFmtId="165" fontId="1" fillId="0" borderId="0" xfId="0" applyNumberFormat="1" applyFont="1" applyAlignment="1">
      <alignment horizontal="center"/>
    </xf>
    <xf numFmtId="0" fontId="40" fillId="0" borderId="0" xfId="0" applyFont="1"/>
    <xf numFmtId="165" fontId="40" fillId="0" borderId="0" xfId="0" applyNumberFormat="1" applyFont="1" applyAlignment="1">
      <alignment horizontal="center"/>
    </xf>
    <xf numFmtId="169" fontId="1" fillId="0" borderId="0" xfId="0" applyNumberFormat="1" applyFont="1"/>
    <xf numFmtId="165" fontId="40" fillId="0" borderId="77" xfId="0" applyNumberFormat="1" applyFont="1" applyBorder="1" applyAlignment="1">
      <alignment horizontal="center"/>
    </xf>
    <xf numFmtId="0" fontId="40" fillId="0" borderId="77" xfId="0" applyFont="1" applyBorder="1"/>
    <xf numFmtId="168" fontId="40" fillId="0" borderId="77" xfId="0" applyNumberFormat="1" applyFont="1" applyBorder="1"/>
    <xf numFmtId="169" fontId="40" fillId="0" borderId="77" xfId="0" applyNumberFormat="1" applyFont="1" applyBorder="1"/>
    <xf numFmtId="169" fontId="40" fillId="0" borderId="126" xfId="0" applyNumberFormat="1" applyFont="1" applyBorder="1"/>
    <xf numFmtId="169" fontId="40" fillId="0" borderId="127" xfId="0" applyNumberFormat="1" applyFont="1" applyBorder="1"/>
    <xf numFmtId="165" fontId="40" fillId="0" borderId="75" xfId="0" applyNumberFormat="1" applyFont="1" applyBorder="1" applyAlignment="1">
      <alignment horizontal="center"/>
    </xf>
    <xf numFmtId="0" fontId="40" fillId="0" borderId="75" xfId="0" applyFont="1" applyBorder="1"/>
    <xf numFmtId="168" fontId="40" fillId="0" borderId="75" xfId="0" applyNumberFormat="1" applyFont="1" applyBorder="1"/>
    <xf numFmtId="169" fontId="40" fillId="0" borderId="75" xfId="0" applyNumberFormat="1" applyFont="1" applyBorder="1"/>
    <xf numFmtId="169" fontId="40" fillId="0" borderId="128" xfId="0" applyNumberFormat="1" applyFont="1" applyBorder="1"/>
    <xf numFmtId="165" fontId="1" fillId="35" borderId="0" xfId="1" applyNumberFormat="1" applyFill="1" applyAlignment="1">
      <alignment horizontal="center"/>
    </xf>
    <xf numFmtId="165" fontId="1" fillId="27" borderId="0" xfId="1" applyNumberFormat="1" applyFill="1" applyAlignment="1">
      <alignment horizontal="center"/>
    </xf>
    <xf numFmtId="14" fontId="43" fillId="5" borderId="139" xfId="0" applyNumberFormat="1" applyFont="1" applyFill="1" applyBorder="1" applyAlignment="1">
      <alignment horizontal="center" vertical="center"/>
    </xf>
    <xf numFmtId="3" fontId="44" fillId="19" borderId="40" xfId="3" applyNumberFormat="1" applyFont="1" applyFill="1" applyBorder="1" applyAlignment="1">
      <alignment horizontal="center" vertical="center"/>
    </xf>
    <xf numFmtId="3" fontId="44" fillId="0" borderId="127" xfId="0" applyNumberFormat="1" applyFont="1" applyBorder="1" applyAlignment="1">
      <alignment horizontal="center" vertical="center"/>
    </xf>
    <xf numFmtId="3" fontId="44" fillId="19" borderId="141" xfId="3" applyNumberFormat="1" applyFont="1" applyFill="1" applyBorder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14" fontId="46" fillId="5" borderId="129" xfId="0" applyNumberFormat="1" applyFont="1" applyFill="1" applyBorder="1" applyAlignment="1">
      <alignment horizontal="center" vertical="center"/>
    </xf>
    <xf numFmtId="14" fontId="46" fillId="5" borderId="130" xfId="0" applyNumberFormat="1" applyFont="1" applyFill="1" applyBorder="1" applyAlignment="1">
      <alignment horizontal="center" vertical="center"/>
    </xf>
    <xf numFmtId="14" fontId="46" fillId="5" borderId="131" xfId="0" applyNumberFormat="1" applyFont="1" applyFill="1" applyBorder="1" applyAlignment="1">
      <alignment horizontal="center" vertical="center"/>
    </xf>
    <xf numFmtId="0" fontId="46" fillId="5" borderId="132" xfId="0" applyFont="1" applyFill="1" applyBorder="1" applyAlignment="1">
      <alignment horizontal="center" vertical="center"/>
    </xf>
    <xf numFmtId="0" fontId="46" fillId="5" borderId="133" xfId="0" applyFont="1" applyFill="1" applyBorder="1" applyAlignment="1">
      <alignment horizontal="center" vertical="center"/>
    </xf>
    <xf numFmtId="0" fontId="46" fillId="5" borderId="134" xfId="0" applyFont="1" applyFill="1" applyBorder="1" applyAlignment="1">
      <alignment horizontal="center" vertical="center"/>
    </xf>
    <xf numFmtId="14" fontId="46" fillId="5" borderId="135" xfId="0" applyNumberFormat="1" applyFont="1" applyFill="1" applyBorder="1" applyAlignment="1">
      <alignment horizontal="center" vertical="center"/>
    </xf>
    <xf numFmtId="14" fontId="46" fillId="5" borderId="136" xfId="0" applyNumberFormat="1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44" fillId="43" borderId="19" xfId="3" applyNumberFormat="1" applyFont="1" applyFill="1" applyBorder="1" applyAlignment="1">
      <alignment horizontal="center" vertical="center"/>
    </xf>
    <xf numFmtId="9" fontId="45" fillId="43" borderId="43" xfId="4" applyFont="1" applyFill="1" applyBorder="1" applyAlignment="1">
      <alignment horizontal="center" vertical="center"/>
    </xf>
    <xf numFmtId="3" fontId="44" fillId="43" borderId="2" xfId="3" applyNumberFormat="1" applyFont="1" applyFill="1" applyBorder="1" applyAlignment="1">
      <alignment horizontal="center" vertical="center"/>
    </xf>
    <xf numFmtId="9" fontId="45" fillId="43" borderId="140" xfId="4" applyFont="1" applyFill="1" applyBorder="1" applyAlignment="1">
      <alignment horizontal="center" vertical="center"/>
    </xf>
    <xf numFmtId="3" fontId="44" fillId="43" borderId="141" xfId="3" applyNumberFormat="1" applyFont="1" applyFill="1" applyBorder="1" applyAlignment="1">
      <alignment horizontal="center" vertical="center"/>
    </xf>
    <xf numFmtId="9" fontId="45" fillId="43" borderId="142" xfId="4" applyFont="1" applyFill="1" applyBorder="1" applyAlignment="1">
      <alignment horizontal="center" vertical="center"/>
    </xf>
    <xf numFmtId="14" fontId="46" fillId="44" borderId="137" xfId="0" applyNumberFormat="1" applyFont="1" applyFill="1" applyBorder="1" applyAlignment="1">
      <alignment horizontal="center" vertical="center"/>
    </xf>
    <xf numFmtId="14" fontId="46" fillId="44" borderId="138" xfId="0" applyNumberFormat="1" applyFont="1" applyFill="1" applyBorder="1" applyAlignment="1">
      <alignment horizontal="center" vertical="center"/>
    </xf>
    <xf numFmtId="3" fontId="0" fillId="2" borderId="0" xfId="0" applyNumberFormat="1" applyFill="1" applyAlignment="1">
      <alignment vertical="center"/>
    </xf>
    <xf numFmtId="165" fontId="6" fillId="11" borderId="41" xfId="1" applyNumberFormat="1" applyFont="1" applyFill="1" applyBorder="1" applyAlignment="1">
      <alignment horizontal="center" vertical="center"/>
    </xf>
    <xf numFmtId="0" fontId="6" fillId="11" borderId="42" xfId="1" applyFont="1" applyFill="1" applyBorder="1" applyAlignment="1">
      <alignment horizontal="center" vertical="center"/>
    </xf>
    <xf numFmtId="165" fontId="7" fillId="11" borderId="31" xfId="1" applyNumberFormat="1" applyFont="1" applyFill="1" applyBorder="1" applyAlignment="1">
      <alignment horizontal="center" vertical="center"/>
    </xf>
    <xf numFmtId="0" fontId="7" fillId="11" borderId="32" xfId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/>
    </xf>
    <xf numFmtId="0" fontId="7" fillId="14" borderId="12" xfId="1" applyFont="1" applyFill="1" applyBorder="1" applyAlignment="1">
      <alignment vertical="center"/>
    </xf>
    <xf numFmtId="1" fontId="8" fillId="3" borderId="16" xfId="0" applyNumberFormat="1" applyFont="1" applyFill="1" applyBorder="1" applyAlignment="1">
      <alignment vertical="center"/>
    </xf>
    <xf numFmtId="1" fontId="8" fillId="3" borderId="17" xfId="0" applyNumberFormat="1" applyFont="1" applyFill="1" applyBorder="1" applyAlignment="1">
      <alignment vertical="center"/>
    </xf>
    <xf numFmtId="1" fontId="8" fillId="3" borderId="18" xfId="0" applyNumberFormat="1" applyFont="1" applyFill="1" applyBorder="1" applyAlignment="1">
      <alignment vertical="center"/>
    </xf>
    <xf numFmtId="1" fontId="5" fillId="3" borderId="60" xfId="0" applyNumberFormat="1" applyFont="1" applyFill="1" applyBorder="1" applyAlignment="1">
      <alignment vertical="center"/>
    </xf>
    <xf numFmtId="1" fontId="5" fillId="3" borderId="61" xfId="0" applyNumberFormat="1" applyFont="1" applyFill="1" applyBorder="1" applyAlignment="1">
      <alignment vertical="center"/>
    </xf>
    <xf numFmtId="1" fontId="5" fillId="3" borderId="62" xfId="0" applyNumberFormat="1" applyFont="1" applyFill="1" applyBorder="1" applyAlignment="1">
      <alignment vertical="center"/>
    </xf>
    <xf numFmtId="1" fontId="8" fillId="3" borderId="3" xfId="0" applyNumberFormat="1" applyFont="1" applyFill="1" applyBorder="1" applyAlignment="1">
      <alignment vertical="center"/>
    </xf>
    <xf numFmtId="1" fontId="8" fillId="3" borderId="4" xfId="0" applyNumberFormat="1" applyFont="1" applyFill="1" applyBorder="1" applyAlignment="1">
      <alignment vertical="center"/>
    </xf>
    <xf numFmtId="1" fontId="8" fillId="3" borderId="5" xfId="0" applyNumberFormat="1" applyFont="1" applyFill="1" applyBorder="1" applyAlignment="1">
      <alignment vertical="center"/>
    </xf>
    <xf numFmtId="1" fontId="8" fillId="3" borderId="13" xfId="0" applyNumberFormat="1" applyFont="1" applyFill="1" applyBorder="1" applyAlignment="1">
      <alignment vertical="center"/>
    </xf>
    <xf numFmtId="1" fontId="8" fillId="3" borderId="14" xfId="0" applyNumberFormat="1" applyFont="1" applyFill="1" applyBorder="1" applyAlignment="1">
      <alignment vertical="center"/>
    </xf>
    <xf numFmtId="1" fontId="8" fillId="3" borderId="15" xfId="0" applyNumberFormat="1" applyFont="1" applyFill="1" applyBorder="1" applyAlignment="1">
      <alignment vertical="center"/>
    </xf>
    <xf numFmtId="1" fontId="8" fillId="3" borderId="29" xfId="0" applyNumberFormat="1" applyFont="1" applyFill="1" applyBorder="1" applyAlignment="1">
      <alignment vertical="center"/>
    </xf>
    <xf numFmtId="1" fontId="8" fillId="3" borderId="35" xfId="0" applyNumberFormat="1" applyFont="1" applyFill="1" applyBorder="1" applyAlignment="1">
      <alignment vertical="center"/>
    </xf>
    <xf numFmtId="1" fontId="8" fillId="3" borderId="30" xfId="0" applyNumberFormat="1" applyFont="1" applyFill="1" applyBorder="1" applyAlignment="1">
      <alignment vertical="center"/>
    </xf>
    <xf numFmtId="1" fontId="8" fillId="3" borderId="31" xfId="0" applyNumberFormat="1" applyFont="1" applyFill="1" applyBorder="1" applyAlignment="1">
      <alignment vertical="center"/>
    </xf>
    <xf numFmtId="1" fontId="8" fillId="3" borderId="2" xfId="0" applyNumberFormat="1" applyFont="1" applyFill="1" applyBorder="1" applyAlignment="1">
      <alignment vertical="center"/>
    </xf>
    <xf numFmtId="1" fontId="8" fillId="3" borderId="32" xfId="0" applyNumberFormat="1" applyFont="1" applyFill="1" applyBorder="1" applyAlignment="1">
      <alignment vertical="center"/>
    </xf>
    <xf numFmtId="1" fontId="8" fillId="3" borderId="21" xfId="0" applyNumberFormat="1" applyFont="1" applyFill="1" applyBorder="1" applyAlignment="1">
      <alignment vertical="center"/>
    </xf>
    <xf numFmtId="1" fontId="8" fillId="3" borderId="22" xfId="0" applyNumberFormat="1" applyFont="1" applyFill="1" applyBorder="1" applyAlignment="1">
      <alignment vertical="center"/>
    </xf>
    <xf numFmtId="1" fontId="8" fillId="3" borderId="23" xfId="0" applyNumberFormat="1" applyFont="1" applyFill="1" applyBorder="1" applyAlignment="1">
      <alignment vertical="center"/>
    </xf>
    <xf numFmtId="1" fontId="8" fillId="3" borderId="80" xfId="0" applyNumberFormat="1" applyFont="1" applyFill="1" applyBorder="1" applyAlignment="1">
      <alignment vertical="center"/>
    </xf>
    <xf numFmtId="1" fontId="8" fillId="3" borderId="81" xfId="0" applyNumberFormat="1" applyFont="1" applyFill="1" applyBorder="1" applyAlignment="1">
      <alignment vertical="center"/>
    </xf>
    <xf numFmtId="1" fontId="8" fillId="3" borderId="82" xfId="0" applyNumberFormat="1" applyFont="1" applyFill="1" applyBorder="1" applyAlignment="1">
      <alignment vertical="center"/>
    </xf>
    <xf numFmtId="165" fontId="6" fillId="7" borderId="21" xfId="1" applyNumberFormat="1" applyFont="1" applyFill="1" applyBorder="1" applyAlignment="1">
      <alignment vertical="center"/>
    </xf>
    <xf numFmtId="165" fontId="6" fillId="7" borderId="24" xfId="1" applyNumberFormat="1" applyFont="1" applyFill="1" applyBorder="1" applyAlignment="1">
      <alignment vertical="center"/>
    </xf>
    <xf numFmtId="0" fontId="6" fillId="7" borderId="23" xfId="1" applyFont="1" applyFill="1" applyBorder="1" applyAlignment="1">
      <alignment vertical="center"/>
    </xf>
    <xf numFmtId="0" fontId="6" fillId="7" borderId="25" xfId="1" applyFont="1" applyFill="1" applyBorder="1" applyAlignment="1">
      <alignment vertical="center"/>
    </xf>
    <xf numFmtId="1" fontId="8" fillId="3" borderId="59" xfId="0" applyNumberFormat="1" applyFont="1" applyFill="1" applyBorder="1" applyAlignment="1">
      <alignment vertical="center"/>
    </xf>
    <xf numFmtId="1" fontId="8" fillId="3" borderId="0" xfId="0" applyNumberFormat="1" applyFont="1" applyFill="1" applyAlignment="1">
      <alignment vertical="center"/>
    </xf>
    <xf numFmtId="0" fontId="0" fillId="14" borderId="0" xfId="0" applyFill="1"/>
    <xf numFmtId="173" fontId="0" fillId="13" borderId="0" xfId="3" applyNumberFormat="1" applyFont="1" applyFill="1"/>
    <xf numFmtId="9" fontId="27" fillId="22" borderId="50" xfId="4" applyFont="1" applyFill="1" applyBorder="1" applyAlignment="1">
      <alignment horizontal="center" vertical="center"/>
    </xf>
    <xf numFmtId="9" fontId="27" fillId="22" borderId="51" xfId="4" applyFont="1" applyFill="1" applyBorder="1" applyAlignment="1">
      <alignment horizontal="center" vertical="center"/>
    </xf>
    <xf numFmtId="9" fontId="27" fillId="22" borderId="57" xfId="4" applyFont="1" applyFill="1" applyBorder="1" applyAlignment="1">
      <alignment horizontal="center" vertical="center"/>
    </xf>
    <xf numFmtId="9" fontId="27" fillId="22" borderId="56" xfId="4" applyFont="1" applyFill="1" applyBorder="1" applyAlignment="1">
      <alignment horizontal="center" vertical="center"/>
    </xf>
    <xf numFmtId="9" fontId="27" fillId="22" borderId="52" xfId="4" applyFont="1" applyFill="1" applyBorder="1" applyAlignment="1">
      <alignment horizontal="center" vertical="center"/>
    </xf>
    <xf numFmtId="0" fontId="34" fillId="2" borderId="63" xfId="0" applyFont="1" applyFill="1" applyBorder="1" applyAlignment="1">
      <alignment horizontal="center" vertical="center" textRotation="90"/>
    </xf>
    <xf numFmtId="0" fontId="34" fillId="2" borderId="64" xfId="0" applyFont="1" applyFill="1" applyBorder="1" applyAlignment="1">
      <alignment horizontal="center" vertical="center" textRotation="90"/>
    </xf>
    <xf numFmtId="0" fontId="34" fillId="2" borderId="69" xfId="0" applyFont="1" applyFill="1" applyBorder="1" applyAlignment="1">
      <alignment horizontal="center" vertical="center" textRotation="90"/>
    </xf>
    <xf numFmtId="0" fontId="0" fillId="2" borderId="96" xfId="0" applyFill="1" applyBorder="1" applyAlignment="1">
      <alignment horizontal="center"/>
    </xf>
    <xf numFmtId="0" fontId="0" fillId="2" borderId="98" xfId="0" applyFill="1" applyBorder="1" applyAlignment="1">
      <alignment horizontal="center"/>
    </xf>
    <xf numFmtId="0" fontId="0" fillId="2" borderId="99" xfId="0" applyFill="1" applyBorder="1" applyAlignment="1">
      <alignment horizontal="center"/>
    </xf>
    <xf numFmtId="9" fontId="26" fillId="2" borderId="96" xfId="4" applyFont="1" applyFill="1" applyBorder="1" applyAlignment="1">
      <alignment horizontal="left" vertical="top"/>
    </xf>
    <xf numFmtId="9" fontId="26" fillId="2" borderId="98" xfId="4" applyFont="1" applyFill="1" applyBorder="1" applyAlignment="1">
      <alignment horizontal="left" vertical="top"/>
    </xf>
    <xf numFmtId="9" fontId="26" fillId="2" borderId="99" xfId="4" applyFont="1" applyFill="1" applyBorder="1" applyAlignment="1">
      <alignment horizontal="left" vertical="top"/>
    </xf>
    <xf numFmtId="14" fontId="16" fillId="5" borderId="45" xfId="0" applyNumberFormat="1" applyFont="1" applyFill="1" applyBorder="1" applyAlignment="1">
      <alignment horizontal="center" vertical="center"/>
    </xf>
    <xf numFmtId="14" fontId="16" fillId="5" borderId="93" xfId="0" applyNumberFormat="1" applyFont="1" applyFill="1" applyBorder="1" applyAlignment="1">
      <alignment horizontal="center" vertical="center"/>
    </xf>
    <xf numFmtId="14" fontId="16" fillId="5" borderId="48" xfId="0" applyNumberFormat="1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 textRotation="90"/>
    </xf>
    <xf numFmtId="0" fontId="34" fillId="2" borderId="48" xfId="0" applyFont="1" applyFill="1" applyBorder="1" applyAlignment="1">
      <alignment horizontal="center" vertical="center" textRotation="90"/>
    </xf>
    <xf numFmtId="0" fontId="34" fillId="2" borderId="107" xfId="0" applyFont="1" applyFill="1" applyBorder="1" applyAlignment="1">
      <alignment horizontal="center" vertical="center" textRotation="90"/>
    </xf>
    <xf numFmtId="0" fontId="34" fillId="2" borderId="94" xfId="0" applyFont="1" applyFill="1" applyBorder="1" applyAlignment="1">
      <alignment horizontal="center" vertical="center" textRotation="90"/>
    </xf>
    <xf numFmtId="14" fontId="16" fillId="5" borderId="46" xfId="0" applyNumberFormat="1" applyFont="1" applyFill="1" applyBorder="1" applyAlignment="1">
      <alignment horizontal="center" vertical="center"/>
    </xf>
    <xf numFmtId="14" fontId="16" fillId="5" borderId="0" xfId="0" applyNumberFormat="1" applyFont="1" applyFill="1" applyAlignment="1">
      <alignment horizontal="center" vertical="center"/>
    </xf>
    <xf numFmtId="1" fontId="8" fillId="3" borderId="80" xfId="0" applyNumberFormat="1" applyFont="1" applyFill="1" applyBorder="1" applyAlignment="1">
      <alignment horizontal="center" vertical="center"/>
    </xf>
    <xf numFmtId="1" fontId="8" fillId="3" borderId="81" xfId="0" applyNumberFormat="1" applyFont="1" applyFill="1" applyBorder="1" applyAlignment="1">
      <alignment horizontal="center" vertical="center"/>
    </xf>
    <xf numFmtId="1" fontId="8" fillId="3" borderId="82" xfId="0" applyNumberFormat="1" applyFont="1" applyFill="1" applyBorder="1" applyAlignment="1">
      <alignment horizontal="center" vertical="center"/>
    </xf>
    <xf numFmtId="165" fontId="6" fillId="7" borderId="21" xfId="1" applyNumberFormat="1" applyFont="1" applyFill="1" applyBorder="1" applyAlignment="1">
      <alignment horizontal="center" vertical="center" wrapText="1"/>
    </xf>
    <xf numFmtId="165" fontId="6" fillId="7" borderId="24" xfId="1" applyNumberFormat="1" applyFont="1" applyFill="1" applyBorder="1" applyAlignment="1">
      <alignment horizontal="center" vertical="center" wrapText="1"/>
    </xf>
    <xf numFmtId="0" fontId="6" fillId="7" borderId="23" xfId="1" applyFont="1" applyFill="1" applyBorder="1" applyAlignment="1">
      <alignment horizontal="center" vertical="center" wrapText="1"/>
    </xf>
    <xf numFmtId="0" fontId="6" fillId="7" borderId="25" xfId="1" applyFont="1" applyFill="1" applyBorder="1" applyAlignment="1">
      <alignment horizontal="center" vertical="center" wrapText="1"/>
    </xf>
    <xf numFmtId="1" fontId="8" fillId="3" borderId="59" xfId="0" applyNumberFormat="1" applyFont="1" applyFill="1" applyBorder="1" applyAlignment="1">
      <alignment horizontal="center" vertical="center"/>
    </xf>
    <xf numFmtId="1" fontId="8" fillId="3" borderId="0" xfId="0" applyNumberFormat="1" applyFont="1" applyFill="1" applyAlignment="1">
      <alignment horizontal="center" vertical="center"/>
    </xf>
    <xf numFmtId="1" fontId="8" fillId="3" borderId="21" xfId="0" applyNumberFormat="1" applyFont="1" applyFill="1" applyBorder="1" applyAlignment="1">
      <alignment horizontal="center" vertical="center"/>
    </xf>
    <xf numFmtId="1" fontId="8" fillId="3" borderId="22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center" vertical="center"/>
    </xf>
    <xf numFmtId="1" fontId="8" fillId="3" borderId="29" xfId="0" applyNumberFormat="1" applyFont="1" applyFill="1" applyBorder="1" applyAlignment="1">
      <alignment horizontal="center" vertical="center"/>
    </xf>
    <xf numFmtId="1" fontId="8" fillId="3" borderId="35" xfId="0" applyNumberFormat="1" applyFont="1" applyFill="1" applyBorder="1" applyAlignment="1">
      <alignment horizontal="center" vertical="center"/>
    </xf>
    <xf numFmtId="1" fontId="8" fillId="3" borderId="30" xfId="0" applyNumberFormat="1" applyFont="1" applyFill="1" applyBorder="1" applyAlignment="1">
      <alignment horizontal="center" vertical="center"/>
    </xf>
    <xf numFmtId="1" fontId="5" fillId="3" borderId="60" xfId="0" applyNumberFormat="1" applyFont="1" applyFill="1" applyBorder="1" applyAlignment="1">
      <alignment horizontal="center" vertical="center"/>
    </xf>
    <xf numFmtId="1" fontId="5" fillId="3" borderId="61" xfId="0" applyNumberFormat="1" applyFont="1" applyFill="1" applyBorder="1" applyAlignment="1">
      <alignment horizontal="center" vertical="center"/>
    </xf>
    <xf numFmtId="1" fontId="5" fillId="3" borderId="62" xfId="0" applyNumberFormat="1" applyFont="1" applyFill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 vertical="center"/>
    </xf>
    <xf numFmtId="1" fontId="8" fillId="3" borderId="17" xfId="0" applyNumberFormat="1" applyFont="1" applyFill="1" applyBorder="1" applyAlignment="1">
      <alignment horizontal="center" vertical="center"/>
    </xf>
    <xf numFmtId="1" fontId="8" fillId="3" borderId="18" xfId="0" applyNumberFormat="1" applyFont="1" applyFill="1" applyBorder="1" applyAlignment="1">
      <alignment horizontal="center" vertical="center"/>
    </xf>
    <xf numFmtId="1" fontId="8" fillId="3" borderId="31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1" fontId="8" fillId="3" borderId="32" xfId="0" applyNumberFormat="1" applyFont="1" applyFill="1" applyBorder="1" applyAlignment="1">
      <alignment horizontal="center" vertical="center"/>
    </xf>
    <xf numFmtId="1" fontId="8" fillId="3" borderId="3" xfId="0" applyNumberFormat="1" applyFont="1" applyFill="1" applyBorder="1" applyAlignment="1">
      <alignment horizontal="center" vertical="center"/>
    </xf>
    <xf numFmtId="1" fontId="8" fillId="3" borderId="4" xfId="0" applyNumberFormat="1" applyFont="1" applyFill="1" applyBorder="1" applyAlignment="1">
      <alignment horizontal="center" vertical="center"/>
    </xf>
    <xf numFmtId="1" fontId="8" fillId="3" borderId="5" xfId="0" applyNumberFormat="1" applyFont="1" applyFill="1" applyBorder="1" applyAlignment="1">
      <alignment horizontal="center" vertical="center"/>
    </xf>
    <xf numFmtId="1" fontId="8" fillId="3" borderId="13" xfId="0" applyNumberFormat="1" applyFont="1" applyFill="1" applyBorder="1" applyAlignment="1">
      <alignment horizontal="center" vertical="center"/>
    </xf>
    <xf numFmtId="1" fontId="8" fillId="3" borderId="14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wrapText="1"/>
    </xf>
  </cellXfs>
  <cellStyles count="11">
    <cellStyle name="Check Cell" xfId="10" builtinId="23"/>
    <cellStyle name="Comma" xfId="3" builtinId="3"/>
    <cellStyle name="Input" xfId="9" builtinId="20"/>
    <cellStyle name="Normal" xfId="0" builtinId="0"/>
    <cellStyle name="Normal 2" xfId="1" xr:uid="{00000000-0005-0000-0000-000002000000}"/>
    <cellStyle name="Normal 2 2" xfId="6" xr:uid="{00000000-0005-0000-0000-000003000000}"/>
    <cellStyle name="Percent" xfId="4" builtinId="5"/>
    <cellStyle name="Porcentagem 2" xfId="2" xr:uid="{00000000-0005-0000-0000-000005000000}"/>
    <cellStyle name="Vírgula 2" xfId="7" xr:uid="{00000000-0005-0000-0000-000007000000}"/>
    <cellStyle name="Vírgula 2 3" xfId="5" xr:uid="{00000000-0005-0000-0000-000008000000}"/>
    <cellStyle name="Vírgula 2 3 2" xfId="8" xr:uid="{00000000-0005-0000-0000-000009000000}"/>
  </cellStyles>
  <dxfs count="3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numFmt numFmtId="19" formatCode="dd/mm/yyyy"/>
    </dxf>
    <dxf>
      <numFmt numFmtId="27" formatCode="dd/mm/yyyy\ hh:mm"/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7AAE56"/>
      <color rgb="FF6CA644"/>
      <color rgb="FF58267E"/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Masc_AcompH!$X$4:$X$8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BA37-4576-9CD4-51E772C7D653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Masc_AcompH!$C$68:$G$68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BA37-4576-9CD4-51E772C7D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Masc_AcompH!$C$73:$G$73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F36E-47EC-8082-97B72B960CC2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SE/CO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Masc_AcompH!$Y$4:$Y$8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7204-4672-8DB4-9CB30551158E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Masc_AcompH!$C$69:$G$69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7204-4672-8DB4-9CB305511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Masc_AcompH!$C$74:$G$74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204-4672-8DB4-9CB30551158E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Masc_AcompH!$Z$4:$Z$8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F369-4115-A997-86926CA4FD8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Masc_AcompH!$C$70:$G$70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F369-4115-A997-86926CA4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NE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Masc_AcompH!$AA$4:$AA$8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61B2-4F5F-AAB7-532CEB30F46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Masc_AcompH!$C$71:$G$71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61B2-4F5F-AAB7-532CEB30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Resumo!$N$9:$Y$9</c:f>
              <c:numCache>
                <c:formatCode>General</c:formatCode>
                <c:ptCount val="12"/>
                <c:pt idx="0">
                  <c:v>65774.3992</c:v>
                </c:pt>
                <c:pt idx="1">
                  <c:v>70879.025599999994</c:v>
                </c:pt>
                <c:pt idx="2">
                  <c:v>69051.078800000003</c:v>
                </c:pt>
                <c:pt idx="3">
                  <c:v>54713.505599999989</c:v>
                </c:pt>
                <c:pt idx="4">
                  <c:v>39830.925400000007</c:v>
                </c:pt>
                <c:pt idx="5">
                  <c:v>32491.042000000001</c:v>
                </c:pt>
                <c:pt idx="6">
                  <c:v>25560.263999999996</c:v>
                </c:pt>
                <c:pt idx="7">
                  <c:v>20509.413799999998</c:v>
                </c:pt>
                <c:pt idx="8">
                  <c:v>19620.838299999999</c:v>
                </c:pt>
                <c:pt idx="9">
                  <c:v>23642.067300000006</c:v>
                </c:pt>
                <c:pt idx="10">
                  <c:v>31425.629199999996</c:v>
                </c:pt>
                <c:pt idx="11">
                  <c:v>48058.351500000004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D0-409E-957B-57F0BCA18ECD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Resumo!$N$2:$Y$2</c:f>
              <c:numCache>
                <c:formatCode>General</c:formatCode>
                <c:ptCount val="12"/>
                <c:pt idx="0">
                  <c:v>65774.3992</c:v>
                </c:pt>
                <c:pt idx="1">
                  <c:v>70879.025599999994</c:v>
                </c:pt>
                <c:pt idx="2">
                  <c:v>69051.078800000003</c:v>
                </c:pt>
                <c:pt idx="3">
                  <c:v>54713.505599999989</c:v>
                </c:pt>
                <c:pt idx="4">
                  <c:v>39830.925400000007</c:v>
                </c:pt>
                <c:pt idx="5">
                  <c:v>32491.042000000001</c:v>
                </c:pt>
                <c:pt idx="6">
                  <c:v>25560.263999999996</c:v>
                </c:pt>
                <c:pt idx="7">
                  <c:v>20509.413799999998</c:v>
                </c:pt>
                <c:pt idx="8">
                  <c:v>19620.838299999999</c:v>
                </c:pt>
                <c:pt idx="9">
                  <c:v>23642.067300000006</c:v>
                </c:pt>
                <c:pt idx="10">
                  <c:v>31425.629199999996</c:v>
                </c:pt>
                <c:pt idx="11">
                  <c:v>48058.351500000004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D0-409E-957B-57F0BCA18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Resumo!$N$10:$Y$10</c:f>
              <c:numCache>
                <c:formatCode>General</c:formatCode>
                <c:ptCount val="12"/>
                <c:pt idx="0">
                  <c:v>7555.6336999999994</c:v>
                </c:pt>
                <c:pt idx="1">
                  <c:v>8281.1008000000002</c:v>
                </c:pt>
                <c:pt idx="2">
                  <c:v>7070.8785000000007</c:v>
                </c:pt>
                <c:pt idx="3">
                  <c:v>6554.4540000000006</c:v>
                </c:pt>
                <c:pt idx="4">
                  <c:v>8654.6530000000002</c:v>
                </c:pt>
                <c:pt idx="5">
                  <c:v>10633.212300000001</c:v>
                </c:pt>
                <c:pt idx="6">
                  <c:v>10929.849399999999</c:v>
                </c:pt>
                <c:pt idx="7">
                  <c:v>10016.265099999999</c:v>
                </c:pt>
                <c:pt idx="8">
                  <c:v>11652.7744</c:v>
                </c:pt>
                <c:pt idx="9">
                  <c:v>13395.987200000003</c:v>
                </c:pt>
                <c:pt idx="10">
                  <c:v>9326.0838000000003</c:v>
                </c:pt>
                <c:pt idx="11">
                  <c:v>7425.4371000000001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0-4992-AFA7-3BA89A9AB36B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Resumo!$N$3:$Y$3</c:f>
              <c:numCache>
                <c:formatCode>General</c:formatCode>
                <c:ptCount val="12"/>
                <c:pt idx="0">
                  <c:v>7555.6336999999994</c:v>
                </c:pt>
                <c:pt idx="1">
                  <c:v>8281.1008000000002</c:v>
                </c:pt>
                <c:pt idx="2">
                  <c:v>7070.8785000000007</c:v>
                </c:pt>
                <c:pt idx="3">
                  <c:v>6554.4540000000006</c:v>
                </c:pt>
                <c:pt idx="4">
                  <c:v>8654.6530000000002</c:v>
                </c:pt>
                <c:pt idx="5">
                  <c:v>10633.212300000001</c:v>
                </c:pt>
                <c:pt idx="6">
                  <c:v>10929.849399999999</c:v>
                </c:pt>
                <c:pt idx="7">
                  <c:v>10016.265099999999</c:v>
                </c:pt>
                <c:pt idx="8">
                  <c:v>11652.7744</c:v>
                </c:pt>
                <c:pt idx="9">
                  <c:v>13395.987200000003</c:v>
                </c:pt>
                <c:pt idx="10">
                  <c:v>9326.0838000000003</c:v>
                </c:pt>
                <c:pt idx="11">
                  <c:v>7425.4371000000001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0-4992-AFA7-3BA89A9AB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Resumo!$N$11:$Y$11</c:f>
              <c:numCache>
                <c:formatCode>General</c:formatCode>
                <c:ptCount val="12"/>
                <c:pt idx="0">
                  <c:v>13479.624900000003</c:v>
                </c:pt>
                <c:pt idx="1">
                  <c:v>14238.797100000002</c:v>
                </c:pt>
                <c:pt idx="2">
                  <c:v>14148.122800000003</c:v>
                </c:pt>
                <c:pt idx="3">
                  <c:v>11447.8694</c:v>
                </c:pt>
                <c:pt idx="4">
                  <c:v>6904.9312000000018</c:v>
                </c:pt>
                <c:pt idx="5">
                  <c:v>4558.5577999999996</c:v>
                </c:pt>
                <c:pt idx="6">
                  <c:v>3759.511</c:v>
                </c:pt>
                <c:pt idx="7">
                  <c:v>3278.8269000000005</c:v>
                </c:pt>
                <c:pt idx="8">
                  <c:v>2933.7113000000004</c:v>
                </c:pt>
                <c:pt idx="9">
                  <c:v>3190.7889000000005</c:v>
                </c:pt>
                <c:pt idx="10">
                  <c:v>5278.9915999999994</c:v>
                </c:pt>
                <c:pt idx="11">
                  <c:v>9833.1125999999986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9-4C1E-9927-0843275B4F5F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Resumo!$N$4:$Y$4</c:f>
              <c:numCache>
                <c:formatCode>General</c:formatCode>
                <c:ptCount val="12"/>
                <c:pt idx="0">
                  <c:v>13479.624900000003</c:v>
                </c:pt>
                <c:pt idx="1">
                  <c:v>14238.797100000002</c:v>
                </c:pt>
                <c:pt idx="2">
                  <c:v>14148.122800000003</c:v>
                </c:pt>
                <c:pt idx="3">
                  <c:v>11447.8694</c:v>
                </c:pt>
                <c:pt idx="4">
                  <c:v>6904.9312000000018</c:v>
                </c:pt>
                <c:pt idx="5">
                  <c:v>4558.5577999999996</c:v>
                </c:pt>
                <c:pt idx="6">
                  <c:v>3759.511</c:v>
                </c:pt>
                <c:pt idx="7">
                  <c:v>3278.8269000000005</c:v>
                </c:pt>
                <c:pt idx="8">
                  <c:v>2933.7113000000004</c:v>
                </c:pt>
                <c:pt idx="9">
                  <c:v>3190.7889000000005</c:v>
                </c:pt>
                <c:pt idx="10">
                  <c:v>5278.9915999999994</c:v>
                </c:pt>
                <c:pt idx="11">
                  <c:v>9833.1125999999986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9-4C1E-9927-0843275B4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Resumo!$N$12:$Y$12</c:f>
              <c:numCache>
                <c:formatCode>General</c:formatCode>
                <c:ptCount val="12"/>
                <c:pt idx="0">
                  <c:v>15831.8074</c:v>
                </c:pt>
                <c:pt idx="1">
                  <c:v>22810.338199999998</c:v>
                </c:pt>
                <c:pt idx="2">
                  <c:v>26961.3658</c:v>
                </c:pt>
                <c:pt idx="3">
                  <c:v>27159.931299999997</c:v>
                </c:pt>
                <c:pt idx="4">
                  <c:v>20486.719099999998</c:v>
                </c:pt>
                <c:pt idx="5">
                  <c:v>10694.7264</c:v>
                </c:pt>
                <c:pt idx="6">
                  <c:v>5252.9606999999996</c:v>
                </c:pt>
                <c:pt idx="7">
                  <c:v>3184.7017000000001</c:v>
                </c:pt>
                <c:pt idx="8">
                  <c:v>2266.7408</c:v>
                </c:pt>
                <c:pt idx="9">
                  <c:v>2383.6255000000001</c:v>
                </c:pt>
                <c:pt idx="10">
                  <c:v>4063.3233</c:v>
                </c:pt>
                <c:pt idx="11">
                  <c:v>8415.5279999999984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5-40C4-993B-D3F608AD5E43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Resumo!$N$5:$Y$5</c:f>
              <c:numCache>
                <c:formatCode>General</c:formatCode>
                <c:ptCount val="12"/>
                <c:pt idx="0">
                  <c:v>15831.8074</c:v>
                </c:pt>
                <c:pt idx="1">
                  <c:v>22810.338199999998</c:v>
                </c:pt>
                <c:pt idx="2">
                  <c:v>26961.3658</c:v>
                </c:pt>
                <c:pt idx="3">
                  <c:v>27159.931299999997</c:v>
                </c:pt>
                <c:pt idx="4">
                  <c:v>20486.719099999998</c:v>
                </c:pt>
                <c:pt idx="5">
                  <c:v>10694.7264</c:v>
                </c:pt>
                <c:pt idx="6">
                  <c:v>5252.9606999999996</c:v>
                </c:pt>
                <c:pt idx="7">
                  <c:v>3184.7017000000001</c:v>
                </c:pt>
                <c:pt idx="8">
                  <c:v>2266.7408</c:v>
                </c:pt>
                <c:pt idx="9">
                  <c:v>2383.6255000000001</c:v>
                </c:pt>
                <c:pt idx="10">
                  <c:v>4063.3233</c:v>
                </c:pt>
                <c:pt idx="11">
                  <c:v>8415.5279999999984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5-40C4-993B-D3F608AD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161925</xdr:rowOff>
        </xdr:from>
        <xdr:to>
          <xdr:col>1</xdr:col>
          <xdr:colOff>771525</xdr:colOff>
          <xdr:row>12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161925</xdr:rowOff>
        </xdr:from>
        <xdr:to>
          <xdr:col>3</xdr:col>
          <xdr:colOff>0</xdr:colOff>
          <xdr:row>12</xdr:row>
          <xdr:rowOff>133350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9</xdr:row>
      <xdr:rowOff>161926</xdr:rowOff>
    </xdr:from>
    <xdr:to>
      <xdr:col>6</xdr:col>
      <xdr:colOff>590550</xdr:colOff>
      <xdr:row>12</xdr:row>
      <xdr:rowOff>9526</xdr:rowOff>
    </xdr:to>
    <xdr:sp macro="" textlink="">
      <xdr:nvSpPr>
        <xdr:cNvPr id="4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4250" y="1971676"/>
          <a:ext cx="1181100" cy="419100"/>
        </a:xfrm>
        <a:prstGeom prst="rect">
          <a:avLst/>
        </a:prstGeom>
      </xdr:spPr>
    </xdr:sp>
    <xdr:clientData/>
  </xdr:twoCellAnchor>
  <xdr:twoCellAnchor editAs="oneCell">
    <xdr:from>
      <xdr:col>5</xdr:col>
      <xdr:colOff>38100</xdr:colOff>
      <xdr:row>9</xdr:row>
      <xdr:rowOff>161925</xdr:rowOff>
    </xdr:from>
    <xdr:to>
      <xdr:col>6</xdr:col>
      <xdr:colOff>590550</xdr:colOff>
      <xdr:row>12</xdr:row>
      <xdr:rowOff>9525</xdr:rowOff>
    </xdr:to>
    <xdr:sp macro="" textlink="">
      <xdr:nvSpPr>
        <xdr:cNvPr id="5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24250" y="1971675"/>
          <a:ext cx="1181100" cy="4191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</xdr:row>
          <xdr:rowOff>152400</xdr:rowOff>
        </xdr:from>
        <xdr:to>
          <xdr:col>5</xdr:col>
          <xdr:colOff>371475</xdr:colOff>
          <xdr:row>12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38100</xdr:rowOff>
        </xdr:from>
        <xdr:to>
          <xdr:col>16</xdr:col>
          <xdr:colOff>85725</xdr:colOff>
          <xdr:row>10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38100</xdr:rowOff>
        </xdr:from>
        <xdr:to>
          <xdr:col>17</xdr:col>
          <xdr:colOff>438150</xdr:colOff>
          <xdr:row>10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Atingir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9</xdr:row>
          <xdr:rowOff>38100</xdr:rowOff>
        </xdr:from>
        <xdr:to>
          <xdr:col>21</xdr:col>
          <xdr:colOff>0</xdr:colOff>
          <xdr:row>11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466725</xdr:colOff>
          <xdr:row>9</xdr:row>
          <xdr:rowOff>38100</xdr:rowOff>
        </xdr:from>
        <xdr:to>
          <xdr:col>19</xdr:col>
          <xdr:colOff>295275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9</xdr:row>
          <xdr:rowOff>28575</xdr:rowOff>
        </xdr:from>
        <xdr:to>
          <xdr:col>22</xdr:col>
          <xdr:colOff>552450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 RV0 do mês seguinte 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590550</xdr:colOff>
          <xdr:row>12</xdr:row>
          <xdr:rowOff>152400</xdr:rowOff>
        </xdr:from>
        <xdr:to>
          <xdr:col>32</xdr:col>
          <xdr:colOff>28575</xdr:colOff>
          <xdr:row>13</xdr:row>
          <xdr:rowOff>685800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10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aberturinhas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114300</xdr:rowOff>
        </xdr:from>
        <xdr:to>
          <xdr:col>7</xdr:col>
          <xdr:colOff>276225</xdr:colOff>
          <xdr:row>3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609599</xdr:colOff>
      <xdr:row>4</xdr:row>
      <xdr:rowOff>0</xdr:rowOff>
    </xdr:from>
    <xdr:to>
      <xdr:col>20</xdr:col>
      <xdr:colOff>0</xdr:colOff>
      <xdr:row>56</xdr:row>
      <xdr:rowOff>190499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09599" y="838200"/>
          <a:ext cx="13630276" cy="10096499"/>
          <a:chOff x="609599" y="838200"/>
          <a:chExt cx="13630276" cy="1009649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>
            <a:graphicFrameLocks/>
          </xdr:cNvGraphicFramePr>
        </xdr:nvGraphicFramePr>
        <xdr:xfrm>
          <a:off x="609601" y="8382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>
            <a:graphicFrameLocks/>
          </xdr:cNvGraphicFramePr>
        </xdr:nvGraphicFramePr>
        <xdr:xfrm>
          <a:off x="609599" y="59023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0</xdr:colOff>
      <xdr:row>77</xdr:row>
      <xdr:rowOff>0</xdr:rowOff>
    </xdr:from>
    <xdr:to>
      <xdr:col>20</xdr:col>
      <xdr:colOff>1</xdr:colOff>
      <xdr:row>129</xdr:row>
      <xdr:rowOff>190499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09600" y="14744700"/>
          <a:ext cx="13630276" cy="10096499"/>
          <a:chOff x="609600" y="14744700"/>
          <a:chExt cx="13630276" cy="10096499"/>
        </a:xfrm>
      </xdr:grpSpPr>
      <xdr:graphicFrame macro="">
        <xdr:nvGraphicFramePr>
          <xdr:cNvPr id="6" name="Gráfico 2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>
            <a:graphicFrameLocks/>
          </xdr:cNvGraphicFramePr>
        </xdr:nvGraphicFramePr>
        <xdr:xfrm>
          <a:off x="609602" y="147447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Gráfico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aphicFramePr>
            <a:graphicFrameLocks/>
          </xdr:cNvGraphicFramePr>
        </xdr:nvGraphicFramePr>
        <xdr:xfrm>
          <a:off x="609600" y="198088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20412</xdr:colOff>
      <xdr:row>0</xdr:row>
      <xdr:rowOff>27895</xdr:rowOff>
    </xdr:from>
    <xdr:to>
      <xdr:col>10</xdr:col>
      <xdr:colOff>334737</xdr:colOff>
      <xdr:row>14</xdr:row>
      <xdr:rowOff>104095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20412</xdr:colOff>
      <xdr:row>14</xdr:row>
      <xdr:rowOff>122467</xdr:rowOff>
    </xdr:from>
    <xdr:to>
      <xdr:col>10</xdr:col>
      <xdr:colOff>334737</xdr:colOff>
      <xdr:row>29</xdr:row>
      <xdr:rowOff>8167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20412</xdr:colOff>
      <xdr:row>29</xdr:row>
      <xdr:rowOff>27217</xdr:rowOff>
    </xdr:from>
    <xdr:to>
      <xdr:col>10</xdr:col>
      <xdr:colOff>334737</xdr:colOff>
      <xdr:row>43</xdr:row>
      <xdr:rowOff>103417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20412</xdr:colOff>
      <xdr:row>43</xdr:row>
      <xdr:rowOff>122467</xdr:rowOff>
    </xdr:from>
    <xdr:to>
      <xdr:col>10</xdr:col>
      <xdr:colOff>334737</xdr:colOff>
      <xdr:row>58</xdr:row>
      <xdr:rowOff>8167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IPDO" backgroundRefresh="0" connectionId="3" xr16:uid="{00000000-0016-0000-0200-000000000000}" autoFormatId="16" applyNumberFormats="0" applyBorderFormats="0" applyFontFormats="0" applyPatternFormats="0" applyAlignmentFormats="0" applyWidthHeightFormats="0">
  <queryTableRefresh nextId="51">
    <queryTableFields count="6">
      <queryTableField id="1" name="dt_update" tableColumnId="1"/>
      <queryTableField id="2" name="dt_ipdo" tableColumnId="2"/>
      <queryTableField id="11" name="ENA_SE" tableColumnId="11"/>
      <queryTableField id="12" name="ENA_S" tableColumnId="12"/>
      <queryTableField id="13" name="ENA_NE" tableColumnId="13"/>
      <queryTableField id="14" name="ENA_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_RDH" backgroundRefresh="0" connectionId="1" xr16:uid="{00000000-0016-0000-0200-000001000000}" autoFormatId="16" applyNumberFormats="0" applyBorderFormats="0" applyFontFormats="0" applyPatternFormats="0" applyAlignmentFormats="0" applyWidthHeightFormats="0">
  <queryTableRefresh nextId="18">
    <queryTableFields count="5">
      <queryTableField id="7" name="data" tableColumnId="1"/>
      <queryTableField id="8" name="posto" tableColumnId="2"/>
      <queryTableField id="15" name="qnat" tableColumnId="6"/>
      <queryTableField id="16" name="qinc" tableColumnId="7"/>
      <queryTableField id="17" name="fon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ACOMPH" backgroundRefresh="0" connectionId="2" xr16:uid="{00000000-0016-0000-0200-000002000000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Posto" tableColumnId="2"/>
      <queryTableField id="3" name="Vaz_nat" tableColumnId="3"/>
      <queryTableField id="4" name="Vaz_Inc" tableColumnId="4"/>
      <queryTableField id="5" name="Reserv" tableColumnId="5"/>
      <queryTableField id="6" name="Data_Updat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Consulta_de_IPDO" displayName="Tabela_Consulta_de_IPDO" ref="V3:AA8" tableType="queryTable" totalsRowShown="0">
  <autoFilter ref="V3:AA8" xr:uid="{60A3ECAB-DDD9-4FA4-94F9-1DA61BBC3471}"/>
  <sortState xmlns:xlrd2="http://schemas.microsoft.com/office/spreadsheetml/2017/richdata2" ref="V4:AA8">
    <sortCondition ref="W3:W586"/>
  </sortState>
  <tableColumns count="6">
    <tableColumn id="1" xr3:uid="{00000000-0010-0000-0000-000001000000}" uniqueName="1" name="dt_update" queryTableFieldId="1" dataDxfId="13"/>
    <tableColumn id="2" xr3:uid="{00000000-0010-0000-0000-000002000000}" uniqueName="2" name="dt_ipdo" queryTableFieldId="2" dataDxfId="12"/>
    <tableColumn id="11" xr3:uid="{00000000-0010-0000-0000-00000B000000}" uniqueName="11" name="ENA_SE" queryTableFieldId="11" dataDxfId="11" dataCellStyle="Comma"/>
    <tableColumn id="12" xr3:uid="{00000000-0010-0000-0000-00000C000000}" uniqueName="12" name="ENA_S" queryTableFieldId="12" dataDxfId="10" dataCellStyle="Comma"/>
    <tableColumn id="13" xr3:uid="{00000000-0010-0000-0000-00000D000000}" uniqueName="13" name="ENA_NE" queryTableFieldId="13" dataDxfId="9" dataCellStyle="Comma"/>
    <tableColumn id="14" xr3:uid="{00000000-0010-0000-0000-00000E000000}" uniqueName="14" name="ENA_N" queryTableFieldId="14" dataDxfId="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Consulta_RDH" displayName="Tabela_Consulta_RDH" ref="AC3:AG4" tableType="queryTable" insertRow="1" totalsRowShown="0">
  <autoFilter ref="AC3:AG4" xr:uid="{E66BCF09-6FB7-4869-9CD9-A29D32E3AB4A}"/>
  <tableColumns count="5">
    <tableColumn id="1" xr3:uid="{00000000-0010-0000-0100-000001000000}" uniqueName="1" name="Column1" queryTableFieldId="7"/>
    <tableColumn id="2" xr3:uid="{00000000-0010-0000-0100-000002000000}" uniqueName="2" name="Column2" queryTableFieldId="8"/>
    <tableColumn id="6" xr3:uid="{BBE7D029-1704-4C41-A414-EABE26AE7864}" uniqueName="6" name="Column3" queryTableFieldId="15"/>
    <tableColumn id="7" xr3:uid="{7A01FE62-667C-4B73-8182-B113BDAF0F87}" uniqueName="7" name="Column4" queryTableFieldId="16"/>
    <tableColumn id="8" xr3:uid="{D8E94877-C0A9-41E0-8FD0-95876657270F}" uniqueName="8" name="Column5" queryTableField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_Consulta_de_ACOMPH" displayName="Tabela_Consulta_de_ACOMPH" ref="AI3:AN743" tableType="queryTable" totalsRowShown="0">
  <autoFilter ref="AI3:AN743" xr:uid="{337BBFBA-6793-474B-98FD-CA833B7AD322}"/>
  <tableColumns count="6">
    <tableColumn id="1" xr3:uid="{00000000-0010-0000-0200-000001000000}" uniqueName="1" name="Data" queryTableFieldId="1" dataDxfId="7"/>
    <tableColumn id="2" xr3:uid="{00000000-0010-0000-0200-000002000000}" uniqueName="2" name="Posto" queryTableFieldId="2"/>
    <tableColumn id="3" xr3:uid="{00000000-0010-0000-0200-000003000000}" uniqueName="3" name="Vaz_nat" queryTableFieldId="3"/>
    <tableColumn id="4" xr3:uid="{00000000-0010-0000-0200-000004000000}" uniqueName="4" name="Vaz_Inc" queryTableFieldId="4"/>
    <tableColumn id="5" xr3:uid="{00000000-0010-0000-0200-000005000000}" uniqueName="5" name="Reserv" queryTableFieldId="5"/>
    <tableColumn id="6" xr3:uid="{00000000-0010-0000-0200-000006000000}" uniqueName="6" name="Data_Update" queryTableFieldId="6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tabColor rgb="FF58267E"/>
  </sheetPr>
  <dimension ref="A1:AC372"/>
  <sheetViews>
    <sheetView showGridLines="0" tabSelected="1" zoomScaleNormal="100" workbookViewId="0">
      <selection activeCell="B3" sqref="B3"/>
    </sheetView>
  </sheetViews>
  <sheetFormatPr defaultColWidth="9.140625" defaultRowHeight="15" zeroHeight="1" x14ac:dyDescent="0.25"/>
  <cols>
    <col min="1" max="1" width="6" bestFit="1" customWidth="1"/>
    <col min="2" max="2" width="17.42578125" customWidth="1"/>
    <col min="3" max="14" width="9.42578125" customWidth="1"/>
    <col min="15" max="16384" width="9.140625" style="44"/>
  </cols>
  <sheetData>
    <row r="1" spans="1:29" x14ac:dyDescent="0.25">
      <c r="A1" s="44"/>
      <c r="B1" s="27">
        <f ca="1">TODAY()</f>
        <v>45273</v>
      </c>
      <c r="C1" s="27"/>
      <c r="D1" s="44"/>
      <c r="E1" s="44"/>
      <c r="F1" s="44"/>
      <c r="G1" s="44"/>
      <c r="H1" s="44"/>
      <c r="I1" s="44"/>
      <c r="J1" s="44" t="s">
        <v>801</v>
      </c>
      <c r="K1" s="44"/>
      <c r="L1" s="44"/>
      <c r="M1" s="44"/>
      <c r="N1" s="44"/>
    </row>
    <row r="2" spans="1:29" x14ac:dyDescent="0.25">
      <c r="A2" s="44"/>
      <c r="B2" s="211"/>
      <c r="C2" s="211"/>
      <c r="D2" s="44"/>
      <c r="E2" s="44" t="s">
        <v>775</v>
      </c>
      <c r="F2" s="44"/>
      <c r="G2" s="44"/>
      <c r="H2" s="44" t="b">
        <v>0</v>
      </c>
      <c r="I2" s="44"/>
      <c r="J2" s="44"/>
      <c r="K2" s="44"/>
      <c r="L2" s="44"/>
      <c r="M2" s="44"/>
      <c r="N2" s="44"/>
    </row>
    <row r="3" spans="1:29" ht="18.75" x14ac:dyDescent="0.25">
      <c r="A3" s="44"/>
      <c r="B3" s="218" t="s">
        <v>800</v>
      </c>
      <c r="C3" s="403" t="str">
        <f>IF(_tipo="Semanal","Mês : "&amp;Prevs!$B$1,"")</f>
        <v/>
      </c>
      <c r="E3" s="44" t="s">
        <v>730</v>
      </c>
      <c r="J3" s="44"/>
      <c r="K3" s="44"/>
      <c r="L3" s="44"/>
      <c r="M3" s="44"/>
      <c r="N3" s="44"/>
    </row>
    <row r="4" spans="1:29" ht="18.75" customHeight="1" x14ac:dyDescent="0.25">
      <c r="A4" s="44"/>
      <c r="B4" s="256"/>
      <c r="C4" s="58"/>
      <c r="D4" s="58"/>
      <c r="E4" s="58"/>
      <c r="F4" s="58"/>
      <c r="G4" s="58"/>
      <c r="H4" s="117"/>
      <c r="I4" s="58"/>
      <c r="J4" s="44"/>
      <c r="K4" s="44"/>
      <c r="L4" s="44"/>
      <c r="M4" s="44"/>
      <c r="N4" s="44"/>
    </row>
    <row r="5" spans="1:29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P5" s="58" t="s">
        <v>684</v>
      </c>
    </row>
    <row r="6" spans="1:29" s="58" customFormat="1" x14ac:dyDescent="0.25">
      <c r="B6" s="253" t="s">
        <v>496</v>
      </c>
      <c r="C6" s="207">
        <f ca="1">MemMlt!D175</f>
        <v>65774.3992</v>
      </c>
      <c r="D6" s="207">
        <f ca="1">MemMlt!E175</f>
        <v>70879.025599999994</v>
      </c>
      <c r="E6" s="207">
        <f ca="1">MemMlt!F175</f>
        <v>69051.078800000003</v>
      </c>
      <c r="F6" s="207">
        <f ca="1">MemMlt!G175</f>
        <v>54713.505599999989</v>
      </c>
      <c r="G6" s="207">
        <f ca="1">MemMlt!H175</f>
        <v>39830.925400000007</v>
      </c>
      <c r="H6" s="207">
        <f ca="1">MemMlt!I175</f>
        <v>32491.042000000001</v>
      </c>
      <c r="I6" s="207">
        <f ca="1">MemMlt!J175</f>
        <v>25560.263999999996</v>
      </c>
      <c r="J6" s="207">
        <f ca="1">MemMlt!K175</f>
        <v>20509.413799999998</v>
      </c>
      <c r="K6" s="207">
        <f ca="1">MemMlt!L175</f>
        <v>19620.838299999999</v>
      </c>
      <c r="L6" s="207">
        <f ca="1">MemMlt!M175</f>
        <v>23642.067300000006</v>
      </c>
      <c r="M6" s="207">
        <f ca="1">MemMlt!N175</f>
        <v>31425.629199999996</v>
      </c>
      <c r="N6" s="207">
        <f ca="1">MemMlt!O175</f>
        <v>48058.351500000004</v>
      </c>
      <c r="P6" s="171">
        <f ca="1">C15/C6</f>
        <v>1.0000178008771534</v>
      </c>
      <c r="Q6" s="171">
        <f t="shared" ref="Q6:AA6" ca="1" si="0">D15/D6</f>
        <v>0.99997291064622107</v>
      </c>
      <c r="R6" s="171">
        <f t="shared" ca="1" si="0"/>
        <v>1.0000400455437926</v>
      </c>
      <c r="S6" s="171">
        <f t="shared" ca="1" si="0"/>
        <v>0.99997068014592727</v>
      </c>
      <c r="T6" s="171">
        <f t="shared" ca="1" si="0"/>
        <v>0.99999420510576398</v>
      </c>
      <c r="U6" s="171">
        <f t="shared" ca="1" si="0"/>
        <v>1.0000349941993241</v>
      </c>
      <c r="V6" s="171">
        <f t="shared" ca="1" si="0"/>
        <v>1.0000580580075387</v>
      </c>
      <c r="W6" s="171">
        <f t="shared" ca="1" si="0"/>
        <v>0.99995535537929425</v>
      </c>
      <c r="X6" s="171">
        <f t="shared" ca="1" si="0"/>
        <v>0.99998740074219961</v>
      </c>
      <c r="Y6" s="171">
        <f t="shared" ca="1" si="0"/>
        <v>1.0000908347384663</v>
      </c>
      <c r="Z6" s="171">
        <f t="shared" ca="1" si="0"/>
        <v>1.0000497767280982</v>
      </c>
      <c r="AA6" s="171">
        <f t="shared" ca="1" si="0"/>
        <v>1.0000038065392232</v>
      </c>
    </row>
    <row r="7" spans="1:29" s="58" customFormat="1" x14ac:dyDescent="0.25">
      <c r="B7" s="254" t="s">
        <v>493</v>
      </c>
      <c r="C7" s="208">
        <f ca="1">MemMlt!D235</f>
        <v>7555.6336999999994</v>
      </c>
      <c r="D7" s="208">
        <f ca="1">MemMlt!E235</f>
        <v>8281.1008000000002</v>
      </c>
      <c r="E7" s="208">
        <f ca="1">MemMlt!F235</f>
        <v>7070.8785000000007</v>
      </c>
      <c r="F7" s="208">
        <f ca="1">MemMlt!G235</f>
        <v>6554.4540000000006</v>
      </c>
      <c r="G7" s="208">
        <f ca="1">MemMlt!H235</f>
        <v>8654.6530000000002</v>
      </c>
      <c r="H7" s="208">
        <f ca="1">MemMlt!I235</f>
        <v>10633.212300000001</v>
      </c>
      <c r="I7" s="208">
        <f ca="1">MemMlt!J235</f>
        <v>10929.849399999999</v>
      </c>
      <c r="J7" s="208">
        <f ca="1">MemMlt!K235</f>
        <v>10016.265099999999</v>
      </c>
      <c r="K7" s="208">
        <f ca="1">MemMlt!L235</f>
        <v>11652.7744</v>
      </c>
      <c r="L7" s="208">
        <f ca="1">MemMlt!M235</f>
        <v>13395.987200000003</v>
      </c>
      <c r="M7" s="208">
        <f ca="1">MemMlt!N235</f>
        <v>9326.0838000000003</v>
      </c>
      <c r="N7" s="208">
        <f ca="1">MemMlt!O235</f>
        <v>7425.4371000000001</v>
      </c>
      <c r="P7" s="171">
        <f t="shared" ref="P7:AA9" ca="1" si="1">C16/C7</f>
        <v>1.0002959643212985</v>
      </c>
      <c r="Q7" s="171">
        <f t="shared" ca="1" si="1"/>
        <v>0.99995240620667258</v>
      </c>
      <c r="R7" s="171">
        <f t="shared" ca="1" si="1"/>
        <v>0.99979006512415691</v>
      </c>
      <c r="S7" s="171">
        <f t="shared" ca="1" si="1"/>
        <v>0.99988228660999079</v>
      </c>
      <c r="T7" s="171">
        <f t="shared" ca="1" si="1"/>
        <v>1.0002361741135086</v>
      </c>
      <c r="U7" s="171">
        <f t="shared" ca="1" si="1"/>
        <v>1.0000983926559992</v>
      </c>
      <c r="V7" s="171">
        <f t="shared" ca="1" si="1"/>
        <v>0.99981375983094511</v>
      </c>
      <c r="W7" s="171">
        <f t="shared" ca="1" si="1"/>
        <v>0.99979253364609932</v>
      </c>
      <c r="X7" s="171">
        <f t="shared" ca="1" si="1"/>
        <v>0.99994392485621253</v>
      </c>
      <c r="Y7" s="171">
        <f t="shared" ca="1" si="1"/>
        <v>1.0000758459219785</v>
      </c>
      <c r="Z7" s="171">
        <f t="shared" ca="1" si="1"/>
        <v>1.000000063477877</v>
      </c>
      <c r="AA7" s="171">
        <f t="shared" ca="1" si="1"/>
        <v>0.99962943124250558</v>
      </c>
    </row>
    <row r="8" spans="1:29" s="58" customFormat="1" x14ac:dyDescent="0.25">
      <c r="B8" s="254" t="s">
        <v>494</v>
      </c>
      <c r="C8" s="208">
        <f ca="1">MemMlt!D262</f>
        <v>13479.624900000003</v>
      </c>
      <c r="D8" s="208">
        <f ca="1">MemMlt!E262</f>
        <v>14238.797100000002</v>
      </c>
      <c r="E8" s="208">
        <f ca="1">MemMlt!F262</f>
        <v>14148.122800000003</v>
      </c>
      <c r="F8" s="208">
        <f ca="1">MemMlt!G262</f>
        <v>11447.8694</v>
      </c>
      <c r="G8" s="208">
        <f ca="1">MemMlt!H262</f>
        <v>6904.9312000000018</v>
      </c>
      <c r="H8" s="208">
        <f ca="1">MemMlt!I262</f>
        <v>4558.5577999999996</v>
      </c>
      <c r="I8" s="208">
        <f ca="1">MemMlt!J262</f>
        <v>3759.511</v>
      </c>
      <c r="J8" s="208">
        <f ca="1">MemMlt!K262</f>
        <v>3278.8269000000005</v>
      </c>
      <c r="K8" s="208">
        <f ca="1">MemMlt!L262</f>
        <v>2933.7113000000004</v>
      </c>
      <c r="L8" s="208">
        <f ca="1">MemMlt!M262</f>
        <v>3190.7889000000005</v>
      </c>
      <c r="M8" s="208">
        <f ca="1">MemMlt!N262</f>
        <v>5278.9915999999994</v>
      </c>
      <c r="N8" s="208">
        <f ca="1">MemMlt!O262</f>
        <v>9833.1125999999986</v>
      </c>
      <c r="P8" s="171">
        <f t="shared" ca="1" si="1"/>
        <v>0.99997965915208809</v>
      </c>
      <c r="Q8" s="171">
        <f t="shared" ca="1" si="1"/>
        <v>0.99996502998135972</v>
      </c>
      <c r="R8" s="171">
        <f t="shared" ca="1" si="1"/>
        <v>0.99996447620598816</v>
      </c>
      <c r="S8" s="171">
        <f t="shared" ca="1" si="1"/>
        <v>1.0000016429258007</v>
      </c>
      <c r="T8" s="171">
        <f t="shared" ca="1" si="1"/>
        <v>0.99997301855809939</v>
      </c>
      <c r="U8" s="171">
        <f t="shared" ca="1" si="1"/>
        <v>1.0001001281589541</v>
      </c>
      <c r="V8" s="171">
        <f t="shared" ca="1" si="1"/>
        <v>1.0002828998239399</v>
      </c>
      <c r="W8" s="171">
        <f t="shared" ca="1" si="1"/>
        <v>1.0000904469827301</v>
      </c>
      <c r="X8" s="171">
        <f t="shared" ca="1" si="1"/>
        <v>0.99965137571648588</v>
      </c>
      <c r="Y8" s="171">
        <f t="shared" ca="1" si="1"/>
        <v>0.99952459343205058</v>
      </c>
      <c r="Z8" s="171">
        <f t="shared" ca="1" si="1"/>
        <v>1.0000482971028029</v>
      </c>
      <c r="AA8" s="171">
        <f t="shared" ca="1" si="1"/>
        <v>1.0000759751291775</v>
      </c>
    </row>
    <row r="9" spans="1:29" s="58" customFormat="1" ht="15.75" thickBot="1" x14ac:dyDescent="0.3">
      <c r="B9" s="255" t="s">
        <v>495</v>
      </c>
      <c r="C9" s="209">
        <f ca="1">MemMlt!D292</f>
        <v>15831.8074</v>
      </c>
      <c r="D9" s="209">
        <f ca="1">MemMlt!E292</f>
        <v>22810.338199999998</v>
      </c>
      <c r="E9" s="209">
        <f ca="1">MemMlt!F292</f>
        <v>26961.3658</v>
      </c>
      <c r="F9" s="209">
        <f ca="1">MemMlt!G292</f>
        <v>27159.931299999997</v>
      </c>
      <c r="G9" s="209">
        <f ca="1">MemMlt!H292</f>
        <v>20486.719099999998</v>
      </c>
      <c r="H9" s="209">
        <f ca="1">MemMlt!I292</f>
        <v>10694.7264</v>
      </c>
      <c r="I9" s="209">
        <f ca="1">MemMlt!J292</f>
        <v>5252.9606999999996</v>
      </c>
      <c r="J9" s="209">
        <f ca="1">MemMlt!K292</f>
        <v>3184.7017000000001</v>
      </c>
      <c r="K9" s="209">
        <f ca="1">MemMlt!L292</f>
        <v>2266.7408</v>
      </c>
      <c r="L9" s="209">
        <f ca="1">MemMlt!M292</f>
        <v>2383.6255000000001</v>
      </c>
      <c r="M9" s="209">
        <f ca="1">MemMlt!N292</f>
        <v>4063.3233</v>
      </c>
      <c r="N9" s="209">
        <f ca="1">MemMlt!O292</f>
        <v>8415.5279999999984</v>
      </c>
      <c r="P9" s="171">
        <f t="shared" ca="1" si="1"/>
        <v>1.0000150305643563</v>
      </c>
      <c r="Q9" s="171">
        <f t="shared" ca="1" si="1"/>
        <v>1.0000124928879837</v>
      </c>
      <c r="R9" s="171">
        <f t="shared" ca="1" si="1"/>
        <v>0.99999616662595048</v>
      </c>
      <c r="S9" s="171">
        <f t="shared" ca="1" si="1"/>
        <v>1.0000172328860051</v>
      </c>
      <c r="T9" s="171">
        <f t="shared" ca="1" si="1"/>
        <v>0.99996699681404844</v>
      </c>
      <c r="U9" s="171">
        <f t="shared" ca="1" si="1"/>
        <v>0.99999346023475644</v>
      </c>
      <c r="V9" s="171">
        <f t="shared" ca="1" si="1"/>
        <v>1.0000603370209871</v>
      </c>
      <c r="W9" s="171">
        <f t="shared" ca="1" si="1"/>
        <v>0.99990426544501798</v>
      </c>
      <c r="X9" s="171">
        <f t="shared" ca="1" si="1"/>
        <v>0.99999454503135055</v>
      </c>
      <c r="Y9" s="171">
        <f t="shared" ca="1" si="1"/>
        <v>0.99993444146322474</v>
      </c>
      <c r="Z9" s="171">
        <f t="shared" ca="1" si="1"/>
        <v>0.99990850789549524</v>
      </c>
      <c r="AA9" s="171">
        <f t="shared" ca="1" si="1"/>
        <v>0.99997885432738143</v>
      </c>
    </row>
    <row r="10" spans="1:29" s="58" customFormat="1" x14ac:dyDescent="0.25">
      <c r="B10" s="27"/>
    </row>
    <row r="11" spans="1:29" x14ac:dyDescent="0.25">
      <c r="A11" s="44"/>
      <c r="B11" s="26"/>
      <c r="C11" s="143"/>
      <c r="D11" s="44"/>
      <c r="E11" s="44"/>
      <c r="F11" s="44"/>
      <c r="G11" s="44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</row>
    <row r="12" spans="1:29" x14ac:dyDescent="0.25">
      <c r="A12" s="44"/>
      <c r="B12" s="26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</row>
    <row r="13" spans="1:29" ht="15.75" thickBot="1" x14ac:dyDescent="0.3">
      <c r="A13" s="44"/>
      <c r="B13" s="26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</row>
    <row r="14" spans="1:29" ht="36" customHeight="1" thickBot="1" x14ac:dyDescent="0.3">
      <c r="A14" s="44"/>
      <c r="B14" s="262" t="s">
        <v>708</v>
      </c>
      <c r="C14" s="417" t="str">
        <f>IF(_tipo="Mensal",C5,IF(_tipo="Semanal",TEXT(Prevs!D$3,"dd/mm") &amp; CHAR(10) &amp; "a" &amp; CHAR(10)  &amp; TEXT(Prevs!D$4,"dd/mm"),Prevs!Q$3))</f>
        <v>Jan</v>
      </c>
      <c r="D14" s="418" t="str">
        <f>IF(_tipo="Mensal",D5,IF(_tipo="Semanal",TEXT(Prevs!E$3,"dd/mm") &amp; CHAR(10) &amp; "a" &amp; CHAR(10)  &amp; TEXT(Prevs!E$4,"dd/mm"),Prevs!R$3))</f>
        <v>Fev</v>
      </c>
      <c r="E14" s="418" t="str">
        <f>IF(_tipo="Mensal",E5,IF(_tipo="Semanal",TEXT(Prevs!F$3,"dd/mm") &amp; CHAR(10) &amp; "a" &amp; CHAR(10)  &amp; TEXT(Prevs!F$4,"dd/mm"),Prevs!S$3))</f>
        <v>Mar</v>
      </c>
      <c r="F14" s="418" t="str">
        <f>IF(_tipo="Mensal",F5,IF(_tipo="Semanal",TEXT(Prevs!G$3,"dd/mm") &amp; CHAR(10) &amp; "a" &amp; CHAR(10)  &amp; TEXT(Prevs!G$4,"dd/mm"),Prevs!T$3))</f>
        <v>Abr</v>
      </c>
      <c r="G14" s="418" t="str">
        <f>IF(_tipo="Mensal",G5,IF(_tipo="Semanal",TEXT(Prevs!H$3,"dd/mm") &amp; CHAR(10) &amp; "a" &amp; CHAR(10)  &amp; TEXT(Prevs!H$4,"dd/mm"),Prevs!U$3))</f>
        <v>Mai</v>
      </c>
      <c r="H14" s="418" t="str">
        <f>IF(_tipo="Mensal",H5,IF(_tipo="Semanal",TEXT(Prevs!I$3,"dd/mm") &amp; CHAR(10) &amp; "a" &amp; CHAR(10)  &amp; TEXT(Prevs!I$4,"dd/mm"),Prevs!V$3))</f>
        <v>Jun</v>
      </c>
      <c r="I14" s="418" t="str">
        <f>IF(_tipo="Mensal",I5,IF(_tipo="Semanal",TEXT(Prevs!J$3,"dd/mm") &amp; CHAR(10) &amp; "a" &amp; CHAR(10)  &amp; TEXT(Prevs!J$4,"dd/mm"),Prevs!W$3))</f>
        <v>Jul</v>
      </c>
      <c r="J14" s="418" t="str">
        <f>IF(_tipo="Mensal",J5,IF(_tipo="Semanal",TEXT(Prevs!K$3,"dd/mm") &amp; CHAR(10) &amp; "a" &amp; CHAR(10)  &amp; TEXT(Prevs!K$4,"dd/mm"),Prevs!X$3))</f>
        <v>Ago</v>
      </c>
      <c r="K14" s="418" t="str">
        <f>IF(_tipo="Mensal",K5,IF(_tipo="Semanal",TEXT(Prevs!L$3,"dd/mm") &amp; CHAR(10) &amp; "a" &amp; CHAR(10)  &amp; TEXT(Prevs!L$4,"dd/mm"),Prevs!Y$3))</f>
        <v>Set</v>
      </c>
      <c r="L14" s="418" t="str">
        <f>IF(_tipo="Mensal",L5,IF(_tipo="Semanal",TEXT(Prevs!M$3,"dd/mm") &amp; CHAR(10) &amp; "a" &amp; CHAR(10)  &amp; TEXT(Prevs!M$4,"dd/mm"),Prevs!Z$3))</f>
        <v>Out</v>
      </c>
      <c r="M14" s="418" t="str">
        <f>IF(_tipo="Mensal",M5,IF(_tipo="Semanal",TEXT(Prevs!N$3,"dd/mm") &amp; CHAR(10) &amp; "a" &amp; CHAR(10)  &amp; TEXT(Prevs!N$4,"dd/mm"),Prevs!AA$3))</f>
        <v>Nov</v>
      </c>
      <c r="N14" s="419" t="str">
        <f>IF(_tipo="Mensal",N5,IF(_tipo="Semanal",TEXT(Prevs!O$3,"dd/mm") &amp; CHAR(10) &amp; "a" &amp; CHAR(10)  &amp; TEXT(Prevs!O$4,"dd/mm"),Prevs!AB$3))</f>
        <v>Dez</v>
      </c>
      <c r="O14" s="222" t="str">
        <f>IF(_tipo="Semanal","Média","")</f>
        <v/>
      </c>
      <c r="P14" s="58"/>
      <c r="Q14" s="58"/>
      <c r="R14" s="401"/>
      <c r="S14" s="401"/>
      <c r="T14" s="401"/>
      <c r="U14" s="401"/>
      <c r="V14" s="401"/>
      <c r="W14" s="401"/>
      <c r="X14" s="401"/>
      <c r="Y14" s="401"/>
      <c r="Z14" s="401"/>
      <c r="AA14" s="401"/>
      <c r="AB14" s="401"/>
      <c r="AC14" s="401"/>
    </row>
    <row r="15" spans="1:29" x14ac:dyDescent="0.25">
      <c r="A15" s="512" t="s">
        <v>703</v>
      </c>
      <c r="B15" s="111" t="s">
        <v>496</v>
      </c>
      <c r="C15" s="134">
        <f ca="1">MemEntrada!D173</f>
        <v>65775.570041999992</v>
      </c>
      <c r="D15" s="135">
        <f ca="1">MemEntrada!E173</f>
        <v>70877.105533000009</v>
      </c>
      <c r="E15" s="135">
        <f ca="1">MemEntrada!F173</f>
        <v>69053.843988000008</v>
      </c>
      <c r="F15" s="135">
        <f ca="1">MemEntrada!G173</f>
        <v>54711.901407999991</v>
      </c>
      <c r="G15" s="135">
        <f ca="1">MemEntrada!H173</f>
        <v>39830.69458399999</v>
      </c>
      <c r="H15" s="135">
        <f ca="1">MemEntrada!I173</f>
        <v>32492.178997999999</v>
      </c>
      <c r="I15" s="135">
        <f ca="1">MemEntrada!J173</f>
        <v>25561.747977999999</v>
      </c>
      <c r="J15" s="135">
        <f ca="1">MemEntrada!K173</f>
        <v>20508.498165000001</v>
      </c>
      <c r="K15" s="135">
        <f ca="1">MemEntrada!L173</f>
        <v>19620.591091999999</v>
      </c>
      <c r="L15" s="135">
        <f ca="1">MemEntrada!M173</f>
        <v>23644.214821000005</v>
      </c>
      <c r="M15" s="135">
        <f ca="1">MemEntrada!N173</f>
        <v>31427.193465000004</v>
      </c>
      <c r="N15" s="136">
        <f ca="1">MemEntrada!O173</f>
        <v>48058.534435999994</v>
      </c>
      <c r="O15" s="219" t="str">
        <f>IF(_tipo="Semanal",SUMPRODUCT(C15:H15,Prevs!$D$5:$I$5)/SUM(Prevs!$D$5:$I$5),"")</f>
        <v/>
      </c>
      <c r="P15" s="58"/>
      <c r="Q15" s="58"/>
      <c r="R15" s="58"/>
      <c r="S15" s="58"/>
      <c r="T15" s="58"/>
      <c r="U15" s="58"/>
    </row>
    <row r="16" spans="1:29" x14ac:dyDescent="0.25">
      <c r="A16" s="513"/>
      <c r="B16" s="112" t="s">
        <v>493</v>
      </c>
      <c r="C16" s="137">
        <f ca="1">MemEntrada!D232</f>
        <v>7557.8698979999999</v>
      </c>
      <c r="D16" s="138">
        <f ca="1">MemEntrada!E232</f>
        <v>8280.7066710000017</v>
      </c>
      <c r="E16" s="138">
        <f ca="1">MemEntrada!F232</f>
        <v>7069.3940760000014</v>
      </c>
      <c r="F16" s="138">
        <f ca="1">MemEntrada!G232</f>
        <v>6553.6824530000013</v>
      </c>
      <c r="G16" s="138">
        <f ca="1">MemEntrada!H232</f>
        <v>8656.697005</v>
      </c>
      <c r="H16" s="138">
        <f ca="1">MemEntrada!I232</f>
        <v>10634.258530000001</v>
      </c>
      <c r="I16" s="138">
        <f ca="1">MemEntrada!J232</f>
        <v>10927.813822999999</v>
      </c>
      <c r="J16" s="138">
        <f ca="1">MemEntrada!K232</f>
        <v>10014.187061999999</v>
      </c>
      <c r="K16" s="138">
        <f ca="1">MemEntrada!L232</f>
        <v>11652.120968999998</v>
      </c>
      <c r="L16" s="138">
        <f ca="1">MemEntrada!M232</f>
        <v>13397.003231000001</v>
      </c>
      <c r="M16" s="138">
        <f ca="1">MemEntrada!N232</f>
        <v>9326.0843920000007</v>
      </c>
      <c r="N16" s="139">
        <f ca="1">MemEntrada!O232</f>
        <v>7422.6854650000005</v>
      </c>
      <c r="O16" s="220" t="str">
        <f>IF(_tipo="Semanal",SUMPRODUCT(C16:H16,Prevs!$D$5:$I$5)/SUM(Prevs!$D$5:$I$5),"")</f>
        <v/>
      </c>
      <c r="P16" s="58"/>
      <c r="Q16" s="58"/>
      <c r="R16" s="58"/>
      <c r="S16" s="58"/>
      <c r="T16" s="58"/>
      <c r="U16" s="58"/>
    </row>
    <row r="17" spans="1:21" x14ac:dyDescent="0.25">
      <c r="A17" s="513"/>
      <c r="B17" s="113" t="s">
        <v>494</v>
      </c>
      <c r="C17" s="137">
        <f ca="1">MemEntrada!D259</f>
        <v>13479.350713000002</v>
      </c>
      <c r="D17" s="138">
        <f ca="1">MemEntrada!E259</f>
        <v>14238.299169</v>
      </c>
      <c r="E17" s="138">
        <f ca="1">MemEntrada!F259</f>
        <v>14147.620205000001</v>
      </c>
      <c r="F17" s="138">
        <f ca="1">MemEntrada!G259</f>
        <v>11447.888208</v>
      </c>
      <c r="G17" s="138">
        <f ca="1">MemEntrada!H259</f>
        <v>6904.7448950000016</v>
      </c>
      <c r="H17" s="138">
        <f ca="1">MemEntrada!I259</f>
        <v>4559.0142399999995</v>
      </c>
      <c r="I17" s="138">
        <f ca="1">MemEntrada!J259</f>
        <v>3760.5745649999999</v>
      </c>
      <c r="J17" s="138">
        <f ca="1">MemEntrada!K259</f>
        <v>3279.1234599999998</v>
      </c>
      <c r="K17" s="138">
        <f ca="1">MemEntrada!L259</f>
        <v>2932.6885370000005</v>
      </c>
      <c r="L17" s="138">
        <f ca="1">MemEntrada!M259</f>
        <v>3189.2719780000002</v>
      </c>
      <c r="M17" s="138">
        <f ca="1">MemEntrada!N259</f>
        <v>5279.2465600000005</v>
      </c>
      <c r="N17" s="139">
        <f ca="1">MemEntrada!O259</f>
        <v>9833.8596720000005</v>
      </c>
      <c r="O17" s="220" t="str">
        <f>IF(_tipo="Semanal",SUMPRODUCT(C17:H17,Prevs!$D$5:$I$5)/SUM(Prevs!$D$5:$I$5),"")</f>
        <v/>
      </c>
      <c r="P17" s="58"/>
      <c r="Q17" s="58"/>
      <c r="R17" s="58"/>
      <c r="S17" s="58"/>
      <c r="T17" s="58"/>
      <c r="U17" s="58"/>
    </row>
    <row r="18" spans="1:21" ht="15.75" thickBot="1" x14ac:dyDescent="0.3">
      <c r="A18" s="514"/>
      <c r="B18" s="114" t="s">
        <v>495</v>
      </c>
      <c r="C18" s="140">
        <f ca="1">MemEntrada!D289</f>
        <v>15832.045361</v>
      </c>
      <c r="D18" s="141">
        <f ca="1">MemEntrada!E289</f>
        <v>22810.623166999998</v>
      </c>
      <c r="E18" s="141">
        <f ca="1">MemEntrada!F289</f>
        <v>26961.262447000001</v>
      </c>
      <c r="F18" s="141">
        <f ca="1">MemEntrada!G289</f>
        <v>27160.399343999998</v>
      </c>
      <c r="G18" s="141">
        <f ca="1">MemEntrada!H289</f>
        <v>20486.042973000003</v>
      </c>
      <c r="H18" s="141">
        <f ca="1">MemEntrada!I289</f>
        <v>10694.656459</v>
      </c>
      <c r="I18" s="141">
        <f ca="1">MemEntrada!J289</f>
        <v>5253.2776479999993</v>
      </c>
      <c r="J18" s="141">
        <f ca="1">MemEntrada!K289</f>
        <v>3184.3968140000002</v>
      </c>
      <c r="K18" s="141">
        <f ca="1">MemEntrada!L289</f>
        <v>2266.7284349999995</v>
      </c>
      <c r="L18" s="141">
        <f ca="1">MemEntrada!M289</f>
        <v>2383.4692329999998</v>
      </c>
      <c r="M18" s="141">
        <f ca="1">MemEntrada!N289</f>
        <v>4062.9515379999998</v>
      </c>
      <c r="N18" s="142">
        <f ca="1">MemEntrada!O289</f>
        <v>8415.3500479999984</v>
      </c>
      <c r="O18" s="221" t="str">
        <f>IF(_tipo="Semanal",SUMPRODUCT(C18:H18,Prevs!$D$5:$I$5)/SUM(Prevs!$D$5:$I$5),"")</f>
        <v/>
      </c>
      <c r="P18" s="58"/>
      <c r="Q18" s="58"/>
      <c r="R18" s="58"/>
      <c r="S18" s="58"/>
      <c r="T18" s="58"/>
      <c r="U18" s="58"/>
    </row>
    <row r="19" spans="1:21" x14ac:dyDescent="0.25">
      <c r="A19" s="512" t="s">
        <v>704</v>
      </c>
      <c r="B19" s="111" t="s">
        <v>2</v>
      </c>
      <c r="C19" s="144">
        <f ca="1">MemEntrada!D22</f>
        <v>9042.5038679999998</v>
      </c>
      <c r="D19" s="145">
        <f ca="1">MemEntrada!E22</f>
        <v>8848.1368480000001</v>
      </c>
      <c r="E19" s="145">
        <f ca="1">MemEntrada!F22</f>
        <v>7917.3278799999998</v>
      </c>
      <c r="F19" s="145">
        <f ca="1">MemEntrada!G22</f>
        <v>5536.7991170000005</v>
      </c>
      <c r="G19" s="145">
        <f ca="1">MemEntrada!H22</f>
        <v>3998.445847</v>
      </c>
      <c r="H19" s="145">
        <f ca="1">MemEntrada!I22</f>
        <v>3345.2266529999997</v>
      </c>
      <c r="I19" s="145">
        <f ca="1">MemEntrada!J22</f>
        <v>2722.8652789999996</v>
      </c>
      <c r="J19" s="145">
        <f ca="1">MemEntrada!K22</f>
        <v>2253.329518</v>
      </c>
      <c r="K19" s="145">
        <f ca="1">MemEntrada!L22</f>
        <v>2272.585462</v>
      </c>
      <c r="L19" s="145">
        <f ca="1">MemEntrada!M22</f>
        <v>2673.911912</v>
      </c>
      <c r="M19" s="145">
        <f ca="1">MemEntrada!N22</f>
        <v>3708.7121629999997</v>
      </c>
      <c r="N19" s="146">
        <f ca="1">MemEntrada!O22</f>
        <v>6234.6421369999989</v>
      </c>
      <c r="O19" s="58"/>
      <c r="P19" s="58"/>
      <c r="Q19" s="58"/>
      <c r="R19" s="58"/>
      <c r="S19" s="58"/>
      <c r="T19" s="58"/>
      <c r="U19" s="58"/>
    </row>
    <row r="20" spans="1:21" x14ac:dyDescent="0.25">
      <c r="A20" s="513"/>
      <c r="B20" s="115" t="s">
        <v>3</v>
      </c>
      <c r="C20" s="147">
        <f ca="1">MemEntrada!D45</f>
        <v>8917.8124069999976</v>
      </c>
      <c r="D20" s="148">
        <f ca="1">MemEntrada!E45</f>
        <v>9300.6205669999999</v>
      </c>
      <c r="E20" s="148">
        <f ca="1">MemEntrada!F45</f>
        <v>9113.778750999998</v>
      </c>
      <c r="F20" s="148">
        <f ca="1">MemEntrada!G45</f>
        <v>6876.9312190000001</v>
      </c>
      <c r="G20" s="148">
        <f ca="1">MemEntrada!H45</f>
        <v>4526.5110840000007</v>
      </c>
      <c r="H20" s="148">
        <f ca="1">MemEntrada!I45</f>
        <v>3512.1773130000006</v>
      </c>
      <c r="I20" s="148">
        <f ca="1">MemEntrada!J45</f>
        <v>2831.2146760000005</v>
      </c>
      <c r="J20" s="148">
        <f ca="1">MemEntrada!K45</f>
        <v>2307.9679940000001</v>
      </c>
      <c r="K20" s="148">
        <f ca="1">MemEntrada!L45</f>
        <v>2081.4729119999993</v>
      </c>
      <c r="L20" s="148">
        <f ca="1">MemEntrada!M45</f>
        <v>2498.5373289999998</v>
      </c>
      <c r="M20" s="148">
        <f ca="1">MemEntrada!N45</f>
        <v>3913.249327999999</v>
      </c>
      <c r="N20" s="149">
        <f ca="1">MemEntrada!O45</f>
        <v>6582.4148190000005</v>
      </c>
      <c r="O20" s="58"/>
      <c r="P20" s="58"/>
      <c r="Q20" s="58"/>
      <c r="R20" s="58"/>
      <c r="S20" s="58"/>
      <c r="T20" s="58"/>
      <c r="U20" s="58"/>
    </row>
    <row r="21" spans="1:21" x14ac:dyDescent="0.25">
      <c r="A21" s="513"/>
      <c r="B21" s="115" t="s">
        <v>9</v>
      </c>
      <c r="C21" s="147">
        <f ca="1">MemEntrada!D50</f>
        <v>374.93279999999999</v>
      </c>
      <c r="D21" s="148">
        <f ca="1">MemEntrada!E50</f>
        <v>380.61359999999996</v>
      </c>
      <c r="E21" s="148">
        <f ca="1">MemEntrada!F50</f>
        <v>346.52879999999999</v>
      </c>
      <c r="F21" s="148">
        <f ca="1">MemEntrada!G50</f>
        <v>238.59359999999998</v>
      </c>
      <c r="G21" s="148">
        <f ca="1">MemEntrada!H50</f>
        <v>187.46639999999999</v>
      </c>
      <c r="H21" s="148">
        <f ca="1">MemEntrada!I50</f>
        <v>170.42399999999998</v>
      </c>
      <c r="I21" s="148">
        <f ca="1">MemEntrada!J50</f>
        <v>142.01999999999998</v>
      </c>
      <c r="J21" s="148">
        <f ca="1">MemEntrada!K50</f>
        <v>130.6584</v>
      </c>
      <c r="K21" s="148">
        <f ca="1">MemEntrada!L50</f>
        <v>170.42399999999998</v>
      </c>
      <c r="L21" s="148">
        <f ca="1">MemEntrada!M50</f>
        <v>210.18959999999998</v>
      </c>
      <c r="M21" s="148">
        <f ca="1">MemEntrada!N50</f>
        <v>221.55119999999999</v>
      </c>
      <c r="N21" s="149">
        <f ca="1">MemEntrada!O50</f>
        <v>284.03999999999996</v>
      </c>
      <c r="O21" s="58"/>
      <c r="P21" s="58"/>
      <c r="Q21" s="58"/>
      <c r="R21" s="58"/>
      <c r="S21" s="58"/>
      <c r="T21" s="58"/>
      <c r="U21" s="58"/>
    </row>
    <row r="22" spans="1:21" x14ac:dyDescent="0.25">
      <c r="A22" s="513"/>
      <c r="B22" s="115" t="s">
        <v>4</v>
      </c>
      <c r="C22" s="147">
        <f ca="1">MemEntrada!D60</f>
        <v>1478.5945999999999</v>
      </c>
      <c r="D22" s="148">
        <f ca="1">MemEntrada!E60</f>
        <v>1570.4183</v>
      </c>
      <c r="E22" s="148">
        <f ca="1">MemEntrada!F60</f>
        <v>1360.1858999999999</v>
      </c>
      <c r="F22" s="148">
        <f ca="1">MemEntrada!G60</f>
        <v>914.04119999999989</v>
      </c>
      <c r="G22" s="148">
        <f ca="1">MemEntrada!H60</f>
        <v>727.05</v>
      </c>
      <c r="H22" s="148">
        <f ca="1">MemEntrada!I60</f>
        <v>726.66300000000001</v>
      </c>
      <c r="I22" s="148">
        <f ca="1">MemEntrada!J60</f>
        <v>581.11359999999991</v>
      </c>
      <c r="J22" s="148">
        <f ca="1">MemEntrada!K60</f>
        <v>501.28629999999998</v>
      </c>
      <c r="K22" s="148">
        <f ca="1">MemEntrada!L60</f>
        <v>524.75149999999996</v>
      </c>
      <c r="L22" s="148">
        <f ca="1">MemEntrada!M60</f>
        <v>617.47310000000004</v>
      </c>
      <c r="M22" s="148">
        <f ca="1">MemEntrada!N60</f>
        <v>676.43979999999999</v>
      </c>
      <c r="N22" s="149">
        <f ca="1">MemEntrada!O60</f>
        <v>1001.1917000000001</v>
      </c>
      <c r="O22" s="58"/>
      <c r="P22" s="58"/>
      <c r="Q22" s="58"/>
      <c r="R22" s="58"/>
      <c r="S22" s="58"/>
      <c r="T22" s="58"/>
      <c r="U22" s="58"/>
    </row>
    <row r="23" spans="1:21" x14ac:dyDescent="0.25">
      <c r="A23" s="513"/>
      <c r="B23" s="115" t="s">
        <v>5</v>
      </c>
      <c r="C23" s="147">
        <f ca="1">MemEntrada!D74</f>
        <v>2066.367679</v>
      </c>
      <c r="D23" s="148">
        <f ca="1">MemEntrada!E74</f>
        <v>2148.7607120000002</v>
      </c>
      <c r="E23" s="148">
        <f ca="1">MemEntrada!F74</f>
        <v>1797.117475</v>
      </c>
      <c r="F23" s="148">
        <f ca="1">MemEntrada!G74</f>
        <v>1339.910353</v>
      </c>
      <c r="G23" s="148">
        <f ca="1">MemEntrada!H74</f>
        <v>1300.7139780000002</v>
      </c>
      <c r="H23" s="148">
        <f ca="1">MemEntrada!I74</f>
        <v>1433.1358810000002</v>
      </c>
      <c r="I23" s="148">
        <f ca="1">MemEntrada!J74</f>
        <v>1251.6937659999999</v>
      </c>
      <c r="J23" s="148">
        <f ca="1">MemEntrada!K74</f>
        <v>1038.7849450000001</v>
      </c>
      <c r="K23" s="148">
        <f ca="1">MemEntrada!L74</f>
        <v>1139.024613</v>
      </c>
      <c r="L23" s="148">
        <f ca="1">MemEntrada!M74</f>
        <v>1402.665082</v>
      </c>
      <c r="M23" s="148">
        <f ca="1">MemEntrada!N74</f>
        <v>1310.2974610000001</v>
      </c>
      <c r="N23" s="149">
        <f ca="1">MemEntrada!O74</f>
        <v>1482.1748690000002</v>
      </c>
    </row>
    <row r="24" spans="1:21" x14ac:dyDescent="0.25">
      <c r="A24" s="513"/>
      <c r="B24" s="115" t="s">
        <v>7</v>
      </c>
      <c r="C24" s="147">
        <f ca="1">MemEntrada!D80</f>
        <v>5218.6752749999996</v>
      </c>
      <c r="D24" s="148">
        <f ca="1">MemEntrada!E80</f>
        <v>5499.4755070000001</v>
      </c>
      <c r="E24" s="148">
        <f ca="1">MemEntrada!F80</f>
        <v>5267.4193030000006</v>
      </c>
      <c r="F24" s="148">
        <f ca="1">MemEntrada!G80</f>
        <v>3946.1668259999997</v>
      </c>
      <c r="G24" s="148">
        <f ca="1">MemEntrada!H80</f>
        <v>2739.1203809999997</v>
      </c>
      <c r="H24" s="148">
        <f ca="1">MemEntrada!I80</f>
        <v>2269.8734709999999</v>
      </c>
      <c r="I24" s="148">
        <f ca="1">MemEntrada!J80</f>
        <v>1857.0973739999999</v>
      </c>
      <c r="J24" s="148">
        <f ca="1">MemEntrada!K80</f>
        <v>1566.9098240000001</v>
      </c>
      <c r="K24" s="148">
        <f ca="1">MemEntrada!L80</f>
        <v>1492.0812330000001</v>
      </c>
      <c r="L24" s="148">
        <f ca="1">MemEntrada!M80</f>
        <v>1718.5657630000001</v>
      </c>
      <c r="M24" s="148">
        <f ca="1">MemEntrada!N80</f>
        <v>2334.0492669999999</v>
      </c>
      <c r="N24" s="149">
        <f ca="1">MemEntrada!O80</f>
        <v>3704.0666200000005</v>
      </c>
    </row>
    <row r="25" spans="1:21" x14ac:dyDescent="0.25">
      <c r="A25" s="513"/>
      <c r="B25" s="115" t="s">
        <v>8</v>
      </c>
      <c r="C25" s="147">
        <f ca="1">MemEntrada!D87</f>
        <v>17095.943760999999</v>
      </c>
      <c r="D25" s="148">
        <f ca="1">MemEntrada!E87</f>
        <v>18448.179796</v>
      </c>
      <c r="E25" s="148">
        <f ca="1">MemEntrada!F87</f>
        <v>17365.900581999998</v>
      </c>
      <c r="F25" s="148">
        <f ca="1">MemEntrada!G87</f>
        <v>13691.895291999999</v>
      </c>
      <c r="G25" s="148">
        <f ca="1">MemEntrada!H87</f>
        <v>10902.686363999999</v>
      </c>
      <c r="H25" s="148">
        <f ca="1">MemEntrada!I87</f>
        <v>10167.783046</v>
      </c>
      <c r="I25" s="148">
        <f ca="1">MemEntrada!J87</f>
        <v>8523.3444080000008</v>
      </c>
      <c r="J25" s="148">
        <f ca="1">MemEntrada!K87</f>
        <v>7184.4857700000002</v>
      </c>
      <c r="K25" s="148">
        <f ca="1">MemEntrada!L87</f>
        <v>7161.3933390000002</v>
      </c>
      <c r="L25" s="148">
        <f ca="1">MemEntrada!M87</f>
        <v>8593.6353199999994</v>
      </c>
      <c r="M25" s="148">
        <f ca="1">MemEntrada!N87</f>
        <v>9607.9619119999988</v>
      </c>
      <c r="N25" s="149">
        <f ca="1">MemEntrada!O87</f>
        <v>12771.525491</v>
      </c>
    </row>
    <row r="26" spans="1:21" x14ac:dyDescent="0.25">
      <c r="A26" s="513"/>
      <c r="B26" s="115" t="s">
        <v>10</v>
      </c>
      <c r="C26" s="147">
        <f ca="1">MemEntrada!D103</f>
        <v>1686.7795949999997</v>
      </c>
      <c r="D26" s="148">
        <f ca="1">MemEntrada!E103</f>
        <v>1696.9389900000001</v>
      </c>
      <c r="E26" s="148">
        <f ca="1">MemEntrada!F103</f>
        <v>1637.4172960000001</v>
      </c>
      <c r="F26" s="148">
        <f ca="1">MemEntrada!G103</f>
        <v>1413.5462949999999</v>
      </c>
      <c r="G26" s="148">
        <f ca="1">MemEntrada!H103</f>
        <v>1084.368876</v>
      </c>
      <c r="H26" s="148">
        <f ca="1">MemEntrada!I103</f>
        <v>894.1404050000001</v>
      </c>
      <c r="I26" s="148">
        <f ca="1">MemEntrada!J103</f>
        <v>754.08571500000016</v>
      </c>
      <c r="J26" s="148">
        <f ca="1">MemEntrada!K103</f>
        <v>639.8654499999999</v>
      </c>
      <c r="K26" s="148">
        <f ca="1">MemEntrada!L103</f>
        <v>654.90771300000006</v>
      </c>
      <c r="L26" s="148">
        <f ca="1">MemEntrada!M103</f>
        <v>795.13818300000003</v>
      </c>
      <c r="M26" s="148">
        <f ca="1">MemEntrada!N103</f>
        <v>1098.9054420000002</v>
      </c>
      <c r="N26" s="149">
        <f ca="1">MemEntrada!O103</f>
        <v>1465.0611799999999</v>
      </c>
    </row>
    <row r="27" spans="1:21" x14ac:dyDescent="0.25">
      <c r="A27" s="513"/>
      <c r="B27" s="115" t="s">
        <v>11</v>
      </c>
      <c r="C27" s="147">
        <f ca="1">MemEntrada!D108</f>
        <v>103.1083</v>
      </c>
      <c r="D27" s="148">
        <f ca="1">MemEntrada!E108</f>
        <v>79.275069999999999</v>
      </c>
      <c r="E27" s="148">
        <f ca="1">MemEntrada!F108</f>
        <v>76.232529999999997</v>
      </c>
      <c r="F27" s="148">
        <f ca="1">MemEntrada!G108</f>
        <v>62.270652000000005</v>
      </c>
      <c r="G27" s="148">
        <f ca="1">MemEntrada!H108</f>
        <v>43.305486000000002</v>
      </c>
      <c r="H27" s="148">
        <f ca="1">MemEntrada!I108</f>
        <v>33.941223999999998</v>
      </c>
      <c r="I27" s="148">
        <f ca="1">MemEntrada!J108</f>
        <v>29.309801999999998</v>
      </c>
      <c r="J27" s="148">
        <f ca="1">MemEntrada!K108</f>
        <v>24.526252999999997</v>
      </c>
      <c r="K27" s="148">
        <f ca="1">MemEntrada!L108</f>
        <v>24.052969000000001</v>
      </c>
      <c r="L27" s="148">
        <f ca="1">MemEntrada!M108</f>
        <v>32.622790000000002</v>
      </c>
      <c r="M27" s="148">
        <f ca="1">MemEntrada!N108</f>
        <v>63.741212999999995</v>
      </c>
      <c r="N27" s="149">
        <f ca="1">MemEntrada!O108</f>
        <v>97.733145999999991</v>
      </c>
    </row>
    <row r="28" spans="1:21" x14ac:dyDescent="0.25">
      <c r="A28" s="513"/>
      <c r="B28" s="115" t="s">
        <v>12</v>
      </c>
      <c r="C28" s="147">
        <f ca="1">MemEntrada!D113</f>
        <v>74.500130000000013</v>
      </c>
      <c r="D28" s="148">
        <f ca="1">MemEntrada!E113</f>
        <v>53.153375000000004</v>
      </c>
      <c r="E28" s="148">
        <f ca="1">MemEntrada!F113</f>
        <v>51.625074999999995</v>
      </c>
      <c r="F28" s="148">
        <f ca="1">MemEntrada!G113</f>
        <v>45.233184999999999</v>
      </c>
      <c r="G28" s="148">
        <f ca="1">MemEntrada!H113</f>
        <v>31.037974999999999</v>
      </c>
      <c r="H28" s="148">
        <f ca="1">MemEntrada!I113</f>
        <v>26.178880000000003</v>
      </c>
      <c r="I28" s="148">
        <f ca="1">MemEntrada!J113</f>
        <v>25.374275000000001</v>
      </c>
      <c r="J28" s="148">
        <f ca="1">MemEntrada!K113</f>
        <v>21.495090000000001</v>
      </c>
      <c r="K28" s="148">
        <f ca="1">MemEntrada!L113</f>
        <v>18.672229999999999</v>
      </c>
      <c r="L28" s="148">
        <f ca="1">MemEntrada!M113</f>
        <v>25.778825000000001</v>
      </c>
      <c r="M28" s="148">
        <f ca="1">MemEntrada!N113</f>
        <v>52.712865000000001</v>
      </c>
      <c r="N28" s="149">
        <f ca="1">MemEntrada!O113</f>
        <v>80.397570000000002</v>
      </c>
    </row>
    <row r="29" spans="1:21" x14ac:dyDescent="0.25">
      <c r="A29" s="513"/>
      <c r="B29" s="115" t="s">
        <v>13</v>
      </c>
      <c r="C29" s="147">
        <f ca="1">MemEntrada!D125</f>
        <v>1691.7262660000001</v>
      </c>
      <c r="D29" s="148">
        <f ca="1">MemEntrada!E125</f>
        <v>1355.084625</v>
      </c>
      <c r="E29" s="148">
        <f ca="1">MemEntrada!F125</f>
        <v>1199.3273560000002</v>
      </c>
      <c r="F29" s="148">
        <f ca="1">MemEntrada!G125</f>
        <v>902.31261600000005</v>
      </c>
      <c r="G29" s="148">
        <f ca="1">MemEntrada!H125</f>
        <v>662.49622999999997</v>
      </c>
      <c r="H29" s="148">
        <f ca="1">MemEntrada!I125</f>
        <v>555.702628</v>
      </c>
      <c r="I29" s="148">
        <f ca="1">MemEntrada!J125</f>
        <v>486.71913999999992</v>
      </c>
      <c r="J29" s="148">
        <f ca="1">MemEntrada!K125</f>
        <v>430.59196899999995</v>
      </c>
      <c r="K29" s="148">
        <f ca="1">MemEntrada!L125</f>
        <v>417.54968700000001</v>
      </c>
      <c r="L29" s="148">
        <f ca="1">MemEntrada!M125</f>
        <v>523.24800000000005</v>
      </c>
      <c r="M29" s="148">
        <f ca="1">MemEntrada!N125</f>
        <v>898.07177100000001</v>
      </c>
      <c r="N29" s="149">
        <f ca="1">MemEntrada!O125</f>
        <v>1482.2454889999999</v>
      </c>
    </row>
    <row r="30" spans="1:21" x14ac:dyDescent="0.25">
      <c r="A30" s="513"/>
      <c r="B30" s="115" t="s">
        <v>14</v>
      </c>
      <c r="C30" s="147">
        <f ca="1">MemEntrada!D134</f>
        <v>629.61898799999994</v>
      </c>
      <c r="D30" s="148">
        <f ca="1">MemEntrada!E134</f>
        <v>694.964293</v>
      </c>
      <c r="E30" s="148">
        <f ca="1">MemEntrada!F134</f>
        <v>687.893103</v>
      </c>
      <c r="F30" s="148">
        <f ca="1">MemEntrada!G134</f>
        <v>559.33101799999986</v>
      </c>
      <c r="G30" s="148">
        <f ca="1">MemEntrada!H134</f>
        <v>440.520734</v>
      </c>
      <c r="H30" s="148">
        <f ca="1">MemEntrada!I134</f>
        <v>388.99277399999994</v>
      </c>
      <c r="I30" s="148">
        <f ca="1">MemEntrada!J134</f>
        <v>357.82328900000005</v>
      </c>
      <c r="J30" s="148">
        <f ca="1">MemEntrada!K134</f>
        <v>335.45503400000001</v>
      </c>
      <c r="K30" s="148">
        <f ca="1">MemEntrada!L134</f>
        <v>333.98345899999998</v>
      </c>
      <c r="L30" s="148">
        <f ca="1">MemEntrada!M134</f>
        <v>367.01024500000005</v>
      </c>
      <c r="M30" s="148">
        <f ca="1">MemEntrada!N134</f>
        <v>419.75570799999997</v>
      </c>
      <c r="N30" s="149">
        <f ca="1">MemEntrada!O134</f>
        <v>518.42773399999999</v>
      </c>
    </row>
    <row r="31" spans="1:21" x14ac:dyDescent="0.25">
      <c r="A31" s="513"/>
      <c r="B31" s="115" t="s">
        <v>24</v>
      </c>
      <c r="C31" s="147">
        <f ca="1">MemEntrada!D139</f>
        <v>479.71979699999997</v>
      </c>
      <c r="D31" s="148">
        <f ca="1">MemEntrada!E139</f>
        <v>334.07007100000004</v>
      </c>
      <c r="E31" s="148">
        <f ca="1">MemEntrada!F139</f>
        <v>295.60122000000001</v>
      </c>
      <c r="F31" s="148">
        <f ca="1">MemEntrada!G139</f>
        <v>182.781541</v>
      </c>
      <c r="G31" s="148">
        <f ca="1">MemEntrada!H139</f>
        <v>96.571785000000006</v>
      </c>
      <c r="H31" s="148">
        <f ca="1">MemEntrada!I139</f>
        <v>72.330741000000003</v>
      </c>
      <c r="I31" s="148">
        <f ca="1">MemEntrada!J139</f>
        <v>59.774229000000005</v>
      </c>
      <c r="J31" s="148">
        <f ca="1">MemEntrada!K139</f>
        <v>49.760992000000002</v>
      </c>
      <c r="K31" s="148">
        <f ca="1">MemEntrada!L139</f>
        <v>47.886235000000006</v>
      </c>
      <c r="L31" s="148">
        <f ca="1">MemEntrada!M139</f>
        <v>91.964824000000007</v>
      </c>
      <c r="M31" s="148">
        <f ca="1">MemEntrada!N139</f>
        <v>278.85920399999998</v>
      </c>
      <c r="N31" s="149">
        <f ca="1">MemEntrada!O139</f>
        <v>500.61825100000004</v>
      </c>
    </row>
    <row r="32" spans="1:21" x14ac:dyDescent="0.25">
      <c r="A32" s="513"/>
      <c r="B32" s="115" t="s">
        <v>28</v>
      </c>
      <c r="C32" s="147">
        <f ca="1">MemEntrada!D153</f>
        <v>11508.287337</v>
      </c>
      <c r="D32" s="148">
        <f ca="1">MemEntrada!E153</f>
        <v>14484.270399000001</v>
      </c>
      <c r="E32" s="148">
        <f ca="1">MemEntrada!F153</f>
        <v>16263.190382999999</v>
      </c>
      <c r="F32" s="148">
        <f ca="1">MemEntrada!G153</f>
        <v>14932.019589</v>
      </c>
      <c r="G32" s="148">
        <f ca="1">MemEntrada!H153</f>
        <v>10952.036405999999</v>
      </c>
      <c r="H32" s="148">
        <f ca="1">MemEntrada!I153</f>
        <v>7463.968355</v>
      </c>
      <c r="I32" s="148">
        <f ca="1">MemEntrada!J153</f>
        <v>4857.3334709999999</v>
      </c>
      <c r="J32" s="148">
        <f ca="1">MemEntrada!K153</f>
        <v>3174.4221200000002</v>
      </c>
      <c r="K32" s="148">
        <f ca="1">MemEntrada!L153</f>
        <v>2486.5331100000008</v>
      </c>
      <c r="L32" s="148">
        <f ca="1">MemEntrada!M153</f>
        <v>2979.9191420000002</v>
      </c>
      <c r="M32" s="148">
        <f ca="1">MemEntrada!N153</f>
        <v>4737.0657609999998</v>
      </c>
      <c r="N32" s="149">
        <f ca="1">MemEntrada!O153</f>
        <v>7825.5631129999992</v>
      </c>
    </row>
    <row r="33" spans="1:14" x14ac:dyDescent="0.25">
      <c r="A33" s="513"/>
      <c r="B33" s="115" t="s">
        <v>20</v>
      </c>
      <c r="C33" s="147">
        <f ca="1">MemEntrada!D160</f>
        <v>854.33800799999995</v>
      </c>
      <c r="D33" s="148">
        <f ca="1">MemEntrada!E160</f>
        <v>798.86114199999997</v>
      </c>
      <c r="E33" s="148">
        <f ca="1">MemEntrada!F160</f>
        <v>693.62248799999998</v>
      </c>
      <c r="F33" s="148">
        <f ca="1">MemEntrada!G160</f>
        <v>471.09029400000003</v>
      </c>
      <c r="G33" s="148">
        <f ca="1">MemEntrada!H160</f>
        <v>298.354018</v>
      </c>
      <c r="H33" s="148">
        <f ca="1">MemEntrada!I160</f>
        <v>233.04412199999999</v>
      </c>
      <c r="I33" s="148">
        <f ca="1">MemEntrada!J160</f>
        <v>190.98005600000002</v>
      </c>
      <c r="J33" s="148">
        <f ca="1">MemEntrada!K160</f>
        <v>158.63262600000002</v>
      </c>
      <c r="K33" s="148">
        <f ca="1">MemEntrada!L160</f>
        <v>151.21814999999998</v>
      </c>
      <c r="L33" s="148">
        <f ca="1">MemEntrada!M160</f>
        <v>196.98984999999999</v>
      </c>
      <c r="M33" s="148">
        <f ca="1">MemEntrada!N160</f>
        <v>370.85101400000002</v>
      </c>
      <c r="N33" s="149">
        <f ca="1">MemEntrada!O160</f>
        <v>670.16104800000005</v>
      </c>
    </row>
    <row r="34" spans="1:14" x14ac:dyDescent="0.25">
      <c r="A34" s="513"/>
      <c r="B34" s="118" t="s">
        <v>26</v>
      </c>
      <c r="C34" s="150">
        <f ca="1">MemEntrada!D169</f>
        <v>4552.661231</v>
      </c>
      <c r="D34" s="151">
        <f ca="1">MemEntrada!E169</f>
        <v>5184.2822379999998</v>
      </c>
      <c r="E34" s="151">
        <f ca="1">MemEntrada!F169</f>
        <v>4980.6758460000001</v>
      </c>
      <c r="F34" s="151">
        <f ca="1">MemEntrada!G169</f>
        <v>3598.978611</v>
      </c>
      <c r="G34" s="151">
        <f ca="1">MemEntrada!H169</f>
        <v>1840.0090200000002</v>
      </c>
      <c r="H34" s="151">
        <f ca="1">MemEntrada!I169</f>
        <v>1198.596505</v>
      </c>
      <c r="I34" s="151">
        <f ca="1">MemEntrada!J169</f>
        <v>890.99889799999994</v>
      </c>
      <c r="J34" s="151">
        <f ca="1">MemEntrada!K169</f>
        <v>690.32587999999998</v>
      </c>
      <c r="K34" s="151">
        <f ca="1">MemEntrada!L169</f>
        <v>644.05448000000001</v>
      </c>
      <c r="L34" s="151">
        <f ca="1">MemEntrada!M169</f>
        <v>916.56485599999996</v>
      </c>
      <c r="M34" s="151">
        <f ca="1">MemEntrada!N169</f>
        <v>1734.9693560000001</v>
      </c>
      <c r="N34" s="152">
        <f ca="1">MemEntrada!O169</f>
        <v>3358.2712689999998</v>
      </c>
    </row>
    <row r="35" spans="1:14" x14ac:dyDescent="0.25">
      <c r="A35" s="513"/>
      <c r="B35" s="119" t="s">
        <v>15</v>
      </c>
      <c r="C35" s="153">
        <f ca="1">MemEntrada!D185</f>
        <v>3801.0898710000001</v>
      </c>
      <c r="D35" s="154">
        <f ca="1">MemEntrada!E185</f>
        <v>4038.8153910000001</v>
      </c>
      <c r="E35" s="154">
        <f ca="1">MemEntrada!F185</f>
        <v>3610.5444590000002</v>
      </c>
      <c r="F35" s="154">
        <f ca="1">MemEntrada!G185</f>
        <v>3097.5832180000002</v>
      </c>
      <c r="G35" s="154">
        <f ca="1">MemEntrada!H185</f>
        <v>3864.0911230000002</v>
      </c>
      <c r="H35" s="154">
        <f ca="1">MemEntrada!I185</f>
        <v>4908.6722920000002</v>
      </c>
      <c r="I35" s="154">
        <f ca="1">MemEntrada!J185</f>
        <v>4585.6458240000002</v>
      </c>
      <c r="J35" s="154">
        <f ca="1">MemEntrada!K185</f>
        <v>3795.4414299999999</v>
      </c>
      <c r="K35" s="154">
        <f ca="1">MemEntrada!L185</f>
        <v>4440.8434240000006</v>
      </c>
      <c r="L35" s="154">
        <f ca="1">MemEntrada!M185</f>
        <v>5913.0230700000002</v>
      </c>
      <c r="M35" s="154">
        <f ca="1">MemEntrada!N185</f>
        <v>4405.8868560000001</v>
      </c>
      <c r="N35" s="155">
        <f ca="1">MemEntrada!O185</f>
        <v>3636.9241640000005</v>
      </c>
    </row>
    <row r="36" spans="1:14" x14ac:dyDescent="0.25">
      <c r="A36" s="513"/>
      <c r="B36" s="112" t="s">
        <v>16</v>
      </c>
      <c r="C36" s="147">
        <f ca="1">MemEntrada!D197</f>
        <v>547.35925199999997</v>
      </c>
      <c r="D36" s="148">
        <f ca="1">MemEntrada!E197</f>
        <v>547.53180299999997</v>
      </c>
      <c r="E36" s="148">
        <f ca="1">MemEntrada!F197</f>
        <v>457.55733800000002</v>
      </c>
      <c r="F36" s="148">
        <f ca="1">MemEntrada!G197</f>
        <v>572.84115200000008</v>
      </c>
      <c r="G36" s="148">
        <f ca="1">MemEntrada!H197</f>
        <v>803.18332099999998</v>
      </c>
      <c r="H36" s="148">
        <f ca="1">MemEntrada!I197</f>
        <v>1029.6811</v>
      </c>
      <c r="I36" s="148">
        <f ca="1">MemEntrada!J197</f>
        <v>1197.40895</v>
      </c>
      <c r="J36" s="148">
        <f ca="1">MemEntrada!K197</f>
        <v>1147.3477889999999</v>
      </c>
      <c r="K36" s="148">
        <f ca="1">MemEntrada!L197</f>
        <v>1299.9111129999999</v>
      </c>
      <c r="L36" s="148">
        <f ca="1">MemEntrada!M197</f>
        <v>1249.2205799999999</v>
      </c>
      <c r="M36" s="148">
        <f ca="1">MemEntrada!N197</f>
        <v>838.47758300000021</v>
      </c>
      <c r="N36" s="149">
        <f ca="1">MemEntrada!O197</f>
        <v>644.89470299999982</v>
      </c>
    </row>
    <row r="37" spans="1:14" x14ac:dyDescent="0.25">
      <c r="A37" s="513"/>
      <c r="B37" s="112" t="s">
        <v>17</v>
      </c>
      <c r="C37" s="147">
        <f ca="1">MemEntrada!D213</f>
        <v>2524.2670619999999</v>
      </c>
      <c r="D37" s="148">
        <f ca="1">MemEntrada!E213</f>
        <v>2967.2767760000002</v>
      </c>
      <c r="E37" s="148">
        <f ca="1">MemEntrada!F213</f>
        <v>2395.9596660000007</v>
      </c>
      <c r="F37" s="148">
        <f ca="1">MemEntrada!G213</f>
        <v>2435.6515200000008</v>
      </c>
      <c r="G37" s="148">
        <f ca="1">MemEntrada!H213</f>
        <v>3472.5835339999999</v>
      </c>
      <c r="H37" s="148">
        <f ca="1">MemEntrada!I213</f>
        <v>4105.2277880000001</v>
      </c>
      <c r="I37" s="148">
        <f ca="1">MemEntrada!J213</f>
        <v>4540.2738660000005</v>
      </c>
      <c r="J37" s="148">
        <f ca="1">MemEntrada!K213</f>
        <v>4515.9257169999992</v>
      </c>
      <c r="K37" s="148">
        <f ca="1">MemEntrada!L213</f>
        <v>5251.52999</v>
      </c>
      <c r="L37" s="148">
        <f ca="1">MemEntrada!M213</f>
        <v>5450.2345159999995</v>
      </c>
      <c r="M37" s="148">
        <f ca="1">MemEntrada!N213</f>
        <v>3462.2462959999998</v>
      </c>
      <c r="N37" s="149">
        <f ca="1">MemEntrada!O213</f>
        <v>2572.9913229999997</v>
      </c>
    </row>
    <row r="38" spans="1:14" x14ac:dyDescent="0.25">
      <c r="A38" s="513"/>
      <c r="B38" s="112" t="s">
        <v>18</v>
      </c>
      <c r="C38" s="147">
        <f ca="1">MemEntrada!D218</f>
        <v>161.26959599999998</v>
      </c>
      <c r="D38" s="148">
        <f ca="1">MemEntrada!E218</f>
        <v>172.38944599999999</v>
      </c>
      <c r="E38" s="148">
        <f ca="1">MemEntrada!F218</f>
        <v>151.67475400000001</v>
      </c>
      <c r="F38" s="148">
        <f ca="1">MemEntrada!G218</f>
        <v>114.05788999999999</v>
      </c>
      <c r="G38" s="148">
        <f ca="1">MemEntrada!H218</f>
        <v>109.29223999999999</v>
      </c>
      <c r="H38" s="148">
        <f ca="1">MemEntrada!I218</f>
        <v>107.894316</v>
      </c>
      <c r="I38" s="148">
        <f ca="1">MemEntrada!J218</f>
        <v>105.28909399999999</v>
      </c>
      <c r="J38" s="148">
        <f ca="1">MemEntrada!K218</f>
        <v>93.025487999999996</v>
      </c>
      <c r="K38" s="148">
        <f ca="1">MemEntrada!L218</f>
        <v>114.439142</v>
      </c>
      <c r="L38" s="148">
        <f ca="1">MemEntrada!M218</f>
        <v>129.371512</v>
      </c>
      <c r="M38" s="148">
        <f ca="1">MemEntrada!N218</f>
        <v>125.241282</v>
      </c>
      <c r="N38" s="149">
        <f ca="1">MemEntrada!O218</f>
        <v>131.277772</v>
      </c>
    </row>
    <row r="39" spans="1:14" x14ac:dyDescent="0.25">
      <c r="A39" s="513"/>
      <c r="B39" s="112" t="s">
        <v>19</v>
      </c>
      <c r="C39" s="147">
        <f ca="1">MemEntrada!D223</f>
        <v>201.372015</v>
      </c>
      <c r="D39" s="148">
        <f ca="1">MemEntrada!E223</f>
        <v>231.46756100000002</v>
      </c>
      <c r="E39" s="148">
        <f ca="1">MemEntrada!F223</f>
        <v>183.34291300000001</v>
      </c>
      <c r="F39" s="148">
        <f ca="1">MemEntrada!G223</f>
        <v>132.04288499999998</v>
      </c>
      <c r="G39" s="148">
        <f ca="1">MemEntrada!H223</f>
        <v>163.26745499999998</v>
      </c>
      <c r="H39" s="148">
        <f ca="1">MemEntrada!I223</f>
        <v>174.85759200000001</v>
      </c>
      <c r="I39" s="148">
        <f ca="1">MemEntrada!J223</f>
        <v>202.28934699999999</v>
      </c>
      <c r="J39" s="148">
        <f ca="1">MemEntrada!K223</f>
        <v>223.19393199999999</v>
      </c>
      <c r="K39" s="148">
        <f ca="1">MemEntrada!L223</f>
        <v>274.987908</v>
      </c>
      <c r="L39" s="148">
        <f ca="1">MemEntrada!M223</f>
        <v>300.26746100000003</v>
      </c>
      <c r="M39" s="148">
        <f ca="1">MemEntrada!N223</f>
        <v>198.19663499999999</v>
      </c>
      <c r="N39" s="149">
        <f ca="1">MemEntrada!O223</f>
        <v>168.559755</v>
      </c>
    </row>
    <row r="40" spans="1:14" x14ac:dyDescent="0.25">
      <c r="A40" s="513"/>
      <c r="B40" s="120" t="s">
        <v>6</v>
      </c>
      <c r="C40" s="150">
        <f ca="1">MemEntrada!D228</f>
        <v>322.51210200000003</v>
      </c>
      <c r="D40" s="151">
        <f ca="1">MemEntrada!E228</f>
        <v>323.22569400000003</v>
      </c>
      <c r="E40" s="151">
        <f ca="1">MemEntrada!F228</f>
        <v>270.31494600000002</v>
      </c>
      <c r="F40" s="151">
        <f ca="1">MemEntrada!G228</f>
        <v>201.50578800000002</v>
      </c>
      <c r="G40" s="151">
        <f ca="1">MemEntrada!H228</f>
        <v>244.27933200000004</v>
      </c>
      <c r="H40" s="151">
        <f ca="1">MemEntrada!I228</f>
        <v>307.92544200000003</v>
      </c>
      <c r="I40" s="151">
        <f ca="1">MemEntrada!J228</f>
        <v>296.90674200000007</v>
      </c>
      <c r="J40" s="151">
        <f ca="1">MemEntrada!K228</f>
        <v>239.25270600000005</v>
      </c>
      <c r="K40" s="151">
        <f ca="1">MemEntrada!L228</f>
        <v>270.40939200000003</v>
      </c>
      <c r="L40" s="151">
        <f ca="1">MemEntrada!M228</f>
        <v>354.88609200000002</v>
      </c>
      <c r="M40" s="151">
        <f ca="1">MemEntrada!N228</f>
        <v>296.03574000000003</v>
      </c>
      <c r="N40" s="152">
        <f ca="1">MemEntrada!O228</f>
        <v>268.03774800000002</v>
      </c>
    </row>
    <row r="41" spans="1:14" x14ac:dyDescent="0.25">
      <c r="A41" s="513"/>
      <c r="B41" s="121" t="s">
        <v>21</v>
      </c>
      <c r="C41" s="153">
        <f ca="1">MemEntrada!D240</f>
        <v>12536.528168000001</v>
      </c>
      <c r="D41" s="154">
        <f ca="1">MemEntrada!E240</f>
        <v>13413.471438</v>
      </c>
      <c r="E41" s="154">
        <f ca="1">MemEntrada!F240</f>
        <v>13380.221875000001</v>
      </c>
      <c r="F41" s="154">
        <f ca="1">MemEntrada!G240</f>
        <v>10845.547781000001</v>
      </c>
      <c r="G41" s="154">
        <f ca="1">MemEntrada!H240</f>
        <v>6530.7515930000009</v>
      </c>
      <c r="H41" s="154">
        <f ca="1">MemEntrada!I240</f>
        <v>4285.413939</v>
      </c>
      <c r="I41" s="154">
        <f ca="1">MemEntrada!J240</f>
        <v>3519.692916</v>
      </c>
      <c r="J41" s="154">
        <f ca="1">MemEntrada!K240</f>
        <v>3070.6859450000002</v>
      </c>
      <c r="K41" s="154">
        <f ca="1">MemEntrada!L240</f>
        <v>2746.6930760000005</v>
      </c>
      <c r="L41" s="154">
        <f ca="1">MemEntrada!M240</f>
        <v>2938.173213</v>
      </c>
      <c r="M41" s="154">
        <f ca="1">MemEntrada!N240</f>
        <v>4722.2677810000005</v>
      </c>
      <c r="N41" s="155">
        <f ca="1">MemEntrada!O240</f>
        <v>8838.6184780000003</v>
      </c>
    </row>
    <row r="42" spans="1:14" x14ac:dyDescent="0.25">
      <c r="A42" s="513"/>
      <c r="B42" s="113" t="s">
        <v>25</v>
      </c>
      <c r="C42" s="147">
        <f ca="1">MemEntrada!D245</f>
        <v>555.64794999999992</v>
      </c>
      <c r="D42" s="148">
        <f ca="1">MemEntrada!E245</f>
        <v>415.17904999999996</v>
      </c>
      <c r="E42" s="148">
        <f ca="1">MemEntrada!F245</f>
        <v>338.85994999999997</v>
      </c>
      <c r="F42" s="148">
        <f ca="1">MemEntrada!G245</f>
        <v>230.44450000000001</v>
      </c>
      <c r="G42" s="148">
        <f ca="1">MemEntrada!H245</f>
        <v>139.33205000000001</v>
      </c>
      <c r="H42" s="148">
        <f ca="1">MemEntrada!I245</f>
        <v>110.396</v>
      </c>
      <c r="I42" s="148">
        <f ca="1">MemEntrada!J245</f>
        <v>93.100149999999999</v>
      </c>
      <c r="J42" s="148">
        <f ca="1">MemEntrada!K245</f>
        <v>78.728650000000002</v>
      </c>
      <c r="K42" s="148">
        <f ca="1">MemEntrada!L245</f>
        <v>71.442799999999991</v>
      </c>
      <c r="L42" s="148">
        <f ca="1">MemEntrada!M245</f>
        <v>113.5277</v>
      </c>
      <c r="M42" s="148">
        <f ca="1">MemEntrada!N245</f>
        <v>320.54879999999997</v>
      </c>
      <c r="N42" s="149">
        <f ca="1">MemEntrada!O245</f>
        <v>612.93374999999992</v>
      </c>
    </row>
    <row r="43" spans="1:14" x14ac:dyDescent="0.25">
      <c r="A43" s="513"/>
      <c r="B43" s="113" t="s">
        <v>22</v>
      </c>
      <c r="C43" s="147">
        <f ca="1">MemEntrada!D250</f>
        <v>241.50623200000001</v>
      </c>
      <c r="D43" s="148">
        <f ca="1">MemEntrada!E250</f>
        <v>268.28559999999999</v>
      </c>
      <c r="E43" s="148">
        <f ca="1">MemEntrada!F250</f>
        <v>286.40717599999999</v>
      </c>
      <c r="F43" s="148">
        <f ca="1">MemEntrada!G250</f>
        <v>252.28684800000002</v>
      </c>
      <c r="G43" s="148">
        <f ca="1">MemEntrada!H250</f>
        <v>162.780112</v>
      </c>
      <c r="H43" s="148">
        <f ca="1">MemEntrada!I250</f>
        <v>113.90218400000001</v>
      </c>
      <c r="I43" s="148">
        <f ca="1">MemEntrada!J250</f>
        <v>98.156959999999998</v>
      </c>
      <c r="J43" s="148">
        <f ca="1">MemEntrada!K250</f>
        <v>89.548360000000002</v>
      </c>
      <c r="K43" s="148">
        <f ca="1">MemEntrada!L250</f>
        <v>87.402832000000004</v>
      </c>
      <c r="L43" s="148">
        <f ca="1">MemEntrada!M250</f>
        <v>105.603872</v>
      </c>
      <c r="M43" s="148">
        <f ca="1">MemEntrada!N250</f>
        <v>147.50788800000001</v>
      </c>
      <c r="N43" s="149">
        <f ca="1">MemEntrada!O250</f>
        <v>197.23721600000002</v>
      </c>
    </row>
    <row r="44" spans="1:14" x14ac:dyDescent="0.25">
      <c r="A44" s="513"/>
      <c r="B44" s="122" t="s">
        <v>23</v>
      </c>
      <c r="C44" s="150">
        <f ca="1">MemEntrada!D255</f>
        <v>145.66836300000003</v>
      </c>
      <c r="D44" s="151">
        <f ca="1">MemEntrada!E255</f>
        <v>141.36308099999999</v>
      </c>
      <c r="E44" s="151">
        <f ca="1">MemEntrada!F255</f>
        <v>142.131204</v>
      </c>
      <c r="F44" s="151">
        <f ca="1">MemEntrada!G255</f>
        <v>119.60907899999999</v>
      </c>
      <c r="G44" s="151">
        <f ca="1">MemEntrada!H255</f>
        <v>71.881140000000002</v>
      </c>
      <c r="H44" s="151">
        <f ca="1">MemEntrada!I255</f>
        <v>49.302117000000003</v>
      </c>
      <c r="I44" s="151">
        <f ca="1">MemEntrada!J255</f>
        <v>49.624538999999999</v>
      </c>
      <c r="J44" s="151">
        <f ca="1">MemEntrada!K255</f>
        <v>40.160505000000001</v>
      </c>
      <c r="K44" s="151">
        <f ca="1">MemEntrada!L255</f>
        <v>27.149829</v>
      </c>
      <c r="L44" s="151">
        <f ca="1">MemEntrada!M255</f>
        <v>31.967193000000002</v>
      </c>
      <c r="M44" s="151">
        <f ca="1">MemEntrada!N255</f>
        <v>88.922090999999995</v>
      </c>
      <c r="N44" s="152">
        <f ca="1">MemEntrada!O255</f>
        <v>185.07022800000001</v>
      </c>
    </row>
    <row r="45" spans="1:14" x14ac:dyDescent="0.25">
      <c r="A45" s="513"/>
      <c r="B45" s="116" t="s">
        <v>27</v>
      </c>
      <c r="C45" s="156">
        <f ca="1">MemEntrada!D265</f>
        <v>9554.3366679999999</v>
      </c>
      <c r="D45" s="157">
        <f ca="1">MemEntrada!E265</f>
        <v>12796.222749999999</v>
      </c>
      <c r="E45" s="157">
        <f ca="1">MemEntrada!F265</f>
        <v>14932.392147999999</v>
      </c>
      <c r="F45" s="157">
        <f ca="1">MemEntrada!G265</f>
        <v>14563.343199999999</v>
      </c>
      <c r="G45" s="157">
        <f ca="1">MemEntrada!H265</f>
        <v>9233.6458280000006</v>
      </c>
      <c r="H45" s="157">
        <f ca="1">MemEntrada!I265</f>
        <v>4386.8497340000004</v>
      </c>
      <c r="I45" s="157">
        <f ca="1">MemEntrada!J265</f>
        <v>2575.1161759999995</v>
      </c>
      <c r="J45" s="157">
        <f ca="1">MemEntrada!K265</f>
        <v>1824.7330320000001</v>
      </c>
      <c r="K45" s="157">
        <f ca="1">MemEntrada!L265</f>
        <v>1467.8949279999997</v>
      </c>
      <c r="L45" s="157">
        <f ca="1">MemEntrada!M265</f>
        <v>1687.5004239999998</v>
      </c>
      <c r="M45" s="157">
        <f ca="1">MemEntrada!N265</f>
        <v>2858.9014559999996</v>
      </c>
      <c r="N45" s="158">
        <f ca="1">MemEntrada!O265</f>
        <v>5589.0034199999991</v>
      </c>
    </row>
    <row r="46" spans="1:14" x14ac:dyDescent="0.25">
      <c r="A46" s="513"/>
      <c r="B46" s="116" t="s">
        <v>29</v>
      </c>
      <c r="C46" s="147">
        <f ca="1">MemEntrada!D272</f>
        <v>266.15189799999996</v>
      </c>
      <c r="D46" s="148">
        <f ca="1">MemEntrada!E272</f>
        <v>406.20321300000001</v>
      </c>
      <c r="E46" s="148">
        <f ca="1">MemEntrada!F272</f>
        <v>533.43049599999995</v>
      </c>
      <c r="F46" s="148">
        <f ca="1">MemEntrada!G272</f>
        <v>713.03280900000004</v>
      </c>
      <c r="G46" s="148">
        <f ca="1">MemEntrada!H272</f>
        <v>823.00993200000005</v>
      </c>
      <c r="H46" s="148">
        <f ca="1">MemEntrada!I272</f>
        <v>747.69216800000004</v>
      </c>
      <c r="I46" s="148">
        <f ca="1">MemEntrada!J272</f>
        <v>513.10565300000007</v>
      </c>
      <c r="J46" s="148">
        <f ca="1">MemEntrada!K272</f>
        <v>338.19139000000001</v>
      </c>
      <c r="K46" s="148">
        <f ca="1">MemEntrada!L272</f>
        <v>227.28538000000003</v>
      </c>
      <c r="L46" s="148">
        <f ca="1">MemEntrada!M272</f>
        <v>156.945538</v>
      </c>
      <c r="M46" s="148">
        <f ca="1">MemEntrada!N272</f>
        <v>137.87527800000001</v>
      </c>
      <c r="N46" s="149">
        <f ca="1">MemEntrada!O272</f>
        <v>169.92381999999998</v>
      </c>
    </row>
    <row r="47" spans="1:14" ht="15.75" thickBot="1" x14ac:dyDescent="0.3">
      <c r="A47" s="514"/>
      <c r="B47" s="114" t="s">
        <v>288</v>
      </c>
      <c r="C47" s="159">
        <f ca="1">MemEntrada!D279</f>
        <v>260.6028</v>
      </c>
      <c r="D47" s="160">
        <f ca="1">MemEntrada!E279</f>
        <v>479.88657899999998</v>
      </c>
      <c r="E47" s="160">
        <f ca="1">MemEntrada!F279</f>
        <v>720.43318299999999</v>
      </c>
      <c r="F47" s="160">
        <f ca="1">MemEntrada!G279</f>
        <v>894.28645500000005</v>
      </c>
      <c r="G47" s="160">
        <f ca="1">MemEntrada!H279</f>
        <v>959.05020300000012</v>
      </c>
      <c r="H47" s="160">
        <f ca="1">MemEntrada!I279</f>
        <v>751.86358700000005</v>
      </c>
      <c r="I47" s="160">
        <f ca="1">MemEntrada!J279</f>
        <v>556.28826900000001</v>
      </c>
      <c r="J47" s="160">
        <f ca="1">MemEntrada!K279</f>
        <v>372.43757700000003</v>
      </c>
      <c r="K47" s="160">
        <f ca="1">MemEntrada!L279</f>
        <v>216.44108699999998</v>
      </c>
      <c r="L47" s="160">
        <f ca="1">MemEntrada!M279</f>
        <v>130.21914100000001</v>
      </c>
      <c r="M47" s="160">
        <f ca="1">MemEntrada!N279</f>
        <v>96.473448999999988</v>
      </c>
      <c r="N47" s="161">
        <f ca="1">MemEntrada!O279</f>
        <v>119.53014299999998</v>
      </c>
    </row>
    <row r="48" spans="1:14" x14ac:dyDescent="0.25">
      <c r="A48" s="44"/>
      <c r="B48" s="44"/>
      <c r="C48" s="44"/>
      <c r="D48" s="44"/>
      <c r="E48" s="44"/>
      <c r="F48" s="58"/>
      <c r="G48" s="58"/>
      <c r="H48" s="58"/>
      <c r="I48" s="58"/>
      <c r="J48" s="58"/>
      <c r="K48" s="58"/>
      <c r="L48" s="58"/>
      <c r="M48" s="58"/>
      <c r="N48" s="58"/>
    </row>
    <row r="49" spans="1:14" x14ac:dyDescent="0.25">
      <c r="A49" s="44"/>
      <c r="B49" s="44"/>
      <c r="C49" s="44"/>
      <c r="D49" s="44"/>
      <c r="E49" s="44"/>
      <c r="F49" s="58"/>
      <c r="G49" s="58"/>
      <c r="H49" s="58"/>
      <c r="I49" s="58"/>
      <c r="J49" s="58"/>
      <c r="K49" s="58"/>
      <c r="L49" s="58"/>
      <c r="M49" s="58"/>
      <c r="N49" s="58"/>
    </row>
    <row r="50" spans="1:14" ht="15.75" thickBot="1" x14ac:dyDescent="0.3">
      <c r="A50" s="44"/>
      <c r="B50" s="44"/>
      <c r="C50" s="44"/>
      <c r="D50" s="44"/>
      <c r="E50" s="44"/>
      <c r="F50" s="58"/>
      <c r="G50" s="58"/>
      <c r="H50" s="58"/>
      <c r="I50" s="58"/>
      <c r="J50" s="58"/>
      <c r="K50" s="58"/>
      <c r="L50" s="58"/>
      <c r="M50" s="58"/>
      <c r="N50" s="58"/>
    </row>
    <row r="51" spans="1:14" ht="15.75" thickBot="1" x14ac:dyDescent="0.3">
      <c r="A51" s="259"/>
      <c r="B51" s="261"/>
      <c r="C51" s="515" t="s">
        <v>705</v>
      </c>
      <c r="D51" s="516"/>
      <c r="E51" s="516"/>
      <c r="F51" s="516"/>
      <c r="G51" s="516"/>
      <c r="H51" s="516"/>
      <c r="I51" s="516"/>
      <c r="J51" s="516"/>
      <c r="K51" s="516"/>
      <c r="L51" s="516"/>
      <c r="M51" s="516"/>
      <c r="N51" s="517"/>
    </row>
    <row r="52" spans="1:14" x14ac:dyDescent="0.25">
      <c r="A52" s="258" t="s">
        <v>38</v>
      </c>
      <c r="B52" s="258" t="s">
        <v>522</v>
      </c>
      <c r="C52" s="422" t="str">
        <f t="shared" ref="C52:N52" si="2">C14</f>
        <v>Jan</v>
      </c>
      <c r="D52" s="422" t="str">
        <f t="shared" si="2"/>
        <v>Fev</v>
      </c>
      <c r="E52" s="422" t="str">
        <f t="shared" si="2"/>
        <v>Mar</v>
      </c>
      <c r="F52" s="422" t="str">
        <f t="shared" si="2"/>
        <v>Abr</v>
      </c>
      <c r="G52" s="422" t="str">
        <f t="shared" si="2"/>
        <v>Mai</v>
      </c>
      <c r="H52" s="422" t="str">
        <f t="shared" si="2"/>
        <v>Jun</v>
      </c>
      <c r="I52" s="422" t="str">
        <f t="shared" si="2"/>
        <v>Jul</v>
      </c>
      <c r="J52" s="422" t="str">
        <f t="shared" si="2"/>
        <v>Ago</v>
      </c>
      <c r="K52" s="422" t="str">
        <f t="shared" si="2"/>
        <v>Set</v>
      </c>
      <c r="L52" s="422" t="str">
        <f t="shared" si="2"/>
        <v>Out</v>
      </c>
      <c r="M52" s="422" t="str">
        <f t="shared" si="2"/>
        <v>Nov</v>
      </c>
      <c r="N52" s="422" t="str">
        <f t="shared" si="2"/>
        <v>Dez</v>
      </c>
    </row>
    <row r="53" spans="1:14" x14ac:dyDescent="0.25">
      <c r="A53" s="413">
        <v>1</v>
      </c>
      <c r="B53" s="413"/>
      <c r="C53" s="413">
        <v>242.02</v>
      </c>
      <c r="D53" s="413">
        <v>220.04</v>
      </c>
      <c r="E53" s="413">
        <v>195.27</v>
      </c>
      <c r="F53" s="413">
        <v>133</v>
      </c>
      <c r="G53" s="413">
        <v>99.73</v>
      </c>
      <c r="H53" s="413">
        <v>84.98</v>
      </c>
      <c r="I53" s="413">
        <v>70.959999999999994</v>
      </c>
      <c r="J53" s="413">
        <v>61.13</v>
      </c>
      <c r="K53" s="413">
        <v>63.8</v>
      </c>
      <c r="L53" s="413">
        <v>75.7</v>
      </c>
      <c r="M53" s="413">
        <v>107.73</v>
      </c>
      <c r="N53" s="413">
        <v>175.6</v>
      </c>
    </row>
    <row r="54" spans="1:14" x14ac:dyDescent="0.25">
      <c r="A54" s="413">
        <v>2</v>
      </c>
      <c r="B54" s="413"/>
      <c r="C54" s="413">
        <v>242.02</v>
      </c>
      <c r="D54" s="413">
        <v>220.04</v>
      </c>
      <c r="E54" s="413">
        <v>195.27</v>
      </c>
      <c r="F54" s="413">
        <v>133</v>
      </c>
      <c r="G54" s="413">
        <v>99.73</v>
      </c>
      <c r="H54" s="413">
        <v>84.98</v>
      </c>
      <c r="I54" s="413">
        <v>70.959999999999994</v>
      </c>
      <c r="J54" s="413">
        <v>61.13</v>
      </c>
      <c r="K54" s="413">
        <v>63.8</v>
      </c>
      <c r="L54" s="413">
        <v>75.7</v>
      </c>
      <c r="M54" s="413">
        <v>107.73</v>
      </c>
      <c r="N54" s="413">
        <v>175.6</v>
      </c>
    </row>
    <row r="55" spans="1:14" x14ac:dyDescent="0.25">
      <c r="A55" s="413">
        <v>3</v>
      </c>
      <c r="B55" s="413"/>
      <c r="C55" s="413">
        <v>0</v>
      </c>
      <c r="D55" s="413">
        <v>0</v>
      </c>
      <c r="E55" s="413">
        <v>0</v>
      </c>
      <c r="F55" s="413">
        <v>0</v>
      </c>
      <c r="G55" s="413">
        <v>0</v>
      </c>
      <c r="H55" s="413">
        <v>0</v>
      </c>
      <c r="I55" s="413">
        <v>0</v>
      </c>
      <c r="J55" s="413">
        <v>0</v>
      </c>
      <c r="K55" s="413">
        <v>0</v>
      </c>
      <c r="L55" s="413">
        <v>0</v>
      </c>
      <c r="M55" s="413">
        <v>0</v>
      </c>
      <c r="N55" s="413">
        <v>0</v>
      </c>
    </row>
    <row r="56" spans="1:14" x14ac:dyDescent="0.25">
      <c r="A56" s="413">
        <v>4</v>
      </c>
      <c r="B56" s="413"/>
      <c r="C56" s="413">
        <v>0</v>
      </c>
      <c r="D56" s="413">
        <v>0</v>
      </c>
      <c r="E56" s="413">
        <v>0</v>
      </c>
      <c r="F56" s="413">
        <v>0</v>
      </c>
      <c r="G56" s="413">
        <v>0</v>
      </c>
      <c r="H56" s="413">
        <v>0</v>
      </c>
      <c r="I56" s="413">
        <v>0</v>
      </c>
      <c r="J56" s="413">
        <v>0</v>
      </c>
      <c r="K56" s="413">
        <v>0</v>
      </c>
      <c r="L56" s="413">
        <v>0</v>
      </c>
      <c r="M56" s="413">
        <v>0</v>
      </c>
      <c r="N56" s="413">
        <v>0</v>
      </c>
    </row>
    <row r="57" spans="1:14" x14ac:dyDescent="0.25">
      <c r="A57" s="413">
        <v>5</v>
      </c>
      <c r="B57" s="413"/>
      <c r="C57" s="413">
        <v>0</v>
      </c>
      <c r="D57" s="413">
        <v>0</v>
      </c>
      <c r="E57" s="413">
        <v>0</v>
      </c>
      <c r="F57" s="413">
        <v>0</v>
      </c>
      <c r="G57" s="413">
        <v>0</v>
      </c>
      <c r="H57" s="413">
        <v>0</v>
      </c>
      <c r="I57" s="413">
        <v>0</v>
      </c>
      <c r="J57" s="413">
        <v>0</v>
      </c>
      <c r="K57" s="413">
        <v>0</v>
      </c>
      <c r="L57" s="413">
        <v>0</v>
      </c>
      <c r="M57" s="413">
        <v>0</v>
      </c>
      <c r="N57" s="413">
        <v>0</v>
      </c>
    </row>
    <row r="58" spans="1:14" x14ac:dyDescent="0.25">
      <c r="A58" s="413">
        <v>6</v>
      </c>
      <c r="B58" s="413"/>
      <c r="C58" s="413">
        <v>1705.95</v>
      </c>
      <c r="D58" s="413">
        <v>1593.24</v>
      </c>
      <c r="E58" s="413">
        <v>1414.25</v>
      </c>
      <c r="F58" s="413">
        <v>963.11</v>
      </c>
      <c r="G58" s="413">
        <v>704.33</v>
      </c>
      <c r="H58" s="413">
        <v>590.89</v>
      </c>
      <c r="I58" s="413">
        <v>481.82</v>
      </c>
      <c r="J58" s="413">
        <v>396.51</v>
      </c>
      <c r="K58" s="413">
        <v>411.98</v>
      </c>
      <c r="L58" s="413">
        <v>490.88</v>
      </c>
      <c r="M58" s="413">
        <v>701.71</v>
      </c>
      <c r="N58" s="413">
        <v>1204.3800000000001</v>
      </c>
    </row>
    <row r="59" spans="1:14" x14ac:dyDescent="0.25">
      <c r="A59" s="413">
        <v>7</v>
      </c>
      <c r="B59" s="413"/>
      <c r="C59" s="413">
        <v>1904.48</v>
      </c>
      <c r="D59" s="413">
        <v>1793.91</v>
      </c>
      <c r="E59" s="413">
        <v>1596.75</v>
      </c>
      <c r="F59" s="413">
        <v>1089.08</v>
      </c>
      <c r="G59" s="413">
        <v>793.63</v>
      </c>
      <c r="H59" s="413">
        <v>661.25</v>
      </c>
      <c r="I59" s="413">
        <v>538.79</v>
      </c>
      <c r="J59" s="413">
        <v>442.87</v>
      </c>
      <c r="K59" s="413">
        <v>456.93</v>
      </c>
      <c r="L59" s="413">
        <v>544</v>
      </c>
      <c r="M59" s="413">
        <v>774.64</v>
      </c>
      <c r="N59" s="413">
        <v>1327.5</v>
      </c>
    </row>
    <row r="60" spans="1:14" x14ac:dyDescent="0.25">
      <c r="A60" s="413">
        <v>8</v>
      </c>
      <c r="B60" s="413"/>
      <c r="C60" s="413">
        <v>1946.55</v>
      </c>
      <c r="D60" s="413">
        <v>1842.53</v>
      </c>
      <c r="E60" s="413">
        <v>1641.51</v>
      </c>
      <c r="F60" s="413">
        <v>1123.77</v>
      </c>
      <c r="G60" s="413">
        <v>815.98</v>
      </c>
      <c r="H60" s="413">
        <v>678.91</v>
      </c>
      <c r="I60" s="413">
        <v>552.64</v>
      </c>
      <c r="J60" s="413">
        <v>453.82</v>
      </c>
      <c r="K60" s="413">
        <v>466.36</v>
      </c>
      <c r="L60" s="413">
        <v>554.92999999999995</v>
      </c>
      <c r="M60" s="413">
        <v>789.01</v>
      </c>
      <c r="N60" s="413">
        <v>1349.79</v>
      </c>
    </row>
    <row r="61" spans="1:14" x14ac:dyDescent="0.25">
      <c r="A61" s="413">
        <v>9</v>
      </c>
      <c r="B61" s="413"/>
      <c r="C61" s="413">
        <v>1962.66</v>
      </c>
      <c r="D61" s="413">
        <v>1863.45</v>
      </c>
      <c r="E61" s="413">
        <v>1660.8</v>
      </c>
      <c r="F61" s="413">
        <v>1139.73</v>
      </c>
      <c r="G61" s="413">
        <v>825.7</v>
      </c>
      <c r="H61" s="413">
        <v>686.63</v>
      </c>
      <c r="I61" s="413">
        <v>558.72</v>
      </c>
      <c r="J61" s="413">
        <v>458.67</v>
      </c>
      <c r="K61" s="413">
        <v>470.24</v>
      </c>
      <c r="L61" s="413">
        <v>559.09</v>
      </c>
      <c r="M61" s="413">
        <v>793.91</v>
      </c>
      <c r="N61" s="413">
        <v>1356.37</v>
      </c>
    </row>
    <row r="62" spans="1:14" x14ac:dyDescent="0.25">
      <c r="A62" s="413">
        <v>10</v>
      </c>
      <c r="B62" s="413"/>
      <c r="C62" s="413">
        <v>2011.68</v>
      </c>
      <c r="D62" s="413">
        <v>1922.68</v>
      </c>
      <c r="E62" s="413">
        <v>1714.93</v>
      </c>
      <c r="F62" s="413">
        <v>1182.6199999999999</v>
      </c>
      <c r="G62" s="413">
        <v>852.54</v>
      </c>
      <c r="H62" s="413">
        <v>707.77</v>
      </c>
      <c r="I62" s="413">
        <v>575.35</v>
      </c>
      <c r="J62" s="413">
        <v>471.74</v>
      </c>
      <c r="K62" s="413">
        <v>481.04</v>
      </c>
      <c r="L62" s="413">
        <v>571.67999999999995</v>
      </c>
      <c r="M62" s="413">
        <v>810.12</v>
      </c>
      <c r="N62" s="413">
        <v>1380.3</v>
      </c>
    </row>
    <row r="63" spans="1:14" x14ac:dyDescent="0.25">
      <c r="A63" s="413">
        <v>11</v>
      </c>
      <c r="B63" s="413"/>
      <c r="C63" s="413">
        <v>2123.5700000000002</v>
      </c>
      <c r="D63" s="413">
        <v>2048.2600000000002</v>
      </c>
      <c r="E63" s="413">
        <v>1830.2</v>
      </c>
      <c r="F63" s="413">
        <v>1271.33</v>
      </c>
      <c r="G63" s="413">
        <v>911.46</v>
      </c>
      <c r="H63" s="413">
        <v>754.35</v>
      </c>
      <c r="I63" s="413">
        <v>611.66</v>
      </c>
      <c r="J63" s="413">
        <v>500.75</v>
      </c>
      <c r="K63" s="413">
        <v>507.12</v>
      </c>
      <c r="L63" s="413">
        <v>601.84</v>
      </c>
      <c r="M63" s="413">
        <v>850.16</v>
      </c>
      <c r="N63" s="413">
        <v>1444.32</v>
      </c>
    </row>
    <row r="64" spans="1:14" x14ac:dyDescent="0.25">
      <c r="A64" s="413">
        <v>12</v>
      </c>
      <c r="B64" s="413"/>
      <c r="C64" s="413">
        <v>2396.2199999999998</v>
      </c>
      <c r="D64" s="413">
        <v>2338.35</v>
      </c>
      <c r="E64" s="413">
        <v>2099.42</v>
      </c>
      <c r="F64" s="413">
        <v>1470.74</v>
      </c>
      <c r="G64" s="413">
        <v>1048.73</v>
      </c>
      <c r="H64" s="413">
        <v>861.99</v>
      </c>
      <c r="I64" s="413">
        <v>695.95</v>
      </c>
      <c r="J64" s="413">
        <v>568.11</v>
      </c>
      <c r="K64" s="413">
        <v>569.99</v>
      </c>
      <c r="L64" s="413">
        <v>677.01</v>
      </c>
      <c r="M64" s="413">
        <v>953.11</v>
      </c>
      <c r="N64" s="413">
        <v>1614.21</v>
      </c>
    </row>
    <row r="65" spans="1:14" x14ac:dyDescent="0.25">
      <c r="A65" s="413">
        <v>13</v>
      </c>
      <c r="B65" s="413"/>
      <c r="C65" s="413">
        <v>0</v>
      </c>
      <c r="D65" s="413">
        <v>0</v>
      </c>
      <c r="E65" s="413">
        <v>0</v>
      </c>
      <c r="F65" s="413">
        <v>0</v>
      </c>
      <c r="G65" s="413">
        <v>0</v>
      </c>
      <c r="H65" s="413">
        <v>0</v>
      </c>
      <c r="I65" s="413">
        <v>0</v>
      </c>
      <c r="J65" s="413">
        <v>0</v>
      </c>
      <c r="K65" s="413">
        <v>0</v>
      </c>
      <c r="L65" s="413">
        <v>0</v>
      </c>
      <c r="M65" s="413">
        <v>0</v>
      </c>
      <c r="N65" s="413">
        <v>0</v>
      </c>
    </row>
    <row r="66" spans="1:14" x14ac:dyDescent="0.25">
      <c r="A66" s="413">
        <v>14</v>
      </c>
      <c r="B66" s="413"/>
      <c r="C66" s="413">
        <v>94.22</v>
      </c>
      <c r="D66" s="413">
        <v>96.17</v>
      </c>
      <c r="E66" s="413">
        <v>84.72</v>
      </c>
      <c r="F66" s="413">
        <v>58.1</v>
      </c>
      <c r="G66" s="413">
        <v>42.51</v>
      </c>
      <c r="H66" s="413">
        <v>35.29</v>
      </c>
      <c r="I66" s="413">
        <v>28.52</v>
      </c>
      <c r="J66" s="413">
        <v>24.11</v>
      </c>
      <c r="K66" s="413">
        <v>24.64</v>
      </c>
      <c r="L66" s="413">
        <v>30.41</v>
      </c>
      <c r="M66" s="413">
        <v>39.049999999999997</v>
      </c>
      <c r="N66" s="413">
        <v>68.55</v>
      </c>
    </row>
    <row r="67" spans="1:14" x14ac:dyDescent="0.25">
      <c r="A67" s="413">
        <v>15</v>
      </c>
      <c r="B67" s="413"/>
      <c r="C67" s="413">
        <v>153.9</v>
      </c>
      <c r="D67" s="413">
        <v>157.97</v>
      </c>
      <c r="E67" s="413">
        <v>138.32</v>
      </c>
      <c r="F67" s="413">
        <v>93.61</v>
      </c>
      <c r="G67" s="413">
        <v>68.680000000000007</v>
      </c>
      <c r="H67" s="413">
        <v>57.7</v>
      </c>
      <c r="I67" s="413">
        <v>47.08</v>
      </c>
      <c r="J67" s="413">
        <v>40.049999999999997</v>
      </c>
      <c r="K67" s="413">
        <v>41.04</v>
      </c>
      <c r="L67" s="413">
        <v>49.32</v>
      </c>
      <c r="M67" s="413">
        <v>63.12</v>
      </c>
      <c r="N67" s="413">
        <v>110.85</v>
      </c>
    </row>
    <row r="68" spans="1:14" x14ac:dyDescent="0.25">
      <c r="A68" s="413">
        <v>16</v>
      </c>
      <c r="B68" s="413"/>
      <c r="C68" s="413">
        <v>156.21</v>
      </c>
      <c r="D68" s="413">
        <v>160.43</v>
      </c>
      <c r="E68" s="413">
        <v>140.4</v>
      </c>
      <c r="F68" s="413">
        <v>95.14</v>
      </c>
      <c r="G68" s="413">
        <v>69.73</v>
      </c>
      <c r="H68" s="413">
        <v>58.72</v>
      </c>
      <c r="I68" s="413">
        <v>47.79</v>
      </c>
      <c r="J68" s="413">
        <v>40.67</v>
      </c>
      <c r="K68" s="413">
        <v>41.65</v>
      </c>
      <c r="L68" s="413">
        <v>50.08</v>
      </c>
      <c r="M68" s="413">
        <v>64.11</v>
      </c>
      <c r="N68" s="413">
        <v>112.38</v>
      </c>
    </row>
    <row r="69" spans="1:14" x14ac:dyDescent="0.25">
      <c r="A69" s="413">
        <v>17</v>
      </c>
      <c r="B69" s="413"/>
      <c r="C69" s="413">
        <v>3196.47</v>
      </c>
      <c r="D69" s="413">
        <v>3269.86</v>
      </c>
      <c r="E69" s="413">
        <v>2941.28</v>
      </c>
      <c r="F69" s="413">
        <v>2109.66</v>
      </c>
      <c r="G69" s="413">
        <v>1514.4</v>
      </c>
      <c r="H69" s="413">
        <v>1272.26</v>
      </c>
      <c r="I69" s="413">
        <v>1032.98</v>
      </c>
      <c r="J69" s="413">
        <v>857.45</v>
      </c>
      <c r="K69" s="413">
        <v>845.14</v>
      </c>
      <c r="L69" s="413">
        <v>975.2</v>
      </c>
      <c r="M69" s="413">
        <v>1318.76</v>
      </c>
      <c r="N69" s="413">
        <v>2173.54</v>
      </c>
    </row>
    <row r="70" spans="1:14" x14ac:dyDescent="0.25">
      <c r="A70" s="413">
        <v>18</v>
      </c>
      <c r="B70" s="413"/>
      <c r="C70" s="413">
        <v>3569.64</v>
      </c>
      <c r="D70" s="413">
        <v>3704.93</v>
      </c>
      <c r="E70" s="413">
        <v>3353.46</v>
      </c>
      <c r="F70" s="413">
        <v>2424.5100000000002</v>
      </c>
      <c r="G70" s="413">
        <v>1733.02</v>
      </c>
      <c r="H70" s="413">
        <v>1462.21</v>
      </c>
      <c r="I70" s="413">
        <v>1190.1300000000001</v>
      </c>
      <c r="J70" s="413">
        <v>994.34</v>
      </c>
      <c r="K70" s="413">
        <v>972.32</v>
      </c>
      <c r="L70" s="413">
        <v>1122.0899999999999</v>
      </c>
      <c r="M70" s="413">
        <v>1485.8</v>
      </c>
      <c r="N70" s="413">
        <v>2407.98</v>
      </c>
    </row>
    <row r="71" spans="1:14" x14ac:dyDescent="0.25">
      <c r="A71" s="413">
        <v>19</v>
      </c>
      <c r="B71" s="413"/>
      <c r="C71" s="413">
        <v>0</v>
      </c>
      <c r="D71" s="413">
        <v>0</v>
      </c>
      <c r="E71" s="413">
        <v>0</v>
      </c>
      <c r="F71" s="413">
        <v>0</v>
      </c>
      <c r="G71" s="413">
        <v>0</v>
      </c>
      <c r="H71" s="413">
        <v>0</v>
      </c>
      <c r="I71" s="413">
        <v>0</v>
      </c>
      <c r="J71" s="413">
        <v>0</v>
      </c>
      <c r="K71" s="413">
        <v>0</v>
      </c>
      <c r="L71" s="413">
        <v>0</v>
      </c>
      <c r="M71" s="413">
        <v>0</v>
      </c>
      <c r="N71" s="413">
        <v>0</v>
      </c>
    </row>
    <row r="72" spans="1:14" x14ac:dyDescent="0.25">
      <c r="A72" s="413">
        <v>20</v>
      </c>
      <c r="B72" s="413"/>
      <c r="C72" s="413">
        <v>316.2</v>
      </c>
      <c r="D72" s="413">
        <v>319.87</v>
      </c>
      <c r="E72" s="413">
        <v>290.58999999999997</v>
      </c>
      <c r="F72" s="413">
        <v>207.16</v>
      </c>
      <c r="G72" s="413">
        <v>131.51</v>
      </c>
      <c r="H72" s="413">
        <v>100.08</v>
      </c>
      <c r="I72" s="413">
        <v>78.77</v>
      </c>
      <c r="J72" s="413">
        <v>62.65</v>
      </c>
      <c r="K72" s="413">
        <v>54.11</v>
      </c>
      <c r="L72" s="413">
        <v>65.97</v>
      </c>
      <c r="M72" s="413">
        <v>118.09</v>
      </c>
      <c r="N72" s="413">
        <v>228.45</v>
      </c>
    </row>
    <row r="73" spans="1:14" x14ac:dyDescent="0.25">
      <c r="A73" s="413">
        <v>21</v>
      </c>
      <c r="B73" s="413"/>
      <c r="C73" s="413">
        <v>374</v>
      </c>
      <c r="D73" s="413">
        <v>394</v>
      </c>
      <c r="E73" s="413">
        <v>379</v>
      </c>
      <c r="F73" s="413">
        <v>266</v>
      </c>
      <c r="G73" s="413">
        <v>186</v>
      </c>
      <c r="H73" s="413">
        <v>163</v>
      </c>
      <c r="I73" s="413">
        <v>137</v>
      </c>
      <c r="J73" s="413">
        <v>118</v>
      </c>
      <c r="K73" s="413">
        <v>122</v>
      </c>
      <c r="L73" s="413">
        <v>146</v>
      </c>
      <c r="M73" s="413">
        <v>184</v>
      </c>
      <c r="N73" s="413">
        <v>267</v>
      </c>
    </row>
    <row r="74" spans="1:14" x14ac:dyDescent="0.25">
      <c r="A74" s="413">
        <v>22</v>
      </c>
      <c r="B74" s="413"/>
      <c r="C74" s="413">
        <v>184.32</v>
      </c>
      <c r="D74" s="413">
        <v>189.02</v>
      </c>
      <c r="E74" s="413">
        <v>192.52</v>
      </c>
      <c r="F74" s="413">
        <v>145.30000000000001</v>
      </c>
      <c r="G74" s="413">
        <v>92.82</v>
      </c>
      <c r="H74" s="413">
        <v>70.319999999999993</v>
      </c>
      <c r="I74" s="413">
        <v>55.2</v>
      </c>
      <c r="J74" s="413">
        <v>43.48</v>
      </c>
      <c r="K74" s="413">
        <v>37.01</v>
      </c>
      <c r="L74" s="413">
        <v>43.36</v>
      </c>
      <c r="M74" s="413">
        <v>75.83</v>
      </c>
      <c r="N74" s="413">
        <v>140.88</v>
      </c>
    </row>
    <row r="75" spans="1:14" x14ac:dyDescent="0.25">
      <c r="A75" s="413">
        <v>23</v>
      </c>
      <c r="B75" s="413"/>
      <c r="C75" s="413">
        <v>260.93</v>
      </c>
      <c r="D75" s="413">
        <v>288.11</v>
      </c>
      <c r="E75" s="413">
        <v>290.33</v>
      </c>
      <c r="F75" s="413">
        <v>228.78</v>
      </c>
      <c r="G75" s="413">
        <v>143.1</v>
      </c>
      <c r="H75" s="413">
        <v>104.83</v>
      </c>
      <c r="I75" s="413">
        <v>81.709999999999994</v>
      </c>
      <c r="J75" s="413">
        <v>64.400000000000006</v>
      </c>
      <c r="K75" s="413">
        <v>55.6</v>
      </c>
      <c r="L75" s="413">
        <v>72.41</v>
      </c>
      <c r="M75" s="413">
        <v>120.7</v>
      </c>
      <c r="N75" s="413">
        <v>194.65</v>
      </c>
    </row>
    <row r="76" spans="1:14" x14ac:dyDescent="0.25">
      <c r="A76" s="413">
        <v>24</v>
      </c>
      <c r="B76" s="413"/>
      <c r="C76" s="413">
        <v>863.27</v>
      </c>
      <c r="D76" s="413">
        <v>867.72</v>
      </c>
      <c r="E76" s="413">
        <v>830.91</v>
      </c>
      <c r="F76" s="413">
        <v>601.32000000000005</v>
      </c>
      <c r="G76" s="413">
        <v>383.1</v>
      </c>
      <c r="H76" s="413">
        <v>294.10000000000002</v>
      </c>
      <c r="I76" s="413">
        <v>234.79</v>
      </c>
      <c r="J76" s="413">
        <v>188.45</v>
      </c>
      <c r="K76" s="413">
        <v>165.59</v>
      </c>
      <c r="L76" s="413">
        <v>195.64</v>
      </c>
      <c r="M76" s="413">
        <v>342.49</v>
      </c>
      <c r="N76" s="413">
        <v>637.22</v>
      </c>
    </row>
    <row r="77" spans="1:14" x14ac:dyDescent="0.25">
      <c r="A77" s="413">
        <v>25</v>
      </c>
      <c r="B77" s="413"/>
      <c r="C77" s="413">
        <v>509.13</v>
      </c>
      <c r="D77" s="413">
        <v>516.71</v>
      </c>
      <c r="E77" s="413">
        <v>484.3</v>
      </c>
      <c r="F77" s="413">
        <v>361.14</v>
      </c>
      <c r="G77" s="413">
        <v>248.68</v>
      </c>
      <c r="H77" s="413">
        <v>194.08</v>
      </c>
      <c r="I77" s="413">
        <v>159.63</v>
      </c>
      <c r="J77" s="413">
        <v>129.96</v>
      </c>
      <c r="K77" s="413">
        <v>118.28</v>
      </c>
      <c r="L77" s="413">
        <v>145.83000000000001</v>
      </c>
      <c r="M77" s="413">
        <v>218.64</v>
      </c>
      <c r="N77" s="413">
        <v>365.03</v>
      </c>
    </row>
    <row r="78" spans="1:14" x14ac:dyDescent="0.25">
      <c r="A78" s="413">
        <v>26</v>
      </c>
      <c r="B78" s="413"/>
      <c r="C78" s="413">
        <v>0</v>
      </c>
      <c r="D78" s="413">
        <v>0</v>
      </c>
      <c r="E78" s="413">
        <v>0</v>
      </c>
      <c r="F78" s="413">
        <v>0</v>
      </c>
      <c r="G78" s="413">
        <v>0</v>
      </c>
      <c r="H78" s="413">
        <v>0</v>
      </c>
      <c r="I78" s="413">
        <v>0</v>
      </c>
      <c r="J78" s="413">
        <v>0</v>
      </c>
      <c r="K78" s="413">
        <v>0</v>
      </c>
      <c r="L78" s="413">
        <v>0</v>
      </c>
      <c r="M78" s="413">
        <v>0</v>
      </c>
      <c r="N78" s="413">
        <v>0</v>
      </c>
    </row>
    <row r="79" spans="1:14" x14ac:dyDescent="0.25">
      <c r="A79" s="413">
        <v>27</v>
      </c>
      <c r="B79" s="413"/>
      <c r="C79" s="413">
        <v>0</v>
      </c>
      <c r="D79" s="413">
        <v>0</v>
      </c>
      <c r="E79" s="413">
        <v>0</v>
      </c>
      <c r="F79" s="413">
        <v>0</v>
      </c>
      <c r="G79" s="413">
        <v>0</v>
      </c>
      <c r="H79" s="413">
        <v>0</v>
      </c>
      <c r="I79" s="413">
        <v>0</v>
      </c>
      <c r="J79" s="413">
        <v>0</v>
      </c>
      <c r="K79" s="413">
        <v>0</v>
      </c>
      <c r="L79" s="413">
        <v>0</v>
      </c>
      <c r="M79" s="413">
        <v>0</v>
      </c>
      <c r="N79" s="413">
        <v>0</v>
      </c>
    </row>
    <row r="80" spans="1:14" x14ac:dyDescent="0.25">
      <c r="A80" s="413">
        <v>28</v>
      </c>
      <c r="B80" s="413"/>
      <c r="C80" s="413">
        <v>613.87</v>
      </c>
      <c r="D80" s="413">
        <v>627.48</v>
      </c>
      <c r="E80" s="413">
        <v>590.23</v>
      </c>
      <c r="F80" s="413">
        <v>447.34</v>
      </c>
      <c r="G80" s="413">
        <v>307.01</v>
      </c>
      <c r="H80" s="413">
        <v>240.88</v>
      </c>
      <c r="I80" s="413">
        <v>198.66</v>
      </c>
      <c r="J80" s="413">
        <v>164.79</v>
      </c>
      <c r="K80" s="413">
        <v>150.53</v>
      </c>
      <c r="L80" s="413">
        <v>181.34</v>
      </c>
      <c r="M80" s="413">
        <v>268.49</v>
      </c>
      <c r="N80" s="413">
        <v>440.83</v>
      </c>
    </row>
    <row r="81" spans="1:14" x14ac:dyDescent="0.25">
      <c r="A81" s="413">
        <v>29</v>
      </c>
      <c r="B81" s="413"/>
      <c r="C81" s="413">
        <v>0</v>
      </c>
      <c r="D81" s="413">
        <v>0</v>
      </c>
      <c r="E81" s="413">
        <v>0</v>
      </c>
      <c r="F81" s="413">
        <v>0</v>
      </c>
      <c r="G81" s="413">
        <v>0</v>
      </c>
      <c r="H81" s="413">
        <v>0</v>
      </c>
      <c r="I81" s="413">
        <v>0</v>
      </c>
      <c r="J81" s="413">
        <v>0</v>
      </c>
      <c r="K81" s="413">
        <v>0</v>
      </c>
      <c r="L81" s="413">
        <v>0</v>
      </c>
      <c r="M81" s="413">
        <v>0</v>
      </c>
      <c r="N81" s="413">
        <v>0</v>
      </c>
    </row>
    <row r="82" spans="1:14" x14ac:dyDescent="0.25">
      <c r="A82" s="413">
        <v>30</v>
      </c>
      <c r="B82" s="413"/>
      <c r="C82" s="413">
        <v>0</v>
      </c>
      <c r="D82" s="413">
        <v>0</v>
      </c>
      <c r="E82" s="413">
        <v>0</v>
      </c>
      <c r="F82" s="413">
        <v>0</v>
      </c>
      <c r="G82" s="413">
        <v>0</v>
      </c>
      <c r="H82" s="413">
        <v>0</v>
      </c>
      <c r="I82" s="413">
        <v>0</v>
      </c>
      <c r="J82" s="413">
        <v>0</v>
      </c>
      <c r="K82" s="413">
        <v>0</v>
      </c>
      <c r="L82" s="413">
        <v>0</v>
      </c>
      <c r="M82" s="413">
        <v>0</v>
      </c>
      <c r="N82" s="413">
        <v>0</v>
      </c>
    </row>
    <row r="83" spans="1:14" x14ac:dyDescent="0.25">
      <c r="A83" s="413">
        <v>31</v>
      </c>
      <c r="B83" s="413"/>
      <c r="C83" s="413">
        <v>2624.85</v>
      </c>
      <c r="D83" s="413">
        <v>2732.63</v>
      </c>
      <c r="E83" s="413">
        <v>2668.24</v>
      </c>
      <c r="F83" s="413">
        <v>1988.5</v>
      </c>
      <c r="G83" s="413">
        <v>1286.5899999999999</v>
      </c>
      <c r="H83" s="413">
        <v>990.83</v>
      </c>
      <c r="I83" s="413">
        <v>786.6</v>
      </c>
      <c r="J83" s="413">
        <v>629.95000000000005</v>
      </c>
      <c r="K83" s="413">
        <v>557.57000000000005</v>
      </c>
      <c r="L83" s="413">
        <v>675.29</v>
      </c>
      <c r="M83" s="413">
        <v>1107.17</v>
      </c>
      <c r="N83" s="413">
        <v>1916.83</v>
      </c>
    </row>
    <row r="84" spans="1:14" x14ac:dyDescent="0.25">
      <c r="A84" s="413">
        <v>32</v>
      </c>
      <c r="B84" s="413"/>
      <c r="C84" s="413">
        <v>2747.04</v>
      </c>
      <c r="D84" s="413">
        <v>2868.21</v>
      </c>
      <c r="E84" s="413">
        <v>2801.82</v>
      </c>
      <c r="F84" s="413">
        <v>2094.34</v>
      </c>
      <c r="G84" s="413">
        <v>1357.32</v>
      </c>
      <c r="H84" s="413">
        <v>1046.98</v>
      </c>
      <c r="I84" s="413">
        <v>833.61</v>
      </c>
      <c r="J84" s="413">
        <v>668.85</v>
      </c>
      <c r="K84" s="413">
        <v>592.33000000000004</v>
      </c>
      <c r="L84" s="413">
        <v>711.17</v>
      </c>
      <c r="M84" s="413">
        <v>1160.3499999999999</v>
      </c>
      <c r="N84" s="413">
        <v>2005.5</v>
      </c>
    </row>
    <row r="85" spans="1:14" x14ac:dyDescent="0.25">
      <c r="A85" s="413">
        <v>33</v>
      </c>
      <c r="B85" s="413"/>
      <c r="C85" s="413">
        <v>3957.71</v>
      </c>
      <c r="D85" s="413">
        <v>4152.3999999999996</v>
      </c>
      <c r="E85" s="413">
        <v>4132.78</v>
      </c>
      <c r="F85" s="413">
        <v>3147.53</v>
      </c>
      <c r="G85" s="413">
        <v>2060.79</v>
      </c>
      <c r="H85" s="413">
        <v>1607.42</v>
      </c>
      <c r="I85" s="413">
        <v>1291.23</v>
      </c>
      <c r="J85" s="413">
        <v>1051.47</v>
      </c>
      <c r="K85" s="413">
        <v>945.37</v>
      </c>
      <c r="L85" s="413">
        <v>1117.7</v>
      </c>
      <c r="M85" s="413">
        <v>1730.47</v>
      </c>
      <c r="N85" s="413">
        <v>2913.2</v>
      </c>
    </row>
    <row r="86" spans="1:14" x14ac:dyDescent="0.25">
      <c r="A86" s="413">
        <v>34</v>
      </c>
      <c r="B86" s="413"/>
      <c r="C86" s="413">
        <v>8679.75</v>
      </c>
      <c r="D86" s="413">
        <v>9131.0300000000007</v>
      </c>
      <c r="E86" s="413">
        <v>8783.8700000000008</v>
      </c>
      <c r="F86" s="413">
        <v>6591.54</v>
      </c>
      <c r="G86" s="413">
        <v>4532.49</v>
      </c>
      <c r="H86" s="413">
        <v>3708.59</v>
      </c>
      <c r="I86" s="413">
        <v>3026.46</v>
      </c>
      <c r="J86" s="413">
        <v>2536.96</v>
      </c>
      <c r="K86" s="413">
        <v>2403.5700000000002</v>
      </c>
      <c r="L86" s="413">
        <v>2777.27</v>
      </c>
      <c r="M86" s="413">
        <v>3841.43</v>
      </c>
      <c r="N86" s="413">
        <v>6159.8</v>
      </c>
    </row>
    <row r="87" spans="1:14" x14ac:dyDescent="0.25">
      <c r="A87" s="413">
        <v>35</v>
      </c>
      <c r="B87" s="413"/>
      <c r="C87" s="413">
        <v>0</v>
      </c>
      <c r="D87" s="413">
        <v>0</v>
      </c>
      <c r="E87" s="413">
        <v>0</v>
      </c>
      <c r="F87" s="413">
        <v>0</v>
      </c>
      <c r="G87" s="413">
        <v>0</v>
      </c>
      <c r="H87" s="413">
        <v>0</v>
      </c>
      <c r="I87" s="413">
        <v>0</v>
      </c>
      <c r="J87" s="413">
        <v>0</v>
      </c>
      <c r="K87" s="413">
        <v>0</v>
      </c>
      <c r="L87" s="413">
        <v>0</v>
      </c>
      <c r="M87" s="413">
        <v>0</v>
      </c>
      <c r="N87" s="413">
        <v>0</v>
      </c>
    </row>
    <row r="88" spans="1:14" x14ac:dyDescent="0.25">
      <c r="A88" s="413">
        <v>36</v>
      </c>
      <c r="B88" s="413"/>
      <c r="C88" s="413">
        <v>0</v>
      </c>
      <c r="D88" s="413">
        <v>0</v>
      </c>
      <c r="E88" s="413">
        <v>0</v>
      </c>
      <c r="F88" s="413">
        <v>0</v>
      </c>
      <c r="G88" s="413">
        <v>0</v>
      </c>
      <c r="H88" s="413">
        <v>0</v>
      </c>
      <c r="I88" s="413">
        <v>0</v>
      </c>
      <c r="J88" s="413">
        <v>0</v>
      </c>
      <c r="K88" s="413">
        <v>0</v>
      </c>
      <c r="L88" s="413">
        <v>0</v>
      </c>
      <c r="M88" s="413">
        <v>0</v>
      </c>
      <c r="N88" s="413">
        <v>0</v>
      </c>
    </row>
    <row r="89" spans="1:14" x14ac:dyDescent="0.25">
      <c r="A89" s="413">
        <v>37</v>
      </c>
      <c r="B89" s="413"/>
      <c r="C89" s="413">
        <v>681</v>
      </c>
      <c r="D89" s="413">
        <v>715</v>
      </c>
      <c r="E89" s="413">
        <v>608</v>
      </c>
      <c r="F89" s="413">
        <v>394</v>
      </c>
      <c r="G89" s="413">
        <v>314</v>
      </c>
      <c r="H89" s="413">
        <v>317</v>
      </c>
      <c r="I89" s="413">
        <v>247</v>
      </c>
      <c r="J89" s="413">
        <v>209</v>
      </c>
      <c r="K89" s="413">
        <v>224</v>
      </c>
      <c r="L89" s="413">
        <v>274</v>
      </c>
      <c r="M89" s="413">
        <v>303</v>
      </c>
      <c r="N89" s="413">
        <v>459</v>
      </c>
    </row>
    <row r="90" spans="1:14" x14ac:dyDescent="0.25">
      <c r="A90" s="413">
        <v>38</v>
      </c>
      <c r="B90" s="413"/>
      <c r="C90" s="413">
        <v>763</v>
      </c>
      <c r="D90" s="413">
        <v>805</v>
      </c>
      <c r="E90" s="413">
        <v>686</v>
      </c>
      <c r="F90" s="413">
        <v>450</v>
      </c>
      <c r="G90" s="413">
        <v>359</v>
      </c>
      <c r="H90" s="413">
        <v>362</v>
      </c>
      <c r="I90" s="413">
        <v>282</v>
      </c>
      <c r="J90" s="413">
        <v>240</v>
      </c>
      <c r="K90" s="413">
        <v>255</v>
      </c>
      <c r="L90" s="413">
        <v>308</v>
      </c>
      <c r="M90" s="413">
        <v>342</v>
      </c>
      <c r="N90" s="413">
        <v>512</v>
      </c>
    </row>
    <row r="91" spans="1:14" x14ac:dyDescent="0.25">
      <c r="A91" s="413">
        <v>39</v>
      </c>
      <c r="B91" s="413"/>
      <c r="C91" s="413">
        <v>910</v>
      </c>
      <c r="D91" s="413">
        <v>957</v>
      </c>
      <c r="E91" s="413">
        <v>823</v>
      </c>
      <c r="F91" s="413">
        <v>556</v>
      </c>
      <c r="G91" s="413">
        <v>447</v>
      </c>
      <c r="H91" s="413">
        <v>447</v>
      </c>
      <c r="I91" s="413">
        <v>356</v>
      </c>
      <c r="J91" s="413">
        <v>305</v>
      </c>
      <c r="K91" s="413">
        <v>321</v>
      </c>
      <c r="L91" s="413">
        <v>380</v>
      </c>
      <c r="M91" s="413">
        <v>419</v>
      </c>
      <c r="N91" s="413">
        <v>620</v>
      </c>
    </row>
    <row r="92" spans="1:14" x14ac:dyDescent="0.25">
      <c r="A92" s="413">
        <v>40</v>
      </c>
      <c r="B92" s="413"/>
      <c r="C92" s="413">
        <v>1097</v>
      </c>
      <c r="D92" s="413">
        <v>1156</v>
      </c>
      <c r="E92" s="413">
        <v>1004</v>
      </c>
      <c r="F92" s="413">
        <v>676</v>
      </c>
      <c r="G92" s="413">
        <v>544</v>
      </c>
      <c r="H92" s="413">
        <v>541</v>
      </c>
      <c r="I92" s="413">
        <v>436</v>
      </c>
      <c r="J92" s="413">
        <v>378</v>
      </c>
      <c r="K92" s="413">
        <v>397</v>
      </c>
      <c r="L92" s="413">
        <v>462</v>
      </c>
      <c r="M92" s="413">
        <v>505</v>
      </c>
      <c r="N92" s="413">
        <v>747</v>
      </c>
    </row>
    <row r="93" spans="1:14" x14ac:dyDescent="0.25">
      <c r="A93" s="413">
        <v>41</v>
      </c>
      <c r="B93" s="413"/>
      <c r="C93" s="413">
        <v>0</v>
      </c>
      <c r="D93" s="413">
        <v>0</v>
      </c>
      <c r="E93" s="413">
        <v>0</v>
      </c>
      <c r="F93" s="413">
        <v>0</v>
      </c>
      <c r="G93" s="413">
        <v>0</v>
      </c>
      <c r="H93" s="413">
        <v>0</v>
      </c>
      <c r="I93" s="413">
        <v>0</v>
      </c>
      <c r="J93" s="413">
        <v>0</v>
      </c>
      <c r="K93" s="413">
        <v>0</v>
      </c>
      <c r="L93" s="413">
        <v>0</v>
      </c>
      <c r="M93" s="413">
        <v>0</v>
      </c>
      <c r="N93" s="413">
        <v>0</v>
      </c>
    </row>
    <row r="94" spans="1:14" x14ac:dyDescent="0.25">
      <c r="A94" s="413">
        <v>42</v>
      </c>
      <c r="B94" s="413"/>
      <c r="C94" s="413">
        <v>1179</v>
      </c>
      <c r="D94" s="413">
        <v>1246</v>
      </c>
      <c r="E94" s="413">
        <v>1078</v>
      </c>
      <c r="F94" s="413">
        <v>724</v>
      </c>
      <c r="G94" s="413">
        <v>580</v>
      </c>
      <c r="H94" s="413">
        <v>577</v>
      </c>
      <c r="I94" s="413">
        <v>464</v>
      </c>
      <c r="J94" s="413">
        <v>401</v>
      </c>
      <c r="K94" s="413">
        <v>421</v>
      </c>
      <c r="L94" s="413">
        <v>492</v>
      </c>
      <c r="M94" s="413">
        <v>539</v>
      </c>
      <c r="N94" s="413">
        <v>798</v>
      </c>
    </row>
    <row r="95" spans="1:14" x14ac:dyDescent="0.25">
      <c r="A95" s="413">
        <v>43</v>
      </c>
      <c r="B95" s="413"/>
      <c r="C95" s="413">
        <v>1234</v>
      </c>
      <c r="D95" s="413">
        <v>1330</v>
      </c>
      <c r="E95" s="413">
        <v>1164</v>
      </c>
      <c r="F95" s="413">
        <v>792</v>
      </c>
      <c r="G95" s="413">
        <v>621</v>
      </c>
      <c r="H95" s="413">
        <v>621</v>
      </c>
      <c r="I95" s="413">
        <v>500</v>
      </c>
      <c r="J95" s="413">
        <v>434</v>
      </c>
      <c r="K95" s="413">
        <v>448</v>
      </c>
      <c r="L95" s="413">
        <v>523</v>
      </c>
      <c r="M95" s="413">
        <v>569</v>
      </c>
      <c r="N95" s="413">
        <v>835</v>
      </c>
    </row>
    <row r="96" spans="1:14" x14ac:dyDescent="0.25">
      <c r="A96" s="413">
        <v>44</v>
      </c>
      <c r="B96" s="413"/>
      <c r="C96" s="413">
        <v>9914</v>
      </c>
      <c r="D96" s="413">
        <v>10461</v>
      </c>
      <c r="E96" s="413">
        <v>9948</v>
      </c>
      <c r="F96" s="413">
        <v>7384</v>
      </c>
      <c r="G96" s="413">
        <v>5154</v>
      </c>
      <c r="H96" s="413">
        <v>4330</v>
      </c>
      <c r="I96" s="413">
        <v>3527</v>
      </c>
      <c r="J96" s="413">
        <v>2971</v>
      </c>
      <c r="K96" s="413">
        <v>2852</v>
      </c>
      <c r="L96" s="413">
        <v>3300</v>
      </c>
      <c r="M96" s="413">
        <v>4411</v>
      </c>
      <c r="N96" s="413">
        <v>6995</v>
      </c>
    </row>
    <row r="97" spans="1:14" x14ac:dyDescent="0.25">
      <c r="A97" s="413">
        <v>45</v>
      </c>
      <c r="B97" s="413"/>
      <c r="C97" s="413">
        <v>10336</v>
      </c>
      <c r="D97" s="413">
        <v>10926</v>
      </c>
      <c r="E97" s="413">
        <v>10383</v>
      </c>
      <c r="F97" s="413">
        <v>7755</v>
      </c>
      <c r="G97" s="413">
        <v>5475</v>
      </c>
      <c r="H97" s="413">
        <v>4639</v>
      </c>
      <c r="I97" s="413">
        <v>3812</v>
      </c>
      <c r="J97" s="413">
        <v>3252</v>
      </c>
      <c r="K97" s="413">
        <v>3123</v>
      </c>
      <c r="L97" s="413">
        <v>3578</v>
      </c>
      <c r="M97" s="413">
        <v>4710</v>
      </c>
      <c r="N97" s="413">
        <v>7338</v>
      </c>
    </row>
    <row r="98" spans="1:14" x14ac:dyDescent="0.25">
      <c r="A98" s="413">
        <v>46</v>
      </c>
      <c r="B98" s="413"/>
      <c r="C98" s="413">
        <v>11224</v>
      </c>
      <c r="D98" s="413">
        <v>12045</v>
      </c>
      <c r="E98" s="413">
        <v>11489</v>
      </c>
      <c r="F98" s="413">
        <v>8790</v>
      </c>
      <c r="G98" s="413">
        <v>6367</v>
      </c>
      <c r="H98" s="413">
        <v>5527</v>
      </c>
      <c r="I98" s="413">
        <v>4531</v>
      </c>
      <c r="J98" s="413">
        <v>3872</v>
      </c>
      <c r="K98" s="413">
        <v>3742</v>
      </c>
      <c r="L98" s="413">
        <v>4246</v>
      </c>
      <c r="M98" s="413">
        <v>5368</v>
      </c>
      <c r="N98" s="413">
        <v>8017</v>
      </c>
    </row>
    <row r="99" spans="1:14" x14ac:dyDescent="0.25">
      <c r="A99" s="413">
        <v>47</v>
      </c>
      <c r="B99" s="413"/>
      <c r="C99" s="413">
        <v>326.8</v>
      </c>
      <c r="D99" s="413">
        <v>358.63</v>
      </c>
      <c r="E99" s="413">
        <v>304.52</v>
      </c>
      <c r="F99" s="413">
        <v>215.45</v>
      </c>
      <c r="G99" s="413">
        <v>190.2</v>
      </c>
      <c r="H99" s="413">
        <v>202.66</v>
      </c>
      <c r="I99" s="413">
        <v>173.87</v>
      </c>
      <c r="J99" s="413">
        <v>145.72</v>
      </c>
      <c r="K99" s="413">
        <v>157.80000000000001</v>
      </c>
      <c r="L99" s="413">
        <v>188.11</v>
      </c>
      <c r="M99" s="413">
        <v>182.71</v>
      </c>
      <c r="N99" s="413">
        <v>230</v>
      </c>
    </row>
    <row r="100" spans="1:14" x14ac:dyDescent="0.25">
      <c r="A100" s="413">
        <v>48</v>
      </c>
      <c r="B100" s="413"/>
      <c r="C100" s="413">
        <v>334.1</v>
      </c>
      <c r="D100" s="413">
        <v>367.2</v>
      </c>
      <c r="E100" s="413">
        <v>312.29000000000002</v>
      </c>
      <c r="F100" s="413">
        <v>221.04</v>
      </c>
      <c r="G100" s="413">
        <v>194.64</v>
      </c>
      <c r="H100" s="413">
        <v>207.96</v>
      </c>
      <c r="I100" s="413">
        <v>178.37</v>
      </c>
      <c r="J100" s="413">
        <v>149.47999999999999</v>
      </c>
      <c r="K100" s="413">
        <v>161.52000000000001</v>
      </c>
      <c r="L100" s="413">
        <v>192.89</v>
      </c>
      <c r="M100" s="413">
        <v>187.28</v>
      </c>
      <c r="N100" s="413">
        <v>235.11</v>
      </c>
    </row>
    <row r="101" spans="1:14" x14ac:dyDescent="0.25">
      <c r="A101" s="413">
        <v>49</v>
      </c>
      <c r="B101" s="413"/>
      <c r="C101" s="413">
        <v>507.96</v>
      </c>
      <c r="D101" s="413">
        <v>533.12</v>
      </c>
      <c r="E101" s="413">
        <v>443.32</v>
      </c>
      <c r="F101" s="413">
        <v>319.85000000000002</v>
      </c>
      <c r="G101" s="413">
        <v>298.18</v>
      </c>
      <c r="H101" s="413">
        <v>318.26</v>
      </c>
      <c r="I101" s="413">
        <v>274.12</v>
      </c>
      <c r="J101" s="413">
        <v>227.25</v>
      </c>
      <c r="K101" s="413">
        <v>254.14</v>
      </c>
      <c r="L101" s="413">
        <v>303.95999999999998</v>
      </c>
      <c r="M101" s="413">
        <v>286.77</v>
      </c>
      <c r="N101" s="413">
        <v>349.32</v>
      </c>
    </row>
    <row r="102" spans="1:14" x14ac:dyDescent="0.25">
      <c r="A102" s="413">
        <v>50</v>
      </c>
      <c r="B102" s="413"/>
      <c r="C102" s="413">
        <v>659.34</v>
      </c>
      <c r="D102" s="413">
        <v>701.47</v>
      </c>
      <c r="E102" s="413">
        <v>596.01</v>
      </c>
      <c r="F102" s="413">
        <v>440.3</v>
      </c>
      <c r="G102" s="413">
        <v>406.26</v>
      </c>
      <c r="H102" s="413">
        <v>430.47</v>
      </c>
      <c r="I102" s="413">
        <v>366.72</v>
      </c>
      <c r="J102" s="413">
        <v>308.85000000000002</v>
      </c>
      <c r="K102" s="413">
        <v>337.61</v>
      </c>
      <c r="L102" s="413">
        <v>396.87</v>
      </c>
      <c r="M102" s="413">
        <v>381.15</v>
      </c>
      <c r="N102" s="413">
        <v>463.03</v>
      </c>
    </row>
    <row r="103" spans="1:14" x14ac:dyDescent="0.25">
      <c r="A103" s="413">
        <v>51</v>
      </c>
      <c r="B103" s="413"/>
      <c r="C103" s="413">
        <v>669.83</v>
      </c>
      <c r="D103" s="413">
        <v>714.05</v>
      </c>
      <c r="E103" s="413">
        <v>607.75</v>
      </c>
      <c r="F103" s="413">
        <v>449.72</v>
      </c>
      <c r="G103" s="413">
        <v>414.26</v>
      </c>
      <c r="H103" s="413">
        <v>439.08</v>
      </c>
      <c r="I103" s="413">
        <v>374.05</v>
      </c>
      <c r="J103" s="413">
        <v>315.22000000000003</v>
      </c>
      <c r="K103" s="413">
        <v>343.82</v>
      </c>
      <c r="L103" s="413">
        <v>404.12</v>
      </c>
      <c r="M103" s="413">
        <v>388.5</v>
      </c>
      <c r="N103" s="413">
        <v>471.17</v>
      </c>
    </row>
    <row r="104" spans="1:14" x14ac:dyDescent="0.25">
      <c r="A104" s="413">
        <v>52</v>
      </c>
      <c r="B104" s="413"/>
      <c r="C104" s="413">
        <v>693.33</v>
      </c>
      <c r="D104" s="413">
        <v>740.7</v>
      </c>
      <c r="E104" s="413">
        <v>632.26</v>
      </c>
      <c r="F104" s="413">
        <v>469.1</v>
      </c>
      <c r="G104" s="413">
        <v>431.49</v>
      </c>
      <c r="H104" s="413">
        <v>457.38</v>
      </c>
      <c r="I104" s="413">
        <v>389.32</v>
      </c>
      <c r="J104" s="413">
        <v>328.53</v>
      </c>
      <c r="K104" s="413">
        <v>357.28</v>
      </c>
      <c r="L104" s="413">
        <v>419.54</v>
      </c>
      <c r="M104" s="413">
        <v>404.11</v>
      </c>
      <c r="N104" s="413">
        <v>489.03</v>
      </c>
    </row>
    <row r="105" spans="1:14" x14ac:dyDescent="0.25">
      <c r="A105" s="413">
        <v>53</v>
      </c>
      <c r="B105" s="413"/>
      <c r="C105" s="413">
        <v>0</v>
      </c>
      <c r="D105" s="413">
        <v>0</v>
      </c>
      <c r="E105" s="413">
        <v>0</v>
      </c>
      <c r="F105" s="413">
        <v>0</v>
      </c>
      <c r="G105" s="413">
        <v>0</v>
      </c>
      <c r="H105" s="413">
        <v>0</v>
      </c>
      <c r="I105" s="413">
        <v>0</v>
      </c>
      <c r="J105" s="413">
        <v>0</v>
      </c>
      <c r="K105" s="413">
        <v>0</v>
      </c>
      <c r="L105" s="413">
        <v>0</v>
      </c>
      <c r="M105" s="413">
        <v>0</v>
      </c>
      <c r="N105" s="413">
        <v>0</v>
      </c>
    </row>
    <row r="106" spans="1:14" x14ac:dyDescent="0.25">
      <c r="A106" s="413">
        <v>54</v>
      </c>
      <c r="B106" s="413"/>
      <c r="C106" s="413">
        <v>158.83000000000001</v>
      </c>
      <c r="D106" s="413">
        <v>160.22999999999999</v>
      </c>
      <c r="E106" s="413">
        <v>137.06</v>
      </c>
      <c r="F106" s="413">
        <v>102.17</v>
      </c>
      <c r="G106" s="413">
        <v>126.46</v>
      </c>
      <c r="H106" s="413">
        <v>161.94</v>
      </c>
      <c r="I106" s="413">
        <v>164.08</v>
      </c>
      <c r="J106" s="413">
        <v>134.13</v>
      </c>
      <c r="K106" s="413">
        <v>147.78</v>
      </c>
      <c r="L106" s="413">
        <v>194.38</v>
      </c>
      <c r="M106" s="413">
        <v>157.94999999999999</v>
      </c>
      <c r="N106" s="413">
        <v>139.81</v>
      </c>
    </row>
    <row r="107" spans="1:14" x14ac:dyDescent="0.25">
      <c r="A107" s="413">
        <v>55</v>
      </c>
      <c r="B107" s="413"/>
      <c r="C107" s="413">
        <v>186.65</v>
      </c>
      <c r="D107" s="413">
        <v>186.49</v>
      </c>
      <c r="E107" s="413">
        <v>158.62</v>
      </c>
      <c r="F107" s="413">
        <v>117.88</v>
      </c>
      <c r="G107" s="413">
        <v>144.88</v>
      </c>
      <c r="H107" s="413">
        <v>184.32</v>
      </c>
      <c r="I107" s="413">
        <v>184.55</v>
      </c>
      <c r="J107" s="413">
        <v>150.46</v>
      </c>
      <c r="K107" s="413">
        <v>167.5</v>
      </c>
      <c r="L107" s="413">
        <v>219.62</v>
      </c>
      <c r="M107" s="413">
        <v>179.24</v>
      </c>
      <c r="N107" s="413">
        <v>160.32</v>
      </c>
    </row>
    <row r="108" spans="1:14" x14ac:dyDescent="0.25">
      <c r="A108" s="413">
        <v>56</v>
      </c>
      <c r="B108" s="413"/>
      <c r="C108" s="413">
        <v>0</v>
      </c>
      <c r="D108" s="413">
        <v>0</v>
      </c>
      <c r="E108" s="413">
        <v>0</v>
      </c>
      <c r="F108" s="413">
        <v>0</v>
      </c>
      <c r="G108" s="413">
        <v>0</v>
      </c>
      <c r="H108" s="413">
        <v>0</v>
      </c>
      <c r="I108" s="413">
        <v>0</v>
      </c>
      <c r="J108" s="413">
        <v>0</v>
      </c>
      <c r="K108" s="413">
        <v>0</v>
      </c>
      <c r="L108" s="413">
        <v>0</v>
      </c>
      <c r="M108" s="413">
        <v>0</v>
      </c>
      <c r="N108" s="413">
        <v>0</v>
      </c>
    </row>
    <row r="109" spans="1:14" x14ac:dyDescent="0.25">
      <c r="A109" s="413">
        <v>57</v>
      </c>
      <c r="B109" s="413"/>
      <c r="C109" s="413">
        <v>307.33</v>
      </c>
      <c r="D109" s="413">
        <v>308.01</v>
      </c>
      <c r="E109" s="413">
        <v>257.58999999999997</v>
      </c>
      <c r="F109" s="413">
        <v>192.02</v>
      </c>
      <c r="G109" s="413">
        <v>232.78</v>
      </c>
      <c r="H109" s="413">
        <v>293.43</v>
      </c>
      <c r="I109" s="413">
        <v>282.93</v>
      </c>
      <c r="J109" s="413">
        <v>227.99</v>
      </c>
      <c r="K109" s="413">
        <v>257.68</v>
      </c>
      <c r="L109" s="413">
        <v>338.18</v>
      </c>
      <c r="M109" s="413">
        <v>282.10000000000002</v>
      </c>
      <c r="N109" s="413">
        <v>255.42</v>
      </c>
    </row>
    <row r="110" spans="1:14" x14ac:dyDescent="0.25">
      <c r="A110" s="413">
        <v>58</v>
      </c>
      <c r="B110" s="413"/>
      <c r="C110" s="413">
        <v>379.85</v>
      </c>
      <c r="D110" s="413">
        <v>377.93</v>
      </c>
      <c r="E110" s="413">
        <v>311.23</v>
      </c>
      <c r="F110" s="413">
        <v>234.06</v>
      </c>
      <c r="G110" s="413">
        <v>276.27</v>
      </c>
      <c r="H110" s="413">
        <v>332.33</v>
      </c>
      <c r="I110" s="413">
        <v>320.35000000000002</v>
      </c>
      <c r="J110" s="413">
        <v>260.20999999999998</v>
      </c>
      <c r="K110" s="413">
        <v>298.36</v>
      </c>
      <c r="L110" s="413">
        <v>393.42</v>
      </c>
      <c r="M110" s="413">
        <v>334.36</v>
      </c>
      <c r="N110" s="413">
        <v>310.52</v>
      </c>
    </row>
    <row r="111" spans="1:14" x14ac:dyDescent="0.25">
      <c r="A111" s="413">
        <v>59</v>
      </c>
      <c r="B111" s="413"/>
      <c r="C111" s="413">
        <v>0</v>
      </c>
      <c r="D111" s="413">
        <v>0</v>
      </c>
      <c r="E111" s="413">
        <v>0</v>
      </c>
      <c r="F111" s="413">
        <v>0</v>
      </c>
      <c r="G111" s="413">
        <v>0</v>
      </c>
      <c r="H111" s="413">
        <v>0</v>
      </c>
      <c r="I111" s="413">
        <v>0</v>
      </c>
      <c r="J111" s="413">
        <v>0</v>
      </c>
      <c r="K111" s="413">
        <v>0</v>
      </c>
      <c r="L111" s="413">
        <v>0</v>
      </c>
      <c r="M111" s="413">
        <v>0</v>
      </c>
      <c r="N111" s="413">
        <v>0</v>
      </c>
    </row>
    <row r="112" spans="1:14" x14ac:dyDescent="0.25">
      <c r="A112" s="413">
        <v>60</v>
      </c>
      <c r="B112" s="413"/>
      <c r="C112" s="413">
        <v>0</v>
      </c>
      <c r="D112" s="413">
        <v>0</v>
      </c>
      <c r="E112" s="413">
        <v>0</v>
      </c>
      <c r="F112" s="413">
        <v>0</v>
      </c>
      <c r="G112" s="413">
        <v>0</v>
      </c>
      <c r="H112" s="413">
        <v>0</v>
      </c>
      <c r="I112" s="413">
        <v>0</v>
      </c>
      <c r="J112" s="413">
        <v>0</v>
      </c>
      <c r="K112" s="413">
        <v>0</v>
      </c>
      <c r="L112" s="413">
        <v>0</v>
      </c>
      <c r="M112" s="413">
        <v>0</v>
      </c>
      <c r="N112" s="413">
        <v>0</v>
      </c>
    </row>
    <row r="113" spans="1:14" x14ac:dyDescent="0.25">
      <c r="A113" s="413">
        <v>61</v>
      </c>
      <c r="B113" s="413"/>
      <c r="C113" s="413">
        <v>1516.25</v>
      </c>
      <c r="D113" s="413">
        <v>1547.5</v>
      </c>
      <c r="E113" s="413">
        <v>1281.21</v>
      </c>
      <c r="F113" s="413">
        <v>971.54</v>
      </c>
      <c r="G113" s="413">
        <v>980.02</v>
      </c>
      <c r="H113" s="413">
        <v>1101.0899999999999</v>
      </c>
      <c r="I113" s="413">
        <v>968.85</v>
      </c>
      <c r="J113" s="413">
        <v>798.66</v>
      </c>
      <c r="K113" s="413">
        <v>879.53</v>
      </c>
      <c r="L113" s="413">
        <v>1103.1099999999999</v>
      </c>
      <c r="M113" s="413">
        <v>1015.75</v>
      </c>
      <c r="N113" s="413">
        <v>1102.5</v>
      </c>
    </row>
    <row r="114" spans="1:14" x14ac:dyDescent="0.25">
      <c r="A114" s="413">
        <v>62</v>
      </c>
      <c r="B114" s="413"/>
      <c r="C114" s="413">
        <v>1588.87</v>
      </c>
      <c r="D114" s="413">
        <v>1625.86</v>
      </c>
      <c r="E114" s="413">
        <v>1350.49</v>
      </c>
      <c r="F114" s="413">
        <v>1025.68</v>
      </c>
      <c r="G114" s="413">
        <v>1032.77</v>
      </c>
      <c r="H114" s="413">
        <v>1160.55</v>
      </c>
      <c r="I114" s="413">
        <v>1026.17</v>
      </c>
      <c r="J114" s="413">
        <v>846.36</v>
      </c>
      <c r="K114" s="413">
        <v>926.74</v>
      </c>
      <c r="L114" s="413">
        <v>1165.6500000000001</v>
      </c>
      <c r="M114" s="413">
        <v>1073.6600000000001</v>
      </c>
      <c r="N114" s="413">
        <v>1159.1400000000001</v>
      </c>
    </row>
    <row r="115" spans="1:14" x14ac:dyDescent="0.25">
      <c r="A115" s="413">
        <v>63</v>
      </c>
      <c r="B115" s="413"/>
      <c r="C115" s="413">
        <v>1755.91</v>
      </c>
      <c r="D115" s="413">
        <v>1802.48</v>
      </c>
      <c r="E115" s="413">
        <v>1516.01</v>
      </c>
      <c r="F115" s="413">
        <v>1156.57</v>
      </c>
      <c r="G115" s="413">
        <v>1157.8</v>
      </c>
      <c r="H115" s="413">
        <v>1304.47</v>
      </c>
      <c r="I115" s="413">
        <v>1155.8</v>
      </c>
      <c r="J115" s="413">
        <v>961.98</v>
      </c>
      <c r="K115" s="413">
        <v>1040.1400000000001</v>
      </c>
      <c r="L115" s="413">
        <v>1308.3499999999999</v>
      </c>
      <c r="M115" s="413">
        <v>1213.5899999999999</v>
      </c>
      <c r="N115" s="413">
        <v>1297.8900000000001</v>
      </c>
    </row>
    <row r="116" spans="1:14" x14ac:dyDescent="0.25">
      <c r="A116" s="413">
        <v>64</v>
      </c>
      <c r="B116" s="413"/>
      <c r="C116" s="413">
        <v>0</v>
      </c>
      <c r="D116" s="413">
        <v>0</v>
      </c>
      <c r="E116" s="413">
        <v>0</v>
      </c>
      <c r="F116" s="413">
        <v>0</v>
      </c>
      <c r="G116" s="413">
        <v>0</v>
      </c>
      <c r="H116" s="413">
        <v>0</v>
      </c>
      <c r="I116" s="413">
        <v>0</v>
      </c>
      <c r="J116" s="413">
        <v>0</v>
      </c>
      <c r="K116" s="413">
        <v>0</v>
      </c>
      <c r="L116" s="413">
        <v>0</v>
      </c>
      <c r="M116" s="413">
        <v>0</v>
      </c>
      <c r="N116" s="413">
        <v>0</v>
      </c>
    </row>
    <row r="117" spans="1:14" x14ac:dyDescent="0.25">
      <c r="A117" s="413">
        <v>65</v>
      </c>
      <c r="B117" s="413"/>
      <c r="C117" s="413">
        <v>85.35</v>
      </c>
      <c r="D117" s="413">
        <v>88.27</v>
      </c>
      <c r="E117" s="413">
        <v>78.34</v>
      </c>
      <c r="F117" s="413">
        <v>81</v>
      </c>
      <c r="G117" s="413">
        <v>114.89</v>
      </c>
      <c r="H117" s="413">
        <v>142.29</v>
      </c>
      <c r="I117" s="413">
        <v>119.59</v>
      </c>
      <c r="J117" s="413">
        <v>99.65</v>
      </c>
      <c r="K117" s="413">
        <v>112.21</v>
      </c>
      <c r="L117" s="413">
        <v>158.71</v>
      </c>
      <c r="M117" s="413">
        <v>118.56</v>
      </c>
      <c r="N117" s="413">
        <v>88.4</v>
      </c>
    </row>
    <row r="118" spans="1:14" x14ac:dyDescent="0.25">
      <c r="A118" s="413">
        <v>66</v>
      </c>
      <c r="B118" s="413"/>
      <c r="C118" s="413">
        <v>14722</v>
      </c>
      <c r="D118" s="413">
        <v>15900</v>
      </c>
      <c r="E118" s="413">
        <v>14940</v>
      </c>
      <c r="F118" s="413">
        <v>11821</v>
      </c>
      <c r="G118" s="413">
        <v>9516</v>
      </c>
      <c r="H118" s="413">
        <v>8945</v>
      </c>
      <c r="I118" s="413">
        <v>7512</v>
      </c>
      <c r="J118" s="413">
        <v>6319</v>
      </c>
      <c r="K118" s="413">
        <v>6318</v>
      </c>
      <c r="L118" s="413">
        <v>7628</v>
      </c>
      <c r="M118" s="413">
        <v>8425</v>
      </c>
      <c r="N118" s="413">
        <v>11055</v>
      </c>
    </row>
    <row r="119" spans="1:14" x14ac:dyDescent="0.25">
      <c r="A119" s="413">
        <v>67</v>
      </c>
      <c r="B119" s="413"/>
      <c r="C119" s="413">
        <v>0</v>
      </c>
      <c r="D119" s="413">
        <v>0</v>
      </c>
      <c r="E119" s="413">
        <v>0</v>
      </c>
      <c r="F119" s="413">
        <v>0</v>
      </c>
      <c r="G119" s="413">
        <v>0</v>
      </c>
      <c r="H119" s="413">
        <v>0</v>
      </c>
      <c r="I119" s="413">
        <v>0</v>
      </c>
      <c r="J119" s="413">
        <v>0</v>
      </c>
      <c r="K119" s="413">
        <v>0</v>
      </c>
      <c r="L119" s="413">
        <v>0</v>
      </c>
      <c r="M119" s="413">
        <v>0</v>
      </c>
      <c r="N119" s="413">
        <v>0</v>
      </c>
    </row>
    <row r="120" spans="1:14" x14ac:dyDescent="0.25">
      <c r="A120" s="413">
        <v>68</v>
      </c>
      <c r="B120" s="413"/>
      <c r="C120" s="413">
        <v>0</v>
      </c>
      <c r="D120" s="413">
        <v>0</v>
      </c>
      <c r="E120" s="413">
        <v>0</v>
      </c>
      <c r="F120" s="413">
        <v>0</v>
      </c>
      <c r="G120" s="413">
        <v>0</v>
      </c>
      <c r="H120" s="413">
        <v>0</v>
      </c>
      <c r="I120" s="413">
        <v>0</v>
      </c>
      <c r="J120" s="413">
        <v>0</v>
      </c>
      <c r="K120" s="413">
        <v>0</v>
      </c>
      <c r="L120" s="413">
        <v>0</v>
      </c>
      <c r="M120" s="413">
        <v>0</v>
      </c>
      <c r="N120" s="413">
        <v>0</v>
      </c>
    </row>
    <row r="121" spans="1:14" x14ac:dyDescent="0.25">
      <c r="A121" s="413">
        <v>69</v>
      </c>
      <c r="B121" s="413"/>
      <c r="C121" s="413">
        <v>0</v>
      </c>
      <c r="D121" s="413">
        <v>0</v>
      </c>
      <c r="E121" s="413">
        <v>0</v>
      </c>
      <c r="F121" s="413">
        <v>0</v>
      </c>
      <c r="G121" s="413">
        <v>0</v>
      </c>
      <c r="H121" s="413">
        <v>0</v>
      </c>
      <c r="I121" s="413">
        <v>0</v>
      </c>
      <c r="J121" s="413">
        <v>0</v>
      </c>
      <c r="K121" s="413">
        <v>0</v>
      </c>
      <c r="L121" s="413">
        <v>0</v>
      </c>
      <c r="M121" s="413">
        <v>0</v>
      </c>
      <c r="N121" s="413">
        <v>0</v>
      </c>
    </row>
    <row r="122" spans="1:14" x14ac:dyDescent="0.25">
      <c r="A122" s="413">
        <v>70</v>
      </c>
      <c r="B122" s="413"/>
      <c r="C122" s="413">
        <v>10</v>
      </c>
      <c r="D122" s="413">
        <v>10</v>
      </c>
      <c r="E122" s="413">
        <v>10</v>
      </c>
      <c r="F122" s="413">
        <v>10</v>
      </c>
      <c r="G122" s="413">
        <v>10</v>
      </c>
      <c r="H122" s="413">
        <v>10</v>
      </c>
      <c r="I122" s="413">
        <v>10</v>
      </c>
      <c r="J122" s="413">
        <v>10</v>
      </c>
      <c r="K122" s="413">
        <v>10</v>
      </c>
      <c r="L122" s="413">
        <v>10</v>
      </c>
      <c r="M122" s="413">
        <v>10</v>
      </c>
      <c r="N122" s="413">
        <v>10</v>
      </c>
    </row>
    <row r="123" spans="1:14" x14ac:dyDescent="0.25">
      <c r="A123" s="413">
        <v>71</v>
      </c>
      <c r="B123" s="413"/>
      <c r="C123" s="413">
        <v>94.27</v>
      </c>
      <c r="D123" s="413">
        <v>94.45</v>
      </c>
      <c r="E123" s="413">
        <v>80.97</v>
      </c>
      <c r="F123" s="413">
        <v>79.16</v>
      </c>
      <c r="G123" s="413">
        <v>105.67</v>
      </c>
      <c r="H123" s="413">
        <v>132.04</v>
      </c>
      <c r="I123" s="413">
        <v>116.65</v>
      </c>
      <c r="J123" s="413">
        <v>89.15</v>
      </c>
      <c r="K123" s="413">
        <v>108.28</v>
      </c>
      <c r="L123" s="413">
        <v>138.87</v>
      </c>
      <c r="M123" s="413">
        <v>107.93</v>
      </c>
      <c r="N123" s="413">
        <v>92.61</v>
      </c>
    </row>
    <row r="124" spans="1:14" x14ac:dyDescent="0.25">
      <c r="A124" s="413">
        <v>72</v>
      </c>
      <c r="B124" s="413"/>
      <c r="C124" s="413">
        <v>98.92</v>
      </c>
      <c r="D124" s="413">
        <v>99.15</v>
      </c>
      <c r="E124" s="413">
        <v>85.13</v>
      </c>
      <c r="F124" s="413">
        <v>83.14</v>
      </c>
      <c r="G124" s="413">
        <v>110.95</v>
      </c>
      <c r="H124" s="413">
        <v>138.44999999999999</v>
      </c>
      <c r="I124" s="413">
        <v>122.34</v>
      </c>
      <c r="J124" s="413">
        <v>93.61</v>
      </c>
      <c r="K124" s="413">
        <v>113.64</v>
      </c>
      <c r="L124" s="413">
        <v>145.91999999999999</v>
      </c>
      <c r="M124" s="413">
        <v>113.38</v>
      </c>
      <c r="N124" s="413">
        <v>97.1</v>
      </c>
    </row>
    <row r="125" spans="1:14" x14ac:dyDescent="0.25">
      <c r="A125" s="413">
        <v>73</v>
      </c>
      <c r="B125" s="413"/>
      <c r="C125" s="413">
        <v>117.33</v>
      </c>
      <c r="D125" s="413">
        <v>116.84</v>
      </c>
      <c r="E125" s="413">
        <v>101.3</v>
      </c>
      <c r="F125" s="413">
        <v>99.23</v>
      </c>
      <c r="G125" s="413">
        <v>132.77000000000001</v>
      </c>
      <c r="H125" s="413">
        <v>165.13</v>
      </c>
      <c r="I125" s="413">
        <v>146.09</v>
      </c>
      <c r="J125" s="413">
        <v>111.86</v>
      </c>
      <c r="K125" s="413">
        <v>135.19999999999999</v>
      </c>
      <c r="L125" s="413">
        <v>172.3</v>
      </c>
      <c r="M125" s="413">
        <v>134.93</v>
      </c>
      <c r="N125" s="413">
        <v>114.9</v>
      </c>
    </row>
    <row r="126" spans="1:14" x14ac:dyDescent="0.25">
      <c r="A126" s="413">
        <v>74</v>
      </c>
      <c r="B126" s="413"/>
      <c r="C126" s="413">
        <v>618.11</v>
      </c>
      <c r="D126" s="413">
        <v>667.79</v>
      </c>
      <c r="E126" s="413">
        <v>606.75</v>
      </c>
      <c r="F126" s="413">
        <v>478.57</v>
      </c>
      <c r="G126" s="413">
        <v>572.79999999999995</v>
      </c>
      <c r="H126" s="413">
        <v>727.86</v>
      </c>
      <c r="I126" s="413">
        <v>709.88</v>
      </c>
      <c r="J126" s="413">
        <v>606.28</v>
      </c>
      <c r="K126" s="413">
        <v>709.35</v>
      </c>
      <c r="L126" s="413">
        <v>925.39</v>
      </c>
      <c r="M126" s="413">
        <v>683.09</v>
      </c>
      <c r="N126" s="413">
        <v>579.58000000000004</v>
      </c>
    </row>
    <row r="127" spans="1:14" x14ac:dyDescent="0.25">
      <c r="A127" s="413">
        <v>75</v>
      </c>
      <c r="B127" s="413"/>
      <c r="C127" s="413">
        <v>816</v>
      </c>
      <c r="D127" s="413">
        <v>869</v>
      </c>
      <c r="E127" s="413">
        <v>781</v>
      </c>
      <c r="F127" s="413">
        <v>649</v>
      </c>
      <c r="G127" s="413">
        <v>801</v>
      </c>
      <c r="H127" s="413">
        <v>1016</v>
      </c>
      <c r="I127" s="413">
        <v>963</v>
      </c>
      <c r="J127" s="413">
        <v>801</v>
      </c>
      <c r="K127" s="413">
        <v>945</v>
      </c>
      <c r="L127" s="413">
        <v>1239</v>
      </c>
      <c r="M127" s="413">
        <v>922</v>
      </c>
      <c r="N127" s="413">
        <v>771</v>
      </c>
    </row>
    <row r="128" spans="1:14" x14ac:dyDescent="0.25">
      <c r="A128" s="413">
        <v>76</v>
      </c>
      <c r="B128" s="413"/>
      <c r="C128" s="413">
        <v>709.16</v>
      </c>
      <c r="D128" s="413">
        <v>762.07</v>
      </c>
      <c r="E128" s="413">
        <v>689.33</v>
      </c>
      <c r="F128" s="413">
        <v>560.22</v>
      </c>
      <c r="G128" s="413">
        <v>678.04</v>
      </c>
      <c r="H128" s="413">
        <v>861.34</v>
      </c>
      <c r="I128" s="413">
        <v>827.21</v>
      </c>
      <c r="J128" s="413">
        <v>699.35</v>
      </c>
      <c r="K128" s="413">
        <v>819.96</v>
      </c>
      <c r="L128" s="413">
        <v>1076.27</v>
      </c>
      <c r="M128" s="413">
        <v>797.12</v>
      </c>
      <c r="N128" s="413">
        <v>666.46</v>
      </c>
    </row>
    <row r="129" spans="1:14" x14ac:dyDescent="0.25">
      <c r="A129" s="413">
        <v>77</v>
      </c>
      <c r="B129" s="413"/>
      <c r="C129" s="413">
        <v>921.88</v>
      </c>
      <c r="D129" s="413">
        <v>978.87</v>
      </c>
      <c r="E129" s="413">
        <v>870.17</v>
      </c>
      <c r="F129" s="413">
        <v>752.95</v>
      </c>
      <c r="G129" s="413">
        <v>934.57</v>
      </c>
      <c r="H129" s="413">
        <v>1191.96</v>
      </c>
      <c r="I129" s="413">
        <v>1114.82</v>
      </c>
      <c r="J129" s="413">
        <v>918.62</v>
      </c>
      <c r="K129" s="413">
        <v>1079.2</v>
      </c>
      <c r="L129" s="413">
        <v>1434.71</v>
      </c>
      <c r="M129" s="413">
        <v>1066.3599999999999</v>
      </c>
      <c r="N129" s="413">
        <v>877.03</v>
      </c>
    </row>
    <row r="130" spans="1:14" x14ac:dyDescent="0.25">
      <c r="A130" s="413">
        <v>78</v>
      </c>
      <c r="B130" s="413"/>
      <c r="C130" s="413">
        <v>959.89</v>
      </c>
      <c r="D130" s="413">
        <v>1019.55</v>
      </c>
      <c r="E130" s="413">
        <v>908.55</v>
      </c>
      <c r="F130" s="413">
        <v>788.35</v>
      </c>
      <c r="G130" s="413">
        <v>981.33</v>
      </c>
      <c r="H130" s="413">
        <v>1250.8499999999999</v>
      </c>
      <c r="I130" s="413">
        <v>1167.5</v>
      </c>
      <c r="J130" s="413">
        <v>960.71</v>
      </c>
      <c r="K130" s="413">
        <v>1122.54</v>
      </c>
      <c r="L130" s="413">
        <v>1508.95</v>
      </c>
      <c r="M130" s="413">
        <v>1124.48</v>
      </c>
      <c r="N130" s="413">
        <v>918.73</v>
      </c>
    </row>
    <row r="131" spans="1:14" x14ac:dyDescent="0.25">
      <c r="A131" s="413">
        <v>79</v>
      </c>
      <c r="B131" s="413"/>
      <c r="C131" s="413">
        <v>0</v>
      </c>
      <c r="D131" s="413">
        <v>0</v>
      </c>
      <c r="E131" s="413">
        <v>0</v>
      </c>
      <c r="F131" s="413">
        <v>0</v>
      </c>
      <c r="G131" s="413">
        <v>0</v>
      </c>
      <c r="H131" s="413">
        <v>0</v>
      </c>
      <c r="I131" s="413">
        <v>0</v>
      </c>
      <c r="J131" s="413">
        <v>0</v>
      </c>
      <c r="K131" s="413">
        <v>0</v>
      </c>
      <c r="L131" s="413">
        <v>0</v>
      </c>
      <c r="M131" s="413">
        <v>0</v>
      </c>
      <c r="N131" s="413">
        <v>0</v>
      </c>
    </row>
    <row r="132" spans="1:14" x14ac:dyDescent="0.25">
      <c r="A132" s="413">
        <v>80</v>
      </c>
      <c r="B132" s="413"/>
      <c r="C132" s="413">
        <v>54.47</v>
      </c>
      <c r="D132" s="413">
        <v>58.63</v>
      </c>
      <c r="E132" s="413">
        <v>50.6</v>
      </c>
      <c r="F132" s="413">
        <v>52.8</v>
      </c>
      <c r="G132" s="413">
        <v>72.98</v>
      </c>
      <c r="H132" s="413">
        <v>90.97</v>
      </c>
      <c r="I132" s="413">
        <v>78.17</v>
      </c>
      <c r="J132" s="413">
        <v>64.12</v>
      </c>
      <c r="K132" s="413">
        <v>74.41</v>
      </c>
      <c r="L132" s="413">
        <v>101.67</v>
      </c>
      <c r="M132" s="413">
        <v>73.3</v>
      </c>
      <c r="N132" s="413">
        <v>54.93</v>
      </c>
    </row>
    <row r="133" spans="1:14" x14ac:dyDescent="0.25">
      <c r="A133" s="413">
        <v>81</v>
      </c>
      <c r="B133" s="413"/>
      <c r="C133" s="413">
        <v>1287.3800000000001</v>
      </c>
      <c r="D133" s="413">
        <v>1363.05</v>
      </c>
      <c r="E133" s="413">
        <v>1214.17</v>
      </c>
      <c r="F133" s="413">
        <v>1099.21</v>
      </c>
      <c r="G133" s="413">
        <v>1413.72</v>
      </c>
      <c r="H133" s="413">
        <v>1792.75</v>
      </c>
      <c r="I133" s="413">
        <v>1622.08</v>
      </c>
      <c r="J133" s="413">
        <v>1335.33</v>
      </c>
      <c r="K133" s="413">
        <v>1537.18</v>
      </c>
      <c r="L133" s="413">
        <v>2110.13</v>
      </c>
      <c r="M133" s="413">
        <v>1576.51</v>
      </c>
      <c r="N133" s="413">
        <v>1264.3699999999999</v>
      </c>
    </row>
    <row r="134" spans="1:14" x14ac:dyDescent="0.25">
      <c r="A134" s="413">
        <v>82</v>
      </c>
      <c r="B134" s="413"/>
      <c r="C134" s="413">
        <v>0</v>
      </c>
      <c r="D134" s="413">
        <v>0</v>
      </c>
      <c r="E134" s="413">
        <v>0</v>
      </c>
      <c r="F134" s="413">
        <v>0</v>
      </c>
      <c r="G134" s="413">
        <v>0</v>
      </c>
      <c r="H134" s="413">
        <v>0</v>
      </c>
      <c r="I134" s="413">
        <v>0</v>
      </c>
      <c r="J134" s="413">
        <v>0</v>
      </c>
      <c r="K134" s="413">
        <v>0</v>
      </c>
      <c r="L134" s="413">
        <v>0</v>
      </c>
      <c r="M134" s="413">
        <v>0</v>
      </c>
      <c r="N134" s="413">
        <v>0</v>
      </c>
    </row>
    <row r="135" spans="1:14" x14ac:dyDescent="0.25">
      <c r="A135" s="413">
        <v>83</v>
      </c>
      <c r="B135" s="413"/>
      <c r="C135" s="413">
        <v>58.25</v>
      </c>
      <c r="D135" s="413">
        <v>62.63</v>
      </c>
      <c r="E135" s="413">
        <v>54.12</v>
      </c>
      <c r="F135" s="413">
        <v>56.4</v>
      </c>
      <c r="G135" s="413">
        <v>78.02</v>
      </c>
      <c r="H135" s="413">
        <v>97.3</v>
      </c>
      <c r="I135" s="413">
        <v>83.65</v>
      </c>
      <c r="J135" s="413">
        <v>68.569999999999993</v>
      </c>
      <c r="K135" s="413">
        <v>79.34</v>
      </c>
      <c r="L135" s="413">
        <v>108.81</v>
      </c>
      <c r="M135" s="413">
        <v>78.510000000000005</v>
      </c>
      <c r="N135" s="413">
        <v>58.73</v>
      </c>
    </row>
    <row r="136" spans="1:14" x14ac:dyDescent="0.25">
      <c r="A136" s="413">
        <v>84</v>
      </c>
      <c r="B136" s="413"/>
      <c r="C136" s="413">
        <v>0</v>
      </c>
      <c r="D136" s="413">
        <v>0</v>
      </c>
      <c r="E136" s="413">
        <v>0</v>
      </c>
      <c r="F136" s="413">
        <v>0</v>
      </c>
      <c r="G136" s="413">
        <v>0</v>
      </c>
      <c r="H136" s="413">
        <v>0</v>
      </c>
      <c r="I136" s="413">
        <v>0</v>
      </c>
      <c r="J136" s="413">
        <v>0</v>
      </c>
      <c r="K136" s="413">
        <v>0</v>
      </c>
      <c r="L136" s="413">
        <v>0</v>
      </c>
      <c r="M136" s="413">
        <v>0</v>
      </c>
      <c r="N136" s="413">
        <v>0</v>
      </c>
    </row>
    <row r="137" spans="1:14" x14ac:dyDescent="0.25">
      <c r="A137" s="413">
        <v>85</v>
      </c>
      <c r="B137" s="413"/>
      <c r="C137" s="413">
        <v>110.56</v>
      </c>
      <c r="D137" s="413">
        <v>136.61000000000001</v>
      </c>
      <c r="E137" s="413">
        <v>104.22</v>
      </c>
      <c r="F137" s="413">
        <v>105.08</v>
      </c>
      <c r="G137" s="413">
        <v>142.94999999999999</v>
      </c>
      <c r="H137" s="413">
        <v>166.14</v>
      </c>
      <c r="I137" s="413">
        <v>204.22</v>
      </c>
      <c r="J137" s="413">
        <v>205.35</v>
      </c>
      <c r="K137" s="413">
        <v>237.84</v>
      </c>
      <c r="L137" s="413">
        <v>209.16</v>
      </c>
      <c r="M137" s="413">
        <v>124.86</v>
      </c>
      <c r="N137" s="413">
        <v>105.49</v>
      </c>
    </row>
    <row r="138" spans="1:14" x14ac:dyDescent="0.25">
      <c r="A138" s="413">
        <v>86</v>
      </c>
      <c r="B138" s="413"/>
      <c r="C138" s="413">
        <v>0</v>
      </c>
      <c r="D138" s="413">
        <v>0</v>
      </c>
      <c r="E138" s="413">
        <v>0</v>
      </c>
      <c r="F138" s="413">
        <v>0</v>
      </c>
      <c r="G138" s="413">
        <v>0</v>
      </c>
      <c r="H138" s="413">
        <v>0</v>
      </c>
      <c r="I138" s="413">
        <v>0</v>
      </c>
      <c r="J138" s="413">
        <v>0</v>
      </c>
      <c r="K138" s="413">
        <v>0</v>
      </c>
      <c r="L138" s="413">
        <v>0</v>
      </c>
      <c r="M138" s="413">
        <v>0</v>
      </c>
      <c r="N138" s="413">
        <v>0</v>
      </c>
    </row>
    <row r="139" spans="1:14" x14ac:dyDescent="0.25">
      <c r="A139" s="413">
        <v>87</v>
      </c>
      <c r="B139" s="413"/>
      <c r="C139" s="413">
        <v>0</v>
      </c>
      <c r="D139" s="413">
        <v>0</v>
      </c>
      <c r="E139" s="413">
        <v>0</v>
      </c>
      <c r="F139" s="413">
        <v>0</v>
      </c>
      <c r="G139" s="413">
        <v>0</v>
      </c>
      <c r="H139" s="413">
        <v>0</v>
      </c>
      <c r="I139" s="413">
        <v>0</v>
      </c>
      <c r="J139" s="413">
        <v>0</v>
      </c>
      <c r="K139" s="413">
        <v>0</v>
      </c>
      <c r="L139" s="413">
        <v>0</v>
      </c>
      <c r="M139" s="413">
        <v>0</v>
      </c>
      <c r="N139" s="413">
        <v>0</v>
      </c>
    </row>
    <row r="140" spans="1:14" x14ac:dyDescent="0.25">
      <c r="A140" s="413">
        <v>88</v>
      </c>
      <c r="B140" s="413"/>
      <c r="C140" s="413">
        <v>182.78</v>
      </c>
      <c r="D140" s="413">
        <v>218.78</v>
      </c>
      <c r="E140" s="413">
        <v>179</v>
      </c>
      <c r="F140" s="413">
        <v>154.93</v>
      </c>
      <c r="G140" s="413">
        <v>208.1</v>
      </c>
      <c r="H140" s="413">
        <v>240.7</v>
      </c>
      <c r="I140" s="413">
        <v>264.8</v>
      </c>
      <c r="J140" s="413">
        <v>274.61</v>
      </c>
      <c r="K140" s="413">
        <v>326.07</v>
      </c>
      <c r="L140" s="413">
        <v>356.52</v>
      </c>
      <c r="M140" s="413">
        <v>230.28</v>
      </c>
      <c r="N140" s="413">
        <v>169.12</v>
      </c>
    </row>
    <row r="141" spans="1:14" x14ac:dyDescent="0.25">
      <c r="A141" s="413">
        <v>89</v>
      </c>
      <c r="B141" s="413"/>
      <c r="C141" s="413">
        <v>217.52</v>
      </c>
      <c r="D141" s="413">
        <v>257.72000000000003</v>
      </c>
      <c r="E141" s="413">
        <v>210.77</v>
      </c>
      <c r="F141" s="413">
        <v>188.22</v>
      </c>
      <c r="G141" s="413">
        <v>256.14</v>
      </c>
      <c r="H141" s="413">
        <v>297.77</v>
      </c>
      <c r="I141" s="413">
        <v>328.02</v>
      </c>
      <c r="J141" s="413">
        <v>332.33</v>
      </c>
      <c r="K141" s="413">
        <v>400.97</v>
      </c>
      <c r="L141" s="413">
        <v>434.15</v>
      </c>
      <c r="M141" s="413">
        <v>279.91000000000003</v>
      </c>
      <c r="N141" s="413">
        <v>202.71</v>
      </c>
    </row>
    <row r="142" spans="1:14" x14ac:dyDescent="0.25">
      <c r="A142" s="413">
        <v>90</v>
      </c>
      <c r="B142" s="413"/>
      <c r="C142" s="413">
        <v>0</v>
      </c>
      <c r="D142" s="413">
        <v>0</v>
      </c>
      <c r="E142" s="413">
        <v>0</v>
      </c>
      <c r="F142" s="413">
        <v>0</v>
      </c>
      <c r="G142" s="413">
        <v>0</v>
      </c>
      <c r="H142" s="413">
        <v>0</v>
      </c>
      <c r="I142" s="413">
        <v>0</v>
      </c>
      <c r="J142" s="413">
        <v>0</v>
      </c>
      <c r="K142" s="413">
        <v>0</v>
      </c>
      <c r="L142" s="413">
        <v>0</v>
      </c>
      <c r="M142" s="413">
        <v>0</v>
      </c>
      <c r="N142" s="413">
        <v>0</v>
      </c>
    </row>
    <row r="143" spans="1:14" x14ac:dyDescent="0.25">
      <c r="A143" s="413">
        <v>91</v>
      </c>
      <c r="B143" s="413"/>
      <c r="C143" s="413">
        <v>0</v>
      </c>
      <c r="D143" s="413">
        <v>0</v>
      </c>
      <c r="E143" s="413">
        <v>0</v>
      </c>
      <c r="F143" s="413">
        <v>0</v>
      </c>
      <c r="G143" s="413">
        <v>0</v>
      </c>
      <c r="H143" s="413">
        <v>0</v>
      </c>
      <c r="I143" s="413">
        <v>0</v>
      </c>
      <c r="J143" s="413">
        <v>0</v>
      </c>
      <c r="K143" s="413">
        <v>0</v>
      </c>
      <c r="L143" s="413">
        <v>0</v>
      </c>
      <c r="M143" s="413">
        <v>0</v>
      </c>
      <c r="N143" s="413">
        <v>0</v>
      </c>
    </row>
    <row r="144" spans="1:14" x14ac:dyDescent="0.25">
      <c r="A144" s="413">
        <v>92</v>
      </c>
      <c r="B144" s="413"/>
      <c r="C144" s="413">
        <v>700.95</v>
      </c>
      <c r="D144" s="413">
        <v>841.79</v>
      </c>
      <c r="E144" s="413">
        <v>676.08</v>
      </c>
      <c r="F144" s="413">
        <v>692.58</v>
      </c>
      <c r="G144" s="413">
        <v>998.49</v>
      </c>
      <c r="H144" s="413">
        <v>1177.6300000000001</v>
      </c>
      <c r="I144" s="413">
        <v>1302.67</v>
      </c>
      <c r="J144" s="413">
        <v>1312.45</v>
      </c>
      <c r="K144" s="413">
        <v>1522.67</v>
      </c>
      <c r="L144" s="413">
        <v>1566.89</v>
      </c>
      <c r="M144" s="413">
        <v>974.97</v>
      </c>
      <c r="N144" s="413">
        <v>715.67</v>
      </c>
    </row>
    <row r="145" spans="1:14" x14ac:dyDescent="0.25">
      <c r="A145" s="413">
        <v>93</v>
      </c>
      <c r="B145" s="413"/>
      <c r="C145" s="413">
        <v>35.49</v>
      </c>
      <c r="D145" s="413">
        <v>33.85</v>
      </c>
      <c r="E145" s="413">
        <v>29.08</v>
      </c>
      <c r="F145" s="413">
        <v>36.54</v>
      </c>
      <c r="G145" s="413">
        <v>57.23</v>
      </c>
      <c r="H145" s="413">
        <v>73.099999999999994</v>
      </c>
      <c r="I145" s="413">
        <v>78.45</v>
      </c>
      <c r="J145" s="413">
        <v>68.83</v>
      </c>
      <c r="K145" s="413">
        <v>76.16</v>
      </c>
      <c r="L145" s="413">
        <v>83.58</v>
      </c>
      <c r="M145" s="413">
        <v>58.15</v>
      </c>
      <c r="N145" s="413">
        <v>44.45</v>
      </c>
    </row>
    <row r="146" spans="1:14" x14ac:dyDescent="0.25">
      <c r="A146" s="413">
        <v>94</v>
      </c>
      <c r="B146" s="413"/>
      <c r="C146" s="413">
        <v>850.48</v>
      </c>
      <c r="D146" s="413">
        <v>1000.83</v>
      </c>
      <c r="E146" s="413">
        <v>818.01</v>
      </c>
      <c r="F146" s="413">
        <v>854.59</v>
      </c>
      <c r="G146" s="413">
        <v>1238.3800000000001</v>
      </c>
      <c r="H146" s="413">
        <v>1490.1</v>
      </c>
      <c r="I146" s="413">
        <v>1617.98</v>
      </c>
      <c r="J146" s="413">
        <v>1611.02</v>
      </c>
      <c r="K146" s="413">
        <v>1839.75</v>
      </c>
      <c r="L146" s="413">
        <v>1917.66</v>
      </c>
      <c r="M146" s="413">
        <v>1224.54</v>
      </c>
      <c r="N146" s="413">
        <v>900.4</v>
      </c>
    </row>
    <row r="147" spans="1:14" x14ac:dyDescent="0.25">
      <c r="A147" s="413">
        <v>95</v>
      </c>
      <c r="B147" s="413"/>
      <c r="C147" s="413">
        <v>0</v>
      </c>
      <c r="D147" s="413">
        <v>0</v>
      </c>
      <c r="E147" s="413">
        <v>0</v>
      </c>
      <c r="F147" s="413">
        <v>0</v>
      </c>
      <c r="G147" s="413">
        <v>0</v>
      </c>
      <c r="H147" s="413">
        <v>0</v>
      </c>
      <c r="I147" s="413">
        <v>0</v>
      </c>
      <c r="J147" s="413">
        <v>0</v>
      </c>
      <c r="K147" s="413">
        <v>0</v>
      </c>
      <c r="L147" s="413">
        <v>0</v>
      </c>
      <c r="M147" s="413">
        <v>0</v>
      </c>
      <c r="N147" s="413">
        <v>0</v>
      </c>
    </row>
    <row r="148" spans="1:14" x14ac:dyDescent="0.25">
      <c r="A148" s="413">
        <v>96</v>
      </c>
      <c r="B148" s="413"/>
      <c r="C148" s="413">
        <v>0</v>
      </c>
      <c r="D148" s="413">
        <v>0</v>
      </c>
      <c r="E148" s="413">
        <v>0</v>
      </c>
      <c r="F148" s="413">
        <v>0</v>
      </c>
      <c r="G148" s="413">
        <v>0</v>
      </c>
      <c r="H148" s="413">
        <v>0</v>
      </c>
      <c r="I148" s="413">
        <v>0</v>
      </c>
      <c r="J148" s="413">
        <v>0</v>
      </c>
      <c r="K148" s="413">
        <v>0</v>
      </c>
      <c r="L148" s="413">
        <v>0</v>
      </c>
      <c r="M148" s="413">
        <v>0</v>
      </c>
      <c r="N148" s="413">
        <v>0</v>
      </c>
    </row>
    <row r="149" spans="1:14" x14ac:dyDescent="0.25">
      <c r="A149" s="413">
        <v>97</v>
      </c>
      <c r="B149" s="413"/>
      <c r="C149" s="413">
        <v>162.53</v>
      </c>
      <c r="D149" s="413">
        <v>198.17</v>
      </c>
      <c r="E149" s="413">
        <v>154.18</v>
      </c>
      <c r="F149" s="413">
        <v>172.77</v>
      </c>
      <c r="G149" s="413">
        <v>246.64</v>
      </c>
      <c r="H149" s="413">
        <v>330.99</v>
      </c>
      <c r="I149" s="413">
        <v>415.49</v>
      </c>
      <c r="J149" s="413">
        <v>402.5</v>
      </c>
      <c r="K149" s="413">
        <v>455.43</v>
      </c>
      <c r="L149" s="413">
        <v>396.57</v>
      </c>
      <c r="M149" s="413">
        <v>226.39</v>
      </c>
      <c r="N149" s="413">
        <v>177.42</v>
      </c>
    </row>
    <row r="150" spans="1:14" x14ac:dyDescent="0.25">
      <c r="A150" s="413">
        <v>98</v>
      </c>
      <c r="B150" s="413"/>
      <c r="C150" s="413">
        <v>96.07</v>
      </c>
      <c r="D150" s="413">
        <v>117.96</v>
      </c>
      <c r="E150" s="413">
        <v>91.59</v>
      </c>
      <c r="F150" s="413">
        <v>99.02</v>
      </c>
      <c r="G150" s="413">
        <v>133.41999999999999</v>
      </c>
      <c r="H150" s="413">
        <v>184.6</v>
      </c>
      <c r="I150" s="413">
        <v>229.88</v>
      </c>
      <c r="J150" s="413">
        <v>222.49</v>
      </c>
      <c r="K150" s="413">
        <v>247.17</v>
      </c>
      <c r="L150" s="413">
        <v>213.61</v>
      </c>
      <c r="M150" s="413">
        <v>124.51</v>
      </c>
      <c r="N150" s="413">
        <v>96.38</v>
      </c>
    </row>
    <row r="151" spans="1:14" x14ac:dyDescent="0.25">
      <c r="A151" s="413">
        <v>99</v>
      </c>
      <c r="B151" s="413"/>
      <c r="C151" s="413">
        <v>79.78</v>
      </c>
      <c r="D151" s="413">
        <v>84.9</v>
      </c>
      <c r="E151" s="413">
        <v>85.05</v>
      </c>
      <c r="F151" s="413">
        <v>72.84</v>
      </c>
      <c r="G151" s="413">
        <v>60.08</v>
      </c>
      <c r="H151" s="413">
        <v>54.03</v>
      </c>
      <c r="I151" s="413">
        <v>49.29</v>
      </c>
      <c r="J151" s="413">
        <v>46.55</v>
      </c>
      <c r="K151" s="413">
        <v>46.89</v>
      </c>
      <c r="L151" s="413">
        <v>51.21</v>
      </c>
      <c r="M151" s="413">
        <v>58.49</v>
      </c>
      <c r="N151" s="413">
        <v>69.59</v>
      </c>
    </row>
    <row r="152" spans="1:14" x14ac:dyDescent="0.25">
      <c r="A152" s="413">
        <v>100</v>
      </c>
      <c r="B152" s="413"/>
      <c r="C152" s="413">
        <v>5.0599999999999996</v>
      </c>
      <c r="D152" s="413">
        <v>5.89</v>
      </c>
      <c r="E152" s="413">
        <v>5.65</v>
      </c>
      <c r="F152" s="413">
        <v>4.72</v>
      </c>
      <c r="G152" s="413">
        <v>4.16</v>
      </c>
      <c r="H152" s="413">
        <v>3.85</v>
      </c>
      <c r="I152" s="413">
        <v>3.81</v>
      </c>
      <c r="J152" s="413">
        <v>3.07</v>
      </c>
      <c r="K152" s="413">
        <v>3.8</v>
      </c>
      <c r="L152" s="413">
        <v>4.67</v>
      </c>
      <c r="M152" s="413">
        <v>4.88</v>
      </c>
      <c r="N152" s="413">
        <v>4.7300000000000004</v>
      </c>
    </row>
    <row r="153" spans="1:14" x14ac:dyDescent="0.25">
      <c r="A153" s="413">
        <v>101</v>
      </c>
      <c r="B153" s="413"/>
      <c r="C153" s="413">
        <v>114.15</v>
      </c>
      <c r="D153" s="413">
        <v>131.21</v>
      </c>
      <c r="E153" s="413">
        <v>103.93</v>
      </c>
      <c r="F153" s="413">
        <v>74.849999999999994</v>
      </c>
      <c r="G153" s="413">
        <v>92.55</v>
      </c>
      <c r="H153" s="413">
        <v>99.12</v>
      </c>
      <c r="I153" s="413">
        <v>114.67</v>
      </c>
      <c r="J153" s="413">
        <v>126.52</v>
      </c>
      <c r="K153" s="413">
        <v>155.88</v>
      </c>
      <c r="L153" s="413">
        <v>170.21</v>
      </c>
      <c r="M153" s="413">
        <v>112.35</v>
      </c>
      <c r="N153" s="413">
        <v>95.55</v>
      </c>
    </row>
    <row r="154" spans="1:14" x14ac:dyDescent="0.25">
      <c r="A154" s="413">
        <v>102</v>
      </c>
      <c r="B154" s="413"/>
      <c r="C154" s="413">
        <v>166.43</v>
      </c>
      <c r="D154" s="413">
        <v>143.5</v>
      </c>
      <c r="E154" s="413">
        <v>126.67</v>
      </c>
      <c r="F154" s="413">
        <v>192.38</v>
      </c>
      <c r="G154" s="413">
        <v>254.82</v>
      </c>
      <c r="H154" s="413">
        <v>305.52</v>
      </c>
      <c r="I154" s="413">
        <v>297.25</v>
      </c>
      <c r="J154" s="413">
        <v>274.48</v>
      </c>
      <c r="K154" s="413">
        <v>317.20999999999998</v>
      </c>
      <c r="L154" s="413">
        <v>360.8</v>
      </c>
      <c r="M154" s="413">
        <v>273.23</v>
      </c>
      <c r="N154" s="413">
        <v>212.84</v>
      </c>
    </row>
    <row r="155" spans="1:14" x14ac:dyDescent="0.25">
      <c r="A155" s="413">
        <v>103</v>
      </c>
      <c r="B155" s="413"/>
      <c r="C155" s="413">
        <v>173.05</v>
      </c>
      <c r="D155" s="413">
        <v>149.09</v>
      </c>
      <c r="E155" s="413">
        <v>131.57</v>
      </c>
      <c r="F155" s="413">
        <v>198.36</v>
      </c>
      <c r="G155" s="413">
        <v>263.52999999999997</v>
      </c>
      <c r="H155" s="413">
        <v>317.39999999999998</v>
      </c>
      <c r="I155" s="413">
        <v>309.17</v>
      </c>
      <c r="J155" s="413">
        <v>285.04000000000002</v>
      </c>
      <c r="K155" s="413">
        <v>328.42</v>
      </c>
      <c r="L155" s="413">
        <v>374.54</v>
      </c>
      <c r="M155" s="413">
        <v>284.89</v>
      </c>
      <c r="N155" s="413">
        <v>221.23</v>
      </c>
    </row>
    <row r="156" spans="1:14" x14ac:dyDescent="0.25">
      <c r="A156" s="413">
        <v>104</v>
      </c>
      <c r="B156" s="413"/>
      <c r="C156" s="413">
        <v>47</v>
      </c>
      <c r="D156" s="413">
        <v>47</v>
      </c>
      <c r="E156" s="413">
        <v>43</v>
      </c>
      <c r="F156" s="413">
        <v>31</v>
      </c>
      <c r="G156" s="413">
        <v>24</v>
      </c>
      <c r="H156" s="413">
        <v>22</v>
      </c>
      <c r="I156" s="413">
        <v>19</v>
      </c>
      <c r="J156" s="413">
        <v>17</v>
      </c>
      <c r="K156" s="413">
        <v>22</v>
      </c>
      <c r="L156" s="413">
        <v>28</v>
      </c>
      <c r="M156" s="413">
        <v>28</v>
      </c>
      <c r="N156" s="413">
        <v>36</v>
      </c>
    </row>
    <row r="157" spans="1:14" x14ac:dyDescent="0.25">
      <c r="A157" s="413">
        <v>105</v>
      </c>
      <c r="B157" s="413"/>
      <c r="C157" s="413">
        <v>0</v>
      </c>
      <c r="D157" s="413">
        <v>0</v>
      </c>
      <c r="E157" s="413">
        <v>0</v>
      </c>
      <c r="F157" s="413">
        <v>0</v>
      </c>
      <c r="G157" s="413">
        <v>0</v>
      </c>
      <c r="H157" s="413">
        <v>0</v>
      </c>
      <c r="I157" s="413">
        <v>0</v>
      </c>
      <c r="J157" s="413">
        <v>0</v>
      </c>
      <c r="K157" s="413">
        <v>0</v>
      </c>
      <c r="L157" s="413">
        <v>0</v>
      </c>
      <c r="M157" s="413">
        <v>0</v>
      </c>
      <c r="N157" s="413">
        <v>0</v>
      </c>
    </row>
    <row r="158" spans="1:14" x14ac:dyDescent="0.25">
      <c r="A158" s="413">
        <v>106</v>
      </c>
      <c r="B158" s="413"/>
      <c r="C158" s="413">
        <v>0</v>
      </c>
      <c r="D158" s="413">
        <v>0</v>
      </c>
      <c r="E158" s="413">
        <v>0</v>
      </c>
      <c r="F158" s="413">
        <v>0</v>
      </c>
      <c r="G158" s="413">
        <v>0</v>
      </c>
      <c r="H158" s="413">
        <v>0</v>
      </c>
      <c r="I158" s="413">
        <v>0</v>
      </c>
      <c r="J158" s="413">
        <v>0</v>
      </c>
      <c r="K158" s="413">
        <v>0</v>
      </c>
      <c r="L158" s="413">
        <v>0</v>
      </c>
      <c r="M158" s="413">
        <v>0</v>
      </c>
      <c r="N158" s="413">
        <v>0</v>
      </c>
    </row>
    <row r="159" spans="1:14" x14ac:dyDescent="0.25">
      <c r="A159" s="413">
        <v>107</v>
      </c>
      <c r="B159" s="413"/>
      <c r="C159" s="413">
        <v>0</v>
      </c>
      <c r="D159" s="413">
        <v>0</v>
      </c>
      <c r="E159" s="413">
        <v>0</v>
      </c>
      <c r="F159" s="413">
        <v>0</v>
      </c>
      <c r="G159" s="413">
        <v>0</v>
      </c>
      <c r="H159" s="413">
        <v>0</v>
      </c>
      <c r="I159" s="413">
        <v>0</v>
      </c>
      <c r="J159" s="413">
        <v>0</v>
      </c>
      <c r="K159" s="413">
        <v>0</v>
      </c>
      <c r="L159" s="413">
        <v>0</v>
      </c>
      <c r="M159" s="413">
        <v>0</v>
      </c>
      <c r="N159" s="413">
        <v>0</v>
      </c>
    </row>
    <row r="160" spans="1:14" x14ac:dyDescent="0.25">
      <c r="A160" s="413">
        <v>108</v>
      </c>
      <c r="B160" s="413"/>
      <c r="C160" s="413">
        <v>0</v>
      </c>
      <c r="D160" s="413">
        <v>0</v>
      </c>
      <c r="E160" s="413">
        <v>0</v>
      </c>
      <c r="F160" s="413">
        <v>0</v>
      </c>
      <c r="G160" s="413">
        <v>0</v>
      </c>
      <c r="H160" s="413">
        <v>0</v>
      </c>
      <c r="I160" s="413">
        <v>0</v>
      </c>
      <c r="J160" s="413">
        <v>0</v>
      </c>
      <c r="K160" s="413">
        <v>0</v>
      </c>
      <c r="L160" s="413">
        <v>0</v>
      </c>
      <c r="M160" s="413">
        <v>0</v>
      </c>
      <c r="N160" s="413">
        <v>0</v>
      </c>
    </row>
    <row r="161" spans="1:14" x14ac:dyDescent="0.25">
      <c r="A161" s="413">
        <v>109</v>
      </c>
      <c r="B161" s="413"/>
      <c r="C161" s="413">
        <v>26.16</v>
      </c>
      <c r="D161" s="413">
        <v>26.09</v>
      </c>
      <c r="E161" s="413">
        <v>23.97</v>
      </c>
      <c r="F161" s="413">
        <v>17.079999999999998</v>
      </c>
      <c r="G161" s="413">
        <v>12.75</v>
      </c>
      <c r="H161" s="413">
        <v>11.5</v>
      </c>
      <c r="I161" s="413">
        <v>9.51</v>
      </c>
      <c r="J161" s="413">
        <v>8.8000000000000007</v>
      </c>
      <c r="K161" s="413">
        <v>12.51</v>
      </c>
      <c r="L161" s="413">
        <v>15.78</v>
      </c>
      <c r="M161" s="413">
        <v>16.22</v>
      </c>
      <c r="N161" s="413">
        <v>20.94</v>
      </c>
    </row>
    <row r="162" spans="1:14" x14ac:dyDescent="0.25">
      <c r="A162" s="413">
        <v>110</v>
      </c>
      <c r="B162" s="413"/>
      <c r="C162" s="413">
        <v>21.92</v>
      </c>
      <c r="D162" s="413">
        <v>20.170000000000002</v>
      </c>
      <c r="E162" s="413">
        <v>16.62</v>
      </c>
      <c r="F162" s="413">
        <v>21.28</v>
      </c>
      <c r="G162" s="413">
        <v>30.07</v>
      </c>
      <c r="H162" s="413">
        <v>35.380000000000003</v>
      </c>
      <c r="I162" s="413">
        <v>40.880000000000003</v>
      </c>
      <c r="J162" s="413">
        <v>39.880000000000003</v>
      </c>
      <c r="K162" s="413">
        <v>42.74</v>
      </c>
      <c r="L162" s="413">
        <v>45.99</v>
      </c>
      <c r="M162" s="413">
        <v>32.57</v>
      </c>
      <c r="N162" s="413">
        <v>24.53</v>
      </c>
    </row>
    <row r="163" spans="1:14" x14ac:dyDescent="0.25">
      <c r="A163" s="413">
        <v>111</v>
      </c>
      <c r="B163" s="413"/>
      <c r="C163" s="413">
        <v>139.09</v>
      </c>
      <c r="D163" s="413">
        <v>123.53</v>
      </c>
      <c r="E163" s="413">
        <v>107.05</v>
      </c>
      <c r="F163" s="413">
        <v>142.08000000000001</v>
      </c>
      <c r="G163" s="413">
        <v>201.43</v>
      </c>
      <c r="H163" s="413">
        <v>249.33</v>
      </c>
      <c r="I163" s="413">
        <v>276.73</v>
      </c>
      <c r="J163" s="413">
        <v>267.91000000000003</v>
      </c>
      <c r="K163" s="413">
        <v>303.39</v>
      </c>
      <c r="L163" s="413">
        <v>309.12</v>
      </c>
      <c r="M163" s="413">
        <v>221.93</v>
      </c>
      <c r="N163" s="413">
        <v>172.62</v>
      </c>
    </row>
    <row r="164" spans="1:14" x14ac:dyDescent="0.25">
      <c r="A164" s="413">
        <v>112</v>
      </c>
      <c r="B164" s="413"/>
      <c r="C164" s="413">
        <v>140.57</v>
      </c>
      <c r="D164" s="413">
        <v>124.54</v>
      </c>
      <c r="E164" s="413">
        <v>108.1</v>
      </c>
      <c r="F164" s="413">
        <v>143.38999999999999</v>
      </c>
      <c r="G164" s="413">
        <v>203.23</v>
      </c>
      <c r="H164" s="413">
        <v>251.47</v>
      </c>
      <c r="I164" s="413">
        <v>279.13</v>
      </c>
      <c r="J164" s="413">
        <v>269.99</v>
      </c>
      <c r="K164" s="413">
        <v>305.86</v>
      </c>
      <c r="L164" s="413">
        <v>311.64999999999998</v>
      </c>
      <c r="M164" s="413">
        <v>223.66</v>
      </c>
      <c r="N164" s="413">
        <v>174.01</v>
      </c>
    </row>
    <row r="165" spans="1:14" x14ac:dyDescent="0.25">
      <c r="A165" s="413">
        <v>113</v>
      </c>
      <c r="B165" s="413"/>
      <c r="C165" s="413">
        <v>173.93</v>
      </c>
      <c r="D165" s="413">
        <v>154.41</v>
      </c>
      <c r="E165" s="413">
        <v>135.66</v>
      </c>
      <c r="F165" s="413">
        <v>182.47</v>
      </c>
      <c r="G165" s="413">
        <v>257.99</v>
      </c>
      <c r="H165" s="413">
        <v>318.52999999999997</v>
      </c>
      <c r="I165" s="413">
        <v>357.18</v>
      </c>
      <c r="J165" s="413">
        <v>339.4</v>
      </c>
      <c r="K165" s="413">
        <v>388.63</v>
      </c>
      <c r="L165" s="413">
        <v>395.34</v>
      </c>
      <c r="M165" s="413">
        <v>287.3</v>
      </c>
      <c r="N165" s="413">
        <v>216.23</v>
      </c>
    </row>
    <row r="166" spans="1:14" x14ac:dyDescent="0.25">
      <c r="A166" s="413">
        <v>114</v>
      </c>
      <c r="B166" s="413"/>
      <c r="C166" s="413">
        <v>211.61</v>
      </c>
      <c r="D166" s="413">
        <v>190.34</v>
      </c>
      <c r="E166" s="413">
        <v>168.6</v>
      </c>
      <c r="F166" s="413">
        <v>231.43</v>
      </c>
      <c r="G166" s="413">
        <v>315.64</v>
      </c>
      <c r="H166" s="413">
        <v>402.61</v>
      </c>
      <c r="I166" s="413">
        <v>448.22</v>
      </c>
      <c r="J166" s="413">
        <v>413.18</v>
      </c>
      <c r="K166" s="413">
        <v>471.98</v>
      </c>
      <c r="L166" s="413">
        <v>478.47</v>
      </c>
      <c r="M166" s="413">
        <v>343.3</v>
      </c>
      <c r="N166" s="413">
        <v>260.62</v>
      </c>
    </row>
    <row r="167" spans="1:14" x14ac:dyDescent="0.25">
      <c r="A167" s="413">
        <v>115</v>
      </c>
      <c r="B167" s="413"/>
      <c r="C167" s="413">
        <v>25.38</v>
      </c>
      <c r="D167" s="413">
        <v>27.13</v>
      </c>
      <c r="E167" s="413">
        <v>23.87</v>
      </c>
      <c r="F167" s="413">
        <v>17.95</v>
      </c>
      <c r="G167" s="413">
        <v>17.2</v>
      </c>
      <c r="H167" s="413">
        <v>16.98</v>
      </c>
      <c r="I167" s="413">
        <v>16.57</v>
      </c>
      <c r="J167" s="413">
        <v>14.64</v>
      </c>
      <c r="K167" s="413">
        <v>18.010000000000002</v>
      </c>
      <c r="L167" s="413">
        <v>20.36</v>
      </c>
      <c r="M167" s="413">
        <v>19.71</v>
      </c>
      <c r="N167" s="413">
        <v>20.66</v>
      </c>
    </row>
    <row r="168" spans="1:14" x14ac:dyDescent="0.25">
      <c r="A168" s="413">
        <v>116</v>
      </c>
      <c r="B168" s="413"/>
      <c r="C168" s="413">
        <v>5.9</v>
      </c>
      <c r="D168" s="413">
        <v>5.88</v>
      </c>
      <c r="E168" s="413">
        <v>5.38</v>
      </c>
      <c r="F168" s="413">
        <v>3.77</v>
      </c>
      <c r="G168" s="413">
        <v>2.76</v>
      </c>
      <c r="H168" s="413">
        <v>2.46</v>
      </c>
      <c r="I168" s="413">
        <v>2</v>
      </c>
      <c r="J168" s="413">
        <v>1.83</v>
      </c>
      <c r="K168" s="413">
        <v>2.7</v>
      </c>
      <c r="L168" s="413">
        <v>3.47</v>
      </c>
      <c r="M168" s="413">
        <v>3.57</v>
      </c>
      <c r="N168" s="413">
        <v>4.68</v>
      </c>
    </row>
    <row r="169" spans="1:14" x14ac:dyDescent="0.25">
      <c r="A169" s="413">
        <v>117</v>
      </c>
      <c r="B169" s="413"/>
      <c r="C169" s="413">
        <v>20.46</v>
      </c>
      <c r="D169" s="413">
        <v>21.39</v>
      </c>
      <c r="E169" s="413">
        <v>19.22</v>
      </c>
      <c r="F169" s="413">
        <v>13.5</v>
      </c>
      <c r="G169" s="413">
        <v>11.12</v>
      </c>
      <c r="H169" s="413">
        <v>10.83</v>
      </c>
      <c r="I169" s="413">
        <v>9.23</v>
      </c>
      <c r="J169" s="413">
        <v>8.27</v>
      </c>
      <c r="K169" s="413">
        <v>9.86</v>
      </c>
      <c r="L169" s="413">
        <v>11.72</v>
      </c>
      <c r="M169" s="413">
        <v>12.1</v>
      </c>
      <c r="N169" s="413">
        <v>15.29</v>
      </c>
    </row>
    <row r="170" spans="1:14" x14ac:dyDescent="0.25">
      <c r="A170" s="413">
        <v>118</v>
      </c>
      <c r="B170" s="413"/>
      <c r="C170" s="413">
        <v>26.16</v>
      </c>
      <c r="D170" s="413">
        <v>26.09</v>
      </c>
      <c r="E170" s="413">
        <v>23.97</v>
      </c>
      <c r="F170" s="413">
        <v>17.079999999999998</v>
      </c>
      <c r="G170" s="413">
        <v>12.75</v>
      </c>
      <c r="H170" s="413">
        <v>11.5</v>
      </c>
      <c r="I170" s="413">
        <v>9.51</v>
      </c>
      <c r="J170" s="413">
        <v>8.8000000000000007</v>
      </c>
      <c r="K170" s="413">
        <v>12.51</v>
      </c>
      <c r="L170" s="413">
        <v>15.78</v>
      </c>
      <c r="M170" s="413">
        <v>16.22</v>
      </c>
      <c r="N170" s="413">
        <v>20.94</v>
      </c>
    </row>
    <row r="171" spans="1:14" x14ac:dyDescent="0.25">
      <c r="A171" s="413">
        <v>119</v>
      </c>
      <c r="B171" s="413"/>
      <c r="C171" s="413">
        <v>32.049999999999997</v>
      </c>
      <c r="D171" s="413">
        <v>31.97</v>
      </c>
      <c r="E171" s="413">
        <v>29.36</v>
      </c>
      <c r="F171" s="413">
        <v>20.85</v>
      </c>
      <c r="G171" s="413">
        <v>15.51</v>
      </c>
      <c r="H171" s="413">
        <v>13.97</v>
      </c>
      <c r="I171" s="413">
        <v>11.51</v>
      </c>
      <c r="J171" s="413">
        <v>10.63</v>
      </c>
      <c r="K171" s="413">
        <v>15.21</v>
      </c>
      <c r="L171" s="413">
        <v>19.25</v>
      </c>
      <c r="M171" s="413">
        <v>19.79</v>
      </c>
      <c r="N171" s="413">
        <v>25.62</v>
      </c>
    </row>
    <row r="172" spans="1:14" x14ac:dyDescent="0.25">
      <c r="A172" s="413">
        <v>120</v>
      </c>
      <c r="B172" s="413"/>
      <c r="C172" s="413">
        <v>44.18</v>
      </c>
      <c r="D172" s="413">
        <v>46.99</v>
      </c>
      <c r="E172" s="413">
        <v>44.7</v>
      </c>
      <c r="F172" s="413">
        <v>32.15</v>
      </c>
      <c r="G172" s="413">
        <v>25.74</v>
      </c>
      <c r="H172" s="413">
        <v>22.89</v>
      </c>
      <c r="I172" s="413">
        <v>19.18</v>
      </c>
      <c r="J172" s="413">
        <v>16.71</v>
      </c>
      <c r="K172" s="413">
        <v>17.34</v>
      </c>
      <c r="L172" s="413">
        <v>19.739999999999998</v>
      </c>
      <c r="M172" s="413">
        <v>23.1</v>
      </c>
      <c r="N172" s="413">
        <v>32.83</v>
      </c>
    </row>
    <row r="173" spans="1:14" x14ac:dyDescent="0.25">
      <c r="A173" s="413">
        <v>121</v>
      </c>
      <c r="B173" s="413"/>
      <c r="C173" s="413">
        <v>104.96</v>
      </c>
      <c r="D173" s="413">
        <v>110.62</v>
      </c>
      <c r="E173" s="413">
        <v>100.71</v>
      </c>
      <c r="F173" s="413">
        <v>77.72</v>
      </c>
      <c r="G173" s="413">
        <v>60.32</v>
      </c>
      <c r="H173" s="413">
        <v>53.51</v>
      </c>
      <c r="I173" s="413">
        <v>46.61</v>
      </c>
      <c r="J173" s="413">
        <v>41.41</v>
      </c>
      <c r="K173" s="413">
        <v>43.93</v>
      </c>
      <c r="L173" s="413">
        <v>49.97</v>
      </c>
      <c r="M173" s="413">
        <v>57.98</v>
      </c>
      <c r="N173" s="413">
        <v>77.97</v>
      </c>
    </row>
    <row r="174" spans="1:14" x14ac:dyDescent="0.25">
      <c r="A174" s="413">
        <v>122</v>
      </c>
      <c r="B174" s="413"/>
      <c r="C174" s="413">
        <v>119.74</v>
      </c>
      <c r="D174" s="413">
        <v>127.03</v>
      </c>
      <c r="E174" s="413">
        <v>114.53</v>
      </c>
      <c r="F174" s="413">
        <v>88.38</v>
      </c>
      <c r="G174" s="413">
        <v>68.900000000000006</v>
      </c>
      <c r="H174" s="413">
        <v>61.47</v>
      </c>
      <c r="I174" s="413">
        <v>53.25</v>
      </c>
      <c r="J174" s="413">
        <v>47.12</v>
      </c>
      <c r="K174" s="413">
        <v>50.07</v>
      </c>
      <c r="L174" s="413">
        <v>56.76</v>
      </c>
      <c r="M174" s="413">
        <v>66.14</v>
      </c>
      <c r="N174" s="413">
        <v>88.46</v>
      </c>
    </row>
    <row r="175" spans="1:14" x14ac:dyDescent="0.25">
      <c r="A175" s="413">
        <v>123</v>
      </c>
      <c r="B175" s="413"/>
      <c r="C175" s="413">
        <v>374.21</v>
      </c>
      <c r="D175" s="413">
        <v>393.76</v>
      </c>
      <c r="E175" s="413">
        <v>378.5</v>
      </c>
      <c r="F175" s="413">
        <v>266.16000000000003</v>
      </c>
      <c r="G175" s="413">
        <v>186.36</v>
      </c>
      <c r="H175" s="413">
        <v>163</v>
      </c>
      <c r="I175" s="413">
        <v>137.25</v>
      </c>
      <c r="J175" s="413">
        <v>117.96</v>
      </c>
      <c r="K175" s="413">
        <v>121.53</v>
      </c>
      <c r="L175" s="413">
        <v>145.91999999999999</v>
      </c>
      <c r="M175" s="413">
        <v>183.76</v>
      </c>
      <c r="N175" s="413">
        <v>266.58</v>
      </c>
    </row>
    <row r="176" spans="1:14" x14ac:dyDescent="0.25">
      <c r="A176" s="413">
        <v>124</v>
      </c>
      <c r="B176" s="413"/>
      <c r="C176" s="413">
        <v>0</v>
      </c>
      <c r="D176" s="413">
        <v>0</v>
      </c>
      <c r="E176" s="413">
        <v>0</v>
      </c>
      <c r="F176" s="413">
        <v>0</v>
      </c>
      <c r="G176" s="413">
        <v>0</v>
      </c>
      <c r="H176" s="413">
        <v>0</v>
      </c>
      <c r="I176" s="413">
        <v>0</v>
      </c>
      <c r="J176" s="413">
        <v>0</v>
      </c>
      <c r="K176" s="413">
        <v>0</v>
      </c>
      <c r="L176" s="413">
        <v>0</v>
      </c>
      <c r="M176" s="413">
        <v>0</v>
      </c>
      <c r="N176" s="413">
        <v>0</v>
      </c>
    </row>
    <row r="177" spans="1:14" x14ac:dyDescent="0.25">
      <c r="A177" s="413">
        <v>125</v>
      </c>
      <c r="B177" s="413"/>
      <c r="C177" s="413">
        <v>490.82</v>
      </c>
      <c r="D177" s="413">
        <v>510.03</v>
      </c>
      <c r="E177" s="413">
        <v>484.61</v>
      </c>
      <c r="F177" s="413">
        <v>336.41</v>
      </c>
      <c r="G177" s="413">
        <v>236.37</v>
      </c>
      <c r="H177" s="413">
        <v>204.26</v>
      </c>
      <c r="I177" s="413">
        <v>169.77</v>
      </c>
      <c r="J177" s="413">
        <v>145.29</v>
      </c>
      <c r="K177" s="413">
        <v>149.63</v>
      </c>
      <c r="L177" s="413">
        <v>180.76</v>
      </c>
      <c r="M177" s="413">
        <v>237.98</v>
      </c>
      <c r="N177" s="413">
        <v>348.79</v>
      </c>
    </row>
    <row r="178" spans="1:14" x14ac:dyDescent="0.25">
      <c r="A178" s="413">
        <v>126</v>
      </c>
      <c r="B178" s="413"/>
      <c r="C178" s="413">
        <v>340</v>
      </c>
      <c r="D178" s="413">
        <v>340</v>
      </c>
      <c r="E178" s="413">
        <v>340</v>
      </c>
      <c r="F178" s="413">
        <v>340</v>
      </c>
      <c r="G178" s="413">
        <v>203</v>
      </c>
      <c r="H178" s="413">
        <v>163</v>
      </c>
      <c r="I178" s="413">
        <v>117</v>
      </c>
      <c r="J178" s="413">
        <v>89</v>
      </c>
      <c r="K178" s="413">
        <v>89</v>
      </c>
      <c r="L178" s="413">
        <v>121</v>
      </c>
      <c r="M178" s="413">
        <v>208</v>
      </c>
      <c r="N178" s="413">
        <v>340</v>
      </c>
    </row>
    <row r="179" spans="1:14" x14ac:dyDescent="0.25">
      <c r="A179" s="413">
        <v>127</v>
      </c>
      <c r="B179" s="413"/>
      <c r="C179" s="413">
        <v>752</v>
      </c>
      <c r="D179" s="413">
        <v>749</v>
      </c>
      <c r="E179" s="413">
        <v>690</v>
      </c>
      <c r="F179" s="413">
        <v>453</v>
      </c>
      <c r="G179" s="413">
        <v>293</v>
      </c>
      <c r="H179" s="413">
        <v>253</v>
      </c>
      <c r="I179" s="413">
        <v>207</v>
      </c>
      <c r="J179" s="413">
        <v>179</v>
      </c>
      <c r="K179" s="413">
        <v>179</v>
      </c>
      <c r="L179" s="413">
        <v>211</v>
      </c>
      <c r="M179" s="413">
        <v>298</v>
      </c>
      <c r="N179" s="413">
        <v>506</v>
      </c>
    </row>
    <row r="180" spans="1:14" x14ac:dyDescent="0.25">
      <c r="A180" s="413">
        <v>128</v>
      </c>
      <c r="B180" s="413"/>
      <c r="C180" s="413">
        <v>0</v>
      </c>
      <c r="D180" s="413">
        <v>0</v>
      </c>
      <c r="E180" s="413">
        <v>0</v>
      </c>
      <c r="F180" s="413">
        <v>0</v>
      </c>
      <c r="G180" s="413">
        <v>0</v>
      </c>
      <c r="H180" s="413">
        <v>0</v>
      </c>
      <c r="I180" s="413">
        <v>0</v>
      </c>
      <c r="J180" s="413">
        <v>0</v>
      </c>
      <c r="K180" s="413">
        <v>0</v>
      </c>
      <c r="L180" s="413">
        <v>0</v>
      </c>
      <c r="M180" s="413">
        <v>0</v>
      </c>
      <c r="N180" s="413">
        <v>0</v>
      </c>
    </row>
    <row r="181" spans="1:14" x14ac:dyDescent="0.25">
      <c r="A181" s="413">
        <v>129</v>
      </c>
      <c r="B181" s="413"/>
      <c r="C181" s="413">
        <v>946.6</v>
      </c>
      <c r="D181" s="413">
        <v>944.99</v>
      </c>
      <c r="E181" s="413">
        <v>883.21</v>
      </c>
      <c r="F181" s="413">
        <v>638.91999999999996</v>
      </c>
      <c r="G181" s="413">
        <v>457.04</v>
      </c>
      <c r="H181" s="413">
        <v>384.78</v>
      </c>
      <c r="I181" s="413">
        <v>323.62</v>
      </c>
      <c r="J181" s="413">
        <v>278.58999999999997</v>
      </c>
      <c r="K181" s="413">
        <v>282.27</v>
      </c>
      <c r="L181" s="413">
        <v>335.83</v>
      </c>
      <c r="M181" s="413">
        <v>463.07</v>
      </c>
      <c r="N181" s="413">
        <v>692.03</v>
      </c>
    </row>
    <row r="182" spans="1:14" x14ac:dyDescent="0.25">
      <c r="A182" s="413">
        <v>130</v>
      </c>
      <c r="B182" s="413"/>
      <c r="C182" s="413">
        <v>1056.9000000000001</v>
      </c>
      <c r="D182" s="413">
        <v>1058.9100000000001</v>
      </c>
      <c r="E182" s="413">
        <v>989.51</v>
      </c>
      <c r="F182" s="413">
        <v>710.7</v>
      </c>
      <c r="G182" s="413">
        <v>505.13</v>
      </c>
      <c r="H182" s="413">
        <v>424.45</v>
      </c>
      <c r="I182" s="413">
        <v>356.37</v>
      </c>
      <c r="J182" s="413">
        <v>306.5</v>
      </c>
      <c r="K182" s="413">
        <v>310.93</v>
      </c>
      <c r="L182" s="413">
        <v>371.66</v>
      </c>
      <c r="M182" s="413">
        <v>512.95000000000005</v>
      </c>
      <c r="N182" s="413">
        <v>774.04</v>
      </c>
    </row>
    <row r="183" spans="1:14" x14ac:dyDescent="0.25">
      <c r="A183" s="413">
        <v>131</v>
      </c>
      <c r="B183" s="413"/>
      <c r="C183" s="413">
        <v>144</v>
      </c>
      <c r="D183" s="413">
        <v>144</v>
      </c>
      <c r="E183" s="413">
        <v>144</v>
      </c>
      <c r="F183" s="413">
        <v>144</v>
      </c>
      <c r="G183" s="413">
        <v>144</v>
      </c>
      <c r="H183" s="413">
        <v>123</v>
      </c>
      <c r="I183" s="413">
        <v>110</v>
      </c>
      <c r="J183" s="413">
        <v>94</v>
      </c>
      <c r="K183" s="413">
        <v>97</v>
      </c>
      <c r="L183" s="413">
        <v>117</v>
      </c>
      <c r="M183" s="413">
        <v>144</v>
      </c>
      <c r="N183" s="413">
        <v>144</v>
      </c>
    </row>
    <row r="184" spans="1:14" x14ac:dyDescent="0.25">
      <c r="A184" s="413">
        <v>132</v>
      </c>
      <c r="B184" s="413"/>
      <c r="C184" s="413">
        <v>34</v>
      </c>
      <c r="D184" s="413">
        <v>34</v>
      </c>
      <c r="E184" s="413">
        <v>32</v>
      </c>
      <c r="F184" s="413">
        <v>24</v>
      </c>
      <c r="G184" s="413">
        <v>17</v>
      </c>
      <c r="H184" s="413">
        <v>12</v>
      </c>
      <c r="I184" s="413">
        <v>10</v>
      </c>
      <c r="J184" s="413">
        <v>9</v>
      </c>
      <c r="K184" s="413">
        <v>9</v>
      </c>
      <c r="L184" s="413">
        <v>11</v>
      </c>
      <c r="M184" s="413">
        <v>17</v>
      </c>
      <c r="N184" s="413">
        <v>26</v>
      </c>
    </row>
    <row r="185" spans="1:14" x14ac:dyDescent="0.25">
      <c r="A185" s="413">
        <v>133</v>
      </c>
      <c r="B185" s="413"/>
      <c r="C185" s="413">
        <v>0</v>
      </c>
      <c r="D185" s="413">
        <v>0</v>
      </c>
      <c r="E185" s="413">
        <v>0</v>
      </c>
      <c r="F185" s="413">
        <v>0</v>
      </c>
      <c r="G185" s="413">
        <v>0</v>
      </c>
      <c r="H185" s="413">
        <v>0</v>
      </c>
      <c r="I185" s="413">
        <v>0</v>
      </c>
      <c r="J185" s="413">
        <v>0</v>
      </c>
      <c r="K185" s="413">
        <v>0</v>
      </c>
      <c r="L185" s="413">
        <v>0</v>
      </c>
      <c r="M185" s="413">
        <v>0</v>
      </c>
      <c r="N185" s="413">
        <v>0</v>
      </c>
    </row>
    <row r="186" spans="1:14" x14ac:dyDescent="0.25">
      <c r="A186" s="413">
        <v>134</v>
      </c>
      <c r="B186" s="413"/>
      <c r="C186" s="413">
        <v>285.61</v>
      </c>
      <c r="D186" s="413">
        <v>235.41</v>
      </c>
      <c r="E186" s="413">
        <v>210.51</v>
      </c>
      <c r="F186" s="413">
        <v>155.38</v>
      </c>
      <c r="G186" s="413">
        <v>111.39</v>
      </c>
      <c r="H186" s="413">
        <v>91</v>
      </c>
      <c r="I186" s="413">
        <v>77.349999999999994</v>
      </c>
      <c r="J186" s="413">
        <v>67.03</v>
      </c>
      <c r="K186" s="413">
        <v>64.22</v>
      </c>
      <c r="L186" s="413">
        <v>82.65</v>
      </c>
      <c r="M186" s="413">
        <v>157.57</v>
      </c>
      <c r="N186" s="413">
        <v>253.08</v>
      </c>
    </row>
    <row r="187" spans="1:14" x14ac:dyDescent="0.25">
      <c r="A187" s="413">
        <v>135</v>
      </c>
      <c r="B187" s="413"/>
      <c r="C187" s="413">
        <v>215.29</v>
      </c>
      <c r="D187" s="413">
        <v>189.86</v>
      </c>
      <c r="E187" s="413">
        <v>160.1</v>
      </c>
      <c r="F187" s="413">
        <v>116.74</v>
      </c>
      <c r="G187" s="413">
        <v>87.26</v>
      </c>
      <c r="H187" s="413">
        <v>74.650000000000006</v>
      </c>
      <c r="I187" s="413">
        <v>65.61</v>
      </c>
      <c r="J187" s="413">
        <v>57.89</v>
      </c>
      <c r="K187" s="413">
        <v>57.54</v>
      </c>
      <c r="L187" s="413">
        <v>68.290000000000006</v>
      </c>
      <c r="M187" s="413">
        <v>108.77</v>
      </c>
      <c r="N187" s="413">
        <v>173.39</v>
      </c>
    </row>
    <row r="188" spans="1:14" x14ac:dyDescent="0.25">
      <c r="A188" s="413">
        <v>136</v>
      </c>
      <c r="B188" s="413"/>
      <c r="C188" s="413">
        <v>0</v>
      </c>
      <c r="D188" s="413">
        <v>0</v>
      </c>
      <c r="E188" s="413">
        <v>0</v>
      </c>
      <c r="F188" s="413">
        <v>0</v>
      </c>
      <c r="G188" s="413">
        <v>0</v>
      </c>
      <c r="H188" s="413">
        <v>0</v>
      </c>
      <c r="I188" s="413">
        <v>0</v>
      </c>
      <c r="J188" s="413">
        <v>0</v>
      </c>
      <c r="K188" s="413">
        <v>0</v>
      </c>
      <c r="L188" s="413">
        <v>0</v>
      </c>
      <c r="M188" s="413">
        <v>0</v>
      </c>
      <c r="N188" s="413">
        <v>0</v>
      </c>
    </row>
    <row r="189" spans="1:14" x14ac:dyDescent="0.25">
      <c r="A189" s="413">
        <v>137</v>
      </c>
      <c r="B189" s="413"/>
      <c r="C189" s="413">
        <v>0</v>
      </c>
      <c r="D189" s="413">
        <v>0</v>
      </c>
      <c r="E189" s="413">
        <v>0</v>
      </c>
      <c r="F189" s="413">
        <v>0</v>
      </c>
      <c r="G189" s="413">
        <v>0</v>
      </c>
      <c r="H189" s="413">
        <v>0</v>
      </c>
      <c r="I189" s="413">
        <v>0</v>
      </c>
      <c r="J189" s="413">
        <v>0</v>
      </c>
      <c r="K189" s="413">
        <v>0</v>
      </c>
      <c r="L189" s="413">
        <v>0</v>
      </c>
      <c r="M189" s="413">
        <v>0</v>
      </c>
      <c r="N189" s="413">
        <v>0</v>
      </c>
    </row>
    <row r="190" spans="1:14" x14ac:dyDescent="0.25">
      <c r="A190" s="413">
        <v>138</v>
      </c>
      <c r="B190" s="413"/>
      <c r="C190" s="413">
        <v>0</v>
      </c>
      <c r="D190" s="413">
        <v>0</v>
      </c>
      <c r="E190" s="413">
        <v>0</v>
      </c>
      <c r="F190" s="413">
        <v>0</v>
      </c>
      <c r="G190" s="413">
        <v>0</v>
      </c>
      <c r="H190" s="413">
        <v>0</v>
      </c>
      <c r="I190" s="413">
        <v>0</v>
      </c>
      <c r="J190" s="413">
        <v>0</v>
      </c>
      <c r="K190" s="413">
        <v>0</v>
      </c>
      <c r="L190" s="413">
        <v>0</v>
      </c>
      <c r="M190" s="413">
        <v>0</v>
      </c>
      <c r="N190" s="413">
        <v>0</v>
      </c>
    </row>
    <row r="191" spans="1:14" x14ac:dyDescent="0.25">
      <c r="A191" s="413">
        <v>139</v>
      </c>
      <c r="B191" s="413"/>
      <c r="C191" s="413">
        <v>0</v>
      </c>
      <c r="D191" s="413">
        <v>0</v>
      </c>
      <c r="E191" s="413">
        <v>0</v>
      </c>
      <c r="F191" s="413">
        <v>0</v>
      </c>
      <c r="G191" s="413">
        <v>0</v>
      </c>
      <c r="H191" s="413">
        <v>0</v>
      </c>
      <c r="I191" s="413">
        <v>0</v>
      </c>
      <c r="J191" s="413">
        <v>0</v>
      </c>
      <c r="K191" s="413">
        <v>0</v>
      </c>
      <c r="L191" s="413">
        <v>0</v>
      </c>
      <c r="M191" s="413">
        <v>0</v>
      </c>
      <c r="N191" s="413">
        <v>0</v>
      </c>
    </row>
    <row r="192" spans="1:14" x14ac:dyDescent="0.25">
      <c r="A192" s="413">
        <v>140</v>
      </c>
      <c r="B192" s="413"/>
      <c r="C192" s="413">
        <v>0</v>
      </c>
      <c r="D192" s="413">
        <v>0</v>
      </c>
      <c r="E192" s="413">
        <v>0</v>
      </c>
      <c r="F192" s="413">
        <v>0</v>
      </c>
      <c r="G192" s="413">
        <v>0</v>
      </c>
      <c r="H192" s="413">
        <v>0</v>
      </c>
      <c r="I192" s="413">
        <v>0</v>
      </c>
      <c r="J192" s="413">
        <v>0</v>
      </c>
      <c r="K192" s="413">
        <v>0</v>
      </c>
      <c r="L192" s="413">
        <v>0</v>
      </c>
      <c r="M192" s="413">
        <v>0</v>
      </c>
      <c r="N192" s="413">
        <v>0</v>
      </c>
    </row>
    <row r="193" spans="1:14" x14ac:dyDescent="0.25">
      <c r="A193" s="413">
        <v>141</v>
      </c>
      <c r="B193" s="413"/>
      <c r="C193" s="413">
        <v>1009.99</v>
      </c>
      <c r="D193" s="413">
        <v>833.61</v>
      </c>
      <c r="E193" s="413">
        <v>734.85</v>
      </c>
      <c r="F193" s="413">
        <v>567.83000000000004</v>
      </c>
      <c r="G193" s="413">
        <v>425.47</v>
      </c>
      <c r="H193" s="413">
        <v>360.89</v>
      </c>
      <c r="I193" s="413">
        <v>318.70999999999998</v>
      </c>
      <c r="J193" s="413">
        <v>285.20999999999998</v>
      </c>
      <c r="K193" s="413">
        <v>276.27999999999997</v>
      </c>
      <c r="L193" s="413">
        <v>334.85</v>
      </c>
      <c r="M193" s="413">
        <v>545.77</v>
      </c>
      <c r="N193" s="413">
        <v>884.9</v>
      </c>
    </row>
    <row r="194" spans="1:14" x14ac:dyDescent="0.25">
      <c r="A194" s="413">
        <v>142</v>
      </c>
      <c r="B194" s="413"/>
      <c r="C194" s="413">
        <v>0</v>
      </c>
      <c r="D194" s="413">
        <v>0</v>
      </c>
      <c r="E194" s="413">
        <v>0</v>
      </c>
      <c r="F194" s="413">
        <v>0</v>
      </c>
      <c r="G194" s="413">
        <v>0</v>
      </c>
      <c r="H194" s="413">
        <v>0</v>
      </c>
      <c r="I194" s="413">
        <v>0</v>
      </c>
      <c r="J194" s="413">
        <v>0</v>
      </c>
      <c r="K194" s="413">
        <v>0</v>
      </c>
      <c r="L194" s="413">
        <v>0</v>
      </c>
      <c r="M194" s="413">
        <v>0</v>
      </c>
      <c r="N194" s="413">
        <v>0</v>
      </c>
    </row>
    <row r="195" spans="1:14" x14ac:dyDescent="0.25">
      <c r="A195" s="413">
        <v>143</v>
      </c>
      <c r="B195" s="413"/>
      <c r="C195" s="413">
        <v>0</v>
      </c>
      <c r="D195" s="413">
        <v>0</v>
      </c>
      <c r="E195" s="413">
        <v>0</v>
      </c>
      <c r="F195" s="413">
        <v>0</v>
      </c>
      <c r="G195" s="413">
        <v>0</v>
      </c>
      <c r="H195" s="413">
        <v>0</v>
      </c>
      <c r="I195" s="413">
        <v>0</v>
      </c>
      <c r="J195" s="413">
        <v>0</v>
      </c>
      <c r="K195" s="413">
        <v>0</v>
      </c>
      <c r="L195" s="413">
        <v>0</v>
      </c>
      <c r="M195" s="413">
        <v>0</v>
      </c>
      <c r="N195" s="413">
        <v>0</v>
      </c>
    </row>
    <row r="196" spans="1:14" x14ac:dyDescent="0.25">
      <c r="A196" s="413">
        <v>144</v>
      </c>
      <c r="B196" s="413"/>
      <c r="C196" s="413">
        <v>1787.4</v>
      </c>
      <c r="D196" s="413">
        <v>1410.51</v>
      </c>
      <c r="E196" s="413">
        <v>1233.77</v>
      </c>
      <c r="F196" s="413">
        <v>944.78</v>
      </c>
      <c r="G196" s="413">
        <v>686.86</v>
      </c>
      <c r="H196" s="413">
        <v>572.88</v>
      </c>
      <c r="I196" s="413">
        <v>505.05</v>
      </c>
      <c r="J196" s="413">
        <v>447.57</v>
      </c>
      <c r="K196" s="413">
        <v>428.37</v>
      </c>
      <c r="L196" s="413">
        <v>539.61</v>
      </c>
      <c r="M196" s="413">
        <v>932.55</v>
      </c>
      <c r="N196" s="413">
        <v>1581.37</v>
      </c>
    </row>
    <row r="197" spans="1:14" x14ac:dyDescent="0.25">
      <c r="A197" s="413">
        <v>145</v>
      </c>
      <c r="B197" s="413"/>
      <c r="C197" s="413">
        <v>117.33</v>
      </c>
      <c r="D197" s="413">
        <v>136.30000000000001</v>
      </c>
      <c r="E197" s="413">
        <v>148.66</v>
      </c>
      <c r="F197" s="413">
        <v>111.89</v>
      </c>
      <c r="G197" s="413">
        <v>80</v>
      </c>
      <c r="H197" s="413">
        <v>64.599999999999994</v>
      </c>
      <c r="I197" s="413">
        <v>58.39</v>
      </c>
      <c r="J197" s="413">
        <v>54.05</v>
      </c>
      <c r="K197" s="413">
        <v>52.85</v>
      </c>
      <c r="L197" s="413">
        <v>57.32</v>
      </c>
      <c r="M197" s="413">
        <v>67.05</v>
      </c>
      <c r="N197" s="413">
        <v>89.93</v>
      </c>
    </row>
    <row r="198" spans="1:14" x14ac:dyDescent="0.25">
      <c r="A198" s="413">
        <v>146</v>
      </c>
      <c r="B198" s="413"/>
      <c r="C198" s="413">
        <v>0</v>
      </c>
      <c r="D198" s="413">
        <v>0</v>
      </c>
      <c r="E198" s="413">
        <v>0</v>
      </c>
      <c r="F198" s="413">
        <v>0</v>
      </c>
      <c r="G198" s="413">
        <v>0</v>
      </c>
      <c r="H198" s="413">
        <v>0</v>
      </c>
      <c r="I198" s="413">
        <v>0</v>
      </c>
      <c r="J198" s="413">
        <v>0</v>
      </c>
      <c r="K198" s="413">
        <v>0</v>
      </c>
      <c r="L198" s="413">
        <v>0</v>
      </c>
      <c r="M198" s="413">
        <v>0</v>
      </c>
      <c r="N198" s="413">
        <v>0</v>
      </c>
    </row>
    <row r="199" spans="1:14" x14ac:dyDescent="0.25">
      <c r="A199" s="413">
        <v>147</v>
      </c>
      <c r="B199" s="413"/>
      <c r="C199" s="413">
        <v>0</v>
      </c>
      <c r="D199" s="413">
        <v>0</v>
      </c>
      <c r="E199" s="413">
        <v>0</v>
      </c>
      <c r="F199" s="413">
        <v>0</v>
      </c>
      <c r="G199" s="413">
        <v>0</v>
      </c>
      <c r="H199" s="413">
        <v>0</v>
      </c>
      <c r="I199" s="413">
        <v>0</v>
      </c>
      <c r="J199" s="413">
        <v>0</v>
      </c>
      <c r="K199" s="413">
        <v>0</v>
      </c>
      <c r="L199" s="413">
        <v>0</v>
      </c>
      <c r="M199" s="413">
        <v>0</v>
      </c>
      <c r="N199" s="413">
        <v>0</v>
      </c>
    </row>
    <row r="200" spans="1:14" x14ac:dyDescent="0.25">
      <c r="A200" s="413">
        <v>148</v>
      </c>
      <c r="B200" s="413"/>
      <c r="C200" s="413">
        <v>1534.84</v>
      </c>
      <c r="D200" s="413">
        <v>1213.1099999999999</v>
      </c>
      <c r="E200" s="413">
        <v>1062.67</v>
      </c>
      <c r="F200" s="413">
        <v>813.71</v>
      </c>
      <c r="G200" s="413">
        <v>591.96</v>
      </c>
      <c r="H200" s="413">
        <v>495.51</v>
      </c>
      <c r="I200" s="413">
        <v>437.49</v>
      </c>
      <c r="J200" s="413">
        <v>388.87</v>
      </c>
      <c r="K200" s="413">
        <v>373.39</v>
      </c>
      <c r="L200" s="413">
        <v>468.47</v>
      </c>
      <c r="M200" s="413">
        <v>802.41</v>
      </c>
      <c r="N200" s="413">
        <v>1355.7</v>
      </c>
    </row>
    <row r="201" spans="1:14" x14ac:dyDescent="0.25">
      <c r="A201" s="413">
        <v>149</v>
      </c>
      <c r="B201" s="413"/>
      <c r="C201" s="413">
        <v>264.92</v>
      </c>
      <c r="D201" s="413">
        <v>224.97</v>
      </c>
      <c r="E201" s="413">
        <v>200.79</v>
      </c>
      <c r="F201" s="413">
        <v>154.16999999999999</v>
      </c>
      <c r="G201" s="413">
        <v>118.54</v>
      </c>
      <c r="H201" s="413">
        <v>103.29</v>
      </c>
      <c r="I201" s="413">
        <v>92.08</v>
      </c>
      <c r="J201" s="413">
        <v>82.61</v>
      </c>
      <c r="K201" s="413">
        <v>81.84</v>
      </c>
      <c r="L201" s="413">
        <v>96.75</v>
      </c>
      <c r="M201" s="413">
        <v>142.33000000000001</v>
      </c>
      <c r="N201" s="413">
        <v>223.5</v>
      </c>
    </row>
    <row r="202" spans="1:14" x14ac:dyDescent="0.25">
      <c r="A202" s="413">
        <v>150</v>
      </c>
      <c r="B202" s="413"/>
      <c r="C202" s="413">
        <v>0</v>
      </c>
      <c r="D202" s="413">
        <v>0</v>
      </c>
      <c r="E202" s="413">
        <v>0</v>
      </c>
      <c r="F202" s="413">
        <v>0</v>
      </c>
      <c r="G202" s="413">
        <v>0</v>
      </c>
      <c r="H202" s="413">
        <v>0</v>
      </c>
      <c r="I202" s="413">
        <v>0</v>
      </c>
      <c r="J202" s="413">
        <v>0</v>
      </c>
      <c r="K202" s="413">
        <v>0</v>
      </c>
      <c r="L202" s="413">
        <v>0</v>
      </c>
      <c r="M202" s="413">
        <v>0</v>
      </c>
      <c r="N202" s="413">
        <v>0</v>
      </c>
    </row>
    <row r="203" spans="1:14" x14ac:dyDescent="0.25">
      <c r="A203" s="413">
        <v>151</v>
      </c>
      <c r="B203" s="413"/>
      <c r="C203" s="413">
        <v>0</v>
      </c>
      <c r="D203" s="413">
        <v>0</v>
      </c>
      <c r="E203" s="413">
        <v>0</v>
      </c>
      <c r="F203" s="413">
        <v>0</v>
      </c>
      <c r="G203" s="413">
        <v>0</v>
      </c>
      <c r="H203" s="413">
        <v>0</v>
      </c>
      <c r="I203" s="413">
        <v>0</v>
      </c>
      <c r="J203" s="413">
        <v>0</v>
      </c>
      <c r="K203" s="413">
        <v>0</v>
      </c>
      <c r="L203" s="413">
        <v>0</v>
      </c>
      <c r="M203" s="413">
        <v>0</v>
      </c>
      <c r="N203" s="413">
        <v>0</v>
      </c>
    </row>
    <row r="204" spans="1:14" x14ac:dyDescent="0.25">
      <c r="A204" s="413">
        <v>152</v>
      </c>
      <c r="B204" s="413"/>
      <c r="C204" s="413">
        <v>0</v>
      </c>
      <c r="D204" s="413">
        <v>0</v>
      </c>
      <c r="E204" s="413">
        <v>0</v>
      </c>
      <c r="F204" s="413">
        <v>0</v>
      </c>
      <c r="G204" s="413">
        <v>0</v>
      </c>
      <c r="H204" s="413">
        <v>0</v>
      </c>
      <c r="I204" s="413">
        <v>0</v>
      </c>
      <c r="J204" s="413">
        <v>0</v>
      </c>
      <c r="K204" s="413">
        <v>0</v>
      </c>
      <c r="L204" s="413">
        <v>0</v>
      </c>
      <c r="M204" s="413">
        <v>0</v>
      </c>
      <c r="N204" s="413">
        <v>0</v>
      </c>
    </row>
    <row r="205" spans="1:14" x14ac:dyDescent="0.25">
      <c r="A205" s="413">
        <v>153</v>
      </c>
      <c r="B205" s="413"/>
      <c r="C205" s="413">
        <v>0</v>
      </c>
      <c r="D205" s="413">
        <v>0</v>
      </c>
      <c r="E205" s="413">
        <v>0</v>
      </c>
      <c r="F205" s="413">
        <v>0</v>
      </c>
      <c r="G205" s="413">
        <v>0</v>
      </c>
      <c r="H205" s="413">
        <v>0</v>
      </c>
      <c r="I205" s="413">
        <v>0</v>
      </c>
      <c r="J205" s="413">
        <v>0</v>
      </c>
      <c r="K205" s="413">
        <v>0</v>
      </c>
      <c r="L205" s="413">
        <v>0</v>
      </c>
      <c r="M205" s="413">
        <v>0</v>
      </c>
      <c r="N205" s="413">
        <v>0</v>
      </c>
    </row>
    <row r="206" spans="1:14" x14ac:dyDescent="0.25">
      <c r="A206" s="413">
        <v>154</v>
      </c>
      <c r="B206" s="413"/>
      <c r="C206" s="413">
        <v>149.91</v>
      </c>
      <c r="D206" s="413">
        <v>154.76</v>
      </c>
      <c r="E206" s="413">
        <v>150.41999999999999</v>
      </c>
      <c r="F206" s="413">
        <v>132.52000000000001</v>
      </c>
      <c r="G206" s="413">
        <v>122.84</v>
      </c>
      <c r="H206" s="413">
        <v>114.26</v>
      </c>
      <c r="I206" s="413">
        <v>108.48</v>
      </c>
      <c r="J206" s="413">
        <v>104.7</v>
      </c>
      <c r="K206" s="413">
        <v>107.09</v>
      </c>
      <c r="L206" s="413">
        <v>113.2</v>
      </c>
      <c r="M206" s="413">
        <v>116.72</v>
      </c>
      <c r="N206" s="413">
        <v>132.21</v>
      </c>
    </row>
    <row r="207" spans="1:14" x14ac:dyDescent="0.25">
      <c r="A207" s="413">
        <v>155</v>
      </c>
      <c r="B207" s="413"/>
      <c r="C207" s="413">
        <v>317.89999999999998</v>
      </c>
      <c r="D207" s="413">
        <v>272.52999999999997</v>
      </c>
      <c r="E207" s="413">
        <v>231.02</v>
      </c>
      <c r="F207" s="413">
        <v>150.63</v>
      </c>
      <c r="G207" s="413">
        <v>104.43</v>
      </c>
      <c r="H207" s="413">
        <v>85.45</v>
      </c>
      <c r="I207" s="413">
        <v>69.42</v>
      </c>
      <c r="J207" s="413">
        <v>59.25</v>
      </c>
      <c r="K207" s="413">
        <v>57.23</v>
      </c>
      <c r="L207" s="413">
        <v>72.67</v>
      </c>
      <c r="M207" s="413">
        <v>124.95</v>
      </c>
      <c r="N207" s="413">
        <v>239.88</v>
      </c>
    </row>
    <row r="208" spans="1:14" x14ac:dyDescent="0.25">
      <c r="A208" s="413">
        <v>156</v>
      </c>
      <c r="B208" s="413"/>
      <c r="C208" s="413">
        <v>1423.3</v>
      </c>
      <c r="D208" s="413">
        <v>1325.46</v>
      </c>
      <c r="E208" s="413">
        <v>1099.8399999999999</v>
      </c>
      <c r="F208" s="413">
        <v>716.04</v>
      </c>
      <c r="G208" s="413">
        <v>431.65</v>
      </c>
      <c r="H208" s="413">
        <v>325.27999999999997</v>
      </c>
      <c r="I208" s="413">
        <v>260.18</v>
      </c>
      <c r="J208" s="413">
        <v>211.74</v>
      </c>
      <c r="K208" s="413">
        <v>205.54</v>
      </c>
      <c r="L208" s="413">
        <v>280.64999999999998</v>
      </c>
      <c r="M208" s="413">
        <v>572.36</v>
      </c>
      <c r="N208" s="413">
        <v>1073.43</v>
      </c>
    </row>
    <row r="209" spans="1:14" x14ac:dyDescent="0.25">
      <c r="A209" s="413">
        <v>157</v>
      </c>
      <c r="B209" s="413"/>
      <c r="C209" s="413">
        <v>0</v>
      </c>
      <c r="D209" s="413">
        <v>0</v>
      </c>
      <c r="E209" s="413">
        <v>0</v>
      </c>
      <c r="F209" s="413">
        <v>0</v>
      </c>
      <c r="G209" s="413">
        <v>0</v>
      </c>
      <c r="H209" s="413">
        <v>0</v>
      </c>
      <c r="I209" s="413">
        <v>0</v>
      </c>
      <c r="J209" s="413">
        <v>0</v>
      </c>
      <c r="K209" s="413">
        <v>0</v>
      </c>
      <c r="L209" s="413">
        <v>0</v>
      </c>
      <c r="M209" s="413">
        <v>0</v>
      </c>
      <c r="N209" s="413">
        <v>0</v>
      </c>
    </row>
    <row r="210" spans="1:14" x14ac:dyDescent="0.25">
      <c r="A210" s="413">
        <v>158</v>
      </c>
      <c r="B210" s="413"/>
      <c r="C210" s="413">
        <v>77.67</v>
      </c>
      <c r="D210" s="413">
        <v>79.11</v>
      </c>
      <c r="E210" s="413">
        <v>83.39</v>
      </c>
      <c r="F210" s="413">
        <v>66.14</v>
      </c>
      <c r="G210" s="413">
        <v>45.85</v>
      </c>
      <c r="H210" s="413">
        <v>38.18</v>
      </c>
      <c r="I210" s="413">
        <v>33.11</v>
      </c>
      <c r="J210" s="413">
        <v>28.34</v>
      </c>
      <c r="K210" s="413">
        <v>25.88</v>
      </c>
      <c r="L210" s="413">
        <v>30.67</v>
      </c>
      <c r="M210" s="413">
        <v>48.46</v>
      </c>
      <c r="N210" s="413">
        <v>74.3</v>
      </c>
    </row>
    <row r="211" spans="1:14" x14ac:dyDescent="0.25">
      <c r="A211" s="413">
        <v>159</v>
      </c>
      <c r="B211" s="413"/>
      <c r="C211" s="413">
        <v>0</v>
      </c>
      <c r="D211" s="413">
        <v>0</v>
      </c>
      <c r="E211" s="413">
        <v>0</v>
      </c>
      <c r="F211" s="413">
        <v>0</v>
      </c>
      <c r="G211" s="413">
        <v>0</v>
      </c>
      <c r="H211" s="413">
        <v>0</v>
      </c>
      <c r="I211" s="413">
        <v>0</v>
      </c>
      <c r="J211" s="413">
        <v>0</v>
      </c>
      <c r="K211" s="413">
        <v>0</v>
      </c>
      <c r="L211" s="413">
        <v>0</v>
      </c>
      <c r="M211" s="413">
        <v>0</v>
      </c>
      <c r="N211" s="413">
        <v>0</v>
      </c>
    </row>
    <row r="212" spans="1:14" x14ac:dyDescent="0.25">
      <c r="A212" s="413">
        <v>160</v>
      </c>
      <c r="B212" s="413"/>
      <c r="C212" s="413">
        <v>11.3</v>
      </c>
      <c r="D212" s="413">
        <v>11.15</v>
      </c>
      <c r="E212" s="413">
        <v>10.67</v>
      </c>
      <c r="F212" s="413">
        <v>8.9700000000000006</v>
      </c>
      <c r="G212" s="413">
        <v>7.15</v>
      </c>
      <c r="H212" s="413">
        <v>6.29</v>
      </c>
      <c r="I212" s="413">
        <v>5.46</v>
      </c>
      <c r="J212" s="413">
        <v>5.24</v>
      </c>
      <c r="K212" s="413">
        <v>5.79</v>
      </c>
      <c r="L212" s="413">
        <v>6.58</v>
      </c>
      <c r="M212" s="413">
        <v>7.21</v>
      </c>
      <c r="N212" s="413">
        <v>9.1300000000000008</v>
      </c>
    </row>
    <row r="213" spans="1:14" x14ac:dyDescent="0.25">
      <c r="A213" s="413">
        <v>161</v>
      </c>
      <c r="B213" s="413"/>
      <c r="C213" s="413">
        <v>178.85</v>
      </c>
      <c r="D213" s="413">
        <v>186.72</v>
      </c>
      <c r="E213" s="413">
        <v>164.34</v>
      </c>
      <c r="F213" s="413">
        <v>106.62</v>
      </c>
      <c r="G213" s="413">
        <v>83.05</v>
      </c>
      <c r="H213" s="413">
        <v>78.599999999999994</v>
      </c>
      <c r="I213" s="413">
        <v>64.3</v>
      </c>
      <c r="J213" s="413">
        <v>55.71</v>
      </c>
      <c r="K213" s="413">
        <v>70.83</v>
      </c>
      <c r="L213" s="413">
        <v>90.12</v>
      </c>
      <c r="M213" s="413">
        <v>100.38</v>
      </c>
      <c r="N213" s="413">
        <v>131.62</v>
      </c>
    </row>
    <row r="214" spans="1:14" x14ac:dyDescent="0.25">
      <c r="A214" s="413">
        <v>162</v>
      </c>
      <c r="B214" s="413"/>
      <c r="C214" s="413">
        <v>0</v>
      </c>
      <c r="D214" s="413">
        <v>0</v>
      </c>
      <c r="E214" s="413">
        <v>0</v>
      </c>
      <c r="F214" s="413">
        <v>0</v>
      </c>
      <c r="G214" s="413">
        <v>0</v>
      </c>
      <c r="H214" s="413">
        <v>0</v>
      </c>
      <c r="I214" s="413">
        <v>0</v>
      </c>
      <c r="J214" s="413">
        <v>0</v>
      </c>
      <c r="K214" s="413">
        <v>0</v>
      </c>
      <c r="L214" s="413">
        <v>0</v>
      </c>
      <c r="M214" s="413">
        <v>0</v>
      </c>
      <c r="N214" s="413">
        <v>0</v>
      </c>
    </row>
    <row r="215" spans="1:14" x14ac:dyDescent="0.25">
      <c r="A215" s="413">
        <v>163</v>
      </c>
      <c r="B215" s="413"/>
      <c r="C215" s="413">
        <v>0</v>
      </c>
      <c r="D215" s="413">
        <v>0</v>
      </c>
      <c r="E215" s="413">
        <v>0</v>
      </c>
      <c r="F215" s="413">
        <v>0</v>
      </c>
      <c r="G215" s="413">
        <v>0</v>
      </c>
      <c r="H215" s="413">
        <v>0</v>
      </c>
      <c r="I215" s="413">
        <v>0</v>
      </c>
      <c r="J215" s="413">
        <v>0</v>
      </c>
      <c r="K215" s="413">
        <v>0</v>
      </c>
      <c r="L215" s="413">
        <v>0</v>
      </c>
      <c r="M215" s="413">
        <v>0</v>
      </c>
      <c r="N215" s="413">
        <v>0</v>
      </c>
    </row>
    <row r="216" spans="1:14" x14ac:dyDescent="0.25">
      <c r="A216" s="413">
        <v>164</v>
      </c>
      <c r="B216" s="413"/>
      <c r="C216" s="413">
        <v>132</v>
      </c>
      <c r="D216" s="413">
        <v>139</v>
      </c>
      <c r="E216" s="413">
        <v>121</v>
      </c>
      <c r="F216" s="413">
        <v>76</v>
      </c>
      <c r="G216" s="413">
        <v>59</v>
      </c>
      <c r="H216" s="413">
        <v>56</v>
      </c>
      <c r="I216" s="413">
        <v>46</v>
      </c>
      <c r="J216" s="413">
        <v>39</v>
      </c>
      <c r="K216" s="413">
        <v>48</v>
      </c>
      <c r="L216" s="413">
        <v>63</v>
      </c>
      <c r="M216" s="413">
        <v>72</v>
      </c>
      <c r="N216" s="413">
        <v>95</v>
      </c>
    </row>
    <row r="217" spans="1:14" x14ac:dyDescent="0.25">
      <c r="A217" s="413">
        <v>165</v>
      </c>
      <c r="B217" s="413"/>
      <c r="C217" s="413">
        <v>0</v>
      </c>
      <c r="D217" s="413">
        <v>0</v>
      </c>
      <c r="E217" s="413">
        <v>0</v>
      </c>
      <c r="F217" s="413">
        <v>0</v>
      </c>
      <c r="G217" s="413">
        <v>0</v>
      </c>
      <c r="H217" s="413">
        <v>0</v>
      </c>
      <c r="I217" s="413">
        <v>0</v>
      </c>
      <c r="J217" s="413">
        <v>0</v>
      </c>
      <c r="K217" s="413">
        <v>0</v>
      </c>
      <c r="L217" s="413">
        <v>0</v>
      </c>
      <c r="M217" s="413">
        <v>0</v>
      </c>
      <c r="N217" s="413">
        <v>0</v>
      </c>
    </row>
    <row r="218" spans="1:14" x14ac:dyDescent="0.25">
      <c r="A218" s="413">
        <v>166</v>
      </c>
      <c r="B218" s="413"/>
      <c r="C218" s="413">
        <v>0</v>
      </c>
      <c r="D218" s="413">
        <v>0</v>
      </c>
      <c r="E218" s="413">
        <v>0</v>
      </c>
      <c r="F218" s="413">
        <v>0</v>
      </c>
      <c r="G218" s="413">
        <v>0</v>
      </c>
      <c r="H218" s="413">
        <v>0</v>
      </c>
      <c r="I218" s="413">
        <v>0</v>
      </c>
      <c r="J218" s="413">
        <v>0</v>
      </c>
      <c r="K218" s="413">
        <v>0</v>
      </c>
      <c r="L218" s="413">
        <v>0</v>
      </c>
      <c r="M218" s="413">
        <v>0</v>
      </c>
      <c r="N218" s="413">
        <v>0</v>
      </c>
    </row>
    <row r="219" spans="1:14" x14ac:dyDescent="0.25">
      <c r="A219" s="413">
        <v>167</v>
      </c>
      <c r="B219" s="413"/>
      <c r="C219" s="413">
        <v>0</v>
      </c>
      <c r="D219" s="413">
        <v>0</v>
      </c>
      <c r="E219" s="413">
        <v>0</v>
      </c>
      <c r="F219" s="413">
        <v>0</v>
      </c>
      <c r="G219" s="413">
        <v>0</v>
      </c>
      <c r="H219" s="413">
        <v>0</v>
      </c>
      <c r="I219" s="413">
        <v>0</v>
      </c>
      <c r="J219" s="413">
        <v>0</v>
      </c>
      <c r="K219" s="413">
        <v>0</v>
      </c>
      <c r="L219" s="413">
        <v>0</v>
      </c>
      <c r="M219" s="413">
        <v>0</v>
      </c>
      <c r="N219" s="413">
        <v>0</v>
      </c>
    </row>
    <row r="220" spans="1:14" x14ac:dyDescent="0.25">
      <c r="A220" s="413">
        <v>168</v>
      </c>
      <c r="B220" s="413"/>
      <c r="C220" s="413">
        <v>3115.33</v>
      </c>
      <c r="D220" s="413">
        <v>3233.95</v>
      </c>
      <c r="E220" s="413">
        <v>3243.02</v>
      </c>
      <c r="F220" s="413">
        <v>2583.34</v>
      </c>
      <c r="G220" s="413">
        <v>1559.99</v>
      </c>
      <c r="H220" s="413">
        <v>1062.42</v>
      </c>
      <c r="I220" s="413">
        <v>911.39</v>
      </c>
      <c r="J220" s="413">
        <v>805.72</v>
      </c>
      <c r="K220" s="413">
        <v>721.68</v>
      </c>
      <c r="L220" s="413">
        <v>783.86</v>
      </c>
      <c r="M220" s="413">
        <v>1293.5899999999999</v>
      </c>
      <c r="N220" s="413">
        <v>2344.67</v>
      </c>
    </row>
    <row r="221" spans="1:14" x14ac:dyDescent="0.25">
      <c r="A221" s="413">
        <v>169</v>
      </c>
      <c r="B221" s="413"/>
      <c r="C221" s="413">
        <v>4465.32</v>
      </c>
      <c r="D221" s="413">
        <v>4695.82</v>
      </c>
      <c r="E221" s="413">
        <v>4542.88</v>
      </c>
      <c r="F221" s="413">
        <v>3568.34</v>
      </c>
      <c r="G221" s="413">
        <v>2151.9</v>
      </c>
      <c r="H221" s="413">
        <v>1470.82</v>
      </c>
      <c r="I221" s="413">
        <v>1229.2</v>
      </c>
      <c r="J221" s="413">
        <v>1063.6199999999999</v>
      </c>
      <c r="K221" s="413">
        <v>951.78</v>
      </c>
      <c r="L221" s="413">
        <v>1057.5899999999999</v>
      </c>
      <c r="M221" s="413">
        <v>1773.92</v>
      </c>
      <c r="N221" s="413">
        <v>3239.82</v>
      </c>
    </row>
    <row r="222" spans="1:14" x14ac:dyDescent="0.25">
      <c r="A222" s="413">
        <v>170</v>
      </c>
      <c r="B222" s="413"/>
      <c r="C222" s="413">
        <v>0</v>
      </c>
      <c r="D222" s="413">
        <v>0</v>
      </c>
      <c r="E222" s="413">
        <v>0</v>
      </c>
      <c r="F222" s="413">
        <v>0</v>
      </c>
      <c r="G222" s="413">
        <v>0</v>
      </c>
      <c r="H222" s="413">
        <v>0</v>
      </c>
      <c r="I222" s="413">
        <v>0</v>
      </c>
      <c r="J222" s="413">
        <v>0</v>
      </c>
      <c r="K222" s="413">
        <v>0</v>
      </c>
      <c r="L222" s="413">
        <v>0</v>
      </c>
      <c r="M222" s="413">
        <v>0</v>
      </c>
      <c r="N222" s="413">
        <v>0</v>
      </c>
    </row>
    <row r="223" spans="1:14" x14ac:dyDescent="0.25">
      <c r="A223" s="413">
        <v>171</v>
      </c>
      <c r="B223" s="413"/>
      <c r="C223" s="413">
        <v>100.79</v>
      </c>
      <c r="D223" s="413">
        <v>131.63999999999999</v>
      </c>
      <c r="E223" s="413">
        <v>203.77</v>
      </c>
      <c r="F223" s="413">
        <v>178.51</v>
      </c>
      <c r="G223" s="413">
        <v>59.43</v>
      </c>
      <c r="H223" s="413">
        <v>16.329999999999998</v>
      </c>
      <c r="I223" s="413">
        <v>10.18</v>
      </c>
      <c r="J223" s="413">
        <v>13.12</v>
      </c>
      <c r="K223" s="413">
        <v>20</v>
      </c>
      <c r="L223" s="413">
        <v>21.24</v>
      </c>
      <c r="M223" s="413">
        <v>35.33</v>
      </c>
      <c r="N223" s="413">
        <v>77.569999999999993</v>
      </c>
    </row>
    <row r="224" spans="1:14" x14ac:dyDescent="0.25">
      <c r="A224" s="413">
        <v>172</v>
      </c>
      <c r="B224" s="413"/>
      <c r="C224" s="413">
        <v>4505.8900000000003</v>
      </c>
      <c r="D224" s="413">
        <v>4811.2</v>
      </c>
      <c r="E224" s="413">
        <v>4792.34</v>
      </c>
      <c r="F224" s="413">
        <v>3866.01</v>
      </c>
      <c r="G224" s="413">
        <v>2321.0100000000002</v>
      </c>
      <c r="H224" s="413">
        <v>1528.39</v>
      </c>
      <c r="I224" s="413">
        <v>1257.04</v>
      </c>
      <c r="J224" s="413">
        <v>1096.32</v>
      </c>
      <c r="K224" s="413">
        <v>980.4</v>
      </c>
      <c r="L224" s="413">
        <v>1053.5</v>
      </c>
      <c r="M224" s="413">
        <v>1706.55</v>
      </c>
      <c r="N224" s="413">
        <v>3185.51</v>
      </c>
    </row>
    <row r="225" spans="1:14" x14ac:dyDescent="0.25">
      <c r="A225" s="413">
        <v>173</v>
      </c>
      <c r="B225" s="413"/>
      <c r="C225" s="413">
        <v>4503.54</v>
      </c>
      <c r="D225" s="413">
        <v>4826.7299999999996</v>
      </c>
      <c r="E225" s="413">
        <v>4832.96</v>
      </c>
      <c r="F225" s="413">
        <v>3932.6</v>
      </c>
      <c r="G225" s="413">
        <v>2369.5300000000002</v>
      </c>
      <c r="H225" s="413">
        <v>1547.3</v>
      </c>
      <c r="I225" s="413">
        <v>1268.0999999999999</v>
      </c>
      <c r="J225" s="413">
        <v>1107.3399999999999</v>
      </c>
      <c r="K225" s="413">
        <v>990.57</v>
      </c>
      <c r="L225" s="413">
        <v>1054.54</v>
      </c>
      <c r="M225" s="413">
        <v>1684.14</v>
      </c>
      <c r="N225" s="413">
        <v>3163.49</v>
      </c>
    </row>
    <row r="226" spans="1:14" x14ac:dyDescent="0.25">
      <c r="A226" s="413">
        <v>174</v>
      </c>
      <c r="B226" s="413"/>
      <c r="C226" s="413">
        <v>0</v>
      </c>
      <c r="D226" s="413">
        <v>0</v>
      </c>
      <c r="E226" s="413">
        <v>0</v>
      </c>
      <c r="F226" s="413">
        <v>0</v>
      </c>
      <c r="G226" s="413">
        <v>0</v>
      </c>
      <c r="H226" s="413">
        <v>0</v>
      </c>
      <c r="I226" s="413">
        <v>0</v>
      </c>
      <c r="J226" s="413">
        <v>0</v>
      </c>
      <c r="K226" s="413">
        <v>0</v>
      </c>
      <c r="L226" s="413">
        <v>0</v>
      </c>
      <c r="M226" s="413">
        <v>0</v>
      </c>
      <c r="N226" s="413">
        <v>0</v>
      </c>
    </row>
    <row r="227" spans="1:14" x14ac:dyDescent="0.25">
      <c r="A227" s="413">
        <v>175</v>
      </c>
      <c r="B227" s="413"/>
      <c r="C227" s="413">
        <v>4503.54</v>
      </c>
      <c r="D227" s="413">
        <v>4826.7299999999996</v>
      </c>
      <c r="E227" s="413">
        <v>4832.96</v>
      </c>
      <c r="F227" s="413">
        <v>3932.6</v>
      </c>
      <c r="G227" s="413">
        <v>2369.5300000000002</v>
      </c>
      <c r="H227" s="413">
        <v>1547.3</v>
      </c>
      <c r="I227" s="413">
        <v>1268.0999999999999</v>
      </c>
      <c r="J227" s="413">
        <v>1107.3399999999999</v>
      </c>
      <c r="K227" s="413">
        <v>990.57</v>
      </c>
      <c r="L227" s="413">
        <v>1054.54</v>
      </c>
      <c r="M227" s="413">
        <v>1684.14</v>
      </c>
      <c r="N227" s="413">
        <v>3163.49</v>
      </c>
    </row>
    <row r="228" spans="1:14" x14ac:dyDescent="0.25">
      <c r="A228" s="413">
        <v>176</v>
      </c>
      <c r="B228" s="413"/>
      <c r="C228" s="413">
        <v>4503.54</v>
      </c>
      <c r="D228" s="413">
        <v>4826.7299999999996</v>
      </c>
      <c r="E228" s="413">
        <v>4832.96</v>
      </c>
      <c r="F228" s="413">
        <v>3932.6</v>
      </c>
      <c r="G228" s="413">
        <v>2369.5300000000002</v>
      </c>
      <c r="H228" s="413">
        <v>1547.3</v>
      </c>
      <c r="I228" s="413">
        <v>1268.0999999999999</v>
      </c>
      <c r="J228" s="413">
        <v>1107.3399999999999</v>
      </c>
      <c r="K228" s="413">
        <v>990.57</v>
      </c>
      <c r="L228" s="413">
        <v>1054.54</v>
      </c>
      <c r="M228" s="413">
        <v>1684.14</v>
      </c>
      <c r="N228" s="413">
        <v>3163.49</v>
      </c>
    </row>
    <row r="229" spans="1:14" x14ac:dyDescent="0.25">
      <c r="A229" s="413">
        <v>177</v>
      </c>
      <c r="B229" s="413"/>
      <c r="C229" s="413">
        <v>0</v>
      </c>
      <c r="D229" s="413">
        <v>0</v>
      </c>
      <c r="E229" s="413">
        <v>0</v>
      </c>
      <c r="F229" s="413">
        <v>0</v>
      </c>
      <c r="G229" s="413">
        <v>0</v>
      </c>
      <c r="H229" s="413">
        <v>0</v>
      </c>
      <c r="I229" s="413">
        <v>0</v>
      </c>
      <c r="J229" s="413">
        <v>0</v>
      </c>
      <c r="K229" s="413">
        <v>0</v>
      </c>
      <c r="L229" s="413">
        <v>0</v>
      </c>
      <c r="M229" s="413">
        <v>0</v>
      </c>
      <c r="N229" s="413">
        <v>0</v>
      </c>
    </row>
    <row r="230" spans="1:14" x14ac:dyDescent="0.25">
      <c r="A230" s="413">
        <v>178</v>
      </c>
      <c r="B230" s="413"/>
      <c r="C230" s="413">
        <v>4498.33</v>
      </c>
      <c r="D230" s="413">
        <v>4827.91</v>
      </c>
      <c r="E230" s="413">
        <v>4833.6499999999996</v>
      </c>
      <c r="F230" s="413">
        <v>3937.1</v>
      </c>
      <c r="G230" s="413">
        <v>2371.4899999999998</v>
      </c>
      <c r="H230" s="413">
        <v>1547.76</v>
      </c>
      <c r="I230" s="413">
        <v>1268.26</v>
      </c>
      <c r="J230" s="413">
        <v>1107.6500000000001</v>
      </c>
      <c r="K230" s="413">
        <v>990.73</v>
      </c>
      <c r="L230" s="413">
        <v>1053.7</v>
      </c>
      <c r="M230" s="413">
        <v>1681.36</v>
      </c>
      <c r="N230" s="413">
        <v>3158.08</v>
      </c>
    </row>
    <row r="231" spans="1:14" x14ac:dyDescent="0.25">
      <c r="A231" s="413">
        <v>179</v>
      </c>
      <c r="B231" s="413"/>
      <c r="C231" s="413">
        <v>0</v>
      </c>
      <c r="D231" s="413">
        <v>0</v>
      </c>
      <c r="E231" s="413">
        <v>0</v>
      </c>
      <c r="F231" s="413">
        <v>0</v>
      </c>
      <c r="G231" s="413">
        <v>0</v>
      </c>
      <c r="H231" s="413">
        <v>0</v>
      </c>
      <c r="I231" s="413">
        <v>0</v>
      </c>
      <c r="J231" s="413">
        <v>0</v>
      </c>
      <c r="K231" s="413">
        <v>0</v>
      </c>
      <c r="L231" s="413">
        <v>0</v>
      </c>
      <c r="M231" s="413">
        <v>0</v>
      </c>
      <c r="N231" s="413">
        <v>0</v>
      </c>
    </row>
    <row r="232" spans="1:14" x14ac:dyDescent="0.25">
      <c r="A232" s="413">
        <v>180</v>
      </c>
      <c r="B232" s="413"/>
      <c r="C232" s="413">
        <v>0</v>
      </c>
      <c r="D232" s="413">
        <v>0</v>
      </c>
      <c r="E232" s="413">
        <v>0</v>
      </c>
      <c r="F232" s="413">
        <v>0</v>
      </c>
      <c r="G232" s="413">
        <v>0</v>
      </c>
      <c r="H232" s="413">
        <v>0</v>
      </c>
      <c r="I232" s="413">
        <v>0</v>
      </c>
      <c r="J232" s="413">
        <v>0</v>
      </c>
      <c r="K232" s="413">
        <v>0</v>
      </c>
      <c r="L232" s="413">
        <v>0</v>
      </c>
      <c r="M232" s="413">
        <v>0</v>
      </c>
      <c r="N232" s="413">
        <v>0</v>
      </c>
    </row>
    <row r="233" spans="1:14" x14ac:dyDescent="0.25">
      <c r="A233" s="413">
        <v>181</v>
      </c>
      <c r="B233" s="413"/>
      <c r="C233" s="413">
        <v>0</v>
      </c>
      <c r="D233" s="413">
        <v>0</v>
      </c>
      <c r="E233" s="413">
        <v>0</v>
      </c>
      <c r="F233" s="413">
        <v>0</v>
      </c>
      <c r="G233" s="413">
        <v>0</v>
      </c>
      <c r="H233" s="413">
        <v>0</v>
      </c>
      <c r="I233" s="413">
        <v>0</v>
      </c>
      <c r="J233" s="413">
        <v>0</v>
      </c>
      <c r="K233" s="413">
        <v>0</v>
      </c>
      <c r="L233" s="413">
        <v>0</v>
      </c>
      <c r="M233" s="413">
        <v>0</v>
      </c>
      <c r="N233" s="413">
        <v>0</v>
      </c>
    </row>
    <row r="234" spans="1:14" x14ac:dyDescent="0.25">
      <c r="A234" s="413">
        <v>182</v>
      </c>
      <c r="B234" s="413"/>
      <c r="C234" s="413">
        <v>0</v>
      </c>
      <c r="D234" s="413">
        <v>0</v>
      </c>
      <c r="E234" s="413">
        <v>0</v>
      </c>
      <c r="F234" s="413">
        <v>0</v>
      </c>
      <c r="G234" s="413">
        <v>0</v>
      </c>
      <c r="H234" s="413">
        <v>0</v>
      </c>
      <c r="I234" s="413">
        <v>0</v>
      </c>
      <c r="J234" s="413">
        <v>0</v>
      </c>
      <c r="K234" s="413">
        <v>0</v>
      </c>
      <c r="L234" s="413">
        <v>0</v>
      </c>
      <c r="M234" s="413">
        <v>0</v>
      </c>
      <c r="N234" s="413">
        <v>0</v>
      </c>
    </row>
    <row r="235" spans="1:14" x14ac:dyDescent="0.25">
      <c r="A235" s="413">
        <v>183</v>
      </c>
      <c r="B235" s="413"/>
      <c r="C235" s="413">
        <v>161.34</v>
      </c>
      <c r="D235" s="413">
        <v>124.02</v>
      </c>
      <c r="E235" s="413">
        <v>111.25</v>
      </c>
      <c r="F235" s="413">
        <v>79.87</v>
      </c>
      <c r="G235" s="413">
        <v>59.83</v>
      </c>
      <c r="H235" s="413">
        <v>50.91</v>
      </c>
      <c r="I235" s="413">
        <v>44.76</v>
      </c>
      <c r="J235" s="413">
        <v>39.64</v>
      </c>
      <c r="K235" s="413">
        <v>39.64</v>
      </c>
      <c r="L235" s="413">
        <v>50.25</v>
      </c>
      <c r="M235" s="413">
        <v>83.83</v>
      </c>
      <c r="N235" s="413">
        <v>138.58000000000001</v>
      </c>
    </row>
    <row r="236" spans="1:14" x14ac:dyDescent="0.25">
      <c r="A236" s="413">
        <v>184</v>
      </c>
      <c r="B236" s="413"/>
      <c r="C236" s="413">
        <v>0</v>
      </c>
      <c r="D236" s="413">
        <v>0</v>
      </c>
      <c r="E236" s="413">
        <v>0</v>
      </c>
      <c r="F236" s="413">
        <v>0</v>
      </c>
      <c r="G236" s="413">
        <v>0</v>
      </c>
      <c r="H236" s="413">
        <v>0</v>
      </c>
      <c r="I236" s="413">
        <v>0</v>
      </c>
      <c r="J236" s="413">
        <v>0</v>
      </c>
      <c r="K236" s="413">
        <v>0</v>
      </c>
      <c r="L236" s="413">
        <v>0</v>
      </c>
      <c r="M236" s="413">
        <v>0</v>
      </c>
      <c r="N236" s="413">
        <v>0</v>
      </c>
    </row>
    <row r="237" spans="1:14" x14ac:dyDescent="0.25">
      <c r="A237" s="413">
        <v>185</v>
      </c>
      <c r="B237" s="413"/>
      <c r="C237" s="413">
        <v>0</v>
      </c>
      <c r="D237" s="413">
        <v>0</v>
      </c>
      <c r="E237" s="413">
        <v>0</v>
      </c>
      <c r="F237" s="413">
        <v>0</v>
      </c>
      <c r="G237" s="413">
        <v>0</v>
      </c>
      <c r="H237" s="413">
        <v>0</v>
      </c>
      <c r="I237" s="413">
        <v>0</v>
      </c>
      <c r="J237" s="413">
        <v>0</v>
      </c>
      <c r="K237" s="413">
        <v>0</v>
      </c>
      <c r="L237" s="413">
        <v>0</v>
      </c>
      <c r="M237" s="413">
        <v>0</v>
      </c>
      <c r="N237" s="413">
        <v>0</v>
      </c>
    </row>
    <row r="238" spans="1:14" x14ac:dyDescent="0.25">
      <c r="A238" s="413">
        <v>186</v>
      </c>
      <c r="B238" s="413"/>
      <c r="C238" s="413">
        <v>0</v>
      </c>
      <c r="D238" s="413">
        <v>0</v>
      </c>
      <c r="E238" s="413">
        <v>0</v>
      </c>
      <c r="F238" s="413">
        <v>0</v>
      </c>
      <c r="G238" s="413">
        <v>0</v>
      </c>
      <c r="H238" s="413">
        <v>0</v>
      </c>
      <c r="I238" s="413">
        <v>0</v>
      </c>
      <c r="J238" s="413">
        <v>0</v>
      </c>
      <c r="K238" s="413">
        <v>0</v>
      </c>
      <c r="L238" s="413">
        <v>0</v>
      </c>
      <c r="M238" s="413">
        <v>0</v>
      </c>
      <c r="N238" s="413">
        <v>0</v>
      </c>
    </row>
    <row r="239" spans="1:14" x14ac:dyDescent="0.25">
      <c r="A239" s="413">
        <v>187</v>
      </c>
      <c r="B239" s="413"/>
      <c r="C239" s="413">
        <v>122.14</v>
      </c>
      <c r="D239" s="413">
        <v>123.09</v>
      </c>
      <c r="E239" s="413">
        <v>122.15</v>
      </c>
      <c r="F239" s="413">
        <v>101.02</v>
      </c>
      <c r="G239" s="413">
        <v>86.58</v>
      </c>
      <c r="H239" s="413">
        <v>76.8</v>
      </c>
      <c r="I239" s="413">
        <v>67.72</v>
      </c>
      <c r="J239" s="413">
        <v>61.75</v>
      </c>
      <c r="K239" s="413">
        <v>61.31</v>
      </c>
      <c r="L239" s="413">
        <v>67.58</v>
      </c>
      <c r="M239" s="413">
        <v>86.05</v>
      </c>
      <c r="N239" s="413">
        <v>112.41</v>
      </c>
    </row>
    <row r="240" spans="1:14" x14ac:dyDescent="0.25">
      <c r="A240" s="413">
        <v>188</v>
      </c>
      <c r="B240" s="413"/>
      <c r="C240" s="413">
        <v>777.13</v>
      </c>
      <c r="D240" s="413">
        <v>580.66999999999996</v>
      </c>
      <c r="E240" s="413">
        <v>473.93</v>
      </c>
      <c r="F240" s="413">
        <v>322.3</v>
      </c>
      <c r="G240" s="413">
        <v>194.87</v>
      </c>
      <c r="H240" s="413">
        <v>154.4</v>
      </c>
      <c r="I240" s="413">
        <v>130.21</v>
      </c>
      <c r="J240" s="413">
        <v>110.11</v>
      </c>
      <c r="K240" s="413">
        <v>99.92</v>
      </c>
      <c r="L240" s="413">
        <v>158.78</v>
      </c>
      <c r="M240" s="413">
        <v>448.32</v>
      </c>
      <c r="N240" s="413">
        <v>857.25</v>
      </c>
    </row>
    <row r="241" spans="1:14" x14ac:dyDescent="0.25">
      <c r="A241" s="413">
        <v>189</v>
      </c>
      <c r="B241" s="413"/>
      <c r="C241" s="413">
        <v>0</v>
      </c>
      <c r="D241" s="413">
        <v>0</v>
      </c>
      <c r="E241" s="413">
        <v>0</v>
      </c>
      <c r="F241" s="413">
        <v>0</v>
      </c>
      <c r="G241" s="413">
        <v>0</v>
      </c>
      <c r="H241" s="413">
        <v>0</v>
      </c>
      <c r="I241" s="413">
        <v>0</v>
      </c>
      <c r="J241" s="413">
        <v>0</v>
      </c>
      <c r="K241" s="413">
        <v>0</v>
      </c>
      <c r="L241" s="413">
        <v>0</v>
      </c>
      <c r="M241" s="413">
        <v>0</v>
      </c>
      <c r="N241" s="413">
        <v>0</v>
      </c>
    </row>
    <row r="242" spans="1:14" x14ac:dyDescent="0.25">
      <c r="A242" s="413">
        <v>190</v>
      </c>
      <c r="B242" s="413"/>
      <c r="C242" s="413">
        <v>638.23</v>
      </c>
      <c r="D242" s="413">
        <v>709</v>
      </c>
      <c r="E242" s="413">
        <v>756.89</v>
      </c>
      <c r="F242" s="413">
        <v>666.72</v>
      </c>
      <c r="G242" s="413">
        <v>430.18</v>
      </c>
      <c r="H242" s="413">
        <v>301.01</v>
      </c>
      <c r="I242" s="413">
        <v>259.39999999999998</v>
      </c>
      <c r="J242" s="413">
        <v>236.65</v>
      </c>
      <c r="K242" s="413">
        <v>230.98</v>
      </c>
      <c r="L242" s="413">
        <v>279.08</v>
      </c>
      <c r="M242" s="413">
        <v>389.82</v>
      </c>
      <c r="N242" s="413">
        <v>521.24</v>
      </c>
    </row>
    <row r="243" spans="1:14" x14ac:dyDescent="0.25">
      <c r="A243" s="413">
        <v>191</v>
      </c>
      <c r="B243" s="413"/>
      <c r="C243" s="413">
        <v>1537.78</v>
      </c>
      <c r="D243" s="413">
        <v>1748.95</v>
      </c>
      <c r="E243" s="413">
        <v>1627.15</v>
      </c>
      <c r="F243" s="413">
        <v>1154.83</v>
      </c>
      <c r="G243" s="413">
        <v>614.36</v>
      </c>
      <c r="H243" s="413">
        <v>424.18</v>
      </c>
      <c r="I243" s="413">
        <v>320.45999999999998</v>
      </c>
      <c r="J243" s="413">
        <v>249.21</v>
      </c>
      <c r="K243" s="413">
        <v>233.92</v>
      </c>
      <c r="L243" s="413">
        <v>339.8</v>
      </c>
      <c r="M243" s="413">
        <v>619.71</v>
      </c>
      <c r="N243" s="413">
        <v>1150.71</v>
      </c>
    </row>
    <row r="244" spans="1:14" x14ac:dyDescent="0.25">
      <c r="A244" s="413">
        <v>192</v>
      </c>
      <c r="B244" s="413"/>
      <c r="C244" s="413">
        <v>0</v>
      </c>
      <c r="D244" s="413">
        <v>0</v>
      </c>
      <c r="E244" s="413">
        <v>0</v>
      </c>
      <c r="F244" s="413">
        <v>0</v>
      </c>
      <c r="G244" s="413">
        <v>0</v>
      </c>
      <c r="H244" s="413">
        <v>0</v>
      </c>
      <c r="I244" s="413">
        <v>0</v>
      </c>
      <c r="J244" s="413">
        <v>0</v>
      </c>
      <c r="K244" s="413">
        <v>0</v>
      </c>
      <c r="L244" s="413">
        <v>0</v>
      </c>
      <c r="M244" s="413">
        <v>0</v>
      </c>
      <c r="N244" s="413">
        <v>0</v>
      </c>
    </row>
    <row r="245" spans="1:14" x14ac:dyDescent="0.25">
      <c r="A245" s="413">
        <v>193</v>
      </c>
      <c r="B245" s="413"/>
      <c r="C245" s="413">
        <v>0</v>
      </c>
      <c r="D245" s="413">
        <v>0</v>
      </c>
      <c r="E245" s="413">
        <v>0</v>
      </c>
      <c r="F245" s="413">
        <v>0</v>
      </c>
      <c r="G245" s="413">
        <v>0</v>
      </c>
      <c r="H245" s="413">
        <v>0</v>
      </c>
      <c r="I245" s="413">
        <v>0</v>
      </c>
      <c r="J245" s="413">
        <v>0</v>
      </c>
      <c r="K245" s="413">
        <v>0</v>
      </c>
      <c r="L245" s="413">
        <v>0</v>
      </c>
      <c r="M245" s="413">
        <v>0</v>
      </c>
      <c r="N245" s="413">
        <v>0</v>
      </c>
    </row>
    <row r="246" spans="1:14" x14ac:dyDescent="0.25">
      <c r="A246" s="413">
        <v>194</v>
      </c>
      <c r="B246" s="413"/>
      <c r="C246" s="413">
        <v>0</v>
      </c>
      <c r="D246" s="413">
        <v>0</v>
      </c>
      <c r="E246" s="413">
        <v>0</v>
      </c>
      <c r="F246" s="413">
        <v>0</v>
      </c>
      <c r="G246" s="413">
        <v>0</v>
      </c>
      <c r="H246" s="413">
        <v>0</v>
      </c>
      <c r="I246" s="413">
        <v>0</v>
      </c>
      <c r="J246" s="413">
        <v>0</v>
      </c>
      <c r="K246" s="413">
        <v>0</v>
      </c>
      <c r="L246" s="413">
        <v>0</v>
      </c>
      <c r="M246" s="413">
        <v>0</v>
      </c>
      <c r="N246" s="413">
        <v>0</v>
      </c>
    </row>
    <row r="247" spans="1:14" x14ac:dyDescent="0.25">
      <c r="A247" s="413">
        <v>195</v>
      </c>
      <c r="B247" s="413"/>
      <c r="C247" s="413">
        <v>0</v>
      </c>
      <c r="D247" s="413">
        <v>0</v>
      </c>
      <c r="E247" s="413">
        <v>0</v>
      </c>
      <c r="F247" s="413">
        <v>0</v>
      </c>
      <c r="G247" s="413">
        <v>0</v>
      </c>
      <c r="H247" s="413">
        <v>0</v>
      </c>
      <c r="I247" s="413">
        <v>0</v>
      </c>
      <c r="J247" s="413">
        <v>0</v>
      </c>
      <c r="K247" s="413">
        <v>0</v>
      </c>
      <c r="L247" s="413">
        <v>0</v>
      </c>
      <c r="M247" s="413">
        <v>0</v>
      </c>
      <c r="N247" s="413">
        <v>0</v>
      </c>
    </row>
    <row r="248" spans="1:14" x14ac:dyDescent="0.25">
      <c r="A248" s="413">
        <v>196</v>
      </c>
      <c r="B248" s="413"/>
      <c r="C248" s="413">
        <v>61</v>
      </c>
      <c r="D248" s="413">
        <v>46.9</v>
      </c>
      <c r="E248" s="413">
        <v>45.1</v>
      </c>
      <c r="F248" s="413">
        <v>36.840000000000003</v>
      </c>
      <c r="G248" s="413">
        <v>25.62</v>
      </c>
      <c r="H248" s="413">
        <v>20.079999999999998</v>
      </c>
      <c r="I248" s="413">
        <v>17.34</v>
      </c>
      <c r="J248" s="413">
        <v>14.51</v>
      </c>
      <c r="K248" s="413">
        <v>14.23</v>
      </c>
      <c r="L248" s="413">
        <v>19.3</v>
      </c>
      <c r="M248" s="413">
        <v>37.71</v>
      </c>
      <c r="N248" s="413">
        <v>57.82</v>
      </c>
    </row>
    <row r="249" spans="1:14" x14ac:dyDescent="0.25">
      <c r="A249" s="413">
        <v>197</v>
      </c>
      <c r="B249" s="413"/>
      <c r="C249" s="413">
        <v>62.21</v>
      </c>
      <c r="D249" s="413">
        <v>61.57</v>
      </c>
      <c r="E249" s="413">
        <v>56.08</v>
      </c>
      <c r="F249" s="413">
        <v>41.3</v>
      </c>
      <c r="G249" s="413">
        <v>31.76</v>
      </c>
      <c r="H249" s="413">
        <v>27.49</v>
      </c>
      <c r="I249" s="413">
        <v>23.83</v>
      </c>
      <c r="J249" s="413">
        <v>21.04</v>
      </c>
      <c r="K249" s="413">
        <v>20.82</v>
      </c>
      <c r="L249" s="413">
        <v>24.02</v>
      </c>
      <c r="M249" s="413">
        <v>33.51</v>
      </c>
      <c r="N249" s="413">
        <v>48.47</v>
      </c>
    </row>
    <row r="250" spans="1:14" x14ac:dyDescent="0.25">
      <c r="A250" s="413">
        <v>198</v>
      </c>
      <c r="B250" s="413"/>
      <c r="C250" s="413">
        <v>124.84</v>
      </c>
      <c r="D250" s="413">
        <v>120.59</v>
      </c>
      <c r="E250" s="413">
        <v>109.96</v>
      </c>
      <c r="F250" s="413">
        <v>81.22</v>
      </c>
      <c r="G250" s="413">
        <v>63.1</v>
      </c>
      <c r="H250" s="413">
        <v>54.51</v>
      </c>
      <c r="I250" s="413">
        <v>47.43</v>
      </c>
      <c r="J250" s="413">
        <v>42.28</v>
      </c>
      <c r="K250" s="413">
        <v>42.71</v>
      </c>
      <c r="L250" s="413">
        <v>49.3</v>
      </c>
      <c r="M250" s="413">
        <v>68.239999999999995</v>
      </c>
      <c r="N250" s="413">
        <v>100.15</v>
      </c>
    </row>
    <row r="251" spans="1:14" x14ac:dyDescent="0.25">
      <c r="A251" s="413">
        <v>199</v>
      </c>
      <c r="B251" s="413"/>
      <c r="C251" s="413">
        <v>1108.31</v>
      </c>
      <c r="D251" s="413">
        <v>1112.56</v>
      </c>
      <c r="E251" s="413">
        <v>1042.26</v>
      </c>
      <c r="F251" s="413">
        <v>751.29</v>
      </c>
      <c r="G251" s="413">
        <v>532.51</v>
      </c>
      <c r="H251" s="413">
        <v>447.2</v>
      </c>
      <c r="I251" s="413">
        <v>375.44</v>
      </c>
      <c r="J251" s="413">
        <v>322.55</v>
      </c>
      <c r="K251" s="413">
        <v>326.41000000000003</v>
      </c>
      <c r="L251" s="413">
        <v>389.29</v>
      </c>
      <c r="M251" s="413">
        <v>536.47</v>
      </c>
      <c r="N251" s="413">
        <v>808.29</v>
      </c>
    </row>
    <row r="252" spans="1:14" x14ac:dyDescent="0.25">
      <c r="A252" s="413">
        <v>200</v>
      </c>
      <c r="B252" s="413"/>
      <c r="C252" s="413">
        <v>0</v>
      </c>
      <c r="D252" s="413">
        <v>0</v>
      </c>
      <c r="E252" s="413">
        <v>0</v>
      </c>
      <c r="F252" s="413">
        <v>0</v>
      </c>
      <c r="G252" s="413">
        <v>0</v>
      </c>
      <c r="H252" s="413">
        <v>0</v>
      </c>
      <c r="I252" s="413">
        <v>0</v>
      </c>
      <c r="J252" s="413">
        <v>0</v>
      </c>
      <c r="K252" s="413">
        <v>0</v>
      </c>
      <c r="L252" s="413">
        <v>0</v>
      </c>
      <c r="M252" s="413">
        <v>0</v>
      </c>
      <c r="N252" s="413">
        <v>0</v>
      </c>
    </row>
    <row r="253" spans="1:14" x14ac:dyDescent="0.25">
      <c r="A253" s="413">
        <v>201</v>
      </c>
      <c r="B253" s="413"/>
      <c r="C253" s="413">
        <v>23.91</v>
      </c>
      <c r="D253" s="413">
        <v>24.27</v>
      </c>
      <c r="E253" s="413">
        <v>22.6</v>
      </c>
      <c r="F253" s="413">
        <v>17.75</v>
      </c>
      <c r="G253" s="413">
        <v>12.21</v>
      </c>
      <c r="H253" s="413">
        <v>8.9600000000000009</v>
      </c>
      <c r="I253" s="413">
        <v>7.25</v>
      </c>
      <c r="J253" s="413">
        <v>6.21</v>
      </c>
      <c r="K253" s="413">
        <v>6.4</v>
      </c>
      <c r="L253" s="413">
        <v>7.74</v>
      </c>
      <c r="M253" s="413">
        <v>11.68</v>
      </c>
      <c r="N253" s="413">
        <v>18.07</v>
      </c>
    </row>
    <row r="254" spans="1:14" x14ac:dyDescent="0.25">
      <c r="A254" s="413">
        <v>202</v>
      </c>
      <c r="B254" s="413"/>
      <c r="C254" s="413">
        <v>10.029999999999999</v>
      </c>
      <c r="D254" s="413">
        <v>9.23</v>
      </c>
      <c r="E254" s="413">
        <v>9.2799999999999994</v>
      </c>
      <c r="F254" s="413">
        <v>6.7</v>
      </c>
      <c r="G254" s="413">
        <v>4.62</v>
      </c>
      <c r="H254" s="413">
        <v>3.49</v>
      </c>
      <c r="I254" s="413">
        <v>2.8</v>
      </c>
      <c r="J254" s="413">
        <v>2.3199999999999998</v>
      </c>
      <c r="K254" s="413">
        <v>2.67</v>
      </c>
      <c r="L254" s="413">
        <v>3.17</v>
      </c>
      <c r="M254" s="413">
        <v>4.8600000000000003</v>
      </c>
      <c r="N254" s="413">
        <v>7.79</v>
      </c>
    </row>
    <row r="255" spans="1:14" x14ac:dyDescent="0.25">
      <c r="A255" s="413">
        <v>203</v>
      </c>
      <c r="B255" s="413"/>
      <c r="C255" s="413">
        <v>40.04</v>
      </c>
      <c r="D255" s="413">
        <v>40.6</v>
      </c>
      <c r="E255" s="413">
        <v>37.549999999999997</v>
      </c>
      <c r="F255" s="413">
        <v>29.53</v>
      </c>
      <c r="G255" s="413">
        <v>20.43</v>
      </c>
      <c r="H255" s="413">
        <v>14.92</v>
      </c>
      <c r="I255" s="413">
        <v>12.18</v>
      </c>
      <c r="J255" s="413">
        <v>10.48</v>
      </c>
      <c r="K255" s="413">
        <v>10.88</v>
      </c>
      <c r="L255" s="413">
        <v>13.11</v>
      </c>
      <c r="M255" s="413">
        <v>19.5</v>
      </c>
      <c r="N255" s="413">
        <v>29.97</v>
      </c>
    </row>
    <row r="256" spans="1:14" x14ac:dyDescent="0.25">
      <c r="A256" s="413">
        <v>204</v>
      </c>
      <c r="B256" s="413"/>
      <c r="C256" s="413">
        <v>552.09</v>
      </c>
      <c r="D256" s="413">
        <v>1016.37</v>
      </c>
      <c r="E256" s="413">
        <v>1525.76</v>
      </c>
      <c r="F256" s="413">
        <v>1893.95</v>
      </c>
      <c r="G256" s="413">
        <v>2030.91</v>
      </c>
      <c r="H256" s="413">
        <v>1592.15</v>
      </c>
      <c r="I256" s="413">
        <v>1178.04</v>
      </c>
      <c r="J256" s="413">
        <v>788.6</v>
      </c>
      <c r="K256" s="413">
        <v>458.37</v>
      </c>
      <c r="L256" s="413">
        <v>275.66000000000003</v>
      </c>
      <c r="M256" s="413">
        <v>204.37</v>
      </c>
      <c r="N256" s="413">
        <v>253.21</v>
      </c>
    </row>
    <row r="257" spans="1:14" x14ac:dyDescent="0.25">
      <c r="A257" s="413">
        <v>205</v>
      </c>
      <c r="B257" s="413"/>
      <c r="C257" s="413">
        <v>209.46</v>
      </c>
      <c r="D257" s="413">
        <v>232.39</v>
      </c>
      <c r="E257" s="413">
        <v>232.86</v>
      </c>
      <c r="F257" s="413">
        <v>185.04</v>
      </c>
      <c r="G257" s="413">
        <v>115.26</v>
      </c>
      <c r="H257" s="413">
        <v>84.09</v>
      </c>
      <c r="I257" s="413">
        <v>65.45</v>
      </c>
      <c r="J257" s="413">
        <v>51.67</v>
      </c>
      <c r="K257" s="413">
        <v>44.6</v>
      </c>
      <c r="L257" s="413">
        <v>57.99</v>
      </c>
      <c r="M257" s="413">
        <v>96.66</v>
      </c>
      <c r="N257" s="413">
        <v>155.83000000000001</v>
      </c>
    </row>
    <row r="258" spans="1:14" x14ac:dyDescent="0.25">
      <c r="A258" s="413">
        <v>206</v>
      </c>
      <c r="B258" s="413"/>
      <c r="C258" s="413">
        <v>582.36</v>
      </c>
      <c r="D258" s="413">
        <v>592.41</v>
      </c>
      <c r="E258" s="413">
        <v>556.82000000000005</v>
      </c>
      <c r="F258" s="413">
        <v>419.16</v>
      </c>
      <c r="G258" s="413">
        <v>288.26</v>
      </c>
      <c r="H258" s="413">
        <v>225.9</v>
      </c>
      <c r="I258" s="413">
        <v>186.24</v>
      </c>
      <c r="J258" s="413">
        <v>153.61000000000001</v>
      </c>
      <c r="K258" s="413">
        <v>140.79</v>
      </c>
      <c r="L258" s="413">
        <v>171.3</v>
      </c>
      <c r="M258" s="413">
        <v>254.46</v>
      </c>
      <c r="N258" s="413">
        <v>419.18</v>
      </c>
    </row>
    <row r="259" spans="1:14" x14ac:dyDescent="0.25">
      <c r="A259" s="413">
        <v>207</v>
      </c>
      <c r="B259" s="413"/>
      <c r="C259" s="413">
        <v>591.85</v>
      </c>
      <c r="D259" s="413">
        <v>603.09</v>
      </c>
      <c r="E259" s="413">
        <v>567.09</v>
      </c>
      <c r="F259" s="413">
        <v>427.86</v>
      </c>
      <c r="G259" s="413">
        <v>294.01</v>
      </c>
      <c r="H259" s="413">
        <v>230.46</v>
      </c>
      <c r="I259" s="413">
        <v>190.02</v>
      </c>
      <c r="J259" s="413">
        <v>157.02000000000001</v>
      </c>
      <c r="K259" s="413">
        <v>143.79</v>
      </c>
      <c r="L259" s="413">
        <v>174.39</v>
      </c>
      <c r="M259" s="413">
        <v>258.60000000000002</v>
      </c>
      <c r="N259" s="413">
        <v>425.62</v>
      </c>
    </row>
    <row r="260" spans="1:14" x14ac:dyDescent="0.25">
      <c r="A260" s="413">
        <v>208</v>
      </c>
      <c r="B260" s="413"/>
      <c r="C260" s="413">
        <v>0</v>
      </c>
      <c r="D260" s="413">
        <v>0</v>
      </c>
      <c r="E260" s="413">
        <v>0</v>
      </c>
      <c r="F260" s="413">
        <v>0</v>
      </c>
      <c r="G260" s="413">
        <v>0</v>
      </c>
      <c r="H260" s="413">
        <v>0</v>
      </c>
      <c r="I260" s="413">
        <v>0</v>
      </c>
      <c r="J260" s="413">
        <v>0</v>
      </c>
      <c r="K260" s="413">
        <v>0</v>
      </c>
      <c r="L260" s="413">
        <v>0</v>
      </c>
      <c r="M260" s="413">
        <v>0</v>
      </c>
      <c r="N260" s="413">
        <v>0</v>
      </c>
    </row>
    <row r="261" spans="1:14" x14ac:dyDescent="0.25">
      <c r="A261" s="413">
        <v>209</v>
      </c>
      <c r="B261" s="413"/>
      <c r="C261" s="413">
        <v>721.51</v>
      </c>
      <c r="D261" s="413">
        <v>799.58</v>
      </c>
      <c r="E261" s="413">
        <v>807.34</v>
      </c>
      <c r="F261" s="413">
        <v>626.04</v>
      </c>
      <c r="G261" s="413">
        <v>393.97</v>
      </c>
      <c r="H261" s="413">
        <v>291.39999999999998</v>
      </c>
      <c r="I261" s="413">
        <v>228.57</v>
      </c>
      <c r="J261" s="413">
        <v>179.93</v>
      </c>
      <c r="K261" s="413">
        <v>154.66999999999999</v>
      </c>
      <c r="L261" s="413">
        <v>193.71</v>
      </c>
      <c r="M261" s="413">
        <v>327.52</v>
      </c>
      <c r="N261" s="413">
        <v>536.03</v>
      </c>
    </row>
    <row r="262" spans="1:14" x14ac:dyDescent="0.25">
      <c r="A262" s="413">
        <v>210</v>
      </c>
      <c r="B262" s="413"/>
      <c r="C262" s="413">
        <v>0</v>
      </c>
      <c r="D262" s="413">
        <v>0</v>
      </c>
      <c r="E262" s="413">
        <v>0</v>
      </c>
      <c r="F262" s="413">
        <v>0</v>
      </c>
      <c r="G262" s="413">
        <v>0</v>
      </c>
      <c r="H262" s="413">
        <v>0</v>
      </c>
      <c r="I262" s="413">
        <v>0</v>
      </c>
      <c r="J262" s="413">
        <v>0</v>
      </c>
      <c r="K262" s="413">
        <v>0</v>
      </c>
      <c r="L262" s="413">
        <v>0</v>
      </c>
      <c r="M262" s="413">
        <v>0</v>
      </c>
      <c r="N262" s="413">
        <v>0</v>
      </c>
    </row>
    <row r="263" spans="1:14" x14ac:dyDescent="0.25">
      <c r="A263" s="413">
        <v>211</v>
      </c>
      <c r="B263" s="413"/>
      <c r="C263" s="413">
        <v>568.75</v>
      </c>
      <c r="D263" s="413">
        <v>509.39</v>
      </c>
      <c r="E263" s="413">
        <v>449.82</v>
      </c>
      <c r="F263" s="413">
        <v>309.02999999999997</v>
      </c>
      <c r="G263" s="413">
        <v>226.83</v>
      </c>
      <c r="H263" s="413">
        <v>190.16</v>
      </c>
      <c r="I263" s="413">
        <v>159.35</v>
      </c>
      <c r="J263" s="413">
        <v>136.21</v>
      </c>
      <c r="K263" s="413">
        <v>139.04</v>
      </c>
      <c r="L263" s="413">
        <v>167.29</v>
      </c>
      <c r="M263" s="413">
        <v>247.97</v>
      </c>
      <c r="N263" s="413">
        <v>417.89</v>
      </c>
    </row>
    <row r="264" spans="1:14" x14ac:dyDescent="0.25">
      <c r="A264" s="413">
        <v>212</v>
      </c>
      <c r="B264" s="413"/>
      <c r="C264" s="413">
        <v>0</v>
      </c>
      <c r="D264" s="413">
        <v>0</v>
      </c>
      <c r="E264" s="413">
        <v>0</v>
      </c>
      <c r="F264" s="413">
        <v>0</v>
      </c>
      <c r="G264" s="413">
        <v>0</v>
      </c>
      <c r="H264" s="413">
        <v>0</v>
      </c>
      <c r="I264" s="413">
        <v>0</v>
      </c>
      <c r="J264" s="413">
        <v>0</v>
      </c>
      <c r="K264" s="413">
        <v>0</v>
      </c>
      <c r="L264" s="413">
        <v>0</v>
      </c>
      <c r="M264" s="413">
        <v>0</v>
      </c>
      <c r="N264" s="413">
        <v>0</v>
      </c>
    </row>
    <row r="265" spans="1:14" x14ac:dyDescent="0.25">
      <c r="A265" s="413">
        <v>213</v>
      </c>
      <c r="B265" s="413"/>
      <c r="C265" s="413">
        <v>0</v>
      </c>
      <c r="D265" s="413">
        <v>0</v>
      </c>
      <c r="E265" s="413">
        <v>0</v>
      </c>
      <c r="F265" s="413">
        <v>0</v>
      </c>
      <c r="G265" s="413">
        <v>0</v>
      </c>
      <c r="H265" s="413">
        <v>0</v>
      </c>
      <c r="I265" s="413">
        <v>0</v>
      </c>
      <c r="J265" s="413">
        <v>0</v>
      </c>
      <c r="K265" s="413">
        <v>0</v>
      </c>
      <c r="L265" s="413">
        <v>0</v>
      </c>
      <c r="M265" s="413">
        <v>0</v>
      </c>
      <c r="N265" s="413">
        <v>0</v>
      </c>
    </row>
    <row r="266" spans="1:14" x14ac:dyDescent="0.25">
      <c r="A266" s="413">
        <v>214</v>
      </c>
      <c r="B266" s="413"/>
      <c r="C266" s="413">
        <v>0</v>
      </c>
      <c r="D266" s="413">
        <v>0</v>
      </c>
      <c r="E266" s="413">
        <v>0</v>
      </c>
      <c r="F266" s="413">
        <v>0</v>
      </c>
      <c r="G266" s="413">
        <v>0</v>
      </c>
      <c r="H266" s="413">
        <v>0</v>
      </c>
      <c r="I266" s="413">
        <v>0</v>
      </c>
      <c r="J266" s="413">
        <v>0</v>
      </c>
      <c r="K266" s="413">
        <v>0</v>
      </c>
      <c r="L266" s="413">
        <v>0</v>
      </c>
      <c r="M266" s="413">
        <v>0</v>
      </c>
      <c r="N266" s="413">
        <v>0</v>
      </c>
    </row>
    <row r="267" spans="1:14" x14ac:dyDescent="0.25">
      <c r="A267" s="413">
        <v>215</v>
      </c>
      <c r="B267" s="413"/>
      <c r="C267" s="413">
        <v>187.88</v>
      </c>
      <c r="D267" s="413">
        <v>229.59</v>
      </c>
      <c r="E267" s="413">
        <v>175.76</v>
      </c>
      <c r="F267" s="413">
        <v>182.36</v>
      </c>
      <c r="G267" s="413">
        <v>260.95</v>
      </c>
      <c r="H267" s="413">
        <v>303.43</v>
      </c>
      <c r="I267" s="413">
        <v>363.05</v>
      </c>
      <c r="J267" s="413">
        <v>365.87</v>
      </c>
      <c r="K267" s="413">
        <v>423.72</v>
      </c>
      <c r="L267" s="413">
        <v>387.23</v>
      </c>
      <c r="M267" s="413">
        <v>231.12</v>
      </c>
      <c r="N267" s="413">
        <v>184.97</v>
      </c>
    </row>
    <row r="268" spans="1:14" x14ac:dyDescent="0.25">
      <c r="A268" s="413">
        <v>216</v>
      </c>
      <c r="B268" s="413"/>
      <c r="C268" s="413">
        <v>235.73</v>
      </c>
      <c r="D268" s="413">
        <v>280.18</v>
      </c>
      <c r="E268" s="413">
        <v>228.41</v>
      </c>
      <c r="F268" s="413">
        <v>207.7</v>
      </c>
      <c r="G268" s="413">
        <v>286.48</v>
      </c>
      <c r="H268" s="413">
        <v>334.4</v>
      </c>
      <c r="I268" s="413">
        <v>366.49</v>
      </c>
      <c r="J268" s="413">
        <v>370.38</v>
      </c>
      <c r="K268" s="413">
        <v>445.64</v>
      </c>
      <c r="L268" s="413">
        <v>482.76</v>
      </c>
      <c r="M268" s="413">
        <v>309.64999999999998</v>
      </c>
      <c r="N268" s="413">
        <v>222.54</v>
      </c>
    </row>
    <row r="269" spans="1:14" x14ac:dyDescent="0.25">
      <c r="A269" s="413">
        <v>217</v>
      </c>
      <c r="B269" s="413"/>
      <c r="C269" s="413">
        <v>514.83000000000004</v>
      </c>
      <c r="D269" s="413">
        <v>621.92999999999995</v>
      </c>
      <c r="E269" s="413">
        <v>493.21</v>
      </c>
      <c r="F269" s="413">
        <v>489.37</v>
      </c>
      <c r="G269" s="413">
        <v>694.67</v>
      </c>
      <c r="H269" s="413">
        <v>812.15</v>
      </c>
      <c r="I269" s="413">
        <v>925.6</v>
      </c>
      <c r="J269" s="413">
        <v>926.83</v>
      </c>
      <c r="K269" s="413">
        <v>1085.0899999999999</v>
      </c>
      <c r="L269" s="413">
        <v>1102.21</v>
      </c>
      <c r="M269" s="413">
        <v>685.98</v>
      </c>
      <c r="N269" s="413">
        <v>509.77</v>
      </c>
    </row>
    <row r="270" spans="1:14" x14ac:dyDescent="0.25">
      <c r="A270" s="413">
        <v>218</v>
      </c>
      <c r="B270" s="413"/>
      <c r="C270" s="413">
        <v>0</v>
      </c>
      <c r="D270" s="413">
        <v>0</v>
      </c>
      <c r="E270" s="413">
        <v>0</v>
      </c>
      <c r="F270" s="413">
        <v>0</v>
      </c>
      <c r="G270" s="413">
        <v>0</v>
      </c>
      <c r="H270" s="413">
        <v>0</v>
      </c>
      <c r="I270" s="413">
        <v>0</v>
      </c>
      <c r="J270" s="413">
        <v>0</v>
      </c>
      <c r="K270" s="413">
        <v>0</v>
      </c>
      <c r="L270" s="413">
        <v>0</v>
      </c>
      <c r="M270" s="413">
        <v>0</v>
      </c>
      <c r="N270" s="413">
        <v>0</v>
      </c>
    </row>
    <row r="271" spans="1:14" x14ac:dyDescent="0.25">
      <c r="A271" s="413">
        <v>219</v>
      </c>
      <c r="B271" s="413"/>
      <c r="C271" s="413">
        <v>0</v>
      </c>
      <c r="D271" s="413">
        <v>0</v>
      </c>
      <c r="E271" s="413">
        <v>0</v>
      </c>
      <c r="F271" s="413">
        <v>0</v>
      </c>
      <c r="G271" s="413">
        <v>0</v>
      </c>
      <c r="H271" s="413">
        <v>0</v>
      </c>
      <c r="I271" s="413">
        <v>0</v>
      </c>
      <c r="J271" s="413">
        <v>0</v>
      </c>
      <c r="K271" s="413">
        <v>0</v>
      </c>
      <c r="L271" s="413">
        <v>0</v>
      </c>
      <c r="M271" s="413">
        <v>0</v>
      </c>
      <c r="N271" s="413">
        <v>0</v>
      </c>
    </row>
    <row r="272" spans="1:14" x14ac:dyDescent="0.25">
      <c r="A272" s="413">
        <v>220</v>
      </c>
      <c r="B272" s="413"/>
      <c r="C272" s="413">
        <v>61.85</v>
      </c>
      <c r="D272" s="413">
        <v>58.23</v>
      </c>
      <c r="E272" s="413">
        <v>50.34</v>
      </c>
      <c r="F272" s="413">
        <v>63.61</v>
      </c>
      <c r="G272" s="413">
        <v>99.48</v>
      </c>
      <c r="H272" s="413">
        <v>125.23</v>
      </c>
      <c r="I272" s="413">
        <v>134.83000000000001</v>
      </c>
      <c r="J272" s="413">
        <v>115.48</v>
      </c>
      <c r="K272" s="413">
        <v>127</v>
      </c>
      <c r="L272" s="413">
        <v>145.51</v>
      </c>
      <c r="M272" s="413">
        <v>102.02</v>
      </c>
      <c r="N272" s="413">
        <v>77.41</v>
      </c>
    </row>
    <row r="273" spans="1:14" x14ac:dyDescent="0.25">
      <c r="A273" s="413">
        <v>221</v>
      </c>
      <c r="B273" s="413"/>
      <c r="C273" s="413">
        <v>0</v>
      </c>
      <c r="D273" s="413">
        <v>0</v>
      </c>
      <c r="E273" s="413">
        <v>0</v>
      </c>
      <c r="F273" s="413">
        <v>0</v>
      </c>
      <c r="G273" s="413">
        <v>0</v>
      </c>
      <c r="H273" s="413">
        <v>0</v>
      </c>
      <c r="I273" s="413">
        <v>0</v>
      </c>
      <c r="J273" s="413">
        <v>0</v>
      </c>
      <c r="K273" s="413">
        <v>0</v>
      </c>
      <c r="L273" s="413">
        <v>0</v>
      </c>
      <c r="M273" s="413">
        <v>0</v>
      </c>
      <c r="N273" s="413">
        <v>0</v>
      </c>
    </row>
    <row r="274" spans="1:14" x14ac:dyDescent="0.25">
      <c r="A274" s="413">
        <v>222</v>
      </c>
      <c r="B274" s="413"/>
      <c r="C274" s="413">
        <v>1191.57</v>
      </c>
      <c r="D274" s="413">
        <v>1261.22</v>
      </c>
      <c r="E274" s="413">
        <v>1123.83</v>
      </c>
      <c r="F274" s="413">
        <v>1016.8</v>
      </c>
      <c r="G274" s="413">
        <v>1307.3699999999999</v>
      </c>
      <c r="H274" s="413">
        <v>1658.64</v>
      </c>
      <c r="I274" s="413">
        <v>1501.46</v>
      </c>
      <c r="J274" s="413">
        <v>1236.01</v>
      </c>
      <c r="K274" s="413">
        <v>1422.96</v>
      </c>
      <c r="L274" s="413">
        <v>1951.32</v>
      </c>
      <c r="M274" s="413">
        <v>1458.1</v>
      </c>
      <c r="N274" s="413">
        <v>1171.0899999999999</v>
      </c>
    </row>
    <row r="275" spans="1:14" x14ac:dyDescent="0.25">
      <c r="A275" s="413">
        <v>223</v>
      </c>
      <c r="B275" s="413"/>
      <c r="C275" s="413">
        <v>0</v>
      </c>
      <c r="D275" s="413">
        <v>0</v>
      </c>
      <c r="E275" s="413">
        <v>0</v>
      </c>
      <c r="F275" s="413">
        <v>0</v>
      </c>
      <c r="G275" s="413">
        <v>0</v>
      </c>
      <c r="H275" s="413">
        <v>0</v>
      </c>
      <c r="I275" s="413">
        <v>0</v>
      </c>
      <c r="J275" s="413">
        <v>0</v>
      </c>
      <c r="K275" s="413">
        <v>0</v>
      </c>
      <c r="L275" s="413">
        <v>0</v>
      </c>
      <c r="M275" s="413">
        <v>0</v>
      </c>
      <c r="N275" s="413">
        <v>0</v>
      </c>
    </row>
    <row r="276" spans="1:14" x14ac:dyDescent="0.25">
      <c r="A276" s="413">
        <v>224</v>
      </c>
      <c r="B276" s="413"/>
      <c r="C276" s="413">
        <v>0</v>
      </c>
      <c r="D276" s="413">
        <v>0</v>
      </c>
      <c r="E276" s="413">
        <v>0</v>
      </c>
      <c r="F276" s="413">
        <v>0</v>
      </c>
      <c r="G276" s="413">
        <v>0</v>
      </c>
      <c r="H276" s="413">
        <v>0</v>
      </c>
      <c r="I276" s="413">
        <v>0</v>
      </c>
      <c r="J276" s="413">
        <v>0</v>
      </c>
      <c r="K276" s="413">
        <v>0</v>
      </c>
      <c r="L276" s="413">
        <v>0</v>
      </c>
      <c r="M276" s="413">
        <v>0</v>
      </c>
      <c r="N276" s="413">
        <v>0</v>
      </c>
    </row>
    <row r="277" spans="1:14" x14ac:dyDescent="0.25">
      <c r="A277" s="413">
        <v>225</v>
      </c>
      <c r="B277" s="413"/>
      <c r="C277" s="413">
        <v>378.79</v>
      </c>
      <c r="D277" s="413">
        <v>475.53</v>
      </c>
      <c r="E277" s="413">
        <v>510.79</v>
      </c>
      <c r="F277" s="413">
        <v>376.24</v>
      </c>
      <c r="G277" s="413">
        <v>187.19</v>
      </c>
      <c r="H277" s="413">
        <v>74.87</v>
      </c>
      <c r="I277" s="413">
        <v>40.31</v>
      </c>
      <c r="J277" s="413">
        <v>25.12</v>
      </c>
      <c r="K277" s="413">
        <v>19.91</v>
      </c>
      <c r="L277" s="413">
        <v>31.47</v>
      </c>
      <c r="M277" s="413">
        <v>76.010000000000005</v>
      </c>
      <c r="N277" s="413">
        <v>212.65</v>
      </c>
    </row>
    <row r="278" spans="1:14" x14ac:dyDescent="0.25">
      <c r="A278" s="413">
        <v>226</v>
      </c>
      <c r="B278" s="413"/>
      <c r="C278" s="413">
        <v>0</v>
      </c>
      <c r="D278" s="413">
        <v>0</v>
      </c>
      <c r="E278" s="413">
        <v>0</v>
      </c>
      <c r="F278" s="413">
        <v>0</v>
      </c>
      <c r="G278" s="413">
        <v>0</v>
      </c>
      <c r="H278" s="413">
        <v>0</v>
      </c>
      <c r="I278" s="413">
        <v>0</v>
      </c>
      <c r="J278" s="413">
        <v>0</v>
      </c>
      <c r="K278" s="413">
        <v>0</v>
      </c>
      <c r="L278" s="413">
        <v>0</v>
      </c>
      <c r="M278" s="413">
        <v>0</v>
      </c>
      <c r="N278" s="413">
        <v>0</v>
      </c>
    </row>
    <row r="279" spans="1:14" x14ac:dyDescent="0.25">
      <c r="A279" s="413">
        <v>227</v>
      </c>
      <c r="B279" s="413"/>
      <c r="C279" s="413">
        <v>1414.51</v>
      </c>
      <c r="D279" s="413">
        <v>1595.67</v>
      </c>
      <c r="E279" s="413">
        <v>1620.96</v>
      </c>
      <c r="F279" s="413">
        <v>1286.6500000000001</v>
      </c>
      <c r="G279" s="413">
        <v>879.46</v>
      </c>
      <c r="H279" s="413">
        <v>654.85</v>
      </c>
      <c r="I279" s="413">
        <v>521.49</v>
      </c>
      <c r="J279" s="413">
        <v>441.67</v>
      </c>
      <c r="K279" s="413">
        <v>406.18</v>
      </c>
      <c r="L279" s="413">
        <v>474.41</v>
      </c>
      <c r="M279" s="413">
        <v>693.98</v>
      </c>
      <c r="N279" s="413">
        <v>1071.45</v>
      </c>
    </row>
    <row r="280" spans="1:14" x14ac:dyDescent="0.25">
      <c r="A280" s="413">
        <v>228</v>
      </c>
      <c r="B280" s="413"/>
      <c r="C280" s="413">
        <v>1545.57</v>
      </c>
      <c r="D280" s="413">
        <v>1742.08</v>
      </c>
      <c r="E280" s="413">
        <v>1770.77</v>
      </c>
      <c r="F280" s="413">
        <v>1406.28</v>
      </c>
      <c r="G280" s="413">
        <v>960.84</v>
      </c>
      <c r="H280" s="413">
        <v>715.5</v>
      </c>
      <c r="I280" s="413">
        <v>569.62</v>
      </c>
      <c r="J280" s="413">
        <v>482.13</v>
      </c>
      <c r="K280" s="413">
        <v>443.62</v>
      </c>
      <c r="L280" s="413">
        <v>518.54999999999995</v>
      </c>
      <c r="M280" s="413">
        <v>758.16</v>
      </c>
      <c r="N280" s="413">
        <v>1170.57</v>
      </c>
    </row>
    <row r="281" spans="1:14" x14ac:dyDescent="0.25">
      <c r="A281" s="413">
        <v>229</v>
      </c>
      <c r="B281" s="413"/>
      <c r="C281" s="413">
        <v>3639.41</v>
      </c>
      <c r="D281" s="413">
        <v>4275.8</v>
      </c>
      <c r="E281" s="413">
        <v>4529.41</v>
      </c>
      <c r="F281" s="413">
        <v>3650.68</v>
      </c>
      <c r="G281" s="413">
        <v>2310.2399999999998</v>
      </c>
      <c r="H281" s="413">
        <v>1465.24</v>
      </c>
      <c r="I281" s="413">
        <v>1033.72</v>
      </c>
      <c r="J281" s="413">
        <v>793.8</v>
      </c>
      <c r="K281" s="413">
        <v>690.23</v>
      </c>
      <c r="L281" s="413">
        <v>871.08</v>
      </c>
      <c r="M281" s="413">
        <v>1460.21</v>
      </c>
      <c r="N281" s="413">
        <v>2544.84</v>
      </c>
    </row>
    <row r="282" spans="1:14" x14ac:dyDescent="0.25">
      <c r="A282" s="413">
        <v>230</v>
      </c>
      <c r="B282" s="413"/>
      <c r="C282" s="413">
        <v>3671.5</v>
      </c>
      <c r="D282" s="413">
        <v>4312.53</v>
      </c>
      <c r="E282" s="413">
        <v>4569.1400000000003</v>
      </c>
      <c r="F282" s="413">
        <v>3683.7</v>
      </c>
      <c r="G282" s="413">
        <v>2331.71</v>
      </c>
      <c r="H282" s="413">
        <v>1478.67</v>
      </c>
      <c r="I282" s="413">
        <v>1043.07</v>
      </c>
      <c r="J282" s="413">
        <v>800.91</v>
      </c>
      <c r="K282" s="413">
        <v>696.3</v>
      </c>
      <c r="L282" s="413">
        <v>878.71</v>
      </c>
      <c r="M282" s="413">
        <v>1473.76</v>
      </c>
      <c r="N282" s="413">
        <v>2567.46</v>
      </c>
    </row>
    <row r="283" spans="1:14" x14ac:dyDescent="0.25">
      <c r="A283" s="413">
        <v>231</v>
      </c>
      <c r="B283" s="413"/>
      <c r="C283" s="413">
        <v>0</v>
      </c>
      <c r="D283" s="413">
        <v>0</v>
      </c>
      <c r="E283" s="413">
        <v>0</v>
      </c>
      <c r="F283" s="413">
        <v>0</v>
      </c>
      <c r="G283" s="413">
        <v>0</v>
      </c>
      <c r="H283" s="413">
        <v>0</v>
      </c>
      <c r="I283" s="413">
        <v>0</v>
      </c>
      <c r="J283" s="413">
        <v>0</v>
      </c>
      <c r="K283" s="413">
        <v>0</v>
      </c>
      <c r="L283" s="413">
        <v>0</v>
      </c>
      <c r="M283" s="413">
        <v>0</v>
      </c>
      <c r="N283" s="413">
        <v>0</v>
      </c>
    </row>
    <row r="284" spans="1:14" x14ac:dyDescent="0.25">
      <c r="A284" s="413">
        <v>232</v>
      </c>
      <c r="B284" s="413"/>
      <c r="C284" s="413">
        <v>0</v>
      </c>
      <c r="D284" s="413">
        <v>0</v>
      </c>
      <c r="E284" s="413">
        <v>0</v>
      </c>
      <c r="F284" s="413">
        <v>0</v>
      </c>
      <c r="G284" s="413">
        <v>0</v>
      </c>
      <c r="H284" s="413">
        <v>0</v>
      </c>
      <c r="I284" s="413">
        <v>0</v>
      </c>
      <c r="J284" s="413">
        <v>0</v>
      </c>
      <c r="K284" s="413">
        <v>0</v>
      </c>
      <c r="L284" s="413">
        <v>0</v>
      </c>
      <c r="M284" s="413">
        <v>0</v>
      </c>
      <c r="N284" s="413">
        <v>0</v>
      </c>
    </row>
    <row r="285" spans="1:14" x14ac:dyDescent="0.25">
      <c r="A285" s="413">
        <v>233</v>
      </c>
      <c r="B285" s="413"/>
      <c r="C285" s="413">
        <v>0</v>
      </c>
      <c r="D285" s="413">
        <v>0</v>
      </c>
      <c r="E285" s="413">
        <v>0</v>
      </c>
      <c r="F285" s="413">
        <v>0</v>
      </c>
      <c r="G285" s="413">
        <v>0</v>
      </c>
      <c r="H285" s="413">
        <v>0</v>
      </c>
      <c r="I285" s="413">
        <v>0</v>
      </c>
      <c r="J285" s="413">
        <v>0</v>
      </c>
      <c r="K285" s="413">
        <v>0</v>
      </c>
      <c r="L285" s="413">
        <v>0</v>
      </c>
      <c r="M285" s="413">
        <v>0</v>
      </c>
      <c r="N285" s="413">
        <v>0</v>
      </c>
    </row>
    <row r="286" spans="1:14" x14ac:dyDescent="0.25">
      <c r="A286" s="413">
        <v>234</v>
      </c>
      <c r="B286" s="413"/>
      <c r="C286" s="413">
        <v>0</v>
      </c>
      <c r="D286" s="413">
        <v>0</v>
      </c>
      <c r="E286" s="413">
        <v>0</v>
      </c>
      <c r="F286" s="413">
        <v>0</v>
      </c>
      <c r="G286" s="413">
        <v>0</v>
      </c>
      <c r="H286" s="413">
        <v>0</v>
      </c>
      <c r="I286" s="413">
        <v>0</v>
      </c>
      <c r="J286" s="413">
        <v>0</v>
      </c>
      <c r="K286" s="413">
        <v>0</v>
      </c>
      <c r="L286" s="413">
        <v>0</v>
      </c>
      <c r="M286" s="413">
        <v>0</v>
      </c>
      <c r="N286" s="413">
        <v>0</v>
      </c>
    </row>
    <row r="287" spans="1:14" x14ac:dyDescent="0.25">
      <c r="A287" s="413">
        <v>235</v>
      </c>
      <c r="B287" s="413"/>
      <c r="C287" s="413">
        <v>0</v>
      </c>
      <c r="D287" s="413">
        <v>0</v>
      </c>
      <c r="E287" s="413">
        <v>0</v>
      </c>
      <c r="F287" s="413">
        <v>0</v>
      </c>
      <c r="G287" s="413">
        <v>0</v>
      </c>
      <c r="H287" s="413">
        <v>0</v>
      </c>
      <c r="I287" s="413">
        <v>0</v>
      </c>
      <c r="J287" s="413">
        <v>0</v>
      </c>
      <c r="K287" s="413">
        <v>0</v>
      </c>
      <c r="L287" s="413">
        <v>0</v>
      </c>
      <c r="M287" s="413">
        <v>0</v>
      </c>
      <c r="N287" s="413">
        <v>0</v>
      </c>
    </row>
    <row r="288" spans="1:14" x14ac:dyDescent="0.25">
      <c r="A288" s="413">
        <v>236</v>
      </c>
      <c r="B288" s="413"/>
      <c r="C288" s="413">
        <v>0</v>
      </c>
      <c r="D288" s="413">
        <v>0</v>
      </c>
      <c r="E288" s="413">
        <v>0</v>
      </c>
      <c r="F288" s="413">
        <v>0</v>
      </c>
      <c r="G288" s="413">
        <v>0</v>
      </c>
      <c r="H288" s="413">
        <v>0</v>
      </c>
      <c r="I288" s="413">
        <v>0</v>
      </c>
      <c r="J288" s="413">
        <v>0</v>
      </c>
      <c r="K288" s="413">
        <v>0</v>
      </c>
      <c r="L288" s="413">
        <v>0</v>
      </c>
      <c r="M288" s="413">
        <v>0</v>
      </c>
      <c r="N288" s="413">
        <v>0</v>
      </c>
    </row>
    <row r="289" spans="1:14" x14ac:dyDescent="0.25">
      <c r="A289" s="413">
        <v>237</v>
      </c>
      <c r="B289" s="413"/>
      <c r="C289" s="413">
        <v>741.17</v>
      </c>
      <c r="D289" s="413">
        <v>776.84</v>
      </c>
      <c r="E289" s="413">
        <v>663.08</v>
      </c>
      <c r="F289" s="413">
        <v>431.88</v>
      </c>
      <c r="G289" s="413">
        <v>344.26</v>
      </c>
      <c r="H289" s="413">
        <v>345.12</v>
      </c>
      <c r="I289" s="413">
        <v>270.66000000000003</v>
      </c>
      <c r="J289" s="413">
        <v>229.86</v>
      </c>
      <c r="K289" s="413">
        <v>251.47</v>
      </c>
      <c r="L289" s="413">
        <v>307.98</v>
      </c>
      <c r="M289" s="413">
        <v>338.82</v>
      </c>
      <c r="N289" s="413">
        <v>504.27</v>
      </c>
    </row>
    <row r="290" spans="1:14" x14ac:dyDescent="0.25">
      <c r="A290" s="413">
        <v>238</v>
      </c>
      <c r="B290" s="413"/>
      <c r="C290" s="413">
        <v>823.24</v>
      </c>
      <c r="D290" s="413">
        <v>866.47</v>
      </c>
      <c r="E290" s="413">
        <v>741.78</v>
      </c>
      <c r="F290" s="413">
        <v>487.95</v>
      </c>
      <c r="G290" s="413">
        <v>388.98</v>
      </c>
      <c r="H290" s="413">
        <v>390.14</v>
      </c>
      <c r="I290" s="413">
        <v>305.62</v>
      </c>
      <c r="J290" s="413">
        <v>260.86</v>
      </c>
      <c r="K290" s="413">
        <v>282.70999999999998</v>
      </c>
      <c r="L290" s="413">
        <v>342.13</v>
      </c>
      <c r="M290" s="413">
        <v>377.47</v>
      </c>
      <c r="N290" s="413">
        <v>558.04999999999995</v>
      </c>
    </row>
    <row r="291" spans="1:14" x14ac:dyDescent="0.25">
      <c r="A291" s="413">
        <v>239</v>
      </c>
      <c r="B291" s="413"/>
      <c r="C291" s="413">
        <v>969.57</v>
      </c>
      <c r="D291" s="413">
        <v>1018.26</v>
      </c>
      <c r="E291" s="413">
        <v>877.85</v>
      </c>
      <c r="F291" s="413">
        <v>594.51</v>
      </c>
      <c r="G291" s="413">
        <v>477.16</v>
      </c>
      <c r="H291" s="413">
        <v>474.66</v>
      </c>
      <c r="I291" s="413">
        <v>379.22</v>
      </c>
      <c r="J291" s="413">
        <v>326.25</v>
      </c>
      <c r="K291" s="413">
        <v>348.48</v>
      </c>
      <c r="L291" s="413">
        <v>413.68</v>
      </c>
      <c r="M291" s="413">
        <v>454.25</v>
      </c>
      <c r="N291" s="413">
        <v>666.18</v>
      </c>
    </row>
    <row r="292" spans="1:14" x14ac:dyDescent="0.25">
      <c r="A292" s="413">
        <v>240</v>
      </c>
      <c r="B292" s="413"/>
      <c r="C292" s="413">
        <v>1156.97</v>
      </c>
      <c r="D292" s="413">
        <v>1217.22</v>
      </c>
      <c r="E292" s="413">
        <v>1058.9000000000001</v>
      </c>
      <c r="F292" s="413">
        <v>713.9</v>
      </c>
      <c r="G292" s="413">
        <v>574.04</v>
      </c>
      <c r="H292" s="413">
        <v>568.48</v>
      </c>
      <c r="I292" s="413">
        <v>459.16</v>
      </c>
      <c r="J292" s="413">
        <v>398.91</v>
      </c>
      <c r="K292" s="413">
        <v>423.83</v>
      </c>
      <c r="L292" s="413">
        <v>495.46</v>
      </c>
      <c r="M292" s="413">
        <v>540.41999999999996</v>
      </c>
      <c r="N292" s="413">
        <v>792.43</v>
      </c>
    </row>
    <row r="293" spans="1:14" x14ac:dyDescent="0.25">
      <c r="A293" s="413">
        <v>241</v>
      </c>
      <c r="B293" s="413"/>
      <c r="C293" s="413">
        <v>258.54000000000002</v>
      </c>
      <c r="D293" s="413">
        <v>278.82</v>
      </c>
      <c r="E293" s="413">
        <v>281.97000000000003</v>
      </c>
      <c r="F293" s="413">
        <v>227.25</v>
      </c>
      <c r="G293" s="413">
        <v>177.49</v>
      </c>
      <c r="H293" s="413">
        <v>154.07</v>
      </c>
      <c r="I293" s="413">
        <v>137.38</v>
      </c>
      <c r="J293" s="413">
        <v>127.22</v>
      </c>
      <c r="K293" s="413">
        <v>129.83000000000001</v>
      </c>
      <c r="L293" s="413">
        <v>148.30000000000001</v>
      </c>
      <c r="M293" s="413">
        <v>177.37</v>
      </c>
      <c r="N293" s="413">
        <v>220.23</v>
      </c>
    </row>
    <row r="294" spans="1:14" x14ac:dyDescent="0.25">
      <c r="A294" s="413">
        <v>242</v>
      </c>
      <c r="B294" s="413"/>
      <c r="C294" s="413">
        <v>1239.27</v>
      </c>
      <c r="D294" s="413">
        <v>1307.43</v>
      </c>
      <c r="E294" s="413">
        <v>1133.6600000000001</v>
      </c>
      <c r="F294" s="413">
        <v>762.37</v>
      </c>
      <c r="G294" s="413">
        <v>609.46</v>
      </c>
      <c r="H294" s="413">
        <v>605</v>
      </c>
      <c r="I294" s="413">
        <v>486.92</v>
      </c>
      <c r="J294" s="413">
        <v>422.33</v>
      </c>
      <c r="K294" s="413">
        <v>447.72</v>
      </c>
      <c r="L294" s="413">
        <v>525.53</v>
      </c>
      <c r="M294" s="413">
        <v>574.26</v>
      </c>
      <c r="N294" s="413">
        <v>843.89</v>
      </c>
    </row>
    <row r="295" spans="1:14" x14ac:dyDescent="0.25">
      <c r="A295" s="413">
        <v>243</v>
      </c>
      <c r="B295" s="413"/>
      <c r="C295" s="413">
        <v>1294.07</v>
      </c>
      <c r="D295" s="413">
        <v>1391.18</v>
      </c>
      <c r="E295" s="413">
        <v>1219.1099999999999</v>
      </c>
      <c r="F295" s="413">
        <v>830.63</v>
      </c>
      <c r="G295" s="413">
        <v>650.96</v>
      </c>
      <c r="H295" s="413">
        <v>649.32000000000005</v>
      </c>
      <c r="I295" s="413">
        <v>523.65</v>
      </c>
      <c r="J295" s="413">
        <v>454.93</v>
      </c>
      <c r="K295" s="413">
        <v>475.3</v>
      </c>
      <c r="L295" s="413">
        <v>556.4</v>
      </c>
      <c r="M295" s="413">
        <v>604.66999999999996</v>
      </c>
      <c r="N295" s="413">
        <v>880.78</v>
      </c>
    </row>
    <row r="296" spans="1:14" x14ac:dyDescent="0.25">
      <c r="A296" s="413">
        <v>244</v>
      </c>
      <c r="B296" s="413"/>
      <c r="C296" s="413">
        <v>9974</v>
      </c>
      <c r="D296" s="413">
        <v>10522</v>
      </c>
      <c r="E296" s="413">
        <v>10003</v>
      </c>
      <c r="F296" s="413">
        <v>7422</v>
      </c>
      <c r="G296" s="413">
        <v>5183</v>
      </c>
      <c r="H296" s="413">
        <v>4358</v>
      </c>
      <c r="I296" s="413">
        <v>3550</v>
      </c>
      <c r="J296" s="413">
        <v>2992</v>
      </c>
      <c r="K296" s="413">
        <v>2879</v>
      </c>
      <c r="L296" s="413">
        <v>3334</v>
      </c>
      <c r="M296" s="413">
        <v>4446</v>
      </c>
      <c r="N296" s="413">
        <v>7041</v>
      </c>
    </row>
    <row r="297" spans="1:14" x14ac:dyDescent="0.25">
      <c r="A297" s="413">
        <v>245</v>
      </c>
      <c r="B297" s="413"/>
      <c r="C297" s="413">
        <v>10396.25</v>
      </c>
      <c r="D297" s="413">
        <v>10987.83</v>
      </c>
      <c r="E297" s="413">
        <v>10438.459999999999</v>
      </c>
      <c r="F297" s="413">
        <v>7793.45</v>
      </c>
      <c r="G297" s="413">
        <v>5504.45</v>
      </c>
      <c r="H297" s="413">
        <v>4667.21</v>
      </c>
      <c r="I297" s="413">
        <v>3835.27</v>
      </c>
      <c r="J297" s="413">
        <v>3272.51</v>
      </c>
      <c r="K297" s="413">
        <v>3150.47</v>
      </c>
      <c r="L297" s="413">
        <v>3611.92</v>
      </c>
      <c r="M297" s="413">
        <v>4745.28</v>
      </c>
      <c r="N297" s="413">
        <v>7383.39</v>
      </c>
    </row>
    <row r="298" spans="1:14" x14ac:dyDescent="0.25">
      <c r="A298" s="413">
        <v>246</v>
      </c>
      <c r="B298" s="413"/>
      <c r="C298" s="413">
        <v>11283.75</v>
      </c>
      <c r="D298" s="413">
        <v>12106.74</v>
      </c>
      <c r="E298" s="413">
        <v>11544.18</v>
      </c>
      <c r="F298" s="413">
        <v>8827.77</v>
      </c>
      <c r="G298" s="413">
        <v>6397.05</v>
      </c>
      <c r="H298" s="413">
        <v>5555.36</v>
      </c>
      <c r="I298" s="413">
        <v>4554.22</v>
      </c>
      <c r="J298" s="413">
        <v>3892.75</v>
      </c>
      <c r="K298" s="413">
        <v>3768.93</v>
      </c>
      <c r="L298" s="413">
        <v>4280.25</v>
      </c>
      <c r="M298" s="413">
        <v>5403.41</v>
      </c>
      <c r="N298" s="413">
        <v>8062.43</v>
      </c>
    </row>
    <row r="299" spans="1:14" x14ac:dyDescent="0.25">
      <c r="A299" s="413">
        <v>247</v>
      </c>
      <c r="B299" s="413"/>
      <c r="C299" s="413">
        <v>280.64</v>
      </c>
      <c r="D299" s="413">
        <v>312.10000000000002</v>
      </c>
      <c r="E299" s="413">
        <v>321.25</v>
      </c>
      <c r="F299" s="413">
        <v>247.7</v>
      </c>
      <c r="G299" s="413">
        <v>174.02</v>
      </c>
      <c r="H299" s="413">
        <v>136.77000000000001</v>
      </c>
      <c r="I299" s="413">
        <v>113.68</v>
      </c>
      <c r="J299" s="413">
        <v>98.65</v>
      </c>
      <c r="K299" s="413">
        <v>99.67</v>
      </c>
      <c r="L299" s="413">
        <v>123.18</v>
      </c>
      <c r="M299" s="413">
        <v>162.69999999999999</v>
      </c>
      <c r="N299" s="413">
        <v>226.2</v>
      </c>
    </row>
    <row r="300" spans="1:14" x14ac:dyDescent="0.25">
      <c r="A300" s="413">
        <v>248</v>
      </c>
      <c r="B300" s="413"/>
      <c r="C300" s="413">
        <v>291.77</v>
      </c>
      <c r="D300" s="413">
        <v>324.55</v>
      </c>
      <c r="E300" s="413">
        <v>334.09</v>
      </c>
      <c r="F300" s="413">
        <v>257.86</v>
      </c>
      <c r="G300" s="413">
        <v>181.25</v>
      </c>
      <c r="H300" s="413">
        <v>142.41</v>
      </c>
      <c r="I300" s="413">
        <v>118.35</v>
      </c>
      <c r="J300" s="413">
        <v>102.68</v>
      </c>
      <c r="K300" s="413">
        <v>103.63</v>
      </c>
      <c r="L300" s="413">
        <v>128.16</v>
      </c>
      <c r="M300" s="413">
        <v>169.25</v>
      </c>
      <c r="N300" s="413">
        <v>235.3</v>
      </c>
    </row>
    <row r="301" spans="1:14" x14ac:dyDescent="0.25">
      <c r="A301" s="413">
        <v>249</v>
      </c>
      <c r="B301" s="413"/>
      <c r="C301" s="413">
        <v>513.83000000000004</v>
      </c>
      <c r="D301" s="413">
        <v>539.61</v>
      </c>
      <c r="E301" s="413">
        <v>449.11</v>
      </c>
      <c r="F301" s="413">
        <v>324.26</v>
      </c>
      <c r="G301" s="413">
        <v>301.98</v>
      </c>
      <c r="H301" s="413">
        <v>322.48</v>
      </c>
      <c r="I301" s="413">
        <v>277.85000000000002</v>
      </c>
      <c r="J301" s="413">
        <v>230.41</v>
      </c>
      <c r="K301" s="413">
        <v>257.36</v>
      </c>
      <c r="L301" s="413">
        <v>307.76</v>
      </c>
      <c r="M301" s="413">
        <v>290.49</v>
      </c>
      <c r="N301" s="413">
        <v>353.32</v>
      </c>
    </row>
    <row r="302" spans="1:14" x14ac:dyDescent="0.25">
      <c r="A302" s="413">
        <v>250</v>
      </c>
      <c r="B302" s="413"/>
      <c r="C302" s="413">
        <v>0</v>
      </c>
      <c r="D302" s="413">
        <v>0</v>
      </c>
      <c r="E302" s="413">
        <v>0</v>
      </c>
      <c r="F302" s="413">
        <v>0</v>
      </c>
      <c r="G302" s="413">
        <v>0</v>
      </c>
      <c r="H302" s="413">
        <v>0</v>
      </c>
      <c r="I302" s="413">
        <v>0</v>
      </c>
      <c r="J302" s="413">
        <v>0</v>
      </c>
      <c r="K302" s="413">
        <v>0</v>
      </c>
      <c r="L302" s="413">
        <v>0</v>
      </c>
      <c r="M302" s="413">
        <v>0</v>
      </c>
      <c r="N302" s="413">
        <v>0</v>
      </c>
    </row>
    <row r="303" spans="1:14" x14ac:dyDescent="0.25">
      <c r="A303" s="413">
        <v>251</v>
      </c>
      <c r="B303" s="413"/>
      <c r="C303" s="413">
        <v>306.91000000000003</v>
      </c>
      <c r="D303" s="413">
        <v>310.13</v>
      </c>
      <c r="E303" s="413">
        <v>312.35000000000002</v>
      </c>
      <c r="F303" s="413">
        <v>234.26</v>
      </c>
      <c r="G303" s="413">
        <v>147.62</v>
      </c>
      <c r="H303" s="413">
        <v>111.32</v>
      </c>
      <c r="I303" s="413">
        <v>87.29</v>
      </c>
      <c r="J303" s="413">
        <v>68.680000000000007</v>
      </c>
      <c r="K303" s="413">
        <v>58.29</v>
      </c>
      <c r="L303" s="413">
        <v>69.41</v>
      </c>
      <c r="M303" s="413">
        <v>123.09</v>
      </c>
      <c r="N303" s="413">
        <v>233.47</v>
      </c>
    </row>
    <row r="304" spans="1:14" x14ac:dyDescent="0.25">
      <c r="A304" s="413">
        <v>252</v>
      </c>
      <c r="B304" s="413"/>
      <c r="C304" s="413">
        <v>99</v>
      </c>
      <c r="D304" s="413">
        <v>113</v>
      </c>
      <c r="E304" s="413">
        <v>111</v>
      </c>
      <c r="F304" s="413">
        <v>89</v>
      </c>
      <c r="G304" s="413">
        <v>66</v>
      </c>
      <c r="H304" s="413">
        <v>57</v>
      </c>
      <c r="I304" s="413">
        <v>51</v>
      </c>
      <c r="J304" s="413">
        <v>47</v>
      </c>
      <c r="K304" s="413">
        <v>47</v>
      </c>
      <c r="L304" s="413">
        <v>52</v>
      </c>
      <c r="M304" s="413">
        <v>61</v>
      </c>
      <c r="N304" s="413">
        <v>80</v>
      </c>
    </row>
    <row r="305" spans="1:14" x14ac:dyDescent="0.25">
      <c r="A305" s="413">
        <v>253</v>
      </c>
      <c r="B305" s="413"/>
      <c r="C305" s="413">
        <v>1693.14</v>
      </c>
      <c r="D305" s="413">
        <v>1928.59</v>
      </c>
      <c r="E305" s="413">
        <v>1811.95</v>
      </c>
      <c r="F305" s="413">
        <v>1306.95</v>
      </c>
      <c r="G305" s="413">
        <v>689.59</v>
      </c>
      <c r="H305" s="413">
        <v>465.29</v>
      </c>
      <c r="I305" s="413">
        <v>350.74</v>
      </c>
      <c r="J305" s="413">
        <v>273.01</v>
      </c>
      <c r="K305" s="413">
        <v>255.96</v>
      </c>
      <c r="L305" s="413">
        <v>365.2</v>
      </c>
      <c r="M305" s="413">
        <v>671.97</v>
      </c>
      <c r="N305" s="413">
        <v>1267</v>
      </c>
    </row>
    <row r="306" spans="1:14" x14ac:dyDescent="0.25">
      <c r="A306" s="413">
        <v>254</v>
      </c>
      <c r="B306" s="413"/>
      <c r="C306" s="413">
        <v>153.61000000000001</v>
      </c>
      <c r="D306" s="413">
        <v>149.07</v>
      </c>
      <c r="E306" s="413">
        <v>149.88</v>
      </c>
      <c r="F306" s="413">
        <v>126.13</v>
      </c>
      <c r="G306" s="413">
        <v>75.8</v>
      </c>
      <c r="H306" s="413">
        <v>51.99</v>
      </c>
      <c r="I306" s="413">
        <v>52.33</v>
      </c>
      <c r="J306" s="413">
        <v>42.35</v>
      </c>
      <c r="K306" s="413">
        <v>28.63</v>
      </c>
      <c r="L306" s="413">
        <v>33.71</v>
      </c>
      <c r="M306" s="413">
        <v>93.77</v>
      </c>
      <c r="N306" s="413">
        <v>195.16</v>
      </c>
    </row>
    <row r="307" spans="1:14" x14ac:dyDescent="0.25">
      <c r="A307" s="413">
        <v>255</v>
      </c>
      <c r="B307" s="413"/>
      <c r="C307" s="413">
        <v>330.09</v>
      </c>
      <c r="D307" s="413">
        <v>229.87</v>
      </c>
      <c r="E307" s="413">
        <v>203.4</v>
      </c>
      <c r="F307" s="413">
        <v>125.77</v>
      </c>
      <c r="G307" s="413">
        <v>66.45</v>
      </c>
      <c r="H307" s="413">
        <v>49.77</v>
      </c>
      <c r="I307" s="413">
        <v>41.13</v>
      </c>
      <c r="J307" s="413">
        <v>34.24</v>
      </c>
      <c r="K307" s="413">
        <v>32.950000000000003</v>
      </c>
      <c r="L307" s="413">
        <v>63.28</v>
      </c>
      <c r="M307" s="413">
        <v>191.88</v>
      </c>
      <c r="N307" s="413">
        <v>344.47</v>
      </c>
    </row>
    <row r="308" spans="1:14" x14ac:dyDescent="0.25">
      <c r="A308" s="413">
        <v>256</v>
      </c>
      <c r="B308" s="413"/>
      <c r="C308" s="413">
        <v>0</v>
      </c>
      <c r="D308" s="413">
        <v>0</v>
      </c>
      <c r="E308" s="413">
        <v>0</v>
      </c>
      <c r="F308" s="413">
        <v>0</v>
      </c>
      <c r="G308" s="413">
        <v>0</v>
      </c>
      <c r="H308" s="413">
        <v>0</v>
      </c>
      <c r="I308" s="413">
        <v>0</v>
      </c>
      <c r="J308" s="413">
        <v>0</v>
      </c>
      <c r="K308" s="413">
        <v>0</v>
      </c>
      <c r="L308" s="413">
        <v>0</v>
      </c>
      <c r="M308" s="413">
        <v>0</v>
      </c>
      <c r="N308" s="413">
        <v>0</v>
      </c>
    </row>
    <row r="309" spans="1:14" x14ac:dyDescent="0.25">
      <c r="A309" s="413">
        <v>257</v>
      </c>
      <c r="B309" s="413"/>
      <c r="C309" s="413">
        <v>3022.73</v>
      </c>
      <c r="D309" s="413">
        <v>3401.17</v>
      </c>
      <c r="E309" s="413">
        <v>3281.42</v>
      </c>
      <c r="F309" s="413">
        <v>2331.2800000000002</v>
      </c>
      <c r="G309" s="413">
        <v>1155.72</v>
      </c>
      <c r="H309" s="413">
        <v>754.88</v>
      </c>
      <c r="I309" s="413">
        <v>574.88</v>
      </c>
      <c r="J309" s="413">
        <v>459.35</v>
      </c>
      <c r="K309" s="413">
        <v>435.65</v>
      </c>
      <c r="L309" s="413">
        <v>599.74</v>
      </c>
      <c r="M309" s="413">
        <v>1148.6500000000001</v>
      </c>
      <c r="N309" s="413">
        <v>2260.1999999999998</v>
      </c>
    </row>
    <row r="310" spans="1:14" x14ac:dyDescent="0.25">
      <c r="A310" s="413">
        <v>258</v>
      </c>
      <c r="B310" s="413"/>
      <c r="C310" s="413">
        <v>393.2</v>
      </c>
      <c r="D310" s="413">
        <v>278.14999999999998</v>
      </c>
      <c r="E310" s="413">
        <v>237.72</v>
      </c>
      <c r="F310" s="413">
        <v>148.88</v>
      </c>
      <c r="G310" s="413">
        <v>78.61</v>
      </c>
      <c r="H310" s="413">
        <v>58.61</v>
      </c>
      <c r="I310" s="413">
        <v>49.17</v>
      </c>
      <c r="J310" s="413">
        <v>41.4</v>
      </c>
      <c r="K310" s="413">
        <v>39.659999999999997</v>
      </c>
      <c r="L310" s="413">
        <v>73.349999999999994</v>
      </c>
      <c r="M310" s="413">
        <v>224.72</v>
      </c>
      <c r="N310" s="413">
        <v>411.9</v>
      </c>
    </row>
    <row r="311" spans="1:14" x14ac:dyDescent="0.25">
      <c r="A311" s="413">
        <v>259</v>
      </c>
      <c r="B311" s="413"/>
      <c r="C311" s="413">
        <v>99.42</v>
      </c>
      <c r="D311" s="413">
        <v>112.82</v>
      </c>
      <c r="E311" s="413">
        <v>110.75</v>
      </c>
      <c r="F311" s="413">
        <v>88.6</v>
      </c>
      <c r="G311" s="413">
        <v>66.39</v>
      </c>
      <c r="H311" s="413">
        <v>56.74</v>
      </c>
      <c r="I311" s="413">
        <v>50.92</v>
      </c>
      <c r="J311" s="413">
        <v>47.03</v>
      </c>
      <c r="K311" s="413">
        <v>47.32</v>
      </c>
      <c r="L311" s="413">
        <v>51.96</v>
      </c>
      <c r="M311" s="413">
        <v>61.15</v>
      </c>
      <c r="N311" s="413">
        <v>79.680000000000007</v>
      </c>
    </row>
    <row r="312" spans="1:14" x14ac:dyDescent="0.25">
      <c r="A312" s="413">
        <v>260</v>
      </c>
      <c r="B312" s="413"/>
      <c r="C312" s="413">
        <v>0</v>
      </c>
      <c r="D312" s="413">
        <v>0</v>
      </c>
      <c r="E312" s="413">
        <v>0</v>
      </c>
      <c r="F312" s="413">
        <v>0</v>
      </c>
      <c r="G312" s="413">
        <v>0</v>
      </c>
      <c r="H312" s="413">
        <v>0</v>
      </c>
      <c r="I312" s="413">
        <v>0</v>
      </c>
      <c r="J312" s="413">
        <v>0</v>
      </c>
      <c r="K312" s="413">
        <v>0</v>
      </c>
      <c r="L312" s="413">
        <v>0</v>
      </c>
      <c r="M312" s="413">
        <v>0</v>
      </c>
      <c r="N312" s="413">
        <v>0</v>
      </c>
    </row>
    <row r="313" spans="1:14" x14ac:dyDescent="0.25">
      <c r="A313" s="413">
        <v>261</v>
      </c>
      <c r="B313" s="413"/>
      <c r="C313" s="413">
        <v>312.25</v>
      </c>
      <c r="D313" s="413">
        <v>347.8</v>
      </c>
      <c r="E313" s="413">
        <v>357.89</v>
      </c>
      <c r="F313" s="413">
        <v>277</v>
      </c>
      <c r="G313" s="413">
        <v>194.61</v>
      </c>
      <c r="H313" s="413">
        <v>153.18</v>
      </c>
      <c r="I313" s="413">
        <v>127.27</v>
      </c>
      <c r="J313" s="413">
        <v>110.51</v>
      </c>
      <c r="K313" s="413">
        <v>111.49</v>
      </c>
      <c r="L313" s="413">
        <v>137.52000000000001</v>
      </c>
      <c r="M313" s="413">
        <v>181</v>
      </c>
      <c r="N313" s="413">
        <v>251.73</v>
      </c>
    </row>
    <row r="314" spans="1:14" x14ac:dyDescent="0.25">
      <c r="A314" s="413">
        <v>262</v>
      </c>
      <c r="B314" s="413"/>
      <c r="C314" s="413">
        <v>148.15</v>
      </c>
      <c r="D314" s="413">
        <v>113.91</v>
      </c>
      <c r="E314" s="413">
        <v>102.25</v>
      </c>
      <c r="F314" s="413">
        <v>73.23</v>
      </c>
      <c r="G314" s="413">
        <v>54.88</v>
      </c>
      <c r="H314" s="413">
        <v>46.8</v>
      </c>
      <c r="I314" s="413">
        <v>41.07</v>
      </c>
      <c r="J314" s="413">
        <v>36.33</v>
      </c>
      <c r="K314" s="413">
        <v>36.4</v>
      </c>
      <c r="L314" s="413">
        <v>46.25</v>
      </c>
      <c r="M314" s="413">
        <v>77.11</v>
      </c>
      <c r="N314" s="413">
        <v>127.09</v>
      </c>
    </row>
    <row r="315" spans="1:14" x14ac:dyDescent="0.25">
      <c r="A315" s="413">
        <v>263</v>
      </c>
      <c r="B315" s="413"/>
      <c r="C315" s="413">
        <v>297.33999999999997</v>
      </c>
      <c r="D315" s="413">
        <v>244.95</v>
      </c>
      <c r="E315" s="413">
        <v>218.96</v>
      </c>
      <c r="F315" s="413">
        <v>161.94999999999999</v>
      </c>
      <c r="G315" s="413">
        <v>116.08</v>
      </c>
      <c r="H315" s="413">
        <v>94.95</v>
      </c>
      <c r="I315" s="413">
        <v>80.59</v>
      </c>
      <c r="J315" s="413">
        <v>69.849999999999994</v>
      </c>
      <c r="K315" s="413">
        <v>66.92</v>
      </c>
      <c r="L315" s="413">
        <v>86.08</v>
      </c>
      <c r="M315" s="413">
        <v>163.85</v>
      </c>
      <c r="N315" s="413">
        <v>263.2</v>
      </c>
    </row>
    <row r="316" spans="1:14" x14ac:dyDescent="0.25">
      <c r="A316" s="413">
        <v>264</v>
      </c>
      <c r="B316" s="413"/>
      <c r="C316" s="413">
        <v>0</v>
      </c>
      <c r="D316" s="413">
        <v>0</v>
      </c>
      <c r="E316" s="413">
        <v>0</v>
      </c>
      <c r="F316" s="413">
        <v>0</v>
      </c>
      <c r="G316" s="413">
        <v>0</v>
      </c>
      <c r="H316" s="413">
        <v>0</v>
      </c>
      <c r="I316" s="413">
        <v>0</v>
      </c>
      <c r="J316" s="413">
        <v>0</v>
      </c>
      <c r="K316" s="413">
        <v>0</v>
      </c>
      <c r="L316" s="413">
        <v>0</v>
      </c>
      <c r="M316" s="413">
        <v>0</v>
      </c>
      <c r="N316" s="413">
        <v>0</v>
      </c>
    </row>
    <row r="317" spans="1:14" x14ac:dyDescent="0.25">
      <c r="A317" s="413">
        <v>265</v>
      </c>
      <c r="B317" s="413"/>
      <c r="C317" s="413">
        <v>64.650000000000006</v>
      </c>
      <c r="D317" s="413">
        <v>52.47</v>
      </c>
      <c r="E317" s="413">
        <v>46.82</v>
      </c>
      <c r="F317" s="413">
        <v>38.950000000000003</v>
      </c>
      <c r="G317" s="413">
        <v>29.7</v>
      </c>
      <c r="H317" s="413">
        <v>25.64</v>
      </c>
      <c r="I317" s="413">
        <v>23.23</v>
      </c>
      <c r="J317" s="413">
        <v>20.57</v>
      </c>
      <c r="K317" s="413">
        <v>19.53</v>
      </c>
      <c r="L317" s="413">
        <v>23.47</v>
      </c>
      <c r="M317" s="413">
        <v>37.97</v>
      </c>
      <c r="N317" s="413">
        <v>59.52</v>
      </c>
    </row>
    <row r="318" spans="1:14" x14ac:dyDescent="0.25">
      <c r="A318" s="413">
        <v>266</v>
      </c>
      <c r="B318" s="413"/>
      <c r="C318" s="413">
        <v>14781.62</v>
      </c>
      <c r="D318" s="413">
        <v>15961.02</v>
      </c>
      <c r="E318" s="413">
        <v>14995.58</v>
      </c>
      <c r="F318" s="413">
        <v>11858.71</v>
      </c>
      <c r="G318" s="413">
        <v>9545.5499999999993</v>
      </c>
      <c r="H318" s="413">
        <v>8972.5499999999993</v>
      </c>
      <c r="I318" s="413">
        <v>7534.93</v>
      </c>
      <c r="J318" s="413">
        <v>6339.98</v>
      </c>
      <c r="K318" s="413">
        <v>6345.14</v>
      </c>
      <c r="L318" s="413">
        <v>7661.89</v>
      </c>
      <c r="M318" s="413">
        <v>8460.6</v>
      </c>
      <c r="N318" s="413">
        <v>11100.72</v>
      </c>
    </row>
    <row r="319" spans="1:14" x14ac:dyDescent="0.25">
      <c r="A319" s="413">
        <v>267</v>
      </c>
      <c r="B319" s="413"/>
      <c r="C319" s="413">
        <v>263.13</v>
      </c>
      <c r="D319" s="413">
        <v>223.36</v>
      </c>
      <c r="E319" s="413">
        <v>199.42</v>
      </c>
      <c r="F319" s="413">
        <v>153.03</v>
      </c>
      <c r="G319" s="413">
        <v>117.67</v>
      </c>
      <c r="H319" s="413">
        <v>102.54</v>
      </c>
      <c r="I319" s="413">
        <v>91.44</v>
      </c>
      <c r="J319" s="413">
        <v>82.08</v>
      </c>
      <c r="K319" s="413">
        <v>81.34</v>
      </c>
      <c r="L319" s="413">
        <v>96.06</v>
      </c>
      <c r="M319" s="413">
        <v>141.38</v>
      </c>
      <c r="N319" s="413">
        <v>223.05</v>
      </c>
    </row>
    <row r="320" spans="1:14" x14ac:dyDescent="0.25">
      <c r="A320" s="413">
        <v>268</v>
      </c>
      <c r="B320" s="413"/>
      <c r="C320" s="413">
        <v>0</v>
      </c>
      <c r="D320" s="413">
        <v>0</v>
      </c>
      <c r="E320" s="413">
        <v>0</v>
      </c>
      <c r="F320" s="413">
        <v>0</v>
      </c>
      <c r="G320" s="413">
        <v>0</v>
      </c>
      <c r="H320" s="413">
        <v>0</v>
      </c>
      <c r="I320" s="413">
        <v>0</v>
      </c>
      <c r="J320" s="413">
        <v>0</v>
      </c>
      <c r="K320" s="413">
        <v>0</v>
      </c>
      <c r="L320" s="413">
        <v>0</v>
      </c>
      <c r="M320" s="413">
        <v>0</v>
      </c>
      <c r="N320" s="413">
        <v>0</v>
      </c>
    </row>
    <row r="321" spans="1:14" x14ac:dyDescent="0.25">
      <c r="A321" s="413">
        <v>269</v>
      </c>
      <c r="B321" s="413"/>
      <c r="C321" s="413">
        <v>401.09</v>
      </c>
      <c r="D321" s="413">
        <v>589.91999999999996</v>
      </c>
      <c r="E321" s="413">
        <v>758.38</v>
      </c>
      <c r="F321" s="413">
        <v>1031.04</v>
      </c>
      <c r="G321" s="413">
        <v>1207.54</v>
      </c>
      <c r="H321" s="413">
        <v>1043.82</v>
      </c>
      <c r="I321" s="413">
        <v>668.85</v>
      </c>
      <c r="J321" s="413">
        <v>420.2</v>
      </c>
      <c r="K321" s="413">
        <v>317.8</v>
      </c>
      <c r="L321" s="413">
        <v>277.36</v>
      </c>
      <c r="M321" s="413">
        <v>278.54000000000002</v>
      </c>
      <c r="N321" s="413">
        <v>321.23</v>
      </c>
    </row>
    <row r="322" spans="1:14" x14ac:dyDescent="0.25">
      <c r="A322" s="413">
        <v>270</v>
      </c>
      <c r="B322" s="413"/>
      <c r="C322" s="413">
        <v>1376.33</v>
      </c>
      <c r="D322" s="413">
        <v>1569.99</v>
      </c>
      <c r="E322" s="413">
        <v>1455.45</v>
      </c>
      <c r="F322" s="413">
        <v>1031.1199999999999</v>
      </c>
      <c r="G322" s="413">
        <v>546.45000000000005</v>
      </c>
      <c r="H322" s="413">
        <v>377.74</v>
      </c>
      <c r="I322" s="413">
        <v>283.75</v>
      </c>
      <c r="J322" s="413">
        <v>218.37</v>
      </c>
      <c r="K322" s="413">
        <v>206</v>
      </c>
      <c r="L322" s="413">
        <v>300.45999999999998</v>
      </c>
      <c r="M322" s="413">
        <v>550.45000000000005</v>
      </c>
      <c r="N322" s="413">
        <v>1032.29</v>
      </c>
    </row>
    <row r="323" spans="1:14" x14ac:dyDescent="0.25">
      <c r="A323" s="413">
        <v>271</v>
      </c>
      <c r="B323" s="413"/>
      <c r="C323" s="413">
        <v>6694.66</v>
      </c>
      <c r="D323" s="413">
        <v>8045.89</v>
      </c>
      <c r="E323" s="413">
        <v>8586.2199999999993</v>
      </c>
      <c r="F323" s="413">
        <v>7144.48</v>
      </c>
      <c r="G323" s="413">
        <v>3977.66</v>
      </c>
      <c r="H323" s="413">
        <v>2267.5700000000002</v>
      </c>
      <c r="I323" s="413">
        <v>1604.72</v>
      </c>
      <c r="J323" s="413">
        <v>1238.4000000000001</v>
      </c>
      <c r="K323" s="413">
        <v>1114.5999999999999</v>
      </c>
      <c r="L323" s="413">
        <v>1436.32</v>
      </c>
      <c r="M323" s="413">
        <v>2524.3200000000002</v>
      </c>
      <c r="N323" s="413">
        <v>4642.74</v>
      </c>
    </row>
    <row r="324" spans="1:14" x14ac:dyDescent="0.25">
      <c r="A324" s="413">
        <v>272</v>
      </c>
      <c r="B324" s="413"/>
      <c r="C324" s="413">
        <v>0</v>
      </c>
      <c r="D324" s="413">
        <v>0</v>
      </c>
      <c r="E324" s="413">
        <v>0</v>
      </c>
      <c r="F324" s="413">
        <v>0</v>
      </c>
      <c r="G324" s="413">
        <v>0</v>
      </c>
      <c r="H324" s="413">
        <v>0</v>
      </c>
      <c r="I324" s="413">
        <v>0</v>
      </c>
      <c r="J324" s="413">
        <v>0</v>
      </c>
      <c r="K324" s="413">
        <v>0</v>
      </c>
      <c r="L324" s="413">
        <v>0</v>
      </c>
      <c r="M324" s="413">
        <v>0</v>
      </c>
      <c r="N324" s="413">
        <v>0</v>
      </c>
    </row>
    <row r="325" spans="1:14" x14ac:dyDescent="0.25">
      <c r="A325" s="413">
        <v>273</v>
      </c>
      <c r="B325" s="413"/>
      <c r="C325" s="413">
        <v>4326.3500000000004</v>
      </c>
      <c r="D325" s="413">
        <v>4949.97</v>
      </c>
      <c r="E325" s="413">
        <v>4999.97</v>
      </c>
      <c r="F325" s="413">
        <v>3732.36</v>
      </c>
      <c r="G325" s="413">
        <v>1832.15</v>
      </c>
      <c r="H325" s="413">
        <v>1085.24</v>
      </c>
      <c r="I325" s="413">
        <v>778.36</v>
      </c>
      <c r="J325" s="413">
        <v>595.65</v>
      </c>
      <c r="K325" s="413">
        <v>541</v>
      </c>
      <c r="L325" s="413">
        <v>753.04</v>
      </c>
      <c r="M325" s="413">
        <v>1513.05</v>
      </c>
      <c r="N325" s="413">
        <v>3084.91</v>
      </c>
    </row>
    <row r="326" spans="1:14" x14ac:dyDescent="0.25">
      <c r="A326" s="413">
        <v>274</v>
      </c>
      <c r="B326" s="413"/>
      <c r="C326" s="413">
        <v>6992.6</v>
      </c>
      <c r="D326" s="413">
        <v>8558.67</v>
      </c>
      <c r="E326" s="413">
        <v>9229.6</v>
      </c>
      <c r="F326" s="413">
        <v>7972.62</v>
      </c>
      <c r="G326" s="413">
        <v>4545.0600000000004</v>
      </c>
      <c r="H326" s="413">
        <v>2597.63</v>
      </c>
      <c r="I326" s="413">
        <v>1841.06</v>
      </c>
      <c r="J326" s="413">
        <v>1443.99</v>
      </c>
      <c r="K326" s="413">
        <v>1306.01</v>
      </c>
      <c r="L326" s="413">
        <v>1603.97</v>
      </c>
      <c r="M326" s="413">
        <v>2649.04</v>
      </c>
      <c r="N326" s="413">
        <v>4724.88</v>
      </c>
    </row>
    <row r="327" spans="1:14" x14ac:dyDescent="0.25">
      <c r="A327" s="413">
        <v>275</v>
      </c>
      <c r="B327" s="413"/>
      <c r="C327" s="413">
        <v>14813.98</v>
      </c>
      <c r="D327" s="413">
        <v>20193.849999999999</v>
      </c>
      <c r="E327" s="413">
        <v>23873.18</v>
      </c>
      <c r="F327" s="413">
        <v>23755.200000000001</v>
      </c>
      <c r="G327" s="413">
        <v>15273.58</v>
      </c>
      <c r="H327" s="413">
        <v>7111.34</v>
      </c>
      <c r="I327" s="413">
        <v>4069.36</v>
      </c>
      <c r="J327" s="413">
        <v>2844.67</v>
      </c>
      <c r="K327" s="413">
        <v>2242.9299999999998</v>
      </c>
      <c r="L327" s="413">
        <v>2518.9899999999998</v>
      </c>
      <c r="M327" s="413">
        <v>4232.66</v>
      </c>
      <c r="N327" s="413">
        <v>8386.7999999999993</v>
      </c>
    </row>
    <row r="328" spans="1:14" x14ac:dyDescent="0.25">
      <c r="A328" s="413">
        <v>276</v>
      </c>
      <c r="B328" s="413"/>
      <c r="C328" s="413">
        <v>6504.2</v>
      </c>
      <c r="D328" s="413">
        <v>9997.76</v>
      </c>
      <c r="E328" s="413">
        <v>12522.85</v>
      </c>
      <c r="F328" s="413">
        <v>13106.06</v>
      </c>
      <c r="G328" s="413">
        <v>8650.19</v>
      </c>
      <c r="H328" s="413">
        <v>3583.18</v>
      </c>
      <c r="I328" s="413">
        <v>1762.79</v>
      </c>
      <c r="J328" s="413">
        <v>1093.69</v>
      </c>
      <c r="K328" s="413">
        <v>811.37</v>
      </c>
      <c r="L328" s="413">
        <v>937.07</v>
      </c>
      <c r="M328" s="413">
        <v>1630.24</v>
      </c>
      <c r="N328" s="413">
        <v>3306.98</v>
      </c>
    </row>
    <row r="329" spans="1:14" x14ac:dyDescent="0.25">
      <c r="A329" s="413">
        <v>277</v>
      </c>
      <c r="B329" s="413"/>
      <c r="C329" s="413">
        <v>148.62</v>
      </c>
      <c r="D329" s="413">
        <v>215.37</v>
      </c>
      <c r="E329" s="413">
        <v>327.74</v>
      </c>
      <c r="F329" s="413">
        <v>415.36</v>
      </c>
      <c r="G329" s="413">
        <v>389.48</v>
      </c>
      <c r="H329" s="413">
        <v>268.22000000000003</v>
      </c>
      <c r="I329" s="413">
        <v>197.52</v>
      </c>
      <c r="J329" s="413">
        <v>149</v>
      </c>
      <c r="K329" s="413">
        <v>128.80000000000001</v>
      </c>
      <c r="L329" s="413">
        <v>116.02</v>
      </c>
      <c r="M329" s="413">
        <v>117.32</v>
      </c>
      <c r="N329" s="413">
        <v>123.5</v>
      </c>
    </row>
    <row r="330" spans="1:14" x14ac:dyDescent="0.25">
      <c r="A330" s="413">
        <v>278</v>
      </c>
      <c r="B330" s="413"/>
      <c r="C330" s="413">
        <v>298.36</v>
      </c>
      <c r="D330" s="413">
        <v>344.67</v>
      </c>
      <c r="E330" s="413">
        <v>321.47000000000003</v>
      </c>
      <c r="F330" s="413">
        <v>210.67</v>
      </c>
      <c r="G330" s="413">
        <v>119.57</v>
      </c>
      <c r="H330" s="413">
        <v>89.46</v>
      </c>
      <c r="I330" s="413">
        <v>75.61</v>
      </c>
      <c r="J330" s="413">
        <v>67.27</v>
      </c>
      <c r="K330" s="413">
        <v>68.33</v>
      </c>
      <c r="L330" s="413">
        <v>91.9</v>
      </c>
      <c r="M330" s="413">
        <v>129.47</v>
      </c>
      <c r="N330" s="413">
        <v>206.23</v>
      </c>
    </row>
    <row r="331" spans="1:14" x14ac:dyDescent="0.25">
      <c r="A331" s="413">
        <v>279</v>
      </c>
      <c r="B331" s="413"/>
      <c r="C331" s="413">
        <v>489.82</v>
      </c>
      <c r="D331" s="413">
        <v>758.62</v>
      </c>
      <c r="E331" s="413">
        <v>860.67</v>
      </c>
      <c r="F331" s="413">
        <v>762.36</v>
      </c>
      <c r="G331" s="413">
        <v>459.25</v>
      </c>
      <c r="H331" s="413">
        <v>238.8</v>
      </c>
      <c r="I331" s="413">
        <v>138.16999999999999</v>
      </c>
      <c r="J331" s="413">
        <v>85.6</v>
      </c>
      <c r="K331" s="413">
        <v>60.65</v>
      </c>
      <c r="L331" s="413">
        <v>61.1</v>
      </c>
      <c r="M331" s="413">
        <v>122.78</v>
      </c>
      <c r="N331" s="413">
        <v>255.63</v>
      </c>
    </row>
    <row r="332" spans="1:14" x14ac:dyDescent="0.25">
      <c r="A332" s="413">
        <v>280</v>
      </c>
      <c r="B332" s="413"/>
      <c r="C332" s="413">
        <v>553.28</v>
      </c>
      <c r="D332" s="413">
        <v>1018.89</v>
      </c>
      <c r="E332" s="413">
        <v>1529.7</v>
      </c>
      <c r="F332" s="413">
        <v>1898.92</v>
      </c>
      <c r="G332" s="413">
        <v>2036.38</v>
      </c>
      <c r="H332" s="413">
        <v>1596.47</v>
      </c>
      <c r="I332" s="413">
        <v>1181.17</v>
      </c>
      <c r="J332" s="413">
        <v>790.77</v>
      </c>
      <c r="K332" s="413">
        <v>459.53</v>
      </c>
      <c r="L332" s="413">
        <v>276.5</v>
      </c>
      <c r="M332" s="413">
        <v>204.82</v>
      </c>
      <c r="N332" s="413">
        <v>253.76</v>
      </c>
    </row>
    <row r="333" spans="1:14" x14ac:dyDescent="0.25">
      <c r="A333" s="413">
        <v>281</v>
      </c>
      <c r="B333" s="413"/>
      <c r="C333" s="413">
        <v>86.38</v>
      </c>
      <c r="D333" s="413">
        <v>91</v>
      </c>
      <c r="E333" s="413">
        <v>91.86</v>
      </c>
      <c r="F333" s="413">
        <v>84.74</v>
      </c>
      <c r="G333" s="413">
        <v>77.040000000000006</v>
      </c>
      <c r="H333" s="413">
        <v>71.33</v>
      </c>
      <c r="I333" s="413">
        <v>67.150000000000006</v>
      </c>
      <c r="J333" s="413">
        <v>63.97</v>
      </c>
      <c r="K333" s="413">
        <v>63.33</v>
      </c>
      <c r="L333" s="413">
        <v>66.95</v>
      </c>
      <c r="M333" s="413">
        <v>72.14</v>
      </c>
      <c r="N333" s="413">
        <v>78.84</v>
      </c>
    </row>
    <row r="334" spans="1:14" x14ac:dyDescent="0.25">
      <c r="A334" s="413">
        <v>282</v>
      </c>
      <c r="B334" s="413"/>
      <c r="C334" s="413">
        <v>98.85</v>
      </c>
      <c r="D334" s="413">
        <v>105.37</v>
      </c>
      <c r="E334" s="413">
        <v>105.46</v>
      </c>
      <c r="F334" s="413">
        <v>89.72</v>
      </c>
      <c r="G334" s="413">
        <v>73.84</v>
      </c>
      <c r="H334" s="413">
        <v>66.150000000000006</v>
      </c>
      <c r="I334" s="413">
        <v>60.37</v>
      </c>
      <c r="J334" s="413">
        <v>56.77</v>
      </c>
      <c r="K334" s="413">
        <v>57.23</v>
      </c>
      <c r="L334" s="413">
        <v>62.68</v>
      </c>
      <c r="M334" s="413">
        <v>71.540000000000006</v>
      </c>
      <c r="N334" s="413">
        <v>86.18</v>
      </c>
    </row>
    <row r="335" spans="1:14" x14ac:dyDescent="0.25">
      <c r="A335" s="413">
        <v>283</v>
      </c>
      <c r="B335" s="413"/>
      <c r="C335" s="413">
        <v>165.74</v>
      </c>
      <c r="D335" s="413">
        <v>118.25</v>
      </c>
      <c r="E335" s="413">
        <v>114.85</v>
      </c>
      <c r="F335" s="413">
        <v>100.63</v>
      </c>
      <c r="G335" s="413">
        <v>69.05</v>
      </c>
      <c r="H335" s="413">
        <v>58.24</v>
      </c>
      <c r="I335" s="413">
        <v>56.45</v>
      </c>
      <c r="J335" s="413">
        <v>47.82</v>
      </c>
      <c r="K335" s="413">
        <v>41.54</v>
      </c>
      <c r="L335" s="413">
        <v>57.35</v>
      </c>
      <c r="M335" s="413">
        <v>117.27</v>
      </c>
      <c r="N335" s="413">
        <v>178.86</v>
      </c>
    </row>
    <row r="336" spans="1:14" x14ac:dyDescent="0.25">
      <c r="A336" s="413">
        <v>284</v>
      </c>
      <c r="B336" s="413"/>
      <c r="C336" s="413">
        <v>168.04</v>
      </c>
      <c r="D336" s="413">
        <v>204.87</v>
      </c>
      <c r="E336" s="413">
        <v>159.91999999999999</v>
      </c>
      <c r="F336" s="413">
        <v>178.47</v>
      </c>
      <c r="G336" s="413">
        <v>254.86</v>
      </c>
      <c r="H336" s="413">
        <v>342.5</v>
      </c>
      <c r="I336" s="413">
        <v>430.25</v>
      </c>
      <c r="J336" s="413">
        <v>416.71</v>
      </c>
      <c r="K336" s="413">
        <v>470.99</v>
      </c>
      <c r="L336" s="413">
        <v>411.15</v>
      </c>
      <c r="M336" s="413">
        <v>235.26</v>
      </c>
      <c r="N336" s="413">
        <v>183.59</v>
      </c>
    </row>
    <row r="337" spans="1:14" x14ac:dyDescent="0.25">
      <c r="A337" s="413">
        <v>285</v>
      </c>
      <c r="B337" s="413"/>
      <c r="C337" s="413">
        <v>23673.79</v>
      </c>
      <c r="D337" s="413">
        <v>30395</v>
      </c>
      <c r="E337" s="413">
        <v>34986.04</v>
      </c>
      <c r="F337" s="413">
        <v>33765.93</v>
      </c>
      <c r="G337" s="413">
        <v>25986.02</v>
      </c>
      <c r="H337" s="413">
        <v>18147.84</v>
      </c>
      <c r="I337" s="413">
        <v>11530.72</v>
      </c>
      <c r="J337" s="413">
        <v>7065.75</v>
      </c>
      <c r="K337" s="413">
        <v>5240.18</v>
      </c>
      <c r="L337" s="413">
        <v>6253.07</v>
      </c>
      <c r="M337" s="413">
        <v>9930.9699999999993</v>
      </c>
      <c r="N337" s="413">
        <v>16088.88</v>
      </c>
    </row>
    <row r="338" spans="1:14" x14ac:dyDescent="0.25">
      <c r="A338" s="413">
        <v>286</v>
      </c>
      <c r="B338" s="413"/>
      <c r="C338" s="413">
        <v>57.65</v>
      </c>
      <c r="D338" s="413">
        <v>65.62</v>
      </c>
      <c r="E338" s="413">
        <v>57.14</v>
      </c>
      <c r="F338" s="413">
        <v>58.25</v>
      </c>
      <c r="G338" s="413">
        <v>83.24</v>
      </c>
      <c r="H338" s="413">
        <v>96.84</v>
      </c>
      <c r="I338" s="413">
        <v>90.17</v>
      </c>
      <c r="J338" s="413">
        <v>85.34</v>
      </c>
      <c r="K338" s="413">
        <v>95.35</v>
      </c>
      <c r="L338" s="413">
        <v>122.87</v>
      </c>
      <c r="M338" s="413">
        <v>82.49</v>
      </c>
      <c r="N338" s="413">
        <v>62.15</v>
      </c>
    </row>
    <row r="339" spans="1:14" x14ac:dyDescent="0.25">
      <c r="A339" s="413">
        <v>287</v>
      </c>
      <c r="B339" s="413"/>
      <c r="C339" s="413">
        <v>24040</v>
      </c>
      <c r="D339" s="413">
        <v>30860</v>
      </c>
      <c r="E339" s="413">
        <v>35565</v>
      </c>
      <c r="F339" s="413">
        <v>34333</v>
      </c>
      <c r="G339" s="413">
        <v>26417</v>
      </c>
      <c r="H339" s="413">
        <v>18453</v>
      </c>
      <c r="I339" s="413">
        <v>11726</v>
      </c>
      <c r="J339" s="413">
        <v>7182</v>
      </c>
      <c r="K339" s="413">
        <v>5326</v>
      </c>
      <c r="L339" s="413">
        <v>6343</v>
      </c>
      <c r="M339" s="413">
        <v>10070</v>
      </c>
      <c r="N339" s="413">
        <v>16309</v>
      </c>
    </row>
    <row r="340" spans="1:14" x14ac:dyDescent="0.25">
      <c r="A340" s="413">
        <v>288</v>
      </c>
      <c r="B340" s="413"/>
      <c r="C340" s="413">
        <v>8087.79</v>
      </c>
      <c r="D340" s="413">
        <v>13230.62</v>
      </c>
      <c r="E340" s="413">
        <v>18161.41</v>
      </c>
      <c r="F340" s="413">
        <v>21185.32</v>
      </c>
      <c r="G340" s="413">
        <v>15288.49</v>
      </c>
      <c r="H340" s="413">
        <v>7251.62</v>
      </c>
      <c r="I340" s="413">
        <v>2912.3</v>
      </c>
      <c r="J340" s="413">
        <v>1566.71</v>
      </c>
      <c r="K340" s="413">
        <v>1073.1600000000001</v>
      </c>
      <c r="L340" s="413">
        <v>1089.97</v>
      </c>
      <c r="M340" s="413">
        <v>1871.07</v>
      </c>
      <c r="N340" s="413">
        <v>3874.09</v>
      </c>
    </row>
    <row r="341" spans="1:14" x14ac:dyDescent="0.25">
      <c r="A341" s="413">
        <v>289</v>
      </c>
      <c r="B341" s="413"/>
      <c r="C341" s="413">
        <v>64.23</v>
      </c>
      <c r="D341" s="413">
        <v>68.260000000000005</v>
      </c>
      <c r="E341" s="413">
        <v>68.5</v>
      </c>
      <c r="F341" s="413">
        <v>59.08</v>
      </c>
      <c r="G341" s="413">
        <v>48.86</v>
      </c>
      <c r="H341" s="413">
        <v>44.09</v>
      </c>
      <c r="I341" s="413">
        <v>40.26</v>
      </c>
      <c r="J341" s="413">
        <v>38.15</v>
      </c>
      <c r="K341" s="413">
        <v>38.409999999999997</v>
      </c>
      <c r="L341" s="413">
        <v>41.89</v>
      </c>
      <c r="M341" s="413">
        <v>47.6</v>
      </c>
      <c r="N341" s="413">
        <v>56.44</v>
      </c>
    </row>
    <row r="342" spans="1:14" x14ac:dyDescent="0.25">
      <c r="A342" s="413">
        <v>290</v>
      </c>
      <c r="B342" s="413"/>
      <c r="C342" s="413">
        <v>681.52</v>
      </c>
      <c r="D342" s="413">
        <v>1068.42</v>
      </c>
      <c r="E342" s="413">
        <v>1385.14</v>
      </c>
      <c r="F342" s="413">
        <v>1852.43</v>
      </c>
      <c r="G342" s="413">
        <v>2187.6799999999998</v>
      </c>
      <c r="H342" s="413">
        <v>2097.38</v>
      </c>
      <c r="I342" s="413">
        <v>1472.23</v>
      </c>
      <c r="J342" s="413">
        <v>975.26</v>
      </c>
      <c r="K342" s="413">
        <v>602.84</v>
      </c>
      <c r="L342" s="413">
        <v>344.6</v>
      </c>
      <c r="M342" s="413">
        <v>260.22000000000003</v>
      </c>
      <c r="N342" s="413">
        <v>355.82</v>
      </c>
    </row>
    <row r="343" spans="1:14" x14ac:dyDescent="0.25">
      <c r="A343" s="413">
        <v>291</v>
      </c>
      <c r="B343" s="413"/>
      <c r="C343" s="413">
        <v>495.24</v>
      </c>
      <c r="D343" s="413">
        <v>738.47</v>
      </c>
      <c r="E343" s="413">
        <v>835.03</v>
      </c>
      <c r="F343" s="413">
        <v>726.1</v>
      </c>
      <c r="G343" s="413">
        <v>455.29</v>
      </c>
      <c r="H343" s="413">
        <v>214.51</v>
      </c>
      <c r="I343" s="413">
        <v>100.17</v>
      </c>
      <c r="J343" s="413">
        <v>57.5</v>
      </c>
      <c r="K343" s="413">
        <v>46.58</v>
      </c>
      <c r="L343" s="413">
        <v>53.54</v>
      </c>
      <c r="M343" s="413">
        <v>93.91</v>
      </c>
      <c r="N343" s="413">
        <v>229.64</v>
      </c>
    </row>
    <row r="344" spans="1:14" x14ac:dyDescent="0.25">
      <c r="A344" s="413">
        <v>292</v>
      </c>
      <c r="B344" s="413"/>
      <c r="C344" s="413">
        <v>6854.43</v>
      </c>
      <c r="D344" s="413">
        <v>10816.21</v>
      </c>
      <c r="E344" s="413">
        <v>12355.72</v>
      </c>
      <c r="F344" s="413">
        <v>12171.2</v>
      </c>
      <c r="G344" s="413">
        <v>10968.7</v>
      </c>
      <c r="H344" s="413">
        <v>5651.62</v>
      </c>
      <c r="I344" s="413">
        <v>1812.3</v>
      </c>
      <c r="J344" s="413">
        <v>667.75</v>
      </c>
      <c r="K344" s="413">
        <v>330.4</v>
      </c>
      <c r="L344" s="413">
        <v>403.9</v>
      </c>
      <c r="M344" s="413">
        <v>1073.67</v>
      </c>
      <c r="N344" s="413">
        <v>2974.09</v>
      </c>
    </row>
    <row r="345" spans="1:14" x14ac:dyDescent="0.25">
      <c r="A345" s="413">
        <v>293</v>
      </c>
      <c r="B345" s="413"/>
      <c r="C345" s="413">
        <v>1666</v>
      </c>
      <c r="D345" s="413">
        <v>2526</v>
      </c>
      <c r="E345" s="413">
        <v>5533</v>
      </c>
      <c r="F345" s="413">
        <v>8768</v>
      </c>
      <c r="G345" s="413">
        <v>3970</v>
      </c>
      <c r="H345" s="413">
        <v>2108</v>
      </c>
      <c r="I345" s="413">
        <v>1304</v>
      </c>
      <c r="J345" s="413">
        <v>1010</v>
      </c>
      <c r="K345" s="413">
        <v>825</v>
      </c>
      <c r="L345" s="413">
        <v>776</v>
      </c>
      <c r="M345" s="413">
        <v>931</v>
      </c>
      <c r="N345" s="413">
        <v>1171</v>
      </c>
    </row>
    <row r="346" spans="1:14" x14ac:dyDescent="0.25">
      <c r="A346" s="413">
        <v>294</v>
      </c>
      <c r="B346" s="413"/>
      <c r="C346" s="413">
        <v>237.72</v>
      </c>
      <c r="D346" s="413">
        <v>256.33999999999997</v>
      </c>
      <c r="E346" s="413">
        <v>259.01</v>
      </c>
      <c r="F346" s="413">
        <v>208.33</v>
      </c>
      <c r="G346" s="413">
        <v>162.99</v>
      </c>
      <c r="H346" s="413">
        <v>141.47999999999999</v>
      </c>
      <c r="I346" s="413">
        <v>126.23</v>
      </c>
      <c r="J346" s="413">
        <v>116.93</v>
      </c>
      <c r="K346" s="413">
        <v>119.39</v>
      </c>
      <c r="L346" s="413">
        <v>136.44999999999999</v>
      </c>
      <c r="M346" s="413">
        <v>163.24</v>
      </c>
      <c r="N346" s="413">
        <v>202.53</v>
      </c>
    </row>
    <row r="347" spans="1:14" x14ac:dyDescent="0.25">
      <c r="A347" s="413">
        <v>295</v>
      </c>
      <c r="B347" s="413"/>
      <c r="C347" s="413">
        <v>96.3</v>
      </c>
      <c r="D347" s="413">
        <v>100.79</v>
      </c>
      <c r="E347" s="413">
        <v>108.16</v>
      </c>
      <c r="F347" s="413">
        <v>94.62</v>
      </c>
      <c r="G347" s="413">
        <v>83.55</v>
      </c>
      <c r="H347" s="413">
        <v>77.98</v>
      </c>
      <c r="I347" s="413">
        <v>74.67</v>
      </c>
      <c r="J347" s="413">
        <v>71.209999999999994</v>
      </c>
      <c r="K347" s="413">
        <v>70.33</v>
      </c>
      <c r="L347" s="413">
        <v>73.95</v>
      </c>
      <c r="M347" s="413">
        <v>78.37</v>
      </c>
      <c r="N347" s="413">
        <v>86.3</v>
      </c>
    </row>
    <row r="348" spans="1:14" x14ac:dyDescent="0.25">
      <c r="A348" s="413">
        <v>296</v>
      </c>
      <c r="B348" s="413"/>
      <c r="C348" s="413">
        <v>35.619999999999997</v>
      </c>
      <c r="D348" s="413">
        <v>37.65</v>
      </c>
      <c r="E348" s="413">
        <v>39.369999999999997</v>
      </c>
      <c r="F348" s="413">
        <v>37.200000000000003</v>
      </c>
      <c r="G348" s="413">
        <v>33.97</v>
      </c>
      <c r="H348" s="413">
        <v>31.73</v>
      </c>
      <c r="I348" s="413">
        <v>30.38</v>
      </c>
      <c r="J348" s="413">
        <v>29.61</v>
      </c>
      <c r="K348" s="413">
        <v>29.41</v>
      </c>
      <c r="L348" s="413">
        <v>30.29</v>
      </c>
      <c r="M348" s="413">
        <v>31.47</v>
      </c>
      <c r="N348" s="413">
        <v>33.049999999999997</v>
      </c>
    </row>
    <row r="349" spans="1:14" x14ac:dyDescent="0.25">
      <c r="A349" s="413">
        <v>297</v>
      </c>
      <c r="B349" s="413"/>
      <c r="C349" s="413">
        <v>558.14</v>
      </c>
      <c r="D349" s="413">
        <v>1027.98</v>
      </c>
      <c r="E349" s="413">
        <v>1543.23</v>
      </c>
      <c r="F349" s="413">
        <v>1915.55</v>
      </c>
      <c r="G349" s="413">
        <v>2054.5300000000002</v>
      </c>
      <c r="H349" s="413">
        <v>1610.68</v>
      </c>
      <c r="I349" s="413">
        <v>1191.7</v>
      </c>
      <c r="J349" s="413">
        <v>797.98</v>
      </c>
      <c r="K349" s="413">
        <v>463.7</v>
      </c>
      <c r="L349" s="413">
        <v>279.05</v>
      </c>
      <c r="M349" s="413">
        <v>206.63</v>
      </c>
      <c r="N349" s="413">
        <v>256.02999999999997</v>
      </c>
    </row>
    <row r="350" spans="1:14" x14ac:dyDescent="0.25">
      <c r="A350" s="413">
        <v>298</v>
      </c>
      <c r="B350" s="413"/>
      <c r="C350" s="413">
        <v>160</v>
      </c>
      <c r="D350" s="413">
        <v>160</v>
      </c>
      <c r="E350" s="413">
        <v>160</v>
      </c>
      <c r="F350" s="413">
        <v>160</v>
      </c>
      <c r="G350" s="413">
        <v>146</v>
      </c>
      <c r="H350" s="413">
        <v>119</v>
      </c>
      <c r="I350" s="413">
        <v>106</v>
      </c>
      <c r="J350" s="413">
        <v>91</v>
      </c>
      <c r="K350" s="413">
        <v>94</v>
      </c>
      <c r="L350" s="413">
        <v>113</v>
      </c>
      <c r="M350" s="413">
        <v>148</v>
      </c>
      <c r="N350" s="413">
        <v>160</v>
      </c>
    </row>
    <row r="351" spans="1:14" x14ac:dyDescent="0.25">
      <c r="A351" s="413">
        <v>299</v>
      </c>
      <c r="B351" s="413"/>
      <c r="C351" s="413">
        <v>862</v>
      </c>
      <c r="D351" s="413">
        <v>863</v>
      </c>
      <c r="E351" s="413">
        <v>796</v>
      </c>
      <c r="F351" s="413">
        <v>525</v>
      </c>
      <c r="G351" s="413">
        <v>341</v>
      </c>
      <c r="H351" s="413">
        <v>292</v>
      </c>
      <c r="I351" s="413">
        <v>239</v>
      </c>
      <c r="J351" s="413">
        <v>206</v>
      </c>
      <c r="K351" s="413">
        <v>208</v>
      </c>
      <c r="L351" s="413">
        <v>247</v>
      </c>
      <c r="M351" s="413">
        <v>348</v>
      </c>
      <c r="N351" s="413">
        <v>588</v>
      </c>
    </row>
    <row r="352" spans="1:14" x14ac:dyDescent="0.25">
      <c r="A352" s="413">
        <v>300</v>
      </c>
      <c r="B352" s="413"/>
      <c r="C352" s="413">
        <v>0</v>
      </c>
      <c r="D352" s="413">
        <v>0</v>
      </c>
      <c r="E352" s="413">
        <v>0</v>
      </c>
      <c r="F352" s="413">
        <v>0</v>
      </c>
      <c r="G352" s="413">
        <v>0</v>
      </c>
      <c r="H352" s="413">
        <v>0</v>
      </c>
      <c r="I352" s="413">
        <v>0</v>
      </c>
      <c r="J352" s="413">
        <v>0</v>
      </c>
      <c r="K352" s="413">
        <v>0</v>
      </c>
      <c r="L352" s="413">
        <v>0</v>
      </c>
      <c r="M352" s="413">
        <v>0</v>
      </c>
      <c r="N352" s="413">
        <v>0</v>
      </c>
    </row>
    <row r="353" spans="1:14" x14ac:dyDescent="0.25">
      <c r="A353" s="413">
        <v>301</v>
      </c>
      <c r="B353" s="413"/>
      <c r="C353" s="413">
        <v>30.13</v>
      </c>
      <c r="D353" s="413">
        <v>30.22</v>
      </c>
      <c r="E353" s="413">
        <v>27.17</v>
      </c>
      <c r="F353" s="413">
        <v>18.329999999999998</v>
      </c>
      <c r="G353" s="413">
        <v>13.1</v>
      </c>
      <c r="H353" s="413">
        <v>11.8</v>
      </c>
      <c r="I353" s="413">
        <v>9.9</v>
      </c>
      <c r="J353" s="413">
        <v>9.39</v>
      </c>
      <c r="K353" s="413">
        <v>13.95</v>
      </c>
      <c r="L353" s="413">
        <v>18.149999999999999</v>
      </c>
      <c r="M353" s="413">
        <v>18.73</v>
      </c>
      <c r="N353" s="413">
        <v>23.93</v>
      </c>
    </row>
    <row r="354" spans="1:14" x14ac:dyDescent="0.25">
      <c r="A354" s="413">
        <v>302</v>
      </c>
      <c r="B354" s="413"/>
      <c r="C354" s="413">
        <v>1233.3599999999999</v>
      </c>
      <c r="D354" s="413">
        <v>2414.41</v>
      </c>
      <c r="E354" s="413">
        <v>5805.7</v>
      </c>
      <c r="F354" s="413">
        <v>9014.1200000000008</v>
      </c>
      <c r="G354" s="413">
        <v>4319.79</v>
      </c>
      <c r="H354" s="413">
        <v>1600</v>
      </c>
      <c r="I354" s="413">
        <v>1100</v>
      </c>
      <c r="J354" s="413">
        <v>898.96</v>
      </c>
      <c r="K354" s="413">
        <v>742.76</v>
      </c>
      <c r="L354" s="413">
        <v>686.07</v>
      </c>
      <c r="M354" s="413">
        <v>797.39</v>
      </c>
      <c r="N354" s="413">
        <v>900</v>
      </c>
    </row>
    <row r="355" spans="1:14" x14ac:dyDescent="0.25">
      <c r="A355" s="413">
        <v>303</v>
      </c>
      <c r="B355" s="413"/>
      <c r="C355" s="413">
        <v>44</v>
      </c>
      <c r="D355" s="413">
        <v>44</v>
      </c>
      <c r="E355" s="413">
        <v>44</v>
      </c>
      <c r="F355" s="413">
        <v>41</v>
      </c>
      <c r="G355" s="413">
        <v>25</v>
      </c>
      <c r="H355" s="413">
        <v>12</v>
      </c>
      <c r="I355" s="413">
        <v>10</v>
      </c>
      <c r="J355" s="413">
        <v>9</v>
      </c>
      <c r="K355" s="413">
        <v>9</v>
      </c>
      <c r="L355" s="413">
        <v>11</v>
      </c>
      <c r="M355" s="413">
        <v>26</v>
      </c>
      <c r="N355" s="413">
        <v>41</v>
      </c>
    </row>
    <row r="356" spans="1:14" x14ac:dyDescent="0.25">
      <c r="A356" s="413">
        <v>304</v>
      </c>
      <c r="B356" s="413"/>
      <c r="C356" s="413">
        <v>3.02</v>
      </c>
      <c r="D356" s="413">
        <v>3.96</v>
      </c>
      <c r="E356" s="413">
        <v>2.25</v>
      </c>
      <c r="F356" s="413">
        <v>0.27</v>
      </c>
      <c r="G356" s="413">
        <v>0</v>
      </c>
      <c r="H356" s="413">
        <v>0</v>
      </c>
      <c r="I356" s="413">
        <v>0</v>
      </c>
      <c r="J356" s="413">
        <v>0</v>
      </c>
      <c r="K356" s="413">
        <v>0</v>
      </c>
      <c r="L356" s="413">
        <v>0</v>
      </c>
      <c r="M356" s="413">
        <v>0</v>
      </c>
      <c r="N356" s="413">
        <v>0.73</v>
      </c>
    </row>
    <row r="357" spans="1:14" x14ac:dyDescent="0.25">
      <c r="A357" s="413">
        <v>305</v>
      </c>
      <c r="B357" s="413"/>
      <c r="C357" s="413">
        <v>0</v>
      </c>
      <c r="D357" s="413">
        <v>0</v>
      </c>
      <c r="E357" s="413">
        <v>0</v>
      </c>
      <c r="F357" s="413">
        <v>0</v>
      </c>
      <c r="G357" s="413">
        <v>0</v>
      </c>
      <c r="H357" s="413">
        <v>0</v>
      </c>
      <c r="I357" s="413">
        <v>0</v>
      </c>
      <c r="J357" s="413">
        <v>0</v>
      </c>
      <c r="K357" s="413">
        <v>0</v>
      </c>
      <c r="L357" s="413">
        <v>0</v>
      </c>
      <c r="M357" s="413">
        <v>0</v>
      </c>
      <c r="N357" s="413">
        <v>0</v>
      </c>
    </row>
    <row r="358" spans="1:14" x14ac:dyDescent="0.25">
      <c r="A358" s="413">
        <v>306</v>
      </c>
      <c r="B358" s="413"/>
      <c r="C358" s="413">
        <v>188</v>
      </c>
      <c r="D358" s="413">
        <v>188</v>
      </c>
      <c r="E358" s="413">
        <v>188</v>
      </c>
      <c r="F358" s="413">
        <v>185</v>
      </c>
      <c r="G358" s="413">
        <v>169</v>
      </c>
      <c r="H358" s="413">
        <v>136</v>
      </c>
      <c r="I358" s="413">
        <v>120</v>
      </c>
      <c r="J358" s="413">
        <v>102</v>
      </c>
      <c r="K358" s="413">
        <v>106</v>
      </c>
      <c r="L358" s="413">
        <v>128</v>
      </c>
      <c r="M358" s="413">
        <v>170</v>
      </c>
      <c r="N358" s="413">
        <v>185</v>
      </c>
    </row>
    <row r="359" spans="1:14" x14ac:dyDescent="0.25">
      <c r="A359" s="413">
        <v>307</v>
      </c>
      <c r="B359" s="413"/>
      <c r="C359" s="413">
        <v>0</v>
      </c>
      <c r="D359" s="413">
        <v>0</v>
      </c>
      <c r="E359" s="413">
        <v>0</v>
      </c>
      <c r="F359" s="413">
        <v>0</v>
      </c>
      <c r="G359" s="413">
        <v>0</v>
      </c>
      <c r="H359" s="413">
        <v>0</v>
      </c>
      <c r="I359" s="413">
        <v>0</v>
      </c>
      <c r="J359" s="413">
        <v>0</v>
      </c>
      <c r="K359" s="413">
        <v>0</v>
      </c>
      <c r="L359" s="413">
        <v>0</v>
      </c>
      <c r="M359" s="413">
        <v>0</v>
      </c>
      <c r="N359" s="413">
        <v>0</v>
      </c>
    </row>
    <row r="360" spans="1:14" x14ac:dyDescent="0.25">
      <c r="A360" s="413">
        <v>308</v>
      </c>
      <c r="B360" s="413"/>
      <c r="C360" s="413">
        <v>0</v>
      </c>
      <c r="D360" s="413">
        <v>0</v>
      </c>
      <c r="E360" s="413">
        <v>0</v>
      </c>
      <c r="F360" s="413">
        <v>0</v>
      </c>
      <c r="G360" s="413">
        <v>0</v>
      </c>
      <c r="H360" s="413">
        <v>0</v>
      </c>
      <c r="I360" s="413">
        <v>0</v>
      </c>
      <c r="J360" s="413">
        <v>0</v>
      </c>
      <c r="K360" s="413">
        <v>0</v>
      </c>
      <c r="L360" s="413">
        <v>0</v>
      </c>
      <c r="M360" s="413">
        <v>0</v>
      </c>
      <c r="N360" s="413">
        <v>0</v>
      </c>
    </row>
    <row r="361" spans="1:14" x14ac:dyDescent="0.25">
      <c r="A361" s="413">
        <v>309</v>
      </c>
      <c r="B361" s="413"/>
      <c r="C361" s="413">
        <v>0</v>
      </c>
      <c r="D361" s="413">
        <v>0</v>
      </c>
      <c r="E361" s="413">
        <v>0</v>
      </c>
      <c r="F361" s="413">
        <v>0</v>
      </c>
      <c r="G361" s="413">
        <v>0</v>
      </c>
      <c r="H361" s="413">
        <v>0</v>
      </c>
      <c r="I361" s="413">
        <v>0</v>
      </c>
      <c r="J361" s="413">
        <v>0</v>
      </c>
      <c r="K361" s="413">
        <v>0</v>
      </c>
      <c r="L361" s="413">
        <v>0</v>
      </c>
      <c r="M361" s="413">
        <v>0</v>
      </c>
      <c r="N361" s="413">
        <v>0</v>
      </c>
    </row>
    <row r="362" spans="1:14" x14ac:dyDescent="0.25">
      <c r="A362" s="413">
        <v>310</v>
      </c>
      <c r="B362" s="413"/>
      <c r="C362" s="413">
        <v>0</v>
      </c>
      <c r="D362" s="413">
        <v>0</v>
      </c>
      <c r="E362" s="413">
        <v>0</v>
      </c>
      <c r="F362" s="413">
        <v>0</v>
      </c>
      <c r="G362" s="413">
        <v>0</v>
      </c>
      <c r="H362" s="413">
        <v>0</v>
      </c>
      <c r="I362" s="413">
        <v>0</v>
      </c>
      <c r="J362" s="413">
        <v>0</v>
      </c>
      <c r="K362" s="413">
        <v>0</v>
      </c>
      <c r="L362" s="413">
        <v>0</v>
      </c>
      <c r="M362" s="413">
        <v>0</v>
      </c>
      <c r="N362" s="413">
        <v>0</v>
      </c>
    </row>
    <row r="363" spans="1:14" x14ac:dyDescent="0.25">
      <c r="A363" s="413">
        <v>311</v>
      </c>
      <c r="B363" s="413"/>
      <c r="C363" s="413">
        <v>0</v>
      </c>
      <c r="D363" s="413">
        <v>0</v>
      </c>
      <c r="E363" s="413">
        <v>0</v>
      </c>
      <c r="F363" s="413">
        <v>0</v>
      </c>
      <c r="G363" s="413">
        <v>0</v>
      </c>
      <c r="H363" s="413">
        <v>0</v>
      </c>
      <c r="I363" s="413">
        <v>0</v>
      </c>
      <c r="J363" s="413">
        <v>0</v>
      </c>
      <c r="K363" s="413">
        <v>0</v>
      </c>
      <c r="L363" s="413">
        <v>0</v>
      </c>
      <c r="M363" s="413">
        <v>0</v>
      </c>
      <c r="N363" s="413">
        <v>0</v>
      </c>
    </row>
    <row r="364" spans="1:14" x14ac:dyDescent="0.25">
      <c r="A364" s="413">
        <v>312</v>
      </c>
      <c r="B364" s="413"/>
      <c r="C364" s="413">
        <v>0</v>
      </c>
      <c r="D364" s="413">
        <v>0</v>
      </c>
      <c r="E364" s="413">
        <v>0</v>
      </c>
      <c r="F364" s="413">
        <v>0</v>
      </c>
      <c r="G364" s="413">
        <v>0</v>
      </c>
      <c r="H364" s="413">
        <v>0</v>
      </c>
      <c r="I364" s="413">
        <v>0</v>
      </c>
      <c r="J364" s="413">
        <v>0</v>
      </c>
      <c r="K364" s="413">
        <v>0</v>
      </c>
      <c r="L364" s="413">
        <v>0</v>
      </c>
      <c r="M364" s="413">
        <v>0</v>
      </c>
      <c r="N364" s="413">
        <v>0</v>
      </c>
    </row>
    <row r="365" spans="1:14" x14ac:dyDescent="0.25">
      <c r="A365" s="413">
        <v>313</v>
      </c>
      <c r="B365" s="413"/>
      <c r="C365" s="413">
        <v>320.19</v>
      </c>
      <c r="D365" s="413">
        <v>357.63</v>
      </c>
      <c r="E365" s="413">
        <v>362.41</v>
      </c>
      <c r="F365" s="413">
        <v>279.88</v>
      </c>
      <c r="G365" s="413">
        <v>196.2</v>
      </c>
      <c r="H365" s="413">
        <v>153.88</v>
      </c>
      <c r="I365" s="413">
        <v>128.57</v>
      </c>
      <c r="J365" s="413">
        <v>112.36</v>
      </c>
      <c r="K365" s="413">
        <v>114.8</v>
      </c>
      <c r="L365" s="413">
        <v>142.41999999999999</v>
      </c>
      <c r="M365" s="413">
        <v>184</v>
      </c>
      <c r="N365" s="413">
        <v>258.08999999999997</v>
      </c>
    </row>
    <row r="366" spans="1:14" x14ac:dyDescent="0.25">
      <c r="A366" s="413">
        <v>314</v>
      </c>
      <c r="B366" s="413"/>
      <c r="C366" s="413">
        <v>913.64</v>
      </c>
      <c r="D366" s="413">
        <v>918.55</v>
      </c>
      <c r="E366" s="413">
        <v>848.11</v>
      </c>
      <c r="F366" s="413">
        <v>568.94000000000005</v>
      </c>
      <c r="G366" s="413">
        <v>376.12</v>
      </c>
      <c r="H366" s="413">
        <v>313.92</v>
      </c>
      <c r="I366" s="413">
        <v>260.42</v>
      </c>
      <c r="J366" s="413">
        <v>222.07</v>
      </c>
      <c r="K366" s="413">
        <v>225.2</v>
      </c>
      <c r="L366" s="413">
        <v>268.24</v>
      </c>
      <c r="M366" s="413">
        <v>383.18</v>
      </c>
      <c r="N366" s="413">
        <v>624.99</v>
      </c>
    </row>
    <row r="367" spans="1:14" x14ac:dyDescent="0.25">
      <c r="A367" s="413">
        <v>315</v>
      </c>
      <c r="B367" s="413"/>
      <c r="C367" s="413">
        <v>171</v>
      </c>
      <c r="D367" s="413">
        <v>171</v>
      </c>
      <c r="E367" s="413">
        <v>171</v>
      </c>
      <c r="F367" s="413">
        <v>168</v>
      </c>
      <c r="G367" s="413">
        <v>152</v>
      </c>
      <c r="H367" s="413">
        <v>123</v>
      </c>
      <c r="I367" s="413">
        <v>110</v>
      </c>
      <c r="J367" s="413">
        <v>94</v>
      </c>
      <c r="K367" s="413">
        <v>97</v>
      </c>
      <c r="L367" s="413">
        <v>117</v>
      </c>
      <c r="M367" s="413">
        <v>153</v>
      </c>
      <c r="N367" s="413">
        <v>168</v>
      </c>
    </row>
    <row r="368" spans="1:14" x14ac:dyDescent="0.25">
      <c r="A368" s="413">
        <v>316</v>
      </c>
      <c r="B368" s="413"/>
      <c r="C368" s="413">
        <v>171</v>
      </c>
      <c r="D368" s="413">
        <v>171</v>
      </c>
      <c r="E368" s="413">
        <v>171</v>
      </c>
      <c r="F368" s="413">
        <v>168</v>
      </c>
      <c r="G368" s="413">
        <v>152</v>
      </c>
      <c r="H368" s="413">
        <v>123</v>
      </c>
      <c r="I368" s="413">
        <v>110</v>
      </c>
      <c r="J368" s="413">
        <v>94</v>
      </c>
      <c r="K368" s="413">
        <v>97</v>
      </c>
      <c r="L368" s="413">
        <v>117</v>
      </c>
      <c r="M368" s="413">
        <v>153</v>
      </c>
      <c r="N368" s="413">
        <v>168</v>
      </c>
    </row>
    <row r="369" spans="1:14" x14ac:dyDescent="0.25">
      <c r="A369" s="413">
        <v>317</v>
      </c>
      <c r="B369" s="413"/>
      <c r="C369" s="413">
        <v>0</v>
      </c>
      <c r="D369" s="413">
        <v>0</v>
      </c>
      <c r="E369" s="413">
        <v>0</v>
      </c>
      <c r="F369" s="413">
        <v>0</v>
      </c>
      <c r="G369" s="413">
        <v>0</v>
      </c>
      <c r="H369" s="413">
        <v>0</v>
      </c>
      <c r="I369" s="413">
        <v>0</v>
      </c>
      <c r="J369" s="413">
        <v>0</v>
      </c>
      <c r="K369" s="413">
        <v>0</v>
      </c>
      <c r="L369" s="413">
        <v>0</v>
      </c>
      <c r="M369" s="413">
        <v>0</v>
      </c>
      <c r="N369" s="413">
        <v>0</v>
      </c>
    </row>
    <row r="370" spans="1:14" x14ac:dyDescent="0.25">
      <c r="A370">
        <v>318</v>
      </c>
      <c r="C370">
        <v>66</v>
      </c>
      <c r="D370">
        <v>67</v>
      </c>
      <c r="E370">
        <v>61</v>
      </c>
      <c r="F370">
        <v>42</v>
      </c>
      <c r="G370">
        <v>33</v>
      </c>
      <c r="H370">
        <v>30</v>
      </c>
      <c r="I370">
        <v>25</v>
      </c>
      <c r="J370">
        <v>23</v>
      </c>
      <c r="K370">
        <v>30</v>
      </c>
      <c r="L370">
        <v>37</v>
      </c>
      <c r="M370">
        <v>39</v>
      </c>
      <c r="N370">
        <v>50</v>
      </c>
    </row>
    <row r="371" spans="1:14" x14ac:dyDescent="0.25">
      <c r="A371">
        <v>319</v>
      </c>
      <c r="C371">
        <v>60</v>
      </c>
      <c r="D371">
        <v>61</v>
      </c>
      <c r="E371">
        <v>55</v>
      </c>
      <c r="F371">
        <v>38</v>
      </c>
      <c r="G371">
        <v>30</v>
      </c>
      <c r="H371">
        <v>28</v>
      </c>
      <c r="I371">
        <v>23</v>
      </c>
      <c r="J371">
        <v>21</v>
      </c>
      <c r="K371">
        <v>27</v>
      </c>
      <c r="L371">
        <v>34</v>
      </c>
      <c r="M371">
        <v>36</v>
      </c>
      <c r="N371">
        <v>46</v>
      </c>
    </row>
    <row r="372" spans="1:14" x14ac:dyDescent="0.25">
      <c r="A372">
        <v>320</v>
      </c>
      <c r="C372">
        <v>31.27</v>
      </c>
      <c r="D372">
        <v>31.21</v>
      </c>
      <c r="E372">
        <v>28.15</v>
      </c>
      <c r="F372">
        <v>19.239999999999998</v>
      </c>
      <c r="G372">
        <v>13.72</v>
      </c>
      <c r="H372">
        <v>12.38</v>
      </c>
      <c r="I372">
        <v>10.51</v>
      </c>
      <c r="J372">
        <v>9.8800000000000008</v>
      </c>
      <c r="K372">
        <v>14.57</v>
      </c>
      <c r="L372">
        <v>18.920000000000002</v>
      </c>
      <c r="M372">
        <v>19.47</v>
      </c>
      <c r="N372">
        <v>24.92</v>
      </c>
    </row>
  </sheetData>
  <mergeCells count="3">
    <mergeCell ref="A15:A18"/>
    <mergeCell ref="A19:A47"/>
    <mergeCell ref="C51:N51"/>
  </mergeCells>
  <dataValidations count="1">
    <dataValidation type="list" allowBlank="1" showInputMessage="1" showErrorMessage="1" sqref="B3" xr:uid="{00000000-0002-0000-0000-000000000000}">
      <formula1>"Mensal,Semanal,Diario"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arregarVazpast">
                <anchor moveWithCells="1">
                  <from>
                    <xdr:col>1</xdr:col>
                    <xdr:colOff>47625</xdr:colOff>
                    <xdr:row>9</xdr:row>
                    <xdr:rowOff>161925</xdr:rowOff>
                  </from>
                  <to>
                    <xdr:col>1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arregarPrevs">
                <anchor moveWithCells="1" sizeWithCells="1">
                  <from>
                    <xdr:col>2</xdr:col>
                    <xdr:colOff>38100</xdr:colOff>
                    <xdr:row>9</xdr:row>
                    <xdr:rowOff>161925</xdr:rowOff>
                  </from>
                  <to>
                    <xdr:col>3</xdr:col>
                    <xdr:colOff>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CopiarReferencia">
                <anchor moveWithCells="1" sizeWithCells="1">
                  <from>
                    <xdr:col>3</xdr:col>
                    <xdr:colOff>371475</xdr:colOff>
                    <xdr:row>9</xdr:row>
                    <xdr:rowOff>152400</xdr:rowOff>
                  </from>
                  <to>
                    <xdr:col>5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>
    <tabColor theme="4" tint="-0.499984740745262"/>
  </sheetPr>
  <dimension ref="A1:BN387"/>
  <sheetViews>
    <sheetView zoomScale="85" zoomScaleNormal="85" workbookViewId="0">
      <selection activeCell="C15" sqref="C15:H18"/>
    </sheetView>
  </sheetViews>
  <sheetFormatPr defaultColWidth="9.140625" defaultRowHeight="15" zeroHeight="1" x14ac:dyDescent="0.25"/>
  <cols>
    <col min="1" max="1" width="6" style="44" bestFit="1" customWidth="1"/>
    <col min="2" max="2" width="23.7109375" style="26" customWidth="1"/>
    <col min="3" max="14" width="10.42578125" style="44" customWidth="1"/>
    <col min="15" max="15" width="10.85546875" style="44" bestFit="1" customWidth="1"/>
    <col min="16" max="27" width="10.140625" style="44" customWidth="1"/>
    <col min="28" max="28" width="10.42578125" style="44" customWidth="1"/>
    <col min="29" max="54" width="9.140625" style="44"/>
    <col min="55" max="66" width="12.7109375" style="44" bestFit="1" customWidth="1"/>
    <col min="67" max="16384" width="9.140625" style="44"/>
  </cols>
  <sheetData>
    <row r="1" spans="1:31" customFormat="1" ht="29.25" customHeight="1" thickTop="1" thickBot="1" x14ac:dyDescent="0.3"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AC1" s="427" t="b">
        <v>1</v>
      </c>
      <c r="AD1" s="427" t="b">
        <v>0</v>
      </c>
    </row>
    <row r="2" spans="1:31" customFormat="1" ht="15.75" thickTop="1" x14ac:dyDescent="0.25"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</row>
    <row r="3" spans="1:31" customFormat="1" x14ac:dyDescent="0.25">
      <c r="C3" s="307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</row>
    <row r="4" spans="1:31" customFormat="1" ht="18.75" customHeight="1" x14ac:dyDescent="0.25"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</row>
    <row r="5" spans="1:31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P5" s="58" t="s">
        <v>684</v>
      </c>
    </row>
    <row r="6" spans="1:31" s="171" customFormat="1" x14ac:dyDescent="0.25">
      <c r="A6" s="58"/>
      <c r="B6" s="253" t="s">
        <v>496</v>
      </c>
      <c r="C6" s="207">
        <f ca="1">MemMlt!D175</f>
        <v>65774.3992</v>
      </c>
      <c r="D6" s="207">
        <f ca="1">MemMlt!E175</f>
        <v>70879.025599999994</v>
      </c>
      <c r="E6" s="207">
        <f ca="1">MemMlt!F175</f>
        <v>69051.078800000003</v>
      </c>
      <c r="F6" s="207">
        <f ca="1">MemMlt!G175</f>
        <v>54713.505599999989</v>
      </c>
      <c r="G6" s="207">
        <f ca="1">MemMlt!H175</f>
        <v>39830.925400000007</v>
      </c>
      <c r="H6" s="207">
        <f ca="1">MemMlt!I175</f>
        <v>32491.042000000001</v>
      </c>
      <c r="I6" s="207">
        <f ca="1">MemMlt!J175</f>
        <v>25560.263999999996</v>
      </c>
      <c r="J6" s="207">
        <f ca="1">MemMlt!K175</f>
        <v>20509.413799999998</v>
      </c>
      <c r="K6" s="207">
        <f ca="1">MemMlt!L175</f>
        <v>19620.838299999999</v>
      </c>
      <c r="L6" s="207">
        <f ca="1">MemMlt!M175</f>
        <v>23642.067300000006</v>
      </c>
      <c r="M6" s="207">
        <f ca="1">MemMlt!N175</f>
        <v>31425.629199999996</v>
      </c>
      <c r="N6" s="207">
        <f ca="1">MemMlt!O175</f>
        <v>48058.351500000004</v>
      </c>
      <c r="O6" s="468"/>
      <c r="P6" s="223">
        <f ca="1">IF(_tipo="Semanal",C15/INDEX($C6:$N6,1,Prevs!$B$1),IF(_tipo="Diario", C15/INDEX($C6:$N6,1,MONTH(C$14)), C15/C6))</f>
        <v>1</v>
      </c>
      <c r="Q6" s="223">
        <f ca="1">IF(_tipo="Semanal",D15/INDEX($C6:$N6,1,Prevs!$B$1),IF(_tipo="Diario", D15/INDEX($C6:$N6,1,MONTH(D$14)), D15/D6))</f>
        <v>1</v>
      </c>
      <c r="R6" s="223">
        <f ca="1">IF(_tipo="Semanal",E15/INDEX($C6:$N6,1,Prevs!$B$1),IF(_tipo="Diario", E15/INDEX($C6:$N6,1,MONTH(E$14)), E15/E6))</f>
        <v>1</v>
      </c>
      <c r="S6" s="223">
        <f ca="1">IF(_tipo="Semanal",F15/INDEX($C6:$N6,1,Prevs!$B$1),IF(_tipo="Diario", F15/INDEX($C6:$N6,1,MONTH(F$14)), F15/F6))</f>
        <v>1</v>
      </c>
      <c r="T6" s="223">
        <f ca="1">IF(_tipo="Semanal",G15/INDEX($C6:$N6,1,Prevs!$B$1),IF(_tipo="Diario", G15/INDEX($C6:$N6,1,MONTH(G$14)), G15/G6))</f>
        <v>1</v>
      </c>
      <c r="U6" s="223">
        <f ca="1">IF(_tipo="Semanal",H15/INDEX($C6:$N6,1,Prevs!$B$1),IF(_tipo="Diario", H15/INDEX($C6:$N6,1,MONTH(H$14)), H15/H6))</f>
        <v>1</v>
      </c>
      <c r="V6" s="223">
        <f ca="1">IF(_tipo="Semanal",I15/INDEX($C6:$N6,1,Prevs!$B$1),IF(_tipo="Diario", I15/INDEX($C6:$N6,1,MONTH(I$14)), I15/I6))</f>
        <v>1</v>
      </c>
      <c r="W6" s="223">
        <f ca="1">IF(_tipo="Semanal",J15/INDEX($C6:$N6,1,Prevs!$B$1),IF(_tipo="Diario", J15/INDEX($C6:$N6,1,MONTH(J$14)), J15/J6))</f>
        <v>1</v>
      </c>
      <c r="X6" s="223">
        <f ca="1">IF(_tipo="Semanal",K15/INDEX($C6:$N6,1,Prevs!$B$1),IF(_tipo="Diario", K15/INDEX($C6:$N6,1,MONTH(K$14)), K15/K6))</f>
        <v>1</v>
      </c>
      <c r="Y6" s="223">
        <f ca="1">IF(_tipo="Semanal",L15/INDEX($C6:$N6,1,Prevs!$B$1),IF(_tipo="Diario", L15/INDEX($C6:$N6,1,MONTH(L$14)), L15/L6))</f>
        <v>1</v>
      </c>
      <c r="Z6" s="223">
        <f ca="1">IF(_tipo="Semanal",M15/INDEX($C6:$N6,1,Prevs!$B$1),IF(_tipo="Diario", M15/INDEX($C6:$N6,1,MONTH(M$14)), M15/M6))</f>
        <v>1</v>
      </c>
      <c r="AA6" s="223">
        <f ca="1">IF(_tipo="Semanal",N15/INDEX($C6:$N6,1,Prevs!$B$1),IF(_tipo="Diario", N15/INDEX($C6:$N6,1,MONTH(N$14)), N15/N6))</f>
        <v>1</v>
      </c>
      <c r="AB6" s="228" t="e">
        <f ca="1">O15/INDEX(C6:N6,1,Prevs!$B$1)</f>
        <v>#VALUE!</v>
      </c>
      <c r="AC6" s="58"/>
      <c r="AD6" s="58"/>
    </row>
    <row r="7" spans="1:31" s="171" customFormat="1" x14ac:dyDescent="0.25">
      <c r="A7" s="58"/>
      <c r="B7" s="254" t="s">
        <v>493</v>
      </c>
      <c r="C7" s="208">
        <f ca="1">MemMlt!D235</f>
        <v>7555.6336999999994</v>
      </c>
      <c r="D7" s="208">
        <f ca="1">MemMlt!E235</f>
        <v>8281.1008000000002</v>
      </c>
      <c r="E7" s="208">
        <f ca="1">MemMlt!F235</f>
        <v>7070.8785000000007</v>
      </c>
      <c r="F7" s="208">
        <f ca="1">MemMlt!G235</f>
        <v>6554.4540000000006</v>
      </c>
      <c r="G7" s="208">
        <f ca="1">MemMlt!H235</f>
        <v>8654.6530000000002</v>
      </c>
      <c r="H7" s="208">
        <f ca="1">MemMlt!I235</f>
        <v>10633.212300000001</v>
      </c>
      <c r="I7" s="208">
        <f ca="1">MemMlt!J235</f>
        <v>10929.849399999999</v>
      </c>
      <c r="J7" s="208">
        <f ca="1">MemMlt!K235</f>
        <v>10016.265099999999</v>
      </c>
      <c r="K7" s="208">
        <f ca="1">MemMlt!L235</f>
        <v>11652.7744</v>
      </c>
      <c r="L7" s="208">
        <f ca="1">MemMlt!M235</f>
        <v>13395.987200000003</v>
      </c>
      <c r="M7" s="208">
        <f ca="1">MemMlt!N235</f>
        <v>9326.0838000000003</v>
      </c>
      <c r="N7" s="208">
        <f ca="1">MemMlt!O235</f>
        <v>7425.4371000000001</v>
      </c>
      <c r="O7" s="468"/>
      <c r="P7" s="223">
        <f ca="1">IF(_tipo="Semanal",C16/INDEX($C7:$N7,1,Prevs!$B$1),IF(_tipo="Diario", C16/INDEX($C7:$N7,1,MONTH(C$14)), C16/C7))</f>
        <v>1</v>
      </c>
      <c r="Q7" s="223">
        <f ca="1">IF(_tipo="Semanal",D16/INDEX($C7:$N7,1,Prevs!$B$1),IF(_tipo="Diario", D16/INDEX($C7:$N7,1,MONTH(D$14)), D16/D7))</f>
        <v>1</v>
      </c>
      <c r="R7" s="223">
        <f ca="1">IF(_tipo="Semanal",E16/INDEX($C7:$N7,1,Prevs!$B$1),IF(_tipo="Diario", E16/INDEX($C7:$N7,1,MONTH(E$14)), E16/E7))</f>
        <v>1</v>
      </c>
      <c r="S7" s="223">
        <f ca="1">IF(_tipo="Semanal",F16/INDEX($C7:$N7,1,Prevs!$B$1),IF(_tipo="Diario", F16/INDEX($C7:$N7,1,MONTH(F$14)), F16/F7))</f>
        <v>1</v>
      </c>
      <c r="T7" s="223">
        <f ca="1">IF(_tipo="Semanal",G16/INDEX($C7:$N7,1,Prevs!$B$1),IF(_tipo="Diario", G16/INDEX($C7:$N7,1,MONTH(G$14)), G16/G7))</f>
        <v>1</v>
      </c>
      <c r="U7" s="223">
        <f ca="1">IF(_tipo="Semanal",H16/INDEX($C7:$N7,1,Prevs!$B$1),IF(_tipo="Diario", H16/INDEX($C7:$N7,1,MONTH(H$14)), H16/H7))</f>
        <v>1</v>
      </c>
      <c r="V7" s="223">
        <f ca="1">IF(_tipo="Semanal",I16/INDEX($C7:$N7,1,Prevs!$B$1),IF(_tipo="Diario", I16/INDEX($C7:$N7,1,MONTH(I$14)), I16/I7))</f>
        <v>1</v>
      </c>
      <c r="W7" s="223">
        <f ca="1">IF(_tipo="Semanal",J16/INDEX($C7:$N7,1,Prevs!$B$1),IF(_tipo="Diario", J16/INDEX($C7:$N7,1,MONTH(J$14)), J16/J7))</f>
        <v>1</v>
      </c>
      <c r="X7" s="223">
        <f ca="1">IF(_tipo="Semanal",K16/INDEX($C7:$N7,1,Prevs!$B$1),IF(_tipo="Diario", K16/INDEX($C7:$N7,1,MONTH(K$14)), K16/K7))</f>
        <v>1</v>
      </c>
      <c r="Y7" s="223">
        <f ca="1">IF(_tipo="Semanal",L16/INDEX($C7:$N7,1,Prevs!$B$1),IF(_tipo="Diario", L16/INDEX($C7:$N7,1,MONTH(L$14)), L16/L7))</f>
        <v>1</v>
      </c>
      <c r="Z7" s="223">
        <f ca="1">IF(_tipo="Semanal",M16/INDEX($C7:$N7,1,Prevs!$B$1),IF(_tipo="Diario", M16/INDEX($C7:$N7,1,MONTH(M$14)), M16/M7))</f>
        <v>1</v>
      </c>
      <c r="AA7" s="223">
        <f ca="1">IF(_tipo="Semanal",N16/INDEX($C7:$N7,1,Prevs!$B$1),IF(_tipo="Diario", N16/INDEX($C7:$N7,1,MONTH(N$14)), N16/N7))</f>
        <v>1</v>
      </c>
      <c r="AB7" s="228" t="e">
        <f ca="1">O16/INDEX(C7:N7,1,Prevs!$B$1)</f>
        <v>#VALUE!</v>
      </c>
      <c r="AC7" s="58"/>
      <c r="AD7" s="58"/>
    </row>
    <row r="8" spans="1:31" s="171" customFormat="1" x14ac:dyDescent="0.25">
      <c r="A8" s="58"/>
      <c r="B8" s="254" t="s">
        <v>494</v>
      </c>
      <c r="C8" s="208">
        <f ca="1">MemMlt!D262</f>
        <v>13479.624900000003</v>
      </c>
      <c r="D8" s="208">
        <f ca="1">MemMlt!E262</f>
        <v>14238.797100000002</v>
      </c>
      <c r="E8" s="208">
        <f ca="1">MemMlt!F262</f>
        <v>14148.122800000003</v>
      </c>
      <c r="F8" s="208">
        <f ca="1">MemMlt!G262</f>
        <v>11447.8694</v>
      </c>
      <c r="G8" s="208">
        <f ca="1">MemMlt!H262</f>
        <v>6904.9312000000018</v>
      </c>
      <c r="H8" s="208">
        <f ca="1">MemMlt!I262</f>
        <v>4558.5577999999996</v>
      </c>
      <c r="I8" s="208">
        <f ca="1">MemMlt!J262</f>
        <v>3759.511</v>
      </c>
      <c r="J8" s="208">
        <f ca="1">MemMlt!K262</f>
        <v>3278.8269000000005</v>
      </c>
      <c r="K8" s="208">
        <f ca="1">MemMlt!L262</f>
        <v>2933.7113000000004</v>
      </c>
      <c r="L8" s="208">
        <f ca="1">MemMlt!M262</f>
        <v>3190.7889000000005</v>
      </c>
      <c r="M8" s="208">
        <f ca="1">MemMlt!N262</f>
        <v>5278.9915999999994</v>
      </c>
      <c r="N8" s="208">
        <f ca="1">MemMlt!O262</f>
        <v>9833.1125999999986</v>
      </c>
      <c r="O8" s="468"/>
      <c r="P8" s="223">
        <f ca="1">IF(_tipo="Semanal",C17/INDEX($C8:$N8,1,Prevs!$B$1),IF(_tipo="Diario", C17/INDEX($C8:$N8,1,MONTH(C$14)), C17/C8))</f>
        <v>1</v>
      </c>
      <c r="Q8" s="223">
        <f ca="1">IF(_tipo="Semanal",D17/INDEX($C8:$N8,1,Prevs!$B$1),IF(_tipo="Diario", D17/INDEX($C8:$N8,1,MONTH(D$14)), D17/D8))</f>
        <v>1</v>
      </c>
      <c r="R8" s="223">
        <f ca="1">IF(_tipo="Semanal",E17/INDEX($C8:$N8,1,Prevs!$B$1),IF(_tipo="Diario", E17/INDEX($C8:$N8,1,MONTH(E$14)), E17/E8))</f>
        <v>1</v>
      </c>
      <c r="S8" s="223">
        <f ca="1">IF(_tipo="Semanal",F17/INDEX($C8:$N8,1,Prevs!$B$1),IF(_tipo="Diario", F17/INDEX($C8:$N8,1,MONTH(F$14)), F17/F8))</f>
        <v>1</v>
      </c>
      <c r="T8" s="223">
        <f ca="1">IF(_tipo="Semanal",G17/INDEX($C8:$N8,1,Prevs!$B$1),IF(_tipo="Diario", G17/INDEX($C8:$N8,1,MONTH(G$14)), G17/G8))</f>
        <v>1</v>
      </c>
      <c r="U8" s="223">
        <f ca="1">IF(_tipo="Semanal",H17/INDEX($C8:$N8,1,Prevs!$B$1),IF(_tipo="Diario", H17/INDEX($C8:$N8,1,MONTH(H$14)), H17/H8))</f>
        <v>1</v>
      </c>
      <c r="V8" s="223">
        <f ca="1">IF(_tipo="Semanal",I17/INDEX($C8:$N8,1,Prevs!$B$1),IF(_tipo="Diario", I17/INDEX($C8:$N8,1,MONTH(I$14)), I17/I8))</f>
        <v>1</v>
      </c>
      <c r="W8" s="223">
        <f ca="1">IF(_tipo="Semanal",J17/INDEX($C8:$N8,1,Prevs!$B$1),IF(_tipo="Diario", J17/INDEX($C8:$N8,1,MONTH(J$14)), J17/J8))</f>
        <v>1</v>
      </c>
      <c r="X8" s="223">
        <f ca="1">IF(_tipo="Semanal",K17/INDEX($C8:$N8,1,Prevs!$B$1),IF(_tipo="Diario", K17/INDEX($C8:$N8,1,MONTH(K$14)), K17/K8))</f>
        <v>1</v>
      </c>
      <c r="Y8" s="223">
        <f ca="1">IF(_tipo="Semanal",L17/INDEX($C8:$N8,1,Prevs!$B$1),IF(_tipo="Diario", L17/INDEX($C8:$N8,1,MONTH(L$14)), L17/L8))</f>
        <v>1</v>
      </c>
      <c r="Z8" s="223">
        <f ca="1">IF(_tipo="Semanal",M17/INDEX($C8:$N8,1,Prevs!$B$1),IF(_tipo="Diario", M17/INDEX($C8:$N8,1,MONTH(M$14)), M17/M8))</f>
        <v>1</v>
      </c>
      <c r="AA8" s="223">
        <f ca="1">IF(_tipo="Semanal",N17/INDEX($C8:$N8,1,Prevs!$B$1),IF(_tipo="Diario", N17/INDEX($C8:$N8,1,MONTH(N$14)), N17/N8))</f>
        <v>1</v>
      </c>
      <c r="AB8" s="228" t="e">
        <f ca="1">O17/INDEX(C8:N8,1,Prevs!$B$1)</f>
        <v>#VALUE!</v>
      </c>
      <c r="AC8" s="58"/>
      <c r="AD8" s="58"/>
    </row>
    <row r="9" spans="1:31" s="171" customFormat="1" ht="15.75" thickBot="1" x14ac:dyDescent="0.3">
      <c r="A9" s="58"/>
      <c r="B9" s="255" t="s">
        <v>495</v>
      </c>
      <c r="C9" s="209">
        <f ca="1">MemMlt!D292</f>
        <v>15831.8074</v>
      </c>
      <c r="D9" s="209">
        <f ca="1">MemMlt!E292</f>
        <v>22810.338199999998</v>
      </c>
      <c r="E9" s="209">
        <f ca="1">MemMlt!F292</f>
        <v>26961.3658</v>
      </c>
      <c r="F9" s="209">
        <f ca="1">MemMlt!G292</f>
        <v>27159.931299999997</v>
      </c>
      <c r="G9" s="209">
        <f ca="1">MemMlt!H292</f>
        <v>20486.719099999998</v>
      </c>
      <c r="H9" s="209">
        <f ca="1">MemMlt!I292</f>
        <v>10694.7264</v>
      </c>
      <c r="I9" s="209">
        <f ca="1">MemMlt!J292</f>
        <v>5252.9606999999996</v>
      </c>
      <c r="J9" s="209">
        <f ca="1">MemMlt!K292</f>
        <v>3184.7017000000001</v>
      </c>
      <c r="K9" s="209">
        <f ca="1">MemMlt!L292</f>
        <v>2266.7408</v>
      </c>
      <c r="L9" s="209">
        <f ca="1">MemMlt!M292</f>
        <v>2383.6255000000001</v>
      </c>
      <c r="M9" s="209">
        <f ca="1">MemMlt!N292</f>
        <v>4063.3233</v>
      </c>
      <c r="N9" s="209">
        <f ca="1">MemMlt!O292</f>
        <v>8415.5279999999984</v>
      </c>
      <c r="O9" s="468"/>
      <c r="P9" s="223">
        <f ca="1">IF(_tipo="Semanal",C18/INDEX($C9:$N9,1,Prevs!$B$1),IF(_tipo="Diario", C18/INDEX($C9:$N9,1,MONTH(C$14)), C18/C9))</f>
        <v>1</v>
      </c>
      <c r="Q9" s="223">
        <f ca="1">IF(_tipo="Semanal",D18/INDEX($C9:$N9,1,Prevs!$B$1),IF(_tipo="Diario", D18/INDEX($C9:$N9,1,MONTH(D$14)), D18/D9))</f>
        <v>1</v>
      </c>
      <c r="R9" s="223">
        <f ca="1">IF(_tipo="Semanal",E18/INDEX($C9:$N9,1,Prevs!$B$1),IF(_tipo="Diario", E18/INDEX($C9:$N9,1,MONTH(E$14)), E18/E9))</f>
        <v>1</v>
      </c>
      <c r="S9" s="223">
        <f ca="1">IF(_tipo="Semanal",F18/INDEX($C9:$N9,1,Prevs!$B$1),IF(_tipo="Diario", F18/INDEX($C9:$N9,1,MONTH(F$14)), F18/F9))</f>
        <v>1</v>
      </c>
      <c r="T9" s="223">
        <f ca="1">IF(_tipo="Semanal",G18/INDEX($C9:$N9,1,Prevs!$B$1),IF(_tipo="Diario", G18/INDEX($C9:$N9,1,MONTH(G$14)), G18/G9))</f>
        <v>1</v>
      </c>
      <c r="U9" s="223">
        <f ca="1">IF(_tipo="Semanal",H18/INDEX($C9:$N9,1,Prevs!$B$1),IF(_tipo="Diario", H18/INDEX($C9:$N9,1,MONTH(H$14)), H18/H9))</f>
        <v>1</v>
      </c>
      <c r="V9" s="223">
        <f ca="1">IF(_tipo="Semanal",I18/INDEX($C9:$N9,1,Prevs!$B$1),IF(_tipo="Diario", I18/INDEX($C9:$N9,1,MONTH(I$14)), I18/I9))</f>
        <v>1</v>
      </c>
      <c r="W9" s="223">
        <f ca="1">IF(_tipo="Semanal",J18/INDEX($C9:$N9,1,Prevs!$B$1),IF(_tipo="Diario", J18/INDEX($C9:$N9,1,MONTH(J$14)), J18/J9))</f>
        <v>1</v>
      </c>
      <c r="X9" s="223">
        <f ca="1">IF(_tipo="Semanal",K18/INDEX($C9:$N9,1,Prevs!$B$1),IF(_tipo="Diario", K18/INDEX($C9:$N9,1,MONTH(K$14)), K18/K9))</f>
        <v>1</v>
      </c>
      <c r="Y9" s="223">
        <f ca="1">IF(_tipo="Semanal",L18/INDEX($C9:$N9,1,Prevs!$B$1),IF(_tipo="Diario", L18/INDEX($C9:$N9,1,MONTH(L$14)), L18/L9))</f>
        <v>1</v>
      </c>
      <c r="Z9" s="223">
        <f ca="1">IF(_tipo="Semanal",M18/INDEX($C9:$N9,1,Prevs!$B$1),IF(_tipo="Diario", M18/INDEX($C9:$N9,1,MONTH(M$14)), M18/M9))</f>
        <v>1</v>
      </c>
      <c r="AA9" s="223">
        <f ca="1">IF(_tipo="Semanal",N18/INDEX($C9:$N9,1,Prevs!$B$1),IF(_tipo="Diario", N18/INDEX($C9:$N9,1,MONTH(N$14)), N18/N9))</f>
        <v>1</v>
      </c>
      <c r="AB9" s="228" t="e">
        <f ca="1">O18/INDEX(C9:N9,1,Prevs!$B$1)</f>
        <v>#VALUE!</v>
      </c>
      <c r="AC9" s="58"/>
      <c r="AD9" s="58"/>
    </row>
    <row r="10" spans="1:31" s="58" customFormat="1" ht="15.75" thickBot="1" x14ac:dyDescent="0.3">
      <c r="B10" s="27"/>
    </row>
    <row r="11" spans="1:31" ht="51.75" thickBot="1" x14ac:dyDescent="0.3">
      <c r="B11" s="274" t="s">
        <v>719</v>
      </c>
      <c r="C11" s="273" t="b">
        <v>0</v>
      </c>
      <c r="D11" s="274" t="s">
        <v>731</v>
      </c>
      <c r="E11" s="273" t="b">
        <v>0</v>
      </c>
      <c r="I11" s="58"/>
      <c r="J11" s="58"/>
      <c r="K11" s="58"/>
      <c r="L11" s="58"/>
      <c r="M11" s="274" t="s">
        <v>762</v>
      </c>
      <c r="N11" s="273" t="s">
        <v>763</v>
      </c>
      <c r="O11" s="58"/>
      <c r="P11" s="58"/>
      <c r="Q11" s="58"/>
      <c r="R11" s="58"/>
      <c r="S11" s="58"/>
      <c r="T11" s="58"/>
      <c r="U11" s="58"/>
    </row>
    <row r="12" spans="1:31" ht="15.75" thickBot="1" x14ac:dyDescent="0.3">
      <c r="B12" s="212" t="s">
        <v>272</v>
      </c>
      <c r="C12" s="521" t="s">
        <v>691</v>
      </c>
      <c r="D12" s="522"/>
      <c r="E12" s="522"/>
      <c r="F12" s="522"/>
      <c r="G12" s="522"/>
      <c r="H12" s="522"/>
      <c r="I12" s="522"/>
      <c r="J12" s="522"/>
      <c r="K12" s="522"/>
      <c r="L12" s="522"/>
      <c r="M12" s="522"/>
      <c r="N12" s="523"/>
      <c r="O12" s="58"/>
      <c r="P12"/>
      <c r="Q12"/>
      <c r="R12" s="58"/>
      <c r="S12" s="58"/>
      <c r="T12" s="58"/>
      <c r="U12" s="58"/>
    </row>
    <row r="13" spans="1:31" ht="16.5" thickBot="1" x14ac:dyDescent="0.3">
      <c r="B13" s="213" t="s">
        <v>688</v>
      </c>
      <c r="C13" s="214" t="s">
        <v>688</v>
      </c>
      <c r="D13" s="215" t="s">
        <v>688</v>
      </c>
      <c r="E13" s="215" t="s">
        <v>688</v>
      </c>
      <c r="F13" s="215" t="s">
        <v>688</v>
      </c>
      <c r="G13" s="215" t="s">
        <v>688</v>
      </c>
      <c r="H13" s="215" t="s">
        <v>688</v>
      </c>
      <c r="I13" s="215" t="s">
        <v>688</v>
      </c>
      <c r="J13" s="216" t="s">
        <v>688</v>
      </c>
      <c r="K13" s="216" t="s">
        <v>688</v>
      </c>
      <c r="L13" s="215" t="s">
        <v>688</v>
      </c>
      <c r="M13" s="215" t="s">
        <v>688</v>
      </c>
      <c r="N13" s="217" t="s">
        <v>688</v>
      </c>
      <c r="O13" s="58"/>
      <c r="P13" s="518" t="s">
        <v>709</v>
      </c>
      <c r="Q13" s="519"/>
      <c r="R13" s="519"/>
      <c r="S13" s="519"/>
      <c r="T13" s="519"/>
      <c r="U13" s="519"/>
      <c r="V13" s="519"/>
      <c r="W13" s="519"/>
      <c r="X13" s="519"/>
      <c r="Y13" s="519"/>
      <c r="Z13" s="519"/>
      <c r="AA13" s="520"/>
    </row>
    <row r="14" spans="1:31" ht="65.25" customHeight="1" thickBot="1" x14ac:dyDescent="0.3">
      <c r="B14" s="262" t="s">
        <v>708</v>
      </c>
      <c r="C14" s="420" t="str">
        <f>Entrada!C14</f>
        <v>Jan</v>
      </c>
      <c r="D14" s="421" t="str">
        <f>Entrada!D14</f>
        <v>Fev</v>
      </c>
      <c r="E14" s="421" t="str">
        <f>Entrada!E14</f>
        <v>Mar</v>
      </c>
      <c r="F14" s="421" t="str">
        <f>Entrada!F14</f>
        <v>Abr</v>
      </c>
      <c r="G14" s="421" t="str">
        <f>Entrada!G14</f>
        <v>Mai</v>
      </c>
      <c r="H14" s="421" t="str">
        <f>Entrada!H14</f>
        <v>Jun</v>
      </c>
      <c r="I14" s="421" t="str">
        <f>Entrada!I14</f>
        <v>Jul</v>
      </c>
      <c r="J14" s="421" t="str">
        <f>Entrada!J14</f>
        <v>Ago</v>
      </c>
      <c r="K14" s="421" t="str">
        <f>Entrada!K14</f>
        <v>Set</v>
      </c>
      <c r="L14" s="421" t="str">
        <f>Entrada!L14</f>
        <v>Out</v>
      </c>
      <c r="M14" s="421" t="str">
        <f>Entrada!M14</f>
        <v>Nov</v>
      </c>
      <c r="N14" s="422" t="str">
        <f>Entrada!N14</f>
        <v>Dez</v>
      </c>
      <c r="O14" s="222" t="str">
        <f>IF(_tipo="Semanal","Média","")</f>
        <v/>
      </c>
      <c r="P14" s="407" t="str">
        <f>Entrada!C14</f>
        <v>Jan</v>
      </c>
      <c r="Q14" s="408" t="str">
        <f>Entrada!D14</f>
        <v>Fev</v>
      </c>
      <c r="R14" s="408" t="str">
        <f>Entrada!E14</f>
        <v>Mar</v>
      </c>
      <c r="S14" s="408" t="str">
        <f>Entrada!F14</f>
        <v>Abr</v>
      </c>
      <c r="T14" s="408" t="str">
        <f>Entrada!G14</f>
        <v>Mai</v>
      </c>
      <c r="U14" s="408" t="str">
        <f>Entrada!H14</f>
        <v>Jun</v>
      </c>
      <c r="V14" s="408" t="str">
        <f>Entrada!I14</f>
        <v>Jul</v>
      </c>
      <c r="W14" s="408" t="str">
        <f>Entrada!J14</f>
        <v>Ago</v>
      </c>
      <c r="X14" s="408" t="str">
        <f>Entrada!K14</f>
        <v>Set</v>
      </c>
      <c r="Y14" s="408" t="str">
        <f>Entrada!L14</f>
        <v>Out</v>
      </c>
      <c r="Z14" s="408" t="str">
        <f>Entrada!M14</f>
        <v>Nov</v>
      </c>
      <c r="AA14" s="409" t="str">
        <f>Entrada!N14</f>
        <v>Dez</v>
      </c>
      <c r="AB14" s="222" t="str">
        <f>IF(_tipo="Semanal","Média","")</f>
        <v/>
      </c>
    </row>
    <row r="15" spans="1:31" x14ac:dyDescent="0.25">
      <c r="A15" s="512" t="s">
        <v>703</v>
      </c>
      <c r="B15" s="327" t="s">
        <v>496</v>
      </c>
      <c r="C15" s="375">
        <f ca="1">MemCen1!D175</f>
        <v>65774.3992</v>
      </c>
      <c r="D15" s="376">
        <f ca="1">MemCen1!E175</f>
        <v>70879.025599999994</v>
      </c>
      <c r="E15" s="376">
        <f ca="1">MemCen1!F175</f>
        <v>69051.078800000003</v>
      </c>
      <c r="F15" s="376">
        <f ca="1">MemCen1!G175</f>
        <v>54713.505599999989</v>
      </c>
      <c r="G15" s="376">
        <f ca="1">MemCen1!H175</f>
        <v>39830.925400000007</v>
      </c>
      <c r="H15" s="376">
        <f ca="1">MemCen1!I175</f>
        <v>32491.042000000001</v>
      </c>
      <c r="I15" s="376">
        <f ca="1">MemCen1!J175</f>
        <v>25560.263999999996</v>
      </c>
      <c r="J15" s="376">
        <f ca="1">MemCen1!K175</f>
        <v>20509.413799999998</v>
      </c>
      <c r="K15" s="376">
        <f ca="1">MemCen1!L175</f>
        <v>19620.838299999999</v>
      </c>
      <c r="L15" s="376">
        <f ca="1">MemCen1!M175</f>
        <v>23642.067300000006</v>
      </c>
      <c r="M15" s="376">
        <f ca="1">MemCen1!N175</f>
        <v>31425.629199999996</v>
      </c>
      <c r="N15" s="377">
        <f ca="1">MemCen1!O175</f>
        <v>48058.351500000004</v>
      </c>
      <c r="O15" s="219" t="str">
        <f>IF(_tipo="Semanal",SUMPRODUCT(C15:H15,Prevs!$D$5:$I$5)/SUM(Prevs!$D$5:$I$5),"")</f>
        <v/>
      </c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9"/>
      <c r="AB15" s="179"/>
      <c r="AE15" s="505"/>
    </row>
    <row r="16" spans="1:31" x14ac:dyDescent="0.25">
      <c r="A16" s="513"/>
      <c r="B16" s="328" t="s">
        <v>493</v>
      </c>
      <c r="C16" s="378">
        <f ca="1">MemCen1!D235</f>
        <v>7555.6336999999994</v>
      </c>
      <c r="D16" s="379">
        <f ca="1">MemCen1!E235</f>
        <v>8281.1008000000002</v>
      </c>
      <c r="E16" s="379">
        <f ca="1">MemCen1!F235</f>
        <v>7070.8785000000007</v>
      </c>
      <c r="F16" s="379">
        <f ca="1">MemCen1!G235</f>
        <v>6554.4540000000006</v>
      </c>
      <c r="G16" s="379">
        <f ca="1">MemCen1!H235</f>
        <v>8654.6530000000002</v>
      </c>
      <c r="H16" s="379">
        <f ca="1">MemCen1!I235</f>
        <v>10633.212300000001</v>
      </c>
      <c r="I16" s="379">
        <f ca="1">MemCen1!J235</f>
        <v>10929.849399999999</v>
      </c>
      <c r="J16" s="379">
        <f ca="1">MemCen1!K235</f>
        <v>10016.265099999999</v>
      </c>
      <c r="K16" s="379">
        <f ca="1">MemCen1!L235</f>
        <v>11652.7744</v>
      </c>
      <c r="L16" s="379">
        <f ca="1">MemCen1!M235</f>
        <v>13395.987200000003</v>
      </c>
      <c r="M16" s="379">
        <f ca="1">MemCen1!N235</f>
        <v>9326.0838000000003</v>
      </c>
      <c r="N16" s="380">
        <f ca="1">MemCen1!O235</f>
        <v>7425.4371000000001</v>
      </c>
      <c r="O16" s="220" t="str">
        <f>IF(_tipo="Semanal",SUMPRODUCT(C16:H16,Prevs!$D$5:$I$5)/SUM(Prevs!$D$5:$I$5),"")</f>
        <v/>
      </c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1"/>
      <c r="AB16" s="181"/>
      <c r="AE16" s="505"/>
    </row>
    <row r="17" spans="1:31" x14ac:dyDescent="0.25">
      <c r="A17" s="513"/>
      <c r="B17" s="329" t="s">
        <v>494</v>
      </c>
      <c r="C17" s="378">
        <f ca="1">MemCen1!D262</f>
        <v>13479.624900000003</v>
      </c>
      <c r="D17" s="379">
        <f ca="1">MemCen1!E262</f>
        <v>14238.797100000002</v>
      </c>
      <c r="E17" s="379">
        <f ca="1">MemCen1!F262</f>
        <v>14148.122800000003</v>
      </c>
      <c r="F17" s="379">
        <f ca="1">MemCen1!G262</f>
        <v>11447.8694</v>
      </c>
      <c r="G17" s="379">
        <f ca="1">MemCen1!H262</f>
        <v>6904.9312000000018</v>
      </c>
      <c r="H17" s="379">
        <f ca="1">MemCen1!I262</f>
        <v>4558.5577999999996</v>
      </c>
      <c r="I17" s="379">
        <f ca="1">MemCen1!J262</f>
        <v>3759.511</v>
      </c>
      <c r="J17" s="379">
        <f ca="1">MemCen1!K262</f>
        <v>3278.8269000000005</v>
      </c>
      <c r="K17" s="379">
        <f ca="1">MemCen1!L262</f>
        <v>2933.7113000000004</v>
      </c>
      <c r="L17" s="379">
        <f ca="1">MemCen1!M262</f>
        <v>3190.7889000000005</v>
      </c>
      <c r="M17" s="379">
        <f ca="1">MemCen1!N262</f>
        <v>5278.9915999999994</v>
      </c>
      <c r="N17" s="380">
        <f ca="1">MemCen1!O262</f>
        <v>9833.1125999999986</v>
      </c>
      <c r="O17" s="220" t="str">
        <f>IF(_tipo="Semanal",SUMPRODUCT(C17:H17,Prevs!$D$5:$I$5)/SUM(Prevs!$D$5:$I$5),"")</f>
        <v/>
      </c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1"/>
      <c r="AB17" s="181"/>
      <c r="AE17" s="505"/>
    </row>
    <row r="18" spans="1:31" ht="15.75" thickBot="1" x14ac:dyDescent="0.3">
      <c r="A18" s="514"/>
      <c r="B18" s="330" t="s">
        <v>495</v>
      </c>
      <c r="C18" s="381">
        <f ca="1">MemCen1!D292</f>
        <v>15831.8074</v>
      </c>
      <c r="D18" s="382">
        <f ca="1">MemCen1!E292</f>
        <v>22810.338199999998</v>
      </c>
      <c r="E18" s="382">
        <f ca="1">MemCen1!F292</f>
        <v>26961.3658</v>
      </c>
      <c r="F18" s="382">
        <f ca="1">MemCen1!G292</f>
        <v>27159.931299999997</v>
      </c>
      <c r="G18" s="382">
        <f ca="1">MemCen1!H292</f>
        <v>20486.719099999998</v>
      </c>
      <c r="H18" s="382">
        <f ca="1">MemCen1!I292</f>
        <v>10694.7264</v>
      </c>
      <c r="I18" s="382">
        <f ca="1">MemCen1!J292</f>
        <v>5252.9606999999996</v>
      </c>
      <c r="J18" s="382">
        <f ca="1">MemCen1!K292</f>
        <v>3184.7017000000001</v>
      </c>
      <c r="K18" s="382">
        <f ca="1">MemCen1!L292</f>
        <v>2266.7408</v>
      </c>
      <c r="L18" s="382">
        <f ca="1">MemCen1!M292</f>
        <v>2383.6255000000001</v>
      </c>
      <c r="M18" s="382">
        <f ca="1">MemCen1!N292</f>
        <v>4063.3233</v>
      </c>
      <c r="N18" s="383">
        <f ca="1">MemCen1!O292</f>
        <v>8415.5279999999984</v>
      </c>
      <c r="O18" s="221" t="str">
        <f>IF(_tipo="Semanal",SUMPRODUCT(C18:H18,Prevs!$D$5:$I$5)/SUM(Prevs!$D$5:$I$5),"")</f>
        <v/>
      </c>
      <c r="P18" s="182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3"/>
      <c r="AB18" s="183"/>
      <c r="AE18" s="505"/>
    </row>
    <row r="19" spans="1:31" ht="15" customHeight="1" x14ac:dyDescent="0.25">
      <c r="A19" s="525" t="s">
        <v>704</v>
      </c>
      <c r="B19" s="231" t="s">
        <v>2</v>
      </c>
      <c r="C19" s="368">
        <f ca="1">MemCen1!D22</f>
        <v>9042.7174000000014</v>
      </c>
      <c r="D19" s="368">
        <f ca="1">MemCen1!E22</f>
        <v>8847.7004000000015</v>
      </c>
      <c r="E19" s="368">
        <f ca="1">MemCen1!F22</f>
        <v>7916.9201999999996</v>
      </c>
      <c r="F19" s="368">
        <f ca="1">MemCen1!G22</f>
        <v>5537.5129999999999</v>
      </c>
      <c r="G19" s="368">
        <f ca="1">MemCen1!H22</f>
        <v>3999.1154000000006</v>
      </c>
      <c r="H19" s="368">
        <f ca="1">MemCen1!I22</f>
        <v>3345.1421000000005</v>
      </c>
      <c r="I19" s="368">
        <f ca="1">MemCen1!J22</f>
        <v>2723.6587</v>
      </c>
      <c r="J19" s="368">
        <f ca="1">MemCen1!K22</f>
        <v>2253.5014000000001</v>
      </c>
      <c r="K19" s="368">
        <f ca="1">MemCen1!L22</f>
        <v>2272.5019000000002</v>
      </c>
      <c r="L19" s="368">
        <f ca="1">MemCen1!M22</f>
        <v>2673.3893000000003</v>
      </c>
      <c r="M19" s="368">
        <f ca="1">MemCen1!N22</f>
        <v>3709.2165999999993</v>
      </c>
      <c r="N19" s="369">
        <f ca="1">MemCen1!O22</f>
        <v>6235.1750999999995</v>
      </c>
      <c r="O19" s="309" t="str">
        <f>IF(_tipo="Semanal",SUMPRODUCT(C19:H19,Prevs!$D$5:$I$5)/SUM(Prevs!$D$5:$I$5),"")</f>
        <v/>
      </c>
      <c r="P19" s="507"/>
      <c r="Q19" s="190"/>
      <c r="R19" s="184"/>
      <c r="S19" s="184"/>
      <c r="T19" s="184"/>
      <c r="U19" s="184"/>
      <c r="V19" s="184"/>
      <c r="W19" s="184"/>
      <c r="X19" s="184"/>
      <c r="Y19" s="184"/>
      <c r="Z19" s="184"/>
      <c r="AA19" s="185"/>
      <c r="AB19"/>
    </row>
    <row r="20" spans="1:31" x14ac:dyDescent="0.25">
      <c r="A20" s="526"/>
      <c r="B20" s="317" t="s">
        <v>3</v>
      </c>
      <c r="C20" s="315">
        <f ca="1">MemCen1!D45</f>
        <v>8918.0583999999981</v>
      </c>
      <c r="D20" s="315">
        <f ca="1">MemCen1!E45</f>
        <v>9300.7038999999986</v>
      </c>
      <c r="E20" s="315">
        <f ca="1">MemCen1!F45</f>
        <v>9113.2017999999989</v>
      </c>
      <c r="F20" s="315">
        <f ca="1">MemCen1!G45</f>
        <v>6876.5072</v>
      </c>
      <c r="G20" s="315">
        <f ca="1">MemCen1!H45</f>
        <v>4526.8095000000003</v>
      </c>
      <c r="H20" s="315">
        <f ca="1">MemCen1!I45</f>
        <v>3510.7791999999995</v>
      </c>
      <c r="I20" s="315">
        <f ca="1">MemCen1!J45</f>
        <v>2831.4268999999995</v>
      </c>
      <c r="J20" s="315">
        <f ca="1">MemCen1!K45</f>
        <v>2308.1522000000004</v>
      </c>
      <c r="K20" s="315">
        <f ca="1">MemCen1!L45</f>
        <v>2082.491</v>
      </c>
      <c r="L20" s="315">
        <f ca="1">MemCen1!M45</f>
        <v>2497.8049999999998</v>
      </c>
      <c r="M20" s="315">
        <f ca="1">MemCen1!N45</f>
        <v>3912.3884999999996</v>
      </c>
      <c r="N20" s="370">
        <f ca="1">MemCen1!O45</f>
        <v>6582.5613999999996</v>
      </c>
      <c r="O20" s="310" t="str">
        <f>IF(_tipo="Semanal",SUMPRODUCT(C20:H20,Prevs!$D$5:$I$5)/SUM(Prevs!$D$5:$I$5),"")</f>
        <v/>
      </c>
      <c r="P20" s="508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7"/>
      <c r="AB20"/>
    </row>
    <row r="21" spans="1:31" x14ac:dyDescent="0.25">
      <c r="A21" s="526"/>
      <c r="B21" s="232" t="s">
        <v>9</v>
      </c>
      <c r="C21" s="312">
        <f ca="1">MemCen1!D50</f>
        <v>374.93279999999999</v>
      </c>
      <c r="D21" s="312">
        <f ca="1">MemCen1!E50</f>
        <v>380.61359999999996</v>
      </c>
      <c r="E21" s="312">
        <f ca="1">MemCen1!F50</f>
        <v>346.52879999999999</v>
      </c>
      <c r="F21" s="312">
        <f ca="1">MemCen1!G50</f>
        <v>238.59359999999998</v>
      </c>
      <c r="G21" s="312">
        <f ca="1">MemCen1!H50</f>
        <v>187.46639999999999</v>
      </c>
      <c r="H21" s="312">
        <f ca="1">MemCen1!I50</f>
        <v>170.42399999999998</v>
      </c>
      <c r="I21" s="312">
        <f ca="1">MemCen1!J50</f>
        <v>142.01999999999998</v>
      </c>
      <c r="J21" s="312">
        <f ca="1">MemCen1!K50</f>
        <v>130.6584</v>
      </c>
      <c r="K21" s="312">
        <f ca="1">MemCen1!L50</f>
        <v>170.42399999999998</v>
      </c>
      <c r="L21" s="312">
        <f ca="1">MemCen1!M50</f>
        <v>210.18959999999998</v>
      </c>
      <c r="M21" s="312">
        <f ca="1">MemCen1!N50</f>
        <v>221.55119999999999</v>
      </c>
      <c r="N21" s="371">
        <f ca="1">MemCen1!O50</f>
        <v>284.03999999999996</v>
      </c>
      <c r="O21" s="310" t="str">
        <f>IF(_tipo="Semanal",SUMPRODUCT(C21:H21,Prevs!$D$5:$I$5)/SUM(Prevs!$D$5:$I$5),"")</f>
        <v/>
      </c>
      <c r="P21" s="508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7"/>
      <c r="AB21"/>
    </row>
    <row r="22" spans="1:31" x14ac:dyDescent="0.25">
      <c r="A22" s="526"/>
      <c r="B22" s="317" t="s">
        <v>4</v>
      </c>
      <c r="C22" s="315">
        <f ca="1">MemCen1!D60</f>
        <v>1478.5945999999999</v>
      </c>
      <c r="D22" s="315">
        <f ca="1">MemCen1!E60</f>
        <v>1570.4183</v>
      </c>
      <c r="E22" s="315">
        <f ca="1">MemCen1!F60</f>
        <v>1360.1858999999999</v>
      </c>
      <c r="F22" s="315">
        <f ca="1">MemCen1!G60</f>
        <v>914.04119999999989</v>
      </c>
      <c r="G22" s="315">
        <f ca="1">MemCen1!H60</f>
        <v>727.05</v>
      </c>
      <c r="H22" s="315">
        <f ca="1">MemCen1!I60</f>
        <v>726.66300000000001</v>
      </c>
      <c r="I22" s="315">
        <f ca="1">MemCen1!J60</f>
        <v>581.11359999999991</v>
      </c>
      <c r="J22" s="315">
        <f ca="1">MemCen1!K60</f>
        <v>501.28629999999998</v>
      </c>
      <c r="K22" s="315">
        <f ca="1">MemCen1!L60</f>
        <v>524.75149999999996</v>
      </c>
      <c r="L22" s="315">
        <f ca="1">MemCen1!M60</f>
        <v>617.47310000000004</v>
      </c>
      <c r="M22" s="315">
        <f ca="1">MemCen1!N60</f>
        <v>676.43979999999999</v>
      </c>
      <c r="N22" s="370">
        <f ca="1">MemCen1!O60</f>
        <v>1001.1917000000001</v>
      </c>
      <c r="O22" s="310" t="str">
        <f>IF(_tipo="Semanal",SUMPRODUCT(C22:H22,Prevs!$D$5:$I$5)/SUM(Prevs!$D$5:$I$5),"")</f>
        <v/>
      </c>
      <c r="P22" s="508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7"/>
      <c r="AB22"/>
    </row>
    <row r="23" spans="1:31" x14ac:dyDescent="0.25">
      <c r="A23" s="526"/>
      <c r="B23" s="232" t="s">
        <v>5</v>
      </c>
      <c r="C23" s="312">
        <f ca="1">MemCen1!D74</f>
        <v>2066.3179999999998</v>
      </c>
      <c r="D23" s="312">
        <f ca="1">MemCen1!E74</f>
        <v>2148.884</v>
      </c>
      <c r="E23" s="312">
        <f ca="1">MemCen1!F74</f>
        <v>1796.7846</v>
      </c>
      <c r="F23" s="312">
        <f ca="1">MemCen1!G74</f>
        <v>1340.1371000000001</v>
      </c>
      <c r="G23" s="312">
        <f ca="1">MemCen1!H74</f>
        <v>1300.5649999999998</v>
      </c>
      <c r="H23" s="312">
        <f ca="1">MemCen1!I74</f>
        <v>1432.8803</v>
      </c>
      <c r="I23" s="312">
        <f ca="1">MemCen1!J74</f>
        <v>1251.6292000000001</v>
      </c>
      <c r="J23" s="312">
        <f ca="1">MemCen1!K74</f>
        <v>1038.6767</v>
      </c>
      <c r="K23" s="312">
        <f ca="1">MemCen1!L74</f>
        <v>1139.3196</v>
      </c>
      <c r="L23" s="312">
        <f ca="1">MemCen1!M74</f>
        <v>1402.7506999999998</v>
      </c>
      <c r="M23" s="312">
        <f ca="1">MemCen1!N74</f>
        <v>1310.6824999999999</v>
      </c>
      <c r="N23" s="371">
        <f ca="1">MemCen1!O74</f>
        <v>1482.0666000000001</v>
      </c>
      <c r="O23" s="310" t="str">
        <f>IF(_tipo="Semanal",SUMPRODUCT(C23:H23,Prevs!$D$5:$I$5)/SUM(Prevs!$D$5:$I$5),"")</f>
        <v/>
      </c>
      <c r="P23" s="508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7"/>
      <c r="AB23"/>
    </row>
    <row r="24" spans="1:31" x14ac:dyDescent="0.25">
      <c r="A24" s="526"/>
      <c r="B24" s="317" t="s">
        <v>7</v>
      </c>
      <c r="C24" s="315">
        <f ca="1">MemCen1!D80</f>
        <v>5218.7720000000008</v>
      </c>
      <c r="D24" s="315">
        <f ca="1">MemCen1!E80</f>
        <v>5499.4639000000006</v>
      </c>
      <c r="E24" s="315">
        <f ca="1">MemCen1!F80</f>
        <v>5267.4696000000004</v>
      </c>
      <c r="F24" s="315">
        <f ca="1">MemCen1!G80</f>
        <v>3946.3447999999999</v>
      </c>
      <c r="G24" s="315">
        <f ca="1">MemCen1!H80</f>
        <v>2738.9308000000001</v>
      </c>
      <c r="H24" s="315">
        <f ca="1">MemCen1!I80</f>
        <v>2270.0321000000004</v>
      </c>
      <c r="I24" s="315">
        <f ca="1">MemCen1!J80</f>
        <v>1856.9194000000002</v>
      </c>
      <c r="J24" s="315">
        <f ca="1">MemCen1!K80</f>
        <v>1566.9253000000001</v>
      </c>
      <c r="K24" s="315">
        <f ca="1">MemCen1!L80</f>
        <v>1492.2476000000001</v>
      </c>
      <c r="L24" s="315">
        <f ca="1">MemCen1!M80</f>
        <v>1718.4612999999999</v>
      </c>
      <c r="M24" s="315">
        <f ca="1">MemCen1!N80</f>
        <v>2333.8829000000001</v>
      </c>
      <c r="N24" s="370">
        <f ca="1">MemCen1!O80</f>
        <v>3704.1440000000002</v>
      </c>
      <c r="O24" s="310" t="str">
        <f>IF(_tipo="Semanal",SUMPRODUCT(C24:H24,Prevs!$D$5:$I$5)/SUM(Prevs!$D$5:$I$5),"")</f>
        <v/>
      </c>
      <c r="P24" s="508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7"/>
      <c r="AB24"/>
    </row>
    <row r="25" spans="1:31" x14ac:dyDescent="0.25">
      <c r="A25" s="526"/>
      <c r="B25" s="232" t="s">
        <v>8</v>
      </c>
      <c r="C25" s="312">
        <f ca="1">MemCen1!D89</f>
        <v>17095.971399999999</v>
      </c>
      <c r="D25" s="312">
        <f ca="1">MemCen1!E89</f>
        <v>18448.253499999999</v>
      </c>
      <c r="E25" s="312">
        <f ca="1">MemCen1!F89</f>
        <v>17365.7716</v>
      </c>
      <c r="F25" s="312">
        <f ca="1">MemCen1!G89</f>
        <v>13692.0427</v>
      </c>
      <c r="G25" s="312">
        <f ca="1">MemCen1!H89</f>
        <v>10902.735499999999</v>
      </c>
      <c r="H25" s="312">
        <f ca="1">MemCen1!I89</f>
        <v>10167.7032</v>
      </c>
      <c r="I25" s="312">
        <f ca="1">MemCen1!J89</f>
        <v>8523.1970000000001</v>
      </c>
      <c r="J25" s="312">
        <f ca="1">MemCen1!K89</f>
        <v>7184.5779000000002</v>
      </c>
      <c r="K25" s="312">
        <f ca="1">MemCen1!L89</f>
        <v>7161.3657000000003</v>
      </c>
      <c r="L25" s="312">
        <f ca="1">MemCen1!M89</f>
        <v>8593.5738999999994</v>
      </c>
      <c r="M25" s="312">
        <f ca="1">MemCen1!N89</f>
        <v>9608.0478999999996</v>
      </c>
      <c r="N25" s="371">
        <f ca="1">MemCen1!O89</f>
        <v>12771.460999999999</v>
      </c>
      <c r="O25" s="310" t="str">
        <f>IF(_tipo="Semanal",SUMPRODUCT(C25:H25,Prevs!$D$5:$I$5)/SUM(Prevs!$D$5:$I$5),"")</f>
        <v/>
      </c>
      <c r="P25" s="508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7"/>
      <c r="AB25"/>
    </row>
    <row r="26" spans="1:31" x14ac:dyDescent="0.25">
      <c r="A26" s="526"/>
      <c r="B26" s="317" t="s">
        <v>10</v>
      </c>
      <c r="C26" s="315">
        <f ca="1">MemCen1!D105</f>
        <v>1686.5047</v>
      </c>
      <c r="D26" s="315">
        <f ca="1">MemCen1!E105</f>
        <v>1698.1527000000001</v>
      </c>
      <c r="E26" s="315">
        <f ca="1">MemCen1!F105</f>
        <v>1638.1424</v>
      </c>
      <c r="F26" s="315">
        <f ca="1">MemCen1!G105</f>
        <v>1412.9865</v>
      </c>
      <c r="G26" s="315">
        <f ca="1">MemCen1!H105</f>
        <v>1084.2659999999998</v>
      </c>
      <c r="H26" s="315">
        <f ca="1">MemCen1!I105</f>
        <v>894.22620000000018</v>
      </c>
      <c r="I26" s="315">
        <f ca="1">MemCen1!J105</f>
        <v>754.0046000000001</v>
      </c>
      <c r="J26" s="315">
        <f ca="1">MemCen1!K105</f>
        <v>639.48230000000001</v>
      </c>
      <c r="K26" s="315">
        <f ca="1">MemCen1!L105</f>
        <v>655.52940000000012</v>
      </c>
      <c r="L26" s="315">
        <f ca="1">MemCen1!M105</f>
        <v>795.12759999999992</v>
      </c>
      <c r="M26" s="315">
        <f ca="1">MemCen1!N105</f>
        <v>1099.3921</v>
      </c>
      <c r="N26" s="370">
        <f ca="1">MemCen1!O105</f>
        <v>1464.5031000000001</v>
      </c>
      <c r="O26" s="310" t="str">
        <f>IF(_tipo="Semanal",SUMPRODUCT(C26:H26,Prevs!$D$5:$I$5)/SUM(Prevs!$D$5:$I$5),"")</f>
        <v/>
      </c>
      <c r="P26" s="508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7"/>
      <c r="AB26"/>
    </row>
    <row r="27" spans="1:31" x14ac:dyDescent="0.25">
      <c r="A27" s="526"/>
      <c r="B27" s="232" t="s">
        <v>11</v>
      </c>
      <c r="C27" s="312">
        <f ca="1">MemCen1!D110</f>
        <v>103.1083</v>
      </c>
      <c r="D27" s="312">
        <f ca="1">MemCen1!E110</f>
        <v>79.444099999999992</v>
      </c>
      <c r="E27" s="312">
        <f ca="1">MemCen1!F110</f>
        <v>76.063499999999991</v>
      </c>
      <c r="F27" s="312">
        <f ca="1">MemCen1!G110</f>
        <v>62.5411</v>
      </c>
      <c r="G27" s="312">
        <f ca="1">MemCen1!H110</f>
        <v>43.947800000000001</v>
      </c>
      <c r="H27" s="312">
        <f ca="1">MemCen1!I110</f>
        <v>33.805999999999997</v>
      </c>
      <c r="I27" s="312">
        <f ca="1">MemCen1!J110</f>
        <v>28.735099999999999</v>
      </c>
      <c r="J27" s="312">
        <f ca="1">MemCen1!K110</f>
        <v>25.354499999999998</v>
      </c>
      <c r="K27" s="312">
        <f ca="1">MemCen1!L110</f>
        <v>23.664199999999997</v>
      </c>
      <c r="L27" s="312">
        <f ca="1">MemCen1!M110</f>
        <v>32.115699999999997</v>
      </c>
      <c r="M27" s="312">
        <f ca="1">MemCen1!N110</f>
        <v>64.231399999999994</v>
      </c>
      <c r="N27" s="371">
        <f ca="1">MemCen1!O110</f>
        <v>98.037399999999991</v>
      </c>
      <c r="O27" s="310" t="str">
        <f>IF(_tipo="Semanal",SUMPRODUCT(C27:H27,Prevs!$D$5:$I$5)/SUM(Prevs!$D$5:$I$5),"")</f>
        <v/>
      </c>
      <c r="P27" s="508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7"/>
      <c r="AB27"/>
    </row>
    <row r="28" spans="1:31" x14ac:dyDescent="0.25">
      <c r="A28" s="526"/>
      <c r="B28" s="317" t="s">
        <v>12</v>
      </c>
      <c r="C28" s="315">
        <f ca="1">MemCen1!D115</f>
        <v>74.617000000000004</v>
      </c>
      <c r="D28" s="315">
        <f ca="1">MemCen1!E115</f>
        <v>53.041000000000004</v>
      </c>
      <c r="E28" s="315">
        <f ca="1">MemCen1!F115</f>
        <v>51.692500000000003</v>
      </c>
      <c r="F28" s="315">
        <f ca="1">MemCen1!G115</f>
        <v>45.399500000000003</v>
      </c>
      <c r="G28" s="315">
        <f ca="1">MemCen1!H115</f>
        <v>31.015499999999999</v>
      </c>
      <c r="H28" s="315">
        <f ca="1">MemCen1!I115</f>
        <v>26.071000000000002</v>
      </c>
      <c r="I28" s="315">
        <f ca="1">MemCen1!J115</f>
        <v>25.172000000000001</v>
      </c>
      <c r="J28" s="315">
        <f ca="1">MemCen1!K115</f>
        <v>21.576000000000001</v>
      </c>
      <c r="K28" s="315">
        <f ca="1">MemCen1!L115</f>
        <v>18.879000000000001</v>
      </c>
      <c r="L28" s="315">
        <f ca="1">MemCen1!M115</f>
        <v>25.621500000000001</v>
      </c>
      <c r="M28" s="315">
        <f ca="1">MemCen1!N115</f>
        <v>52.591500000000003</v>
      </c>
      <c r="N28" s="370">
        <f ca="1">MemCen1!O115</f>
        <v>80.460499999999996</v>
      </c>
      <c r="O28" s="310" t="str">
        <f>IF(_tipo="Semanal",SUMPRODUCT(C28:H28,Prevs!$D$5:$I$5)/SUM(Prevs!$D$5:$I$5),"")</f>
        <v/>
      </c>
      <c r="P28" s="508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7"/>
      <c r="AB28"/>
    </row>
    <row r="29" spans="1:31" x14ac:dyDescent="0.25">
      <c r="A29" s="526"/>
      <c r="B29" s="232" t="s">
        <v>13</v>
      </c>
      <c r="C29" s="312">
        <f ca="1">MemCen1!D127</f>
        <v>1691.4275000000002</v>
      </c>
      <c r="D29" s="312">
        <f ca="1">MemCen1!E127</f>
        <v>1354.9974999999999</v>
      </c>
      <c r="E29" s="312">
        <f ca="1">MemCen1!F127</f>
        <v>1199.5014000000001</v>
      </c>
      <c r="F29" s="312">
        <f ca="1">MemCen1!G127</f>
        <v>901.98910000000001</v>
      </c>
      <c r="G29" s="312">
        <f ca="1">MemCen1!H127</f>
        <v>662.5956000000001</v>
      </c>
      <c r="H29" s="312">
        <f ca="1">MemCen1!I127</f>
        <v>556.04629999999997</v>
      </c>
      <c r="I29" s="312">
        <f ca="1">MemCen1!J127</f>
        <v>486.64100000000002</v>
      </c>
      <c r="J29" s="312">
        <f ca="1">MemCen1!K127</f>
        <v>430.89389999999997</v>
      </c>
      <c r="K29" s="312">
        <f ca="1">MemCen1!L127</f>
        <v>417.19209999999998</v>
      </c>
      <c r="L29" s="312">
        <f ca="1">MemCen1!M127</f>
        <v>523.10509999999999</v>
      </c>
      <c r="M29" s="312">
        <f ca="1">MemCen1!N127</f>
        <v>898.40250000000003</v>
      </c>
      <c r="N29" s="371">
        <f ca="1">MemCen1!O127</f>
        <v>1482.6462000000001</v>
      </c>
      <c r="O29" s="310" t="str">
        <f>IF(_tipo="Semanal",SUMPRODUCT(C29:H29,Prevs!$D$5:$I$5)/SUM(Prevs!$D$5:$I$5),"")</f>
        <v/>
      </c>
      <c r="P29" s="508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7"/>
      <c r="AB29"/>
    </row>
    <row r="30" spans="1:31" x14ac:dyDescent="0.25">
      <c r="A30" s="526"/>
      <c r="B30" s="317" t="s">
        <v>14</v>
      </c>
      <c r="C30" s="315">
        <f ca="1">MemCen1!D136</f>
        <v>627.99439999999993</v>
      </c>
      <c r="D30" s="315">
        <f ca="1">MemCen1!E136</f>
        <v>695.46549999999991</v>
      </c>
      <c r="E30" s="315">
        <f ca="1">MemCen1!F136</f>
        <v>688.00720000000001</v>
      </c>
      <c r="F30" s="315">
        <f ca="1">MemCen1!G136</f>
        <v>560.73410000000001</v>
      </c>
      <c r="G30" s="315">
        <f ca="1">MemCen1!H136</f>
        <v>440.76939999999996</v>
      </c>
      <c r="H30" s="315">
        <f ca="1">MemCen1!I136</f>
        <v>388.24799999999999</v>
      </c>
      <c r="I30" s="315">
        <f ca="1">MemCen1!J136</f>
        <v>358.05809999999997</v>
      </c>
      <c r="J30" s="315">
        <f ca="1">MemCen1!K136</f>
        <v>335.16590000000002</v>
      </c>
      <c r="K30" s="315">
        <f ca="1">MemCen1!L136</f>
        <v>332.53360000000004</v>
      </c>
      <c r="L30" s="315">
        <f ca="1">MemCen1!M136</f>
        <v>367.24880000000002</v>
      </c>
      <c r="M30" s="315">
        <f ca="1">MemCen1!N136</f>
        <v>418.74819999999994</v>
      </c>
      <c r="N30" s="370">
        <f ca="1">MemCen1!O136</f>
        <v>518.63160000000005</v>
      </c>
      <c r="O30" s="310" t="str">
        <f>IF(_tipo="Semanal",SUMPRODUCT(C30:H30,Prevs!$D$5:$I$5)/SUM(Prevs!$D$5:$I$5),"")</f>
        <v/>
      </c>
      <c r="P30" s="508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7"/>
      <c r="AB30"/>
    </row>
    <row r="31" spans="1:31" x14ac:dyDescent="0.25">
      <c r="A31" s="526"/>
      <c r="B31" s="232" t="s">
        <v>24</v>
      </c>
      <c r="C31" s="312">
        <f ca="1">MemCen1!D141</f>
        <v>479.589</v>
      </c>
      <c r="D31" s="312">
        <f ca="1">MemCen1!E141</f>
        <v>334.25900000000001</v>
      </c>
      <c r="E31" s="312">
        <f ca="1">MemCen1!F141</f>
        <v>295.01990000000001</v>
      </c>
      <c r="F31" s="312">
        <f ca="1">MemCen1!G141</f>
        <v>183.11580000000001</v>
      </c>
      <c r="G31" s="312">
        <f ca="1">MemCen1!H141</f>
        <v>95.9178</v>
      </c>
      <c r="H31" s="312">
        <f ca="1">MemCen1!I141</f>
        <v>72.665000000000006</v>
      </c>
      <c r="I31" s="312">
        <f ca="1">MemCen1!J141</f>
        <v>59.585300000000004</v>
      </c>
      <c r="J31" s="312">
        <f ca="1">MemCen1!K141</f>
        <v>49.412199999999999</v>
      </c>
      <c r="K31" s="312">
        <f ca="1">MemCen1!L141</f>
        <v>47.9589</v>
      </c>
      <c r="L31" s="312">
        <f ca="1">MemCen1!M141</f>
        <v>91.557900000000004</v>
      </c>
      <c r="M31" s="312">
        <f ca="1">MemCen1!N141</f>
        <v>279.03359999999998</v>
      </c>
      <c r="N31" s="371">
        <f ca="1">MemCen1!O141</f>
        <v>499.93520000000001</v>
      </c>
      <c r="O31" s="310" t="str">
        <f>IF(_tipo="Semanal",SUMPRODUCT(C31:H31,Prevs!$D$5:$I$5)/SUM(Prevs!$D$5:$I$5),"")</f>
        <v/>
      </c>
      <c r="P31" s="508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7"/>
      <c r="AB31"/>
    </row>
    <row r="32" spans="1:31" x14ac:dyDescent="0.25">
      <c r="A32" s="526"/>
      <c r="B32" s="317" t="s">
        <v>28</v>
      </c>
      <c r="C32" s="315">
        <f ca="1">MemCen1!D155</f>
        <v>11508.6898</v>
      </c>
      <c r="D32" s="315">
        <f ca="1">MemCen1!E155</f>
        <v>14484.6217</v>
      </c>
      <c r="E32" s="315">
        <f ca="1">MemCen1!F155</f>
        <v>16262.6744</v>
      </c>
      <c r="F32" s="315">
        <f ca="1">MemCen1!G155</f>
        <v>14931.849399999999</v>
      </c>
      <c r="G32" s="315">
        <f ca="1">MemCen1!H155</f>
        <v>10951.6245</v>
      </c>
      <c r="H32" s="315">
        <f ca="1">MemCen1!I155</f>
        <v>7465.1949999999997</v>
      </c>
      <c r="I32" s="315">
        <f ca="1">MemCen1!J155</f>
        <v>4856.4760000000006</v>
      </c>
      <c r="J32" s="315">
        <f ca="1">MemCen1!K155</f>
        <v>3175.7569000000003</v>
      </c>
      <c r="K32" s="315">
        <f ca="1">MemCen1!L155</f>
        <v>2486.2629000000002</v>
      </c>
      <c r="L32" s="315">
        <f ca="1">MemCen1!M155</f>
        <v>2979.6836000000003</v>
      </c>
      <c r="M32" s="315">
        <f ca="1">MemCen1!N155</f>
        <v>4736.3768</v>
      </c>
      <c r="N32" s="370">
        <f ca="1">MemCen1!O155</f>
        <v>7825.9127000000008</v>
      </c>
      <c r="O32" s="310" t="str">
        <f>IF(_tipo="Semanal",SUMPRODUCT(C32:H32,Prevs!$D$5:$I$5)/SUM(Prevs!$D$5:$I$5),"")</f>
        <v/>
      </c>
      <c r="P32" s="508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7"/>
      <c r="AB32"/>
    </row>
    <row r="33" spans="1:28" x14ac:dyDescent="0.25">
      <c r="A33" s="526"/>
      <c r="B33" s="232" t="s">
        <v>20</v>
      </c>
      <c r="C33" s="312">
        <f ca="1">MemCen1!D162</f>
        <v>854.78199999999993</v>
      </c>
      <c r="D33" s="312">
        <f ca="1">MemCen1!E162</f>
        <v>798.63740000000007</v>
      </c>
      <c r="E33" s="312">
        <f ca="1">MemCen1!F162</f>
        <v>693.04579999999999</v>
      </c>
      <c r="F33" s="312">
        <f ca="1">MemCen1!G162</f>
        <v>470.96699999999998</v>
      </c>
      <c r="G33" s="312">
        <f ca="1">MemCen1!H162</f>
        <v>298.60879999999997</v>
      </c>
      <c r="H33" s="312">
        <f ca="1">MemCen1!I162</f>
        <v>232.47620000000001</v>
      </c>
      <c r="I33" s="312">
        <f ca="1">MemCen1!J162</f>
        <v>190.5806</v>
      </c>
      <c r="J33" s="312">
        <f ca="1">MemCen1!K162</f>
        <v>158.1046</v>
      </c>
      <c r="K33" s="312">
        <f ca="1">MemCen1!L162</f>
        <v>151.53860000000003</v>
      </c>
      <c r="L33" s="312">
        <f ca="1">MemCen1!M162</f>
        <v>197.79419999999999</v>
      </c>
      <c r="M33" s="312">
        <f ca="1">MemCen1!N162</f>
        <v>369.95619999999997</v>
      </c>
      <c r="N33" s="371">
        <f ca="1">MemCen1!O162</f>
        <v>669.52159999999992</v>
      </c>
      <c r="O33" s="310" t="str">
        <f>IF(_tipo="Semanal",SUMPRODUCT(C33:H33,Prevs!$D$5:$I$5)/SUM(Prevs!$D$5:$I$5),"")</f>
        <v/>
      </c>
      <c r="P33" s="508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7"/>
      <c r="AB33"/>
    </row>
    <row r="34" spans="1:28" x14ac:dyDescent="0.25">
      <c r="A34" s="526"/>
      <c r="B34" s="318" t="s">
        <v>26</v>
      </c>
      <c r="C34" s="315">
        <f ca="1">MemCen1!D171</f>
        <v>4552.3218999999999</v>
      </c>
      <c r="D34" s="315">
        <f ca="1">MemCen1!E171</f>
        <v>5184.3690999999999</v>
      </c>
      <c r="E34" s="315">
        <f ca="1">MemCen1!F171</f>
        <v>4980.0691999999999</v>
      </c>
      <c r="F34" s="315">
        <f ca="1">MemCen1!G171</f>
        <v>3598.7434999999996</v>
      </c>
      <c r="G34" s="315">
        <f ca="1">MemCen1!H171</f>
        <v>1839.5074</v>
      </c>
      <c r="H34" s="315">
        <f ca="1">MemCen1!I171</f>
        <v>1198.6844000000001</v>
      </c>
      <c r="I34" s="315">
        <f ca="1">MemCen1!J171</f>
        <v>891.04650000000004</v>
      </c>
      <c r="J34" s="315">
        <f ca="1">MemCen1!K171</f>
        <v>689.88930000000005</v>
      </c>
      <c r="K34" s="315">
        <f ca="1">MemCen1!L171</f>
        <v>644.17830000000004</v>
      </c>
      <c r="L34" s="315">
        <f ca="1">MemCen1!M171</f>
        <v>916.17000000000007</v>
      </c>
      <c r="M34" s="315">
        <f ca="1">MemCen1!N171</f>
        <v>1734.6875000000002</v>
      </c>
      <c r="N34" s="370">
        <f ca="1">MemCen1!O171</f>
        <v>3358.0634</v>
      </c>
      <c r="O34" s="365" t="str">
        <f>IF(_tipo="Semanal",SUMPRODUCT(C34:H34,Prevs!$D$5:$I$5)/SUM(Prevs!$D$5:$I$5),"")</f>
        <v/>
      </c>
      <c r="P34" s="509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9"/>
      <c r="AB34"/>
    </row>
    <row r="35" spans="1:28" x14ac:dyDescent="0.25">
      <c r="A35" s="526"/>
      <c r="B35" s="234" t="s">
        <v>15</v>
      </c>
      <c r="C35" s="312">
        <f ca="1">MemCen1!D187</f>
        <v>3801.1721000000002</v>
      </c>
      <c r="D35" s="312">
        <f ca="1">MemCen1!E187</f>
        <v>4038.799</v>
      </c>
      <c r="E35" s="312">
        <f ca="1">MemCen1!F187</f>
        <v>3610.9116000000004</v>
      </c>
      <c r="F35" s="312">
        <f ca="1">MemCen1!G187</f>
        <v>3097.732</v>
      </c>
      <c r="G35" s="312">
        <f ca="1">MemCen1!H187</f>
        <v>3864.6472999999996</v>
      </c>
      <c r="H35" s="312">
        <f ca="1">MemCen1!I187</f>
        <v>4908.7789000000002</v>
      </c>
      <c r="I35" s="312">
        <f ca="1">MemCen1!J187</f>
        <v>4585.9579000000003</v>
      </c>
      <c r="J35" s="312">
        <f ca="1">MemCen1!K187</f>
        <v>3795.7892000000002</v>
      </c>
      <c r="K35" s="312">
        <f ca="1">MemCen1!L187</f>
        <v>4440.6142000000009</v>
      </c>
      <c r="L35" s="312">
        <f ca="1">MemCen1!M187</f>
        <v>5912.8580000000002</v>
      </c>
      <c r="M35" s="312">
        <f ca="1">MemCen1!N187</f>
        <v>4404.9481000000005</v>
      </c>
      <c r="N35" s="371">
        <f ca="1">MemCen1!O187</f>
        <v>3637.6415000000006</v>
      </c>
      <c r="O35" s="366" t="str">
        <f>IF(_tipo="Semanal",SUMPRODUCT(C35:H35,Prevs!$D$5:$I$5)/SUM(Prevs!$D$5:$I$5),"")</f>
        <v/>
      </c>
      <c r="P35" s="507"/>
      <c r="Q35" s="190"/>
      <c r="R35" s="190"/>
      <c r="S35" s="190"/>
      <c r="T35" s="190"/>
      <c r="U35" s="190"/>
      <c r="V35" s="190"/>
      <c r="W35" s="190"/>
      <c r="X35" s="190"/>
      <c r="Y35" s="190"/>
      <c r="Z35" s="190"/>
      <c r="AA35" s="191"/>
      <c r="AB35"/>
    </row>
    <row r="36" spans="1:28" x14ac:dyDescent="0.25">
      <c r="A36" s="526"/>
      <c r="B36" s="319" t="s">
        <v>16</v>
      </c>
      <c r="C36" s="315">
        <f ca="1">MemCen1!D199</f>
        <v>547.95240000000001</v>
      </c>
      <c r="D36" s="315">
        <f ca="1">MemCen1!E199</f>
        <v>547.65650000000005</v>
      </c>
      <c r="E36" s="315">
        <f ca="1">MemCen1!F199</f>
        <v>458.12559999999996</v>
      </c>
      <c r="F36" s="315">
        <f ca="1">MemCen1!G199</f>
        <v>571.92660000000001</v>
      </c>
      <c r="G36" s="315">
        <f ca="1">MemCen1!H199</f>
        <v>802.81779999999992</v>
      </c>
      <c r="H36" s="315">
        <f ca="1">MemCen1!I199</f>
        <v>1030.1332</v>
      </c>
      <c r="I36" s="315">
        <f ca="1">MemCen1!J199</f>
        <v>1197.0383999999999</v>
      </c>
      <c r="J36" s="315">
        <f ca="1">MemCen1!K199</f>
        <v>1146.9147</v>
      </c>
      <c r="K36" s="315">
        <f ca="1">MemCen1!L199</f>
        <v>1299.8852999999999</v>
      </c>
      <c r="L36" s="315">
        <f ca="1">MemCen1!M199</f>
        <v>1249.4465</v>
      </c>
      <c r="M36" s="315">
        <f ca="1">MemCen1!N199</f>
        <v>838.60599999999999</v>
      </c>
      <c r="N36" s="370">
        <f ca="1">MemCen1!O199</f>
        <v>644.66370000000006</v>
      </c>
      <c r="O36" s="310" t="str">
        <f>IF(_tipo="Semanal",SUMPRODUCT(C36:H36,Prevs!$D$5:$I$5)/SUM(Prevs!$D$5:$I$5),"")</f>
        <v/>
      </c>
      <c r="P36" s="508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7"/>
      <c r="AB36"/>
    </row>
    <row r="37" spans="1:28" x14ac:dyDescent="0.25">
      <c r="A37" s="526"/>
      <c r="B37" s="233" t="s">
        <v>17</v>
      </c>
      <c r="C37" s="312">
        <f ca="1">MemCen1!D215</f>
        <v>2524.3810000000003</v>
      </c>
      <c r="D37" s="312">
        <f ca="1">MemCen1!E215</f>
        <v>2968.7696000000005</v>
      </c>
      <c r="E37" s="312">
        <f ca="1">MemCen1!F215</f>
        <v>2395.1289000000002</v>
      </c>
      <c r="F37" s="312">
        <f ca="1">MemCen1!G215</f>
        <v>2436.6275000000005</v>
      </c>
      <c r="G37" s="312">
        <f ca="1">MemCen1!H215</f>
        <v>3470.5950000000003</v>
      </c>
      <c r="H37" s="312">
        <f ca="1">MemCen1!I215</f>
        <v>4104.1587</v>
      </c>
      <c r="I37" s="312">
        <f ca="1">MemCen1!J215</f>
        <v>4538.9799999999996</v>
      </c>
      <c r="J37" s="312">
        <f ca="1">MemCen1!K215</f>
        <v>4514.9442999999992</v>
      </c>
      <c r="K37" s="312">
        <f ca="1">MemCen1!L215</f>
        <v>5251.9544999999998</v>
      </c>
      <c r="L37" s="312">
        <f ca="1">MemCen1!M215</f>
        <v>5452.0045</v>
      </c>
      <c r="M37" s="312">
        <f ca="1">MemCen1!N215</f>
        <v>3461.9357</v>
      </c>
      <c r="N37" s="371">
        <f ca="1">MemCen1!O215</f>
        <v>2572.7430999999997</v>
      </c>
      <c r="O37" s="310" t="str">
        <f>IF(_tipo="Semanal",SUMPRODUCT(C37:H37,Prevs!$D$5:$I$5)/SUM(Prevs!$D$5:$I$5),"")</f>
        <v/>
      </c>
      <c r="P37" s="508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7"/>
      <c r="AB37"/>
    </row>
    <row r="38" spans="1:28" x14ac:dyDescent="0.25">
      <c r="A38" s="526"/>
      <c r="B38" s="319" t="s">
        <v>18</v>
      </c>
      <c r="C38" s="315">
        <f ca="1">MemCen1!D220</f>
        <v>158.85499999999999</v>
      </c>
      <c r="D38" s="315">
        <f ca="1">MemCen1!E220</f>
        <v>171.5634</v>
      </c>
      <c r="E38" s="315">
        <f ca="1">MemCen1!F220</f>
        <v>152.5008</v>
      </c>
      <c r="F38" s="315">
        <f ca="1">MemCen1!G220</f>
        <v>114.37559999999999</v>
      </c>
      <c r="G38" s="315">
        <f ca="1">MemCen1!H220</f>
        <v>108.0214</v>
      </c>
      <c r="H38" s="315">
        <f ca="1">MemCen1!I220</f>
        <v>108.0214</v>
      </c>
      <c r="I38" s="315">
        <f ca="1">MemCen1!J220</f>
        <v>108.0214</v>
      </c>
      <c r="J38" s="315">
        <f ca="1">MemCen1!K220</f>
        <v>95.312999999999988</v>
      </c>
      <c r="K38" s="315">
        <f ca="1">MemCen1!L220</f>
        <v>114.37559999999999</v>
      </c>
      <c r="L38" s="315">
        <f ca="1">MemCen1!M220</f>
        <v>127.08399999999999</v>
      </c>
      <c r="M38" s="315">
        <f ca="1">MemCen1!N220</f>
        <v>127.08399999999999</v>
      </c>
      <c r="N38" s="370">
        <f ca="1">MemCen1!O220</f>
        <v>133.43819999999999</v>
      </c>
      <c r="O38" s="310" t="str">
        <f>IF(_tipo="Semanal",SUMPRODUCT(C38:H38,Prevs!$D$5:$I$5)/SUM(Prevs!$D$5:$I$5),"")</f>
        <v/>
      </c>
      <c r="P38" s="508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7"/>
      <c r="AB38"/>
    </row>
    <row r="39" spans="1:28" x14ac:dyDescent="0.25">
      <c r="A39" s="526"/>
      <c r="B39" s="233" t="s">
        <v>19</v>
      </c>
      <c r="C39" s="312">
        <f ca="1">MemCen1!D225</f>
        <v>201.10740000000001</v>
      </c>
      <c r="D39" s="312">
        <f ca="1">MemCen1!E225</f>
        <v>231.09710000000001</v>
      </c>
      <c r="E39" s="312">
        <f ca="1">MemCen1!F225</f>
        <v>183.46639999999999</v>
      </c>
      <c r="F39" s="312">
        <f ca="1">MemCen1!G225</f>
        <v>132.3075</v>
      </c>
      <c r="G39" s="312">
        <f ca="1">MemCen1!H225</f>
        <v>164.06129999999999</v>
      </c>
      <c r="H39" s="312">
        <f ca="1">MemCen1!I225</f>
        <v>174.64590000000001</v>
      </c>
      <c r="I39" s="312">
        <f ca="1">MemCen1!J225</f>
        <v>202.8715</v>
      </c>
      <c r="J39" s="312">
        <f ca="1">MemCen1!K225</f>
        <v>224.04069999999999</v>
      </c>
      <c r="K39" s="312">
        <f ca="1">MemCen1!L225</f>
        <v>275.19959999999998</v>
      </c>
      <c r="L39" s="312">
        <f ca="1">MemCen1!M225</f>
        <v>299.89699999999999</v>
      </c>
      <c r="M39" s="312">
        <f ca="1">MemCen1!N225</f>
        <v>197.57920000000001</v>
      </c>
      <c r="N39" s="371">
        <f ca="1">MemCen1!O225</f>
        <v>169.3536</v>
      </c>
      <c r="O39" s="310" t="str">
        <f>IF(_tipo="Semanal",SUMPRODUCT(C39:H39,Prevs!$D$5:$I$5)/SUM(Prevs!$D$5:$I$5),"")</f>
        <v/>
      </c>
      <c r="P39" s="508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7"/>
      <c r="AB39"/>
    </row>
    <row r="40" spans="1:28" x14ac:dyDescent="0.25">
      <c r="A40" s="526"/>
      <c r="B40" s="320" t="s">
        <v>6</v>
      </c>
      <c r="C40" s="315">
        <f ca="1">MemCen1!D231</f>
        <v>322.16580000000005</v>
      </c>
      <c r="D40" s="315">
        <f ca="1">MemCen1!E231</f>
        <v>323.21520000000004</v>
      </c>
      <c r="E40" s="315">
        <f ca="1">MemCen1!F231</f>
        <v>270.74520000000001</v>
      </c>
      <c r="F40" s="315">
        <f ca="1">MemCen1!G231</f>
        <v>201.48480000000001</v>
      </c>
      <c r="G40" s="315">
        <f ca="1">MemCen1!H231</f>
        <v>244.51020000000003</v>
      </c>
      <c r="H40" s="315">
        <f ca="1">MemCen1!I231</f>
        <v>307.47420000000005</v>
      </c>
      <c r="I40" s="315">
        <f ca="1">MemCen1!J231</f>
        <v>296.98020000000002</v>
      </c>
      <c r="J40" s="315">
        <f ca="1">MemCen1!K231</f>
        <v>239.26320000000001</v>
      </c>
      <c r="K40" s="315">
        <f ca="1">MemCen1!L231</f>
        <v>270.74520000000001</v>
      </c>
      <c r="L40" s="315">
        <f ca="1">MemCen1!M231</f>
        <v>354.69720000000001</v>
      </c>
      <c r="M40" s="315">
        <f ca="1">MemCen1!N231</f>
        <v>295.93080000000003</v>
      </c>
      <c r="N40" s="370">
        <f ca="1">MemCen1!O231</f>
        <v>267.59700000000004</v>
      </c>
      <c r="O40" s="365" t="str">
        <f>IF(_tipo="Semanal",SUMPRODUCT(C40:H40,Prevs!$D$5:$I$5)/SUM(Prevs!$D$5:$I$5),"")</f>
        <v/>
      </c>
      <c r="P40" s="509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9"/>
      <c r="AB40"/>
    </row>
    <row r="41" spans="1:28" x14ac:dyDescent="0.25">
      <c r="A41" s="526"/>
      <c r="B41" s="236" t="s">
        <v>21</v>
      </c>
      <c r="C41" s="312">
        <f ca="1">MemCen1!D243</f>
        <v>12536.612500000001</v>
      </c>
      <c r="D41" s="312">
        <f ca="1">MemCen1!E243</f>
        <v>13413.799800000001</v>
      </c>
      <c r="E41" s="312">
        <f ca="1">MemCen1!F243</f>
        <v>13380.519000000002</v>
      </c>
      <c r="F41" s="312">
        <f ca="1">MemCen1!G243</f>
        <v>10845.7608</v>
      </c>
      <c r="G41" s="312">
        <f ca="1">MemCen1!H243</f>
        <v>6530.7234000000008</v>
      </c>
      <c r="H41" s="312">
        <f ca="1">MemCen1!I243</f>
        <v>4285.2377999999999</v>
      </c>
      <c r="I41" s="312">
        <f ca="1">MemCen1!J243</f>
        <v>3519.2438000000002</v>
      </c>
      <c r="J41" s="312">
        <f ca="1">MemCen1!K243</f>
        <v>3070.6675000000005</v>
      </c>
      <c r="K41" s="312">
        <f ca="1">MemCen1!L243</f>
        <v>2747.3002000000001</v>
      </c>
      <c r="L41" s="312">
        <f ca="1">MemCen1!M243</f>
        <v>2939.2881000000002</v>
      </c>
      <c r="M41" s="312">
        <f ca="1">MemCen1!N243</f>
        <v>4721.9553999999998</v>
      </c>
      <c r="N41" s="371">
        <f ca="1">MemCen1!O243</f>
        <v>8838.2927</v>
      </c>
      <c r="O41" s="366" t="str">
        <f>IF(_tipo="Semanal",SUMPRODUCT(C41:H41,Prevs!$D$5:$I$5)/SUM(Prevs!$D$5:$I$5),"")</f>
        <v/>
      </c>
      <c r="P41" s="507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1"/>
      <c r="AB41"/>
    </row>
    <row r="42" spans="1:28" x14ac:dyDescent="0.25">
      <c r="A42" s="526"/>
      <c r="B42" s="321" t="s">
        <v>25</v>
      </c>
      <c r="C42" s="315">
        <f ca="1">MemCen1!D248</f>
        <v>555.55499999999995</v>
      </c>
      <c r="D42" s="315">
        <f ca="1">MemCen1!E248</f>
        <v>415.41499999999996</v>
      </c>
      <c r="E42" s="315">
        <f ca="1">MemCen1!F248</f>
        <v>338.90999999999997</v>
      </c>
      <c r="F42" s="315">
        <f ca="1">MemCen1!G248</f>
        <v>230.23</v>
      </c>
      <c r="G42" s="315">
        <f ca="1">MemCen1!H248</f>
        <v>139.42499999999998</v>
      </c>
      <c r="H42" s="315">
        <f ca="1">MemCen1!I248</f>
        <v>110.11</v>
      </c>
      <c r="I42" s="315">
        <f ca="1">MemCen1!J248</f>
        <v>92.95</v>
      </c>
      <c r="J42" s="315">
        <f ca="1">MemCen1!K248</f>
        <v>78.649999999999991</v>
      </c>
      <c r="K42" s="315">
        <f ca="1">MemCen1!L248</f>
        <v>71.5</v>
      </c>
      <c r="L42" s="315">
        <f ca="1">MemCen1!M248</f>
        <v>113.68499999999999</v>
      </c>
      <c r="M42" s="315">
        <f ca="1">MemCen1!N248</f>
        <v>320.32</v>
      </c>
      <c r="N42" s="370">
        <f ca="1">MemCen1!O248</f>
        <v>612.755</v>
      </c>
      <c r="O42" s="310" t="str">
        <f>IF(_tipo="Semanal",SUMPRODUCT(C42:H42,Prevs!$D$5:$I$5)/SUM(Prevs!$D$5:$I$5),"")</f>
        <v/>
      </c>
      <c r="P42" s="508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7"/>
      <c r="AB42"/>
    </row>
    <row r="43" spans="1:28" x14ac:dyDescent="0.25">
      <c r="A43" s="526"/>
      <c r="B43" s="235" t="s">
        <v>22</v>
      </c>
      <c r="C43" s="312">
        <f ca="1">MemCen1!D253</f>
        <v>241.41920000000002</v>
      </c>
      <c r="D43" s="312">
        <f ca="1">MemCen1!E253</f>
        <v>268.28559999999999</v>
      </c>
      <c r="E43" s="312">
        <f ca="1">MemCen1!F253</f>
        <v>286.44880000000001</v>
      </c>
      <c r="F43" s="312">
        <f ca="1">MemCen1!G253</f>
        <v>252.39280000000002</v>
      </c>
      <c r="G43" s="312">
        <f ca="1">MemCen1!H253</f>
        <v>162.71200000000002</v>
      </c>
      <c r="H43" s="312">
        <f ca="1">MemCen1!I253</f>
        <v>113.89840000000001</v>
      </c>
      <c r="I43" s="312">
        <f ca="1">MemCen1!J253</f>
        <v>98.005600000000001</v>
      </c>
      <c r="J43" s="312">
        <f ca="1">MemCen1!K253</f>
        <v>89.680800000000005</v>
      </c>
      <c r="K43" s="312">
        <f ca="1">MemCen1!L253</f>
        <v>87.41040000000001</v>
      </c>
      <c r="L43" s="312">
        <f ca="1">MemCen1!M253</f>
        <v>105.5736</v>
      </c>
      <c r="M43" s="312">
        <f ca="1">MemCen1!N253</f>
        <v>147.57599999999999</v>
      </c>
      <c r="N43" s="371">
        <f ca="1">MemCen1!O253</f>
        <v>197.1464</v>
      </c>
      <c r="O43" s="310" t="str">
        <f>IF(_tipo="Semanal",SUMPRODUCT(C43:H43,Prevs!$D$5:$I$5)/SUM(Prevs!$D$5:$I$5),"")</f>
        <v/>
      </c>
      <c r="P43" s="508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7"/>
      <c r="AB43"/>
    </row>
    <row r="44" spans="1:28" x14ac:dyDescent="0.25">
      <c r="A44" s="526"/>
      <c r="B44" s="322" t="s">
        <v>23</v>
      </c>
      <c r="C44" s="315">
        <f ca="1">MemCen1!D258</f>
        <v>146.03820000000002</v>
      </c>
      <c r="D44" s="315">
        <f ca="1">MemCen1!E258</f>
        <v>141.29670000000002</v>
      </c>
      <c r="E44" s="315">
        <f ca="1">MemCen1!F258</f>
        <v>142.245</v>
      </c>
      <c r="F44" s="315">
        <f ca="1">MemCen1!G258</f>
        <v>119.4858</v>
      </c>
      <c r="G44" s="315">
        <f ca="1">MemCen1!H258</f>
        <v>72.070800000000006</v>
      </c>
      <c r="H44" s="315">
        <f ca="1">MemCen1!I258</f>
        <v>49.311599999999999</v>
      </c>
      <c r="I44" s="315">
        <f ca="1">MemCen1!J258</f>
        <v>49.311599999999999</v>
      </c>
      <c r="J44" s="315">
        <f ca="1">MemCen1!K258</f>
        <v>39.828600000000002</v>
      </c>
      <c r="K44" s="315">
        <f ca="1">MemCen1!L258</f>
        <v>27.500700000000002</v>
      </c>
      <c r="L44" s="315">
        <f ca="1">MemCen1!M258</f>
        <v>32.242200000000004</v>
      </c>
      <c r="M44" s="315">
        <f ca="1">MemCen1!N258</f>
        <v>89.140200000000007</v>
      </c>
      <c r="N44" s="370">
        <f ca="1">MemCen1!O258</f>
        <v>184.91849999999999</v>
      </c>
      <c r="O44" s="365" t="str">
        <f>IF(_tipo="Semanal",SUMPRODUCT(C44:H44,Prevs!$D$5:$I$5)/SUM(Prevs!$D$5:$I$5),"")</f>
        <v/>
      </c>
      <c r="P44" s="509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9"/>
      <c r="AB44"/>
    </row>
    <row r="45" spans="1:28" x14ac:dyDescent="0.25">
      <c r="A45" s="526"/>
      <c r="B45" s="237" t="s">
        <v>27</v>
      </c>
      <c r="C45" s="312">
        <f ca="1">MemCen1!D268</f>
        <v>9554.4193999999989</v>
      </c>
      <c r="D45" s="312">
        <f ca="1">MemCen1!E268</f>
        <v>12796.3284</v>
      </c>
      <c r="E45" s="312">
        <f ca="1">MemCen1!F268</f>
        <v>14932.246800000001</v>
      </c>
      <c r="F45" s="312">
        <f ca="1">MemCen1!G268</f>
        <v>14563.132</v>
      </c>
      <c r="G45" s="312">
        <f ca="1">MemCen1!H268</f>
        <v>9233.9483999999993</v>
      </c>
      <c r="H45" s="312">
        <f ca="1">MemCen1!I268</f>
        <v>4386.7536</v>
      </c>
      <c r="I45" s="312">
        <f ca="1">MemCen1!J268</f>
        <v>2574.9773999999998</v>
      </c>
      <c r="J45" s="312">
        <f ca="1">MemCen1!K268</f>
        <v>1824.83</v>
      </c>
      <c r="K45" s="312">
        <f ca="1">MemCen1!L268</f>
        <v>1468.0178000000001</v>
      </c>
      <c r="L45" s="312">
        <f ca="1">MemCen1!M268</f>
        <v>1687.4384</v>
      </c>
      <c r="M45" s="312">
        <f ca="1">MemCen1!N268</f>
        <v>2859.0207999999998</v>
      </c>
      <c r="N45" s="371">
        <f ca="1">MemCen1!O268</f>
        <v>5589.1681999999992</v>
      </c>
      <c r="O45" s="367" t="str">
        <f>IF(_tipo="Semanal",SUMPRODUCT(C45:H45,Prevs!$D$5:$I$5)/SUM(Prevs!$D$5:$I$5),"")</f>
        <v/>
      </c>
      <c r="P45" s="510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3"/>
      <c r="AB45"/>
    </row>
    <row r="46" spans="1:28" x14ac:dyDescent="0.25">
      <c r="A46" s="526"/>
      <c r="B46" s="323" t="s">
        <v>29</v>
      </c>
      <c r="C46" s="315">
        <f ca="1">MemCen1!D275</f>
        <v>266.30810000000002</v>
      </c>
      <c r="D46" s="315">
        <f ca="1">MemCen1!E275</f>
        <v>406.06050000000005</v>
      </c>
      <c r="E46" s="315">
        <f ca="1">MemCen1!F275</f>
        <v>533.3626999999999</v>
      </c>
      <c r="F46" s="315">
        <f ca="1">MemCen1!G275</f>
        <v>712.86449999999991</v>
      </c>
      <c r="G46" s="315">
        <f ca="1">MemCen1!H275</f>
        <v>823.09910000000002</v>
      </c>
      <c r="H46" s="315">
        <f ca="1">MemCen1!I275</f>
        <v>747.60470000000009</v>
      </c>
      <c r="I46" s="315">
        <f ca="1">MemCen1!J275</f>
        <v>513.16419999999994</v>
      </c>
      <c r="J46" s="315">
        <f ca="1">MemCen1!K275</f>
        <v>338.08960000000002</v>
      </c>
      <c r="K46" s="315">
        <f ca="1">MemCen1!L275</f>
        <v>227.39760000000001</v>
      </c>
      <c r="L46" s="315">
        <f ca="1">MemCen1!M275</f>
        <v>156.9599</v>
      </c>
      <c r="M46" s="315">
        <f ca="1">MemCen1!N275</f>
        <v>137.8663</v>
      </c>
      <c r="N46" s="370">
        <f ca="1">MemCen1!O275</f>
        <v>170.0016</v>
      </c>
      <c r="O46" s="310" t="str">
        <f>IF(_tipo="Semanal",SUMPRODUCT(C46:H46,Prevs!$D$5:$I$5)/SUM(Prevs!$D$5:$I$5),"")</f>
        <v/>
      </c>
      <c r="P46" s="508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7"/>
      <c r="AB46"/>
    </row>
    <row r="47" spans="1:28" x14ac:dyDescent="0.25">
      <c r="A47" s="526"/>
      <c r="B47" s="237" t="s">
        <v>288</v>
      </c>
      <c r="C47" s="312">
        <f ca="1">MemCen1!D282</f>
        <v>260.51890000000003</v>
      </c>
      <c r="D47" s="312">
        <f ca="1">MemCen1!E282</f>
        <v>479.85730000000001</v>
      </c>
      <c r="E47" s="312">
        <f ca="1">MemCen1!F282</f>
        <v>720.48630000000003</v>
      </c>
      <c r="F47" s="312">
        <f ca="1">MemCen1!G282</f>
        <v>894.37529999999992</v>
      </c>
      <c r="G47" s="312">
        <f ca="1">MemCen1!H282</f>
        <v>959.06510000000003</v>
      </c>
      <c r="H47" s="312">
        <f ca="1">MemCen1!I282</f>
        <v>751.80610000000001</v>
      </c>
      <c r="I47" s="312">
        <f ca="1">MemCen1!J282</f>
        <v>556.2971</v>
      </c>
      <c r="J47" s="312">
        <f ca="1">MemCen1!K282</f>
        <v>372.53809999999999</v>
      </c>
      <c r="K47" s="312">
        <f ca="1">MemCen1!L282</f>
        <v>216.51839999999999</v>
      </c>
      <c r="L47" s="312">
        <f ca="1">MemCen1!M282</f>
        <v>130.3492</v>
      </c>
      <c r="M47" s="312">
        <f ca="1">MemCen1!N282</f>
        <v>96.509200000000007</v>
      </c>
      <c r="N47" s="371">
        <f ca="1">MemCen1!O282</f>
        <v>119.53919999999999</v>
      </c>
      <c r="O47" s="310" t="str">
        <f>IF(_tipo="Semanal",SUMPRODUCT(C47:H47,Prevs!$D$5:$I$5)/SUM(Prevs!$D$5:$I$5),"")</f>
        <v/>
      </c>
      <c r="P47" s="508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7"/>
      <c r="AB47"/>
    </row>
    <row r="48" spans="1:28" ht="15.75" thickBot="1" x14ac:dyDescent="0.3">
      <c r="A48" s="527"/>
      <c r="B48" s="372" t="s">
        <v>700</v>
      </c>
      <c r="C48" s="373">
        <f ca="1">MemCen1!D288</f>
        <v>5750.5609999999997</v>
      </c>
      <c r="D48" s="373">
        <f ca="1">MemCen1!E288</f>
        <v>9128.0920000000006</v>
      </c>
      <c r="E48" s="373">
        <f ca="1">MemCen1!F288</f>
        <v>10775.27</v>
      </c>
      <c r="F48" s="373">
        <f ca="1">MemCen1!G288</f>
        <v>10989.559499999999</v>
      </c>
      <c r="G48" s="373">
        <f ca="1">MemCen1!H288</f>
        <v>9470.6064999999999</v>
      </c>
      <c r="H48" s="373">
        <f ca="1">MemCen1!I288</f>
        <v>4808.5619999999999</v>
      </c>
      <c r="I48" s="373">
        <f ca="1">MemCen1!J288</f>
        <v>1608.5220000000002</v>
      </c>
      <c r="J48" s="373">
        <f ca="1">MemCen1!K288</f>
        <v>649.24400000000003</v>
      </c>
      <c r="K48" s="373">
        <f ca="1">MemCen1!L288</f>
        <v>354.80700000000002</v>
      </c>
      <c r="L48" s="373">
        <f ca="1">MemCen1!M288</f>
        <v>408.87799999999999</v>
      </c>
      <c r="M48" s="373">
        <f ca="1">MemCen1!N288</f>
        <v>969.92699999999991</v>
      </c>
      <c r="N48" s="374">
        <f ca="1">MemCen1!O288</f>
        <v>2536.819</v>
      </c>
      <c r="O48" s="311" t="str">
        <f>IF(_tipo="Semanal",SUMPRODUCT(C48:H48,Prevs!$D$5:$I$5)/SUM(Prevs!$D$5:$I$5),"")</f>
        <v/>
      </c>
      <c r="P48" s="511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5"/>
      <c r="AB48"/>
    </row>
    <row r="49" spans="1:42" ht="15.75" thickBot="1" x14ac:dyDescent="0.3">
      <c r="B49" s="316" t="s">
        <v>708</v>
      </c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30"/>
      <c r="O49" s="238"/>
      <c r="P49" s="394"/>
      <c r="Q49" s="395"/>
      <c r="R49" s="395"/>
      <c r="S49" s="239"/>
      <c r="T49" s="239"/>
      <c r="U49" s="239"/>
      <c r="V49" s="239"/>
      <c r="W49" s="239"/>
      <c r="X49" s="239"/>
      <c r="Y49" s="239"/>
      <c r="Z49" s="239"/>
      <c r="AA49" s="240"/>
      <c r="AB49"/>
      <c r="AP49" s="44" t="s">
        <v>749</v>
      </c>
    </row>
    <row r="50" spans="1:42" ht="15" customHeight="1" x14ac:dyDescent="0.25">
      <c r="A50" s="524" t="s">
        <v>707</v>
      </c>
      <c r="B50" s="346" t="s">
        <v>692</v>
      </c>
      <c r="C50" s="368">
        <f ca="1">MemCen1!D171+MemCen1!D162+MemCen1!D141+MemCen1!D136+MemCen1!D127+MemCen1!D115+MemCen1!D110+MemCen1!D105+MemCen1!D50</f>
        <v>10445.277599999999</v>
      </c>
      <c r="D50" s="368">
        <f ca="1">MemCen1!E171+MemCen1!E162+MemCen1!E141+MemCen1!E136+MemCen1!E127+MemCen1!E115+MemCen1!E110+MemCen1!E105+MemCen1!E50</f>
        <v>10578.9799</v>
      </c>
      <c r="E50" s="368">
        <f ca="1">MemCen1!F171+MemCen1!F162+MemCen1!F141+MemCen1!F136+MemCen1!F127+MemCen1!F115+MemCen1!F110+MemCen1!F105+MemCen1!F50</f>
        <v>9968.0707000000002</v>
      </c>
      <c r="F50" s="368">
        <f ca="1">MemCen1!G171+MemCen1!G162+MemCen1!G141+MemCen1!G136+MemCen1!G127+MemCen1!G115+MemCen1!G110+MemCen1!G105+MemCen1!G50</f>
        <v>7475.0702000000001</v>
      </c>
      <c r="G50" s="368">
        <f ca="1">MemCen1!H171+MemCen1!H162+MemCen1!H141+MemCen1!H136+MemCen1!H127+MemCen1!H115+MemCen1!H110+MemCen1!H105+MemCen1!H50</f>
        <v>4684.0947000000006</v>
      </c>
      <c r="H50" s="368">
        <f ca="1">MemCen1!I171+MemCen1!I162+MemCen1!I141+MemCen1!I136+MemCen1!I127+MemCen1!I115+MemCen1!I110+MemCen1!I105+MemCen1!I50</f>
        <v>3572.6471000000001</v>
      </c>
      <c r="I50" s="368">
        <f ca="1">MemCen1!J171+MemCen1!J162+MemCen1!J141+MemCen1!J136+MemCen1!J127+MemCen1!J115+MemCen1!J110+MemCen1!J105+MemCen1!J50</f>
        <v>2935.8432000000003</v>
      </c>
      <c r="J50" s="368">
        <f ca="1">MemCen1!K171+MemCen1!K162+MemCen1!K141+MemCen1!K136+MemCen1!K127+MemCen1!K115+MemCen1!K110+MemCen1!K105+MemCen1!K50</f>
        <v>2480.5371</v>
      </c>
      <c r="K50" s="368">
        <f ca="1">MemCen1!L171+MemCen1!L162+MemCen1!L141+MemCen1!L136+MemCen1!L127+MemCen1!L115+MemCen1!L110+MemCen1!L105+MemCen1!L50</f>
        <v>2461.8981000000003</v>
      </c>
      <c r="L50" s="368">
        <f ca="1">MemCen1!M171+MemCen1!M162+MemCen1!M141+MemCen1!M136+MemCen1!M127+MemCen1!M115+MemCen1!M110+MemCen1!M105+MemCen1!M50</f>
        <v>3158.9304000000002</v>
      </c>
      <c r="M50" s="368">
        <f ca="1">MemCen1!N171+MemCen1!N162+MemCen1!N141+MemCen1!N136+MemCen1!N127+MemCen1!N115+MemCen1!N110+MemCen1!N105+MemCen1!N50</f>
        <v>5138.5942000000005</v>
      </c>
      <c r="N50" s="368">
        <f ca="1">MemCen1!O171+MemCen1!O162+MemCen1!O141+MemCen1!O136+MemCen1!O127+MemCen1!O115+MemCen1!O110+MemCen1!O105+MemCen1!O50</f>
        <v>8455.8389999999999</v>
      </c>
      <c r="O50" s="385" t="str">
        <f>IF(_tipo="Semanal",SUMPRODUCT(C50:H50,Prevs!$D$5:$I$5)/SUM(Prevs!$D$5:$I$5),"")</f>
        <v/>
      </c>
      <c r="P50" s="396"/>
      <c r="Q50" s="391"/>
      <c r="R50" s="391"/>
      <c r="S50" s="184"/>
      <c r="T50" s="184"/>
      <c r="U50" s="184"/>
      <c r="V50" s="184"/>
      <c r="W50" s="184"/>
      <c r="X50" s="184"/>
      <c r="Y50" s="184"/>
      <c r="Z50" s="184"/>
      <c r="AA50" s="185"/>
      <c r="AB50"/>
      <c r="AD50" s="249">
        <f ca="1">IF(_tipo="Semanal",C50/INDEX(Referencia!$C50:$N50,1,Prevs!$B$1),C50/Referencia!C50)</f>
        <v>1</v>
      </c>
      <c r="AE50" s="249">
        <f ca="1">IF(_tipo="Semanal",D50/INDEX(Referencia!$C50:$N50,1,Prevs!$B$1),D50/Referencia!D50)</f>
        <v>1</v>
      </c>
      <c r="AF50" s="249">
        <f ca="1">IF(_tipo="Semanal",E50/INDEX(Referencia!$C50:$N50,1,Prevs!$B$1),E50/Referencia!E50)</f>
        <v>1</v>
      </c>
      <c r="AG50" s="249">
        <f ca="1">IF(_tipo="Semanal",F50/INDEX(Referencia!$C50:$N50,1,Prevs!$B$1),F50/Referencia!F50)</f>
        <v>1</v>
      </c>
      <c r="AH50" s="249">
        <f ca="1">IF(_tipo="Semanal",G50/INDEX(Referencia!$C50:$N50,1,Prevs!$B$1),G50/Referencia!G50)</f>
        <v>1</v>
      </c>
      <c r="AI50" s="249">
        <f ca="1">IF(_tipo="Semanal",H50/INDEX(Referencia!$C50:$N50,1,Prevs!$B$1),H50/Referencia!H50)</f>
        <v>1</v>
      </c>
      <c r="AJ50" s="249">
        <f ca="1">IF(_tipo="Semanal",I50/INDEX(Referencia!$C50:$N50,1,Prevs!$B$1),I50/Referencia!I50)</f>
        <v>1</v>
      </c>
      <c r="AK50" s="249">
        <f ca="1">IF(_tipo="Semanal",J50/INDEX(Referencia!$C50:$N50,1,Prevs!$B$1),J50/Referencia!J50)</f>
        <v>1</v>
      </c>
      <c r="AL50" s="249">
        <f ca="1">IF(_tipo="Semanal",K50/INDEX(Referencia!$C50:$N50,1,Prevs!$B$1),K50/Referencia!K50)</f>
        <v>1</v>
      </c>
      <c r="AM50" s="249">
        <f ca="1">IF(_tipo="Semanal",L50/INDEX(Referencia!$C50:$N50,1,Prevs!$B$1),L50/Referencia!L50)</f>
        <v>1</v>
      </c>
      <c r="AN50" s="249">
        <f ca="1">IF(_tipo="Semanal",M50/INDEX(Referencia!$C50:$N50,1,Prevs!$B$1),M50/Referencia!M50)</f>
        <v>1</v>
      </c>
      <c r="AO50" s="249">
        <f ca="1">IF(_tipo="Semanal",N50/INDEX(Referencia!$C50:$N50,1,Prevs!$B$1),N50/Referencia!N50)</f>
        <v>1</v>
      </c>
      <c r="AP50" s="387" t="e">
        <f>IF(_tipo="Semanal",O50/INDEX(Referencia!$C50:$N50,1,Prevs!$B$1),O50/Referencia!O50)</f>
        <v>#VALUE!</v>
      </c>
    </row>
    <row r="51" spans="1:42" x14ac:dyDescent="0.25">
      <c r="A51" s="524"/>
      <c r="B51" s="347" t="s">
        <v>693</v>
      </c>
      <c r="C51" s="315">
        <f ca="1">MemCen1!D155-(C52)</f>
        <v>8171.8515000000007</v>
      </c>
      <c r="D51" s="315">
        <f ca="1">MemCen1!E155-(D52)</f>
        <v>10595.798999999999</v>
      </c>
      <c r="E51" s="315">
        <f ca="1">MemCen1!F155-(E52)</f>
        <v>12175.846600000001</v>
      </c>
      <c r="F51" s="315">
        <f ca="1">MemCen1!G155-(F52)</f>
        <v>11646.4347</v>
      </c>
      <c r="G51" s="315">
        <f ca="1">MemCen1!H155-(G52)</f>
        <v>8842.1054000000004</v>
      </c>
      <c r="H51" s="315">
        <f ca="1">MemCen1!I155-(H52)</f>
        <v>6081.4794000000002</v>
      </c>
      <c r="I51" s="315">
        <f ca="1">MemCen1!J155-(I52)</f>
        <v>3852.3432000000003</v>
      </c>
      <c r="J51" s="315">
        <f ca="1">MemCen1!K155-(J52)</f>
        <v>2385.2728000000006</v>
      </c>
      <c r="K51" s="315">
        <f ca="1">MemCen1!L155-(K52)</f>
        <v>1788.7919000000002</v>
      </c>
      <c r="L51" s="315">
        <f ca="1">MemCen1!M155-(L52)</f>
        <v>2117.1333000000004</v>
      </c>
      <c r="M51" s="315">
        <f ca="1">MemCen1!N155-(M52)</f>
        <v>3338.1132000000002</v>
      </c>
      <c r="N51" s="315">
        <f ca="1">MemCen1!O155-(N52)</f>
        <v>5454.036900000001</v>
      </c>
      <c r="O51" s="386" t="str">
        <f>IF(_tipo="Semanal",SUMPRODUCT(C51:H51,Prevs!$D$5:$I$5)/SUM(Prevs!$D$5:$I$5),"")</f>
        <v/>
      </c>
      <c r="P51" s="397"/>
      <c r="Q51" s="392"/>
      <c r="R51" s="392"/>
      <c r="S51" s="186"/>
      <c r="T51" s="186"/>
      <c r="U51" s="186"/>
      <c r="V51" s="186"/>
      <c r="W51" s="186"/>
      <c r="X51" s="186"/>
      <c r="Y51" s="186"/>
      <c r="Z51" s="186"/>
      <c r="AA51" s="187"/>
      <c r="AB51"/>
      <c r="AD51" s="249">
        <f ca="1">IF(_tipo="Semanal",C51/INDEX(Referencia!$C51:$N51,1,Prevs!$B$1),C51/Referencia!C51)</f>
        <v>1</v>
      </c>
      <c r="AE51" s="249">
        <f ca="1">IF(_tipo="Semanal",D51/INDEX(Referencia!$C51:$N51,1,Prevs!$B$1),D51/Referencia!D51)</f>
        <v>1</v>
      </c>
      <c r="AF51" s="249">
        <f ca="1">IF(_tipo="Semanal",E51/INDEX(Referencia!$C51:$N51,1,Prevs!$B$1),E51/Referencia!E51)</f>
        <v>1</v>
      </c>
      <c r="AG51" s="249">
        <f ca="1">IF(_tipo="Semanal",F51/INDEX(Referencia!$C51:$N51,1,Prevs!$B$1),F51/Referencia!F51)</f>
        <v>1</v>
      </c>
      <c r="AH51" s="249">
        <f ca="1">IF(_tipo="Semanal",G51/INDEX(Referencia!$C51:$N51,1,Prevs!$B$1),G51/Referencia!G51)</f>
        <v>1</v>
      </c>
      <c r="AI51" s="249">
        <f ca="1">IF(_tipo="Semanal",H51/INDEX(Referencia!$C51:$N51,1,Prevs!$B$1),H51/Referencia!H51)</f>
        <v>1</v>
      </c>
      <c r="AJ51" s="249">
        <f ca="1">IF(_tipo="Semanal",I51/INDEX(Referencia!$C51:$N51,1,Prevs!$B$1),I51/Referencia!I51)</f>
        <v>1</v>
      </c>
      <c r="AK51" s="249">
        <f ca="1">IF(_tipo="Semanal",J51/INDEX(Referencia!$C51:$N51,1,Prevs!$B$1),J51/Referencia!J51)</f>
        <v>1</v>
      </c>
      <c r="AL51" s="249">
        <f ca="1">IF(_tipo="Semanal",K51/INDEX(Referencia!$C51:$N51,1,Prevs!$B$1),K51/Referencia!K51)</f>
        <v>1</v>
      </c>
      <c r="AM51" s="249">
        <f ca="1">IF(_tipo="Semanal",L51/INDEX(Referencia!$C51:$N51,1,Prevs!$B$1),L51/Referencia!L51)</f>
        <v>1</v>
      </c>
      <c r="AN51" s="249">
        <f ca="1">IF(_tipo="Semanal",M51/INDEX(Referencia!$C51:$N51,1,Prevs!$B$1),M51/Referencia!M51)</f>
        <v>1</v>
      </c>
      <c r="AO51" s="249">
        <f ca="1">IF(_tipo="Semanal",N51/INDEX(Referencia!$C51:$N51,1,Prevs!$B$1),N51/Referencia!N51)</f>
        <v>1</v>
      </c>
      <c r="AP51" s="387" t="e">
        <f>IF(_tipo="Semanal",O51/INDEX(Referencia!$C51:$N51,1,Prevs!$B$1),O51/Referencia!O51)</f>
        <v>#VALUE!</v>
      </c>
    </row>
    <row r="52" spans="1:42" x14ac:dyDescent="0.25">
      <c r="A52" s="524"/>
      <c r="B52" s="348" t="s">
        <v>401</v>
      </c>
      <c r="C52" s="312">
        <f ca="1">MemCen1!D147+MemCen1!D148+MemCen1!D149+MemCen1!D150</f>
        <v>3336.8382999999999</v>
      </c>
      <c r="D52" s="312">
        <f ca="1">MemCen1!E147+MemCen1!E148+MemCen1!E149+MemCen1!E150</f>
        <v>3888.8226999999997</v>
      </c>
      <c r="E52" s="312">
        <f ca="1">MemCen1!F147+MemCen1!F148+MemCen1!F149+MemCen1!F150</f>
        <v>4086.8278</v>
      </c>
      <c r="F52" s="312">
        <f ca="1">MemCen1!G147+MemCen1!G148+MemCen1!G149+MemCen1!G150</f>
        <v>3285.4146999999998</v>
      </c>
      <c r="G52" s="312">
        <f ca="1">MemCen1!H147+MemCen1!H148+MemCen1!H149+MemCen1!H150</f>
        <v>2109.5191</v>
      </c>
      <c r="H52" s="312">
        <f ca="1">MemCen1!I147+MemCen1!I148+MemCen1!I149+MemCen1!I150</f>
        <v>1383.7156</v>
      </c>
      <c r="I52" s="312">
        <f ca="1">MemCen1!J147+MemCen1!J148+MemCen1!J149+MemCen1!J150</f>
        <v>1004.1328000000001</v>
      </c>
      <c r="J52" s="312">
        <f ca="1">MemCen1!K147+MemCen1!K148+MemCen1!K149+MemCen1!K150</f>
        <v>790.4840999999999</v>
      </c>
      <c r="K52" s="312">
        <f ca="1">MemCen1!L147+MemCen1!L148+MemCen1!L149+MemCen1!L150</f>
        <v>697.471</v>
      </c>
      <c r="L52" s="312">
        <f ca="1">MemCen1!M147+MemCen1!M148+MemCen1!M149+MemCen1!M150</f>
        <v>862.55029999999999</v>
      </c>
      <c r="M52" s="312">
        <f ca="1">MemCen1!N147+MemCen1!N148+MemCen1!N149+MemCen1!N150</f>
        <v>1398.2635999999998</v>
      </c>
      <c r="N52" s="312">
        <f ca="1">MemCen1!O147+MemCen1!O148+MemCen1!O149+MemCen1!O150</f>
        <v>2371.8757999999998</v>
      </c>
      <c r="O52" s="386" t="str">
        <f>IF(_tipo="Semanal",SUMPRODUCT(C52:H52,Prevs!$D$5:$I$5)/SUM(Prevs!$D$5:$I$5),"")</f>
        <v/>
      </c>
      <c r="P52" s="397"/>
      <c r="Q52" s="392"/>
      <c r="R52" s="392"/>
      <c r="S52" s="186"/>
      <c r="T52" s="186"/>
      <c r="U52" s="186"/>
      <c r="V52" s="186"/>
      <c r="W52" s="186"/>
      <c r="X52" s="186"/>
      <c r="Y52" s="186"/>
      <c r="Z52" s="186"/>
      <c r="AA52" s="187"/>
      <c r="AB52"/>
      <c r="AD52" s="249">
        <f ca="1">IF(_tipo="Semanal",C52/INDEX(Referencia!$C52:$N52,1,Prevs!$B$1),C52/Referencia!C52)</f>
        <v>1</v>
      </c>
      <c r="AE52" s="249">
        <f ca="1">IF(_tipo="Semanal",D52/INDEX(Referencia!$C52:$N52,1,Prevs!$B$1),D52/Referencia!D52)</f>
        <v>1</v>
      </c>
      <c r="AF52" s="249">
        <f ca="1">IF(_tipo="Semanal",E52/INDEX(Referencia!$C52:$N52,1,Prevs!$B$1),E52/Referencia!E52)</f>
        <v>1</v>
      </c>
      <c r="AG52" s="249">
        <f ca="1">IF(_tipo="Semanal",F52/INDEX(Referencia!$C52:$N52,1,Prevs!$B$1),F52/Referencia!F52)</f>
        <v>1</v>
      </c>
      <c r="AH52" s="249">
        <f ca="1">IF(_tipo="Semanal",G52/INDEX(Referencia!$C52:$N52,1,Prevs!$B$1),G52/Referencia!G52)</f>
        <v>1</v>
      </c>
      <c r="AI52" s="249">
        <f ca="1">IF(_tipo="Semanal",H52/INDEX(Referencia!$C52:$N52,1,Prevs!$B$1),H52/Referencia!H52)</f>
        <v>1</v>
      </c>
      <c r="AJ52" s="249">
        <f ca="1">IF(_tipo="Semanal",I52/INDEX(Referencia!$C52:$N52,1,Prevs!$B$1),I52/Referencia!I52)</f>
        <v>1</v>
      </c>
      <c r="AK52" s="249">
        <f ca="1">IF(_tipo="Semanal",J52/INDEX(Referencia!$C52:$N52,1,Prevs!$B$1),J52/Referencia!J52)</f>
        <v>1</v>
      </c>
      <c r="AL52" s="249">
        <f ca="1">IF(_tipo="Semanal",K52/INDEX(Referencia!$C52:$N52,1,Prevs!$B$1),K52/Referencia!K52)</f>
        <v>1</v>
      </c>
      <c r="AM52" s="249">
        <f ca="1">IF(_tipo="Semanal",L52/INDEX(Referencia!$C52:$N52,1,Prevs!$B$1),L52/Referencia!L52)</f>
        <v>1</v>
      </c>
      <c r="AN52" s="249">
        <f ca="1">IF(_tipo="Semanal",M52/INDEX(Referencia!$C52:$N52,1,Prevs!$B$1),M52/Referencia!M52)</f>
        <v>1</v>
      </c>
      <c r="AO52" s="249">
        <f ca="1">IF(_tipo="Semanal",N52/INDEX(Referencia!$C52:$N52,1,Prevs!$B$1),N52/Referencia!N52)</f>
        <v>1</v>
      </c>
      <c r="AP52" s="387" t="e">
        <f>IF(_tipo="Semanal",O52/INDEX(Referencia!$C52:$N52,1,Prevs!$B$1),O52/Referencia!O52)</f>
        <v>#VALUE!</v>
      </c>
    </row>
    <row r="53" spans="1:42" x14ac:dyDescent="0.25">
      <c r="A53" s="524"/>
      <c r="B53" s="347" t="s">
        <v>107</v>
      </c>
      <c r="C53" s="315">
        <f ca="1">+MemCen1!D86</f>
        <v>3372.3247999999999</v>
      </c>
      <c r="D53" s="315">
        <f ca="1">+MemCen1!E86</f>
        <v>3985.9404</v>
      </c>
      <c r="E53" s="315">
        <f ca="1">+MemCen1!F86</f>
        <v>3801.5484000000001</v>
      </c>
      <c r="F53" s="315">
        <f ca="1">+MemCen1!G86</f>
        <v>3549.5459999999998</v>
      </c>
      <c r="G53" s="315">
        <f ca="1">+MemCen1!H86</f>
        <v>3464.5207999999998</v>
      </c>
      <c r="H53" s="315">
        <f ca="1">+MemCen1!I86</f>
        <v>3599.7415999999998</v>
      </c>
      <c r="I53" s="315">
        <f ca="1">+MemCen1!J86</f>
        <v>3089.5904</v>
      </c>
      <c r="J53" s="315">
        <f ca="1">+MemCen1!K86</f>
        <v>2611.1956</v>
      </c>
      <c r="K53" s="315">
        <f ca="1">+MemCen1!L86</f>
        <v>2649.0983999999999</v>
      </c>
      <c r="L53" s="315">
        <f ca="1">+MemCen1!M86</f>
        <v>3303.69</v>
      </c>
      <c r="M53" s="315">
        <f ca="1">+MemCen1!N86</f>
        <v>3071.1511999999998</v>
      </c>
      <c r="N53" s="315">
        <f ca="1">+MemCen1!O86</f>
        <v>3029.1507999999999</v>
      </c>
      <c r="O53" s="386" t="str">
        <f>IF(_tipo="Semanal",SUMPRODUCT(C53:H53,Prevs!$D$5:$I$5)/SUM(Prevs!$D$5:$I$5),"")</f>
        <v/>
      </c>
      <c r="P53" s="398"/>
      <c r="Q53" s="399"/>
      <c r="R53" s="399"/>
      <c r="S53" s="247"/>
      <c r="T53" s="247"/>
      <c r="U53" s="247"/>
      <c r="V53" s="247"/>
      <c r="W53" s="247"/>
      <c r="X53" s="247"/>
      <c r="Y53" s="247"/>
      <c r="Z53" s="247"/>
      <c r="AA53" s="248"/>
      <c r="AB53"/>
      <c r="AD53" s="249">
        <f ca="1">IF(_tipo="Semanal",C53/INDEX(Referencia!$C53:$N53,1,Prevs!$B$1),C53/Referencia!C53)</f>
        <v>1</v>
      </c>
      <c r="AE53" s="249">
        <f ca="1">IF(_tipo="Semanal",D53/INDEX(Referencia!$C53:$N53,1,Prevs!$B$1),D53/Referencia!D53)</f>
        <v>1</v>
      </c>
      <c r="AF53" s="249">
        <f ca="1">IF(_tipo="Semanal",E53/INDEX(Referencia!$C53:$N53,1,Prevs!$B$1),E53/Referencia!E53)</f>
        <v>1</v>
      </c>
      <c r="AG53" s="249">
        <f ca="1">IF(_tipo="Semanal",F53/INDEX(Referencia!$C53:$N53,1,Prevs!$B$1),F53/Referencia!F53)</f>
        <v>1</v>
      </c>
      <c r="AH53" s="249">
        <f ca="1">IF(_tipo="Semanal",G53/INDEX(Referencia!$C53:$N53,1,Prevs!$B$1),G53/Referencia!G53)</f>
        <v>1</v>
      </c>
      <c r="AI53" s="249">
        <f ca="1">IF(_tipo="Semanal",H53/INDEX(Referencia!$C53:$N53,1,Prevs!$B$1),H53/Referencia!H53)</f>
        <v>1</v>
      </c>
      <c r="AJ53" s="249">
        <f ca="1">IF(_tipo="Semanal",I53/INDEX(Referencia!$C53:$N53,1,Prevs!$B$1),I53/Referencia!I53)</f>
        <v>1</v>
      </c>
      <c r="AK53" s="249">
        <f ca="1">IF(_tipo="Semanal",J53/INDEX(Referencia!$C53:$N53,1,Prevs!$B$1),J53/Referencia!J53)</f>
        <v>1</v>
      </c>
      <c r="AL53" s="249">
        <f ca="1">IF(_tipo="Semanal",K53/INDEX(Referencia!$C53:$N53,1,Prevs!$B$1),K53/Referencia!K53)</f>
        <v>1</v>
      </c>
      <c r="AM53" s="249">
        <f ca="1">IF(_tipo="Semanal",L53/INDEX(Referencia!$C53:$N53,1,Prevs!$B$1),L53/Referencia!L53)</f>
        <v>1</v>
      </c>
      <c r="AN53" s="249">
        <f ca="1">IF(_tipo="Semanal",M53/INDEX(Referencia!$C53:$N53,1,Prevs!$B$1),M53/Referencia!M53)</f>
        <v>1</v>
      </c>
      <c r="AO53" s="249">
        <f ca="1">IF(_tipo="Semanal",N53/INDEX(Referencia!$C53:$N53,1,Prevs!$B$1),N53/Referencia!N53)</f>
        <v>1</v>
      </c>
      <c r="AP53" s="387" t="e">
        <f>IF(_tipo="Semanal",O53/INDEX(Referencia!$C53:$N53,1,Prevs!$B$1),O53/Referencia!O53)</f>
        <v>#VALUE!</v>
      </c>
    </row>
    <row r="54" spans="1:42" x14ac:dyDescent="0.25">
      <c r="A54" s="524"/>
      <c r="B54" s="348" t="s">
        <v>694</v>
      </c>
      <c r="C54" s="312">
        <f ca="1">MemCen1!D22+MemCen1!D45+MemCen1!D60+MemCen1!D80+MemCen1!D84+MemCen1!D85+MemCen1!D87</f>
        <v>36828.798600000002</v>
      </c>
      <c r="D54" s="312">
        <f ca="1">MemCen1!E22+MemCen1!E45+MemCen1!E60+MemCen1!E80+MemCen1!E84+MemCen1!E85+MemCen1!E87</f>
        <v>38094.828399999999</v>
      </c>
      <c r="E54" s="312">
        <f ca="1">MemCen1!F22+MemCen1!F45+MemCen1!F60+MemCen1!F80+MemCen1!F84+MemCen1!F85+MemCen1!F87</f>
        <v>35909.744299999998</v>
      </c>
      <c r="F54" s="312">
        <f ca="1">MemCen1!G22+MemCen1!G45+MemCen1!G60+MemCen1!G80+MemCen1!G84+MemCen1!G85+MemCen1!G87</f>
        <v>26421.186099999999</v>
      </c>
      <c r="G54" s="312">
        <f ca="1">MemCen1!H22+MemCen1!H45+MemCen1!H60+MemCen1!H80+MemCen1!H84+MemCen1!H85+MemCen1!H87</f>
        <v>18426.208400000003</v>
      </c>
      <c r="H54" s="312">
        <f ca="1">MemCen1!I22+MemCen1!I45+MemCen1!I60+MemCen1!I80+MemCen1!I84+MemCen1!I85+MemCen1!I87</f>
        <v>15292.713600000001</v>
      </c>
      <c r="I54" s="312">
        <f ca="1">MemCen1!J22+MemCen1!J45+MemCen1!J60+MemCen1!J80+MemCen1!J84+MemCen1!J85+MemCen1!J87</f>
        <v>12434.081599999998</v>
      </c>
      <c r="J54" s="312">
        <f ca="1">MemCen1!K22+MemCen1!K45+MemCen1!K60+MemCen1!K80+MemCen1!K84+MemCen1!K85+MemCen1!K87</f>
        <v>10384.751899999999</v>
      </c>
      <c r="K54" s="312">
        <f ca="1">MemCen1!L22+MemCen1!L45+MemCen1!L60+MemCen1!L80+MemCen1!L84+MemCen1!L85+MemCen1!L87</f>
        <v>9982.7873</v>
      </c>
      <c r="L54" s="312">
        <f ca="1">MemCen1!M22+MemCen1!M45+MemCen1!M60+MemCen1!M80+MemCen1!M84+MemCen1!M85+MemCen1!M87</f>
        <v>11667.099400000001</v>
      </c>
      <c r="M54" s="312">
        <f ca="1">MemCen1!N22+MemCen1!N45+MemCen1!N60+MemCen1!N80+MemCen1!N84+MemCen1!N85+MemCen1!N87</f>
        <v>16128.034099999999</v>
      </c>
      <c r="N54" s="312">
        <f ca="1">MemCen1!O22+MemCen1!O45+MemCen1!O60+MemCen1!O80+MemCen1!O84+MemCen1!O85+MemCen1!O87</f>
        <v>26135.469199999996</v>
      </c>
      <c r="O54" s="386" t="str">
        <f>IF(_tipo="Semanal",SUMPRODUCT(C54:H54,Prevs!$D$5:$I$5)/SUM(Prevs!$D$5:$I$5),"")</f>
        <v/>
      </c>
      <c r="P54" s="397"/>
      <c r="Q54" s="392"/>
      <c r="R54" s="392"/>
      <c r="S54" s="186"/>
      <c r="T54" s="186"/>
      <c r="U54" s="186"/>
      <c r="V54" s="186"/>
      <c r="W54" s="186"/>
      <c r="X54" s="186"/>
      <c r="Y54" s="186"/>
      <c r="Z54" s="186"/>
      <c r="AA54" s="187"/>
      <c r="AB54"/>
      <c r="AD54" s="249">
        <f ca="1">IF(_tipo="Semanal",C54/INDEX(Referencia!$C54:$N54,1,Prevs!$B$1),C54/Referencia!C54)</f>
        <v>1.0012523539033544</v>
      </c>
      <c r="AE54" s="249">
        <f ca="1">IF(_tipo="Semanal",D54/INDEX(Referencia!$C54:$N54,1,Prevs!$B$1),D54/Referencia!D54)</f>
        <v>1.0012510898330125</v>
      </c>
      <c r="AF54" s="249">
        <f ca="1">IF(_tipo="Semanal",E54/INDEX(Referencia!$C54:$N54,1,Prevs!$B$1),E54/Referencia!E54)</f>
        <v>1.0012844471314464</v>
      </c>
      <c r="AG54" s="249">
        <f ca="1">IF(_tipo="Semanal",F54/INDEX(Referencia!$C54:$N54,1,Prevs!$B$1),F54/Referencia!F54)</f>
        <v>1.0015482854736932</v>
      </c>
      <c r="AH54" s="249">
        <f ca="1">IF(_tipo="Semanal",G54/INDEX(Referencia!$C54:$N54,1,Prevs!$B$1),G54/Referencia!G54)</f>
        <v>1.0020541878520157</v>
      </c>
      <c r="AI54" s="249">
        <f ca="1">IF(_tipo="Semanal",H54/INDEX(Referencia!$C54:$N54,1,Prevs!$B$1),H54/Referencia!H54)</f>
        <v>1.0022945391745111</v>
      </c>
      <c r="AJ54" s="249">
        <f ca="1">IF(_tipo="Semanal",I54/INDEX(Referencia!$C54:$N54,1,Prevs!$B$1),I54/Referencia!I54)</f>
        <v>1.0026745446231111</v>
      </c>
      <c r="AK54" s="249">
        <f ca="1">IF(_tipo="Semanal",J54/INDEX(Referencia!$C54:$N54,1,Prevs!$B$1),J54/Referencia!J54)</f>
        <v>1.0031147529645574</v>
      </c>
      <c r="AL54" s="249">
        <f ca="1">IF(_tipo="Semanal",K54/INDEX(Referencia!$C54:$N54,1,Prevs!$B$1),K54/Referencia!K54)</f>
        <v>1.0033025064423584</v>
      </c>
      <c r="AM54" s="249">
        <f ca="1">IF(_tipo="Semanal",L54/INDEX(Referencia!$C54:$N54,1,Prevs!$B$1),L54/Referencia!L54)</f>
        <v>1.0029832458178376</v>
      </c>
      <c r="AN54" s="249">
        <f ca="1">IF(_tipo="Semanal",M54/INDEX(Referencia!$C54:$N54,1,Prevs!$B$1),M54/Referencia!M54)</f>
        <v>1.0022328156305533</v>
      </c>
      <c r="AO54" s="249">
        <f ca="1">IF(_tipo="Semanal",N54/INDEX(Referencia!$C54:$N54,1,Prevs!$B$1),N54/Referencia!N54)</f>
        <v>1.0015534510685828</v>
      </c>
      <c r="AP54" s="387" t="e">
        <f>IF(_tipo="Semanal",O54/INDEX(Referencia!$C54:$N54,1,Prevs!$B$1),O54/Referencia!O54)</f>
        <v>#VALUE!</v>
      </c>
    </row>
    <row r="55" spans="1:42" x14ac:dyDescent="0.25">
      <c r="A55" s="524"/>
      <c r="B55" s="347" t="s">
        <v>745</v>
      </c>
      <c r="C55" s="315">
        <f ca="1">+MemCen1!D74+MemCen1!D88</f>
        <v>3619.3083999999999</v>
      </c>
      <c r="D55" s="315">
        <f ca="1">+MemCen1!E74+MemCen1!E88</f>
        <v>3734.6552000000001</v>
      </c>
      <c r="E55" s="315">
        <f ca="1">+MemCen1!F74+MemCen1!F88</f>
        <v>3109.0410000000002</v>
      </c>
      <c r="F55" s="315">
        <f ca="1">+MemCen1!G74+MemCen1!G88</f>
        <v>2335.8539000000001</v>
      </c>
      <c r="G55" s="315">
        <f ca="1">+MemCen1!H74+MemCen1!H88</f>
        <v>2304.4769999999999</v>
      </c>
      <c r="H55" s="315">
        <f ca="1">+MemCen1!I74+MemCen1!I88</f>
        <v>2560.7447000000002</v>
      </c>
      <c r="I55" s="315">
        <f ca="1">+MemCen1!J74+MemCen1!J88</f>
        <v>2244.2728000000002</v>
      </c>
      <c r="J55" s="315">
        <f ca="1">+MemCen1!K74+MemCen1!K88</f>
        <v>1857.1723</v>
      </c>
      <c r="K55" s="315">
        <f ca="1">+MemCen1!L74+MemCen1!L88</f>
        <v>2040.7916</v>
      </c>
      <c r="L55" s="315">
        <f ca="1">+MemCen1!M74+MemCen1!M88</f>
        <v>2532.6638999999996</v>
      </c>
      <c r="M55" s="315">
        <f ca="1">+MemCen1!N74+MemCen1!N88</f>
        <v>2351.4728999999998</v>
      </c>
      <c r="N55" s="315">
        <f ca="1">+MemCen1!O74+MemCen1!O88</f>
        <v>2611.9798000000001</v>
      </c>
      <c r="O55" s="386" t="str">
        <f>IF(_tipo="Semanal",SUMPRODUCT(C55:H55,Prevs!$D$5:$I$5)/SUM(Prevs!$D$5:$I$5),"")</f>
        <v/>
      </c>
      <c r="P55" s="397"/>
      <c r="Q55" s="392"/>
      <c r="R55" s="392"/>
      <c r="S55" s="186"/>
      <c r="T55" s="186"/>
      <c r="U55" s="186"/>
      <c r="V55" s="186"/>
      <c r="W55" s="186"/>
      <c r="X55" s="186"/>
      <c r="Y55" s="186"/>
      <c r="Z55" s="186"/>
      <c r="AA55" s="187"/>
      <c r="AB55"/>
      <c r="AD55" s="249">
        <f ca="1">IF(_tipo="Semanal",C55/INDEX(Referencia!$C55:$N55,1,Prevs!$B$1),C55/Referencia!C55)</f>
        <v>1</v>
      </c>
      <c r="AE55" s="249">
        <f ca="1">IF(_tipo="Semanal",D55/INDEX(Referencia!$C55:$N55,1,Prevs!$B$1),D55/Referencia!D55)</f>
        <v>1</v>
      </c>
      <c r="AF55" s="249">
        <f ca="1">IF(_tipo="Semanal",E55/INDEX(Referencia!$C55:$N55,1,Prevs!$B$1),E55/Referencia!E55)</f>
        <v>1</v>
      </c>
      <c r="AG55" s="249">
        <f ca="1">IF(_tipo="Semanal",F55/INDEX(Referencia!$C55:$N55,1,Prevs!$B$1),F55/Referencia!F55)</f>
        <v>1</v>
      </c>
      <c r="AH55" s="249">
        <f ca="1">IF(_tipo="Semanal",G55/INDEX(Referencia!$C55:$N55,1,Prevs!$B$1),G55/Referencia!G55)</f>
        <v>1</v>
      </c>
      <c r="AI55" s="249">
        <f ca="1">IF(_tipo="Semanal",H55/INDEX(Referencia!$C55:$N55,1,Prevs!$B$1),H55/Referencia!H55)</f>
        <v>1</v>
      </c>
      <c r="AJ55" s="249">
        <f ca="1">IF(_tipo="Semanal",I55/INDEX(Referencia!$C55:$N55,1,Prevs!$B$1),I55/Referencia!I55)</f>
        <v>1</v>
      </c>
      <c r="AK55" s="249">
        <f ca="1">IF(_tipo="Semanal",J55/INDEX(Referencia!$C55:$N55,1,Prevs!$B$1),J55/Referencia!J55)</f>
        <v>1</v>
      </c>
      <c r="AL55" s="249">
        <f ca="1">IF(_tipo="Semanal",K55/INDEX(Referencia!$C55:$N55,1,Prevs!$B$1),K55/Referencia!K55)</f>
        <v>1</v>
      </c>
      <c r="AM55" s="249">
        <f ca="1">IF(_tipo="Semanal",L55/INDEX(Referencia!$C55:$N55,1,Prevs!$B$1),L55/Referencia!L55)</f>
        <v>1</v>
      </c>
      <c r="AN55" s="249">
        <f ca="1">IF(_tipo="Semanal",M55/INDEX(Referencia!$C55:$N55,1,Prevs!$B$1),M55/Referencia!M55)</f>
        <v>1</v>
      </c>
      <c r="AO55" s="249">
        <f ca="1">IF(_tipo="Semanal",N55/INDEX(Referencia!$C55:$N55,1,Prevs!$B$1),N55/Referencia!N55)</f>
        <v>1</v>
      </c>
      <c r="AP55" s="387" t="e">
        <f>IF(_tipo="Semanal",O55/INDEX(Referencia!$C55:$N55,1,Prevs!$B$1),O55/Referencia!O55)</f>
        <v>#VALUE!</v>
      </c>
    </row>
    <row r="56" spans="1:42" x14ac:dyDescent="0.25">
      <c r="A56" s="524"/>
      <c r="B56" s="349" t="s">
        <v>695</v>
      </c>
      <c r="C56" s="312">
        <f ca="1">MemCen1!D235-MemCen1!D231-MemCen1!D187</f>
        <v>3432.2957999999994</v>
      </c>
      <c r="D56" s="312">
        <f ca="1">MemCen1!E235-MemCen1!E231-MemCen1!E187</f>
        <v>3919.0866000000005</v>
      </c>
      <c r="E56" s="312">
        <f ca="1">MemCen1!F235-MemCen1!F231-MemCen1!F187</f>
        <v>3189.2217000000001</v>
      </c>
      <c r="F56" s="312">
        <f ca="1">MemCen1!G235-MemCen1!G231-MemCen1!G187</f>
        <v>3255.2372000000005</v>
      </c>
      <c r="G56" s="312">
        <f ca="1">MemCen1!H235-MemCen1!H231-MemCen1!H187</f>
        <v>4545.4955</v>
      </c>
      <c r="H56" s="312">
        <f ca="1">MemCen1!I235-MemCen1!I231-MemCen1!I187</f>
        <v>5416.9592000000002</v>
      </c>
      <c r="I56" s="312">
        <f ca="1">MemCen1!J235-MemCen1!J231-MemCen1!J187</f>
        <v>6046.9112999999988</v>
      </c>
      <c r="J56" s="312">
        <f ca="1">MemCen1!K235-MemCen1!K231-MemCen1!K187</f>
        <v>5981.2126999999991</v>
      </c>
      <c r="K56" s="312">
        <f ca="1">MemCen1!L235-MemCen1!L231-MemCen1!L187</f>
        <v>6941.415</v>
      </c>
      <c r="L56" s="312">
        <f ca="1">MemCen1!M235-MemCen1!M231-MemCen1!M187</f>
        <v>7128.4320000000025</v>
      </c>
      <c r="M56" s="312">
        <f ca="1">MemCen1!N235-MemCen1!N231-MemCen1!N187</f>
        <v>4625.2048999999997</v>
      </c>
      <c r="N56" s="312">
        <f ca="1">MemCen1!O235-MemCen1!O231-MemCen1!O187</f>
        <v>3520.1985999999997</v>
      </c>
      <c r="O56" s="386" t="str">
        <f>IF(_tipo="Semanal",SUMPRODUCT(C56:H56,Prevs!$D$5:$I$5)/SUM(Prevs!$D$5:$I$5),"")</f>
        <v/>
      </c>
      <c r="P56" s="397"/>
      <c r="Q56" s="392"/>
      <c r="R56" s="392"/>
      <c r="S56" s="186"/>
      <c r="T56" s="186"/>
      <c r="U56" s="186"/>
      <c r="V56" s="186"/>
      <c r="W56" s="186"/>
      <c r="X56" s="186"/>
      <c r="Y56" s="186"/>
      <c r="Z56" s="186"/>
      <c r="AA56" s="187"/>
      <c r="AB56"/>
      <c r="AD56" s="250">
        <f ca="1">IF(_tipo="Semanal",C56/INDEX(Referencia!$C56:$N56,1,Prevs!$B$1),C56/Referencia!C56)</f>
        <v>1.0000000000000002</v>
      </c>
      <c r="AE56" s="250">
        <f ca="1">IF(_tipo="Semanal",D56/INDEX(Referencia!$C56:$N56,1,Prevs!$B$1),D56/Referencia!D56)</f>
        <v>1</v>
      </c>
      <c r="AF56" s="250">
        <f ca="1">IF(_tipo="Semanal",E56/INDEX(Referencia!$C56:$N56,1,Prevs!$B$1),E56/Referencia!E56)</f>
        <v>0.99999999999999989</v>
      </c>
      <c r="AG56" s="250">
        <f ca="1">IF(_tipo="Semanal",F56/INDEX(Referencia!$C56:$N56,1,Prevs!$B$1),F56/Referencia!F56)</f>
        <v>1</v>
      </c>
      <c r="AH56" s="250">
        <f ca="1">IF(_tipo="Semanal",G56/INDEX(Referencia!$C56:$N56,1,Prevs!$B$1),G56/Referencia!G56)</f>
        <v>0.99999999999999978</v>
      </c>
      <c r="AI56" s="250">
        <f ca="1">IF(_tipo="Semanal",H56/INDEX(Referencia!$C56:$N56,1,Prevs!$B$1),H56/Referencia!H56)</f>
        <v>0.99999999999999978</v>
      </c>
      <c r="AJ56" s="250">
        <f ca="1">IF(_tipo="Semanal",I56/INDEX(Referencia!$C56:$N56,1,Prevs!$B$1),I56/Referencia!I56)</f>
        <v>1</v>
      </c>
      <c r="AK56" s="250">
        <f ca="1">IF(_tipo="Semanal",J56/INDEX(Referencia!$C56:$N56,1,Prevs!$B$1),J56/Referencia!J56)</f>
        <v>1.0000000000000002</v>
      </c>
      <c r="AL56" s="250">
        <f ca="1">IF(_tipo="Semanal",K56/INDEX(Referencia!$C56:$N56,1,Prevs!$B$1),K56/Referencia!K56)</f>
        <v>1.0000000000000002</v>
      </c>
      <c r="AM56" s="250">
        <f ca="1">IF(_tipo="Semanal",L56/INDEX(Referencia!$C56:$N56,1,Prevs!$B$1),L56/Referencia!L56)</f>
        <v>0.99999999999999989</v>
      </c>
      <c r="AN56" s="250">
        <f ca="1">IF(_tipo="Semanal",M56/INDEX(Referencia!$C56:$N56,1,Prevs!$B$1),M56/Referencia!M56)</f>
        <v>1</v>
      </c>
      <c r="AO56" s="250">
        <f ca="1">IF(_tipo="Semanal",N56/INDEX(Referencia!$C56:$N56,1,Prevs!$B$1),N56/Referencia!N56)</f>
        <v>1.0000000000000002</v>
      </c>
      <c r="AP56" s="388" t="e">
        <f>IF(_tipo="Semanal",O56/INDEX(Referencia!$C56:$N56,1,Prevs!$B$1),O56/Referencia!O56)</f>
        <v>#VALUE!</v>
      </c>
    </row>
    <row r="57" spans="1:42" x14ac:dyDescent="0.25">
      <c r="A57" s="524"/>
      <c r="B57" s="350" t="s">
        <v>169</v>
      </c>
      <c r="C57" s="315">
        <f ca="1">MemCen1!D231+MemCen1!D187</f>
        <v>4123.3379000000004</v>
      </c>
      <c r="D57" s="315">
        <f ca="1">MemCen1!E231+MemCen1!E187</f>
        <v>4362.0141999999996</v>
      </c>
      <c r="E57" s="315">
        <f ca="1">MemCen1!F231+MemCen1!F187</f>
        <v>3881.6568000000002</v>
      </c>
      <c r="F57" s="315">
        <f ca="1">MemCen1!G231+MemCen1!G187</f>
        <v>3299.2168000000001</v>
      </c>
      <c r="G57" s="315">
        <f ca="1">MemCen1!H231+MemCen1!H187</f>
        <v>4109.1574999999993</v>
      </c>
      <c r="H57" s="315">
        <f ca="1">MemCen1!I231+MemCen1!I187</f>
        <v>5216.2530999999999</v>
      </c>
      <c r="I57" s="315">
        <f ca="1">MemCen1!J231+MemCen1!J187</f>
        <v>4882.9381000000003</v>
      </c>
      <c r="J57" s="315">
        <f ca="1">MemCen1!K231+MemCen1!K187</f>
        <v>4035.0524</v>
      </c>
      <c r="K57" s="315">
        <f ca="1">MemCen1!L231+MemCen1!L187</f>
        <v>4711.3594000000012</v>
      </c>
      <c r="L57" s="315">
        <f ca="1">MemCen1!M231+MemCen1!M187</f>
        <v>6267.5551999999998</v>
      </c>
      <c r="M57" s="315">
        <f ca="1">MemCen1!N231+MemCen1!N187</f>
        <v>4700.8789000000006</v>
      </c>
      <c r="N57" s="315">
        <f ca="1">MemCen1!O231+MemCen1!O187</f>
        <v>3905.2385000000008</v>
      </c>
      <c r="O57" s="386" t="str">
        <f>IF(_tipo="Semanal",SUMPRODUCT(C57:H57,Prevs!$D$5:$I$5)/SUM(Prevs!$D$5:$I$5),"")</f>
        <v/>
      </c>
      <c r="P57" s="397"/>
      <c r="Q57" s="392"/>
      <c r="R57" s="392"/>
      <c r="S57" s="186"/>
      <c r="T57" s="186"/>
      <c r="U57" s="186"/>
      <c r="V57" s="186"/>
      <c r="W57" s="186"/>
      <c r="X57" s="186"/>
      <c r="Y57" s="186"/>
      <c r="Z57" s="186"/>
      <c r="AA57" s="187"/>
      <c r="AB57"/>
      <c r="AD57" s="250">
        <f ca="1">IF(_tipo="Semanal",C57/INDEX(Referencia!$C57:$N57,1,Prevs!$B$1),C57/Referencia!C57)</f>
        <v>1</v>
      </c>
      <c r="AE57" s="250">
        <f ca="1">IF(_tipo="Semanal",D57/INDEX(Referencia!$C57:$N57,1,Prevs!$B$1),D57/Referencia!D57)</f>
        <v>1</v>
      </c>
      <c r="AF57" s="250">
        <f ca="1">IF(_tipo="Semanal",E57/INDEX(Referencia!$C57:$N57,1,Prevs!$B$1),E57/Referencia!E57)</f>
        <v>1</v>
      </c>
      <c r="AG57" s="250">
        <f ca="1">IF(_tipo="Semanal",F57/INDEX(Referencia!$C57:$N57,1,Prevs!$B$1),F57/Referencia!F57)</f>
        <v>1</v>
      </c>
      <c r="AH57" s="250">
        <f ca="1">IF(_tipo="Semanal",G57/INDEX(Referencia!$C57:$N57,1,Prevs!$B$1),G57/Referencia!G57)</f>
        <v>1</v>
      </c>
      <c r="AI57" s="250">
        <f ca="1">IF(_tipo="Semanal",H57/INDEX(Referencia!$C57:$N57,1,Prevs!$B$1),H57/Referencia!H57)</f>
        <v>1</v>
      </c>
      <c r="AJ57" s="250">
        <f ca="1">IF(_tipo="Semanal",I57/INDEX(Referencia!$C57:$N57,1,Prevs!$B$1),I57/Referencia!I57)</f>
        <v>1</v>
      </c>
      <c r="AK57" s="250">
        <f ca="1">IF(_tipo="Semanal",J57/INDEX(Referencia!$C57:$N57,1,Prevs!$B$1),J57/Referencia!J57)</f>
        <v>1</v>
      </c>
      <c r="AL57" s="250">
        <f ca="1">IF(_tipo="Semanal",K57/INDEX(Referencia!$C57:$N57,1,Prevs!$B$1),K57/Referencia!K57)</f>
        <v>1</v>
      </c>
      <c r="AM57" s="250">
        <f ca="1">IF(_tipo="Semanal",L57/INDEX(Referencia!$C57:$N57,1,Prevs!$B$1),L57/Referencia!L57)</f>
        <v>1</v>
      </c>
      <c r="AN57" s="250">
        <f ca="1">IF(_tipo="Semanal",M57/INDEX(Referencia!$C57:$N57,1,Prevs!$B$1),M57/Referencia!M57)</f>
        <v>1</v>
      </c>
      <c r="AO57" s="250">
        <f ca="1">IF(_tipo="Semanal",N57/INDEX(Referencia!$C57:$N57,1,Prevs!$B$1),N57/Referencia!N57)</f>
        <v>1</v>
      </c>
      <c r="AP57" s="388" t="e">
        <f>IF(_tipo="Semanal",O57/INDEX(Referencia!$C57:$N57,1,Prevs!$B$1),O57/Referencia!O57)</f>
        <v>#VALUE!</v>
      </c>
    </row>
    <row r="58" spans="1:42" x14ac:dyDescent="0.25">
      <c r="A58" s="524"/>
      <c r="B58" s="351" t="s">
        <v>696</v>
      </c>
      <c r="C58" s="312">
        <f ca="1">MemCen1!D262</f>
        <v>13479.624900000003</v>
      </c>
      <c r="D58" s="312">
        <f ca="1">MemCen1!E262</f>
        <v>14238.797100000002</v>
      </c>
      <c r="E58" s="312">
        <f ca="1">MemCen1!F262</f>
        <v>14148.122800000003</v>
      </c>
      <c r="F58" s="312">
        <f ca="1">MemCen1!G262</f>
        <v>11447.8694</v>
      </c>
      <c r="G58" s="312">
        <f ca="1">MemCen1!H262</f>
        <v>6904.9312000000018</v>
      </c>
      <c r="H58" s="312">
        <f ca="1">MemCen1!I262</f>
        <v>4558.5577999999996</v>
      </c>
      <c r="I58" s="312">
        <f ca="1">MemCen1!J262</f>
        <v>3759.511</v>
      </c>
      <c r="J58" s="312">
        <f ca="1">MemCen1!K262</f>
        <v>3278.8269000000005</v>
      </c>
      <c r="K58" s="312">
        <f ca="1">MemCen1!L262</f>
        <v>2933.7113000000004</v>
      </c>
      <c r="L58" s="312">
        <f ca="1">MemCen1!M262</f>
        <v>3190.7889000000005</v>
      </c>
      <c r="M58" s="312">
        <f ca="1">MemCen1!N262</f>
        <v>5278.9915999999994</v>
      </c>
      <c r="N58" s="312">
        <f ca="1">MemCen1!O262</f>
        <v>9833.1125999999986</v>
      </c>
      <c r="O58" s="386" t="str">
        <f>IF(_tipo="Semanal",SUMPRODUCT(C58:H58,Prevs!$D$5:$I$5)/SUM(Prevs!$D$5:$I$5),"")</f>
        <v/>
      </c>
      <c r="P58" s="397"/>
      <c r="Q58" s="392"/>
      <c r="R58" s="392"/>
      <c r="S58" s="186"/>
      <c r="T58" s="186"/>
      <c r="U58" s="186"/>
      <c r="V58" s="186"/>
      <c r="W58" s="186"/>
      <c r="X58" s="186"/>
      <c r="Y58" s="186"/>
      <c r="Z58" s="186"/>
      <c r="AA58" s="187"/>
      <c r="AB58"/>
      <c r="AD58" s="251">
        <f ca="1">IF(_tipo="Semanal",C58/INDEX(Referencia!$C58:$N58,1,Prevs!$B$1),C58/Referencia!C58)</f>
        <v>1</v>
      </c>
      <c r="AE58" s="251">
        <f ca="1">IF(_tipo="Semanal",D58/INDEX(Referencia!$C58:$N58,1,Prevs!$B$1),D58/Referencia!D58)</f>
        <v>1</v>
      </c>
      <c r="AF58" s="251">
        <f ca="1">IF(_tipo="Semanal",E58/INDEX(Referencia!$C58:$N58,1,Prevs!$B$1),E58/Referencia!E58)</f>
        <v>1</v>
      </c>
      <c r="AG58" s="251">
        <f ca="1">IF(_tipo="Semanal",F58/INDEX(Referencia!$C58:$N58,1,Prevs!$B$1),F58/Referencia!F58)</f>
        <v>1</v>
      </c>
      <c r="AH58" s="251">
        <f ca="1">IF(_tipo="Semanal",G58/INDEX(Referencia!$C58:$N58,1,Prevs!$B$1),G58/Referencia!G58)</f>
        <v>1</v>
      </c>
      <c r="AI58" s="251">
        <f ca="1">IF(_tipo="Semanal",H58/INDEX(Referencia!$C58:$N58,1,Prevs!$B$1),H58/Referencia!H58)</f>
        <v>1</v>
      </c>
      <c r="AJ58" s="251">
        <f ca="1">IF(_tipo="Semanal",I58/INDEX(Referencia!$C58:$N58,1,Prevs!$B$1),I58/Referencia!I58)</f>
        <v>1</v>
      </c>
      <c r="AK58" s="251">
        <f ca="1">IF(_tipo="Semanal",J58/INDEX(Referencia!$C58:$N58,1,Prevs!$B$1),J58/Referencia!J58)</f>
        <v>1</v>
      </c>
      <c r="AL58" s="251">
        <f ca="1">IF(_tipo="Semanal",K58/INDEX(Referencia!$C58:$N58,1,Prevs!$B$1),K58/Referencia!K58)</f>
        <v>1</v>
      </c>
      <c r="AM58" s="251">
        <f ca="1">IF(_tipo="Semanal",L58/INDEX(Referencia!$C58:$N58,1,Prevs!$B$1),L58/Referencia!L58)</f>
        <v>1</v>
      </c>
      <c r="AN58" s="251">
        <f ca="1">IF(_tipo="Semanal",M58/INDEX(Referencia!$C58:$N58,1,Prevs!$B$1),M58/Referencia!M58)</f>
        <v>1</v>
      </c>
      <c r="AO58" s="251">
        <f ca="1">IF(_tipo="Semanal",N58/INDEX(Referencia!$C58:$N58,1,Prevs!$B$1),N58/Referencia!N58)</f>
        <v>1</v>
      </c>
      <c r="AP58" s="389" t="e">
        <f>IF(_tipo="Semanal",O58/INDEX(Referencia!$C58:$N58,1,Prevs!$B$1),O58/Referencia!O58)</f>
        <v>#VALUE!</v>
      </c>
    </row>
    <row r="59" spans="1:42" x14ac:dyDescent="0.25">
      <c r="A59" s="524"/>
      <c r="B59" s="352" t="s">
        <v>1</v>
      </c>
      <c r="C59" s="315">
        <f ca="1">MemCen1!D268</f>
        <v>9554.4193999999989</v>
      </c>
      <c r="D59" s="315">
        <f ca="1">MemCen1!E268</f>
        <v>12796.3284</v>
      </c>
      <c r="E59" s="315">
        <f ca="1">MemCen1!F268</f>
        <v>14932.246800000001</v>
      </c>
      <c r="F59" s="315">
        <f ca="1">MemCen1!G268</f>
        <v>14563.132</v>
      </c>
      <c r="G59" s="315">
        <f ca="1">MemCen1!H268</f>
        <v>9233.9483999999993</v>
      </c>
      <c r="H59" s="315">
        <f ca="1">MemCen1!I268</f>
        <v>4386.7536</v>
      </c>
      <c r="I59" s="315">
        <f ca="1">MemCen1!J268</f>
        <v>2574.9773999999998</v>
      </c>
      <c r="J59" s="315">
        <f ca="1">MemCen1!K268</f>
        <v>1824.83</v>
      </c>
      <c r="K59" s="315">
        <f ca="1">MemCen1!L268</f>
        <v>1468.0178000000001</v>
      </c>
      <c r="L59" s="315">
        <f ca="1">MemCen1!M268</f>
        <v>1687.4384</v>
      </c>
      <c r="M59" s="315">
        <f ca="1">MemCen1!N268</f>
        <v>2859.0207999999998</v>
      </c>
      <c r="N59" s="315">
        <f ca="1">MemCen1!O268</f>
        <v>5589.1681999999992</v>
      </c>
      <c r="O59" s="386" t="str">
        <f>IF(_tipo="Semanal",SUMPRODUCT(C59:H59,Prevs!$D$5:$I$5)/SUM(Prevs!$D$5:$I$5),"")</f>
        <v/>
      </c>
      <c r="P59" s="397"/>
      <c r="Q59" s="392"/>
      <c r="R59" s="392"/>
      <c r="S59" s="186"/>
      <c r="T59" s="186"/>
      <c r="U59" s="186"/>
      <c r="V59" s="186"/>
      <c r="W59" s="186"/>
      <c r="X59" s="186"/>
      <c r="Y59" s="186"/>
      <c r="Z59" s="186"/>
      <c r="AA59" s="187"/>
      <c r="AB59"/>
      <c r="AD59" s="252">
        <f ca="1">IF(_tipo="Semanal",C59/INDEX(Referencia!$C59:$N59,1,Prevs!$B$1),C59/Referencia!C59)</f>
        <v>1</v>
      </c>
      <c r="AE59" s="252">
        <f ca="1">IF(_tipo="Semanal",D59/INDEX(Referencia!$C59:$N59,1,Prevs!$B$1),D59/Referencia!D59)</f>
        <v>1</v>
      </c>
      <c r="AF59" s="252">
        <f ca="1">IF(_tipo="Semanal",E59/INDEX(Referencia!$C59:$N59,1,Prevs!$B$1),E59/Referencia!E59)</f>
        <v>1</v>
      </c>
      <c r="AG59" s="252">
        <f ca="1">IF(_tipo="Semanal",F59/INDEX(Referencia!$C59:$N59,1,Prevs!$B$1),F59/Referencia!F59)</f>
        <v>1</v>
      </c>
      <c r="AH59" s="252">
        <f ca="1">IF(_tipo="Semanal",G59/INDEX(Referencia!$C59:$N59,1,Prevs!$B$1),G59/Referencia!G59)</f>
        <v>1</v>
      </c>
      <c r="AI59" s="252">
        <f ca="1">IF(_tipo="Semanal",H59/INDEX(Referencia!$C59:$N59,1,Prevs!$B$1),H59/Referencia!H59)</f>
        <v>1</v>
      </c>
      <c r="AJ59" s="252">
        <f ca="1">IF(_tipo="Semanal",I59/INDEX(Referencia!$C59:$N59,1,Prevs!$B$1),I59/Referencia!I59)</f>
        <v>1</v>
      </c>
      <c r="AK59" s="252">
        <f ca="1">IF(_tipo="Semanal",J59/INDEX(Referencia!$C59:$N59,1,Prevs!$B$1),J59/Referencia!J59)</f>
        <v>1</v>
      </c>
      <c r="AL59" s="252">
        <f ca="1">IF(_tipo="Semanal",K59/INDEX(Referencia!$C59:$N59,1,Prevs!$B$1),K59/Referencia!K59)</f>
        <v>1</v>
      </c>
      <c r="AM59" s="252">
        <f ca="1">IF(_tipo="Semanal",L59/INDEX(Referencia!$C59:$N59,1,Prevs!$B$1),L59/Referencia!L59)</f>
        <v>1</v>
      </c>
      <c r="AN59" s="252">
        <f ca="1">IF(_tipo="Semanal",M59/INDEX(Referencia!$C59:$N59,1,Prevs!$B$1),M59/Referencia!M59)</f>
        <v>1</v>
      </c>
      <c r="AO59" s="252">
        <f ca="1">IF(_tipo="Semanal",N59/INDEX(Referencia!$C59:$N59,1,Prevs!$B$1),N59/Referencia!N59)</f>
        <v>1</v>
      </c>
      <c r="AP59" s="390" t="e">
        <f>IF(_tipo="Semanal",O59/INDEX(Referencia!$C59:$N59,1,Prevs!$B$1),O59/Referencia!O59)</f>
        <v>#VALUE!</v>
      </c>
    </row>
    <row r="60" spans="1:42" x14ac:dyDescent="0.25">
      <c r="A60" s="524"/>
      <c r="B60" s="353" t="s">
        <v>429</v>
      </c>
      <c r="C60" s="312">
        <f ca="1">MemCen1!D272+MemCen1!D288</f>
        <v>5775.5780999999997</v>
      </c>
      <c r="D60" s="312">
        <f ca="1">MemCen1!E272+MemCen1!E288</f>
        <v>9164.1905000000006</v>
      </c>
      <c r="E60" s="312">
        <f ca="1">MemCen1!F272+MemCen1!F288</f>
        <v>10830.341200000001</v>
      </c>
      <c r="F60" s="312">
        <f ca="1">MemCen1!G272+MemCen1!G288</f>
        <v>11059.237999999999</v>
      </c>
      <c r="G60" s="312">
        <f ca="1">MemCen1!H272+MemCen1!H288</f>
        <v>9535.9195999999993</v>
      </c>
      <c r="H60" s="312">
        <f ca="1">MemCen1!I272+MemCen1!I288</f>
        <v>4853.5591999999997</v>
      </c>
      <c r="I60" s="312">
        <f ca="1">MemCen1!J272+MemCen1!J288</f>
        <v>1641.7662000000003</v>
      </c>
      <c r="J60" s="312">
        <f ca="1">MemCen1!K272+MemCen1!K288</f>
        <v>674.26110000000006</v>
      </c>
      <c r="K60" s="312">
        <f ca="1">MemCen1!L272+MemCen1!L288</f>
        <v>376.46610000000004</v>
      </c>
      <c r="L60" s="312">
        <f ca="1">MemCen1!M272+MemCen1!M288</f>
        <v>428.3544</v>
      </c>
      <c r="M60" s="312">
        <f ca="1">MemCen1!N272+MemCen1!N288</f>
        <v>989.57129999999995</v>
      </c>
      <c r="N60" s="312">
        <f ca="1">MemCen1!O272+MemCen1!O288</f>
        <v>2557.6385999999998</v>
      </c>
      <c r="O60" s="386" t="str">
        <f>IF(_tipo="Semanal",SUMPRODUCT(C60:H60,Prevs!$D$5:$I$5)/SUM(Prevs!$D$5:$I$5),"")</f>
        <v/>
      </c>
      <c r="P60" s="397"/>
      <c r="Q60" s="392"/>
      <c r="R60" s="392"/>
      <c r="S60" s="186"/>
      <c r="T60" s="186"/>
      <c r="U60" s="186"/>
      <c r="V60" s="186"/>
      <c r="W60" s="186"/>
      <c r="X60" s="186"/>
      <c r="Y60" s="186"/>
      <c r="Z60" s="186"/>
      <c r="AA60" s="187"/>
      <c r="AB60"/>
      <c r="AD60" s="252">
        <f ca="1">IF(_tipo="Semanal",C60/INDEX(Referencia!$C60:$N60,1,Prevs!$B$1),C60/Referencia!C60)</f>
        <v>1</v>
      </c>
      <c r="AE60" s="252">
        <f ca="1">IF(_tipo="Semanal",D60/INDEX(Referencia!$C60:$N60,1,Prevs!$B$1),D60/Referencia!D60)</f>
        <v>1</v>
      </c>
      <c r="AF60" s="252">
        <f ca="1">IF(_tipo="Semanal",E60/INDEX(Referencia!$C60:$N60,1,Prevs!$B$1),E60/Referencia!E60)</f>
        <v>1</v>
      </c>
      <c r="AG60" s="252">
        <f ca="1">IF(_tipo="Semanal",F60/INDEX(Referencia!$C60:$N60,1,Prevs!$B$1),F60/Referencia!F60)</f>
        <v>1</v>
      </c>
      <c r="AH60" s="252">
        <f ca="1">IF(_tipo="Semanal",G60/INDEX(Referencia!$C60:$N60,1,Prevs!$B$1),G60/Referencia!G60)</f>
        <v>1</v>
      </c>
      <c r="AI60" s="252">
        <f ca="1">IF(_tipo="Semanal",H60/INDEX(Referencia!$C60:$N60,1,Prevs!$B$1),H60/Referencia!H60)</f>
        <v>1</v>
      </c>
      <c r="AJ60" s="252">
        <f ca="1">IF(_tipo="Semanal",I60/INDEX(Referencia!$C60:$N60,1,Prevs!$B$1),I60/Referencia!I60)</f>
        <v>1</v>
      </c>
      <c r="AK60" s="252">
        <f ca="1">IF(_tipo="Semanal",J60/INDEX(Referencia!$C60:$N60,1,Prevs!$B$1),J60/Referencia!J60)</f>
        <v>1</v>
      </c>
      <c r="AL60" s="252">
        <f ca="1">IF(_tipo="Semanal",K60/INDEX(Referencia!$C60:$N60,1,Prevs!$B$1),K60/Referencia!K60)</f>
        <v>1</v>
      </c>
      <c r="AM60" s="252">
        <f ca="1">IF(_tipo="Semanal",L60/INDEX(Referencia!$C60:$N60,1,Prevs!$B$1),L60/Referencia!L60)</f>
        <v>1</v>
      </c>
      <c r="AN60" s="252">
        <f ca="1">IF(_tipo="Semanal",M60/INDEX(Referencia!$C60:$N60,1,Prevs!$B$1),M60/Referencia!M60)</f>
        <v>1</v>
      </c>
      <c r="AO60" s="252">
        <f ca="1">IF(_tipo="Semanal",N60/INDEX(Referencia!$C60:$N60,1,Prevs!$B$1),N60/Referencia!N60)</f>
        <v>1</v>
      </c>
      <c r="AP60" s="390" t="e">
        <f>IF(_tipo="Semanal",O60/INDEX(Referencia!$C60:$N60,1,Prevs!$B$1),O60/Referencia!O60)</f>
        <v>#VALUE!</v>
      </c>
    </row>
    <row r="61" spans="1:42" ht="15.75" thickBot="1" x14ac:dyDescent="0.3">
      <c r="A61" s="524"/>
      <c r="B61" s="354" t="s">
        <v>746</v>
      </c>
      <c r="C61" s="373">
        <f ca="1">MemCen1!D282+MemCen1!D275-MemCen1!D272</f>
        <v>501.80989999999997</v>
      </c>
      <c r="D61" s="373">
        <f ca="1">MemCen1!E282+MemCen1!E275-MemCen1!E272</f>
        <v>849.81930000000011</v>
      </c>
      <c r="E61" s="373">
        <f ca="1">MemCen1!F282+MemCen1!F275-MemCen1!F272</f>
        <v>1198.7777999999998</v>
      </c>
      <c r="F61" s="373">
        <f ca="1">MemCen1!G282+MemCen1!G275-MemCen1!G272</f>
        <v>1537.5612999999998</v>
      </c>
      <c r="G61" s="373">
        <f ca="1">MemCen1!H282+MemCen1!H275-MemCen1!H272</f>
        <v>1716.8511000000001</v>
      </c>
      <c r="H61" s="373">
        <f ca="1">MemCen1!I282+MemCen1!I275-MemCen1!I272</f>
        <v>1454.4136000000001</v>
      </c>
      <c r="I61" s="373">
        <f ca="1">MemCen1!J282+MemCen1!J275-MemCen1!J272</f>
        <v>1036.2170999999998</v>
      </c>
      <c r="J61" s="373">
        <f ca="1">MemCen1!K282+MemCen1!K275-MemCen1!K272</f>
        <v>685.61059999999998</v>
      </c>
      <c r="K61" s="373">
        <f ca="1">MemCen1!L282+MemCen1!L275-MemCen1!L272</f>
        <v>422.25689999999997</v>
      </c>
      <c r="L61" s="373">
        <f ca="1">MemCen1!M282+MemCen1!M275-MemCen1!M272</f>
        <v>267.83269999999999</v>
      </c>
      <c r="M61" s="373">
        <f ca="1">MemCen1!N282+MemCen1!N275-MemCen1!N272</f>
        <v>214.7312</v>
      </c>
      <c r="N61" s="373">
        <f ca="1">MemCen1!O282+MemCen1!O275-MemCen1!O272</f>
        <v>268.72120000000001</v>
      </c>
      <c r="O61" s="384" t="str">
        <f>IF(_tipo="Semanal",SUMPRODUCT(C61:H61,Prevs!$D$5:$I$5)/SUM(Prevs!$D$5:$I$5),"")</f>
        <v/>
      </c>
      <c r="P61" s="400"/>
      <c r="Q61" s="393"/>
      <c r="R61" s="393"/>
      <c r="S61" s="194"/>
      <c r="T61" s="194"/>
      <c r="U61" s="194"/>
      <c r="V61" s="194"/>
      <c r="W61" s="194"/>
      <c r="X61" s="194"/>
      <c r="Y61" s="194"/>
      <c r="Z61" s="194"/>
      <c r="AA61" s="195"/>
      <c r="AB61"/>
      <c r="AD61" s="252">
        <f ca="1">IF(_tipo="Semanal",C61/INDEX(Referencia!$C61:$N61,1,Prevs!$B$1),C61/Referencia!C61)</f>
        <v>1</v>
      </c>
      <c r="AE61" s="252">
        <f ca="1">IF(_tipo="Semanal",D61/INDEX(Referencia!$C61:$N61,1,Prevs!$B$1),D61/Referencia!D61)</f>
        <v>1</v>
      </c>
      <c r="AF61" s="252">
        <f ca="1">IF(_tipo="Semanal",E61/INDEX(Referencia!$C61:$N61,1,Prevs!$B$1),E61/Referencia!E61)</f>
        <v>1</v>
      </c>
      <c r="AG61" s="252">
        <f ca="1">IF(_tipo="Semanal",F61/INDEX(Referencia!$C61:$N61,1,Prevs!$B$1),F61/Referencia!F61)</f>
        <v>1</v>
      </c>
      <c r="AH61" s="252">
        <f ca="1">IF(_tipo="Semanal",G61/INDEX(Referencia!$C61:$N61,1,Prevs!$B$1),G61/Referencia!G61)</f>
        <v>1</v>
      </c>
      <c r="AI61" s="252">
        <f ca="1">IF(_tipo="Semanal",H61/INDEX(Referencia!$C61:$N61,1,Prevs!$B$1),H61/Referencia!H61)</f>
        <v>1</v>
      </c>
      <c r="AJ61" s="252">
        <f ca="1">IF(_tipo="Semanal",I61/INDEX(Referencia!$C61:$N61,1,Prevs!$B$1),I61/Referencia!I61)</f>
        <v>1</v>
      </c>
      <c r="AK61" s="252">
        <f ca="1">IF(_tipo="Semanal",J61/INDEX(Referencia!$C61:$N61,1,Prevs!$B$1),J61/Referencia!J61)</f>
        <v>1</v>
      </c>
      <c r="AL61" s="252">
        <f ca="1">IF(_tipo="Semanal",K61/INDEX(Referencia!$C61:$N61,1,Prevs!$B$1),K61/Referencia!K61)</f>
        <v>1</v>
      </c>
      <c r="AM61" s="252">
        <f ca="1">IF(_tipo="Semanal",L61/INDEX(Referencia!$C61:$N61,1,Prevs!$B$1),L61/Referencia!L61)</f>
        <v>1</v>
      </c>
      <c r="AN61" s="252">
        <f ca="1">IF(_tipo="Semanal",M61/INDEX(Referencia!$C61:$N61,1,Prevs!$B$1),M61/Referencia!M61)</f>
        <v>1</v>
      </c>
      <c r="AO61" s="252">
        <f ca="1">IF(_tipo="Semanal",N61/INDEX(Referencia!$C61:$N61,1,Prevs!$B$1),N61/Referencia!N61)</f>
        <v>1</v>
      </c>
      <c r="AP61" s="390" t="e">
        <f>IF(_tipo="Semanal",O61/INDEX(Referencia!$C61:$N61,1,Prevs!$B$1),O61/Referencia!O61)</f>
        <v>#VALUE!</v>
      </c>
    </row>
    <row r="62" spans="1:42" x14ac:dyDescent="0.25">
      <c r="B62" s="313"/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42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42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</row>
    <row r="65" spans="1:66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</row>
    <row r="66" spans="1:66" ht="15.75" thickBot="1" x14ac:dyDescent="0.3">
      <c r="A66" s="259"/>
      <c r="B66" s="260"/>
      <c r="C66" s="515" t="s">
        <v>705</v>
      </c>
      <c r="D66" s="516"/>
      <c r="E66" s="516"/>
      <c r="F66" s="516"/>
      <c r="G66" s="516"/>
      <c r="H66" s="516"/>
      <c r="I66" s="516"/>
      <c r="J66" s="516"/>
      <c r="K66" s="516"/>
      <c r="L66" s="516"/>
      <c r="M66" s="516"/>
      <c r="N66" s="517"/>
    </row>
    <row r="67" spans="1:66" x14ac:dyDescent="0.25">
      <c r="A67" s="258" t="s">
        <v>38</v>
      </c>
      <c r="B67" s="258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Q67" s="44" t="s">
        <v>524</v>
      </c>
      <c r="R67" s="44" t="s">
        <v>681</v>
      </c>
      <c r="S67" s="44" t="s">
        <v>682</v>
      </c>
    </row>
    <row r="68" spans="1:66" x14ac:dyDescent="0.25">
      <c r="A68" s="127">
        <v>1</v>
      </c>
      <c r="B68" s="128"/>
      <c r="C68" s="128">
        <f t="shared" ref="C68:C131" ca="1" si="0">IF(BC68&lt;=0,0,MAX(1,ROUND(BC68,0)))</f>
        <v>242</v>
      </c>
      <c r="D68" s="128">
        <f t="shared" ref="D68:D131" ca="1" si="1">IF(BD68&lt;=0,0,MAX(1,ROUND(BD68,0)))</f>
        <v>220</v>
      </c>
      <c r="E68" s="128">
        <f t="shared" ref="E68:E131" ca="1" si="2">IF(BE68&lt;=0,0,MAX(1,ROUND(BE68,0)))</f>
        <v>195</v>
      </c>
      <c r="F68" s="128">
        <f t="shared" ref="F68:F131" ca="1" si="3">IF(BF68&lt;=0,0,MAX(1,ROUND(BF68,0)))</f>
        <v>133</v>
      </c>
      <c r="G68" s="128">
        <f t="shared" ref="G68:G131" ca="1" si="4">IF(BG68&lt;=0,0,MAX(1,ROUND(BG68,0)))</f>
        <v>100</v>
      </c>
      <c r="H68" s="128">
        <f t="shared" ref="H68:H131" ca="1" si="5">IF(BH68&lt;=0,0,MAX(1,ROUND(BH68,0)))</f>
        <v>85</v>
      </c>
      <c r="I68" s="128">
        <f t="shared" ref="I68:I131" ca="1" si="6">IF(BI68&lt;=0,0,MAX(1,ROUND(BI68,0)))</f>
        <v>71</v>
      </c>
      <c r="J68" s="128">
        <f t="shared" ref="J68:J131" ca="1" si="7">IF(BJ68&lt;=0,0,MAX(1,ROUND(BJ68,0)))</f>
        <v>61</v>
      </c>
      <c r="K68" s="128">
        <f t="shared" ref="K68:K131" ca="1" si="8">IF(BK68&lt;=0,0,MAX(1,ROUND(BK68,0)))</f>
        <v>64</v>
      </c>
      <c r="L68" s="128">
        <f t="shared" ref="L68:L131" ca="1" si="9">IF(BL68&lt;=0,0,MAX(1,ROUND(BL68,0)))</f>
        <v>76</v>
      </c>
      <c r="M68" s="128">
        <f t="shared" ref="M68:M131" ca="1" si="10">IF(BM68&lt;=0,0,MAX(1,ROUND(BM68,0)))</f>
        <v>108</v>
      </c>
      <c r="N68" s="128">
        <f t="shared" ref="N68:N131" ca="1" si="11">IF(BN68&lt;=0,0,MAX(1,ROUND(BN68,0)))</f>
        <v>176</v>
      </c>
      <c r="P68" s="44" t="s">
        <v>688</v>
      </c>
      <c r="Q68" s="44" t="s">
        <v>689</v>
      </c>
      <c r="BC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),$A68,C$67)</f>
        <v>242.02</v>
      </c>
      <c r="BD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),$A68,D$67)</f>
        <v>220.04</v>
      </c>
      <c r="BE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),$A68,E$67)</f>
        <v>195.27</v>
      </c>
      <c r="BF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),$A68,F$67)</f>
        <v>133</v>
      </c>
      <c r="BG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),$A68,G$67)</f>
        <v>99.73</v>
      </c>
      <c r="BH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),$A68,H$67)</f>
        <v>84.98</v>
      </c>
      <c r="BI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),$A68,I$67)</f>
        <v>70.959999999999994</v>
      </c>
      <c r="BJ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),$A68,J$67)</f>
        <v>61.13</v>
      </c>
      <c r="BK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),$A68,K$67)</f>
        <v>63.8</v>
      </c>
      <c r="BL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),$A68,L$67)</f>
        <v>75.7</v>
      </c>
      <c r="BM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),$A68,M$67)</f>
        <v>107.73</v>
      </c>
      <c r="BN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),$A68,N$67)</f>
        <v>175.6</v>
      </c>
    </row>
    <row r="69" spans="1:66" x14ac:dyDescent="0.25">
      <c r="A69" s="129">
        <v>2</v>
      </c>
      <c r="B69" s="44"/>
      <c r="C69" s="44">
        <f t="shared" ca="1" si="0"/>
        <v>242</v>
      </c>
      <c r="D69" s="44">
        <f t="shared" ca="1" si="1"/>
        <v>220</v>
      </c>
      <c r="E69" s="44">
        <f t="shared" ca="1" si="2"/>
        <v>195</v>
      </c>
      <c r="F69" s="44">
        <f t="shared" ca="1" si="3"/>
        <v>133</v>
      </c>
      <c r="G69" s="44">
        <f t="shared" ca="1" si="4"/>
        <v>100</v>
      </c>
      <c r="H69" s="44">
        <f t="shared" ca="1" si="5"/>
        <v>85</v>
      </c>
      <c r="I69" s="44">
        <f t="shared" ca="1" si="6"/>
        <v>71</v>
      </c>
      <c r="J69" s="44">
        <f t="shared" ca="1" si="7"/>
        <v>61</v>
      </c>
      <c r="K69" s="44">
        <f t="shared" ca="1" si="8"/>
        <v>64</v>
      </c>
      <c r="L69" s="44">
        <f t="shared" ca="1" si="9"/>
        <v>76</v>
      </c>
      <c r="M69" s="44">
        <f t="shared" ca="1" si="10"/>
        <v>108</v>
      </c>
      <c r="N69" s="44">
        <f t="shared" ca="1" si="11"/>
        <v>176</v>
      </c>
      <c r="P69" s="44" t="s">
        <v>687</v>
      </c>
      <c r="Q69" s="44" t="s">
        <v>690</v>
      </c>
      <c r="BC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),$A69,C$67)</f>
        <v>242.02</v>
      </c>
      <c r="BD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),$A69,D$67)</f>
        <v>220.04</v>
      </c>
      <c r="BE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),$A69,E$67)</f>
        <v>195.27</v>
      </c>
      <c r="BF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),$A69,F$67)</f>
        <v>133</v>
      </c>
      <c r="BG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),$A69,G$67)</f>
        <v>99.73</v>
      </c>
      <c r="BH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),$A69,H$67)</f>
        <v>84.98</v>
      </c>
      <c r="BI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),$A69,I$67)</f>
        <v>70.959999999999994</v>
      </c>
      <c r="BJ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),$A69,J$67)</f>
        <v>61.13</v>
      </c>
      <c r="BK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),$A69,K$67)</f>
        <v>63.8</v>
      </c>
      <c r="BL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),$A69,L$67)</f>
        <v>75.7</v>
      </c>
      <c r="BM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),$A69,M$67)</f>
        <v>107.73</v>
      </c>
      <c r="BN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),$A69,N$67)</f>
        <v>175.6</v>
      </c>
    </row>
    <row r="70" spans="1:66" x14ac:dyDescent="0.25">
      <c r="A70" s="129">
        <v>3</v>
      </c>
      <c r="B70" s="44"/>
      <c r="C70" s="44">
        <f t="shared" ca="1" si="0"/>
        <v>0</v>
      </c>
      <c r="D70" s="44">
        <f t="shared" ca="1" si="1"/>
        <v>0</v>
      </c>
      <c r="E70" s="44">
        <f t="shared" ca="1" si="2"/>
        <v>0</v>
      </c>
      <c r="F70" s="44">
        <f t="shared" ca="1" si="3"/>
        <v>0</v>
      </c>
      <c r="G70" s="44">
        <f t="shared" ca="1" si="4"/>
        <v>0</v>
      </c>
      <c r="H70" s="44">
        <f t="shared" ca="1" si="5"/>
        <v>0</v>
      </c>
      <c r="I70" s="44">
        <f t="shared" ca="1" si="6"/>
        <v>0</v>
      </c>
      <c r="J70" s="44">
        <f t="shared" ca="1" si="7"/>
        <v>0</v>
      </c>
      <c r="K70" s="44">
        <f t="shared" ca="1" si="8"/>
        <v>0</v>
      </c>
      <c r="L70" s="44">
        <f t="shared" ca="1" si="9"/>
        <v>0</v>
      </c>
      <c r="M70" s="44">
        <f t="shared" ca="1" si="10"/>
        <v>0</v>
      </c>
      <c r="N70" s="44">
        <f t="shared" ca="1" si="11"/>
        <v>0</v>
      </c>
      <c r="P70" s="44" t="s">
        <v>728</v>
      </c>
      <c r="Q70" s="44" t="s">
        <v>729</v>
      </c>
      <c r="BC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),$A70,C$67)</f>
        <v>0</v>
      </c>
      <c r="BD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),$A70,D$67)</f>
        <v>0</v>
      </c>
      <c r="BE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),$A70,E$67)</f>
        <v>0</v>
      </c>
      <c r="BF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),$A70,F$67)</f>
        <v>0</v>
      </c>
      <c r="BG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),$A70,G$67)</f>
        <v>0</v>
      </c>
      <c r="BH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),$A70,H$67)</f>
        <v>0</v>
      </c>
      <c r="BI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),$A70,I$67)</f>
        <v>0</v>
      </c>
      <c r="BJ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),$A70,J$67)</f>
        <v>0</v>
      </c>
      <c r="BK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),$A70,K$67)</f>
        <v>0</v>
      </c>
      <c r="BL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),$A70,L$67)</f>
        <v>0</v>
      </c>
      <c r="BM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),$A70,M$67)</f>
        <v>0</v>
      </c>
      <c r="BN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),$A70,N$67)</f>
        <v>0</v>
      </c>
    </row>
    <row r="71" spans="1:66" x14ac:dyDescent="0.25">
      <c r="A71" s="129">
        <v>4</v>
      </c>
      <c r="B71" s="44"/>
      <c r="C71" s="44">
        <f t="shared" ca="1" si="0"/>
        <v>0</v>
      </c>
      <c r="D71" s="44">
        <f t="shared" ca="1" si="1"/>
        <v>0</v>
      </c>
      <c r="E71" s="44">
        <f t="shared" ca="1" si="2"/>
        <v>0</v>
      </c>
      <c r="F71" s="44">
        <f t="shared" ca="1" si="3"/>
        <v>0</v>
      </c>
      <c r="G71" s="44">
        <f t="shared" ca="1" si="4"/>
        <v>0</v>
      </c>
      <c r="H71" s="44">
        <f t="shared" ca="1" si="5"/>
        <v>0</v>
      </c>
      <c r="I71" s="44">
        <f t="shared" ca="1" si="6"/>
        <v>0</v>
      </c>
      <c r="J71" s="44">
        <f t="shared" ca="1" si="7"/>
        <v>0</v>
      </c>
      <c r="K71" s="44">
        <f t="shared" ca="1" si="8"/>
        <v>0</v>
      </c>
      <c r="L71" s="44">
        <f t="shared" ca="1" si="9"/>
        <v>0</v>
      </c>
      <c r="M71" s="44">
        <f t="shared" ca="1" si="10"/>
        <v>0</v>
      </c>
      <c r="N71" s="44">
        <f t="shared" ca="1" si="11"/>
        <v>0</v>
      </c>
      <c r="BC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),$A71,C$67)</f>
        <v>0</v>
      </c>
      <c r="BD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),$A71,D$67)</f>
        <v>0</v>
      </c>
      <c r="BE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),$A71,E$67)</f>
        <v>0</v>
      </c>
      <c r="BF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),$A71,F$67)</f>
        <v>0</v>
      </c>
      <c r="BG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),$A71,G$67)</f>
        <v>0</v>
      </c>
      <c r="BH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),$A71,H$67)</f>
        <v>0</v>
      </c>
      <c r="BI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),$A71,I$67)</f>
        <v>0</v>
      </c>
      <c r="BJ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),$A71,J$67)</f>
        <v>0</v>
      </c>
      <c r="BK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),$A71,K$67)</f>
        <v>0</v>
      </c>
      <c r="BL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),$A71,L$67)</f>
        <v>0</v>
      </c>
      <c r="BM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),$A71,M$67)</f>
        <v>0</v>
      </c>
      <c r="BN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),$A71,N$67)</f>
        <v>0</v>
      </c>
    </row>
    <row r="72" spans="1:66" x14ac:dyDescent="0.25">
      <c r="A72" s="129">
        <v>5</v>
      </c>
      <c r="B72" s="44"/>
      <c r="C72" s="44">
        <f t="shared" ca="1" si="0"/>
        <v>0</v>
      </c>
      <c r="D72" s="44">
        <f t="shared" ca="1" si="1"/>
        <v>0</v>
      </c>
      <c r="E72" s="44">
        <f t="shared" ca="1" si="2"/>
        <v>0</v>
      </c>
      <c r="F72" s="44">
        <f t="shared" ca="1" si="3"/>
        <v>0</v>
      </c>
      <c r="G72" s="44">
        <f t="shared" ca="1" si="4"/>
        <v>0</v>
      </c>
      <c r="H72" s="44">
        <f t="shared" ca="1" si="5"/>
        <v>0</v>
      </c>
      <c r="I72" s="44">
        <f t="shared" ca="1" si="6"/>
        <v>0</v>
      </c>
      <c r="J72" s="44">
        <f t="shared" ca="1" si="7"/>
        <v>0</v>
      </c>
      <c r="K72" s="44">
        <f t="shared" ca="1" si="8"/>
        <v>0</v>
      </c>
      <c r="L72" s="44">
        <f t="shared" ca="1" si="9"/>
        <v>0</v>
      </c>
      <c r="M72" s="44">
        <f t="shared" ca="1" si="10"/>
        <v>0</v>
      </c>
      <c r="N72" s="44">
        <f t="shared" ca="1" si="11"/>
        <v>0</v>
      </c>
      <c r="BC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),$A72,C$67)</f>
        <v>0</v>
      </c>
      <c r="BD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),$A72,D$67)</f>
        <v>0</v>
      </c>
      <c r="BE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),$A72,E$67)</f>
        <v>0</v>
      </c>
      <c r="BF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),$A72,F$67)</f>
        <v>0</v>
      </c>
      <c r="BG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),$A72,G$67)</f>
        <v>0</v>
      </c>
      <c r="BH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),$A72,H$67)</f>
        <v>0</v>
      </c>
      <c r="BI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),$A72,I$67)</f>
        <v>0</v>
      </c>
      <c r="BJ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),$A72,J$67)</f>
        <v>0</v>
      </c>
      <c r="BK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),$A72,K$67)</f>
        <v>0</v>
      </c>
      <c r="BL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),$A72,L$67)</f>
        <v>0</v>
      </c>
      <c r="BM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),$A72,M$67)</f>
        <v>0</v>
      </c>
      <c r="BN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),$A72,N$67)</f>
        <v>0</v>
      </c>
    </row>
    <row r="73" spans="1:66" x14ac:dyDescent="0.25">
      <c r="A73" s="129">
        <v>6</v>
      </c>
      <c r="B73" s="44"/>
      <c r="C73" s="44">
        <f t="shared" ca="1" si="0"/>
        <v>1706</v>
      </c>
      <c r="D73" s="44">
        <f t="shared" ca="1" si="1"/>
        <v>1593</v>
      </c>
      <c r="E73" s="44">
        <f t="shared" ca="1" si="2"/>
        <v>1414</v>
      </c>
      <c r="F73" s="44">
        <f t="shared" ca="1" si="3"/>
        <v>963</v>
      </c>
      <c r="G73" s="44">
        <f t="shared" ca="1" si="4"/>
        <v>704</v>
      </c>
      <c r="H73" s="44">
        <f t="shared" ca="1" si="5"/>
        <v>591</v>
      </c>
      <c r="I73" s="44">
        <f t="shared" ca="1" si="6"/>
        <v>482</v>
      </c>
      <c r="J73" s="44">
        <f t="shared" ca="1" si="7"/>
        <v>397</v>
      </c>
      <c r="K73" s="44">
        <f t="shared" ca="1" si="8"/>
        <v>412</v>
      </c>
      <c r="L73" s="44">
        <f t="shared" ca="1" si="9"/>
        <v>491</v>
      </c>
      <c r="M73" s="44">
        <f t="shared" ca="1" si="10"/>
        <v>702</v>
      </c>
      <c r="N73" s="44">
        <f t="shared" ca="1" si="11"/>
        <v>1204</v>
      </c>
      <c r="BC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),$A73,C$67)</f>
        <v>1705.95</v>
      </c>
      <c r="BD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),$A73,D$67)</f>
        <v>1593.24</v>
      </c>
      <c r="BE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),$A73,E$67)</f>
        <v>1414.25</v>
      </c>
      <c r="BF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),$A73,F$67)</f>
        <v>963.11</v>
      </c>
      <c r="BG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),$A73,G$67)</f>
        <v>704.33</v>
      </c>
      <c r="BH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),$A73,H$67)</f>
        <v>590.89</v>
      </c>
      <c r="BI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),$A73,I$67)</f>
        <v>481.82</v>
      </c>
      <c r="BJ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),$A73,J$67)</f>
        <v>396.51</v>
      </c>
      <c r="BK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),$A73,K$67)</f>
        <v>411.98</v>
      </c>
      <c r="BL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),$A73,L$67)</f>
        <v>490.88</v>
      </c>
      <c r="BM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),$A73,M$67)</f>
        <v>701.71</v>
      </c>
      <c r="BN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),$A73,N$67)</f>
        <v>1204.3800000000001</v>
      </c>
    </row>
    <row r="74" spans="1:66" x14ac:dyDescent="0.25">
      <c r="A74" s="129">
        <v>7</v>
      </c>
      <c r="B74" s="44"/>
      <c r="C74" s="44">
        <f t="shared" ca="1" si="0"/>
        <v>1904</v>
      </c>
      <c r="D74" s="44">
        <f t="shared" ca="1" si="1"/>
        <v>1794</v>
      </c>
      <c r="E74" s="44">
        <f t="shared" ca="1" si="2"/>
        <v>1597</v>
      </c>
      <c r="F74" s="44">
        <f t="shared" ca="1" si="3"/>
        <v>1089</v>
      </c>
      <c r="G74" s="44">
        <f t="shared" ca="1" si="4"/>
        <v>794</v>
      </c>
      <c r="H74" s="44">
        <f t="shared" ca="1" si="5"/>
        <v>661</v>
      </c>
      <c r="I74" s="44">
        <f t="shared" ca="1" si="6"/>
        <v>539</v>
      </c>
      <c r="J74" s="44">
        <f t="shared" ca="1" si="7"/>
        <v>443</v>
      </c>
      <c r="K74" s="44">
        <f t="shared" ca="1" si="8"/>
        <v>457</v>
      </c>
      <c r="L74" s="44">
        <f t="shared" ca="1" si="9"/>
        <v>544</v>
      </c>
      <c r="M74" s="44">
        <f t="shared" ca="1" si="10"/>
        <v>775</v>
      </c>
      <c r="N74" s="44">
        <f t="shared" ca="1" si="11"/>
        <v>1328</v>
      </c>
      <c r="BC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),$A74,C$67)</f>
        <v>1904.48</v>
      </c>
      <c r="BD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),$A74,D$67)</f>
        <v>1793.91</v>
      </c>
      <c r="BE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),$A74,E$67)</f>
        <v>1596.75</v>
      </c>
      <c r="BF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),$A74,F$67)</f>
        <v>1089.08</v>
      </c>
      <c r="BG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),$A74,G$67)</f>
        <v>793.63</v>
      </c>
      <c r="BH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),$A74,H$67)</f>
        <v>661.25</v>
      </c>
      <c r="BI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),$A74,I$67)</f>
        <v>538.79</v>
      </c>
      <c r="BJ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),$A74,J$67)</f>
        <v>442.87</v>
      </c>
      <c r="BK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),$A74,K$67)</f>
        <v>456.93</v>
      </c>
      <c r="BL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),$A74,L$67)</f>
        <v>544</v>
      </c>
      <c r="BM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),$A74,M$67)</f>
        <v>774.64</v>
      </c>
      <c r="BN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),$A74,N$67)</f>
        <v>1327.5</v>
      </c>
    </row>
    <row r="75" spans="1:66" x14ac:dyDescent="0.25">
      <c r="A75" s="129">
        <v>8</v>
      </c>
      <c r="B75" s="44"/>
      <c r="C75" s="44">
        <f t="shared" ca="1" si="0"/>
        <v>1947</v>
      </c>
      <c r="D75" s="44">
        <f t="shared" ca="1" si="1"/>
        <v>1843</v>
      </c>
      <c r="E75" s="44">
        <f t="shared" ca="1" si="2"/>
        <v>1642</v>
      </c>
      <c r="F75" s="44">
        <f t="shared" ca="1" si="3"/>
        <v>1124</v>
      </c>
      <c r="G75" s="44">
        <f t="shared" ca="1" si="4"/>
        <v>816</v>
      </c>
      <c r="H75" s="44">
        <f t="shared" ca="1" si="5"/>
        <v>679</v>
      </c>
      <c r="I75" s="44">
        <f t="shared" ca="1" si="6"/>
        <v>553</v>
      </c>
      <c r="J75" s="44">
        <f t="shared" ca="1" si="7"/>
        <v>454</v>
      </c>
      <c r="K75" s="44">
        <f t="shared" ca="1" si="8"/>
        <v>466</v>
      </c>
      <c r="L75" s="44">
        <f t="shared" ca="1" si="9"/>
        <v>555</v>
      </c>
      <c r="M75" s="44">
        <f t="shared" ca="1" si="10"/>
        <v>789</v>
      </c>
      <c r="N75" s="44">
        <f t="shared" ca="1" si="11"/>
        <v>1350</v>
      </c>
      <c r="BC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),$A75,C$67)</f>
        <v>1946.55</v>
      </c>
      <c r="BD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),$A75,D$67)</f>
        <v>1842.53</v>
      </c>
      <c r="BE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),$A75,E$67)</f>
        <v>1641.51</v>
      </c>
      <c r="BF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),$A75,F$67)</f>
        <v>1123.77</v>
      </c>
      <c r="BG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),$A75,G$67)</f>
        <v>815.98</v>
      </c>
      <c r="BH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),$A75,H$67)</f>
        <v>678.91</v>
      </c>
      <c r="BI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),$A75,I$67)</f>
        <v>552.64</v>
      </c>
      <c r="BJ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),$A75,J$67)</f>
        <v>453.82</v>
      </c>
      <c r="BK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),$A75,K$67)</f>
        <v>466.36</v>
      </c>
      <c r="BL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),$A75,L$67)</f>
        <v>554.92999999999995</v>
      </c>
      <c r="BM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),$A75,M$67)</f>
        <v>789.01</v>
      </c>
      <c r="BN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),$A75,N$67)</f>
        <v>1349.79</v>
      </c>
    </row>
    <row r="76" spans="1:66" x14ac:dyDescent="0.25">
      <c r="A76" s="129">
        <v>9</v>
      </c>
      <c r="B76" s="44"/>
      <c r="C76" s="44">
        <f t="shared" ca="1" si="0"/>
        <v>1963</v>
      </c>
      <c r="D76" s="44">
        <f t="shared" ca="1" si="1"/>
        <v>1863</v>
      </c>
      <c r="E76" s="44">
        <f t="shared" ca="1" si="2"/>
        <v>1661</v>
      </c>
      <c r="F76" s="44">
        <f t="shared" ca="1" si="3"/>
        <v>1140</v>
      </c>
      <c r="G76" s="44">
        <f t="shared" ca="1" si="4"/>
        <v>826</v>
      </c>
      <c r="H76" s="44">
        <f t="shared" ca="1" si="5"/>
        <v>687</v>
      </c>
      <c r="I76" s="44">
        <f t="shared" ca="1" si="6"/>
        <v>559</v>
      </c>
      <c r="J76" s="44">
        <f t="shared" ca="1" si="7"/>
        <v>459</v>
      </c>
      <c r="K76" s="44">
        <f t="shared" ca="1" si="8"/>
        <v>470</v>
      </c>
      <c r="L76" s="44">
        <f t="shared" ca="1" si="9"/>
        <v>559</v>
      </c>
      <c r="M76" s="44">
        <f t="shared" ca="1" si="10"/>
        <v>794</v>
      </c>
      <c r="N76" s="44">
        <f t="shared" ca="1" si="11"/>
        <v>1356</v>
      </c>
      <c r="BC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),$A76,C$67)</f>
        <v>1962.66</v>
      </c>
      <c r="BD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),$A76,D$67)</f>
        <v>1863.45</v>
      </c>
      <c r="BE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),$A76,E$67)</f>
        <v>1660.8</v>
      </c>
      <c r="BF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),$A76,F$67)</f>
        <v>1139.73</v>
      </c>
      <c r="BG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),$A76,G$67)</f>
        <v>825.7</v>
      </c>
      <c r="BH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),$A76,H$67)</f>
        <v>686.63</v>
      </c>
      <c r="BI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),$A76,I$67)</f>
        <v>558.72</v>
      </c>
      <c r="BJ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),$A76,J$67)</f>
        <v>458.67</v>
      </c>
      <c r="BK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),$A76,K$67)</f>
        <v>470.24</v>
      </c>
      <c r="BL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),$A76,L$67)</f>
        <v>559.09</v>
      </c>
      <c r="BM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),$A76,M$67)</f>
        <v>793.91</v>
      </c>
      <c r="BN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),$A76,N$67)</f>
        <v>1356.37</v>
      </c>
    </row>
    <row r="77" spans="1:66" x14ac:dyDescent="0.25">
      <c r="A77" s="129">
        <v>10</v>
      </c>
      <c r="B77" s="44"/>
      <c r="C77" s="44">
        <f t="shared" ca="1" si="0"/>
        <v>2012</v>
      </c>
      <c r="D77" s="44">
        <f t="shared" ca="1" si="1"/>
        <v>1923</v>
      </c>
      <c r="E77" s="44">
        <f t="shared" ca="1" si="2"/>
        <v>1715</v>
      </c>
      <c r="F77" s="44">
        <f t="shared" ca="1" si="3"/>
        <v>1183</v>
      </c>
      <c r="G77" s="44">
        <f t="shared" ca="1" si="4"/>
        <v>853</v>
      </c>
      <c r="H77" s="44">
        <f t="shared" ca="1" si="5"/>
        <v>708</v>
      </c>
      <c r="I77" s="44">
        <f t="shared" ca="1" si="6"/>
        <v>575</v>
      </c>
      <c r="J77" s="44">
        <f t="shared" ca="1" si="7"/>
        <v>472</v>
      </c>
      <c r="K77" s="44">
        <f t="shared" ca="1" si="8"/>
        <v>481</v>
      </c>
      <c r="L77" s="44">
        <f t="shared" ca="1" si="9"/>
        <v>572</v>
      </c>
      <c r="M77" s="44">
        <f t="shared" ca="1" si="10"/>
        <v>810</v>
      </c>
      <c r="N77" s="44">
        <f t="shared" ca="1" si="11"/>
        <v>1380</v>
      </c>
      <c r="BC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),$A77,C$67)</f>
        <v>2011.68</v>
      </c>
      <c r="BD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),$A77,D$67)</f>
        <v>1922.68</v>
      </c>
      <c r="BE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),$A77,E$67)</f>
        <v>1714.93</v>
      </c>
      <c r="BF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),$A77,F$67)</f>
        <v>1182.6199999999999</v>
      </c>
      <c r="BG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),$A77,G$67)</f>
        <v>852.54</v>
      </c>
      <c r="BH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),$A77,H$67)</f>
        <v>707.77</v>
      </c>
      <c r="BI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),$A77,I$67)</f>
        <v>575.35</v>
      </c>
      <c r="BJ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),$A77,J$67)</f>
        <v>471.74</v>
      </c>
      <c r="BK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),$A77,K$67)</f>
        <v>481.04</v>
      </c>
      <c r="BL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),$A77,L$67)</f>
        <v>571.67999999999995</v>
      </c>
      <c r="BM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),$A77,M$67)</f>
        <v>810.12</v>
      </c>
      <c r="BN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),$A77,N$67)</f>
        <v>1380.3</v>
      </c>
    </row>
    <row r="78" spans="1:66" x14ac:dyDescent="0.25">
      <c r="A78" s="129">
        <v>11</v>
      </c>
      <c r="B78" s="44"/>
      <c r="C78" s="44">
        <f t="shared" ca="1" si="0"/>
        <v>2124</v>
      </c>
      <c r="D78" s="44">
        <f t="shared" ca="1" si="1"/>
        <v>2048</v>
      </c>
      <c r="E78" s="44">
        <f t="shared" ca="1" si="2"/>
        <v>1830</v>
      </c>
      <c r="F78" s="44">
        <f t="shared" ca="1" si="3"/>
        <v>1271</v>
      </c>
      <c r="G78" s="44">
        <f t="shared" ca="1" si="4"/>
        <v>911</v>
      </c>
      <c r="H78" s="44">
        <f t="shared" ca="1" si="5"/>
        <v>754</v>
      </c>
      <c r="I78" s="44">
        <f t="shared" ca="1" si="6"/>
        <v>612</v>
      </c>
      <c r="J78" s="44">
        <f t="shared" ca="1" si="7"/>
        <v>501</v>
      </c>
      <c r="K78" s="44">
        <f t="shared" ca="1" si="8"/>
        <v>507</v>
      </c>
      <c r="L78" s="44">
        <f t="shared" ca="1" si="9"/>
        <v>602</v>
      </c>
      <c r="M78" s="44">
        <f t="shared" ca="1" si="10"/>
        <v>850</v>
      </c>
      <c r="N78" s="44">
        <f t="shared" ca="1" si="11"/>
        <v>1444</v>
      </c>
      <c r="BC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),$A78,C$67)</f>
        <v>2123.5700000000002</v>
      </c>
      <c r="BD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),$A78,D$67)</f>
        <v>2048.2600000000002</v>
      </c>
      <c r="BE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),$A78,E$67)</f>
        <v>1830.2</v>
      </c>
      <c r="BF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),$A78,F$67)</f>
        <v>1271.33</v>
      </c>
      <c r="BG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),$A78,G$67)</f>
        <v>911.46</v>
      </c>
      <c r="BH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),$A78,H$67)</f>
        <v>754.35</v>
      </c>
      <c r="BI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),$A78,I$67)</f>
        <v>611.66</v>
      </c>
      <c r="BJ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),$A78,J$67)</f>
        <v>500.75</v>
      </c>
      <c r="BK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),$A78,K$67)</f>
        <v>507.12</v>
      </c>
      <c r="BL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),$A78,L$67)</f>
        <v>601.84</v>
      </c>
      <c r="BM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),$A78,M$67)</f>
        <v>850.16</v>
      </c>
      <c r="BN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),$A78,N$67)</f>
        <v>1444.32</v>
      </c>
    </row>
    <row r="79" spans="1:66" x14ac:dyDescent="0.25">
      <c r="A79" s="129">
        <v>12</v>
      </c>
      <c r="B79" s="44"/>
      <c r="C79" s="44">
        <f t="shared" ca="1" si="0"/>
        <v>2396</v>
      </c>
      <c r="D79" s="44">
        <f t="shared" ca="1" si="1"/>
        <v>2338</v>
      </c>
      <c r="E79" s="44">
        <f t="shared" ca="1" si="2"/>
        <v>2099</v>
      </c>
      <c r="F79" s="44">
        <f t="shared" ca="1" si="3"/>
        <v>1471</v>
      </c>
      <c r="G79" s="44">
        <f t="shared" ca="1" si="4"/>
        <v>1049</v>
      </c>
      <c r="H79" s="44">
        <f t="shared" ca="1" si="5"/>
        <v>862</v>
      </c>
      <c r="I79" s="44">
        <f t="shared" ca="1" si="6"/>
        <v>696</v>
      </c>
      <c r="J79" s="44">
        <f t="shared" ca="1" si="7"/>
        <v>568</v>
      </c>
      <c r="K79" s="44">
        <f t="shared" ca="1" si="8"/>
        <v>570</v>
      </c>
      <c r="L79" s="44">
        <f t="shared" ca="1" si="9"/>
        <v>677</v>
      </c>
      <c r="M79" s="44">
        <f t="shared" ca="1" si="10"/>
        <v>953</v>
      </c>
      <c r="N79" s="44">
        <f t="shared" ca="1" si="11"/>
        <v>1614</v>
      </c>
      <c r="BC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),$A79,C$67)</f>
        <v>2396.2199999999998</v>
      </c>
      <c r="BD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),$A79,D$67)</f>
        <v>2338.35</v>
      </c>
      <c r="BE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),$A79,E$67)</f>
        <v>2099.42</v>
      </c>
      <c r="BF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),$A79,F$67)</f>
        <v>1470.74</v>
      </c>
      <c r="BG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),$A79,G$67)</f>
        <v>1048.73</v>
      </c>
      <c r="BH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),$A79,H$67)</f>
        <v>861.99</v>
      </c>
      <c r="BI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),$A79,I$67)</f>
        <v>695.95</v>
      </c>
      <c r="BJ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),$A79,J$67)</f>
        <v>568.11</v>
      </c>
      <c r="BK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),$A79,K$67)</f>
        <v>569.99</v>
      </c>
      <c r="BL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),$A79,L$67)</f>
        <v>677.01</v>
      </c>
      <c r="BM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),$A79,M$67)</f>
        <v>953.11</v>
      </c>
      <c r="BN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),$A79,N$67)</f>
        <v>1614.21</v>
      </c>
    </row>
    <row r="80" spans="1:66" x14ac:dyDescent="0.25">
      <c r="A80" s="129">
        <v>13</v>
      </c>
      <c r="B80" s="44"/>
      <c r="C80" s="44">
        <f t="shared" ca="1" si="0"/>
        <v>0</v>
      </c>
      <c r="D80" s="44">
        <f t="shared" ca="1" si="1"/>
        <v>0</v>
      </c>
      <c r="E80" s="44">
        <f t="shared" ca="1" si="2"/>
        <v>0</v>
      </c>
      <c r="F80" s="44">
        <f t="shared" ca="1" si="3"/>
        <v>0</v>
      </c>
      <c r="G80" s="44">
        <f t="shared" ca="1" si="4"/>
        <v>0</v>
      </c>
      <c r="H80" s="44">
        <f t="shared" ca="1" si="5"/>
        <v>0</v>
      </c>
      <c r="I80" s="44">
        <f t="shared" ca="1" si="6"/>
        <v>0</v>
      </c>
      <c r="J80" s="44">
        <f t="shared" ca="1" si="7"/>
        <v>0</v>
      </c>
      <c r="K80" s="44">
        <f t="shared" ca="1" si="8"/>
        <v>0</v>
      </c>
      <c r="L80" s="44">
        <f t="shared" ca="1" si="9"/>
        <v>0</v>
      </c>
      <c r="M80" s="44">
        <f t="shared" ca="1" si="10"/>
        <v>0</v>
      </c>
      <c r="N80" s="44">
        <f t="shared" ca="1" si="11"/>
        <v>0</v>
      </c>
      <c r="BC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),$A80,C$67)</f>
        <v>0</v>
      </c>
      <c r="BD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),$A80,D$67)</f>
        <v>0</v>
      </c>
      <c r="BE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),$A80,E$67)</f>
        <v>0</v>
      </c>
      <c r="BF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),$A80,F$67)</f>
        <v>0</v>
      </c>
      <c r="BG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),$A80,G$67)</f>
        <v>0</v>
      </c>
      <c r="BH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),$A80,H$67)</f>
        <v>0</v>
      </c>
      <c r="BI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),$A80,I$67)</f>
        <v>0</v>
      </c>
      <c r="BJ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),$A80,J$67)</f>
        <v>0</v>
      </c>
      <c r="BK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),$A80,K$67)</f>
        <v>0</v>
      </c>
      <c r="BL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),$A80,L$67)</f>
        <v>0</v>
      </c>
      <c r="BM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),$A80,M$67)</f>
        <v>0</v>
      </c>
      <c r="BN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),$A80,N$67)</f>
        <v>0</v>
      </c>
    </row>
    <row r="81" spans="1:66" x14ac:dyDescent="0.25">
      <c r="A81" s="129">
        <v>14</v>
      </c>
      <c r="B81" s="44"/>
      <c r="C81" s="44">
        <f t="shared" ca="1" si="0"/>
        <v>94</v>
      </c>
      <c r="D81" s="44">
        <f t="shared" ca="1" si="1"/>
        <v>96</v>
      </c>
      <c r="E81" s="44">
        <f t="shared" ca="1" si="2"/>
        <v>85</v>
      </c>
      <c r="F81" s="44">
        <f t="shared" ca="1" si="3"/>
        <v>58</v>
      </c>
      <c r="G81" s="44">
        <f t="shared" ca="1" si="4"/>
        <v>43</v>
      </c>
      <c r="H81" s="44">
        <f t="shared" ca="1" si="5"/>
        <v>35</v>
      </c>
      <c r="I81" s="44">
        <f t="shared" ca="1" si="6"/>
        <v>29</v>
      </c>
      <c r="J81" s="44">
        <f t="shared" ca="1" si="7"/>
        <v>24</v>
      </c>
      <c r="K81" s="44">
        <f t="shared" ca="1" si="8"/>
        <v>25</v>
      </c>
      <c r="L81" s="44">
        <f t="shared" ca="1" si="9"/>
        <v>30</v>
      </c>
      <c r="M81" s="44">
        <f t="shared" ca="1" si="10"/>
        <v>39</v>
      </c>
      <c r="N81" s="44">
        <f t="shared" ca="1" si="11"/>
        <v>69</v>
      </c>
      <c r="BC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),$A81,C$67)</f>
        <v>94.22</v>
      </c>
      <c r="BD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),$A81,D$67)</f>
        <v>96.17</v>
      </c>
      <c r="BE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),$A81,E$67)</f>
        <v>84.72</v>
      </c>
      <c r="BF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),$A81,F$67)</f>
        <v>58.1</v>
      </c>
      <c r="BG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),$A81,G$67)</f>
        <v>42.51</v>
      </c>
      <c r="BH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),$A81,H$67)</f>
        <v>35.29</v>
      </c>
      <c r="BI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),$A81,I$67)</f>
        <v>28.52</v>
      </c>
      <c r="BJ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),$A81,J$67)</f>
        <v>24.11</v>
      </c>
      <c r="BK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),$A81,K$67)</f>
        <v>24.64</v>
      </c>
      <c r="BL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),$A81,L$67)</f>
        <v>30.41</v>
      </c>
      <c r="BM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),$A81,M$67)</f>
        <v>39.049999999999997</v>
      </c>
      <c r="BN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),$A81,N$67)</f>
        <v>68.55</v>
      </c>
    </row>
    <row r="82" spans="1:66" x14ac:dyDescent="0.25">
      <c r="A82" s="129">
        <v>15</v>
      </c>
      <c r="B82" s="44"/>
      <c r="C82" s="44">
        <f t="shared" ca="1" si="0"/>
        <v>154</v>
      </c>
      <c r="D82" s="44">
        <f t="shared" ca="1" si="1"/>
        <v>158</v>
      </c>
      <c r="E82" s="44">
        <f t="shared" ca="1" si="2"/>
        <v>138</v>
      </c>
      <c r="F82" s="44">
        <f t="shared" ca="1" si="3"/>
        <v>94</v>
      </c>
      <c r="G82" s="44">
        <f t="shared" ca="1" si="4"/>
        <v>69</v>
      </c>
      <c r="H82" s="44">
        <f t="shared" ca="1" si="5"/>
        <v>58</v>
      </c>
      <c r="I82" s="44">
        <f t="shared" ca="1" si="6"/>
        <v>47</v>
      </c>
      <c r="J82" s="44">
        <f t="shared" ca="1" si="7"/>
        <v>40</v>
      </c>
      <c r="K82" s="44">
        <f t="shared" ca="1" si="8"/>
        <v>41</v>
      </c>
      <c r="L82" s="44">
        <f t="shared" ca="1" si="9"/>
        <v>49</v>
      </c>
      <c r="M82" s="44">
        <f t="shared" ca="1" si="10"/>
        <v>63</v>
      </c>
      <c r="N82" s="44">
        <f t="shared" ca="1" si="11"/>
        <v>111</v>
      </c>
      <c r="BC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),$A82,C$67)</f>
        <v>153.9</v>
      </c>
      <c r="BD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),$A82,D$67)</f>
        <v>157.97</v>
      </c>
      <c r="BE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),$A82,E$67)</f>
        <v>138.32</v>
      </c>
      <c r="BF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),$A82,F$67)</f>
        <v>93.61</v>
      </c>
      <c r="BG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),$A82,G$67)</f>
        <v>68.680000000000007</v>
      </c>
      <c r="BH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),$A82,H$67)</f>
        <v>57.7</v>
      </c>
      <c r="BI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),$A82,I$67)</f>
        <v>47.08</v>
      </c>
      <c r="BJ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),$A82,J$67)</f>
        <v>40.049999999999997</v>
      </c>
      <c r="BK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),$A82,K$67)</f>
        <v>41.04</v>
      </c>
      <c r="BL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),$A82,L$67)</f>
        <v>49.32</v>
      </c>
      <c r="BM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),$A82,M$67)</f>
        <v>63.12</v>
      </c>
      <c r="BN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),$A82,N$67)</f>
        <v>110.85</v>
      </c>
    </row>
    <row r="83" spans="1:66" x14ac:dyDescent="0.25">
      <c r="A83" s="129">
        <v>16</v>
      </c>
      <c r="B83" s="44"/>
      <c r="C83" s="44">
        <f t="shared" ca="1" si="0"/>
        <v>156</v>
      </c>
      <c r="D83" s="44">
        <f t="shared" ca="1" si="1"/>
        <v>160</v>
      </c>
      <c r="E83" s="44">
        <f t="shared" ca="1" si="2"/>
        <v>140</v>
      </c>
      <c r="F83" s="44">
        <f t="shared" ca="1" si="3"/>
        <v>95</v>
      </c>
      <c r="G83" s="44">
        <f t="shared" ca="1" si="4"/>
        <v>70</v>
      </c>
      <c r="H83" s="44">
        <f t="shared" ca="1" si="5"/>
        <v>59</v>
      </c>
      <c r="I83" s="44">
        <f t="shared" ca="1" si="6"/>
        <v>48</v>
      </c>
      <c r="J83" s="44">
        <f t="shared" ca="1" si="7"/>
        <v>41</v>
      </c>
      <c r="K83" s="44">
        <f t="shared" ca="1" si="8"/>
        <v>42</v>
      </c>
      <c r="L83" s="44">
        <f t="shared" ca="1" si="9"/>
        <v>50</v>
      </c>
      <c r="M83" s="44">
        <f t="shared" ca="1" si="10"/>
        <v>64</v>
      </c>
      <c r="N83" s="44">
        <f t="shared" ca="1" si="11"/>
        <v>112</v>
      </c>
      <c r="BC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),$A83,C$67)</f>
        <v>156.21</v>
      </c>
      <c r="BD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),$A83,D$67)</f>
        <v>160.43</v>
      </c>
      <c r="BE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),$A83,E$67)</f>
        <v>140.4</v>
      </c>
      <c r="BF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),$A83,F$67)</f>
        <v>95.14</v>
      </c>
      <c r="BG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),$A83,G$67)</f>
        <v>69.73</v>
      </c>
      <c r="BH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),$A83,H$67)</f>
        <v>58.72</v>
      </c>
      <c r="BI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),$A83,I$67)</f>
        <v>47.79</v>
      </c>
      <c r="BJ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),$A83,J$67)</f>
        <v>40.67</v>
      </c>
      <c r="BK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),$A83,K$67)</f>
        <v>41.65</v>
      </c>
      <c r="BL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),$A83,L$67)</f>
        <v>50.08</v>
      </c>
      <c r="BM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),$A83,M$67)</f>
        <v>64.11</v>
      </c>
      <c r="BN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),$A83,N$67)</f>
        <v>112.38</v>
      </c>
    </row>
    <row r="84" spans="1:66" x14ac:dyDescent="0.25">
      <c r="A84" s="129">
        <v>17</v>
      </c>
      <c r="B84" s="44"/>
      <c r="C84" s="44">
        <f t="shared" ca="1" si="0"/>
        <v>3196</v>
      </c>
      <c r="D84" s="44">
        <f t="shared" ca="1" si="1"/>
        <v>3270</v>
      </c>
      <c r="E84" s="44">
        <f t="shared" ca="1" si="2"/>
        <v>2941</v>
      </c>
      <c r="F84" s="44">
        <f t="shared" ca="1" si="3"/>
        <v>2110</v>
      </c>
      <c r="G84" s="44">
        <f t="shared" ca="1" si="4"/>
        <v>1514</v>
      </c>
      <c r="H84" s="44">
        <f t="shared" ca="1" si="5"/>
        <v>1272</v>
      </c>
      <c r="I84" s="44">
        <f t="shared" ca="1" si="6"/>
        <v>1033</v>
      </c>
      <c r="J84" s="44">
        <f t="shared" ca="1" si="7"/>
        <v>857</v>
      </c>
      <c r="K84" s="44">
        <f t="shared" ca="1" si="8"/>
        <v>845</v>
      </c>
      <c r="L84" s="44">
        <f t="shared" ca="1" si="9"/>
        <v>975</v>
      </c>
      <c r="M84" s="44">
        <f t="shared" ca="1" si="10"/>
        <v>1319</v>
      </c>
      <c r="N84" s="44">
        <f t="shared" ca="1" si="11"/>
        <v>2174</v>
      </c>
      <c r="BC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),$A84,C$67)</f>
        <v>3196.47</v>
      </c>
      <c r="BD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),$A84,D$67)</f>
        <v>3269.86</v>
      </c>
      <c r="BE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),$A84,E$67)</f>
        <v>2941.28</v>
      </c>
      <c r="BF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),$A84,F$67)</f>
        <v>2109.66</v>
      </c>
      <c r="BG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),$A84,G$67)</f>
        <v>1514.4</v>
      </c>
      <c r="BH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),$A84,H$67)</f>
        <v>1272.26</v>
      </c>
      <c r="BI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),$A84,I$67)</f>
        <v>1032.98</v>
      </c>
      <c r="BJ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),$A84,J$67)</f>
        <v>857.45</v>
      </c>
      <c r="BK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),$A84,K$67)</f>
        <v>845.14</v>
      </c>
      <c r="BL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),$A84,L$67)</f>
        <v>975.2</v>
      </c>
      <c r="BM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),$A84,M$67)</f>
        <v>1318.76</v>
      </c>
      <c r="BN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),$A84,N$67)</f>
        <v>2173.54</v>
      </c>
    </row>
    <row r="85" spans="1:66" x14ac:dyDescent="0.25">
      <c r="A85" s="129">
        <v>18</v>
      </c>
      <c r="B85" s="44"/>
      <c r="C85" s="44">
        <f t="shared" ca="1" si="0"/>
        <v>3570</v>
      </c>
      <c r="D85" s="44">
        <f t="shared" ca="1" si="1"/>
        <v>3705</v>
      </c>
      <c r="E85" s="44">
        <f t="shared" ca="1" si="2"/>
        <v>3353</v>
      </c>
      <c r="F85" s="44">
        <f t="shared" ca="1" si="3"/>
        <v>2425</v>
      </c>
      <c r="G85" s="44">
        <f t="shared" ca="1" si="4"/>
        <v>1733</v>
      </c>
      <c r="H85" s="44">
        <f t="shared" ca="1" si="5"/>
        <v>1462</v>
      </c>
      <c r="I85" s="44">
        <f t="shared" ca="1" si="6"/>
        <v>1190</v>
      </c>
      <c r="J85" s="44">
        <f t="shared" ca="1" si="7"/>
        <v>994</v>
      </c>
      <c r="K85" s="44">
        <f t="shared" ca="1" si="8"/>
        <v>972</v>
      </c>
      <c r="L85" s="44">
        <f t="shared" ca="1" si="9"/>
        <v>1122</v>
      </c>
      <c r="M85" s="44">
        <f t="shared" ca="1" si="10"/>
        <v>1486</v>
      </c>
      <c r="N85" s="44">
        <f t="shared" ca="1" si="11"/>
        <v>2408</v>
      </c>
      <c r="BC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),$A85,C$67)</f>
        <v>3569.64</v>
      </c>
      <c r="BD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),$A85,D$67)</f>
        <v>3704.93</v>
      </c>
      <c r="BE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),$A85,E$67)</f>
        <v>3353.46</v>
      </c>
      <c r="BF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),$A85,F$67)</f>
        <v>2424.5100000000002</v>
      </c>
      <c r="BG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),$A85,G$67)</f>
        <v>1733.02</v>
      </c>
      <c r="BH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),$A85,H$67)</f>
        <v>1462.21</v>
      </c>
      <c r="BI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),$A85,I$67)</f>
        <v>1190.1300000000001</v>
      </c>
      <c r="BJ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),$A85,J$67)</f>
        <v>994.34</v>
      </c>
      <c r="BK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),$A85,K$67)</f>
        <v>972.32</v>
      </c>
      <c r="BL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),$A85,L$67)</f>
        <v>1122.0899999999999</v>
      </c>
      <c r="BM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),$A85,M$67)</f>
        <v>1485.8</v>
      </c>
      <c r="BN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),$A85,N$67)</f>
        <v>2407.98</v>
      </c>
    </row>
    <row r="86" spans="1:66" x14ac:dyDescent="0.25">
      <c r="A86" s="129">
        <v>19</v>
      </c>
      <c r="B86" s="44"/>
      <c r="C86" s="44">
        <f t="shared" ca="1" si="0"/>
        <v>0</v>
      </c>
      <c r="D86" s="44">
        <f t="shared" ca="1" si="1"/>
        <v>0</v>
      </c>
      <c r="E86" s="44">
        <f t="shared" ca="1" si="2"/>
        <v>0</v>
      </c>
      <c r="F86" s="44">
        <f t="shared" ca="1" si="3"/>
        <v>0</v>
      </c>
      <c r="G86" s="44">
        <f t="shared" ca="1" si="4"/>
        <v>0</v>
      </c>
      <c r="H86" s="44">
        <f t="shared" ca="1" si="5"/>
        <v>0</v>
      </c>
      <c r="I86" s="44">
        <f t="shared" ca="1" si="6"/>
        <v>0</v>
      </c>
      <c r="J86" s="44">
        <f t="shared" ca="1" si="7"/>
        <v>0</v>
      </c>
      <c r="K86" s="44">
        <f t="shared" ca="1" si="8"/>
        <v>0</v>
      </c>
      <c r="L86" s="44">
        <f t="shared" ca="1" si="9"/>
        <v>0</v>
      </c>
      <c r="M86" s="44">
        <f t="shared" ca="1" si="10"/>
        <v>0</v>
      </c>
      <c r="N86" s="44">
        <f t="shared" ca="1" si="11"/>
        <v>0</v>
      </c>
      <c r="BC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),$A86,C$67)</f>
        <v>0</v>
      </c>
      <c r="BD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),$A86,D$67)</f>
        <v>0</v>
      </c>
      <c r="BE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),$A86,E$67)</f>
        <v>0</v>
      </c>
      <c r="BF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),$A86,F$67)</f>
        <v>0</v>
      </c>
      <c r="BG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),$A86,G$67)</f>
        <v>0</v>
      </c>
      <c r="BH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),$A86,H$67)</f>
        <v>0</v>
      </c>
      <c r="BI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),$A86,I$67)</f>
        <v>0</v>
      </c>
      <c r="BJ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),$A86,J$67)</f>
        <v>0</v>
      </c>
      <c r="BK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),$A86,K$67)</f>
        <v>0</v>
      </c>
      <c r="BL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),$A86,L$67)</f>
        <v>0</v>
      </c>
      <c r="BM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),$A86,M$67)</f>
        <v>0</v>
      </c>
      <c r="BN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),$A86,N$67)</f>
        <v>0</v>
      </c>
    </row>
    <row r="87" spans="1:66" x14ac:dyDescent="0.25">
      <c r="A87" s="129">
        <v>20</v>
      </c>
      <c r="B87" s="44"/>
      <c r="C87" s="44">
        <f t="shared" ca="1" si="0"/>
        <v>316</v>
      </c>
      <c r="D87" s="44">
        <f t="shared" ca="1" si="1"/>
        <v>320</v>
      </c>
      <c r="E87" s="44">
        <f t="shared" ca="1" si="2"/>
        <v>291</v>
      </c>
      <c r="F87" s="44">
        <f t="shared" ca="1" si="3"/>
        <v>207</v>
      </c>
      <c r="G87" s="44">
        <f t="shared" ca="1" si="4"/>
        <v>132</v>
      </c>
      <c r="H87" s="44">
        <f t="shared" ca="1" si="5"/>
        <v>100</v>
      </c>
      <c r="I87" s="44">
        <f t="shared" ca="1" si="6"/>
        <v>79</v>
      </c>
      <c r="J87" s="44">
        <f t="shared" ca="1" si="7"/>
        <v>63</v>
      </c>
      <c r="K87" s="44">
        <f t="shared" ca="1" si="8"/>
        <v>54</v>
      </c>
      <c r="L87" s="44">
        <f t="shared" ca="1" si="9"/>
        <v>66</v>
      </c>
      <c r="M87" s="44">
        <f t="shared" ca="1" si="10"/>
        <v>118</v>
      </c>
      <c r="N87" s="44">
        <f t="shared" ca="1" si="11"/>
        <v>228</v>
      </c>
      <c r="BC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),$A87,C$67)</f>
        <v>316.2</v>
      </c>
      <c r="BD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),$A87,D$67)</f>
        <v>319.87</v>
      </c>
      <c r="BE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),$A87,E$67)</f>
        <v>290.58999999999997</v>
      </c>
      <c r="BF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),$A87,F$67)</f>
        <v>207.16</v>
      </c>
      <c r="BG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),$A87,G$67)</f>
        <v>131.51</v>
      </c>
      <c r="BH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),$A87,H$67)</f>
        <v>100.08</v>
      </c>
      <c r="BI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),$A87,I$67)</f>
        <v>78.77</v>
      </c>
      <c r="BJ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),$A87,J$67)</f>
        <v>62.65</v>
      </c>
      <c r="BK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),$A87,K$67)</f>
        <v>54.11</v>
      </c>
      <c r="BL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),$A87,L$67)</f>
        <v>65.97</v>
      </c>
      <c r="BM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),$A87,M$67)</f>
        <v>118.09</v>
      </c>
      <c r="BN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),$A87,N$67)</f>
        <v>228.45</v>
      </c>
    </row>
    <row r="88" spans="1:66" x14ac:dyDescent="0.25">
      <c r="A88" s="129">
        <v>21</v>
      </c>
      <c r="B88" s="44"/>
      <c r="C88" s="44">
        <f t="shared" ca="1" si="0"/>
        <v>374</v>
      </c>
      <c r="D88" s="44">
        <f t="shared" ca="1" si="1"/>
        <v>394</v>
      </c>
      <c r="E88" s="44">
        <f t="shared" ca="1" si="2"/>
        <v>379</v>
      </c>
      <c r="F88" s="44">
        <f t="shared" ca="1" si="3"/>
        <v>266</v>
      </c>
      <c r="G88" s="44">
        <f t="shared" ca="1" si="4"/>
        <v>186</v>
      </c>
      <c r="H88" s="44">
        <f t="shared" ca="1" si="5"/>
        <v>163</v>
      </c>
      <c r="I88" s="44">
        <f t="shared" ca="1" si="6"/>
        <v>137</v>
      </c>
      <c r="J88" s="44">
        <f t="shared" ca="1" si="7"/>
        <v>118</v>
      </c>
      <c r="K88" s="44">
        <f t="shared" ca="1" si="8"/>
        <v>122</v>
      </c>
      <c r="L88" s="44">
        <f t="shared" ca="1" si="9"/>
        <v>146</v>
      </c>
      <c r="M88" s="44">
        <f t="shared" ca="1" si="10"/>
        <v>184</v>
      </c>
      <c r="N88" s="44">
        <f t="shared" ca="1" si="11"/>
        <v>267</v>
      </c>
      <c r="BC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),$A88,C$67)</f>
        <v>374</v>
      </c>
      <c r="BD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),$A88,D$67)</f>
        <v>394</v>
      </c>
      <c r="BE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),$A88,E$67)</f>
        <v>379</v>
      </c>
      <c r="BF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),$A88,F$67)</f>
        <v>266</v>
      </c>
      <c r="BG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),$A88,G$67)</f>
        <v>186</v>
      </c>
      <c r="BH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),$A88,H$67)</f>
        <v>163</v>
      </c>
      <c r="BI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),$A88,I$67)</f>
        <v>137</v>
      </c>
      <c r="BJ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),$A88,J$67)</f>
        <v>118</v>
      </c>
      <c r="BK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),$A88,K$67)</f>
        <v>122</v>
      </c>
      <c r="BL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),$A88,L$67)</f>
        <v>146</v>
      </c>
      <c r="BM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),$A88,M$67)</f>
        <v>184</v>
      </c>
      <c r="BN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),$A88,N$67)</f>
        <v>267</v>
      </c>
    </row>
    <row r="89" spans="1:66" x14ac:dyDescent="0.25">
      <c r="A89" s="129">
        <v>22</v>
      </c>
      <c r="B89" s="44"/>
      <c r="C89" s="44">
        <f t="shared" ca="1" si="0"/>
        <v>184</v>
      </c>
      <c r="D89" s="44">
        <f t="shared" ca="1" si="1"/>
        <v>189</v>
      </c>
      <c r="E89" s="44">
        <f t="shared" ca="1" si="2"/>
        <v>193</v>
      </c>
      <c r="F89" s="44">
        <f t="shared" ca="1" si="3"/>
        <v>145</v>
      </c>
      <c r="G89" s="44">
        <f t="shared" ca="1" si="4"/>
        <v>93</v>
      </c>
      <c r="H89" s="44">
        <f t="shared" ca="1" si="5"/>
        <v>70</v>
      </c>
      <c r="I89" s="44">
        <f t="shared" ca="1" si="6"/>
        <v>55</v>
      </c>
      <c r="J89" s="44">
        <f t="shared" ca="1" si="7"/>
        <v>43</v>
      </c>
      <c r="K89" s="44">
        <f t="shared" ca="1" si="8"/>
        <v>37</v>
      </c>
      <c r="L89" s="44">
        <f t="shared" ca="1" si="9"/>
        <v>43</v>
      </c>
      <c r="M89" s="44">
        <f t="shared" ca="1" si="10"/>
        <v>76</v>
      </c>
      <c r="N89" s="44">
        <f t="shared" ca="1" si="11"/>
        <v>141</v>
      </c>
      <c r="BC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),$A89,C$67)</f>
        <v>184.32</v>
      </c>
      <c r="BD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),$A89,D$67)</f>
        <v>189.02</v>
      </c>
      <c r="BE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),$A89,E$67)</f>
        <v>192.52</v>
      </c>
      <c r="BF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),$A89,F$67)</f>
        <v>145.30000000000001</v>
      </c>
      <c r="BG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),$A89,G$67)</f>
        <v>92.82</v>
      </c>
      <c r="BH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),$A89,H$67)</f>
        <v>70.319999999999993</v>
      </c>
      <c r="BI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),$A89,I$67)</f>
        <v>55.2</v>
      </c>
      <c r="BJ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),$A89,J$67)</f>
        <v>43.48</v>
      </c>
      <c r="BK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),$A89,K$67)</f>
        <v>37.01</v>
      </c>
      <c r="BL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),$A89,L$67)</f>
        <v>43.36</v>
      </c>
      <c r="BM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),$A89,M$67)</f>
        <v>75.83</v>
      </c>
      <c r="BN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),$A89,N$67)</f>
        <v>140.88</v>
      </c>
    </row>
    <row r="90" spans="1:66" x14ac:dyDescent="0.25">
      <c r="A90" s="129">
        <v>23</v>
      </c>
      <c r="B90" s="44"/>
      <c r="C90" s="58">
        <f t="shared" ca="1" si="0"/>
        <v>261</v>
      </c>
      <c r="D90" s="58">
        <f t="shared" ca="1" si="1"/>
        <v>288</v>
      </c>
      <c r="E90" s="58">
        <f t="shared" ca="1" si="2"/>
        <v>290</v>
      </c>
      <c r="F90" s="58">
        <f t="shared" ca="1" si="3"/>
        <v>229</v>
      </c>
      <c r="G90" s="58">
        <f t="shared" ca="1" si="4"/>
        <v>143</v>
      </c>
      <c r="H90" s="58">
        <f t="shared" ca="1" si="5"/>
        <v>105</v>
      </c>
      <c r="I90" s="58">
        <f t="shared" ca="1" si="6"/>
        <v>82</v>
      </c>
      <c r="J90" s="58">
        <f t="shared" ca="1" si="7"/>
        <v>64</v>
      </c>
      <c r="K90" s="58">
        <f t="shared" ca="1" si="8"/>
        <v>56</v>
      </c>
      <c r="L90" s="58">
        <f t="shared" ca="1" si="9"/>
        <v>72</v>
      </c>
      <c r="M90" s="58">
        <f t="shared" ca="1" si="10"/>
        <v>121</v>
      </c>
      <c r="N90" s="58">
        <f t="shared" ca="1" si="11"/>
        <v>195</v>
      </c>
      <c r="BC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),$A90,C$67)</f>
        <v>260.93</v>
      </c>
      <c r="BD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),$A90,D$67)</f>
        <v>288.11</v>
      </c>
      <c r="BE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),$A90,E$67)</f>
        <v>290.33</v>
      </c>
      <c r="BF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),$A90,F$67)</f>
        <v>228.78</v>
      </c>
      <c r="BG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),$A90,G$67)</f>
        <v>143.1</v>
      </c>
      <c r="BH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),$A90,H$67)</f>
        <v>104.83</v>
      </c>
      <c r="BI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),$A90,I$67)</f>
        <v>81.709999999999994</v>
      </c>
      <c r="BJ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),$A90,J$67)</f>
        <v>64.400000000000006</v>
      </c>
      <c r="BK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),$A90,K$67)</f>
        <v>55.6</v>
      </c>
      <c r="BL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),$A90,L$67)</f>
        <v>72.41</v>
      </c>
      <c r="BM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),$A90,M$67)</f>
        <v>120.7</v>
      </c>
      <c r="BN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),$A90,N$67)</f>
        <v>194.65</v>
      </c>
    </row>
    <row r="91" spans="1:66" x14ac:dyDescent="0.25">
      <c r="A91" s="129">
        <v>24</v>
      </c>
      <c r="B91" s="44"/>
      <c r="C91" s="44">
        <f t="shared" ca="1" si="0"/>
        <v>863</v>
      </c>
      <c r="D91" s="44">
        <f t="shared" ca="1" si="1"/>
        <v>868</v>
      </c>
      <c r="E91" s="44">
        <f t="shared" ca="1" si="2"/>
        <v>831</v>
      </c>
      <c r="F91" s="44">
        <f t="shared" ca="1" si="3"/>
        <v>601</v>
      </c>
      <c r="G91" s="44">
        <f t="shared" ca="1" si="4"/>
        <v>383</v>
      </c>
      <c r="H91" s="44">
        <f t="shared" ca="1" si="5"/>
        <v>294</v>
      </c>
      <c r="I91" s="44">
        <f t="shared" ca="1" si="6"/>
        <v>235</v>
      </c>
      <c r="J91" s="44">
        <f t="shared" ca="1" si="7"/>
        <v>188</v>
      </c>
      <c r="K91" s="44">
        <f t="shared" ca="1" si="8"/>
        <v>166</v>
      </c>
      <c r="L91" s="44">
        <f t="shared" ca="1" si="9"/>
        <v>196</v>
      </c>
      <c r="M91" s="44">
        <f t="shared" ca="1" si="10"/>
        <v>342</v>
      </c>
      <c r="N91" s="44">
        <f t="shared" ca="1" si="11"/>
        <v>637</v>
      </c>
      <c r="BC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),$A91,C$67)</f>
        <v>863.27</v>
      </c>
      <c r="BD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),$A91,D$67)</f>
        <v>867.72</v>
      </c>
      <c r="BE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),$A91,E$67)</f>
        <v>830.91</v>
      </c>
      <c r="BF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),$A91,F$67)</f>
        <v>601.32000000000005</v>
      </c>
      <c r="BG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),$A91,G$67)</f>
        <v>383.1</v>
      </c>
      <c r="BH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),$A91,H$67)</f>
        <v>294.10000000000002</v>
      </c>
      <c r="BI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),$A91,I$67)</f>
        <v>234.79</v>
      </c>
      <c r="BJ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),$A91,J$67)</f>
        <v>188.45</v>
      </c>
      <c r="BK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),$A91,K$67)</f>
        <v>165.59</v>
      </c>
      <c r="BL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),$A91,L$67)</f>
        <v>195.64</v>
      </c>
      <c r="BM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),$A91,M$67)</f>
        <v>342.49</v>
      </c>
      <c r="BN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),$A91,N$67)</f>
        <v>637.22</v>
      </c>
    </row>
    <row r="92" spans="1:66" x14ac:dyDescent="0.25">
      <c r="A92" s="129">
        <v>25</v>
      </c>
      <c r="B92" s="44"/>
      <c r="C92" s="44">
        <f t="shared" ca="1" si="0"/>
        <v>509</v>
      </c>
      <c r="D92" s="44">
        <f t="shared" ca="1" si="1"/>
        <v>517</v>
      </c>
      <c r="E92" s="44">
        <f t="shared" ca="1" si="2"/>
        <v>484</v>
      </c>
      <c r="F92" s="44">
        <f t="shared" ca="1" si="3"/>
        <v>361</v>
      </c>
      <c r="G92" s="44">
        <f t="shared" ca="1" si="4"/>
        <v>249</v>
      </c>
      <c r="H92" s="44">
        <f t="shared" ca="1" si="5"/>
        <v>194</v>
      </c>
      <c r="I92" s="44">
        <f t="shared" ca="1" si="6"/>
        <v>160</v>
      </c>
      <c r="J92" s="44">
        <f t="shared" ca="1" si="7"/>
        <v>130</v>
      </c>
      <c r="K92" s="44">
        <f t="shared" ca="1" si="8"/>
        <v>118</v>
      </c>
      <c r="L92" s="44">
        <f t="shared" ca="1" si="9"/>
        <v>146</v>
      </c>
      <c r="M92" s="44">
        <f t="shared" ca="1" si="10"/>
        <v>219</v>
      </c>
      <c r="N92" s="44">
        <f t="shared" ca="1" si="11"/>
        <v>365</v>
      </c>
      <c r="BC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),$A92,C$67)</f>
        <v>509.13</v>
      </c>
      <c r="BD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),$A92,D$67)</f>
        <v>516.71</v>
      </c>
      <c r="BE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),$A92,E$67)</f>
        <v>484.3</v>
      </c>
      <c r="BF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),$A92,F$67)</f>
        <v>361.14</v>
      </c>
      <c r="BG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),$A92,G$67)</f>
        <v>248.68</v>
      </c>
      <c r="BH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),$A92,H$67)</f>
        <v>194.08</v>
      </c>
      <c r="BI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),$A92,I$67)</f>
        <v>159.63</v>
      </c>
      <c r="BJ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),$A92,J$67)</f>
        <v>129.96</v>
      </c>
      <c r="BK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),$A92,K$67)</f>
        <v>118.28</v>
      </c>
      <c r="BL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),$A92,L$67)</f>
        <v>145.83000000000001</v>
      </c>
      <c r="BM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),$A92,M$67)</f>
        <v>218.64</v>
      </c>
      <c r="BN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),$A92,N$67)</f>
        <v>365.03</v>
      </c>
    </row>
    <row r="93" spans="1:66" x14ac:dyDescent="0.25">
      <c r="A93" s="129">
        <v>26</v>
      </c>
      <c r="B93" s="44"/>
      <c r="C93" s="44">
        <f t="shared" ca="1" si="0"/>
        <v>0</v>
      </c>
      <c r="D93" s="44">
        <f t="shared" ca="1" si="1"/>
        <v>0</v>
      </c>
      <c r="E93" s="44">
        <f t="shared" ca="1" si="2"/>
        <v>0</v>
      </c>
      <c r="F93" s="44">
        <f t="shared" ca="1" si="3"/>
        <v>0</v>
      </c>
      <c r="G93" s="44">
        <f t="shared" ca="1" si="4"/>
        <v>0</v>
      </c>
      <c r="H93" s="44">
        <f t="shared" ca="1" si="5"/>
        <v>0</v>
      </c>
      <c r="I93" s="44">
        <f t="shared" ca="1" si="6"/>
        <v>0</v>
      </c>
      <c r="J93" s="44">
        <f t="shared" ca="1" si="7"/>
        <v>0</v>
      </c>
      <c r="K93" s="44">
        <f t="shared" ca="1" si="8"/>
        <v>0</v>
      </c>
      <c r="L93" s="44">
        <f t="shared" ca="1" si="9"/>
        <v>0</v>
      </c>
      <c r="M93" s="44">
        <f t="shared" ca="1" si="10"/>
        <v>0</v>
      </c>
      <c r="N93" s="44">
        <f t="shared" ca="1" si="11"/>
        <v>0</v>
      </c>
      <c r="BC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),$A93,C$67)</f>
        <v>0</v>
      </c>
      <c r="BD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),$A93,D$67)</f>
        <v>0</v>
      </c>
      <c r="BE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),$A93,E$67)</f>
        <v>0</v>
      </c>
      <c r="BF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),$A93,F$67)</f>
        <v>0</v>
      </c>
      <c r="BG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),$A93,G$67)</f>
        <v>0</v>
      </c>
      <c r="BH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),$A93,H$67)</f>
        <v>0</v>
      </c>
      <c r="BI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),$A93,I$67)</f>
        <v>0</v>
      </c>
      <c r="BJ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),$A93,J$67)</f>
        <v>0</v>
      </c>
      <c r="BK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),$A93,K$67)</f>
        <v>0</v>
      </c>
      <c r="BL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),$A93,L$67)</f>
        <v>0</v>
      </c>
      <c r="BM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),$A93,M$67)</f>
        <v>0</v>
      </c>
      <c r="BN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),$A93,N$67)</f>
        <v>0</v>
      </c>
    </row>
    <row r="94" spans="1:66" x14ac:dyDescent="0.25">
      <c r="A94" s="129">
        <v>27</v>
      </c>
      <c r="B94" s="44"/>
      <c r="C94" s="44">
        <f t="shared" ca="1" si="0"/>
        <v>0</v>
      </c>
      <c r="D94" s="44">
        <f t="shared" ca="1" si="1"/>
        <v>0</v>
      </c>
      <c r="E94" s="44">
        <f t="shared" ca="1" si="2"/>
        <v>0</v>
      </c>
      <c r="F94" s="44">
        <f t="shared" ca="1" si="3"/>
        <v>0</v>
      </c>
      <c r="G94" s="44">
        <f t="shared" ca="1" si="4"/>
        <v>0</v>
      </c>
      <c r="H94" s="44">
        <f t="shared" ca="1" si="5"/>
        <v>0</v>
      </c>
      <c r="I94" s="44">
        <f t="shared" ca="1" si="6"/>
        <v>0</v>
      </c>
      <c r="J94" s="44">
        <f t="shared" ca="1" si="7"/>
        <v>0</v>
      </c>
      <c r="K94" s="44">
        <f t="shared" ca="1" si="8"/>
        <v>0</v>
      </c>
      <c r="L94" s="44">
        <f t="shared" ca="1" si="9"/>
        <v>0</v>
      </c>
      <c r="M94" s="44">
        <f t="shared" ca="1" si="10"/>
        <v>0</v>
      </c>
      <c r="N94" s="44">
        <f t="shared" ca="1" si="11"/>
        <v>0</v>
      </c>
      <c r="BC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),$A94,C$67)</f>
        <v>0</v>
      </c>
      <c r="BD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),$A94,D$67)</f>
        <v>0</v>
      </c>
      <c r="BE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),$A94,E$67)</f>
        <v>0</v>
      </c>
      <c r="BF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),$A94,F$67)</f>
        <v>0</v>
      </c>
      <c r="BG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),$A94,G$67)</f>
        <v>0</v>
      </c>
      <c r="BH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),$A94,H$67)</f>
        <v>0</v>
      </c>
      <c r="BI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),$A94,I$67)</f>
        <v>0</v>
      </c>
      <c r="BJ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),$A94,J$67)</f>
        <v>0</v>
      </c>
      <c r="BK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),$A94,K$67)</f>
        <v>0</v>
      </c>
      <c r="BL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),$A94,L$67)</f>
        <v>0</v>
      </c>
      <c r="BM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),$A94,M$67)</f>
        <v>0</v>
      </c>
      <c r="BN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),$A94,N$67)</f>
        <v>0</v>
      </c>
    </row>
    <row r="95" spans="1:66" x14ac:dyDescent="0.25">
      <c r="A95" s="129">
        <v>28</v>
      </c>
      <c r="B95" s="44"/>
      <c r="C95" s="44">
        <f t="shared" ca="1" si="0"/>
        <v>614</v>
      </c>
      <c r="D95" s="44">
        <f t="shared" ca="1" si="1"/>
        <v>627</v>
      </c>
      <c r="E95" s="44">
        <f t="shared" ca="1" si="2"/>
        <v>590</v>
      </c>
      <c r="F95" s="44">
        <f t="shared" ca="1" si="3"/>
        <v>447</v>
      </c>
      <c r="G95" s="44">
        <f t="shared" ca="1" si="4"/>
        <v>307</v>
      </c>
      <c r="H95" s="44">
        <f t="shared" ca="1" si="5"/>
        <v>241</v>
      </c>
      <c r="I95" s="44">
        <f t="shared" ca="1" si="6"/>
        <v>199</v>
      </c>
      <c r="J95" s="44">
        <f t="shared" ca="1" si="7"/>
        <v>165</v>
      </c>
      <c r="K95" s="44">
        <f t="shared" ca="1" si="8"/>
        <v>151</v>
      </c>
      <c r="L95" s="44">
        <f t="shared" ca="1" si="9"/>
        <v>181</v>
      </c>
      <c r="M95" s="44">
        <f t="shared" ca="1" si="10"/>
        <v>268</v>
      </c>
      <c r="N95" s="44">
        <f t="shared" ca="1" si="11"/>
        <v>441</v>
      </c>
      <c r="BC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),$A95,C$67)</f>
        <v>613.87</v>
      </c>
      <c r="BD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),$A95,D$67)</f>
        <v>627.48</v>
      </c>
      <c r="BE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),$A95,E$67)</f>
        <v>590.23</v>
      </c>
      <c r="BF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),$A95,F$67)</f>
        <v>447.34</v>
      </c>
      <c r="BG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),$A95,G$67)</f>
        <v>307.01</v>
      </c>
      <c r="BH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),$A95,H$67)</f>
        <v>240.88</v>
      </c>
      <c r="BI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),$A95,I$67)</f>
        <v>198.66</v>
      </c>
      <c r="BJ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),$A95,J$67)</f>
        <v>164.79</v>
      </c>
      <c r="BK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),$A95,K$67)</f>
        <v>150.53</v>
      </c>
      <c r="BL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),$A95,L$67)</f>
        <v>181.34</v>
      </c>
      <c r="BM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),$A95,M$67)</f>
        <v>268.49</v>
      </c>
      <c r="BN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),$A95,N$67)</f>
        <v>440.83</v>
      </c>
    </row>
    <row r="96" spans="1:66" x14ac:dyDescent="0.25">
      <c r="A96" s="129">
        <v>29</v>
      </c>
      <c r="B96" s="44"/>
      <c r="C96" s="44">
        <f t="shared" ca="1" si="0"/>
        <v>0</v>
      </c>
      <c r="D96" s="44">
        <f t="shared" ca="1" si="1"/>
        <v>0</v>
      </c>
      <c r="E96" s="44">
        <f t="shared" ca="1" si="2"/>
        <v>0</v>
      </c>
      <c r="F96" s="44">
        <f t="shared" ca="1" si="3"/>
        <v>0</v>
      </c>
      <c r="G96" s="44">
        <f t="shared" ca="1" si="4"/>
        <v>0</v>
      </c>
      <c r="H96" s="44">
        <f t="shared" ca="1" si="5"/>
        <v>0</v>
      </c>
      <c r="I96" s="44">
        <f t="shared" ca="1" si="6"/>
        <v>0</v>
      </c>
      <c r="J96" s="44">
        <f t="shared" ca="1" si="7"/>
        <v>0</v>
      </c>
      <c r="K96" s="44">
        <f t="shared" ca="1" si="8"/>
        <v>0</v>
      </c>
      <c r="L96" s="44">
        <f t="shared" ca="1" si="9"/>
        <v>0</v>
      </c>
      <c r="M96" s="44">
        <f t="shared" ca="1" si="10"/>
        <v>0</v>
      </c>
      <c r="N96" s="44">
        <f t="shared" ca="1" si="11"/>
        <v>0</v>
      </c>
      <c r="BC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),$A96,C$67)</f>
        <v>0</v>
      </c>
      <c r="BD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),$A96,D$67)</f>
        <v>0</v>
      </c>
      <c r="BE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),$A96,E$67)</f>
        <v>0</v>
      </c>
      <c r="BF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),$A96,F$67)</f>
        <v>0</v>
      </c>
      <c r="BG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),$A96,G$67)</f>
        <v>0</v>
      </c>
      <c r="BH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),$A96,H$67)</f>
        <v>0</v>
      </c>
      <c r="BI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),$A96,I$67)</f>
        <v>0</v>
      </c>
      <c r="BJ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),$A96,J$67)</f>
        <v>0</v>
      </c>
      <c r="BK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),$A96,K$67)</f>
        <v>0</v>
      </c>
      <c r="BL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),$A96,L$67)</f>
        <v>0</v>
      </c>
      <c r="BM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),$A96,M$67)</f>
        <v>0</v>
      </c>
      <c r="BN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),$A96,N$67)</f>
        <v>0</v>
      </c>
    </row>
    <row r="97" spans="1:66" x14ac:dyDescent="0.25">
      <c r="A97" s="129">
        <v>30</v>
      </c>
      <c r="B97" s="44"/>
      <c r="C97" s="44">
        <f t="shared" ca="1" si="0"/>
        <v>0</v>
      </c>
      <c r="D97" s="44">
        <f t="shared" ca="1" si="1"/>
        <v>0</v>
      </c>
      <c r="E97" s="44">
        <f t="shared" ca="1" si="2"/>
        <v>0</v>
      </c>
      <c r="F97" s="44">
        <f t="shared" ca="1" si="3"/>
        <v>0</v>
      </c>
      <c r="G97" s="44">
        <f t="shared" ca="1" si="4"/>
        <v>0</v>
      </c>
      <c r="H97" s="44">
        <f t="shared" ca="1" si="5"/>
        <v>0</v>
      </c>
      <c r="I97" s="44">
        <f t="shared" ca="1" si="6"/>
        <v>0</v>
      </c>
      <c r="J97" s="44">
        <f t="shared" ca="1" si="7"/>
        <v>0</v>
      </c>
      <c r="K97" s="44">
        <f t="shared" ca="1" si="8"/>
        <v>0</v>
      </c>
      <c r="L97" s="44">
        <f t="shared" ca="1" si="9"/>
        <v>0</v>
      </c>
      <c r="M97" s="44">
        <f t="shared" ca="1" si="10"/>
        <v>0</v>
      </c>
      <c r="N97" s="44">
        <f t="shared" ca="1" si="11"/>
        <v>0</v>
      </c>
      <c r="BC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),$A97,C$67)</f>
        <v>0</v>
      </c>
      <c r="BD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),$A97,D$67)</f>
        <v>0</v>
      </c>
      <c r="BE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),$A97,E$67)</f>
        <v>0</v>
      </c>
      <c r="BF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),$A97,F$67)</f>
        <v>0</v>
      </c>
      <c r="BG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),$A97,G$67)</f>
        <v>0</v>
      </c>
      <c r="BH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),$A97,H$67)</f>
        <v>0</v>
      </c>
      <c r="BI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),$A97,I$67)</f>
        <v>0</v>
      </c>
      <c r="BJ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),$A97,J$67)</f>
        <v>0</v>
      </c>
      <c r="BK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),$A97,K$67)</f>
        <v>0</v>
      </c>
      <c r="BL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),$A97,L$67)</f>
        <v>0</v>
      </c>
      <c r="BM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),$A97,M$67)</f>
        <v>0</v>
      </c>
      <c r="BN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),$A97,N$67)</f>
        <v>0</v>
      </c>
    </row>
    <row r="98" spans="1:66" x14ac:dyDescent="0.25">
      <c r="A98" s="129">
        <v>31</v>
      </c>
      <c r="B98" s="44"/>
      <c r="C98" s="44">
        <f t="shared" ca="1" si="0"/>
        <v>2625</v>
      </c>
      <c r="D98" s="44">
        <f t="shared" ca="1" si="1"/>
        <v>2733</v>
      </c>
      <c r="E98" s="44">
        <f t="shared" ca="1" si="2"/>
        <v>2668</v>
      </c>
      <c r="F98" s="44">
        <f t="shared" ca="1" si="3"/>
        <v>1989</v>
      </c>
      <c r="G98" s="44">
        <f t="shared" ca="1" si="4"/>
        <v>1287</v>
      </c>
      <c r="H98" s="44">
        <f t="shared" ca="1" si="5"/>
        <v>991</v>
      </c>
      <c r="I98" s="44">
        <f t="shared" ca="1" si="6"/>
        <v>787</v>
      </c>
      <c r="J98" s="44">
        <f t="shared" ca="1" si="7"/>
        <v>630</v>
      </c>
      <c r="K98" s="44">
        <f t="shared" ca="1" si="8"/>
        <v>558</v>
      </c>
      <c r="L98" s="44">
        <f t="shared" ca="1" si="9"/>
        <v>675</v>
      </c>
      <c r="M98" s="44">
        <f t="shared" ca="1" si="10"/>
        <v>1107</v>
      </c>
      <c r="N98" s="44">
        <f t="shared" ca="1" si="11"/>
        <v>1917</v>
      </c>
      <c r="BC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),$A98,C$67)</f>
        <v>2624.85</v>
      </c>
      <c r="BD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),$A98,D$67)</f>
        <v>2732.63</v>
      </c>
      <c r="BE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),$A98,E$67)</f>
        <v>2668.24</v>
      </c>
      <c r="BF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),$A98,F$67)</f>
        <v>1988.5</v>
      </c>
      <c r="BG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),$A98,G$67)</f>
        <v>1286.5899999999999</v>
      </c>
      <c r="BH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),$A98,H$67)</f>
        <v>990.83</v>
      </c>
      <c r="BI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),$A98,I$67)</f>
        <v>786.6</v>
      </c>
      <c r="BJ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),$A98,J$67)</f>
        <v>629.95000000000005</v>
      </c>
      <c r="BK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),$A98,K$67)</f>
        <v>557.57000000000005</v>
      </c>
      <c r="BL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),$A98,L$67)</f>
        <v>675.29</v>
      </c>
      <c r="BM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),$A98,M$67)</f>
        <v>1107.17</v>
      </c>
      <c r="BN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),$A98,N$67)</f>
        <v>1916.83</v>
      </c>
    </row>
    <row r="99" spans="1:66" x14ac:dyDescent="0.25">
      <c r="A99" s="129">
        <v>32</v>
      </c>
      <c r="B99" s="44"/>
      <c r="C99" s="44">
        <f t="shared" ca="1" si="0"/>
        <v>2747</v>
      </c>
      <c r="D99" s="44">
        <f t="shared" ca="1" si="1"/>
        <v>2868</v>
      </c>
      <c r="E99" s="44">
        <f t="shared" ca="1" si="2"/>
        <v>2802</v>
      </c>
      <c r="F99" s="44">
        <f t="shared" ca="1" si="3"/>
        <v>2094</v>
      </c>
      <c r="G99" s="44">
        <f t="shared" ca="1" si="4"/>
        <v>1357</v>
      </c>
      <c r="H99" s="44">
        <f t="shared" ca="1" si="5"/>
        <v>1047</v>
      </c>
      <c r="I99" s="44">
        <f t="shared" ca="1" si="6"/>
        <v>834</v>
      </c>
      <c r="J99" s="44">
        <f t="shared" ca="1" si="7"/>
        <v>669</v>
      </c>
      <c r="K99" s="44">
        <f t="shared" ca="1" si="8"/>
        <v>592</v>
      </c>
      <c r="L99" s="44">
        <f t="shared" ca="1" si="9"/>
        <v>711</v>
      </c>
      <c r="M99" s="44">
        <f t="shared" ca="1" si="10"/>
        <v>1160</v>
      </c>
      <c r="N99" s="44">
        <f t="shared" ca="1" si="11"/>
        <v>2006</v>
      </c>
      <c r="BC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),$A99,C$67)</f>
        <v>2747.04</v>
      </c>
      <c r="BD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),$A99,D$67)</f>
        <v>2868.21</v>
      </c>
      <c r="BE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),$A99,E$67)</f>
        <v>2801.82</v>
      </c>
      <c r="BF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),$A99,F$67)</f>
        <v>2094.34</v>
      </c>
      <c r="BG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),$A99,G$67)</f>
        <v>1357.32</v>
      </c>
      <c r="BH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),$A99,H$67)</f>
        <v>1046.98</v>
      </c>
      <c r="BI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),$A99,I$67)</f>
        <v>833.61</v>
      </c>
      <c r="BJ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),$A99,J$67)</f>
        <v>668.85</v>
      </c>
      <c r="BK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),$A99,K$67)</f>
        <v>592.33000000000004</v>
      </c>
      <c r="BL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),$A99,L$67)</f>
        <v>711.17</v>
      </c>
      <c r="BM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),$A99,M$67)</f>
        <v>1160.3499999999999</v>
      </c>
      <c r="BN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),$A99,N$67)</f>
        <v>2005.5</v>
      </c>
    </row>
    <row r="100" spans="1:66" x14ac:dyDescent="0.25">
      <c r="A100" s="129">
        <v>33</v>
      </c>
      <c r="B100" s="44"/>
      <c r="C100" s="44">
        <f t="shared" ca="1" si="0"/>
        <v>3958</v>
      </c>
      <c r="D100" s="44">
        <f t="shared" ca="1" si="1"/>
        <v>4152</v>
      </c>
      <c r="E100" s="44">
        <f t="shared" ca="1" si="2"/>
        <v>4133</v>
      </c>
      <c r="F100" s="44">
        <f t="shared" ca="1" si="3"/>
        <v>3148</v>
      </c>
      <c r="G100" s="44">
        <f t="shared" ca="1" si="4"/>
        <v>2061</v>
      </c>
      <c r="H100" s="44">
        <f t="shared" ca="1" si="5"/>
        <v>1607</v>
      </c>
      <c r="I100" s="44">
        <f t="shared" ca="1" si="6"/>
        <v>1291</v>
      </c>
      <c r="J100" s="44">
        <f t="shared" ca="1" si="7"/>
        <v>1051</v>
      </c>
      <c r="K100" s="44">
        <f t="shared" ca="1" si="8"/>
        <v>945</v>
      </c>
      <c r="L100" s="44">
        <f t="shared" ca="1" si="9"/>
        <v>1118</v>
      </c>
      <c r="M100" s="44">
        <f t="shared" ca="1" si="10"/>
        <v>1730</v>
      </c>
      <c r="N100" s="44">
        <f t="shared" ca="1" si="11"/>
        <v>2913</v>
      </c>
      <c r="BC1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),$A100,C$67)</f>
        <v>3957.71</v>
      </c>
      <c r="BD1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),$A100,D$67)</f>
        <v>4152.3999999999996</v>
      </c>
      <c r="BE1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),$A100,E$67)</f>
        <v>4132.78</v>
      </c>
      <c r="BF1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),$A100,F$67)</f>
        <v>3147.53</v>
      </c>
      <c r="BG1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),$A100,G$67)</f>
        <v>2060.79</v>
      </c>
      <c r="BH1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),$A100,H$67)</f>
        <v>1607.42</v>
      </c>
      <c r="BI1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),$A100,I$67)</f>
        <v>1291.23</v>
      </c>
      <c r="BJ1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),$A100,J$67)</f>
        <v>1051.47</v>
      </c>
      <c r="BK1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),$A100,K$67)</f>
        <v>945.37</v>
      </c>
      <c r="BL1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),$A100,L$67)</f>
        <v>1117.7</v>
      </c>
      <c r="BM1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),$A100,M$67)</f>
        <v>1730.47</v>
      </c>
      <c r="BN1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),$A100,N$67)</f>
        <v>2913.2</v>
      </c>
    </row>
    <row r="101" spans="1:66" x14ac:dyDescent="0.25">
      <c r="A101" s="129">
        <v>34</v>
      </c>
      <c r="B101" s="44"/>
      <c r="C101" s="44">
        <f t="shared" ca="1" si="0"/>
        <v>8680</v>
      </c>
      <c r="D101" s="44">
        <f t="shared" ca="1" si="1"/>
        <v>9131</v>
      </c>
      <c r="E101" s="44">
        <f t="shared" ca="1" si="2"/>
        <v>8784</v>
      </c>
      <c r="F101" s="44">
        <f t="shared" ca="1" si="3"/>
        <v>6592</v>
      </c>
      <c r="G101" s="44">
        <f t="shared" ca="1" si="4"/>
        <v>4532</v>
      </c>
      <c r="H101" s="44">
        <f t="shared" ca="1" si="5"/>
        <v>3709</v>
      </c>
      <c r="I101" s="44">
        <f t="shared" ca="1" si="6"/>
        <v>3026</v>
      </c>
      <c r="J101" s="44">
        <f t="shared" ca="1" si="7"/>
        <v>2537</v>
      </c>
      <c r="K101" s="44">
        <f t="shared" ca="1" si="8"/>
        <v>2404</v>
      </c>
      <c r="L101" s="44">
        <f t="shared" ca="1" si="9"/>
        <v>2777</v>
      </c>
      <c r="M101" s="44">
        <f t="shared" ca="1" si="10"/>
        <v>3841</v>
      </c>
      <c r="N101" s="44">
        <f t="shared" ca="1" si="11"/>
        <v>6160</v>
      </c>
      <c r="BC1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),$A101,C$67)</f>
        <v>8679.75</v>
      </c>
      <c r="BD1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),$A101,D$67)</f>
        <v>9131.0300000000007</v>
      </c>
      <c r="BE1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),$A101,E$67)</f>
        <v>8783.8700000000008</v>
      </c>
      <c r="BF1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),$A101,F$67)</f>
        <v>6591.54</v>
      </c>
      <c r="BG1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),$A101,G$67)</f>
        <v>4532.49</v>
      </c>
      <c r="BH1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),$A101,H$67)</f>
        <v>3708.59</v>
      </c>
      <c r="BI1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),$A101,I$67)</f>
        <v>3026.46</v>
      </c>
      <c r="BJ1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),$A101,J$67)</f>
        <v>2536.96</v>
      </c>
      <c r="BK1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),$A101,K$67)</f>
        <v>2403.5700000000002</v>
      </c>
      <c r="BL1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),$A101,L$67)</f>
        <v>2777.27</v>
      </c>
      <c r="BM1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),$A101,M$67)</f>
        <v>3841.43</v>
      </c>
      <c r="BN1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),$A101,N$67)</f>
        <v>6159.8</v>
      </c>
    </row>
    <row r="102" spans="1:66" x14ac:dyDescent="0.25">
      <c r="A102" s="129">
        <v>35</v>
      </c>
      <c r="B102" s="44"/>
      <c r="C102" s="44">
        <f t="shared" ca="1" si="0"/>
        <v>0</v>
      </c>
      <c r="D102" s="44">
        <f t="shared" ca="1" si="1"/>
        <v>0</v>
      </c>
      <c r="E102" s="44">
        <f t="shared" ca="1" si="2"/>
        <v>0</v>
      </c>
      <c r="F102" s="44">
        <f t="shared" ca="1" si="3"/>
        <v>0</v>
      </c>
      <c r="G102" s="44">
        <f t="shared" ca="1" si="4"/>
        <v>0</v>
      </c>
      <c r="H102" s="44">
        <f t="shared" ca="1" si="5"/>
        <v>0</v>
      </c>
      <c r="I102" s="44">
        <f t="shared" ca="1" si="6"/>
        <v>0</v>
      </c>
      <c r="J102" s="44">
        <f t="shared" ca="1" si="7"/>
        <v>0</v>
      </c>
      <c r="K102" s="44">
        <f t="shared" ca="1" si="8"/>
        <v>0</v>
      </c>
      <c r="L102" s="44">
        <f t="shared" ca="1" si="9"/>
        <v>0</v>
      </c>
      <c r="M102" s="44">
        <f t="shared" ca="1" si="10"/>
        <v>0</v>
      </c>
      <c r="N102" s="44">
        <f t="shared" ca="1" si="11"/>
        <v>0</v>
      </c>
      <c r="BC1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),$A102,C$67)</f>
        <v>0</v>
      </c>
      <c r="BD1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),$A102,D$67)</f>
        <v>0</v>
      </c>
      <c r="BE1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),$A102,E$67)</f>
        <v>0</v>
      </c>
      <c r="BF1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),$A102,F$67)</f>
        <v>0</v>
      </c>
      <c r="BG1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),$A102,G$67)</f>
        <v>0</v>
      </c>
      <c r="BH1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),$A102,H$67)</f>
        <v>0</v>
      </c>
      <c r="BI1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),$A102,I$67)</f>
        <v>0</v>
      </c>
      <c r="BJ1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),$A102,J$67)</f>
        <v>0</v>
      </c>
      <c r="BK1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),$A102,K$67)</f>
        <v>0</v>
      </c>
      <c r="BL1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),$A102,L$67)</f>
        <v>0</v>
      </c>
      <c r="BM1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),$A102,M$67)</f>
        <v>0</v>
      </c>
      <c r="BN1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),$A102,N$67)</f>
        <v>0</v>
      </c>
    </row>
    <row r="103" spans="1:66" x14ac:dyDescent="0.25">
      <c r="A103" s="129">
        <v>36</v>
      </c>
      <c r="B103" s="44"/>
      <c r="C103" s="44">
        <f t="shared" ca="1" si="0"/>
        <v>0</v>
      </c>
      <c r="D103" s="44">
        <f t="shared" ca="1" si="1"/>
        <v>0</v>
      </c>
      <c r="E103" s="44">
        <f t="shared" ca="1" si="2"/>
        <v>0</v>
      </c>
      <c r="F103" s="44">
        <f t="shared" ca="1" si="3"/>
        <v>0</v>
      </c>
      <c r="G103" s="44">
        <f t="shared" ca="1" si="4"/>
        <v>0</v>
      </c>
      <c r="H103" s="44">
        <f t="shared" ca="1" si="5"/>
        <v>0</v>
      </c>
      <c r="I103" s="44">
        <f t="shared" ca="1" si="6"/>
        <v>0</v>
      </c>
      <c r="J103" s="44">
        <f t="shared" ca="1" si="7"/>
        <v>0</v>
      </c>
      <c r="K103" s="44">
        <f t="shared" ca="1" si="8"/>
        <v>0</v>
      </c>
      <c r="L103" s="44">
        <f t="shared" ca="1" si="9"/>
        <v>0</v>
      </c>
      <c r="M103" s="44">
        <f t="shared" ca="1" si="10"/>
        <v>0</v>
      </c>
      <c r="N103" s="44">
        <f t="shared" ca="1" si="11"/>
        <v>0</v>
      </c>
      <c r="BC1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),$A103,C$67)</f>
        <v>0</v>
      </c>
      <c r="BD1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),$A103,D$67)</f>
        <v>0</v>
      </c>
      <c r="BE1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),$A103,E$67)</f>
        <v>0</v>
      </c>
      <c r="BF1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),$A103,F$67)</f>
        <v>0</v>
      </c>
      <c r="BG1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),$A103,G$67)</f>
        <v>0</v>
      </c>
      <c r="BH1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),$A103,H$67)</f>
        <v>0</v>
      </c>
      <c r="BI1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),$A103,I$67)</f>
        <v>0</v>
      </c>
      <c r="BJ1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),$A103,J$67)</f>
        <v>0</v>
      </c>
      <c r="BK1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),$A103,K$67)</f>
        <v>0</v>
      </c>
      <c r="BL1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),$A103,L$67)</f>
        <v>0</v>
      </c>
      <c r="BM1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),$A103,M$67)</f>
        <v>0</v>
      </c>
      <c r="BN1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),$A103,N$67)</f>
        <v>0</v>
      </c>
    </row>
    <row r="104" spans="1:66" x14ac:dyDescent="0.25">
      <c r="A104" s="129">
        <v>37</v>
      </c>
      <c r="B104" s="44"/>
      <c r="C104" s="44">
        <f t="shared" ca="1" si="0"/>
        <v>681</v>
      </c>
      <c r="D104" s="44">
        <f t="shared" ca="1" si="1"/>
        <v>715</v>
      </c>
      <c r="E104" s="44">
        <f t="shared" ca="1" si="2"/>
        <v>608</v>
      </c>
      <c r="F104" s="44">
        <f t="shared" ca="1" si="3"/>
        <v>394</v>
      </c>
      <c r="G104" s="44">
        <f t="shared" ca="1" si="4"/>
        <v>314</v>
      </c>
      <c r="H104" s="44">
        <f t="shared" ca="1" si="5"/>
        <v>317</v>
      </c>
      <c r="I104" s="44">
        <f t="shared" ca="1" si="6"/>
        <v>247</v>
      </c>
      <c r="J104" s="44">
        <f t="shared" ca="1" si="7"/>
        <v>209</v>
      </c>
      <c r="K104" s="44">
        <f t="shared" ca="1" si="8"/>
        <v>224</v>
      </c>
      <c r="L104" s="44">
        <f t="shared" ca="1" si="9"/>
        <v>274</v>
      </c>
      <c r="M104" s="44">
        <f t="shared" ca="1" si="10"/>
        <v>303</v>
      </c>
      <c r="N104" s="44">
        <f t="shared" ca="1" si="11"/>
        <v>459</v>
      </c>
      <c r="BC1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),$A104,C$67)</f>
        <v>681</v>
      </c>
      <c r="BD1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),$A104,D$67)</f>
        <v>715</v>
      </c>
      <c r="BE1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),$A104,E$67)</f>
        <v>608</v>
      </c>
      <c r="BF1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),$A104,F$67)</f>
        <v>394</v>
      </c>
      <c r="BG1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),$A104,G$67)</f>
        <v>314</v>
      </c>
      <c r="BH1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),$A104,H$67)</f>
        <v>317</v>
      </c>
      <c r="BI1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),$A104,I$67)</f>
        <v>247</v>
      </c>
      <c r="BJ1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),$A104,J$67)</f>
        <v>209</v>
      </c>
      <c r="BK1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),$A104,K$67)</f>
        <v>224</v>
      </c>
      <c r="BL1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),$A104,L$67)</f>
        <v>274</v>
      </c>
      <c r="BM1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),$A104,M$67)</f>
        <v>303</v>
      </c>
      <c r="BN1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),$A104,N$67)</f>
        <v>459</v>
      </c>
    </row>
    <row r="105" spans="1:66" x14ac:dyDescent="0.25">
      <c r="A105" s="129">
        <v>38</v>
      </c>
      <c r="B105" s="44"/>
      <c r="C105" s="44">
        <f t="shared" ca="1" si="0"/>
        <v>763</v>
      </c>
      <c r="D105" s="44">
        <f t="shared" ca="1" si="1"/>
        <v>805</v>
      </c>
      <c r="E105" s="44">
        <f t="shared" ca="1" si="2"/>
        <v>686</v>
      </c>
      <c r="F105" s="44">
        <f t="shared" ca="1" si="3"/>
        <v>450</v>
      </c>
      <c r="G105" s="44">
        <f t="shared" ca="1" si="4"/>
        <v>359</v>
      </c>
      <c r="H105" s="44">
        <f t="shared" ca="1" si="5"/>
        <v>362</v>
      </c>
      <c r="I105" s="44">
        <f t="shared" ca="1" si="6"/>
        <v>282</v>
      </c>
      <c r="J105" s="44">
        <f t="shared" ca="1" si="7"/>
        <v>240</v>
      </c>
      <c r="K105" s="44">
        <f t="shared" ca="1" si="8"/>
        <v>255</v>
      </c>
      <c r="L105" s="44">
        <f t="shared" ca="1" si="9"/>
        <v>308</v>
      </c>
      <c r="M105" s="44">
        <f t="shared" ca="1" si="10"/>
        <v>342</v>
      </c>
      <c r="N105" s="44">
        <f t="shared" ca="1" si="11"/>
        <v>512</v>
      </c>
      <c r="BC1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),$A105,C$67)</f>
        <v>763</v>
      </c>
      <c r="BD1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),$A105,D$67)</f>
        <v>805</v>
      </c>
      <c r="BE1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),$A105,E$67)</f>
        <v>686</v>
      </c>
      <c r="BF1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),$A105,F$67)</f>
        <v>450</v>
      </c>
      <c r="BG1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),$A105,G$67)</f>
        <v>359</v>
      </c>
      <c r="BH1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),$A105,H$67)</f>
        <v>362</v>
      </c>
      <c r="BI1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),$A105,I$67)</f>
        <v>282</v>
      </c>
      <c r="BJ1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),$A105,J$67)</f>
        <v>240</v>
      </c>
      <c r="BK1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),$A105,K$67)</f>
        <v>255</v>
      </c>
      <c r="BL1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),$A105,L$67)</f>
        <v>308</v>
      </c>
      <c r="BM1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),$A105,M$67)</f>
        <v>342</v>
      </c>
      <c r="BN1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),$A105,N$67)</f>
        <v>512</v>
      </c>
    </row>
    <row r="106" spans="1:66" x14ac:dyDescent="0.25">
      <c r="A106" s="129">
        <v>39</v>
      </c>
      <c r="B106" s="44"/>
      <c r="C106" s="44">
        <f t="shared" ca="1" si="0"/>
        <v>910</v>
      </c>
      <c r="D106" s="44">
        <f t="shared" ca="1" si="1"/>
        <v>957</v>
      </c>
      <c r="E106" s="44">
        <f t="shared" ca="1" si="2"/>
        <v>823</v>
      </c>
      <c r="F106" s="44">
        <f t="shared" ca="1" si="3"/>
        <v>556</v>
      </c>
      <c r="G106" s="44">
        <f t="shared" ca="1" si="4"/>
        <v>447</v>
      </c>
      <c r="H106" s="44">
        <f t="shared" ca="1" si="5"/>
        <v>447</v>
      </c>
      <c r="I106" s="44">
        <f t="shared" ca="1" si="6"/>
        <v>356</v>
      </c>
      <c r="J106" s="44">
        <f t="shared" ca="1" si="7"/>
        <v>305</v>
      </c>
      <c r="K106" s="44">
        <f t="shared" ca="1" si="8"/>
        <v>321</v>
      </c>
      <c r="L106" s="44">
        <f t="shared" ca="1" si="9"/>
        <v>380</v>
      </c>
      <c r="M106" s="44">
        <f t="shared" ca="1" si="10"/>
        <v>419</v>
      </c>
      <c r="N106" s="44">
        <f t="shared" ca="1" si="11"/>
        <v>620</v>
      </c>
      <c r="BC1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),$A106,C$67)</f>
        <v>910</v>
      </c>
      <c r="BD1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),$A106,D$67)</f>
        <v>957</v>
      </c>
      <c r="BE1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),$A106,E$67)</f>
        <v>823</v>
      </c>
      <c r="BF1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),$A106,F$67)</f>
        <v>556</v>
      </c>
      <c r="BG1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),$A106,G$67)</f>
        <v>447</v>
      </c>
      <c r="BH1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),$A106,H$67)</f>
        <v>447</v>
      </c>
      <c r="BI1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),$A106,I$67)</f>
        <v>356</v>
      </c>
      <c r="BJ1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),$A106,J$67)</f>
        <v>305</v>
      </c>
      <c r="BK1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),$A106,K$67)</f>
        <v>321</v>
      </c>
      <c r="BL1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),$A106,L$67)</f>
        <v>380</v>
      </c>
      <c r="BM1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),$A106,M$67)</f>
        <v>419</v>
      </c>
      <c r="BN1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),$A106,N$67)</f>
        <v>620</v>
      </c>
    </row>
    <row r="107" spans="1:66" x14ac:dyDescent="0.25">
      <c r="A107" s="129">
        <v>40</v>
      </c>
      <c r="B107" s="44"/>
      <c r="C107" s="44">
        <f t="shared" ca="1" si="0"/>
        <v>1097</v>
      </c>
      <c r="D107" s="44">
        <f t="shared" ca="1" si="1"/>
        <v>1156</v>
      </c>
      <c r="E107" s="44">
        <f t="shared" ca="1" si="2"/>
        <v>1004</v>
      </c>
      <c r="F107" s="44">
        <f t="shared" ca="1" si="3"/>
        <v>676</v>
      </c>
      <c r="G107" s="44">
        <f t="shared" ca="1" si="4"/>
        <v>544</v>
      </c>
      <c r="H107" s="44">
        <f t="shared" ca="1" si="5"/>
        <v>541</v>
      </c>
      <c r="I107" s="44">
        <f t="shared" ca="1" si="6"/>
        <v>436</v>
      </c>
      <c r="J107" s="44">
        <f t="shared" ca="1" si="7"/>
        <v>378</v>
      </c>
      <c r="K107" s="44">
        <f t="shared" ca="1" si="8"/>
        <v>397</v>
      </c>
      <c r="L107" s="44">
        <f t="shared" ca="1" si="9"/>
        <v>462</v>
      </c>
      <c r="M107" s="44">
        <f t="shared" ca="1" si="10"/>
        <v>505</v>
      </c>
      <c r="N107" s="44">
        <f t="shared" ca="1" si="11"/>
        <v>747</v>
      </c>
      <c r="BC1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),$A107,C$67)</f>
        <v>1097</v>
      </c>
      <c r="BD1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),$A107,D$67)</f>
        <v>1156</v>
      </c>
      <c r="BE1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),$A107,E$67)</f>
        <v>1004</v>
      </c>
      <c r="BF1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),$A107,F$67)</f>
        <v>676</v>
      </c>
      <c r="BG1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),$A107,G$67)</f>
        <v>544</v>
      </c>
      <c r="BH1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),$A107,H$67)</f>
        <v>541</v>
      </c>
      <c r="BI1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),$A107,I$67)</f>
        <v>436</v>
      </c>
      <c r="BJ1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),$A107,J$67)</f>
        <v>378</v>
      </c>
      <c r="BK1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),$A107,K$67)</f>
        <v>397</v>
      </c>
      <c r="BL1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),$A107,L$67)</f>
        <v>462</v>
      </c>
      <c r="BM1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),$A107,M$67)</f>
        <v>505</v>
      </c>
      <c r="BN1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),$A107,N$67)</f>
        <v>747</v>
      </c>
    </row>
    <row r="108" spans="1:66" x14ac:dyDescent="0.25">
      <c r="A108" s="129">
        <v>41</v>
      </c>
      <c r="B108" s="44"/>
      <c r="C108" s="44">
        <f t="shared" ca="1" si="0"/>
        <v>0</v>
      </c>
      <c r="D108" s="44">
        <f t="shared" ca="1" si="1"/>
        <v>0</v>
      </c>
      <c r="E108" s="44">
        <f t="shared" ca="1" si="2"/>
        <v>0</v>
      </c>
      <c r="F108" s="44">
        <f t="shared" ca="1" si="3"/>
        <v>0</v>
      </c>
      <c r="G108" s="44">
        <f t="shared" ca="1" si="4"/>
        <v>0</v>
      </c>
      <c r="H108" s="44">
        <f t="shared" ca="1" si="5"/>
        <v>0</v>
      </c>
      <c r="I108" s="44">
        <f t="shared" ca="1" si="6"/>
        <v>0</v>
      </c>
      <c r="J108" s="44">
        <f t="shared" ca="1" si="7"/>
        <v>0</v>
      </c>
      <c r="K108" s="44">
        <f t="shared" ca="1" si="8"/>
        <v>0</v>
      </c>
      <c r="L108" s="44">
        <f t="shared" ca="1" si="9"/>
        <v>0</v>
      </c>
      <c r="M108" s="44">
        <f t="shared" ca="1" si="10"/>
        <v>0</v>
      </c>
      <c r="N108" s="44">
        <f t="shared" ca="1" si="11"/>
        <v>0</v>
      </c>
      <c r="BC1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),$A108,C$67)</f>
        <v>0</v>
      </c>
      <c r="BD1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),$A108,D$67)</f>
        <v>0</v>
      </c>
      <c r="BE1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),$A108,E$67)</f>
        <v>0</v>
      </c>
      <c r="BF1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),$A108,F$67)</f>
        <v>0</v>
      </c>
      <c r="BG1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),$A108,G$67)</f>
        <v>0</v>
      </c>
      <c r="BH1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),$A108,H$67)</f>
        <v>0</v>
      </c>
      <c r="BI1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),$A108,I$67)</f>
        <v>0</v>
      </c>
      <c r="BJ1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),$A108,J$67)</f>
        <v>0</v>
      </c>
      <c r="BK1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),$A108,K$67)</f>
        <v>0</v>
      </c>
      <c r="BL1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),$A108,L$67)</f>
        <v>0</v>
      </c>
      <c r="BM1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),$A108,M$67)</f>
        <v>0</v>
      </c>
      <c r="BN1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),$A108,N$67)</f>
        <v>0</v>
      </c>
    </row>
    <row r="109" spans="1:66" x14ac:dyDescent="0.25">
      <c r="A109" s="129">
        <v>42</v>
      </c>
      <c r="B109" s="44"/>
      <c r="C109" s="44">
        <f t="shared" ca="1" si="0"/>
        <v>1179</v>
      </c>
      <c r="D109" s="44">
        <f t="shared" ca="1" si="1"/>
        <v>1246</v>
      </c>
      <c r="E109" s="44">
        <f t="shared" ca="1" si="2"/>
        <v>1078</v>
      </c>
      <c r="F109" s="44">
        <f t="shared" ca="1" si="3"/>
        <v>724</v>
      </c>
      <c r="G109" s="44">
        <f t="shared" ca="1" si="4"/>
        <v>580</v>
      </c>
      <c r="H109" s="44">
        <f t="shared" ca="1" si="5"/>
        <v>577</v>
      </c>
      <c r="I109" s="44">
        <f t="shared" ca="1" si="6"/>
        <v>464</v>
      </c>
      <c r="J109" s="44">
        <f t="shared" ca="1" si="7"/>
        <v>401</v>
      </c>
      <c r="K109" s="44">
        <f t="shared" ca="1" si="8"/>
        <v>421</v>
      </c>
      <c r="L109" s="44">
        <f t="shared" ca="1" si="9"/>
        <v>492</v>
      </c>
      <c r="M109" s="44">
        <f t="shared" ca="1" si="10"/>
        <v>539</v>
      </c>
      <c r="N109" s="44">
        <f t="shared" ca="1" si="11"/>
        <v>798</v>
      </c>
      <c r="BC1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),$A109,C$67)</f>
        <v>1179</v>
      </c>
      <c r="BD1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),$A109,D$67)</f>
        <v>1246</v>
      </c>
      <c r="BE1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),$A109,E$67)</f>
        <v>1078</v>
      </c>
      <c r="BF1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),$A109,F$67)</f>
        <v>724</v>
      </c>
      <c r="BG1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),$A109,G$67)</f>
        <v>580</v>
      </c>
      <c r="BH1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),$A109,H$67)</f>
        <v>577</v>
      </c>
      <c r="BI1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),$A109,I$67)</f>
        <v>464</v>
      </c>
      <c r="BJ1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),$A109,J$67)</f>
        <v>401</v>
      </c>
      <c r="BK1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),$A109,K$67)</f>
        <v>421</v>
      </c>
      <c r="BL1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),$A109,L$67)</f>
        <v>492</v>
      </c>
      <c r="BM1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),$A109,M$67)</f>
        <v>539</v>
      </c>
      <c r="BN1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),$A109,N$67)</f>
        <v>798</v>
      </c>
    </row>
    <row r="110" spans="1:66" x14ac:dyDescent="0.25">
      <c r="A110" s="245">
        <v>43</v>
      </c>
      <c r="B110"/>
      <c r="C110">
        <f t="shared" ca="1" si="0"/>
        <v>1234</v>
      </c>
      <c r="D110">
        <f t="shared" ca="1" si="1"/>
        <v>1330</v>
      </c>
      <c r="E110">
        <f t="shared" ca="1" si="2"/>
        <v>1164</v>
      </c>
      <c r="F110">
        <f t="shared" ca="1" si="3"/>
        <v>792</v>
      </c>
      <c r="G110">
        <f t="shared" ca="1" si="4"/>
        <v>621</v>
      </c>
      <c r="H110">
        <f t="shared" ca="1" si="5"/>
        <v>621</v>
      </c>
      <c r="I110">
        <f t="shared" ca="1" si="6"/>
        <v>500</v>
      </c>
      <c r="J110">
        <f t="shared" ca="1" si="7"/>
        <v>434</v>
      </c>
      <c r="K110">
        <f t="shared" ca="1" si="8"/>
        <v>448</v>
      </c>
      <c r="L110">
        <f t="shared" ca="1" si="9"/>
        <v>523</v>
      </c>
      <c r="M110">
        <f t="shared" ca="1" si="10"/>
        <v>569</v>
      </c>
      <c r="N110">
        <f t="shared" ca="1" si="11"/>
        <v>835</v>
      </c>
      <c r="BC1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),$A110,C$67)</f>
        <v>1234</v>
      </c>
      <c r="BD1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),$A110,D$67)</f>
        <v>1330</v>
      </c>
      <c r="BE1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),$A110,E$67)</f>
        <v>1164</v>
      </c>
      <c r="BF1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),$A110,F$67)</f>
        <v>792</v>
      </c>
      <c r="BG1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),$A110,G$67)</f>
        <v>621</v>
      </c>
      <c r="BH1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),$A110,H$67)</f>
        <v>621</v>
      </c>
      <c r="BI1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),$A110,I$67)</f>
        <v>500</v>
      </c>
      <c r="BJ1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),$A110,J$67)</f>
        <v>434</v>
      </c>
      <c r="BK1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),$A110,K$67)</f>
        <v>448</v>
      </c>
      <c r="BL1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),$A110,L$67)</f>
        <v>523</v>
      </c>
      <c r="BM1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),$A110,M$67)</f>
        <v>569</v>
      </c>
      <c r="BN1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),$A110,N$67)</f>
        <v>835</v>
      </c>
    </row>
    <row r="111" spans="1:66" x14ac:dyDescent="0.25">
      <c r="A111" s="129">
        <v>44</v>
      </c>
      <c r="B111" s="44"/>
      <c r="C111" s="44">
        <f t="shared" ca="1" si="0"/>
        <v>9914</v>
      </c>
      <c r="D111" s="44">
        <f t="shared" ca="1" si="1"/>
        <v>10461</v>
      </c>
      <c r="E111" s="44">
        <f t="shared" ca="1" si="2"/>
        <v>9948</v>
      </c>
      <c r="F111" s="44">
        <f t="shared" ca="1" si="3"/>
        <v>7384</v>
      </c>
      <c r="G111" s="44">
        <f t="shared" ca="1" si="4"/>
        <v>5154</v>
      </c>
      <c r="H111" s="44">
        <f t="shared" ca="1" si="5"/>
        <v>4330</v>
      </c>
      <c r="I111" s="44">
        <f t="shared" ca="1" si="6"/>
        <v>3527</v>
      </c>
      <c r="J111" s="44">
        <f t="shared" ca="1" si="7"/>
        <v>2971</v>
      </c>
      <c r="K111" s="44">
        <f t="shared" ca="1" si="8"/>
        <v>2852</v>
      </c>
      <c r="L111" s="44">
        <f t="shared" ca="1" si="9"/>
        <v>3300</v>
      </c>
      <c r="M111" s="44">
        <f t="shared" ca="1" si="10"/>
        <v>4411</v>
      </c>
      <c r="N111" s="44">
        <f t="shared" ca="1" si="11"/>
        <v>6995</v>
      </c>
      <c r="BC1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),$A111,C$67)</f>
        <v>9914</v>
      </c>
      <c r="BD1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),$A111,D$67)</f>
        <v>10461</v>
      </c>
      <c r="BE1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),$A111,E$67)</f>
        <v>9948</v>
      </c>
      <c r="BF1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),$A111,F$67)</f>
        <v>7384</v>
      </c>
      <c r="BG1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),$A111,G$67)</f>
        <v>5154</v>
      </c>
      <c r="BH1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),$A111,H$67)</f>
        <v>4330</v>
      </c>
      <c r="BI1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),$A111,I$67)</f>
        <v>3527</v>
      </c>
      <c r="BJ1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),$A111,J$67)</f>
        <v>2971</v>
      </c>
      <c r="BK1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),$A111,K$67)</f>
        <v>2852</v>
      </c>
      <c r="BL1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),$A111,L$67)</f>
        <v>3300</v>
      </c>
      <c r="BM1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),$A111,M$67)</f>
        <v>4411</v>
      </c>
      <c r="BN1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),$A111,N$67)</f>
        <v>6995</v>
      </c>
    </row>
    <row r="112" spans="1:66" x14ac:dyDescent="0.25">
      <c r="A112" s="129">
        <v>45</v>
      </c>
      <c r="B112" s="44"/>
      <c r="C112" s="44">
        <f t="shared" ca="1" si="0"/>
        <v>10336</v>
      </c>
      <c r="D112" s="44">
        <f t="shared" ca="1" si="1"/>
        <v>10926</v>
      </c>
      <c r="E112" s="44">
        <f t="shared" ca="1" si="2"/>
        <v>10383</v>
      </c>
      <c r="F112" s="44">
        <f t="shared" ca="1" si="3"/>
        <v>7755</v>
      </c>
      <c r="G112" s="44">
        <f t="shared" ca="1" si="4"/>
        <v>5475</v>
      </c>
      <c r="H112" s="44">
        <f t="shared" ca="1" si="5"/>
        <v>4639</v>
      </c>
      <c r="I112" s="44">
        <f t="shared" ca="1" si="6"/>
        <v>3812</v>
      </c>
      <c r="J112" s="44">
        <f t="shared" ca="1" si="7"/>
        <v>3252</v>
      </c>
      <c r="K112" s="44">
        <f t="shared" ca="1" si="8"/>
        <v>3123</v>
      </c>
      <c r="L112" s="44">
        <f t="shared" ca="1" si="9"/>
        <v>3578</v>
      </c>
      <c r="M112" s="44">
        <f t="shared" ca="1" si="10"/>
        <v>4710</v>
      </c>
      <c r="N112" s="44">
        <f t="shared" ca="1" si="11"/>
        <v>7338</v>
      </c>
      <c r="BC1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),$A112,C$67)</f>
        <v>10336</v>
      </c>
      <c r="BD1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),$A112,D$67)</f>
        <v>10926</v>
      </c>
      <c r="BE1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),$A112,E$67)</f>
        <v>10383</v>
      </c>
      <c r="BF1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),$A112,F$67)</f>
        <v>7755</v>
      </c>
      <c r="BG1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),$A112,G$67)</f>
        <v>5475</v>
      </c>
      <c r="BH1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),$A112,H$67)</f>
        <v>4639</v>
      </c>
      <c r="BI1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),$A112,I$67)</f>
        <v>3812</v>
      </c>
      <c r="BJ1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),$A112,J$67)</f>
        <v>3252</v>
      </c>
      <c r="BK1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),$A112,K$67)</f>
        <v>3123</v>
      </c>
      <c r="BL1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),$A112,L$67)</f>
        <v>3578</v>
      </c>
      <c r="BM1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),$A112,M$67)</f>
        <v>4710</v>
      </c>
      <c r="BN1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),$A112,N$67)</f>
        <v>7338</v>
      </c>
    </row>
    <row r="113" spans="1:66" x14ac:dyDescent="0.25">
      <c r="A113" s="241">
        <v>46</v>
      </c>
      <c r="B113" s="242"/>
      <c r="C113" s="242">
        <f t="shared" ca="1" si="0"/>
        <v>11224</v>
      </c>
      <c r="D113" s="242">
        <f t="shared" ca="1" si="1"/>
        <v>12045</v>
      </c>
      <c r="E113" s="242">
        <f t="shared" ca="1" si="2"/>
        <v>11489</v>
      </c>
      <c r="F113" s="242">
        <f t="shared" ca="1" si="3"/>
        <v>8790</v>
      </c>
      <c r="G113" s="242">
        <f t="shared" ca="1" si="4"/>
        <v>6367</v>
      </c>
      <c r="H113" s="242">
        <f t="shared" ca="1" si="5"/>
        <v>5527</v>
      </c>
      <c r="I113" s="242">
        <f t="shared" ca="1" si="6"/>
        <v>4531</v>
      </c>
      <c r="J113" s="242">
        <f t="shared" ca="1" si="7"/>
        <v>3872</v>
      </c>
      <c r="K113" s="242">
        <f t="shared" ca="1" si="8"/>
        <v>3742</v>
      </c>
      <c r="L113" s="242">
        <f t="shared" ca="1" si="9"/>
        <v>4246</v>
      </c>
      <c r="M113" s="242">
        <f t="shared" ca="1" si="10"/>
        <v>5368</v>
      </c>
      <c r="N113" s="242">
        <f t="shared" ca="1" si="11"/>
        <v>8017</v>
      </c>
      <c r="BC1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),$A113,C$67)</f>
        <v>11224</v>
      </c>
      <c r="BD1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),$A113,D$67)</f>
        <v>12045</v>
      </c>
      <c r="BE1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),$A113,E$67)</f>
        <v>11489</v>
      </c>
      <c r="BF1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),$A113,F$67)</f>
        <v>8790</v>
      </c>
      <c r="BG1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),$A113,G$67)</f>
        <v>6367</v>
      </c>
      <c r="BH1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),$A113,H$67)</f>
        <v>5527</v>
      </c>
      <c r="BI1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),$A113,I$67)</f>
        <v>4531</v>
      </c>
      <c r="BJ1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),$A113,J$67)</f>
        <v>3872</v>
      </c>
      <c r="BK1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),$A113,K$67)</f>
        <v>3742</v>
      </c>
      <c r="BL1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),$A113,L$67)</f>
        <v>4246</v>
      </c>
      <c r="BM1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),$A113,M$67)</f>
        <v>5368</v>
      </c>
      <c r="BN1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),$A113,N$67)</f>
        <v>8017</v>
      </c>
    </row>
    <row r="114" spans="1:66" x14ac:dyDescent="0.25">
      <c r="A114" s="129">
        <v>47</v>
      </c>
      <c r="B114" s="44"/>
      <c r="C114" s="44">
        <f t="shared" ca="1" si="0"/>
        <v>327</v>
      </c>
      <c r="D114" s="44">
        <f t="shared" ca="1" si="1"/>
        <v>359</v>
      </c>
      <c r="E114" s="44">
        <f t="shared" ca="1" si="2"/>
        <v>305</v>
      </c>
      <c r="F114" s="44">
        <f t="shared" ca="1" si="3"/>
        <v>215</v>
      </c>
      <c r="G114" s="44">
        <f t="shared" ca="1" si="4"/>
        <v>190</v>
      </c>
      <c r="H114" s="44">
        <f t="shared" ca="1" si="5"/>
        <v>203</v>
      </c>
      <c r="I114" s="44">
        <f t="shared" ca="1" si="6"/>
        <v>174</v>
      </c>
      <c r="J114" s="44">
        <f t="shared" ca="1" si="7"/>
        <v>146</v>
      </c>
      <c r="K114" s="44">
        <f t="shared" ca="1" si="8"/>
        <v>158</v>
      </c>
      <c r="L114" s="44">
        <f t="shared" ca="1" si="9"/>
        <v>188</v>
      </c>
      <c r="M114" s="44">
        <f t="shared" ca="1" si="10"/>
        <v>183</v>
      </c>
      <c r="N114" s="44">
        <f t="shared" ca="1" si="11"/>
        <v>230</v>
      </c>
      <c r="BC1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),$A114,C$67)</f>
        <v>326.8</v>
      </c>
      <c r="BD1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),$A114,D$67)</f>
        <v>358.63</v>
      </c>
      <c r="BE1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),$A114,E$67)</f>
        <v>304.52</v>
      </c>
      <c r="BF1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),$A114,F$67)</f>
        <v>215.45</v>
      </c>
      <c r="BG1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),$A114,G$67)</f>
        <v>190.2</v>
      </c>
      <c r="BH1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),$A114,H$67)</f>
        <v>202.66</v>
      </c>
      <c r="BI1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),$A114,I$67)</f>
        <v>173.87</v>
      </c>
      <c r="BJ1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),$A114,J$67)</f>
        <v>145.72</v>
      </c>
      <c r="BK1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),$A114,K$67)</f>
        <v>157.80000000000001</v>
      </c>
      <c r="BL1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),$A114,L$67)</f>
        <v>188.11</v>
      </c>
      <c r="BM1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),$A114,M$67)</f>
        <v>182.71</v>
      </c>
      <c r="BN1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),$A114,N$67)</f>
        <v>230</v>
      </c>
    </row>
    <row r="115" spans="1:66" x14ac:dyDescent="0.25">
      <c r="A115" s="129">
        <v>48</v>
      </c>
      <c r="B115" s="44"/>
      <c r="C115" s="44">
        <f t="shared" ca="1" si="0"/>
        <v>334</v>
      </c>
      <c r="D115" s="44">
        <f t="shared" ca="1" si="1"/>
        <v>367</v>
      </c>
      <c r="E115" s="44">
        <f t="shared" ca="1" si="2"/>
        <v>312</v>
      </c>
      <c r="F115" s="44">
        <f t="shared" ca="1" si="3"/>
        <v>221</v>
      </c>
      <c r="G115" s="44">
        <f t="shared" ca="1" si="4"/>
        <v>195</v>
      </c>
      <c r="H115" s="44">
        <f t="shared" ca="1" si="5"/>
        <v>208</v>
      </c>
      <c r="I115" s="44">
        <f t="shared" ca="1" si="6"/>
        <v>178</v>
      </c>
      <c r="J115" s="44">
        <f t="shared" ca="1" si="7"/>
        <v>149</v>
      </c>
      <c r="K115" s="44">
        <f t="shared" ca="1" si="8"/>
        <v>162</v>
      </c>
      <c r="L115" s="44">
        <f t="shared" ca="1" si="9"/>
        <v>193</v>
      </c>
      <c r="M115" s="44">
        <f t="shared" ca="1" si="10"/>
        <v>187</v>
      </c>
      <c r="N115" s="44">
        <f t="shared" ca="1" si="11"/>
        <v>235</v>
      </c>
      <c r="BC1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),$A115,C$67)</f>
        <v>334.1</v>
      </c>
      <c r="BD1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),$A115,D$67)</f>
        <v>367.2</v>
      </c>
      <c r="BE1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),$A115,E$67)</f>
        <v>312.29000000000002</v>
      </c>
      <c r="BF1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),$A115,F$67)</f>
        <v>221.04</v>
      </c>
      <c r="BG1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),$A115,G$67)</f>
        <v>194.64</v>
      </c>
      <c r="BH1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),$A115,H$67)</f>
        <v>207.96</v>
      </c>
      <c r="BI1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),$A115,I$67)</f>
        <v>178.37</v>
      </c>
      <c r="BJ1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),$A115,J$67)</f>
        <v>149.47999999999999</v>
      </c>
      <c r="BK1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),$A115,K$67)</f>
        <v>161.52000000000001</v>
      </c>
      <c r="BL1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),$A115,L$67)</f>
        <v>192.89</v>
      </c>
      <c r="BM1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),$A115,M$67)</f>
        <v>187.28</v>
      </c>
      <c r="BN1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),$A115,N$67)</f>
        <v>235.11</v>
      </c>
    </row>
    <row r="116" spans="1:66" x14ac:dyDescent="0.25">
      <c r="A116" s="129">
        <v>49</v>
      </c>
      <c r="B116" s="44"/>
      <c r="C116" s="44">
        <f t="shared" ca="1" si="0"/>
        <v>508</v>
      </c>
      <c r="D116" s="44">
        <f t="shared" ca="1" si="1"/>
        <v>533</v>
      </c>
      <c r="E116" s="44">
        <f t="shared" ca="1" si="2"/>
        <v>443</v>
      </c>
      <c r="F116" s="44">
        <f t="shared" ca="1" si="3"/>
        <v>320</v>
      </c>
      <c r="G116" s="44">
        <f t="shared" ca="1" si="4"/>
        <v>298</v>
      </c>
      <c r="H116" s="44">
        <f t="shared" ca="1" si="5"/>
        <v>318</v>
      </c>
      <c r="I116" s="44">
        <f t="shared" ca="1" si="6"/>
        <v>274</v>
      </c>
      <c r="J116" s="44">
        <f t="shared" ca="1" si="7"/>
        <v>227</v>
      </c>
      <c r="K116" s="44">
        <f t="shared" ca="1" si="8"/>
        <v>254</v>
      </c>
      <c r="L116" s="44">
        <f t="shared" ca="1" si="9"/>
        <v>304</v>
      </c>
      <c r="M116" s="44">
        <f t="shared" ca="1" si="10"/>
        <v>287</v>
      </c>
      <c r="N116" s="44">
        <f t="shared" ca="1" si="11"/>
        <v>349</v>
      </c>
      <c r="BC1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),$A116,C$67)</f>
        <v>507.96</v>
      </c>
      <c r="BD1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),$A116,D$67)</f>
        <v>533.12</v>
      </c>
      <c r="BE1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),$A116,E$67)</f>
        <v>443.32</v>
      </c>
      <c r="BF1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),$A116,F$67)</f>
        <v>319.85000000000002</v>
      </c>
      <c r="BG1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),$A116,G$67)</f>
        <v>298.18</v>
      </c>
      <c r="BH1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),$A116,H$67)</f>
        <v>318.26</v>
      </c>
      <c r="BI1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),$A116,I$67)</f>
        <v>274.12</v>
      </c>
      <c r="BJ1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),$A116,J$67)</f>
        <v>227.25</v>
      </c>
      <c r="BK1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),$A116,K$67)</f>
        <v>254.14</v>
      </c>
      <c r="BL1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),$A116,L$67)</f>
        <v>303.95999999999998</v>
      </c>
      <c r="BM1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),$A116,M$67)</f>
        <v>286.77</v>
      </c>
      <c r="BN1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),$A116,N$67)</f>
        <v>349.32</v>
      </c>
    </row>
    <row r="117" spans="1:66" x14ac:dyDescent="0.25">
      <c r="A117" s="129">
        <v>50</v>
      </c>
      <c r="B117" s="44"/>
      <c r="C117" s="44">
        <f t="shared" ca="1" si="0"/>
        <v>659</v>
      </c>
      <c r="D117" s="44">
        <f t="shared" ca="1" si="1"/>
        <v>701</v>
      </c>
      <c r="E117" s="44">
        <f t="shared" ca="1" si="2"/>
        <v>596</v>
      </c>
      <c r="F117" s="44">
        <f t="shared" ca="1" si="3"/>
        <v>440</v>
      </c>
      <c r="G117" s="44">
        <f t="shared" ca="1" si="4"/>
        <v>406</v>
      </c>
      <c r="H117" s="44">
        <f t="shared" ca="1" si="5"/>
        <v>430</v>
      </c>
      <c r="I117" s="44">
        <f t="shared" ca="1" si="6"/>
        <v>367</v>
      </c>
      <c r="J117" s="44">
        <f t="shared" ca="1" si="7"/>
        <v>309</v>
      </c>
      <c r="K117" s="44">
        <f t="shared" ca="1" si="8"/>
        <v>338</v>
      </c>
      <c r="L117" s="44">
        <f t="shared" ca="1" si="9"/>
        <v>397</v>
      </c>
      <c r="M117" s="44">
        <f t="shared" ca="1" si="10"/>
        <v>381</v>
      </c>
      <c r="N117" s="44">
        <f t="shared" ca="1" si="11"/>
        <v>463</v>
      </c>
      <c r="BC1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),$A117,C$67)</f>
        <v>659.34</v>
      </c>
      <c r="BD1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),$A117,D$67)</f>
        <v>701.47</v>
      </c>
      <c r="BE1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),$A117,E$67)</f>
        <v>596.01</v>
      </c>
      <c r="BF1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),$A117,F$67)</f>
        <v>440.3</v>
      </c>
      <c r="BG1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),$A117,G$67)</f>
        <v>406.26</v>
      </c>
      <c r="BH1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),$A117,H$67)</f>
        <v>430.47</v>
      </c>
      <c r="BI1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),$A117,I$67)</f>
        <v>366.72</v>
      </c>
      <c r="BJ1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),$A117,J$67)</f>
        <v>308.85000000000002</v>
      </c>
      <c r="BK1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),$A117,K$67)</f>
        <v>337.61</v>
      </c>
      <c r="BL1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),$A117,L$67)</f>
        <v>396.87</v>
      </c>
      <c r="BM1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),$A117,M$67)</f>
        <v>381.15</v>
      </c>
      <c r="BN1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),$A117,N$67)</f>
        <v>463.03</v>
      </c>
    </row>
    <row r="118" spans="1:66" x14ac:dyDescent="0.25">
      <c r="A118" s="129">
        <v>51</v>
      </c>
      <c r="B118" s="44"/>
      <c r="C118" s="44">
        <f t="shared" ca="1" si="0"/>
        <v>670</v>
      </c>
      <c r="D118" s="44">
        <f t="shared" ca="1" si="1"/>
        <v>714</v>
      </c>
      <c r="E118" s="44">
        <f t="shared" ca="1" si="2"/>
        <v>608</v>
      </c>
      <c r="F118" s="44">
        <f t="shared" ca="1" si="3"/>
        <v>450</v>
      </c>
      <c r="G118" s="44">
        <f t="shared" ca="1" si="4"/>
        <v>414</v>
      </c>
      <c r="H118" s="44">
        <f t="shared" ca="1" si="5"/>
        <v>439</v>
      </c>
      <c r="I118" s="44">
        <f t="shared" ca="1" si="6"/>
        <v>374</v>
      </c>
      <c r="J118" s="44">
        <f t="shared" ca="1" si="7"/>
        <v>315</v>
      </c>
      <c r="K118" s="44">
        <f t="shared" ca="1" si="8"/>
        <v>344</v>
      </c>
      <c r="L118" s="44">
        <f t="shared" ca="1" si="9"/>
        <v>404</v>
      </c>
      <c r="M118" s="44">
        <f t="shared" ca="1" si="10"/>
        <v>389</v>
      </c>
      <c r="N118" s="44">
        <f t="shared" ca="1" si="11"/>
        <v>471</v>
      </c>
      <c r="BC1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),$A118,C$67)</f>
        <v>669.83</v>
      </c>
      <c r="BD1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),$A118,D$67)</f>
        <v>714.05</v>
      </c>
      <c r="BE1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),$A118,E$67)</f>
        <v>607.75</v>
      </c>
      <c r="BF1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),$A118,F$67)</f>
        <v>449.72</v>
      </c>
      <c r="BG1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),$A118,G$67)</f>
        <v>414.26</v>
      </c>
      <c r="BH1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),$A118,H$67)</f>
        <v>439.08</v>
      </c>
      <c r="BI1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),$A118,I$67)</f>
        <v>374.05</v>
      </c>
      <c r="BJ1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),$A118,J$67)</f>
        <v>315.22000000000003</v>
      </c>
      <c r="BK1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),$A118,K$67)</f>
        <v>343.82</v>
      </c>
      <c r="BL1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),$A118,L$67)</f>
        <v>404.12</v>
      </c>
      <c r="BM1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),$A118,M$67)</f>
        <v>388.5</v>
      </c>
      <c r="BN1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),$A118,N$67)</f>
        <v>471.17</v>
      </c>
    </row>
    <row r="119" spans="1:66" x14ac:dyDescent="0.25">
      <c r="A119" s="129">
        <v>52</v>
      </c>
      <c r="B119" s="44"/>
      <c r="C119" s="44">
        <f t="shared" ca="1" si="0"/>
        <v>693</v>
      </c>
      <c r="D119" s="44">
        <f t="shared" ca="1" si="1"/>
        <v>741</v>
      </c>
      <c r="E119" s="44">
        <f t="shared" ca="1" si="2"/>
        <v>632</v>
      </c>
      <c r="F119" s="44">
        <f t="shared" ca="1" si="3"/>
        <v>469</v>
      </c>
      <c r="G119" s="44">
        <f t="shared" ca="1" si="4"/>
        <v>431</v>
      </c>
      <c r="H119" s="44">
        <f t="shared" ca="1" si="5"/>
        <v>457</v>
      </c>
      <c r="I119" s="44">
        <f t="shared" ca="1" si="6"/>
        <v>389</v>
      </c>
      <c r="J119" s="44">
        <f t="shared" ca="1" si="7"/>
        <v>329</v>
      </c>
      <c r="K119" s="44">
        <f t="shared" ca="1" si="8"/>
        <v>357</v>
      </c>
      <c r="L119" s="44">
        <f t="shared" ca="1" si="9"/>
        <v>420</v>
      </c>
      <c r="M119" s="44">
        <f t="shared" ca="1" si="10"/>
        <v>404</v>
      </c>
      <c r="N119" s="44">
        <f t="shared" ca="1" si="11"/>
        <v>489</v>
      </c>
      <c r="BC1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),$A119,C$67)</f>
        <v>693.33</v>
      </c>
      <c r="BD1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),$A119,D$67)</f>
        <v>740.7</v>
      </c>
      <c r="BE1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),$A119,E$67)</f>
        <v>632.26</v>
      </c>
      <c r="BF1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),$A119,F$67)</f>
        <v>469.1</v>
      </c>
      <c r="BG1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),$A119,G$67)</f>
        <v>431.49</v>
      </c>
      <c r="BH1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),$A119,H$67)</f>
        <v>457.38</v>
      </c>
      <c r="BI1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),$A119,I$67)</f>
        <v>389.32</v>
      </c>
      <c r="BJ1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),$A119,J$67)</f>
        <v>328.53</v>
      </c>
      <c r="BK1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),$A119,K$67)</f>
        <v>357.28</v>
      </c>
      <c r="BL1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),$A119,L$67)</f>
        <v>419.54</v>
      </c>
      <c r="BM1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),$A119,M$67)</f>
        <v>404.11</v>
      </c>
      <c r="BN1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),$A119,N$67)</f>
        <v>489.03</v>
      </c>
    </row>
    <row r="120" spans="1:66" x14ac:dyDescent="0.25">
      <c r="A120" s="129">
        <v>53</v>
      </c>
      <c r="B120" s="44"/>
      <c r="C120" s="44">
        <f t="shared" ca="1" si="0"/>
        <v>0</v>
      </c>
      <c r="D120" s="44">
        <f t="shared" ca="1" si="1"/>
        <v>0</v>
      </c>
      <c r="E120" s="44">
        <f t="shared" ca="1" si="2"/>
        <v>0</v>
      </c>
      <c r="F120" s="44">
        <f t="shared" ca="1" si="3"/>
        <v>0</v>
      </c>
      <c r="G120" s="44">
        <f t="shared" ca="1" si="4"/>
        <v>0</v>
      </c>
      <c r="H120" s="44">
        <f t="shared" ca="1" si="5"/>
        <v>0</v>
      </c>
      <c r="I120" s="44">
        <f t="shared" ca="1" si="6"/>
        <v>0</v>
      </c>
      <c r="J120" s="44">
        <f t="shared" ca="1" si="7"/>
        <v>0</v>
      </c>
      <c r="K120" s="44">
        <f t="shared" ca="1" si="8"/>
        <v>0</v>
      </c>
      <c r="L120" s="44">
        <f t="shared" ca="1" si="9"/>
        <v>0</v>
      </c>
      <c r="M120" s="44">
        <f t="shared" ca="1" si="10"/>
        <v>0</v>
      </c>
      <c r="N120" s="44">
        <f t="shared" ca="1" si="11"/>
        <v>0</v>
      </c>
      <c r="BC1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),$A120,C$67)</f>
        <v>0</v>
      </c>
      <c r="BD1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),$A120,D$67)</f>
        <v>0</v>
      </c>
      <c r="BE1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),$A120,E$67)</f>
        <v>0</v>
      </c>
      <c r="BF1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),$A120,F$67)</f>
        <v>0</v>
      </c>
      <c r="BG1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),$A120,G$67)</f>
        <v>0</v>
      </c>
      <c r="BH1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),$A120,H$67)</f>
        <v>0</v>
      </c>
      <c r="BI1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),$A120,I$67)</f>
        <v>0</v>
      </c>
      <c r="BJ1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),$A120,J$67)</f>
        <v>0</v>
      </c>
      <c r="BK1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),$A120,K$67)</f>
        <v>0</v>
      </c>
      <c r="BL1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),$A120,L$67)</f>
        <v>0</v>
      </c>
      <c r="BM1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),$A120,M$67)</f>
        <v>0</v>
      </c>
      <c r="BN1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),$A120,N$67)</f>
        <v>0</v>
      </c>
    </row>
    <row r="121" spans="1:66" x14ac:dyDescent="0.25">
      <c r="A121" s="129">
        <v>54</v>
      </c>
      <c r="B121" s="44"/>
      <c r="C121" s="44">
        <f t="shared" ca="1" si="0"/>
        <v>159</v>
      </c>
      <c r="D121" s="44">
        <f t="shared" ca="1" si="1"/>
        <v>160</v>
      </c>
      <c r="E121" s="44">
        <f t="shared" ca="1" si="2"/>
        <v>137</v>
      </c>
      <c r="F121" s="44">
        <f t="shared" ca="1" si="3"/>
        <v>102</v>
      </c>
      <c r="G121" s="44">
        <f t="shared" ca="1" si="4"/>
        <v>126</v>
      </c>
      <c r="H121" s="44">
        <f t="shared" ca="1" si="5"/>
        <v>162</v>
      </c>
      <c r="I121" s="44">
        <f t="shared" ca="1" si="6"/>
        <v>164</v>
      </c>
      <c r="J121" s="44">
        <f t="shared" ca="1" si="7"/>
        <v>134</v>
      </c>
      <c r="K121" s="44">
        <f t="shared" ca="1" si="8"/>
        <v>148</v>
      </c>
      <c r="L121" s="44">
        <f t="shared" ca="1" si="9"/>
        <v>194</v>
      </c>
      <c r="M121" s="44">
        <f t="shared" ca="1" si="10"/>
        <v>158</v>
      </c>
      <c r="N121" s="44">
        <f t="shared" ca="1" si="11"/>
        <v>140</v>
      </c>
      <c r="BC1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),$A121,C$67)</f>
        <v>158.83000000000001</v>
      </c>
      <c r="BD1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),$A121,D$67)</f>
        <v>160.22999999999999</v>
      </c>
      <c r="BE1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),$A121,E$67)</f>
        <v>137.06</v>
      </c>
      <c r="BF1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),$A121,F$67)</f>
        <v>102.17</v>
      </c>
      <c r="BG1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),$A121,G$67)</f>
        <v>126.46</v>
      </c>
      <c r="BH1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),$A121,H$67)</f>
        <v>161.94</v>
      </c>
      <c r="BI1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),$A121,I$67)</f>
        <v>164.08</v>
      </c>
      <c r="BJ1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),$A121,J$67)</f>
        <v>134.13</v>
      </c>
      <c r="BK1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),$A121,K$67)</f>
        <v>147.78</v>
      </c>
      <c r="BL1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),$A121,L$67)</f>
        <v>194.38</v>
      </c>
      <c r="BM1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),$A121,M$67)</f>
        <v>157.94999999999999</v>
      </c>
      <c r="BN1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),$A121,N$67)</f>
        <v>139.81</v>
      </c>
    </row>
    <row r="122" spans="1:66" x14ac:dyDescent="0.25">
      <c r="A122" s="129">
        <v>55</v>
      </c>
      <c r="B122" s="44"/>
      <c r="C122" s="44">
        <f t="shared" ca="1" si="0"/>
        <v>187</v>
      </c>
      <c r="D122" s="44">
        <f t="shared" ca="1" si="1"/>
        <v>186</v>
      </c>
      <c r="E122" s="44">
        <f t="shared" ca="1" si="2"/>
        <v>159</v>
      </c>
      <c r="F122" s="44">
        <f t="shared" ca="1" si="3"/>
        <v>118</v>
      </c>
      <c r="G122" s="44">
        <f t="shared" ca="1" si="4"/>
        <v>145</v>
      </c>
      <c r="H122" s="44">
        <f t="shared" ca="1" si="5"/>
        <v>184</v>
      </c>
      <c r="I122" s="44">
        <f t="shared" ca="1" si="6"/>
        <v>185</v>
      </c>
      <c r="J122" s="44">
        <f t="shared" ca="1" si="7"/>
        <v>150</v>
      </c>
      <c r="K122" s="44">
        <f t="shared" ca="1" si="8"/>
        <v>168</v>
      </c>
      <c r="L122" s="44">
        <f t="shared" ca="1" si="9"/>
        <v>220</v>
      </c>
      <c r="M122" s="44">
        <f t="shared" ca="1" si="10"/>
        <v>179</v>
      </c>
      <c r="N122" s="44">
        <f t="shared" ca="1" si="11"/>
        <v>160</v>
      </c>
      <c r="BC1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),$A122,C$67)</f>
        <v>186.65</v>
      </c>
      <c r="BD1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),$A122,D$67)</f>
        <v>186.49</v>
      </c>
      <c r="BE1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),$A122,E$67)</f>
        <v>158.62</v>
      </c>
      <c r="BF1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),$A122,F$67)</f>
        <v>117.88</v>
      </c>
      <c r="BG1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),$A122,G$67)</f>
        <v>144.88</v>
      </c>
      <c r="BH1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),$A122,H$67)</f>
        <v>184.32</v>
      </c>
      <c r="BI1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),$A122,I$67)</f>
        <v>184.55</v>
      </c>
      <c r="BJ1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),$A122,J$67)</f>
        <v>150.46</v>
      </c>
      <c r="BK1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),$A122,K$67)</f>
        <v>167.5</v>
      </c>
      <c r="BL1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),$A122,L$67)</f>
        <v>219.62</v>
      </c>
      <c r="BM1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),$A122,M$67)</f>
        <v>179.24</v>
      </c>
      <c r="BN1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),$A122,N$67)</f>
        <v>160.32</v>
      </c>
    </row>
    <row r="123" spans="1:66" x14ac:dyDescent="0.25">
      <c r="A123" s="129">
        <v>56</v>
      </c>
      <c r="B123" s="44"/>
      <c r="C123" s="44">
        <f t="shared" ca="1" si="0"/>
        <v>0</v>
      </c>
      <c r="D123" s="44">
        <f t="shared" ca="1" si="1"/>
        <v>0</v>
      </c>
      <c r="E123" s="44">
        <f t="shared" ca="1" si="2"/>
        <v>0</v>
      </c>
      <c r="F123" s="44">
        <f t="shared" ca="1" si="3"/>
        <v>0</v>
      </c>
      <c r="G123" s="44">
        <f t="shared" ca="1" si="4"/>
        <v>0</v>
      </c>
      <c r="H123" s="44">
        <f t="shared" ca="1" si="5"/>
        <v>0</v>
      </c>
      <c r="I123" s="44">
        <f t="shared" ca="1" si="6"/>
        <v>0</v>
      </c>
      <c r="J123" s="44">
        <f t="shared" ca="1" si="7"/>
        <v>0</v>
      </c>
      <c r="K123" s="44">
        <f t="shared" ca="1" si="8"/>
        <v>0</v>
      </c>
      <c r="L123" s="44">
        <f t="shared" ca="1" si="9"/>
        <v>0</v>
      </c>
      <c r="M123" s="44">
        <f t="shared" ca="1" si="10"/>
        <v>0</v>
      </c>
      <c r="N123" s="44">
        <f t="shared" ca="1" si="11"/>
        <v>0</v>
      </c>
      <c r="BC1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),$A123,C$67)</f>
        <v>0</v>
      </c>
      <c r="BD1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),$A123,D$67)</f>
        <v>0</v>
      </c>
      <c r="BE1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),$A123,E$67)</f>
        <v>0</v>
      </c>
      <c r="BF1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),$A123,F$67)</f>
        <v>0</v>
      </c>
      <c r="BG1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),$A123,G$67)</f>
        <v>0</v>
      </c>
      <c r="BH1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),$A123,H$67)</f>
        <v>0</v>
      </c>
      <c r="BI1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),$A123,I$67)</f>
        <v>0</v>
      </c>
      <c r="BJ1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),$A123,J$67)</f>
        <v>0</v>
      </c>
      <c r="BK1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),$A123,K$67)</f>
        <v>0</v>
      </c>
      <c r="BL1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),$A123,L$67)</f>
        <v>0</v>
      </c>
      <c r="BM1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),$A123,M$67)</f>
        <v>0</v>
      </c>
      <c r="BN1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),$A123,N$67)</f>
        <v>0</v>
      </c>
    </row>
    <row r="124" spans="1:66" x14ac:dyDescent="0.25">
      <c r="A124" s="129">
        <v>57</v>
      </c>
      <c r="B124" s="44"/>
      <c r="C124" s="44">
        <f t="shared" ca="1" si="0"/>
        <v>307</v>
      </c>
      <c r="D124" s="44">
        <f t="shared" ca="1" si="1"/>
        <v>308</v>
      </c>
      <c r="E124" s="44">
        <f t="shared" ca="1" si="2"/>
        <v>258</v>
      </c>
      <c r="F124" s="44">
        <f t="shared" ca="1" si="3"/>
        <v>192</v>
      </c>
      <c r="G124" s="44">
        <f t="shared" ca="1" si="4"/>
        <v>233</v>
      </c>
      <c r="H124" s="44">
        <f t="shared" ca="1" si="5"/>
        <v>293</v>
      </c>
      <c r="I124" s="44">
        <f t="shared" ca="1" si="6"/>
        <v>283</v>
      </c>
      <c r="J124" s="44">
        <f t="shared" ca="1" si="7"/>
        <v>228</v>
      </c>
      <c r="K124" s="44">
        <f t="shared" ca="1" si="8"/>
        <v>258</v>
      </c>
      <c r="L124" s="44">
        <f t="shared" ca="1" si="9"/>
        <v>338</v>
      </c>
      <c r="M124" s="44">
        <f t="shared" ca="1" si="10"/>
        <v>282</v>
      </c>
      <c r="N124" s="44">
        <f t="shared" ca="1" si="11"/>
        <v>255</v>
      </c>
      <c r="BC1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),$A124,C$67)</f>
        <v>307.33</v>
      </c>
      <c r="BD1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),$A124,D$67)</f>
        <v>308.01</v>
      </c>
      <c r="BE1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),$A124,E$67)</f>
        <v>257.58999999999997</v>
      </c>
      <c r="BF1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),$A124,F$67)</f>
        <v>192.02</v>
      </c>
      <c r="BG1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),$A124,G$67)</f>
        <v>232.78</v>
      </c>
      <c r="BH1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),$A124,H$67)</f>
        <v>293.43</v>
      </c>
      <c r="BI1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),$A124,I$67)</f>
        <v>282.93</v>
      </c>
      <c r="BJ1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),$A124,J$67)</f>
        <v>227.99</v>
      </c>
      <c r="BK1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),$A124,K$67)</f>
        <v>257.68</v>
      </c>
      <c r="BL1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),$A124,L$67)</f>
        <v>338.18</v>
      </c>
      <c r="BM1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),$A124,M$67)</f>
        <v>282.10000000000002</v>
      </c>
      <c r="BN1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),$A124,N$67)</f>
        <v>255.42</v>
      </c>
    </row>
    <row r="125" spans="1:66" x14ac:dyDescent="0.25">
      <c r="A125" s="129">
        <v>58</v>
      </c>
      <c r="B125" s="44"/>
      <c r="C125" s="44">
        <f t="shared" ca="1" si="0"/>
        <v>380</v>
      </c>
      <c r="D125" s="44">
        <f t="shared" ca="1" si="1"/>
        <v>378</v>
      </c>
      <c r="E125" s="44">
        <f t="shared" ca="1" si="2"/>
        <v>311</v>
      </c>
      <c r="F125" s="44">
        <f t="shared" ca="1" si="3"/>
        <v>234</v>
      </c>
      <c r="G125" s="44">
        <f t="shared" ca="1" si="4"/>
        <v>276</v>
      </c>
      <c r="H125" s="44">
        <f t="shared" ca="1" si="5"/>
        <v>332</v>
      </c>
      <c r="I125" s="44">
        <f t="shared" ca="1" si="6"/>
        <v>320</v>
      </c>
      <c r="J125" s="44">
        <f t="shared" ca="1" si="7"/>
        <v>260</v>
      </c>
      <c r="K125" s="44">
        <f t="shared" ca="1" si="8"/>
        <v>298</v>
      </c>
      <c r="L125" s="44">
        <f t="shared" ca="1" si="9"/>
        <v>393</v>
      </c>
      <c r="M125" s="44">
        <f t="shared" ca="1" si="10"/>
        <v>334</v>
      </c>
      <c r="N125" s="44">
        <f t="shared" ca="1" si="11"/>
        <v>311</v>
      </c>
      <c r="BC1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),$A125,C$67)</f>
        <v>379.85</v>
      </c>
      <c r="BD1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),$A125,D$67)</f>
        <v>377.93</v>
      </c>
      <c r="BE1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),$A125,E$67)</f>
        <v>311.23</v>
      </c>
      <c r="BF1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),$A125,F$67)</f>
        <v>234.06</v>
      </c>
      <c r="BG1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),$A125,G$67)</f>
        <v>276.27</v>
      </c>
      <c r="BH1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),$A125,H$67)</f>
        <v>332.33</v>
      </c>
      <c r="BI1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),$A125,I$67)</f>
        <v>320.35000000000002</v>
      </c>
      <c r="BJ1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),$A125,J$67)</f>
        <v>260.20999999999998</v>
      </c>
      <c r="BK1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),$A125,K$67)</f>
        <v>298.36</v>
      </c>
      <c r="BL1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),$A125,L$67)</f>
        <v>393.42</v>
      </c>
      <c r="BM1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),$A125,M$67)</f>
        <v>334.36</v>
      </c>
      <c r="BN1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),$A125,N$67)</f>
        <v>310.52</v>
      </c>
    </row>
    <row r="126" spans="1:66" x14ac:dyDescent="0.25">
      <c r="A126" s="129">
        <v>59</v>
      </c>
      <c r="B126" s="44"/>
      <c r="C126" s="44">
        <f t="shared" ca="1" si="0"/>
        <v>0</v>
      </c>
      <c r="D126" s="44">
        <f t="shared" ca="1" si="1"/>
        <v>0</v>
      </c>
      <c r="E126" s="44">
        <f t="shared" ca="1" si="2"/>
        <v>0</v>
      </c>
      <c r="F126" s="44">
        <f t="shared" ca="1" si="3"/>
        <v>0</v>
      </c>
      <c r="G126" s="44">
        <f t="shared" ca="1" si="4"/>
        <v>0</v>
      </c>
      <c r="H126" s="44">
        <f t="shared" ca="1" si="5"/>
        <v>0</v>
      </c>
      <c r="I126" s="44">
        <f t="shared" ca="1" si="6"/>
        <v>0</v>
      </c>
      <c r="J126" s="44">
        <f t="shared" ca="1" si="7"/>
        <v>0</v>
      </c>
      <c r="K126" s="44">
        <f t="shared" ca="1" si="8"/>
        <v>0</v>
      </c>
      <c r="L126" s="44">
        <f t="shared" ca="1" si="9"/>
        <v>0</v>
      </c>
      <c r="M126" s="44">
        <f t="shared" ca="1" si="10"/>
        <v>0</v>
      </c>
      <c r="N126" s="44">
        <f t="shared" ca="1" si="11"/>
        <v>0</v>
      </c>
      <c r="BC1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),$A126,C$67)</f>
        <v>0</v>
      </c>
      <c r="BD1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),$A126,D$67)</f>
        <v>0</v>
      </c>
      <c r="BE1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),$A126,E$67)</f>
        <v>0</v>
      </c>
      <c r="BF1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),$A126,F$67)</f>
        <v>0</v>
      </c>
      <c r="BG1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),$A126,G$67)</f>
        <v>0</v>
      </c>
      <c r="BH1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),$A126,H$67)</f>
        <v>0</v>
      </c>
      <c r="BI1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),$A126,I$67)</f>
        <v>0</v>
      </c>
      <c r="BJ1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),$A126,J$67)</f>
        <v>0</v>
      </c>
      <c r="BK1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),$A126,K$67)</f>
        <v>0</v>
      </c>
      <c r="BL1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),$A126,L$67)</f>
        <v>0</v>
      </c>
      <c r="BM1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),$A126,M$67)</f>
        <v>0</v>
      </c>
      <c r="BN1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),$A126,N$67)</f>
        <v>0</v>
      </c>
    </row>
    <row r="127" spans="1:66" x14ac:dyDescent="0.25">
      <c r="A127" s="129">
        <v>60</v>
      </c>
      <c r="B127" s="44"/>
      <c r="C127" s="44">
        <f t="shared" ca="1" si="0"/>
        <v>0</v>
      </c>
      <c r="D127" s="44">
        <f t="shared" ca="1" si="1"/>
        <v>0</v>
      </c>
      <c r="E127" s="44">
        <f t="shared" ca="1" si="2"/>
        <v>0</v>
      </c>
      <c r="F127" s="44">
        <f t="shared" ca="1" si="3"/>
        <v>0</v>
      </c>
      <c r="G127" s="44">
        <f t="shared" ca="1" si="4"/>
        <v>0</v>
      </c>
      <c r="H127" s="44">
        <f t="shared" ca="1" si="5"/>
        <v>0</v>
      </c>
      <c r="I127" s="44">
        <f t="shared" ca="1" si="6"/>
        <v>0</v>
      </c>
      <c r="J127" s="44">
        <f t="shared" ca="1" si="7"/>
        <v>0</v>
      </c>
      <c r="K127" s="44">
        <f t="shared" ca="1" si="8"/>
        <v>0</v>
      </c>
      <c r="L127" s="44">
        <f t="shared" ca="1" si="9"/>
        <v>0</v>
      </c>
      <c r="M127" s="44">
        <f t="shared" ca="1" si="10"/>
        <v>0</v>
      </c>
      <c r="N127" s="44">
        <f t="shared" ca="1" si="11"/>
        <v>0</v>
      </c>
      <c r="BC1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),$A127,C$67)</f>
        <v>0</v>
      </c>
      <c r="BD1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),$A127,D$67)</f>
        <v>0</v>
      </c>
      <c r="BE1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),$A127,E$67)</f>
        <v>0</v>
      </c>
      <c r="BF1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),$A127,F$67)</f>
        <v>0</v>
      </c>
      <c r="BG1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),$A127,G$67)</f>
        <v>0</v>
      </c>
      <c r="BH1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),$A127,H$67)</f>
        <v>0</v>
      </c>
      <c r="BI1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),$A127,I$67)</f>
        <v>0</v>
      </c>
      <c r="BJ1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),$A127,J$67)</f>
        <v>0</v>
      </c>
      <c r="BK1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),$A127,K$67)</f>
        <v>0</v>
      </c>
      <c r="BL1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),$A127,L$67)</f>
        <v>0</v>
      </c>
      <c r="BM1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),$A127,M$67)</f>
        <v>0</v>
      </c>
      <c r="BN1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),$A127,N$67)</f>
        <v>0</v>
      </c>
    </row>
    <row r="128" spans="1:66" x14ac:dyDescent="0.25">
      <c r="A128" s="129">
        <v>61</v>
      </c>
      <c r="B128" s="44"/>
      <c r="C128" s="44">
        <f t="shared" ca="1" si="0"/>
        <v>1516</v>
      </c>
      <c r="D128" s="44">
        <f t="shared" ca="1" si="1"/>
        <v>1548</v>
      </c>
      <c r="E128" s="44">
        <f t="shared" ca="1" si="2"/>
        <v>1281</v>
      </c>
      <c r="F128" s="44">
        <f t="shared" ca="1" si="3"/>
        <v>972</v>
      </c>
      <c r="G128" s="44">
        <f t="shared" ca="1" si="4"/>
        <v>980</v>
      </c>
      <c r="H128" s="44">
        <f t="shared" ca="1" si="5"/>
        <v>1101</v>
      </c>
      <c r="I128" s="44">
        <f t="shared" ca="1" si="6"/>
        <v>969</v>
      </c>
      <c r="J128" s="44">
        <f t="shared" ca="1" si="7"/>
        <v>799</v>
      </c>
      <c r="K128" s="44">
        <f t="shared" ca="1" si="8"/>
        <v>880</v>
      </c>
      <c r="L128" s="44">
        <f t="shared" ca="1" si="9"/>
        <v>1103</v>
      </c>
      <c r="M128" s="44">
        <f t="shared" ca="1" si="10"/>
        <v>1016</v>
      </c>
      <c r="N128" s="44">
        <f t="shared" ca="1" si="11"/>
        <v>1103</v>
      </c>
      <c r="BC1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),$A128,C$67)</f>
        <v>1516.25</v>
      </c>
      <c r="BD1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),$A128,D$67)</f>
        <v>1547.5</v>
      </c>
      <c r="BE1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),$A128,E$67)</f>
        <v>1281.21</v>
      </c>
      <c r="BF1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),$A128,F$67)</f>
        <v>971.54</v>
      </c>
      <c r="BG1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),$A128,G$67)</f>
        <v>980.02</v>
      </c>
      <c r="BH1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),$A128,H$67)</f>
        <v>1101.0899999999999</v>
      </c>
      <c r="BI1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),$A128,I$67)</f>
        <v>968.85</v>
      </c>
      <c r="BJ1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),$A128,J$67)</f>
        <v>798.66</v>
      </c>
      <c r="BK1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),$A128,K$67)</f>
        <v>879.53</v>
      </c>
      <c r="BL1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),$A128,L$67)</f>
        <v>1103.1099999999999</v>
      </c>
      <c r="BM1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),$A128,M$67)</f>
        <v>1015.75</v>
      </c>
      <c r="BN1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),$A128,N$67)</f>
        <v>1102.5</v>
      </c>
    </row>
    <row r="129" spans="1:66" x14ac:dyDescent="0.25">
      <c r="A129" s="129">
        <v>62</v>
      </c>
      <c r="B129" s="44"/>
      <c r="C129" s="44">
        <f t="shared" ca="1" si="0"/>
        <v>1589</v>
      </c>
      <c r="D129" s="44">
        <f t="shared" ca="1" si="1"/>
        <v>1626</v>
      </c>
      <c r="E129" s="44">
        <f t="shared" ca="1" si="2"/>
        <v>1350</v>
      </c>
      <c r="F129" s="44">
        <f t="shared" ca="1" si="3"/>
        <v>1026</v>
      </c>
      <c r="G129" s="44">
        <f t="shared" ca="1" si="4"/>
        <v>1033</v>
      </c>
      <c r="H129" s="44">
        <f t="shared" ca="1" si="5"/>
        <v>1161</v>
      </c>
      <c r="I129" s="44">
        <f t="shared" ca="1" si="6"/>
        <v>1026</v>
      </c>
      <c r="J129" s="44">
        <f t="shared" ca="1" si="7"/>
        <v>846</v>
      </c>
      <c r="K129" s="44">
        <f t="shared" ca="1" si="8"/>
        <v>927</v>
      </c>
      <c r="L129" s="44">
        <f t="shared" ca="1" si="9"/>
        <v>1166</v>
      </c>
      <c r="M129" s="44">
        <f t="shared" ca="1" si="10"/>
        <v>1074</v>
      </c>
      <c r="N129" s="44">
        <f t="shared" ca="1" si="11"/>
        <v>1159</v>
      </c>
      <c r="BC1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),$A129,C$67)</f>
        <v>1588.87</v>
      </c>
      <c r="BD1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),$A129,D$67)</f>
        <v>1625.86</v>
      </c>
      <c r="BE1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),$A129,E$67)</f>
        <v>1350.49</v>
      </c>
      <c r="BF1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),$A129,F$67)</f>
        <v>1025.68</v>
      </c>
      <c r="BG1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),$A129,G$67)</f>
        <v>1032.77</v>
      </c>
      <c r="BH1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),$A129,H$67)</f>
        <v>1160.55</v>
      </c>
      <c r="BI1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),$A129,I$67)</f>
        <v>1026.17</v>
      </c>
      <c r="BJ1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),$A129,J$67)</f>
        <v>846.36</v>
      </c>
      <c r="BK1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),$A129,K$67)</f>
        <v>926.74</v>
      </c>
      <c r="BL1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),$A129,L$67)</f>
        <v>1165.6500000000001</v>
      </c>
      <c r="BM1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),$A129,M$67)</f>
        <v>1073.6600000000001</v>
      </c>
      <c r="BN1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),$A129,N$67)</f>
        <v>1159.1400000000001</v>
      </c>
    </row>
    <row r="130" spans="1:66" x14ac:dyDescent="0.25">
      <c r="A130" s="241">
        <v>63</v>
      </c>
      <c r="B130" s="242"/>
      <c r="C130" s="242">
        <f t="shared" ca="1" si="0"/>
        <v>1756</v>
      </c>
      <c r="D130" s="242">
        <f t="shared" ca="1" si="1"/>
        <v>1802</v>
      </c>
      <c r="E130" s="242">
        <f t="shared" ca="1" si="2"/>
        <v>1516</v>
      </c>
      <c r="F130" s="242">
        <f t="shared" ca="1" si="3"/>
        <v>1157</v>
      </c>
      <c r="G130" s="242">
        <f t="shared" ca="1" si="4"/>
        <v>1158</v>
      </c>
      <c r="H130" s="242">
        <f t="shared" ca="1" si="5"/>
        <v>1304</v>
      </c>
      <c r="I130" s="242">
        <f t="shared" ca="1" si="6"/>
        <v>1156</v>
      </c>
      <c r="J130" s="242">
        <f t="shared" ca="1" si="7"/>
        <v>962</v>
      </c>
      <c r="K130" s="242">
        <f t="shared" ca="1" si="8"/>
        <v>1040</v>
      </c>
      <c r="L130" s="242">
        <f t="shared" ca="1" si="9"/>
        <v>1308</v>
      </c>
      <c r="M130" s="242">
        <f t="shared" ca="1" si="10"/>
        <v>1214</v>
      </c>
      <c r="N130" s="242">
        <f t="shared" ca="1" si="11"/>
        <v>1298</v>
      </c>
      <c r="BC1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),$A130,C$67)</f>
        <v>1755.91</v>
      </c>
      <c r="BD1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),$A130,D$67)</f>
        <v>1802.48</v>
      </c>
      <c r="BE1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),$A130,E$67)</f>
        <v>1516.01</v>
      </c>
      <c r="BF1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),$A130,F$67)</f>
        <v>1156.57</v>
      </c>
      <c r="BG1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),$A130,G$67)</f>
        <v>1157.8</v>
      </c>
      <c r="BH1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),$A130,H$67)</f>
        <v>1304.47</v>
      </c>
      <c r="BI1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),$A130,I$67)</f>
        <v>1155.8</v>
      </c>
      <c r="BJ1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),$A130,J$67)</f>
        <v>961.98</v>
      </c>
      <c r="BK1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),$A130,K$67)</f>
        <v>1040.1400000000001</v>
      </c>
      <c r="BL1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),$A130,L$67)</f>
        <v>1308.3499999999999</v>
      </c>
      <c r="BM1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),$A130,M$67)</f>
        <v>1213.5899999999999</v>
      </c>
      <c r="BN1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),$A130,N$67)</f>
        <v>1297.8900000000001</v>
      </c>
    </row>
    <row r="131" spans="1:66" x14ac:dyDescent="0.25">
      <c r="A131" s="129">
        <v>64</v>
      </c>
      <c r="B131" s="44"/>
      <c r="C131" s="44">
        <f t="shared" ca="1" si="0"/>
        <v>0</v>
      </c>
      <c r="D131" s="44">
        <f t="shared" ca="1" si="1"/>
        <v>0</v>
      </c>
      <c r="E131" s="44">
        <f t="shared" ca="1" si="2"/>
        <v>0</v>
      </c>
      <c r="F131" s="44">
        <f t="shared" ca="1" si="3"/>
        <v>0</v>
      </c>
      <c r="G131" s="44">
        <f t="shared" ca="1" si="4"/>
        <v>0</v>
      </c>
      <c r="H131" s="44">
        <f t="shared" ca="1" si="5"/>
        <v>0</v>
      </c>
      <c r="I131" s="44">
        <f t="shared" ca="1" si="6"/>
        <v>0</v>
      </c>
      <c r="J131" s="44">
        <f t="shared" ca="1" si="7"/>
        <v>0</v>
      </c>
      <c r="K131" s="44">
        <f t="shared" ca="1" si="8"/>
        <v>0</v>
      </c>
      <c r="L131" s="44">
        <f t="shared" ca="1" si="9"/>
        <v>0</v>
      </c>
      <c r="M131" s="44">
        <f t="shared" ca="1" si="10"/>
        <v>0</v>
      </c>
      <c r="N131" s="44">
        <f t="shared" ca="1" si="11"/>
        <v>0</v>
      </c>
      <c r="BC1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),$A131,C$67)</f>
        <v>0</v>
      </c>
      <c r="BD1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),$A131,D$67)</f>
        <v>0</v>
      </c>
      <c r="BE1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),$A131,E$67)</f>
        <v>0</v>
      </c>
      <c r="BF1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),$A131,F$67)</f>
        <v>0</v>
      </c>
      <c r="BG1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),$A131,G$67)</f>
        <v>0</v>
      </c>
      <c r="BH1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),$A131,H$67)</f>
        <v>0</v>
      </c>
      <c r="BI1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),$A131,I$67)</f>
        <v>0</v>
      </c>
      <c r="BJ1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),$A131,J$67)</f>
        <v>0</v>
      </c>
      <c r="BK1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),$A131,K$67)</f>
        <v>0</v>
      </c>
      <c r="BL1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),$A131,L$67)</f>
        <v>0</v>
      </c>
      <c r="BM1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),$A131,M$67)</f>
        <v>0</v>
      </c>
      <c r="BN1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),$A131,N$67)</f>
        <v>0</v>
      </c>
    </row>
    <row r="132" spans="1:66" x14ac:dyDescent="0.25">
      <c r="A132" s="129">
        <v>65</v>
      </c>
      <c r="B132" s="44"/>
      <c r="C132" s="44">
        <f t="shared" ref="C132:C195" ca="1" si="12">IF(BC132&lt;=0,0,MAX(1,ROUND(BC132,0)))</f>
        <v>85</v>
      </c>
      <c r="D132" s="44">
        <f t="shared" ref="D132:D195" ca="1" si="13">IF(BD132&lt;=0,0,MAX(1,ROUND(BD132,0)))</f>
        <v>88</v>
      </c>
      <c r="E132" s="44">
        <f t="shared" ref="E132:E195" ca="1" si="14">IF(BE132&lt;=0,0,MAX(1,ROUND(BE132,0)))</f>
        <v>78</v>
      </c>
      <c r="F132" s="44">
        <f t="shared" ref="F132:F195" ca="1" si="15">IF(BF132&lt;=0,0,MAX(1,ROUND(BF132,0)))</f>
        <v>81</v>
      </c>
      <c r="G132" s="44">
        <f t="shared" ref="G132:G195" ca="1" si="16">IF(BG132&lt;=0,0,MAX(1,ROUND(BG132,0)))</f>
        <v>115</v>
      </c>
      <c r="H132" s="44">
        <f t="shared" ref="H132:H195" ca="1" si="17">IF(BH132&lt;=0,0,MAX(1,ROUND(BH132,0)))</f>
        <v>142</v>
      </c>
      <c r="I132" s="44">
        <f t="shared" ref="I132:I195" ca="1" si="18">IF(BI132&lt;=0,0,MAX(1,ROUND(BI132,0)))</f>
        <v>120</v>
      </c>
      <c r="J132" s="44">
        <f t="shared" ref="J132:J195" ca="1" si="19">IF(BJ132&lt;=0,0,MAX(1,ROUND(BJ132,0)))</f>
        <v>100</v>
      </c>
      <c r="K132" s="44">
        <f t="shared" ref="K132:K195" ca="1" si="20">IF(BK132&lt;=0,0,MAX(1,ROUND(BK132,0)))</f>
        <v>112</v>
      </c>
      <c r="L132" s="44">
        <f t="shared" ref="L132:L195" ca="1" si="21">IF(BL132&lt;=0,0,MAX(1,ROUND(BL132,0)))</f>
        <v>159</v>
      </c>
      <c r="M132" s="44">
        <f t="shared" ref="M132:M195" ca="1" si="22">IF(BM132&lt;=0,0,MAX(1,ROUND(BM132,0)))</f>
        <v>119</v>
      </c>
      <c r="N132" s="44">
        <f t="shared" ref="N132:N195" ca="1" si="23">IF(BN132&lt;=0,0,MAX(1,ROUND(BN132,0)))</f>
        <v>88</v>
      </c>
      <c r="BC1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),$A132,C$67)</f>
        <v>85.35</v>
      </c>
      <c r="BD1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),$A132,D$67)</f>
        <v>88.27</v>
      </c>
      <c r="BE1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),$A132,E$67)</f>
        <v>78.34</v>
      </c>
      <c r="BF1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),$A132,F$67)</f>
        <v>81</v>
      </c>
      <c r="BG1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),$A132,G$67)</f>
        <v>114.89</v>
      </c>
      <c r="BH1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),$A132,H$67)</f>
        <v>142.29</v>
      </c>
      <c r="BI1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),$A132,I$67)</f>
        <v>119.59</v>
      </c>
      <c r="BJ1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),$A132,J$67)</f>
        <v>99.65</v>
      </c>
      <c r="BK1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),$A132,K$67)</f>
        <v>112.21</v>
      </c>
      <c r="BL1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),$A132,L$67)</f>
        <v>158.71</v>
      </c>
      <c r="BM1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),$A132,M$67)</f>
        <v>118.56</v>
      </c>
      <c r="BN1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),$A132,N$67)</f>
        <v>88.4</v>
      </c>
    </row>
    <row r="133" spans="1:66" x14ac:dyDescent="0.25">
      <c r="A133" s="243">
        <v>66</v>
      </c>
      <c r="B133" s="244"/>
      <c r="C133" s="244">
        <f t="shared" ca="1" si="12"/>
        <v>14722</v>
      </c>
      <c r="D133" s="244">
        <f t="shared" ca="1" si="13"/>
        <v>15900</v>
      </c>
      <c r="E133" s="244">
        <f t="shared" ca="1" si="14"/>
        <v>14940</v>
      </c>
      <c r="F133" s="244">
        <f t="shared" ca="1" si="15"/>
        <v>11821</v>
      </c>
      <c r="G133" s="244">
        <f t="shared" ca="1" si="16"/>
        <v>9516</v>
      </c>
      <c r="H133" s="244">
        <f t="shared" ca="1" si="17"/>
        <v>8945</v>
      </c>
      <c r="I133" s="244">
        <f t="shared" ca="1" si="18"/>
        <v>7512</v>
      </c>
      <c r="J133" s="244">
        <f t="shared" ca="1" si="19"/>
        <v>6319</v>
      </c>
      <c r="K133" s="244">
        <f t="shared" ca="1" si="20"/>
        <v>6318</v>
      </c>
      <c r="L133" s="244">
        <f t="shared" ca="1" si="21"/>
        <v>7628</v>
      </c>
      <c r="M133" s="244">
        <f t="shared" ca="1" si="22"/>
        <v>8425</v>
      </c>
      <c r="N133" s="244">
        <f t="shared" ca="1" si="23"/>
        <v>11055</v>
      </c>
      <c r="BC1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),$A133,C$67)</f>
        <v>14722</v>
      </c>
      <c r="BD1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),$A133,D$67)</f>
        <v>15900</v>
      </c>
      <c r="BE1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),$A133,E$67)</f>
        <v>14940</v>
      </c>
      <c r="BF1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),$A133,F$67)</f>
        <v>11821</v>
      </c>
      <c r="BG1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),$A133,G$67)</f>
        <v>9516</v>
      </c>
      <c r="BH1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),$A133,H$67)</f>
        <v>8945</v>
      </c>
      <c r="BI1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),$A133,I$67)</f>
        <v>7512</v>
      </c>
      <c r="BJ1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),$A133,J$67)</f>
        <v>6319</v>
      </c>
      <c r="BK1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),$A133,K$67)</f>
        <v>6318</v>
      </c>
      <c r="BL1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),$A133,L$67)</f>
        <v>7628</v>
      </c>
      <c r="BM1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),$A133,M$67)</f>
        <v>8425</v>
      </c>
      <c r="BN1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),$A133,N$67)</f>
        <v>11055</v>
      </c>
    </row>
    <row r="134" spans="1:66" x14ac:dyDescent="0.25">
      <c r="A134" s="129">
        <v>67</v>
      </c>
      <c r="B134" s="44"/>
      <c r="C134" s="44">
        <f t="shared" ca="1" si="12"/>
        <v>0</v>
      </c>
      <c r="D134" s="44">
        <f t="shared" ca="1" si="13"/>
        <v>0</v>
      </c>
      <c r="E134" s="44">
        <f t="shared" ca="1" si="14"/>
        <v>0</v>
      </c>
      <c r="F134" s="44">
        <f t="shared" ca="1" si="15"/>
        <v>0</v>
      </c>
      <c r="G134" s="44">
        <f t="shared" ca="1" si="16"/>
        <v>0</v>
      </c>
      <c r="H134" s="44">
        <f t="shared" ca="1" si="17"/>
        <v>0</v>
      </c>
      <c r="I134" s="44">
        <f t="shared" ca="1" si="18"/>
        <v>0</v>
      </c>
      <c r="J134" s="44">
        <f t="shared" ca="1" si="19"/>
        <v>0</v>
      </c>
      <c r="K134" s="44">
        <f t="shared" ca="1" si="20"/>
        <v>0</v>
      </c>
      <c r="L134" s="44">
        <f t="shared" ca="1" si="21"/>
        <v>0</v>
      </c>
      <c r="M134" s="44">
        <f t="shared" ca="1" si="22"/>
        <v>0</v>
      </c>
      <c r="N134" s="44">
        <f t="shared" ca="1" si="23"/>
        <v>0</v>
      </c>
      <c r="BC1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),$A134,C$67)</f>
        <v>0</v>
      </c>
      <c r="BD1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),$A134,D$67)</f>
        <v>0</v>
      </c>
      <c r="BE1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),$A134,E$67)</f>
        <v>0</v>
      </c>
      <c r="BF1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),$A134,F$67)</f>
        <v>0</v>
      </c>
      <c r="BG1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),$A134,G$67)</f>
        <v>0</v>
      </c>
      <c r="BH1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),$A134,H$67)</f>
        <v>0</v>
      </c>
      <c r="BI1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),$A134,I$67)</f>
        <v>0</v>
      </c>
      <c r="BJ1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),$A134,J$67)</f>
        <v>0</v>
      </c>
      <c r="BK1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),$A134,K$67)</f>
        <v>0</v>
      </c>
      <c r="BL1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),$A134,L$67)</f>
        <v>0</v>
      </c>
      <c r="BM1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),$A134,M$67)</f>
        <v>0</v>
      </c>
      <c r="BN1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),$A134,N$67)</f>
        <v>0</v>
      </c>
    </row>
    <row r="135" spans="1:66" x14ac:dyDescent="0.25">
      <c r="A135" s="129">
        <v>68</v>
      </c>
      <c r="B135" s="44"/>
      <c r="C135" s="44">
        <f t="shared" ca="1" si="12"/>
        <v>0</v>
      </c>
      <c r="D135" s="44">
        <f t="shared" ca="1" si="13"/>
        <v>0</v>
      </c>
      <c r="E135" s="44">
        <f t="shared" ca="1" si="14"/>
        <v>0</v>
      </c>
      <c r="F135" s="44">
        <f t="shared" ca="1" si="15"/>
        <v>0</v>
      </c>
      <c r="G135" s="44">
        <f t="shared" ca="1" si="16"/>
        <v>0</v>
      </c>
      <c r="H135" s="44">
        <f t="shared" ca="1" si="17"/>
        <v>0</v>
      </c>
      <c r="I135" s="44">
        <f t="shared" ca="1" si="18"/>
        <v>0</v>
      </c>
      <c r="J135" s="44">
        <f t="shared" ca="1" si="19"/>
        <v>0</v>
      </c>
      <c r="K135" s="44">
        <f t="shared" ca="1" si="20"/>
        <v>0</v>
      </c>
      <c r="L135" s="44">
        <f t="shared" ca="1" si="21"/>
        <v>0</v>
      </c>
      <c r="M135" s="44">
        <f t="shared" ca="1" si="22"/>
        <v>0</v>
      </c>
      <c r="N135" s="44">
        <f t="shared" ca="1" si="23"/>
        <v>0</v>
      </c>
      <c r="BC1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),$A135,C$67)</f>
        <v>0</v>
      </c>
      <c r="BD1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),$A135,D$67)</f>
        <v>0</v>
      </c>
      <c r="BE1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),$A135,E$67)</f>
        <v>0</v>
      </c>
      <c r="BF1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),$A135,F$67)</f>
        <v>0</v>
      </c>
      <c r="BG1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),$A135,G$67)</f>
        <v>0</v>
      </c>
      <c r="BH1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),$A135,H$67)</f>
        <v>0</v>
      </c>
      <c r="BI1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),$A135,I$67)</f>
        <v>0</v>
      </c>
      <c r="BJ1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),$A135,J$67)</f>
        <v>0</v>
      </c>
      <c r="BK1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),$A135,K$67)</f>
        <v>0</v>
      </c>
      <c r="BL1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),$A135,L$67)</f>
        <v>0</v>
      </c>
      <c r="BM1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),$A135,M$67)</f>
        <v>0</v>
      </c>
      <c r="BN1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),$A135,N$67)</f>
        <v>0</v>
      </c>
    </row>
    <row r="136" spans="1:66" x14ac:dyDescent="0.25">
      <c r="A136" s="129">
        <v>69</v>
      </c>
      <c r="B136" s="44"/>
      <c r="C136" s="44">
        <f t="shared" ca="1" si="12"/>
        <v>0</v>
      </c>
      <c r="D136" s="44">
        <f t="shared" ca="1" si="13"/>
        <v>0</v>
      </c>
      <c r="E136" s="44">
        <f t="shared" ca="1" si="14"/>
        <v>0</v>
      </c>
      <c r="F136" s="44">
        <f t="shared" ca="1" si="15"/>
        <v>0</v>
      </c>
      <c r="G136" s="44">
        <f t="shared" ca="1" si="16"/>
        <v>0</v>
      </c>
      <c r="H136" s="44">
        <f t="shared" ca="1" si="17"/>
        <v>0</v>
      </c>
      <c r="I136" s="44">
        <f t="shared" ca="1" si="18"/>
        <v>0</v>
      </c>
      <c r="J136" s="44">
        <f t="shared" ca="1" si="19"/>
        <v>0</v>
      </c>
      <c r="K136" s="44">
        <f t="shared" ca="1" si="20"/>
        <v>0</v>
      </c>
      <c r="L136" s="44">
        <f t="shared" ca="1" si="21"/>
        <v>0</v>
      </c>
      <c r="M136" s="44">
        <f t="shared" ca="1" si="22"/>
        <v>0</v>
      </c>
      <c r="N136" s="44">
        <f t="shared" ca="1" si="23"/>
        <v>0</v>
      </c>
      <c r="BC1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),$A136,C$67)</f>
        <v>0</v>
      </c>
      <c r="BD1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),$A136,D$67)</f>
        <v>0</v>
      </c>
      <c r="BE1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),$A136,E$67)</f>
        <v>0</v>
      </c>
      <c r="BF1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),$A136,F$67)</f>
        <v>0</v>
      </c>
      <c r="BG1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),$A136,G$67)</f>
        <v>0</v>
      </c>
      <c r="BH1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),$A136,H$67)</f>
        <v>0</v>
      </c>
      <c r="BI1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),$A136,I$67)</f>
        <v>0</v>
      </c>
      <c r="BJ1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),$A136,J$67)</f>
        <v>0</v>
      </c>
      <c r="BK1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),$A136,K$67)</f>
        <v>0</v>
      </c>
      <c r="BL1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),$A136,L$67)</f>
        <v>0</v>
      </c>
      <c r="BM1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),$A136,M$67)</f>
        <v>0</v>
      </c>
      <c r="BN1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),$A136,N$67)</f>
        <v>0</v>
      </c>
    </row>
    <row r="137" spans="1:66" x14ac:dyDescent="0.25">
      <c r="A137" s="129">
        <v>70</v>
      </c>
      <c r="B137" s="44"/>
      <c r="C137" s="44">
        <f t="shared" ca="1" si="12"/>
        <v>10</v>
      </c>
      <c r="D137" s="44">
        <f t="shared" ca="1" si="13"/>
        <v>10</v>
      </c>
      <c r="E137" s="44">
        <f t="shared" ca="1" si="14"/>
        <v>10</v>
      </c>
      <c r="F137" s="44">
        <f t="shared" ca="1" si="15"/>
        <v>10</v>
      </c>
      <c r="G137" s="44">
        <f t="shared" ca="1" si="16"/>
        <v>10</v>
      </c>
      <c r="H137" s="44">
        <f t="shared" ca="1" si="17"/>
        <v>10</v>
      </c>
      <c r="I137" s="44">
        <f t="shared" ca="1" si="18"/>
        <v>10</v>
      </c>
      <c r="J137" s="44">
        <f t="shared" ca="1" si="19"/>
        <v>10</v>
      </c>
      <c r="K137" s="44">
        <f t="shared" ca="1" si="20"/>
        <v>10</v>
      </c>
      <c r="L137" s="44">
        <f t="shared" ca="1" si="21"/>
        <v>10</v>
      </c>
      <c r="M137" s="44">
        <f t="shared" ca="1" si="22"/>
        <v>10</v>
      </c>
      <c r="N137" s="44">
        <f t="shared" ca="1" si="23"/>
        <v>10</v>
      </c>
      <c r="BC1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),$A137,C$67)</f>
        <v>10</v>
      </c>
      <c r="BD1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),$A137,D$67)</f>
        <v>10</v>
      </c>
      <c r="BE1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),$A137,E$67)</f>
        <v>10</v>
      </c>
      <c r="BF1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),$A137,F$67)</f>
        <v>10</v>
      </c>
      <c r="BG1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),$A137,G$67)</f>
        <v>10</v>
      </c>
      <c r="BH1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),$A137,H$67)</f>
        <v>10</v>
      </c>
      <c r="BI1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),$A137,I$67)</f>
        <v>10</v>
      </c>
      <c r="BJ1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),$A137,J$67)</f>
        <v>10</v>
      </c>
      <c r="BK1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),$A137,K$67)</f>
        <v>10</v>
      </c>
      <c r="BL1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),$A137,L$67)</f>
        <v>10</v>
      </c>
      <c r="BM1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),$A137,M$67)</f>
        <v>10</v>
      </c>
      <c r="BN1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),$A137,N$67)</f>
        <v>10</v>
      </c>
    </row>
    <row r="138" spans="1:66" x14ac:dyDescent="0.25">
      <c r="A138" s="129">
        <v>71</v>
      </c>
      <c r="B138" s="44"/>
      <c r="C138" s="44">
        <f t="shared" ca="1" si="12"/>
        <v>94</v>
      </c>
      <c r="D138" s="44">
        <f t="shared" ca="1" si="13"/>
        <v>94</v>
      </c>
      <c r="E138" s="44">
        <f t="shared" ca="1" si="14"/>
        <v>81</v>
      </c>
      <c r="F138" s="44">
        <f t="shared" ca="1" si="15"/>
        <v>79</v>
      </c>
      <c r="G138" s="44">
        <f t="shared" ca="1" si="16"/>
        <v>106</v>
      </c>
      <c r="H138" s="44">
        <f t="shared" ca="1" si="17"/>
        <v>132</v>
      </c>
      <c r="I138" s="44">
        <f t="shared" ca="1" si="18"/>
        <v>117</v>
      </c>
      <c r="J138" s="44">
        <f t="shared" ca="1" si="19"/>
        <v>89</v>
      </c>
      <c r="K138" s="44">
        <f t="shared" ca="1" si="20"/>
        <v>108</v>
      </c>
      <c r="L138" s="44">
        <f t="shared" ca="1" si="21"/>
        <v>139</v>
      </c>
      <c r="M138" s="44">
        <f t="shared" ca="1" si="22"/>
        <v>108</v>
      </c>
      <c r="N138" s="44">
        <f t="shared" ca="1" si="23"/>
        <v>93</v>
      </c>
      <c r="BC1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),$A138,C$67)</f>
        <v>94.27</v>
      </c>
      <c r="BD1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),$A138,D$67)</f>
        <v>94.45</v>
      </c>
      <c r="BE1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),$A138,E$67)</f>
        <v>80.97</v>
      </c>
      <c r="BF1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),$A138,F$67)</f>
        <v>79.16</v>
      </c>
      <c r="BG1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),$A138,G$67)</f>
        <v>105.67</v>
      </c>
      <c r="BH1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),$A138,H$67)</f>
        <v>132.04</v>
      </c>
      <c r="BI1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),$A138,I$67)</f>
        <v>116.65</v>
      </c>
      <c r="BJ1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),$A138,J$67)</f>
        <v>89.15</v>
      </c>
      <c r="BK1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),$A138,K$67)</f>
        <v>108.28</v>
      </c>
      <c r="BL1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),$A138,L$67)</f>
        <v>138.87</v>
      </c>
      <c r="BM1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),$A138,M$67)</f>
        <v>107.93</v>
      </c>
      <c r="BN1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),$A138,N$67)</f>
        <v>92.61</v>
      </c>
    </row>
    <row r="139" spans="1:66" x14ac:dyDescent="0.25">
      <c r="A139" s="129">
        <v>72</v>
      </c>
      <c r="B139" s="44"/>
      <c r="C139" s="44">
        <f t="shared" ca="1" si="12"/>
        <v>99</v>
      </c>
      <c r="D139" s="44">
        <f t="shared" ca="1" si="13"/>
        <v>99</v>
      </c>
      <c r="E139" s="44">
        <f t="shared" ca="1" si="14"/>
        <v>85</v>
      </c>
      <c r="F139" s="44">
        <f t="shared" ca="1" si="15"/>
        <v>83</v>
      </c>
      <c r="G139" s="44">
        <f t="shared" ca="1" si="16"/>
        <v>111</v>
      </c>
      <c r="H139" s="44">
        <f t="shared" ca="1" si="17"/>
        <v>138</v>
      </c>
      <c r="I139" s="44">
        <f t="shared" ca="1" si="18"/>
        <v>122</v>
      </c>
      <c r="J139" s="44">
        <f t="shared" ca="1" si="19"/>
        <v>94</v>
      </c>
      <c r="K139" s="44">
        <f t="shared" ca="1" si="20"/>
        <v>114</v>
      </c>
      <c r="L139" s="44">
        <f t="shared" ca="1" si="21"/>
        <v>146</v>
      </c>
      <c r="M139" s="44">
        <f t="shared" ca="1" si="22"/>
        <v>113</v>
      </c>
      <c r="N139" s="44">
        <f t="shared" ca="1" si="23"/>
        <v>97</v>
      </c>
      <c r="BC1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),$A139,C$67)</f>
        <v>98.92</v>
      </c>
      <c r="BD1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),$A139,D$67)</f>
        <v>99.15</v>
      </c>
      <c r="BE1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),$A139,E$67)</f>
        <v>85.13</v>
      </c>
      <c r="BF1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),$A139,F$67)</f>
        <v>83.14</v>
      </c>
      <c r="BG1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),$A139,G$67)</f>
        <v>110.95</v>
      </c>
      <c r="BH1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),$A139,H$67)</f>
        <v>138.44999999999999</v>
      </c>
      <c r="BI1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),$A139,I$67)</f>
        <v>122.34</v>
      </c>
      <c r="BJ1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),$A139,J$67)</f>
        <v>93.61</v>
      </c>
      <c r="BK1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),$A139,K$67)</f>
        <v>113.64</v>
      </c>
      <c r="BL1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),$A139,L$67)</f>
        <v>145.91999999999999</v>
      </c>
      <c r="BM1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),$A139,M$67)</f>
        <v>113.38</v>
      </c>
      <c r="BN1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),$A139,N$67)</f>
        <v>97.1</v>
      </c>
    </row>
    <row r="140" spans="1:66" x14ac:dyDescent="0.25">
      <c r="A140" s="129">
        <v>73</v>
      </c>
      <c r="B140" s="44"/>
      <c r="C140" s="44">
        <f t="shared" ca="1" si="12"/>
        <v>117</v>
      </c>
      <c r="D140" s="44">
        <f t="shared" ca="1" si="13"/>
        <v>117</v>
      </c>
      <c r="E140" s="44">
        <f t="shared" ca="1" si="14"/>
        <v>101</v>
      </c>
      <c r="F140" s="44">
        <f t="shared" ca="1" si="15"/>
        <v>99</v>
      </c>
      <c r="G140" s="44">
        <f t="shared" ca="1" si="16"/>
        <v>133</v>
      </c>
      <c r="H140" s="44">
        <f t="shared" ca="1" si="17"/>
        <v>165</v>
      </c>
      <c r="I140" s="44">
        <f t="shared" ca="1" si="18"/>
        <v>146</v>
      </c>
      <c r="J140" s="44">
        <f t="shared" ca="1" si="19"/>
        <v>112</v>
      </c>
      <c r="K140" s="44">
        <f t="shared" ca="1" si="20"/>
        <v>135</v>
      </c>
      <c r="L140" s="44">
        <f t="shared" ca="1" si="21"/>
        <v>172</v>
      </c>
      <c r="M140" s="44">
        <f t="shared" ca="1" si="22"/>
        <v>135</v>
      </c>
      <c r="N140" s="44">
        <f t="shared" ca="1" si="23"/>
        <v>115</v>
      </c>
      <c r="BC1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),$A140,C$67)</f>
        <v>117.33</v>
      </c>
      <c r="BD1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),$A140,D$67)</f>
        <v>116.84</v>
      </c>
      <c r="BE1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),$A140,E$67)</f>
        <v>101.3</v>
      </c>
      <c r="BF1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),$A140,F$67)</f>
        <v>99.23</v>
      </c>
      <c r="BG1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),$A140,G$67)</f>
        <v>132.77000000000001</v>
      </c>
      <c r="BH1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),$A140,H$67)</f>
        <v>165.13</v>
      </c>
      <c r="BI1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),$A140,I$67)</f>
        <v>146.09</v>
      </c>
      <c r="BJ1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),$A140,J$67)</f>
        <v>111.86</v>
      </c>
      <c r="BK1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),$A140,K$67)</f>
        <v>135.19999999999999</v>
      </c>
      <c r="BL1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),$A140,L$67)</f>
        <v>172.3</v>
      </c>
      <c r="BM1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),$A140,M$67)</f>
        <v>134.93</v>
      </c>
      <c r="BN1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),$A140,N$67)</f>
        <v>114.9</v>
      </c>
    </row>
    <row r="141" spans="1:66" x14ac:dyDescent="0.25">
      <c r="A141" s="129">
        <v>74</v>
      </c>
      <c r="B141" s="44"/>
      <c r="C141" s="44">
        <f t="shared" ca="1" si="12"/>
        <v>618</v>
      </c>
      <c r="D141" s="44">
        <f t="shared" ca="1" si="13"/>
        <v>668</v>
      </c>
      <c r="E141" s="44">
        <f t="shared" ca="1" si="14"/>
        <v>607</v>
      </c>
      <c r="F141" s="44">
        <f t="shared" ca="1" si="15"/>
        <v>479</v>
      </c>
      <c r="G141" s="44">
        <f t="shared" ca="1" si="16"/>
        <v>573</v>
      </c>
      <c r="H141" s="44">
        <f t="shared" ca="1" si="17"/>
        <v>728</v>
      </c>
      <c r="I141" s="44">
        <f t="shared" ca="1" si="18"/>
        <v>710</v>
      </c>
      <c r="J141" s="44">
        <f t="shared" ca="1" si="19"/>
        <v>606</v>
      </c>
      <c r="K141" s="44">
        <f t="shared" ca="1" si="20"/>
        <v>709</v>
      </c>
      <c r="L141" s="44">
        <f t="shared" ca="1" si="21"/>
        <v>925</v>
      </c>
      <c r="M141" s="44">
        <f t="shared" ca="1" si="22"/>
        <v>683</v>
      </c>
      <c r="N141" s="44">
        <f t="shared" ca="1" si="23"/>
        <v>580</v>
      </c>
      <c r="BC1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),$A141,C$67)</f>
        <v>618.11</v>
      </c>
      <c r="BD1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),$A141,D$67)</f>
        <v>667.79</v>
      </c>
      <c r="BE1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),$A141,E$67)</f>
        <v>606.75</v>
      </c>
      <c r="BF1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),$A141,F$67)</f>
        <v>478.57</v>
      </c>
      <c r="BG1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),$A141,G$67)</f>
        <v>572.79999999999995</v>
      </c>
      <c r="BH1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),$A141,H$67)</f>
        <v>727.86</v>
      </c>
      <c r="BI1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),$A141,I$67)</f>
        <v>709.88</v>
      </c>
      <c r="BJ1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),$A141,J$67)</f>
        <v>606.28</v>
      </c>
      <c r="BK1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),$A141,K$67)</f>
        <v>709.35</v>
      </c>
      <c r="BL1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),$A141,L$67)</f>
        <v>925.39</v>
      </c>
      <c r="BM1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),$A141,M$67)</f>
        <v>683.09</v>
      </c>
      <c r="BN1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),$A141,N$67)</f>
        <v>579.58000000000004</v>
      </c>
    </row>
    <row r="142" spans="1:66" x14ac:dyDescent="0.25">
      <c r="A142" s="129">
        <v>75</v>
      </c>
      <c r="B142" s="44"/>
      <c r="C142" s="44">
        <f t="shared" ca="1" si="12"/>
        <v>816</v>
      </c>
      <c r="D142" s="44">
        <f t="shared" ca="1" si="13"/>
        <v>869</v>
      </c>
      <c r="E142" s="44">
        <f t="shared" ca="1" si="14"/>
        <v>781</v>
      </c>
      <c r="F142" s="44">
        <f t="shared" ca="1" si="15"/>
        <v>649</v>
      </c>
      <c r="G142" s="44">
        <f t="shared" ca="1" si="16"/>
        <v>801</v>
      </c>
      <c r="H142" s="44">
        <f t="shared" ca="1" si="17"/>
        <v>1016</v>
      </c>
      <c r="I142" s="44">
        <f t="shared" ca="1" si="18"/>
        <v>963</v>
      </c>
      <c r="J142" s="44">
        <f t="shared" ca="1" si="19"/>
        <v>801</v>
      </c>
      <c r="K142" s="44">
        <f t="shared" ca="1" si="20"/>
        <v>945</v>
      </c>
      <c r="L142" s="44">
        <f t="shared" ca="1" si="21"/>
        <v>1239</v>
      </c>
      <c r="M142" s="44">
        <f t="shared" ca="1" si="22"/>
        <v>922</v>
      </c>
      <c r="N142" s="44">
        <f t="shared" ca="1" si="23"/>
        <v>771</v>
      </c>
      <c r="BC1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),$A142,C$67)</f>
        <v>816</v>
      </c>
      <c r="BD1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),$A142,D$67)</f>
        <v>869</v>
      </c>
      <c r="BE1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),$A142,E$67)</f>
        <v>781</v>
      </c>
      <c r="BF1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),$A142,F$67)</f>
        <v>649</v>
      </c>
      <c r="BG1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),$A142,G$67)</f>
        <v>801</v>
      </c>
      <c r="BH1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),$A142,H$67)</f>
        <v>1016</v>
      </c>
      <c r="BI1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),$A142,I$67)</f>
        <v>963</v>
      </c>
      <c r="BJ1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),$A142,J$67)</f>
        <v>801</v>
      </c>
      <c r="BK1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),$A142,K$67)</f>
        <v>945</v>
      </c>
      <c r="BL1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),$A142,L$67)</f>
        <v>1239</v>
      </c>
      <c r="BM1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),$A142,M$67)</f>
        <v>922</v>
      </c>
      <c r="BN1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),$A142,N$67)</f>
        <v>771</v>
      </c>
    </row>
    <row r="143" spans="1:66" x14ac:dyDescent="0.25">
      <c r="A143" s="129">
        <v>76</v>
      </c>
      <c r="B143" s="44"/>
      <c r="C143" s="44">
        <f t="shared" ca="1" si="12"/>
        <v>709</v>
      </c>
      <c r="D143" s="44">
        <f t="shared" ca="1" si="13"/>
        <v>762</v>
      </c>
      <c r="E143" s="44">
        <f t="shared" ca="1" si="14"/>
        <v>689</v>
      </c>
      <c r="F143" s="44">
        <f t="shared" ca="1" si="15"/>
        <v>560</v>
      </c>
      <c r="G143" s="44">
        <f t="shared" ca="1" si="16"/>
        <v>678</v>
      </c>
      <c r="H143" s="44">
        <f t="shared" ca="1" si="17"/>
        <v>861</v>
      </c>
      <c r="I143" s="44">
        <f t="shared" ca="1" si="18"/>
        <v>827</v>
      </c>
      <c r="J143" s="44">
        <f t="shared" ca="1" si="19"/>
        <v>699</v>
      </c>
      <c r="K143" s="44">
        <f t="shared" ca="1" si="20"/>
        <v>820</v>
      </c>
      <c r="L143" s="44">
        <f t="shared" ca="1" si="21"/>
        <v>1076</v>
      </c>
      <c r="M143" s="44">
        <f t="shared" ca="1" si="22"/>
        <v>797</v>
      </c>
      <c r="N143" s="44">
        <f t="shared" ca="1" si="23"/>
        <v>666</v>
      </c>
      <c r="BC1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),$A143,C$67)</f>
        <v>709.16</v>
      </c>
      <c r="BD1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),$A143,D$67)</f>
        <v>762.07</v>
      </c>
      <c r="BE1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),$A143,E$67)</f>
        <v>689.33</v>
      </c>
      <c r="BF1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),$A143,F$67)</f>
        <v>560.22</v>
      </c>
      <c r="BG1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),$A143,G$67)</f>
        <v>678.04</v>
      </c>
      <c r="BH1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),$A143,H$67)</f>
        <v>861.34</v>
      </c>
      <c r="BI1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),$A143,I$67)</f>
        <v>827.21</v>
      </c>
      <c r="BJ1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),$A143,J$67)</f>
        <v>699.35</v>
      </c>
      <c r="BK1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),$A143,K$67)</f>
        <v>819.96</v>
      </c>
      <c r="BL1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),$A143,L$67)</f>
        <v>1076.27</v>
      </c>
      <c r="BM1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),$A143,M$67)</f>
        <v>797.12</v>
      </c>
      <c r="BN1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),$A143,N$67)</f>
        <v>666.46</v>
      </c>
    </row>
    <row r="144" spans="1:66" x14ac:dyDescent="0.25">
      <c r="A144" s="129">
        <v>77</v>
      </c>
      <c r="B144" s="44"/>
      <c r="C144" s="44">
        <f t="shared" ca="1" si="12"/>
        <v>922</v>
      </c>
      <c r="D144" s="44">
        <f t="shared" ca="1" si="13"/>
        <v>979</v>
      </c>
      <c r="E144" s="44">
        <f t="shared" ca="1" si="14"/>
        <v>870</v>
      </c>
      <c r="F144" s="44">
        <f t="shared" ca="1" si="15"/>
        <v>753</v>
      </c>
      <c r="G144" s="44">
        <f t="shared" ca="1" si="16"/>
        <v>935</v>
      </c>
      <c r="H144" s="44">
        <f t="shared" ca="1" si="17"/>
        <v>1192</v>
      </c>
      <c r="I144" s="44">
        <f t="shared" ca="1" si="18"/>
        <v>1115</v>
      </c>
      <c r="J144" s="44">
        <f t="shared" ca="1" si="19"/>
        <v>919</v>
      </c>
      <c r="K144" s="44">
        <f t="shared" ca="1" si="20"/>
        <v>1079</v>
      </c>
      <c r="L144" s="44">
        <f t="shared" ca="1" si="21"/>
        <v>1435</v>
      </c>
      <c r="M144" s="44">
        <f t="shared" ca="1" si="22"/>
        <v>1066</v>
      </c>
      <c r="N144" s="44">
        <f t="shared" ca="1" si="23"/>
        <v>877</v>
      </c>
      <c r="BC1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),$A144,C$67)</f>
        <v>921.88</v>
      </c>
      <c r="BD1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),$A144,D$67)</f>
        <v>978.87</v>
      </c>
      <c r="BE1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),$A144,E$67)</f>
        <v>870.17</v>
      </c>
      <c r="BF1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),$A144,F$67)</f>
        <v>752.95</v>
      </c>
      <c r="BG1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),$A144,G$67)</f>
        <v>934.57</v>
      </c>
      <c r="BH1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),$A144,H$67)</f>
        <v>1191.96</v>
      </c>
      <c r="BI1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),$A144,I$67)</f>
        <v>1114.82</v>
      </c>
      <c r="BJ1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),$A144,J$67)</f>
        <v>918.62</v>
      </c>
      <c r="BK1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),$A144,K$67)</f>
        <v>1079.2</v>
      </c>
      <c r="BL1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),$A144,L$67)</f>
        <v>1434.71</v>
      </c>
      <c r="BM1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),$A144,M$67)</f>
        <v>1066.3599999999999</v>
      </c>
      <c r="BN1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),$A144,N$67)</f>
        <v>877.03</v>
      </c>
    </row>
    <row r="145" spans="1:66" x14ac:dyDescent="0.25">
      <c r="A145" s="129">
        <v>78</v>
      </c>
      <c r="B145" s="44"/>
      <c r="C145" s="44">
        <f t="shared" ca="1" si="12"/>
        <v>960</v>
      </c>
      <c r="D145" s="44">
        <f t="shared" ca="1" si="13"/>
        <v>1020</v>
      </c>
      <c r="E145" s="44">
        <f t="shared" ca="1" si="14"/>
        <v>909</v>
      </c>
      <c r="F145" s="44">
        <f t="shared" ca="1" si="15"/>
        <v>788</v>
      </c>
      <c r="G145" s="44">
        <f t="shared" ca="1" si="16"/>
        <v>981</v>
      </c>
      <c r="H145" s="44">
        <f t="shared" ca="1" si="17"/>
        <v>1251</v>
      </c>
      <c r="I145" s="44">
        <f t="shared" ca="1" si="18"/>
        <v>1168</v>
      </c>
      <c r="J145" s="44">
        <f t="shared" ca="1" si="19"/>
        <v>961</v>
      </c>
      <c r="K145" s="44">
        <f t="shared" ca="1" si="20"/>
        <v>1123</v>
      </c>
      <c r="L145" s="44">
        <f t="shared" ca="1" si="21"/>
        <v>1509</v>
      </c>
      <c r="M145" s="44">
        <f t="shared" ca="1" si="22"/>
        <v>1124</v>
      </c>
      <c r="N145" s="44">
        <f t="shared" ca="1" si="23"/>
        <v>919</v>
      </c>
      <c r="BC1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),$A145,C$67)</f>
        <v>959.89</v>
      </c>
      <c r="BD1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),$A145,D$67)</f>
        <v>1019.55</v>
      </c>
      <c r="BE1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),$A145,E$67)</f>
        <v>908.55</v>
      </c>
      <c r="BF1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),$A145,F$67)</f>
        <v>788.35</v>
      </c>
      <c r="BG1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),$A145,G$67)</f>
        <v>981.33</v>
      </c>
      <c r="BH1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),$A145,H$67)</f>
        <v>1250.8499999999999</v>
      </c>
      <c r="BI1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),$A145,I$67)</f>
        <v>1167.5</v>
      </c>
      <c r="BJ1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),$A145,J$67)</f>
        <v>960.71</v>
      </c>
      <c r="BK1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),$A145,K$67)</f>
        <v>1122.54</v>
      </c>
      <c r="BL1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),$A145,L$67)</f>
        <v>1508.95</v>
      </c>
      <c r="BM1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),$A145,M$67)</f>
        <v>1124.48</v>
      </c>
      <c r="BN1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),$A145,N$67)</f>
        <v>918.73</v>
      </c>
    </row>
    <row r="146" spans="1:66" x14ac:dyDescent="0.25">
      <c r="A146" s="129">
        <v>79</v>
      </c>
      <c r="B146" s="44"/>
      <c r="C146" s="44">
        <f t="shared" ca="1" si="12"/>
        <v>0</v>
      </c>
      <c r="D146" s="44">
        <f t="shared" ca="1" si="13"/>
        <v>0</v>
      </c>
      <c r="E146" s="44">
        <f t="shared" ca="1" si="14"/>
        <v>0</v>
      </c>
      <c r="F146" s="44">
        <f t="shared" ca="1" si="15"/>
        <v>0</v>
      </c>
      <c r="G146" s="44">
        <f t="shared" ca="1" si="16"/>
        <v>0</v>
      </c>
      <c r="H146" s="44">
        <f t="shared" ca="1" si="17"/>
        <v>0</v>
      </c>
      <c r="I146" s="44">
        <f t="shared" ca="1" si="18"/>
        <v>0</v>
      </c>
      <c r="J146" s="44">
        <f t="shared" ca="1" si="19"/>
        <v>0</v>
      </c>
      <c r="K146" s="44">
        <f t="shared" ca="1" si="20"/>
        <v>0</v>
      </c>
      <c r="L146" s="44">
        <f t="shared" ca="1" si="21"/>
        <v>0</v>
      </c>
      <c r="M146" s="44">
        <f t="shared" ca="1" si="22"/>
        <v>0</v>
      </c>
      <c r="N146" s="44">
        <f t="shared" ca="1" si="23"/>
        <v>0</v>
      </c>
      <c r="BC1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),$A146,C$67)</f>
        <v>0</v>
      </c>
      <c r="BD1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),$A146,D$67)</f>
        <v>0</v>
      </c>
      <c r="BE1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),$A146,E$67)</f>
        <v>0</v>
      </c>
      <c r="BF1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),$A146,F$67)</f>
        <v>0</v>
      </c>
      <c r="BG1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),$A146,G$67)</f>
        <v>0</v>
      </c>
      <c r="BH1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),$A146,H$67)</f>
        <v>0</v>
      </c>
      <c r="BI1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),$A146,I$67)</f>
        <v>0</v>
      </c>
      <c r="BJ1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),$A146,J$67)</f>
        <v>0</v>
      </c>
      <c r="BK1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),$A146,K$67)</f>
        <v>0</v>
      </c>
      <c r="BL1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),$A146,L$67)</f>
        <v>0</v>
      </c>
      <c r="BM1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),$A146,M$67)</f>
        <v>0</v>
      </c>
      <c r="BN1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),$A146,N$67)</f>
        <v>0</v>
      </c>
    </row>
    <row r="147" spans="1:66" x14ac:dyDescent="0.25">
      <c r="A147" s="129">
        <v>80</v>
      </c>
      <c r="B147" s="44"/>
      <c r="C147" s="44">
        <f t="shared" ca="1" si="12"/>
        <v>54</v>
      </c>
      <c r="D147" s="44">
        <f t="shared" ca="1" si="13"/>
        <v>59</v>
      </c>
      <c r="E147" s="44">
        <f t="shared" ca="1" si="14"/>
        <v>51</v>
      </c>
      <c r="F147" s="44">
        <f t="shared" ca="1" si="15"/>
        <v>53</v>
      </c>
      <c r="G147" s="44">
        <f t="shared" ca="1" si="16"/>
        <v>73</v>
      </c>
      <c r="H147" s="44">
        <f t="shared" ca="1" si="17"/>
        <v>91</v>
      </c>
      <c r="I147" s="44">
        <f t="shared" ca="1" si="18"/>
        <v>78</v>
      </c>
      <c r="J147" s="44">
        <f t="shared" ca="1" si="19"/>
        <v>64</v>
      </c>
      <c r="K147" s="44">
        <f t="shared" ca="1" si="20"/>
        <v>74</v>
      </c>
      <c r="L147" s="44">
        <f t="shared" ca="1" si="21"/>
        <v>102</v>
      </c>
      <c r="M147" s="44">
        <f t="shared" ca="1" si="22"/>
        <v>73</v>
      </c>
      <c r="N147" s="44">
        <f t="shared" ca="1" si="23"/>
        <v>55</v>
      </c>
      <c r="BC1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),$A147,C$67)</f>
        <v>54.47</v>
      </c>
      <c r="BD1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),$A147,D$67)</f>
        <v>58.63</v>
      </c>
      <c r="BE1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),$A147,E$67)</f>
        <v>50.6</v>
      </c>
      <c r="BF1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),$A147,F$67)</f>
        <v>52.8</v>
      </c>
      <c r="BG1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),$A147,G$67)</f>
        <v>72.98</v>
      </c>
      <c r="BH1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),$A147,H$67)</f>
        <v>90.97</v>
      </c>
      <c r="BI1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),$A147,I$67)</f>
        <v>78.17</v>
      </c>
      <c r="BJ1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),$A147,J$67)</f>
        <v>64.12</v>
      </c>
      <c r="BK1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),$A147,K$67)</f>
        <v>74.41</v>
      </c>
      <c r="BL1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),$A147,L$67)</f>
        <v>101.67</v>
      </c>
      <c r="BM1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),$A147,M$67)</f>
        <v>73.3</v>
      </c>
      <c r="BN1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),$A147,N$67)</f>
        <v>54.93</v>
      </c>
    </row>
    <row r="148" spans="1:66" x14ac:dyDescent="0.25">
      <c r="A148" s="129">
        <v>81</v>
      </c>
      <c r="B148" s="44"/>
      <c r="C148" s="44">
        <f t="shared" ca="1" si="12"/>
        <v>1287</v>
      </c>
      <c r="D148" s="44">
        <f t="shared" ca="1" si="13"/>
        <v>1363</v>
      </c>
      <c r="E148" s="44">
        <f t="shared" ca="1" si="14"/>
        <v>1214</v>
      </c>
      <c r="F148" s="44">
        <f t="shared" ca="1" si="15"/>
        <v>1099</v>
      </c>
      <c r="G148" s="44">
        <f t="shared" ca="1" si="16"/>
        <v>1414</v>
      </c>
      <c r="H148" s="44">
        <f t="shared" ca="1" si="17"/>
        <v>1793</v>
      </c>
      <c r="I148" s="44">
        <f t="shared" ca="1" si="18"/>
        <v>1622</v>
      </c>
      <c r="J148" s="44">
        <f t="shared" ca="1" si="19"/>
        <v>1335</v>
      </c>
      <c r="K148" s="44">
        <f t="shared" ca="1" si="20"/>
        <v>1537</v>
      </c>
      <c r="L148" s="44">
        <f t="shared" ca="1" si="21"/>
        <v>2110</v>
      </c>
      <c r="M148" s="44">
        <f t="shared" ca="1" si="22"/>
        <v>1577</v>
      </c>
      <c r="N148" s="44">
        <f t="shared" ca="1" si="23"/>
        <v>1264</v>
      </c>
      <c r="BC1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),$A148,C$67)</f>
        <v>1287.3800000000001</v>
      </c>
      <c r="BD1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),$A148,D$67)</f>
        <v>1363.05</v>
      </c>
      <c r="BE1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),$A148,E$67)</f>
        <v>1214.17</v>
      </c>
      <c r="BF1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),$A148,F$67)</f>
        <v>1099.21</v>
      </c>
      <c r="BG1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),$A148,G$67)</f>
        <v>1413.72</v>
      </c>
      <c r="BH1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),$A148,H$67)</f>
        <v>1792.75</v>
      </c>
      <c r="BI1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),$A148,I$67)</f>
        <v>1622.08</v>
      </c>
      <c r="BJ1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),$A148,J$67)</f>
        <v>1335.33</v>
      </c>
      <c r="BK1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),$A148,K$67)</f>
        <v>1537.18</v>
      </c>
      <c r="BL1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),$A148,L$67)</f>
        <v>2110.13</v>
      </c>
      <c r="BM1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),$A148,M$67)</f>
        <v>1576.51</v>
      </c>
      <c r="BN1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),$A148,N$67)</f>
        <v>1264.3699999999999</v>
      </c>
    </row>
    <row r="149" spans="1:66" x14ac:dyDescent="0.25">
      <c r="A149" s="129">
        <v>82</v>
      </c>
      <c r="B149" s="44"/>
      <c r="C149" s="44">
        <f t="shared" ca="1" si="12"/>
        <v>0</v>
      </c>
      <c r="D149" s="44">
        <f t="shared" ca="1" si="13"/>
        <v>0</v>
      </c>
      <c r="E149" s="44">
        <f t="shared" ca="1" si="14"/>
        <v>0</v>
      </c>
      <c r="F149" s="44">
        <f t="shared" ca="1" si="15"/>
        <v>0</v>
      </c>
      <c r="G149" s="44">
        <f t="shared" ca="1" si="16"/>
        <v>0</v>
      </c>
      <c r="H149" s="44">
        <f t="shared" ca="1" si="17"/>
        <v>0</v>
      </c>
      <c r="I149" s="44">
        <f t="shared" ca="1" si="18"/>
        <v>0</v>
      </c>
      <c r="J149" s="44">
        <f t="shared" ca="1" si="19"/>
        <v>0</v>
      </c>
      <c r="K149" s="44">
        <f t="shared" ca="1" si="20"/>
        <v>0</v>
      </c>
      <c r="L149" s="44">
        <f t="shared" ca="1" si="21"/>
        <v>0</v>
      </c>
      <c r="M149" s="44">
        <f t="shared" ca="1" si="22"/>
        <v>0</v>
      </c>
      <c r="N149" s="44">
        <f t="shared" ca="1" si="23"/>
        <v>0</v>
      </c>
      <c r="BC1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),$A149,C$67)</f>
        <v>0</v>
      </c>
      <c r="BD1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),$A149,D$67)</f>
        <v>0</v>
      </c>
      <c r="BE1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),$A149,E$67)</f>
        <v>0</v>
      </c>
      <c r="BF1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),$A149,F$67)</f>
        <v>0</v>
      </c>
      <c r="BG1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),$A149,G$67)</f>
        <v>0</v>
      </c>
      <c r="BH1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),$A149,H$67)</f>
        <v>0</v>
      </c>
      <c r="BI1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),$A149,I$67)</f>
        <v>0</v>
      </c>
      <c r="BJ1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),$A149,J$67)</f>
        <v>0</v>
      </c>
      <c r="BK1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),$A149,K$67)</f>
        <v>0</v>
      </c>
      <c r="BL1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),$A149,L$67)</f>
        <v>0</v>
      </c>
      <c r="BM1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),$A149,M$67)</f>
        <v>0</v>
      </c>
      <c r="BN1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),$A149,N$67)</f>
        <v>0</v>
      </c>
    </row>
    <row r="150" spans="1:66" x14ac:dyDescent="0.25">
      <c r="A150" s="129">
        <v>83</v>
      </c>
      <c r="B150" s="44"/>
      <c r="C150" s="44">
        <f t="shared" ca="1" si="12"/>
        <v>58</v>
      </c>
      <c r="D150" s="44">
        <f t="shared" ca="1" si="13"/>
        <v>63</v>
      </c>
      <c r="E150" s="44">
        <f t="shared" ca="1" si="14"/>
        <v>54</v>
      </c>
      <c r="F150" s="44">
        <f t="shared" ca="1" si="15"/>
        <v>56</v>
      </c>
      <c r="G150" s="44">
        <f t="shared" ca="1" si="16"/>
        <v>78</v>
      </c>
      <c r="H150" s="44">
        <f t="shared" ca="1" si="17"/>
        <v>97</v>
      </c>
      <c r="I150" s="44">
        <f t="shared" ca="1" si="18"/>
        <v>84</v>
      </c>
      <c r="J150" s="44">
        <f t="shared" ca="1" si="19"/>
        <v>69</v>
      </c>
      <c r="K150" s="44">
        <f t="shared" ca="1" si="20"/>
        <v>79</v>
      </c>
      <c r="L150" s="44">
        <f t="shared" ca="1" si="21"/>
        <v>109</v>
      </c>
      <c r="M150" s="44">
        <f t="shared" ca="1" si="22"/>
        <v>79</v>
      </c>
      <c r="N150" s="44">
        <f t="shared" ca="1" si="23"/>
        <v>59</v>
      </c>
      <c r="BC1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),$A150,C$67)</f>
        <v>58.25</v>
      </c>
      <c r="BD1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),$A150,D$67)</f>
        <v>62.63</v>
      </c>
      <c r="BE1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),$A150,E$67)</f>
        <v>54.12</v>
      </c>
      <c r="BF1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),$A150,F$67)</f>
        <v>56.4</v>
      </c>
      <c r="BG1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),$A150,G$67)</f>
        <v>78.02</v>
      </c>
      <c r="BH1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),$A150,H$67)</f>
        <v>97.3</v>
      </c>
      <c r="BI1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),$A150,I$67)</f>
        <v>83.65</v>
      </c>
      <c r="BJ1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),$A150,J$67)</f>
        <v>68.569999999999993</v>
      </c>
      <c r="BK1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),$A150,K$67)</f>
        <v>79.34</v>
      </c>
      <c r="BL1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),$A150,L$67)</f>
        <v>108.81</v>
      </c>
      <c r="BM1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),$A150,M$67)</f>
        <v>78.510000000000005</v>
      </c>
      <c r="BN1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),$A150,N$67)</f>
        <v>58.73</v>
      </c>
    </row>
    <row r="151" spans="1:66" x14ac:dyDescent="0.25">
      <c r="A151" s="129">
        <v>84</v>
      </c>
      <c r="B151" s="44"/>
      <c r="C151" s="44">
        <f t="shared" ca="1" si="12"/>
        <v>0</v>
      </c>
      <c r="D151" s="44">
        <f t="shared" ca="1" si="13"/>
        <v>0</v>
      </c>
      <c r="E151" s="44">
        <f t="shared" ca="1" si="14"/>
        <v>0</v>
      </c>
      <c r="F151" s="44">
        <f t="shared" ca="1" si="15"/>
        <v>0</v>
      </c>
      <c r="G151" s="44">
        <f t="shared" ca="1" si="16"/>
        <v>0</v>
      </c>
      <c r="H151" s="44">
        <f t="shared" ca="1" si="17"/>
        <v>0</v>
      </c>
      <c r="I151" s="44">
        <f t="shared" ca="1" si="18"/>
        <v>0</v>
      </c>
      <c r="J151" s="44">
        <f t="shared" ca="1" si="19"/>
        <v>0</v>
      </c>
      <c r="K151" s="44">
        <f t="shared" ca="1" si="20"/>
        <v>0</v>
      </c>
      <c r="L151" s="44">
        <f t="shared" ca="1" si="21"/>
        <v>0</v>
      </c>
      <c r="M151" s="44">
        <f t="shared" ca="1" si="22"/>
        <v>0</v>
      </c>
      <c r="N151" s="44">
        <f t="shared" ca="1" si="23"/>
        <v>0</v>
      </c>
      <c r="BC1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),$A151,C$67)</f>
        <v>0</v>
      </c>
      <c r="BD1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),$A151,D$67)</f>
        <v>0</v>
      </c>
      <c r="BE1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),$A151,E$67)</f>
        <v>0</v>
      </c>
      <c r="BF1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),$A151,F$67)</f>
        <v>0</v>
      </c>
      <c r="BG1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),$A151,G$67)</f>
        <v>0</v>
      </c>
      <c r="BH1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),$A151,H$67)</f>
        <v>0</v>
      </c>
      <c r="BI1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),$A151,I$67)</f>
        <v>0</v>
      </c>
      <c r="BJ1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),$A151,J$67)</f>
        <v>0</v>
      </c>
      <c r="BK1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),$A151,K$67)</f>
        <v>0</v>
      </c>
      <c r="BL1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),$A151,L$67)</f>
        <v>0</v>
      </c>
      <c r="BM1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),$A151,M$67)</f>
        <v>0</v>
      </c>
      <c r="BN1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),$A151,N$67)</f>
        <v>0</v>
      </c>
    </row>
    <row r="152" spans="1:66" x14ac:dyDescent="0.25">
      <c r="A152" s="129">
        <v>85</v>
      </c>
      <c r="B152" s="44"/>
      <c r="C152" s="44">
        <f t="shared" ca="1" si="12"/>
        <v>111</v>
      </c>
      <c r="D152" s="44">
        <f t="shared" ca="1" si="13"/>
        <v>137</v>
      </c>
      <c r="E152" s="44">
        <f t="shared" ca="1" si="14"/>
        <v>104</v>
      </c>
      <c r="F152" s="44">
        <f t="shared" ca="1" si="15"/>
        <v>105</v>
      </c>
      <c r="G152" s="44">
        <f t="shared" ca="1" si="16"/>
        <v>143</v>
      </c>
      <c r="H152" s="44">
        <f t="shared" ca="1" si="17"/>
        <v>166</v>
      </c>
      <c r="I152" s="44">
        <f t="shared" ca="1" si="18"/>
        <v>204</v>
      </c>
      <c r="J152" s="44">
        <f t="shared" ca="1" si="19"/>
        <v>205</v>
      </c>
      <c r="K152" s="44">
        <f t="shared" ca="1" si="20"/>
        <v>238</v>
      </c>
      <c r="L152" s="44">
        <f t="shared" ca="1" si="21"/>
        <v>209</v>
      </c>
      <c r="M152" s="44">
        <f t="shared" ca="1" si="22"/>
        <v>125</v>
      </c>
      <c r="N152" s="44">
        <f t="shared" ca="1" si="23"/>
        <v>105</v>
      </c>
      <c r="BC1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),$A152,C$67)</f>
        <v>110.56</v>
      </c>
      <c r="BD1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),$A152,D$67)</f>
        <v>136.61000000000001</v>
      </c>
      <c r="BE1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),$A152,E$67)</f>
        <v>104.22</v>
      </c>
      <c r="BF1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),$A152,F$67)</f>
        <v>105.08</v>
      </c>
      <c r="BG1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),$A152,G$67)</f>
        <v>142.94999999999999</v>
      </c>
      <c r="BH1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),$A152,H$67)</f>
        <v>166.14</v>
      </c>
      <c r="BI1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),$A152,I$67)</f>
        <v>204.22</v>
      </c>
      <c r="BJ1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),$A152,J$67)</f>
        <v>205.35</v>
      </c>
      <c r="BK1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),$A152,K$67)</f>
        <v>237.84</v>
      </c>
      <c r="BL1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),$A152,L$67)</f>
        <v>209.16</v>
      </c>
      <c r="BM1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),$A152,M$67)</f>
        <v>124.86</v>
      </c>
      <c r="BN1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),$A152,N$67)</f>
        <v>105.49</v>
      </c>
    </row>
    <row r="153" spans="1:66" x14ac:dyDescent="0.25">
      <c r="A153" s="129">
        <v>86</v>
      </c>
      <c r="B153" s="44"/>
      <c r="C153" s="44">
        <f t="shared" ca="1" si="12"/>
        <v>0</v>
      </c>
      <c r="D153" s="44">
        <f t="shared" ca="1" si="13"/>
        <v>0</v>
      </c>
      <c r="E153" s="44">
        <f t="shared" ca="1" si="14"/>
        <v>0</v>
      </c>
      <c r="F153" s="44">
        <f t="shared" ca="1" si="15"/>
        <v>0</v>
      </c>
      <c r="G153" s="44">
        <f t="shared" ca="1" si="16"/>
        <v>0</v>
      </c>
      <c r="H153" s="44">
        <f t="shared" ca="1" si="17"/>
        <v>0</v>
      </c>
      <c r="I153" s="44">
        <f t="shared" ca="1" si="18"/>
        <v>0</v>
      </c>
      <c r="J153" s="44">
        <f t="shared" ca="1" si="19"/>
        <v>0</v>
      </c>
      <c r="K153" s="44">
        <f t="shared" ca="1" si="20"/>
        <v>0</v>
      </c>
      <c r="L153" s="44">
        <f t="shared" ca="1" si="21"/>
        <v>0</v>
      </c>
      <c r="M153" s="44">
        <f t="shared" ca="1" si="22"/>
        <v>0</v>
      </c>
      <c r="N153" s="44">
        <f t="shared" ca="1" si="23"/>
        <v>0</v>
      </c>
      <c r="BC1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),$A153,C$67)</f>
        <v>0</v>
      </c>
      <c r="BD1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),$A153,D$67)</f>
        <v>0</v>
      </c>
      <c r="BE1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),$A153,E$67)</f>
        <v>0</v>
      </c>
      <c r="BF1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),$A153,F$67)</f>
        <v>0</v>
      </c>
      <c r="BG1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),$A153,G$67)</f>
        <v>0</v>
      </c>
      <c r="BH1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),$A153,H$67)</f>
        <v>0</v>
      </c>
      <c r="BI1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),$A153,I$67)</f>
        <v>0</v>
      </c>
      <c r="BJ1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),$A153,J$67)</f>
        <v>0</v>
      </c>
      <c r="BK1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),$A153,K$67)</f>
        <v>0</v>
      </c>
      <c r="BL1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),$A153,L$67)</f>
        <v>0</v>
      </c>
      <c r="BM1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),$A153,M$67)</f>
        <v>0</v>
      </c>
      <c r="BN1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),$A153,N$67)</f>
        <v>0</v>
      </c>
    </row>
    <row r="154" spans="1:66" x14ac:dyDescent="0.25">
      <c r="A154" s="129">
        <v>87</v>
      </c>
      <c r="B154" s="44"/>
      <c r="C154" s="44">
        <f t="shared" ca="1" si="12"/>
        <v>0</v>
      </c>
      <c r="D154" s="44">
        <f t="shared" ca="1" si="13"/>
        <v>0</v>
      </c>
      <c r="E154" s="44">
        <f t="shared" ca="1" si="14"/>
        <v>0</v>
      </c>
      <c r="F154" s="44">
        <f t="shared" ca="1" si="15"/>
        <v>0</v>
      </c>
      <c r="G154" s="44">
        <f t="shared" ca="1" si="16"/>
        <v>0</v>
      </c>
      <c r="H154" s="44">
        <f t="shared" ca="1" si="17"/>
        <v>0</v>
      </c>
      <c r="I154" s="44">
        <f t="shared" ca="1" si="18"/>
        <v>0</v>
      </c>
      <c r="J154" s="44">
        <f t="shared" ca="1" si="19"/>
        <v>0</v>
      </c>
      <c r="K154" s="44">
        <f t="shared" ca="1" si="20"/>
        <v>0</v>
      </c>
      <c r="L154" s="44">
        <f t="shared" ca="1" si="21"/>
        <v>0</v>
      </c>
      <c r="M154" s="44">
        <f t="shared" ca="1" si="22"/>
        <v>0</v>
      </c>
      <c r="N154" s="44">
        <f t="shared" ca="1" si="23"/>
        <v>0</v>
      </c>
      <c r="BC1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),$A154,C$67)</f>
        <v>0</v>
      </c>
      <c r="BD1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),$A154,D$67)</f>
        <v>0</v>
      </c>
      <c r="BE1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),$A154,E$67)</f>
        <v>0</v>
      </c>
      <c r="BF1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),$A154,F$67)</f>
        <v>0</v>
      </c>
      <c r="BG1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),$A154,G$67)</f>
        <v>0</v>
      </c>
      <c r="BH1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),$A154,H$67)</f>
        <v>0</v>
      </c>
      <c r="BI1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),$A154,I$67)</f>
        <v>0</v>
      </c>
      <c r="BJ1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),$A154,J$67)</f>
        <v>0</v>
      </c>
      <c r="BK1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),$A154,K$67)</f>
        <v>0</v>
      </c>
      <c r="BL1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),$A154,L$67)</f>
        <v>0</v>
      </c>
      <c r="BM1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),$A154,M$67)</f>
        <v>0</v>
      </c>
      <c r="BN1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),$A154,N$67)</f>
        <v>0</v>
      </c>
    </row>
    <row r="155" spans="1:66" x14ac:dyDescent="0.25">
      <c r="A155" s="129">
        <v>88</v>
      </c>
      <c r="B155" s="44"/>
      <c r="C155" s="44">
        <f t="shared" ca="1" si="12"/>
        <v>183</v>
      </c>
      <c r="D155" s="44">
        <f t="shared" ca="1" si="13"/>
        <v>219</v>
      </c>
      <c r="E155" s="44">
        <f t="shared" ca="1" si="14"/>
        <v>179</v>
      </c>
      <c r="F155" s="44">
        <f t="shared" ca="1" si="15"/>
        <v>155</v>
      </c>
      <c r="G155" s="44">
        <f t="shared" ca="1" si="16"/>
        <v>208</v>
      </c>
      <c r="H155" s="44">
        <f t="shared" ca="1" si="17"/>
        <v>241</v>
      </c>
      <c r="I155" s="44">
        <f t="shared" ca="1" si="18"/>
        <v>265</v>
      </c>
      <c r="J155" s="44">
        <f t="shared" ca="1" si="19"/>
        <v>275</v>
      </c>
      <c r="K155" s="44">
        <f t="shared" ca="1" si="20"/>
        <v>326</v>
      </c>
      <c r="L155" s="44">
        <f t="shared" ca="1" si="21"/>
        <v>357</v>
      </c>
      <c r="M155" s="44">
        <f t="shared" ca="1" si="22"/>
        <v>230</v>
      </c>
      <c r="N155" s="44">
        <f t="shared" ca="1" si="23"/>
        <v>169</v>
      </c>
      <c r="BC1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),$A155,C$67)</f>
        <v>182.78</v>
      </c>
      <c r="BD1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),$A155,D$67)</f>
        <v>218.78</v>
      </c>
      <c r="BE1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),$A155,E$67)</f>
        <v>179</v>
      </c>
      <c r="BF1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),$A155,F$67)</f>
        <v>154.93</v>
      </c>
      <c r="BG1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),$A155,G$67)</f>
        <v>208.1</v>
      </c>
      <c r="BH1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),$A155,H$67)</f>
        <v>240.7</v>
      </c>
      <c r="BI1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),$A155,I$67)</f>
        <v>264.8</v>
      </c>
      <c r="BJ1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),$A155,J$67)</f>
        <v>274.61</v>
      </c>
      <c r="BK1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),$A155,K$67)</f>
        <v>326.07</v>
      </c>
      <c r="BL1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),$A155,L$67)</f>
        <v>356.52</v>
      </c>
      <c r="BM1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),$A155,M$67)</f>
        <v>230.28</v>
      </c>
      <c r="BN1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),$A155,N$67)</f>
        <v>169.12</v>
      </c>
    </row>
    <row r="156" spans="1:66" x14ac:dyDescent="0.25">
      <c r="A156" s="129">
        <v>89</v>
      </c>
      <c r="B156" s="44"/>
      <c r="C156" s="44">
        <f t="shared" ca="1" si="12"/>
        <v>218</v>
      </c>
      <c r="D156" s="44">
        <f t="shared" ca="1" si="13"/>
        <v>258</v>
      </c>
      <c r="E156" s="44">
        <f t="shared" ca="1" si="14"/>
        <v>211</v>
      </c>
      <c r="F156" s="44">
        <f t="shared" ca="1" si="15"/>
        <v>188</v>
      </c>
      <c r="G156" s="44">
        <f t="shared" ca="1" si="16"/>
        <v>256</v>
      </c>
      <c r="H156" s="44">
        <f t="shared" ca="1" si="17"/>
        <v>298</v>
      </c>
      <c r="I156" s="44">
        <f t="shared" ca="1" si="18"/>
        <v>328</v>
      </c>
      <c r="J156" s="44">
        <f t="shared" ca="1" si="19"/>
        <v>332</v>
      </c>
      <c r="K156" s="44">
        <f t="shared" ca="1" si="20"/>
        <v>401</v>
      </c>
      <c r="L156" s="44">
        <f t="shared" ca="1" si="21"/>
        <v>434</v>
      </c>
      <c r="M156" s="44">
        <f t="shared" ca="1" si="22"/>
        <v>280</v>
      </c>
      <c r="N156" s="44">
        <f t="shared" ca="1" si="23"/>
        <v>203</v>
      </c>
      <c r="BC1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),$A156,C$67)</f>
        <v>217.52</v>
      </c>
      <c r="BD1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),$A156,D$67)</f>
        <v>257.72000000000003</v>
      </c>
      <c r="BE1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),$A156,E$67)</f>
        <v>210.77</v>
      </c>
      <c r="BF1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),$A156,F$67)</f>
        <v>188.22</v>
      </c>
      <c r="BG1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),$A156,G$67)</f>
        <v>256.14</v>
      </c>
      <c r="BH1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),$A156,H$67)</f>
        <v>297.77</v>
      </c>
      <c r="BI1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),$A156,I$67)</f>
        <v>328.02</v>
      </c>
      <c r="BJ1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),$A156,J$67)</f>
        <v>332.33</v>
      </c>
      <c r="BK1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),$A156,K$67)</f>
        <v>400.97</v>
      </c>
      <c r="BL1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),$A156,L$67)</f>
        <v>434.15</v>
      </c>
      <c r="BM1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),$A156,M$67)</f>
        <v>279.91000000000003</v>
      </c>
      <c r="BN1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),$A156,N$67)</f>
        <v>202.71</v>
      </c>
    </row>
    <row r="157" spans="1:66" x14ac:dyDescent="0.25">
      <c r="A157" s="129">
        <v>90</v>
      </c>
      <c r="B157" s="44"/>
      <c r="C157" s="44">
        <f t="shared" ca="1" si="12"/>
        <v>0</v>
      </c>
      <c r="D157" s="44">
        <f t="shared" ca="1" si="13"/>
        <v>0</v>
      </c>
      <c r="E157" s="44">
        <f t="shared" ca="1" si="14"/>
        <v>0</v>
      </c>
      <c r="F157" s="44">
        <f t="shared" ca="1" si="15"/>
        <v>0</v>
      </c>
      <c r="G157" s="44">
        <f t="shared" ca="1" si="16"/>
        <v>0</v>
      </c>
      <c r="H157" s="44">
        <f t="shared" ca="1" si="17"/>
        <v>0</v>
      </c>
      <c r="I157" s="44">
        <f t="shared" ca="1" si="18"/>
        <v>0</v>
      </c>
      <c r="J157" s="44">
        <f t="shared" ca="1" si="19"/>
        <v>0</v>
      </c>
      <c r="K157" s="44">
        <f t="shared" ca="1" si="20"/>
        <v>0</v>
      </c>
      <c r="L157" s="44">
        <f t="shared" ca="1" si="21"/>
        <v>0</v>
      </c>
      <c r="M157" s="44">
        <f t="shared" ca="1" si="22"/>
        <v>0</v>
      </c>
      <c r="N157" s="44">
        <f t="shared" ca="1" si="23"/>
        <v>0</v>
      </c>
      <c r="BC1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),$A157,C$67)</f>
        <v>0</v>
      </c>
      <c r="BD1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),$A157,D$67)</f>
        <v>0</v>
      </c>
      <c r="BE1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),$A157,E$67)</f>
        <v>0</v>
      </c>
      <c r="BF1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),$A157,F$67)</f>
        <v>0</v>
      </c>
      <c r="BG1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),$A157,G$67)</f>
        <v>0</v>
      </c>
      <c r="BH1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),$A157,H$67)</f>
        <v>0</v>
      </c>
      <c r="BI1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),$A157,I$67)</f>
        <v>0</v>
      </c>
      <c r="BJ1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),$A157,J$67)</f>
        <v>0</v>
      </c>
      <c r="BK1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),$A157,K$67)</f>
        <v>0</v>
      </c>
      <c r="BL1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),$A157,L$67)</f>
        <v>0</v>
      </c>
      <c r="BM1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),$A157,M$67)</f>
        <v>0</v>
      </c>
      <c r="BN1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),$A157,N$67)</f>
        <v>0</v>
      </c>
    </row>
    <row r="158" spans="1:66" x14ac:dyDescent="0.25">
      <c r="A158" s="129">
        <v>91</v>
      </c>
      <c r="B158" s="44"/>
      <c r="C158" s="44">
        <f t="shared" ca="1" si="12"/>
        <v>0</v>
      </c>
      <c r="D158" s="44">
        <f t="shared" ca="1" si="13"/>
        <v>0</v>
      </c>
      <c r="E158" s="44">
        <f t="shared" ca="1" si="14"/>
        <v>0</v>
      </c>
      <c r="F158" s="44">
        <f t="shared" ca="1" si="15"/>
        <v>0</v>
      </c>
      <c r="G158" s="44">
        <f t="shared" ca="1" si="16"/>
        <v>0</v>
      </c>
      <c r="H158" s="44">
        <f t="shared" ca="1" si="17"/>
        <v>0</v>
      </c>
      <c r="I158" s="44">
        <f t="shared" ca="1" si="18"/>
        <v>0</v>
      </c>
      <c r="J158" s="44">
        <f t="shared" ca="1" si="19"/>
        <v>0</v>
      </c>
      <c r="K158" s="44">
        <f t="shared" ca="1" si="20"/>
        <v>0</v>
      </c>
      <c r="L158" s="44">
        <f t="shared" ca="1" si="21"/>
        <v>0</v>
      </c>
      <c r="M158" s="44">
        <f t="shared" ca="1" si="22"/>
        <v>0</v>
      </c>
      <c r="N158" s="44">
        <f t="shared" ca="1" si="23"/>
        <v>0</v>
      </c>
      <c r="BC1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),$A158,C$67)</f>
        <v>0</v>
      </c>
      <c r="BD1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),$A158,D$67)</f>
        <v>0</v>
      </c>
      <c r="BE1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),$A158,E$67)</f>
        <v>0</v>
      </c>
      <c r="BF1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),$A158,F$67)</f>
        <v>0</v>
      </c>
      <c r="BG1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),$A158,G$67)</f>
        <v>0</v>
      </c>
      <c r="BH1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),$A158,H$67)</f>
        <v>0</v>
      </c>
      <c r="BI1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),$A158,I$67)</f>
        <v>0</v>
      </c>
      <c r="BJ1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),$A158,J$67)</f>
        <v>0</v>
      </c>
      <c r="BK1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),$A158,K$67)</f>
        <v>0</v>
      </c>
      <c r="BL1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),$A158,L$67)</f>
        <v>0</v>
      </c>
      <c r="BM1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),$A158,M$67)</f>
        <v>0</v>
      </c>
      <c r="BN1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),$A158,N$67)</f>
        <v>0</v>
      </c>
    </row>
    <row r="159" spans="1:66" x14ac:dyDescent="0.25">
      <c r="A159" s="129">
        <v>92</v>
      </c>
      <c r="B159" s="44"/>
      <c r="C159" s="44">
        <f t="shared" ca="1" si="12"/>
        <v>701</v>
      </c>
      <c r="D159" s="44">
        <f t="shared" ca="1" si="13"/>
        <v>842</v>
      </c>
      <c r="E159" s="44">
        <f t="shared" ca="1" si="14"/>
        <v>676</v>
      </c>
      <c r="F159" s="44">
        <f t="shared" ca="1" si="15"/>
        <v>693</v>
      </c>
      <c r="G159" s="44">
        <f t="shared" ca="1" si="16"/>
        <v>998</v>
      </c>
      <c r="H159" s="44">
        <f t="shared" ca="1" si="17"/>
        <v>1178</v>
      </c>
      <c r="I159" s="44">
        <f t="shared" ca="1" si="18"/>
        <v>1303</v>
      </c>
      <c r="J159" s="44">
        <f t="shared" ca="1" si="19"/>
        <v>1312</v>
      </c>
      <c r="K159" s="44">
        <f t="shared" ca="1" si="20"/>
        <v>1523</v>
      </c>
      <c r="L159" s="44">
        <f t="shared" ca="1" si="21"/>
        <v>1567</v>
      </c>
      <c r="M159" s="44">
        <f t="shared" ca="1" si="22"/>
        <v>975</v>
      </c>
      <c r="N159" s="44">
        <f t="shared" ca="1" si="23"/>
        <v>716</v>
      </c>
      <c r="BC1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),$A159,C$67)</f>
        <v>700.95</v>
      </c>
      <c r="BD1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),$A159,D$67)</f>
        <v>841.79</v>
      </c>
      <c r="BE1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),$A159,E$67)</f>
        <v>676.08</v>
      </c>
      <c r="BF1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),$A159,F$67)</f>
        <v>692.58</v>
      </c>
      <c r="BG1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),$A159,G$67)</f>
        <v>998.49</v>
      </c>
      <c r="BH1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),$A159,H$67)</f>
        <v>1177.6300000000001</v>
      </c>
      <c r="BI1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),$A159,I$67)</f>
        <v>1302.67</v>
      </c>
      <c r="BJ1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),$A159,J$67)</f>
        <v>1312.45</v>
      </c>
      <c r="BK1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),$A159,K$67)</f>
        <v>1522.67</v>
      </c>
      <c r="BL1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),$A159,L$67)</f>
        <v>1566.89</v>
      </c>
      <c r="BM1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),$A159,M$67)</f>
        <v>974.97</v>
      </c>
      <c r="BN1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),$A159,N$67)</f>
        <v>715.67</v>
      </c>
    </row>
    <row r="160" spans="1:66" x14ac:dyDescent="0.25">
      <c r="A160" s="129">
        <v>93</v>
      </c>
      <c r="B160" s="44"/>
      <c r="C160" s="44">
        <f t="shared" ca="1" si="12"/>
        <v>35</v>
      </c>
      <c r="D160" s="44">
        <f t="shared" ca="1" si="13"/>
        <v>34</v>
      </c>
      <c r="E160" s="44">
        <f t="shared" ca="1" si="14"/>
        <v>29</v>
      </c>
      <c r="F160" s="44">
        <f t="shared" ca="1" si="15"/>
        <v>37</v>
      </c>
      <c r="G160" s="44">
        <f t="shared" ca="1" si="16"/>
        <v>57</v>
      </c>
      <c r="H160" s="44">
        <f t="shared" ca="1" si="17"/>
        <v>73</v>
      </c>
      <c r="I160" s="44">
        <f t="shared" ca="1" si="18"/>
        <v>78</v>
      </c>
      <c r="J160" s="44">
        <f t="shared" ca="1" si="19"/>
        <v>69</v>
      </c>
      <c r="K160" s="44">
        <f t="shared" ca="1" si="20"/>
        <v>76</v>
      </c>
      <c r="L160" s="44">
        <f t="shared" ca="1" si="21"/>
        <v>84</v>
      </c>
      <c r="M160" s="44">
        <f t="shared" ca="1" si="22"/>
        <v>58</v>
      </c>
      <c r="N160" s="44">
        <f t="shared" ca="1" si="23"/>
        <v>44</v>
      </c>
      <c r="BC1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),$A160,C$67)</f>
        <v>35.49</v>
      </c>
      <c r="BD1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),$A160,D$67)</f>
        <v>33.85</v>
      </c>
      <c r="BE1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),$A160,E$67)</f>
        <v>29.08</v>
      </c>
      <c r="BF1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),$A160,F$67)</f>
        <v>36.54</v>
      </c>
      <c r="BG1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),$A160,G$67)</f>
        <v>57.23</v>
      </c>
      <c r="BH1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),$A160,H$67)</f>
        <v>73.099999999999994</v>
      </c>
      <c r="BI1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),$A160,I$67)</f>
        <v>78.45</v>
      </c>
      <c r="BJ1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),$A160,J$67)</f>
        <v>68.83</v>
      </c>
      <c r="BK1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),$A160,K$67)</f>
        <v>76.16</v>
      </c>
      <c r="BL1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),$A160,L$67)</f>
        <v>83.58</v>
      </c>
      <c r="BM1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),$A160,M$67)</f>
        <v>58.15</v>
      </c>
      <c r="BN1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),$A160,N$67)</f>
        <v>44.45</v>
      </c>
    </row>
    <row r="161" spans="1:66" x14ac:dyDescent="0.25">
      <c r="A161" s="129">
        <v>94</v>
      </c>
      <c r="B161" s="44"/>
      <c r="C161" s="44">
        <f t="shared" ca="1" si="12"/>
        <v>850</v>
      </c>
      <c r="D161" s="44">
        <f t="shared" ca="1" si="13"/>
        <v>1001</v>
      </c>
      <c r="E161" s="44">
        <f t="shared" ca="1" si="14"/>
        <v>818</v>
      </c>
      <c r="F161" s="44">
        <f t="shared" ca="1" si="15"/>
        <v>855</v>
      </c>
      <c r="G161" s="44">
        <f t="shared" ca="1" si="16"/>
        <v>1238</v>
      </c>
      <c r="H161" s="44">
        <f t="shared" ca="1" si="17"/>
        <v>1490</v>
      </c>
      <c r="I161" s="44">
        <f t="shared" ca="1" si="18"/>
        <v>1618</v>
      </c>
      <c r="J161" s="44">
        <f t="shared" ca="1" si="19"/>
        <v>1611</v>
      </c>
      <c r="K161" s="44">
        <f t="shared" ca="1" si="20"/>
        <v>1840</v>
      </c>
      <c r="L161" s="44">
        <f t="shared" ca="1" si="21"/>
        <v>1918</v>
      </c>
      <c r="M161" s="44">
        <f t="shared" ca="1" si="22"/>
        <v>1225</v>
      </c>
      <c r="N161" s="44">
        <f t="shared" ca="1" si="23"/>
        <v>900</v>
      </c>
      <c r="BC1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),$A161,C$67)</f>
        <v>850.48</v>
      </c>
      <c r="BD1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),$A161,D$67)</f>
        <v>1000.83</v>
      </c>
      <c r="BE1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),$A161,E$67)</f>
        <v>818.01</v>
      </c>
      <c r="BF1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),$A161,F$67)</f>
        <v>854.59</v>
      </c>
      <c r="BG1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),$A161,G$67)</f>
        <v>1238.3800000000001</v>
      </c>
      <c r="BH1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),$A161,H$67)</f>
        <v>1490.1</v>
      </c>
      <c r="BI1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),$A161,I$67)</f>
        <v>1617.98</v>
      </c>
      <c r="BJ1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),$A161,J$67)</f>
        <v>1611.02</v>
      </c>
      <c r="BK1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),$A161,K$67)</f>
        <v>1839.75</v>
      </c>
      <c r="BL1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),$A161,L$67)</f>
        <v>1917.66</v>
      </c>
      <c r="BM1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),$A161,M$67)</f>
        <v>1224.54</v>
      </c>
      <c r="BN1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),$A161,N$67)</f>
        <v>900.4</v>
      </c>
    </row>
    <row r="162" spans="1:66" x14ac:dyDescent="0.25">
      <c r="A162" s="129">
        <v>95</v>
      </c>
      <c r="B162" s="44"/>
      <c r="C162" s="44">
        <f t="shared" ca="1" si="12"/>
        <v>0</v>
      </c>
      <c r="D162" s="44">
        <f t="shared" ca="1" si="13"/>
        <v>0</v>
      </c>
      <c r="E162" s="44">
        <f t="shared" ca="1" si="14"/>
        <v>0</v>
      </c>
      <c r="F162" s="44">
        <f t="shared" ca="1" si="15"/>
        <v>0</v>
      </c>
      <c r="G162" s="44">
        <f t="shared" ca="1" si="16"/>
        <v>0</v>
      </c>
      <c r="H162" s="44">
        <f t="shared" ca="1" si="17"/>
        <v>0</v>
      </c>
      <c r="I162" s="44">
        <f t="shared" ca="1" si="18"/>
        <v>0</v>
      </c>
      <c r="J162" s="44">
        <f t="shared" ca="1" si="19"/>
        <v>0</v>
      </c>
      <c r="K162" s="44">
        <f t="shared" ca="1" si="20"/>
        <v>0</v>
      </c>
      <c r="L162" s="44">
        <f t="shared" ca="1" si="21"/>
        <v>0</v>
      </c>
      <c r="M162" s="44">
        <f t="shared" ca="1" si="22"/>
        <v>0</v>
      </c>
      <c r="N162" s="44">
        <f t="shared" ca="1" si="23"/>
        <v>0</v>
      </c>
      <c r="BC1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),$A162,C$67)</f>
        <v>0</v>
      </c>
      <c r="BD1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),$A162,D$67)</f>
        <v>0</v>
      </c>
      <c r="BE1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),$A162,E$67)</f>
        <v>0</v>
      </c>
      <c r="BF1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),$A162,F$67)</f>
        <v>0</v>
      </c>
      <c r="BG1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),$A162,G$67)</f>
        <v>0</v>
      </c>
      <c r="BH1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),$A162,H$67)</f>
        <v>0</v>
      </c>
      <c r="BI1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),$A162,I$67)</f>
        <v>0</v>
      </c>
      <c r="BJ1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),$A162,J$67)</f>
        <v>0</v>
      </c>
      <c r="BK1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),$A162,K$67)</f>
        <v>0</v>
      </c>
      <c r="BL1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),$A162,L$67)</f>
        <v>0</v>
      </c>
      <c r="BM1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),$A162,M$67)</f>
        <v>0</v>
      </c>
      <c r="BN1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),$A162,N$67)</f>
        <v>0</v>
      </c>
    </row>
    <row r="163" spans="1:66" x14ac:dyDescent="0.25">
      <c r="A163" s="129">
        <v>96</v>
      </c>
      <c r="B163" s="44"/>
      <c r="C163" s="44">
        <f t="shared" ca="1" si="12"/>
        <v>0</v>
      </c>
      <c r="D163" s="44">
        <f t="shared" ca="1" si="13"/>
        <v>0</v>
      </c>
      <c r="E163" s="44">
        <f t="shared" ca="1" si="14"/>
        <v>0</v>
      </c>
      <c r="F163" s="44">
        <f t="shared" ca="1" si="15"/>
        <v>0</v>
      </c>
      <c r="G163" s="44">
        <f t="shared" ca="1" si="16"/>
        <v>0</v>
      </c>
      <c r="H163" s="44">
        <f t="shared" ca="1" si="17"/>
        <v>0</v>
      </c>
      <c r="I163" s="44">
        <f t="shared" ca="1" si="18"/>
        <v>0</v>
      </c>
      <c r="J163" s="44">
        <f t="shared" ca="1" si="19"/>
        <v>0</v>
      </c>
      <c r="K163" s="44">
        <f t="shared" ca="1" si="20"/>
        <v>0</v>
      </c>
      <c r="L163" s="44">
        <f t="shared" ca="1" si="21"/>
        <v>0</v>
      </c>
      <c r="M163" s="44">
        <f t="shared" ca="1" si="22"/>
        <v>0</v>
      </c>
      <c r="N163" s="44">
        <f t="shared" ca="1" si="23"/>
        <v>0</v>
      </c>
      <c r="BC1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),$A163,C$67)</f>
        <v>0</v>
      </c>
      <c r="BD1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),$A163,D$67)</f>
        <v>0</v>
      </c>
      <c r="BE1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),$A163,E$67)</f>
        <v>0</v>
      </c>
      <c r="BF1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),$A163,F$67)</f>
        <v>0</v>
      </c>
      <c r="BG1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),$A163,G$67)</f>
        <v>0</v>
      </c>
      <c r="BH1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),$A163,H$67)</f>
        <v>0</v>
      </c>
      <c r="BI1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),$A163,I$67)</f>
        <v>0</v>
      </c>
      <c r="BJ1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),$A163,J$67)</f>
        <v>0</v>
      </c>
      <c r="BK1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),$A163,K$67)</f>
        <v>0</v>
      </c>
      <c r="BL1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),$A163,L$67)</f>
        <v>0</v>
      </c>
      <c r="BM1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),$A163,M$67)</f>
        <v>0</v>
      </c>
      <c r="BN1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),$A163,N$67)</f>
        <v>0</v>
      </c>
    </row>
    <row r="164" spans="1:66" x14ac:dyDescent="0.25">
      <c r="A164" s="129">
        <v>97</v>
      </c>
      <c r="B164" s="44"/>
      <c r="C164" s="44">
        <f t="shared" ca="1" si="12"/>
        <v>163</v>
      </c>
      <c r="D164" s="44">
        <f t="shared" ca="1" si="13"/>
        <v>198</v>
      </c>
      <c r="E164" s="44">
        <f t="shared" ca="1" si="14"/>
        <v>154</v>
      </c>
      <c r="F164" s="44">
        <f t="shared" ca="1" si="15"/>
        <v>173</v>
      </c>
      <c r="G164" s="44">
        <f t="shared" ca="1" si="16"/>
        <v>247</v>
      </c>
      <c r="H164" s="44">
        <f t="shared" ca="1" si="17"/>
        <v>331</v>
      </c>
      <c r="I164" s="44">
        <f t="shared" ca="1" si="18"/>
        <v>415</v>
      </c>
      <c r="J164" s="44">
        <f t="shared" ca="1" si="19"/>
        <v>403</v>
      </c>
      <c r="K164" s="44">
        <f t="shared" ca="1" si="20"/>
        <v>455</v>
      </c>
      <c r="L164" s="44">
        <f t="shared" ca="1" si="21"/>
        <v>397</v>
      </c>
      <c r="M164" s="44">
        <f t="shared" ca="1" si="22"/>
        <v>226</v>
      </c>
      <c r="N164" s="44">
        <f t="shared" ca="1" si="23"/>
        <v>177</v>
      </c>
      <c r="BC1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),$A164,C$67)</f>
        <v>162.53</v>
      </c>
      <c r="BD1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),$A164,D$67)</f>
        <v>198.17</v>
      </c>
      <c r="BE1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),$A164,E$67)</f>
        <v>154.18</v>
      </c>
      <c r="BF1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),$A164,F$67)</f>
        <v>172.77</v>
      </c>
      <c r="BG1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),$A164,G$67)</f>
        <v>246.64</v>
      </c>
      <c r="BH1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),$A164,H$67)</f>
        <v>330.99</v>
      </c>
      <c r="BI1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),$A164,I$67)</f>
        <v>415.49</v>
      </c>
      <c r="BJ1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),$A164,J$67)</f>
        <v>402.5</v>
      </c>
      <c r="BK1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),$A164,K$67)</f>
        <v>455.43</v>
      </c>
      <c r="BL1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),$A164,L$67)</f>
        <v>396.57</v>
      </c>
      <c r="BM1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),$A164,M$67)</f>
        <v>226.39</v>
      </c>
      <c r="BN1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),$A164,N$67)</f>
        <v>177.42</v>
      </c>
    </row>
    <row r="165" spans="1:66" x14ac:dyDescent="0.25">
      <c r="A165" s="129">
        <v>98</v>
      </c>
      <c r="B165" s="44"/>
      <c r="C165" s="44">
        <f t="shared" ca="1" si="12"/>
        <v>96</v>
      </c>
      <c r="D165" s="44">
        <f t="shared" ca="1" si="13"/>
        <v>118</v>
      </c>
      <c r="E165" s="44">
        <f t="shared" ca="1" si="14"/>
        <v>92</v>
      </c>
      <c r="F165" s="44">
        <f t="shared" ca="1" si="15"/>
        <v>99</v>
      </c>
      <c r="G165" s="44">
        <f t="shared" ca="1" si="16"/>
        <v>133</v>
      </c>
      <c r="H165" s="44">
        <f t="shared" ca="1" si="17"/>
        <v>185</v>
      </c>
      <c r="I165" s="44">
        <f t="shared" ca="1" si="18"/>
        <v>230</v>
      </c>
      <c r="J165" s="44">
        <f t="shared" ca="1" si="19"/>
        <v>222</v>
      </c>
      <c r="K165" s="44">
        <f t="shared" ca="1" si="20"/>
        <v>247</v>
      </c>
      <c r="L165" s="44">
        <f t="shared" ca="1" si="21"/>
        <v>214</v>
      </c>
      <c r="M165" s="44">
        <f t="shared" ca="1" si="22"/>
        <v>125</v>
      </c>
      <c r="N165" s="44">
        <f t="shared" ca="1" si="23"/>
        <v>96</v>
      </c>
      <c r="BC1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),$A165,C$67)</f>
        <v>96.07</v>
      </c>
      <c r="BD1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),$A165,D$67)</f>
        <v>117.96</v>
      </c>
      <c r="BE1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),$A165,E$67)</f>
        <v>91.59</v>
      </c>
      <c r="BF1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),$A165,F$67)</f>
        <v>99.02</v>
      </c>
      <c r="BG1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),$A165,G$67)</f>
        <v>133.41999999999999</v>
      </c>
      <c r="BH1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),$A165,H$67)</f>
        <v>184.6</v>
      </c>
      <c r="BI1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),$A165,I$67)</f>
        <v>229.88</v>
      </c>
      <c r="BJ1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),$A165,J$67)</f>
        <v>222.49</v>
      </c>
      <c r="BK1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),$A165,K$67)</f>
        <v>247.17</v>
      </c>
      <c r="BL1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),$A165,L$67)</f>
        <v>213.61</v>
      </c>
      <c r="BM1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),$A165,M$67)</f>
        <v>124.51</v>
      </c>
      <c r="BN1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),$A165,N$67)</f>
        <v>96.38</v>
      </c>
    </row>
    <row r="166" spans="1:66" x14ac:dyDescent="0.25">
      <c r="A166" s="129">
        <v>99</v>
      </c>
      <c r="B166" s="44"/>
      <c r="C166" s="44">
        <f t="shared" ca="1" si="12"/>
        <v>80</v>
      </c>
      <c r="D166" s="44">
        <f t="shared" ca="1" si="13"/>
        <v>85</v>
      </c>
      <c r="E166" s="44">
        <f t="shared" ca="1" si="14"/>
        <v>85</v>
      </c>
      <c r="F166" s="44">
        <f t="shared" ca="1" si="15"/>
        <v>73</v>
      </c>
      <c r="G166" s="44">
        <f t="shared" ca="1" si="16"/>
        <v>60</v>
      </c>
      <c r="H166" s="44">
        <f t="shared" ca="1" si="17"/>
        <v>54</v>
      </c>
      <c r="I166" s="44">
        <f t="shared" ca="1" si="18"/>
        <v>49</v>
      </c>
      <c r="J166" s="44">
        <f t="shared" ca="1" si="19"/>
        <v>47</v>
      </c>
      <c r="K166" s="44">
        <f t="shared" ca="1" si="20"/>
        <v>47</v>
      </c>
      <c r="L166" s="44">
        <f t="shared" ca="1" si="21"/>
        <v>51</v>
      </c>
      <c r="M166" s="44">
        <f t="shared" ca="1" si="22"/>
        <v>58</v>
      </c>
      <c r="N166" s="44">
        <f t="shared" ca="1" si="23"/>
        <v>70</v>
      </c>
      <c r="BC1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),$A166,C$67)</f>
        <v>79.78</v>
      </c>
      <c r="BD1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),$A166,D$67)</f>
        <v>84.9</v>
      </c>
      <c r="BE1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),$A166,E$67)</f>
        <v>85.05</v>
      </c>
      <c r="BF1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),$A166,F$67)</f>
        <v>72.84</v>
      </c>
      <c r="BG1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),$A166,G$67)</f>
        <v>60.08</v>
      </c>
      <c r="BH1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),$A166,H$67)</f>
        <v>54.03</v>
      </c>
      <c r="BI1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),$A166,I$67)</f>
        <v>49.29</v>
      </c>
      <c r="BJ1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),$A166,J$67)</f>
        <v>46.55</v>
      </c>
      <c r="BK1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),$A166,K$67)</f>
        <v>46.89</v>
      </c>
      <c r="BL1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),$A166,L$67)</f>
        <v>51.21</v>
      </c>
      <c r="BM1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),$A166,M$67)</f>
        <v>58.49</v>
      </c>
      <c r="BN1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),$A166,N$67)</f>
        <v>69.59</v>
      </c>
    </row>
    <row r="167" spans="1:66" x14ac:dyDescent="0.25">
      <c r="A167" s="129">
        <v>100</v>
      </c>
      <c r="B167" s="44"/>
      <c r="C167" s="44">
        <f t="shared" ca="1" si="12"/>
        <v>5</v>
      </c>
      <c r="D167" s="44">
        <f t="shared" ca="1" si="13"/>
        <v>6</v>
      </c>
      <c r="E167" s="44">
        <f t="shared" ca="1" si="14"/>
        <v>6</v>
      </c>
      <c r="F167" s="44">
        <f t="shared" ca="1" si="15"/>
        <v>5</v>
      </c>
      <c r="G167" s="44">
        <f t="shared" ca="1" si="16"/>
        <v>4</v>
      </c>
      <c r="H167" s="44">
        <f t="shared" ca="1" si="17"/>
        <v>4</v>
      </c>
      <c r="I167" s="44">
        <f t="shared" ca="1" si="18"/>
        <v>4</v>
      </c>
      <c r="J167" s="44">
        <f t="shared" ca="1" si="19"/>
        <v>3</v>
      </c>
      <c r="K167" s="44">
        <f t="shared" ca="1" si="20"/>
        <v>4</v>
      </c>
      <c r="L167" s="44">
        <f t="shared" ca="1" si="21"/>
        <v>5</v>
      </c>
      <c r="M167" s="44">
        <f t="shared" ca="1" si="22"/>
        <v>5</v>
      </c>
      <c r="N167" s="44">
        <f t="shared" ca="1" si="23"/>
        <v>5</v>
      </c>
      <c r="BC1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),$A167,C$67)</f>
        <v>5.0599999999999996</v>
      </c>
      <c r="BD1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),$A167,D$67)</f>
        <v>5.89</v>
      </c>
      <c r="BE1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),$A167,E$67)</f>
        <v>5.65</v>
      </c>
      <c r="BF1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),$A167,F$67)</f>
        <v>4.72</v>
      </c>
      <c r="BG1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),$A167,G$67)</f>
        <v>4.16</v>
      </c>
      <c r="BH1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),$A167,H$67)</f>
        <v>3.85</v>
      </c>
      <c r="BI1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),$A167,I$67)</f>
        <v>3.81</v>
      </c>
      <c r="BJ1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),$A167,J$67)</f>
        <v>3.07</v>
      </c>
      <c r="BK1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),$A167,K$67)</f>
        <v>3.8</v>
      </c>
      <c r="BL1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),$A167,L$67)</f>
        <v>4.67</v>
      </c>
      <c r="BM1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),$A167,M$67)</f>
        <v>4.88</v>
      </c>
      <c r="BN1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),$A167,N$67)</f>
        <v>4.7300000000000004</v>
      </c>
    </row>
    <row r="168" spans="1:66" x14ac:dyDescent="0.25">
      <c r="A168" s="129">
        <v>101</v>
      </c>
      <c r="B168" s="44"/>
      <c r="C168" s="44">
        <f t="shared" ca="1" si="12"/>
        <v>114</v>
      </c>
      <c r="D168" s="44">
        <f t="shared" ca="1" si="13"/>
        <v>131</v>
      </c>
      <c r="E168" s="44">
        <f t="shared" ca="1" si="14"/>
        <v>104</v>
      </c>
      <c r="F168" s="44">
        <f t="shared" ca="1" si="15"/>
        <v>75</v>
      </c>
      <c r="G168" s="44">
        <f t="shared" ca="1" si="16"/>
        <v>93</v>
      </c>
      <c r="H168" s="44">
        <f t="shared" ca="1" si="17"/>
        <v>99</v>
      </c>
      <c r="I168" s="44">
        <f t="shared" ca="1" si="18"/>
        <v>115</v>
      </c>
      <c r="J168" s="44">
        <f t="shared" ca="1" si="19"/>
        <v>127</v>
      </c>
      <c r="K168" s="44">
        <f t="shared" ca="1" si="20"/>
        <v>156</v>
      </c>
      <c r="L168" s="44">
        <f t="shared" ca="1" si="21"/>
        <v>170</v>
      </c>
      <c r="M168" s="44">
        <f t="shared" ca="1" si="22"/>
        <v>112</v>
      </c>
      <c r="N168" s="44">
        <f t="shared" ca="1" si="23"/>
        <v>96</v>
      </c>
      <c r="BC1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),$A168,C$67)</f>
        <v>114.15</v>
      </c>
      <c r="BD1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),$A168,D$67)</f>
        <v>131.21</v>
      </c>
      <c r="BE1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),$A168,E$67)</f>
        <v>103.93</v>
      </c>
      <c r="BF1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),$A168,F$67)</f>
        <v>74.849999999999994</v>
      </c>
      <c r="BG1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),$A168,G$67)</f>
        <v>92.55</v>
      </c>
      <c r="BH1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),$A168,H$67)</f>
        <v>99.12</v>
      </c>
      <c r="BI1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),$A168,I$67)</f>
        <v>114.67</v>
      </c>
      <c r="BJ1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),$A168,J$67)</f>
        <v>126.52</v>
      </c>
      <c r="BK1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),$A168,K$67)</f>
        <v>155.88</v>
      </c>
      <c r="BL1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),$A168,L$67)</f>
        <v>170.21</v>
      </c>
      <c r="BM1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),$A168,M$67)</f>
        <v>112.35</v>
      </c>
      <c r="BN1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),$A168,N$67)</f>
        <v>95.55</v>
      </c>
    </row>
    <row r="169" spans="1:66" x14ac:dyDescent="0.25">
      <c r="A169" s="129">
        <v>102</v>
      </c>
      <c r="B169" s="44"/>
      <c r="C169" s="44">
        <f t="shared" ca="1" si="12"/>
        <v>166</v>
      </c>
      <c r="D169" s="44">
        <f t="shared" ca="1" si="13"/>
        <v>144</v>
      </c>
      <c r="E169" s="44">
        <f t="shared" ca="1" si="14"/>
        <v>127</v>
      </c>
      <c r="F169" s="44">
        <f t="shared" ca="1" si="15"/>
        <v>192</v>
      </c>
      <c r="G169" s="44">
        <f t="shared" ca="1" si="16"/>
        <v>255</v>
      </c>
      <c r="H169" s="44">
        <f t="shared" ca="1" si="17"/>
        <v>306</v>
      </c>
      <c r="I169" s="44">
        <f t="shared" ca="1" si="18"/>
        <v>297</v>
      </c>
      <c r="J169" s="44">
        <f t="shared" ca="1" si="19"/>
        <v>274</v>
      </c>
      <c r="K169" s="44">
        <f t="shared" ca="1" si="20"/>
        <v>317</v>
      </c>
      <c r="L169" s="44">
        <f t="shared" ca="1" si="21"/>
        <v>361</v>
      </c>
      <c r="M169" s="44">
        <f t="shared" ca="1" si="22"/>
        <v>273</v>
      </c>
      <c r="N169" s="44">
        <f t="shared" ca="1" si="23"/>
        <v>213</v>
      </c>
      <c r="BC1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),$A169,C$67)</f>
        <v>166.43</v>
      </c>
      <c r="BD1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),$A169,D$67)</f>
        <v>143.5</v>
      </c>
      <c r="BE1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),$A169,E$67)</f>
        <v>126.67</v>
      </c>
      <c r="BF1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),$A169,F$67)</f>
        <v>192.38</v>
      </c>
      <c r="BG1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),$A169,G$67)</f>
        <v>254.82</v>
      </c>
      <c r="BH1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),$A169,H$67)</f>
        <v>305.52</v>
      </c>
      <c r="BI1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),$A169,I$67)</f>
        <v>297.25</v>
      </c>
      <c r="BJ1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),$A169,J$67)</f>
        <v>274.48</v>
      </c>
      <c r="BK1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),$A169,K$67)</f>
        <v>317.20999999999998</v>
      </c>
      <c r="BL1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),$A169,L$67)</f>
        <v>360.8</v>
      </c>
      <c r="BM1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),$A169,M$67)</f>
        <v>273.23</v>
      </c>
      <c r="BN1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),$A169,N$67)</f>
        <v>212.84</v>
      </c>
    </row>
    <row r="170" spans="1:66" x14ac:dyDescent="0.25">
      <c r="A170" s="129">
        <v>103</v>
      </c>
      <c r="B170" s="44"/>
      <c r="C170" s="44">
        <f t="shared" ca="1" si="12"/>
        <v>173</v>
      </c>
      <c r="D170" s="44">
        <f t="shared" ca="1" si="13"/>
        <v>149</v>
      </c>
      <c r="E170" s="44">
        <f t="shared" ca="1" si="14"/>
        <v>132</v>
      </c>
      <c r="F170" s="44">
        <f t="shared" ca="1" si="15"/>
        <v>198</v>
      </c>
      <c r="G170" s="44">
        <f t="shared" ca="1" si="16"/>
        <v>264</v>
      </c>
      <c r="H170" s="44">
        <f t="shared" ca="1" si="17"/>
        <v>317</v>
      </c>
      <c r="I170" s="44">
        <f t="shared" ca="1" si="18"/>
        <v>309</v>
      </c>
      <c r="J170" s="44">
        <f t="shared" ca="1" si="19"/>
        <v>285</v>
      </c>
      <c r="K170" s="44">
        <f t="shared" ca="1" si="20"/>
        <v>328</v>
      </c>
      <c r="L170" s="44">
        <f t="shared" ca="1" si="21"/>
        <v>375</v>
      </c>
      <c r="M170" s="44">
        <f t="shared" ca="1" si="22"/>
        <v>285</v>
      </c>
      <c r="N170" s="44">
        <f t="shared" ca="1" si="23"/>
        <v>221</v>
      </c>
      <c r="BC1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),$A170,C$67)</f>
        <v>173.05</v>
      </c>
      <c r="BD1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),$A170,D$67)</f>
        <v>149.09</v>
      </c>
      <c r="BE1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),$A170,E$67)</f>
        <v>131.57</v>
      </c>
      <c r="BF1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),$A170,F$67)</f>
        <v>198.36</v>
      </c>
      <c r="BG1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),$A170,G$67)</f>
        <v>263.52999999999997</v>
      </c>
      <c r="BH1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),$A170,H$67)</f>
        <v>317.39999999999998</v>
      </c>
      <c r="BI1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),$A170,I$67)</f>
        <v>309.17</v>
      </c>
      <c r="BJ1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),$A170,J$67)</f>
        <v>285.04000000000002</v>
      </c>
      <c r="BK1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),$A170,K$67)</f>
        <v>328.42</v>
      </c>
      <c r="BL1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),$A170,L$67)</f>
        <v>374.54</v>
      </c>
      <c r="BM1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),$A170,M$67)</f>
        <v>284.89</v>
      </c>
      <c r="BN1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),$A170,N$67)</f>
        <v>221.23</v>
      </c>
    </row>
    <row r="171" spans="1:66" x14ac:dyDescent="0.25">
      <c r="A171" s="129">
        <v>104</v>
      </c>
      <c r="B171" s="44"/>
      <c r="C171" s="44">
        <f t="shared" ca="1" si="12"/>
        <v>47</v>
      </c>
      <c r="D171" s="44">
        <f t="shared" ca="1" si="13"/>
        <v>47</v>
      </c>
      <c r="E171" s="44">
        <f t="shared" ca="1" si="14"/>
        <v>43</v>
      </c>
      <c r="F171" s="44">
        <f t="shared" ca="1" si="15"/>
        <v>31</v>
      </c>
      <c r="G171" s="44">
        <f t="shared" ca="1" si="16"/>
        <v>24</v>
      </c>
      <c r="H171" s="44">
        <f t="shared" ca="1" si="17"/>
        <v>22</v>
      </c>
      <c r="I171" s="44">
        <f t="shared" ca="1" si="18"/>
        <v>19</v>
      </c>
      <c r="J171" s="44">
        <f t="shared" ca="1" si="19"/>
        <v>17</v>
      </c>
      <c r="K171" s="44">
        <f t="shared" ca="1" si="20"/>
        <v>22</v>
      </c>
      <c r="L171" s="44">
        <f t="shared" ca="1" si="21"/>
        <v>28</v>
      </c>
      <c r="M171" s="44">
        <f t="shared" ca="1" si="22"/>
        <v>28</v>
      </c>
      <c r="N171" s="44">
        <f t="shared" ca="1" si="23"/>
        <v>36</v>
      </c>
      <c r="BC1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),$A171,C$67)</f>
        <v>47</v>
      </c>
      <c r="BD1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),$A171,D$67)</f>
        <v>47</v>
      </c>
      <c r="BE1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),$A171,E$67)</f>
        <v>43</v>
      </c>
      <c r="BF1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),$A171,F$67)</f>
        <v>31</v>
      </c>
      <c r="BG1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),$A171,G$67)</f>
        <v>24</v>
      </c>
      <c r="BH1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),$A171,H$67)</f>
        <v>22</v>
      </c>
      <c r="BI1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),$A171,I$67)</f>
        <v>19</v>
      </c>
      <c r="BJ1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),$A171,J$67)</f>
        <v>17</v>
      </c>
      <c r="BK1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),$A171,K$67)</f>
        <v>22</v>
      </c>
      <c r="BL1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),$A171,L$67)</f>
        <v>28</v>
      </c>
      <c r="BM1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),$A171,M$67)</f>
        <v>28</v>
      </c>
      <c r="BN1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),$A171,N$67)</f>
        <v>36</v>
      </c>
    </row>
    <row r="172" spans="1:66" x14ac:dyDescent="0.25">
      <c r="A172" s="129">
        <v>105</v>
      </c>
      <c r="B172" s="44"/>
      <c r="C172" s="44">
        <f t="shared" ca="1" si="12"/>
        <v>0</v>
      </c>
      <c r="D172" s="44">
        <f t="shared" ca="1" si="13"/>
        <v>0</v>
      </c>
      <c r="E172" s="44">
        <f t="shared" ca="1" si="14"/>
        <v>0</v>
      </c>
      <c r="F172" s="44">
        <f t="shared" ca="1" si="15"/>
        <v>0</v>
      </c>
      <c r="G172" s="44">
        <f t="shared" ca="1" si="16"/>
        <v>0</v>
      </c>
      <c r="H172" s="44">
        <f t="shared" ca="1" si="17"/>
        <v>0</v>
      </c>
      <c r="I172" s="44">
        <f t="shared" ca="1" si="18"/>
        <v>0</v>
      </c>
      <c r="J172" s="44">
        <f t="shared" ca="1" si="19"/>
        <v>0</v>
      </c>
      <c r="K172" s="44">
        <f t="shared" ca="1" si="20"/>
        <v>0</v>
      </c>
      <c r="L172" s="44">
        <f t="shared" ca="1" si="21"/>
        <v>0</v>
      </c>
      <c r="M172" s="44">
        <f t="shared" ca="1" si="22"/>
        <v>0</v>
      </c>
      <c r="N172" s="44">
        <f t="shared" ca="1" si="23"/>
        <v>0</v>
      </c>
      <c r="BC1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),$A172,C$67)</f>
        <v>0</v>
      </c>
      <c r="BD1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),$A172,D$67)</f>
        <v>0</v>
      </c>
      <c r="BE1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),$A172,E$67)</f>
        <v>0</v>
      </c>
      <c r="BF1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),$A172,F$67)</f>
        <v>0</v>
      </c>
      <c r="BG1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),$A172,G$67)</f>
        <v>0</v>
      </c>
      <c r="BH1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),$A172,H$67)</f>
        <v>0</v>
      </c>
      <c r="BI1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),$A172,I$67)</f>
        <v>0</v>
      </c>
      <c r="BJ1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),$A172,J$67)</f>
        <v>0</v>
      </c>
      <c r="BK1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),$A172,K$67)</f>
        <v>0</v>
      </c>
      <c r="BL1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),$A172,L$67)</f>
        <v>0</v>
      </c>
      <c r="BM1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),$A172,M$67)</f>
        <v>0</v>
      </c>
      <c r="BN1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),$A172,N$67)</f>
        <v>0</v>
      </c>
    </row>
    <row r="173" spans="1:66" x14ac:dyDescent="0.25">
      <c r="A173" s="129">
        <v>106</v>
      </c>
      <c r="B173" s="44"/>
      <c r="C173" s="44">
        <f t="shared" ca="1" si="12"/>
        <v>0</v>
      </c>
      <c r="D173" s="44">
        <f t="shared" ca="1" si="13"/>
        <v>0</v>
      </c>
      <c r="E173" s="44">
        <f t="shared" ca="1" si="14"/>
        <v>0</v>
      </c>
      <c r="F173" s="44">
        <f t="shared" ca="1" si="15"/>
        <v>0</v>
      </c>
      <c r="G173" s="44">
        <f t="shared" ca="1" si="16"/>
        <v>0</v>
      </c>
      <c r="H173" s="44">
        <f t="shared" ca="1" si="17"/>
        <v>0</v>
      </c>
      <c r="I173" s="44">
        <f t="shared" ca="1" si="18"/>
        <v>0</v>
      </c>
      <c r="J173" s="44">
        <f t="shared" ca="1" si="19"/>
        <v>0</v>
      </c>
      <c r="K173" s="44">
        <f t="shared" ca="1" si="20"/>
        <v>0</v>
      </c>
      <c r="L173" s="44">
        <f t="shared" ca="1" si="21"/>
        <v>0</v>
      </c>
      <c r="M173" s="44">
        <f t="shared" ca="1" si="22"/>
        <v>0</v>
      </c>
      <c r="N173" s="44">
        <f t="shared" ca="1" si="23"/>
        <v>0</v>
      </c>
      <c r="BC1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),$A173,C$67)</f>
        <v>0</v>
      </c>
      <c r="BD1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),$A173,D$67)</f>
        <v>0</v>
      </c>
      <c r="BE1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),$A173,E$67)</f>
        <v>0</v>
      </c>
      <c r="BF1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),$A173,F$67)</f>
        <v>0</v>
      </c>
      <c r="BG1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),$A173,G$67)</f>
        <v>0</v>
      </c>
      <c r="BH1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),$A173,H$67)</f>
        <v>0</v>
      </c>
      <c r="BI1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),$A173,I$67)</f>
        <v>0</v>
      </c>
      <c r="BJ1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),$A173,J$67)</f>
        <v>0</v>
      </c>
      <c r="BK1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),$A173,K$67)</f>
        <v>0</v>
      </c>
      <c r="BL1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),$A173,L$67)</f>
        <v>0</v>
      </c>
      <c r="BM1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),$A173,M$67)</f>
        <v>0</v>
      </c>
      <c r="BN1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),$A173,N$67)</f>
        <v>0</v>
      </c>
    </row>
    <row r="174" spans="1:66" x14ac:dyDescent="0.25">
      <c r="A174" s="129">
        <v>107</v>
      </c>
      <c r="B174" s="44"/>
      <c r="C174" s="44">
        <f t="shared" ca="1" si="12"/>
        <v>0</v>
      </c>
      <c r="D174" s="44">
        <f t="shared" ca="1" si="13"/>
        <v>0</v>
      </c>
      <c r="E174" s="44">
        <f t="shared" ca="1" si="14"/>
        <v>0</v>
      </c>
      <c r="F174" s="44">
        <f t="shared" ca="1" si="15"/>
        <v>0</v>
      </c>
      <c r="G174" s="44">
        <f t="shared" ca="1" si="16"/>
        <v>0</v>
      </c>
      <c r="H174" s="44">
        <f t="shared" ca="1" si="17"/>
        <v>0</v>
      </c>
      <c r="I174" s="44">
        <f t="shared" ca="1" si="18"/>
        <v>0</v>
      </c>
      <c r="J174" s="44">
        <f t="shared" ca="1" si="19"/>
        <v>0</v>
      </c>
      <c r="K174" s="44">
        <f t="shared" ca="1" si="20"/>
        <v>0</v>
      </c>
      <c r="L174" s="44">
        <f t="shared" ca="1" si="21"/>
        <v>0</v>
      </c>
      <c r="M174" s="44">
        <f t="shared" ca="1" si="22"/>
        <v>0</v>
      </c>
      <c r="N174" s="44">
        <f t="shared" ca="1" si="23"/>
        <v>0</v>
      </c>
      <c r="BC1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),$A174,C$67)</f>
        <v>0</v>
      </c>
      <c r="BD1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),$A174,D$67)</f>
        <v>0</v>
      </c>
      <c r="BE1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),$A174,E$67)</f>
        <v>0</v>
      </c>
      <c r="BF1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),$A174,F$67)</f>
        <v>0</v>
      </c>
      <c r="BG1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),$A174,G$67)</f>
        <v>0</v>
      </c>
      <c r="BH1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),$A174,H$67)</f>
        <v>0</v>
      </c>
      <c r="BI1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),$A174,I$67)</f>
        <v>0</v>
      </c>
      <c r="BJ1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),$A174,J$67)</f>
        <v>0</v>
      </c>
      <c r="BK1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),$A174,K$67)</f>
        <v>0</v>
      </c>
      <c r="BL1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),$A174,L$67)</f>
        <v>0</v>
      </c>
      <c r="BM1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),$A174,M$67)</f>
        <v>0</v>
      </c>
      <c r="BN1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),$A174,N$67)</f>
        <v>0</v>
      </c>
    </row>
    <row r="175" spans="1:66" x14ac:dyDescent="0.25">
      <c r="A175" s="129">
        <v>108</v>
      </c>
      <c r="B175" s="44"/>
      <c r="C175" s="44">
        <f t="shared" ca="1" si="12"/>
        <v>0</v>
      </c>
      <c r="D175" s="44">
        <f t="shared" ca="1" si="13"/>
        <v>0</v>
      </c>
      <c r="E175" s="44">
        <f t="shared" ca="1" si="14"/>
        <v>0</v>
      </c>
      <c r="F175" s="44">
        <f t="shared" ca="1" si="15"/>
        <v>0</v>
      </c>
      <c r="G175" s="44">
        <f t="shared" ca="1" si="16"/>
        <v>0</v>
      </c>
      <c r="H175" s="44">
        <f t="shared" ca="1" si="17"/>
        <v>0</v>
      </c>
      <c r="I175" s="44">
        <f t="shared" ca="1" si="18"/>
        <v>0</v>
      </c>
      <c r="J175" s="44">
        <f t="shared" ca="1" si="19"/>
        <v>0</v>
      </c>
      <c r="K175" s="44">
        <f t="shared" ca="1" si="20"/>
        <v>0</v>
      </c>
      <c r="L175" s="44">
        <f t="shared" ca="1" si="21"/>
        <v>0</v>
      </c>
      <c r="M175" s="44">
        <f t="shared" ca="1" si="22"/>
        <v>0</v>
      </c>
      <c r="N175" s="44">
        <f t="shared" ca="1" si="23"/>
        <v>0</v>
      </c>
      <c r="BC1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),$A175,C$67)</f>
        <v>0</v>
      </c>
      <c r="BD1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),$A175,D$67)</f>
        <v>0</v>
      </c>
      <c r="BE1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),$A175,E$67)</f>
        <v>0</v>
      </c>
      <c r="BF1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),$A175,F$67)</f>
        <v>0</v>
      </c>
      <c r="BG1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),$A175,G$67)</f>
        <v>0</v>
      </c>
      <c r="BH1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),$A175,H$67)</f>
        <v>0</v>
      </c>
      <c r="BI1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),$A175,I$67)</f>
        <v>0</v>
      </c>
      <c r="BJ1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),$A175,J$67)</f>
        <v>0</v>
      </c>
      <c r="BK1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),$A175,K$67)</f>
        <v>0</v>
      </c>
      <c r="BL1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),$A175,L$67)</f>
        <v>0</v>
      </c>
      <c r="BM1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),$A175,M$67)</f>
        <v>0</v>
      </c>
      <c r="BN1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),$A175,N$67)</f>
        <v>0</v>
      </c>
    </row>
    <row r="176" spans="1:66" x14ac:dyDescent="0.25">
      <c r="A176" s="129">
        <v>109</v>
      </c>
      <c r="B176" s="44"/>
      <c r="C176" s="44">
        <f t="shared" ca="1" si="12"/>
        <v>26</v>
      </c>
      <c r="D176" s="44">
        <f t="shared" ca="1" si="13"/>
        <v>26</v>
      </c>
      <c r="E176" s="44">
        <f t="shared" ca="1" si="14"/>
        <v>24</v>
      </c>
      <c r="F176" s="44">
        <f t="shared" ca="1" si="15"/>
        <v>17</v>
      </c>
      <c r="G176" s="44">
        <f t="shared" ca="1" si="16"/>
        <v>13</v>
      </c>
      <c r="H176" s="44">
        <f t="shared" ca="1" si="17"/>
        <v>12</v>
      </c>
      <c r="I176" s="44">
        <f t="shared" ca="1" si="18"/>
        <v>10</v>
      </c>
      <c r="J176" s="44">
        <f t="shared" ca="1" si="19"/>
        <v>9</v>
      </c>
      <c r="K176" s="44">
        <f t="shared" ca="1" si="20"/>
        <v>13</v>
      </c>
      <c r="L176" s="44">
        <f t="shared" ca="1" si="21"/>
        <v>16</v>
      </c>
      <c r="M176" s="44">
        <f t="shared" ca="1" si="22"/>
        <v>16</v>
      </c>
      <c r="N176" s="44">
        <f t="shared" ca="1" si="23"/>
        <v>21</v>
      </c>
      <c r="BC1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),$A176,C$67)</f>
        <v>26.16</v>
      </c>
      <c r="BD1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),$A176,D$67)</f>
        <v>26.09</v>
      </c>
      <c r="BE1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),$A176,E$67)</f>
        <v>23.97</v>
      </c>
      <c r="BF1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),$A176,F$67)</f>
        <v>17.079999999999998</v>
      </c>
      <c r="BG1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),$A176,G$67)</f>
        <v>12.75</v>
      </c>
      <c r="BH1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),$A176,H$67)</f>
        <v>11.5</v>
      </c>
      <c r="BI1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),$A176,I$67)</f>
        <v>9.51</v>
      </c>
      <c r="BJ1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),$A176,J$67)</f>
        <v>8.8000000000000007</v>
      </c>
      <c r="BK1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),$A176,K$67)</f>
        <v>12.51</v>
      </c>
      <c r="BL1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),$A176,L$67)</f>
        <v>15.78</v>
      </c>
      <c r="BM1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),$A176,M$67)</f>
        <v>16.22</v>
      </c>
      <c r="BN1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),$A176,N$67)</f>
        <v>20.94</v>
      </c>
    </row>
    <row r="177" spans="1:66" x14ac:dyDescent="0.25">
      <c r="A177" s="129">
        <v>110</v>
      </c>
      <c r="B177" s="44"/>
      <c r="C177" s="44">
        <f t="shared" ca="1" si="12"/>
        <v>22</v>
      </c>
      <c r="D177" s="44">
        <f t="shared" ca="1" si="13"/>
        <v>20</v>
      </c>
      <c r="E177" s="44">
        <f t="shared" ca="1" si="14"/>
        <v>17</v>
      </c>
      <c r="F177" s="44">
        <f t="shared" ca="1" si="15"/>
        <v>21</v>
      </c>
      <c r="G177" s="44">
        <f t="shared" ca="1" si="16"/>
        <v>30</v>
      </c>
      <c r="H177" s="44">
        <f t="shared" ca="1" si="17"/>
        <v>35</v>
      </c>
      <c r="I177" s="44">
        <f t="shared" ca="1" si="18"/>
        <v>41</v>
      </c>
      <c r="J177" s="44">
        <f t="shared" ca="1" si="19"/>
        <v>40</v>
      </c>
      <c r="K177" s="44">
        <f t="shared" ca="1" si="20"/>
        <v>43</v>
      </c>
      <c r="L177" s="44">
        <f t="shared" ca="1" si="21"/>
        <v>46</v>
      </c>
      <c r="M177" s="44">
        <f t="shared" ca="1" si="22"/>
        <v>33</v>
      </c>
      <c r="N177" s="44">
        <f t="shared" ca="1" si="23"/>
        <v>25</v>
      </c>
      <c r="BC1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),$A177,C$67)</f>
        <v>21.92</v>
      </c>
      <c r="BD1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),$A177,D$67)</f>
        <v>20.170000000000002</v>
      </c>
      <c r="BE1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),$A177,E$67)</f>
        <v>16.62</v>
      </c>
      <c r="BF1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),$A177,F$67)</f>
        <v>21.28</v>
      </c>
      <c r="BG1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),$A177,G$67)</f>
        <v>30.07</v>
      </c>
      <c r="BH1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),$A177,H$67)</f>
        <v>35.380000000000003</v>
      </c>
      <c r="BI1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),$A177,I$67)</f>
        <v>40.880000000000003</v>
      </c>
      <c r="BJ1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),$A177,J$67)</f>
        <v>39.880000000000003</v>
      </c>
      <c r="BK1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),$A177,K$67)</f>
        <v>42.74</v>
      </c>
      <c r="BL1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),$A177,L$67)</f>
        <v>45.99</v>
      </c>
      <c r="BM1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),$A177,M$67)</f>
        <v>32.57</v>
      </c>
      <c r="BN1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),$A177,N$67)</f>
        <v>24.53</v>
      </c>
    </row>
    <row r="178" spans="1:66" x14ac:dyDescent="0.25">
      <c r="A178" s="129">
        <v>111</v>
      </c>
      <c r="B178" s="44"/>
      <c r="C178" s="44">
        <f t="shared" ca="1" si="12"/>
        <v>139</v>
      </c>
      <c r="D178" s="44">
        <f t="shared" ca="1" si="13"/>
        <v>124</v>
      </c>
      <c r="E178" s="44">
        <f t="shared" ca="1" si="14"/>
        <v>107</v>
      </c>
      <c r="F178" s="44">
        <f t="shared" ca="1" si="15"/>
        <v>142</v>
      </c>
      <c r="G178" s="44">
        <f t="shared" ca="1" si="16"/>
        <v>201</v>
      </c>
      <c r="H178" s="44">
        <f t="shared" ca="1" si="17"/>
        <v>249</v>
      </c>
      <c r="I178" s="44">
        <f t="shared" ca="1" si="18"/>
        <v>277</v>
      </c>
      <c r="J178" s="44">
        <f t="shared" ca="1" si="19"/>
        <v>268</v>
      </c>
      <c r="K178" s="44">
        <f t="shared" ca="1" si="20"/>
        <v>303</v>
      </c>
      <c r="L178" s="44">
        <f t="shared" ca="1" si="21"/>
        <v>309</v>
      </c>
      <c r="M178" s="44">
        <f t="shared" ca="1" si="22"/>
        <v>222</v>
      </c>
      <c r="N178" s="44">
        <f t="shared" ca="1" si="23"/>
        <v>173</v>
      </c>
      <c r="BC1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),$A178,C$67)</f>
        <v>139.09</v>
      </c>
      <c r="BD1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),$A178,D$67)</f>
        <v>123.53</v>
      </c>
      <c r="BE1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),$A178,E$67)</f>
        <v>107.05</v>
      </c>
      <c r="BF1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),$A178,F$67)</f>
        <v>142.08000000000001</v>
      </c>
      <c r="BG1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),$A178,G$67)</f>
        <v>201.43</v>
      </c>
      <c r="BH1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),$A178,H$67)</f>
        <v>249.33</v>
      </c>
      <c r="BI1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),$A178,I$67)</f>
        <v>276.73</v>
      </c>
      <c r="BJ1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),$A178,J$67)</f>
        <v>267.91000000000003</v>
      </c>
      <c r="BK1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),$A178,K$67)</f>
        <v>303.39</v>
      </c>
      <c r="BL1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),$A178,L$67)</f>
        <v>309.12</v>
      </c>
      <c r="BM1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),$A178,M$67)</f>
        <v>221.93</v>
      </c>
      <c r="BN1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),$A178,N$67)</f>
        <v>172.62</v>
      </c>
    </row>
    <row r="179" spans="1:66" x14ac:dyDescent="0.25">
      <c r="A179" s="129">
        <v>112</v>
      </c>
      <c r="B179" s="44"/>
      <c r="C179" s="44">
        <f t="shared" ca="1" si="12"/>
        <v>141</v>
      </c>
      <c r="D179" s="44">
        <f t="shared" ca="1" si="13"/>
        <v>125</v>
      </c>
      <c r="E179" s="44">
        <f t="shared" ca="1" si="14"/>
        <v>108</v>
      </c>
      <c r="F179" s="44">
        <f t="shared" ca="1" si="15"/>
        <v>143</v>
      </c>
      <c r="G179" s="44">
        <f t="shared" ca="1" si="16"/>
        <v>203</v>
      </c>
      <c r="H179" s="44">
        <f t="shared" ca="1" si="17"/>
        <v>251</v>
      </c>
      <c r="I179" s="44">
        <f t="shared" ca="1" si="18"/>
        <v>279</v>
      </c>
      <c r="J179" s="44">
        <f t="shared" ca="1" si="19"/>
        <v>270</v>
      </c>
      <c r="K179" s="44">
        <f t="shared" ca="1" si="20"/>
        <v>306</v>
      </c>
      <c r="L179" s="44">
        <f t="shared" ca="1" si="21"/>
        <v>312</v>
      </c>
      <c r="M179" s="44">
        <f t="shared" ca="1" si="22"/>
        <v>224</v>
      </c>
      <c r="N179" s="44">
        <f t="shared" ca="1" si="23"/>
        <v>174</v>
      </c>
      <c r="BC1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),$A179,C$67)</f>
        <v>140.57</v>
      </c>
      <c r="BD1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),$A179,D$67)</f>
        <v>124.54</v>
      </c>
      <c r="BE1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),$A179,E$67)</f>
        <v>108.1</v>
      </c>
      <c r="BF1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),$A179,F$67)</f>
        <v>143.38999999999999</v>
      </c>
      <c r="BG1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),$A179,G$67)</f>
        <v>203.23</v>
      </c>
      <c r="BH1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),$A179,H$67)</f>
        <v>251.47</v>
      </c>
      <c r="BI1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),$A179,I$67)</f>
        <v>279.13</v>
      </c>
      <c r="BJ1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),$A179,J$67)</f>
        <v>269.99</v>
      </c>
      <c r="BK1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),$A179,K$67)</f>
        <v>305.86</v>
      </c>
      <c r="BL1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),$A179,L$67)</f>
        <v>311.64999999999998</v>
      </c>
      <c r="BM1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),$A179,M$67)</f>
        <v>223.66</v>
      </c>
      <c r="BN1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),$A179,N$67)</f>
        <v>174.01</v>
      </c>
    </row>
    <row r="180" spans="1:66" x14ac:dyDescent="0.25">
      <c r="A180" s="129">
        <v>113</v>
      </c>
      <c r="B180" s="44"/>
      <c r="C180" s="44">
        <f t="shared" ca="1" si="12"/>
        <v>174</v>
      </c>
      <c r="D180" s="44">
        <f t="shared" ca="1" si="13"/>
        <v>154</v>
      </c>
      <c r="E180" s="44">
        <f t="shared" ca="1" si="14"/>
        <v>136</v>
      </c>
      <c r="F180" s="44">
        <f t="shared" ca="1" si="15"/>
        <v>182</v>
      </c>
      <c r="G180" s="44">
        <f t="shared" ca="1" si="16"/>
        <v>258</v>
      </c>
      <c r="H180" s="44">
        <f t="shared" ca="1" si="17"/>
        <v>319</v>
      </c>
      <c r="I180" s="44">
        <f t="shared" ca="1" si="18"/>
        <v>357</v>
      </c>
      <c r="J180" s="44">
        <f t="shared" ca="1" si="19"/>
        <v>339</v>
      </c>
      <c r="K180" s="44">
        <f t="shared" ca="1" si="20"/>
        <v>389</v>
      </c>
      <c r="L180" s="44">
        <f t="shared" ca="1" si="21"/>
        <v>395</v>
      </c>
      <c r="M180" s="44">
        <f t="shared" ca="1" si="22"/>
        <v>287</v>
      </c>
      <c r="N180" s="44">
        <f t="shared" ca="1" si="23"/>
        <v>216</v>
      </c>
      <c r="BC1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),$A180,C$67)</f>
        <v>173.93</v>
      </c>
      <c r="BD1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),$A180,D$67)</f>
        <v>154.41</v>
      </c>
      <c r="BE1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),$A180,E$67)</f>
        <v>135.66</v>
      </c>
      <c r="BF1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),$A180,F$67)</f>
        <v>182.47</v>
      </c>
      <c r="BG1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),$A180,G$67)</f>
        <v>257.99</v>
      </c>
      <c r="BH1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),$A180,H$67)</f>
        <v>318.52999999999997</v>
      </c>
      <c r="BI1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),$A180,I$67)</f>
        <v>357.18</v>
      </c>
      <c r="BJ1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),$A180,J$67)</f>
        <v>339.4</v>
      </c>
      <c r="BK1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),$A180,K$67)</f>
        <v>388.63</v>
      </c>
      <c r="BL1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),$A180,L$67)</f>
        <v>395.34</v>
      </c>
      <c r="BM1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),$A180,M$67)</f>
        <v>287.3</v>
      </c>
      <c r="BN1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),$A180,N$67)</f>
        <v>216.23</v>
      </c>
    </row>
    <row r="181" spans="1:66" x14ac:dyDescent="0.25">
      <c r="A181" s="129">
        <v>114</v>
      </c>
      <c r="B181" s="44"/>
      <c r="C181" s="44">
        <f t="shared" ca="1" si="12"/>
        <v>212</v>
      </c>
      <c r="D181" s="44">
        <f t="shared" ca="1" si="13"/>
        <v>190</v>
      </c>
      <c r="E181" s="44">
        <f t="shared" ca="1" si="14"/>
        <v>169</v>
      </c>
      <c r="F181" s="44">
        <f t="shared" ca="1" si="15"/>
        <v>231</v>
      </c>
      <c r="G181" s="44">
        <f t="shared" ca="1" si="16"/>
        <v>316</v>
      </c>
      <c r="H181" s="44">
        <f t="shared" ca="1" si="17"/>
        <v>403</v>
      </c>
      <c r="I181" s="44">
        <f t="shared" ca="1" si="18"/>
        <v>448</v>
      </c>
      <c r="J181" s="44">
        <f t="shared" ca="1" si="19"/>
        <v>413</v>
      </c>
      <c r="K181" s="44">
        <f t="shared" ca="1" si="20"/>
        <v>472</v>
      </c>
      <c r="L181" s="44">
        <f t="shared" ca="1" si="21"/>
        <v>478</v>
      </c>
      <c r="M181" s="44">
        <f t="shared" ca="1" si="22"/>
        <v>343</v>
      </c>
      <c r="N181" s="44">
        <f t="shared" ca="1" si="23"/>
        <v>261</v>
      </c>
      <c r="BC1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),$A181,C$67)</f>
        <v>211.61</v>
      </c>
      <c r="BD1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),$A181,D$67)</f>
        <v>190.34</v>
      </c>
      <c r="BE1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),$A181,E$67)</f>
        <v>168.6</v>
      </c>
      <c r="BF1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),$A181,F$67)</f>
        <v>231.43</v>
      </c>
      <c r="BG1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),$A181,G$67)</f>
        <v>315.64</v>
      </c>
      <c r="BH1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),$A181,H$67)</f>
        <v>402.61</v>
      </c>
      <c r="BI1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),$A181,I$67)</f>
        <v>448.22</v>
      </c>
      <c r="BJ1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),$A181,J$67)</f>
        <v>413.18</v>
      </c>
      <c r="BK1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),$A181,K$67)</f>
        <v>471.98</v>
      </c>
      <c r="BL1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),$A181,L$67)</f>
        <v>478.47</v>
      </c>
      <c r="BM1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),$A181,M$67)</f>
        <v>343.3</v>
      </c>
      <c r="BN1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),$A181,N$67)</f>
        <v>260.62</v>
      </c>
    </row>
    <row r="182" spans="1:66" x14ac:dyDescent="0.25">
      <c r="A182" s="129">
        <v>115</v>
      </c>
      <c r="B182" s="44"/>
      <c r="C182" s="44">
        <f t="shared" ca="1" si="12"/>
        <v>25</v>
      </c>
      <c r="D182" s="44">
        <f t="shared" ca="1" si="13"/>
        <v>27</v>
      </c>
      <c r="E182" s="44">
        <f t="shared" ca="1" si="14"/>
        <v>24</v>
      </c>
      <c r="F182" s="44">
        <f t="shared" ca="1" si="15"/>
        <v>18</v>
      </c>
      <c r="G182" s="44">
        <f t="shared" ca="1" si="16"/>
        <v>17</v>
      </c>
      <c r="H182" s="44">
        <f t="shared" ca="1" si="17"/>
        <v>17</v>
      </c>
      <c r="I182" s="44">
        <f t="shared" ca="1" si="18"/>
        <v>17</v>
      </c>
      <c r="J182" s="44">
        <f t="shared" ca="1" si="19"/>
        <v>15</v>
      </c>
      <c r="K182" s="44">
        <f t="shared" ca="1" si="20"/>
        <v>18</v>
      </c>
      <c r="L182" s="44">
        <f t="shared" ca="1" si="21"/>
        <v>20</v>
      </c>
      <c r="M182" s="44">
        <f t="shared" ca="1" si="22"/>
        <v>20</v>
      </c>
      <c r="N182" s="44">
        <f t="shared" ca="1" si="23"/>
        <v>21</v>
      </c>
      <c r="BC1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),$A182,C$67)</f>
        <v>25.38</v>
      </c>
      <c r="BD1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),$A182,D$67)</f>
        <v>27.13</v>
      </c>
      <c r="BE1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),$A182,E$67)</f>
        <v>23.87</v>
      </c>
      <c r="BF1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),$A182,F$67)</f>
        <v>17.95</v>
      </c>
      <c r="BG1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),$A182,G$67)</f>
        <v>17.2</v>
      </c>
      <c r="BH1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),$A182,H$67)</f>
        <v>16.98</v>
      </c>
      <c r="BI1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),$A182,I$67)</f>
        <v>16.57</v>
      </c>
      <c r="BJ1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),$A182,J$67)</f>
        <v>14.64</v>
      </c>
      <c r="BK1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),$A182,K$67)</f>
        <v>18.010000000000002</v>
      </c>
      <c r="BL1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),$A182,L$67)</f>
        <v>20.36</v>
      </c>
      <c r="BM1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),$A182,M$67)</f>
        <v>19.71</v>
      </c>
      <c r="BN1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),$A182,N$67)</f>
        <v>20.66</v>
      </c>
    </row>
    <row r="183" spans="1:66" x14ac:dyDescent="0.25">
      <c r="A183" s="129">
        <v>116</v>
      </c>
      <c r="B183" s="44"/>
      <c r="C183" s="44">
        <f t="shared" ca="1" si="12"/>
        <v>6</v>
      </c>
      <c r="D183" s="44">
        <f t="shared" ca="1" si="13"/>
        <v>6</v>
      </c>
      <c r="E183" s="44">
        <f t="shared" ca="1" si="14"/>
        <v>5</v>
      </c>
      <c r="F183" s="44">
        <f t="shared" ca="1" si="15"/>
        <v>4</v>
      </c>
      <c r="G183" s="44">
        <f t="shared" ca="1" si="16"/>
        <v>3</v>
      </c>
      <c r="H183" s="44">
        <f t="shared" ca="1" si="17"/>
        <v>2</v>
      </c>
      <c r="I183" s="44">
        <f t="shared" ca="1" si="18"/>
        <v>2</v>
      </c>
      <c r="J183" s="44">
        <f t="shared" ca="1" si="19"/>
        <v>2</v>
      </c>
      <c r="K183" s="44">
        <f t="shared" ca="1" si="20"/>
        <v>3</v>
      </c>
      <c r="L183" s="44">
        <f t="shared" ca="1" si="21"/>
        <v>3</v>
      </c>
      <c r="M183" s="44">
        <f t="shared" ca="1" si="22"/>
        <v>4</v>
      </c>
      <c r="N183" s="44">
        <f t="shared" ca="1" si="23"/>
        <v>5</v>
      </c>
      <c r="BC1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),$A183,C$67)</f>
        <v>5.9</v>
      </c>
      <c r="BD1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),$A183,D$67)</f>
        <v>5.88</v>
      </c>
      <c r="BE1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),$A183,E$67)</f>
        <v>5.38</v>
      </c>
      <c r="BF1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),$A183,F$67)</f>
        <v>3.77</v>
      </c>
      <c r="BG1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),$A183,G$67)</f>
        <v>2.76</v>
      </c>
      <c r="BH1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),$A183,H$67)</f>
        <v>2.46</v>
      </c>
      <c r="BI1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),$A183,I$67)</f>
        <v>2</v>
      </c>
      <c r="BJ1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),$A183,J$67)</f>
        <v>1.83</v>
      </c>
      <c r="BK1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),$A183,K$67)</f>
        <v>2.7</v>
      </c>
      <c r="BL1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),$A183,L$67)</f>
        <v>3.47</v>
      </c>
      <c r="BM1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),$A183,M$67)</f>
        <v>3.57</v>
      </c>
      <c r="BN1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),$A183,N$67)</f>
        <v>4.68</v>
      </c>
    </row>
    <row r="184" spans="1:66" x14ac:dyDescent="0.25">
      <c r="A184" s="129">
        <v>117</v>
      </c>
      <c r="B184" s="44"/>
      <c r="C184" s="44">
        <f t="shared" ca="1" si="12"/>
        <v>20</v>
      </c>
      <c r="D184" s="44">
        <f t="shared" ca="1" si="13"/>
        <v>21</v>
      </c>
      <c r="E184" s="44">
        <f t="shared" ca="1" si="14"/>
        <v>19</v>
      </c>
      <c r="F184" s="44">
        <f t="shared" ca="1" si="15"/>
        <v>14</v>
      </c>
      <c r="G184" s="44">
        <f t="shared" ca="1" si="16"/>
        <v>11</v>
      </c>
      <c r="H184" s="44">
        <f t="shared" ca="1" si="17"/>
        <v>11</v>
      </c>
      <c r="I184" s="44">
        <f t="shared" ca="1" si="18"/>
        <v>9</v>
      </c>
      <c r="J184" s="44">
        <f t="shared" ca="1" si="19"/>
        <v>8</v>
      </c>
      <c r="K184" s="44">
        <f t="shared" ca="1" si="20"/>
        <v>10</v>
      </c>
      <c r="L184" s="44">
        <f t="shared" ca="1" si="21"/>
        <v>12</v>
      </c>
      <c r="M184" s="44">
        <f t="shared" ca="1" si="22"/>
        <v>12</v>
      </c>
      <c r="N184" s="44">
        <f t="shared" ca="1" si="23"/>
        <v>15</v>
      </c>
      <c r="BC1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),$A184,C$67)</f>
        <v>20.46</v>
      </c>
      <c r="BD1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),$A184,D$67)</f>
        <v>21.39</v>
      </c>
      <c r="BE1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),$A184,E$67)</f>
        <v>19.22</v>
      </c>
      <c r="BF1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),$A184,F$67)</f>
        <v>13.5</v>
      </c>
      <c r="BG1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),$A184,G$67)</f>
        <v>11.12</v>
      </c>
      <c r="BH1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),$A184,H$67)</f>
        <v>10.83</v>
      </c>
      <c r="BI1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),$A184,I$67)</f>
        <v>9.23</v>
      </c>
      <c r="BJ1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),$A184,J$67)</f>
        <v>8.27</v>
      </c>
      <c r="BK1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),$A184,K$67)</f>
        <v>9.86</v>
      </c>
      <c r="BL1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),$A184,L$67)</f>
        <v>11.72</v>
      </c>
      <c r="BM1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),$A184,M$67)</f>
        <v>12.1</v>
      </c>
      <c r="BN1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),$A184,N$67)</f>
        <v>15.29</v>
      </c>
    </row>
    <row r="185" spans="1:66" x14ac:dyDescent="0.25">
      <c r="A185" s="129">
        <v>118</v>
      </c>
      <c r="B185" s="44"/>
      <c r="C185" s="44">
        <f t="shared" ca="1" si="12"/>
        <v>26</v>
      </c>
      <c r="D185" s="44">
        <f t="shared" ca="1" si="13"/>
        <v>26</v>
      </c>
      <c r="E185" s="44">
        <f t="shared" ca="1" si="14"/>
        <v>24</v>
      </c>
      <c r="F185" s="44">
        <f t="shared" ca="1" si="15"/>
        <v>17</v>
      </c>
      <c r="G185" s="44">
        <f t="shared" ca="1" si="16"/>
        <v>13</v>
      </c>
      <c r="H185" s="44">
        <f t="shared" ca="1" si="17"/>
        <v>12</v>
      </c>
      <c r="I185" s="44">
        <f t="shared" ca="1" si="18"/>
        <v>10</v>
      </c>
      <c r="J185" s="44">
        <f t="shared" ca="1" si="19"/>
        <v>9</v>
      </c>
      <c r="K185" s="44">
        <f t="shared" ca="1" si="20"/>
        <v>13</v>
      </c>
      <c r="L185" s="44">
        <f t="shared" ca="1" si="21"/>
        <v>16</v>
      </c>
      <c r="M185" s="44">
        <f t="shared" ca="1" si="22"/>
        <v>16</v>
      </c>
      <c r="N185" s="44">
        <f t="shared" ca="1" si="23"/>
        <v>21</v>
      </c>
      <c r="BC1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),$A185,C$67)</f>
        <v>26.16</v>
      </c>
      <c r="BD1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),$A185,D$67)</f>
        <v>26.09</v>
      </c>
      <c r="BE1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),$A185,E$67)</f>
        <v>23.97</v>
      </c>
      <c r="BF1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),$A185,F$67)</f>
        <v>17.079999999999998</v>
      </c>
      <c r="BG1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),$A185,G$67)</f>
        <v>12.75</v>
      </c>
      <c r="BH1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),$A185,H$67)</f>
        <v>11.5</v>
      </c>
      <c r="BI1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),$A185,I$67)</f>
        <v>9.51</v>
      </c>
      <c r="BJ1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),$A185,J$67)</f>
        <v>8.8000000000000007</v>
      </c>
      <c r="BK1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),$A185,K$67)</f>
        <v>12.51</v>
      </c>
      <c r="BL1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),$A185,L$67)</f>
        <v>15.78</v>
      </c>
      <c r="BM1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),$A185,M$67)</f>
        <v>16.22</v>
      </c>
      <c r="BN1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),$A185,N$67)</f>
        <v>20.94</v>
      </c>
    </row>
    <row r="186" spans="1:66" x14ac:dyDescent="0.25">
      <c r="A186" s="129">
        <v>119</v>
      </c>
      <c r="B186" s="44"/>
      <c r="C186" s="44">
        <f t="shared" ca="1" si="12"/>
        <v>32</v>
      </c>
      <c r="D186" s="44">
        <f t="shared" ca="1" si="13"/>
        <v>32</v>
      </c>
      <c r="E186" s="44">
        <f t="shared" ca="1" si="14"/>
        <v>29</v>
      </c>
      <c r="F186" s="44">
        <f t="shared" ca="1" si="15"/>
        <v>21</v>
      </c>
      <c r="G186" s="44">
        <f t="shared" ca="1" si="16"/>
        <v>16</v>
      </c>
      <c r="H186" s="44">
        <f t="shared" ca="1" si="17"/>
        <v>14</v>
      </c>
      <c r="I186" s="44">
        <f t="shared" ca="1" si="18"/>
        <v>12</v>
      </c>
      <c r="J186" s="44">
        <f t="shared" ca="1" si="19"/>
        <v>11</v>
      </c>
      <c r="K186" s="44">
        <f t="shared" ca="1" si="20"/>
        <v>15</v>
      </c>
      <c r="L186" s="44">
        <f t="shared" ca="1" si="21"/>
        <v>19</v>
      </c>
      <c r="M186" s="44">
        <f t="shared" ca="1" si="22"/>
        <v>20</v>
      </c>
      <c r="N186" s="44">
        <f t="shared" ca="1" si="23"/>
        <v>26</v>
      </c>
      <c r="BC1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),$A186,C$67)</f>
        <v>32.049999999999997</v>
      </c>
      <c r="BD1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),$A186,D$67)</f>
        <v>31.97</v>
      </c>
      <c r="BE1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),$A186,E$67)</f>
        <v>29.36</v>
      </c>
      <c r="BF1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),$A186,F$67)</f>
        <v>20.85</v>
      </c>
      <c r="BG1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),$A186,G$67)</f>
        <v>15.51</v>
      </c>
      <c r="BH1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),$A186,H$67)</f>
        <v>13.97</v>
      </c>
      <c r="BI1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),$A186,I$67)</f>
        <v>11.51</v>
      </c>
      <c r="BJ1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),$A186,J$67)</f>
        <v>10.63</v>
      </c>
      <c r="BK1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),$A186,K$67)</f>
        <v>15.21</v>
      </c>
      <c r="BL1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),$A186,L$67)</f>
        <v>19.25</v>
      </c>
      <c r="BM1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),$A186,M$67)</f>
        <v>19.79</v>
      </c>
      <c r="BN1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),$A186,N$67)</f>
        <v>25.62</v>
      </c>
    </row>
    <row r="187" spans="1:66" x14ac:dyDescent="0.25">
      <c r="A187" s="129">
        <v>120</v>
      </c>
      <c r="B187" s="44"/>
      <c r="C187" s="44">
        <f t="shared" ca="1" si="12"/>
        <v>44</v>
      </c>
      <c r="D187" s="44">
        <f t="shared" ca="1" si="13"/>
        <v>47</v>
      </c>
      <c r="E187" s="44">
        <f t="shared" ca="1" si="14"/>
        <v>45</v>
      </c>
      <c r="F187" s="44">
        <f t="shared" ca="1" si="15"/>
        <v>32</v>
      </c>
      <c r="G187" s="44">
        <f t="shared" ca="1" si="16"/>
        <v>26</v>
      </c>
      <c r="H187" s="44">
        <f t="shared" ca="1" si="17"/>
        <v>23</v>
      </c>
      <c r="I187" s="44">
        <f t="shared" ca="1" si="18"/>
        <v>19</v>
      </c>
      <c r="J187" s="44">
        <f t="shared" ca="1" si="19"/>
        <v>17</v>
      </c>
      <c r="K187" s="44">
        <f t="shared" ca="1" si="20"/>
        <v>17</v>
      </c>
      <c r="L187" s="44">
        <f t="shared" ca="1" si="21"/>
        <v>20</v>
      </c>
      <c r="M187" s="44">
        <f t="shared" ca="1" si="22"/>
        <v>23</v>
      </c>
      <c r="N187" s="44">
        <f t="shared" ca="1" si="23"/>
        <v>33</v>
      </c>
      <c r="BC1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),$A187,C$67)</f>
        <v>44.18</v>
      </c>
      <c r="BD1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),$A187,D$67)</f>
        <v>46.99</v>
      </c>
      <c r="BE1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),$A187,E$67)</f>
        <v>44.7</v>
      </c>
      <c r="BF1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),$A187,F$67)</f>
        <v>32.15</v>
      </c>
      <c r="BG1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),$A187,G$67)</f>
        <v>25.74</v>
      </c>
      <c r="BH1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),$A187,H$67)</f>
        <v>22.89</v>
      </c>
      <c r="BI1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),$A187,I$67)</f>
        <v>19.18</v>
      </c>
      <c r="BJ1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),$A187,J$67)</f>
        <v>16.71</v>
      </c>
      <c r="BK1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),$A187,K$67)</f>
        <v>17.34</v>
      </c>
      <c r="BL1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),$A187,L$67)</f>
        <v>19.739999999999998</v>
      </c>
      <c r="BM1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),$A187,M$67)</f>
        <v>23.1</v>
      </c>
      <c r="BN1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),$A187,N$67)</f>
        <v>32.83</v>
      </c>
    </row>
    <row r="188" spans="1:66" x14ac:dyDescent="0.25">
      <c r="A188" s="129">
        <v>121</v>
      </c>
      <c r="B188" s="44"/>
      <c r="C188" s="44">
        <f t="shared" ca="1" si="12"/>
        <v>105</v>
      </c>
      <c r="D188" s="44">
        <f t="shared" ca="1" si="13"/>
        <v>111</v>
      </c>
      <c r="E188" s="44">
        <f t="shared" ca="1" si="14"/>
        <v>101</v>
      </c>
      <c r="F188" s="44">
        <f t="shared" ca="1" si="15"/>
        <v>78</v>
      </c>
      <c r="G188" s="44">
        <f t="shared" ca="1" si="16"/>
        <v>60</v>
      </c>
      <c r="H188" s="44">
        <f t="shared" ca="1" si="17"/>
        <v>54</v>
      </c>
      <c r="I188" s="44">
        <f t="shared" ca="1" si="18"/>
        <v>47</v>
      </c>
      <c r="J188" s="44">
        <f t="shared" ca="1" si="19"/>
        <v>41</v>
      </c>
      <c r="K188" s="44">
        <f t="shared" ca="1" si="20"/>
        <v>44</v>
      </c>
      <c r="L188" s="44">
        <f t="shared" ca="1" si="21"/>
        <v>50</v>
      </c>
      <c r="M188" s="44">
        <f t="shared" ca="1" si="22"/>
        <v>58</v>
      </c>
      <c r="N188" s="44">
        <f t="shared" ca="1" si="23"/>
        <v>78</v>
      </c>
      <c r="BC1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),$A188,C$67)</f>
        <v>104.96</v>
      </c>
      <c r="BD1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),$A188,D$67)</f>
        <v>110.62</v>
      </c>
      <c r="BE1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),$A188,E$67)</f>
        <v>100.71</v>
      </c>
      <c r="BF1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),$A188,F$67)</f>
        <v>77.72</v>
      </c>
      <c r="BG1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),$A188,G$67)</f>
        <v>60.32</v>
      </c>
      <c r="BH1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),$A188,H$67)</f>
        <v>53.51</v>
      </c>
      <c r="BI1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),$A188,I$67)</f>
        <v>46.61</v>
      </c>
      <c r="BJ1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),$A188,J$67)</f>
        <v>41.41</v>
      </c>
      <c r="BK1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),$A188,K$67)</f>
        <v>43.93</v>
      </c>
      <c r="BL1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),$A188,L$67)</f>
        <v>49.97</v>
      </c>
      <c r="BM1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),$A188,M$67)</f>
        <v>57.98</v>
      </c>
      <c r="BN1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),$A188,N$67)</f>
        <v>77.97</v>
      </c>
    </row>
    <row r="189" spans="1:66" x14ac:dyDescent="0.25">
      <c r="A189" s="129">
        <v>122</v>
      </c>
      <c r="B189" s="44"/>
      <c r="C189" s="44">
        <f t="shared" ca="1" si="12"/>
        <v>120</v>
      </c>
      <c r="D189" s="44">
        <f t="shared" ca="1" si="13"/>
        <v>127</v>
      </c>
      <c r="E189" s="44">
        <f t="shared" ca="1" si="14"/>
        <v>115</v>
      </c>
      <c r="F189" s="44">
        <f t="shared" ca="1" si="15"/>
        <v>88</v>
      </c>
      <c r="G189" s="44">
        <f t="shared" ca="1" si="16"/>
        <v>69</v>
      </c>
      <c r="H189" s="44">
        <f t="shared" ca="1" si="17"/>
        <v>61</v>
      </c>
      <c r="I189" s="44">
        <f t="shared" ca="1" si="18"/>
        <v>53</v>
      </c>
      <c r="J189" s="44">
        <f t="shared" ca="1" si="19"/>
        <v>47</v>
      </c>
      <c r="K189" s="44">
        <f t="shared" ca="1" si="20"/>
        <v>50</v>
      </c>
      <c r="L189" s="44">
        <f t="shared" ca="1" si="21"/>
        <v>57</v>
      </c>
      <c r="M189" s="44">
        <f t="shared" ca="1" si="22"/>
        <v>66</v>
      </c>
      <c r="N189" s="44">
        <f t="shared" ca="1" si="23"/>
        <v>88</v>
      </c>
      <c r="BC1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),$A189,C$67)</f>
        <v>119.74</v>
      </c>
      <c r="BD1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),$A189,D$67)</f>
        <v>127.03</v>
      </c>
      <c r="BE1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),$A189,E$67)</f>
        <v>114.53</v>
      </c>
      <c r="BF1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),$A189,F$67)</f>
        <v>88.38</v>
      </c>
      <c r="BG1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),$A189,G$67)</f>
        <v>68.900000000000006</v>
      </c>
      <c r="BH1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),$A189,H$67)</f>
        <v>61.47</v>
      </c>
      <c r="BI1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),$A189,I$67)</f>
        <v>53.25</v>
      </c>
      <c r="BJ1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),$A189,J$67)</f>
        <v>47.12</v>
      </c>
      <c r="BK1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),$A189,K$67)</f>
        <v>50.07</v>
      </c>
      <c r="BL1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),$A189,L$67)</f>
        <v>56.76</v>
      </c>
      <c r="BM1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),$A189,M$67)</f>
        <v>66.14</v>
      </c>
      <c r="BN1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),$A189,N$67)</f>
        <v>88.46</v>
      </c>
    </row>
    <row r="190" spans="1:66" x14ac:dyDescent="0.25">
      <c r="A190" s="129">
        <v>123</v>
      </c>
      <c r="B190" s="44"/>
      <c r="C190" s="44">
        <f t="shared" ca="1" si="12"/>
        <v>374</v>
      </c>
      <c r="D190" s="44">
        <f t="shared" ca="1" si="13"/>
        <v>394</v>
      </c>
      <c r="E190" s="44">
        <f t="shared" ca="1" si="14"/>
        <v>379</v>
      </c>
      <c r="F190" s="44">
        <f t="shared" ca="1" si="15"/>
        <v>266</v>
      </c>
      <c r="G190" s="44">
        <f t="shared" ca="1" si="16"/>
        <v>186</v>
      </c>
      <c r="H190" s="44">
        <f t="shared" ca="1" si="17"/>
        <v>163</v>
      </c>
      <c r="I190" s="44">
        <f t="shared" ca="1" si="18"/>
        <v>137</v>
      </c>
      <c r="J190" s="44">
        <f t="shared" ca="1" si="19"/>
        <v>118</v>
      </c>
      <c r="K190" s="44">
        <f t="shared" ca="1" si="20"/>
        <v>122</v>
      </c>
      <c r="L190" s="44">
        <f t="shared" ca="1" si="21"/>
        <v>146</v>
      </c>
      <c r="M190" s="44">
        <f t="shared" ca="1" si="22"/>
        <v>184</v>
      </c>
      <c r="N190" s="44">
        <f t="shared" ca="1" si="23"/>
        <v>267</v>
      </c>
      <c r="BC1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),$A190,C$67)</f>
        <v>374.21</v>
      </c>
      <c r="BD1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),$A190,D$67)</f>
        <v>393.76</v>
      </c>
      <c r="BE1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),$A190,E$67)</f>
        <v>378.5</v>
      </c>
      <c r="BF1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),$A190,F$67)</f>
        <v>266.16000000000003</v>
      </c>
      <c r="BG1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),$A190,G$67)</f>
        <v>186.36</v>
      </c>
      <c r="BH1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),$A190,H$67)</f>
        <v>163</v>
      </c>
      <c r="BI1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),$A190,I$67)</f>
        <v>137.25</v>
      </c>
      <c r="BJ1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),$A190,J$67)</f>
        <v>117.96</v>
      </c>
      <c r="BK1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),$A190,K$67)</f>
        <v>121.53</v>
      </c>
      <c r="BL1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),$A190,L$67)</f>
        <v>145.91999999999999</v>
      </c>
      <c r="BM1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),$A190,M$67)</f>
        <v>183.76</v>
      </c>
      <c r="BN1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),$A190,N$67)</f>
        <v>266.58</v>
      </c>
    </row>
    <row r="191" spans="1:66" x14ac:dyDescent="0.25">
      <c r="A191" s="129">
        <v>124</v>
      </c>
      <c r="B191" s="44"/>
      <c r="C191" s="44">
        <f t="shared" ca="1" si="12"/>
        <v>0</v>
      </c>
      <c r="D191" s="44">
        <f t="shared" ca="1" si="13"/>
        <v>0</v>
      </c>
      <c r="E191" s="44">
        <f t="shared" ca="1" si="14"/>
        <v>0</v>
      </c>
      <c r="F191" s="44">
        <f t="shared" ca="1" si="15"/>
        <v>0</v>
      </c>
      <c r="G191" s="44">
        <f t="shared" ca="1" si="16"/>
        <v>0</v>
      </c>
      <c r="H191" s="44">
        <f t="shared" ca="1" si="17"/>
        <v>0</v>
      </c>
      <c r="I191" s="44">
        <f t="shared" ca="1" si="18"/>
        <v>0</v>
      </c>
      <c r="J191" s="44">
        <f t="shared" ca="1" si="19"/>
        <v>0</v>
      </c>
      <c r="K191" s="44">
        <f t="shared" ca="1" si="20"/>
        <v>0</v>
      </c>
      <c r="L191" s="44">
        <f t="shared" ca="1" si="21"/>
        <v>0</v>
      </c>
      <c r="M191" s="44">
        <f t="shared" ca="1" si="22"/>
        <v>0</v>
      </c>
      <c r="N191" s="44">
        <f t="shared" ca="1" si="23"/>
        <v>0</v>
      </c>
      <c r="BC1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),$A191,C$67)</f>
        <v>0</v>
      </c>
      <c r="BD1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),$A191,D$67)</f>
        <v>0</v>
      </c>
      <c r="BE1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),$A191,E$67)</f>
        <v>0</v>
      </c>
      <c r="BF1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),$A191,F$67)</f>
        <v>0</v>
      </c>
      <c r="BG1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),$A191,G$67)</f>
        <v>0</v>
      </c>
      <c r="BH1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),$A191,H$67)</f>
        <v>0</v>
      </c>
      <c r="BI1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),$A191,I$67)</f>
        <v>0</v>
      </c>
      <c r="BJ1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),$A191,J$67)</f>
        <v>0</v>
      </c>
      <c r="BK1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),$A191,K$67)</f>
        <v>0</v>
      </c>
      <c r="BL1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),$A191,L$67)</f>
        <v>0</v>
      </c>
      <c r="BM1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),$A191,M$67)</f>
        <v>0</v>
      </c>
      <c r="BN1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),$A191,N$67)</f>
        <v>0</v>
      </c>
    </row>
    <row r="192" spans="1:66" x14ac:dyDescent="0.25">
      <c r="A192" s="129">
        <v>125</v>
      </c>
      <c r="B192" s="44"/>
      <c r="C192" s="44">
        <f t="shared" ca="1" si="12"/>
        <v>491</v>
      </c>
      <c r="D192" s="44">
        <f t="shared" ca="1" si="13"/>
        <v>510</v>
      </c>
      <c r="E192" s="44">
        <f t="shared" ca="1" si="14"/>
        <v>485</v>
      </c>
      <c r="F192" s="44">
        <f t="shared" ca="1" si="15"/>
        <v>336</v>
      </c>
      <c r="G192" s="44">
        <f t="shared" ca="1" si="16"/>
        <v>236</v>
      </c>
      <c r="H192" s="44">
        <f t="shared" ca="1" si="17"/>
        <v>204</v>
      </c>
      <c r="I192" s="44">
        <f t="shared" ca="1" si="18"/>
        <v>170</v>
      </c>
      <c r="J192" s="44">
        <f t="shared" ca="1" si="19"/>
        <v>145</v>
      </c>
      <c r="K192" s="44">
        <f t="shared" ca="1" si="20"/>
        <v>150</v>
      </c>
      <c r="L192" s="44">
        <f t="shared" ca="1" si="21"/>
        <v>181</v>
      </c>
      <c r="M192" s="44">
        <f t="shared" ca="1" si="22"/>
        <v>238</v>
      </c>
      <c r="N192" s="44">
        <f t="shared" ca="1" si="23"/>
        <v>349</v>
      </c>
      <c r="BC1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),$A192,C$67)</f>
        <v>490.82</v>
      </c>
      <c r="BD1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),$A192,D$67)</f>
        <v>510.03</v>
      </c>
      <c r="BE1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),$A192,E$67)</f>
        <v>484.61</v>
      </c>
      <c r="BF1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),$A192,F$67)</f>
        <v>336.41</v>
      </c>
      <c r="BG1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),$A192,G$67)</f>
        <v>236.37</v>
      </c>
      <c r="BH1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),$A192,H$67)</f>
        <v>204.26</v>
      </c>
      <c r="BI1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),$A192,I$67)</f>
        <v>169.77</v>
      </c>
      <c r="BJ1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),$A192,J$67)</f>
        <v>145.29</v>
      </c>
      <c r="BK1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),$A192,K$67)</f>
        <v>149.63</v>
      </c>
      <c r="BL1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),$A192,L$67)</f>
        <v>180.76</v>
      </c>
      <c r="BM1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),$A192,M$67)</f>
        <v>237.98</v>
      </c>
      <c r="BN1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),$A192,N$67)</f>
        <v>348.79</v>
      </c>
    </row>
    <row r="193" spans="1:66" x14ac:dyDescent="0.25">
      <c r="A193" s="129">
        <v>126</v>
      </c>
      <c r="B193" s="44"/>
      <c r="C193" s="44">
        <f t="shared" ca="1" si="12"/>
        <v>340</v>
      </c>
      <c r="D193" s="44">
        <f t="shared" ca="1" si="13"/>
        <v>340</v>
      </c>
      <c r="E193" s="44">
        <f t="shared" ca="1" si="14"/>
        <v>340</v>
      </c>
      <c r="F193" s="44">
        <f t="shared" ca="1" si="15"/>
        <v>340</v>
      </c>
      <c r="G193" s="44">
        <f t="shared" ca="1" si="16"/>
        <v>203</v>
      </c>
      <c r="H193" s="44">
        <f t="shared" ca="1" si="17"/>
        <v>163</v>
      </c>
      <c r="I193" s="44">
        <f t="shared" ca="1" si="18"/>
        <v>117</v>
      </c>
      <c r="J193" s="44">
        <f t="shared" ca="1" si="19"/>
        <v>89</v>
      </c>
      <c r="K193" s="44">
        <f t="shared" ca="1" si="20"/>
        <v>89</v>
      </c>
      <c r="L193" s="44">
        <f t="shared" ca="1" si="21"/>
        <v>121</v>
      </c>
      <c r="M193" s="44">
        <f t="shared" ca="1" si="22"/>
        <v>208</v>
      </c>
      <c r="N193" s="44">
        <f t="shared" ca="1" si="23"/>
        <v>340</v>
      </c>
      <c r="BC1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),$A193,C$67)</f>
        <v>340</v>
      </c>
      <c r="BD1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),$A193,D$67)</f>
        <v>340</v>
      </c>
      <c r="BE1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),$A193,E$67)</f>
        <v>340</v>
      </c>
      <c r="BF1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),$A193,F$67)</f>
        <v>340</v>
      </c>
      <c r="BG1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),$A193,G$67)</f>
        <v>203</v>
      </c>
      <c r="BH1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),$A193,H$67)</f>
        <v>163</v>
      </c>
      <c r="BI1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),$A193,I$67)</f>
        <v>117</v>
      </c>
      <c r="BJ1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),$A193,J$67)</f>
        <v>89</v>
      </c>
      <c r="BK1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),$A193,K$67)</f>
        <v>89</v>
      </c>
      <c r="BL1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),$A193,L$67)</f>
        <v>121</v>
      </c>
      <c r="BM1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),$A193,M$67)</f>
        <v>208</v>
      </c>
      <c r="BN1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),$A193,N$67)</f>
        <v>340</v>
      </c>
    </row>
    <row r="194" spans="1:66" x14ac:dyDescent="0.25">
      <c r="A194" s="129">
        <v>127</v>
      </c>
      <c r="B194" s="44"/>
      <c r="C194" s="44">
        <f t="shared" ca="1" si="12"/>
        <v>752</v>
      </c>
      <c r="D194" s="44">
        <f t="shared" ca="1" si="13"/>
        <v>749</v>
      </c>
      <c r="E194" s="44">
        <f t="shared" ca="1" si="14"/>
        <v>690</v>
      </c>
      <c r="F194" s="44">
        <f t="shared" ca="1" si="15"/>
        <v>453</v>
      </c>
      <c r="G194" s="44">
        <f t="shared" ca="1" si="16"/>
        <v>293</v>
      </c>
      <c r="H194" s="44">
        <f t="shared" ca="1" si="17"/>
        <v>253</v>
      </c>
      <c r="I194" s="44">
        <f t="shared" ca="1" si="18"/>
        <v>207</v>
      </c>
      <c r="J194" s="44">
        <f t="shared" ca="1" si="19"/>
        <v>179</v>
      </c>
      <c r="K194" s="44">
        <f t="shared" ca="1" si="20"/>
        <v>179</v>
      </c>
      <c r="L194" s="44">
        <f t="shared" ca="1" si="21"/>
        <v>211</v>
      </c>
      <c r="M194" s="44">
        <f t="shared" ca="1" si="22"/>
        <v>298</v>
      </c>
      <c r="N194" s="44">
        <f t="shared" ca="1" si="23"/>
        <v>506</v>
      </c>
      <c r="BC1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),$A194,C$67)</f>
        <v>752</v>
      </c>
      <c r="BD1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),$A194,D$67)</f>
        <v>749</v>
      </c>
      <c r="BE1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),$A194,E$67)</f>
        <v>690</v>
      </c>
      <c r="BF1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),$A194,F$67)</f>
        <v>453</v>
      </c>
      <c r="BG1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),$A194,G$67)</f>
        <v>293</v>
      </c>
      <c r="BH1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),$A194,H$67)</f>
        <v>253</v>
      </c>
      <c r="BI1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),$A194,I$67)</f>
        <v>207</v>
      </c>
      <c r="BJ1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),$A194,J$67)</f>
        <v>179</v>
      </c>
      <c r="BK1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),$A194,K$67)</f>
        <v>179</v>
      </c>
      <c r="BL1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),$A194,L$67)</f>
        <v>211</v>
      </c>
      <c r="BM1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),$A194,M$67)</f>
        <v>298</v>
      </c>
      <c r="BN1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),$A194,N$67)</f>
        <v>506</v>
      </c>
    </row>
    <row r="195" spans="1:66" x14ac:dyDescent="0.25">
      <c r="A195" s="129">
        <v>128</v>
      </c>
      <c r="B195" s="44"/>
      <c r="C195" s="44">
        <f t="shared" ca="1" si="12"/>
        <v>0</v>
      </c>
      <c r="D195" s="44">
        <f t="shared" ca="1" si="13"/>
        <v>0</v>
      </c>
      <c r="E195" s="44">
        <f t="shared" ca="1" si="14"/>
        <v>0</v>
      </c>
      <c r="F195" s="44">
        <f t="shared" ca="1" si="15"/>
        <v>0</v>
      </c>
      <c r="G195" s="44">
        <f t="shared" ca="1" si="16"/>
        <v>0</v>
      </c>
      <c r="H195" s="44">
        <f t="shared" ca="1" si="17"/>
        <v>0</v>
      </c>
      <c r="I195" s="44">
        <f t="shared" ca="1" si="18"/>
        <v>0</v>
      </c>
      <c r="J195" s="44">
        <f t="shared" ca="1" si="19"/>
        <v>0</v>
      </c>
      <c r="K195" s="44">
        <f t="shared" ca="1" si="20"/>
        <v>0</v>
      </c>
      <c r="L195" s="44">
        <f t="shared" ca="1" si="21"/>
        <v>0</v>
      </c>
      <c r="M195" s="44">
        <f t="shared" ca="1" si="22"/>
        <v>0</v>
      </c>
      <c r="N195" s="44">
        <f t="shared" ca="1" si="23"/>
        <v>0</v>
      </c>
      <c r="BC1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),$A195,C$67)</f>
        <v>0</v>
      </c>
      <c r="BD1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),$A195,D$67)</f>
        <v>0</v>
      </c>
      <c r="BE1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),$A195,E$67)</f>
        <v>0</v>
      </c>
      <c r="BF1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),$A195,F$67)</f>
        <v>0</v>
      </c>
      <c r="BG1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),$A195,G$67)</f>
        <v>0</v>
      </c>
      <c r="BH1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),$A195,H$67)</f>
        <v>0</v>
      </c>
      <c r="BI1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),$A195,I$67)</f>
        <v>0</v>
      </c>
      <c r="BJ1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),$A195,J$67)</f>
        <v>0</v>
      </c>
      <c r="BK1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),$A195,K$67)</f>
        <v>0</v>
      </c>
      <c r="BL1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),$A195,L$67)</f>
        <v>0</v>
      </c>
      <c r="BM1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),$A195,M$67)</f>
        <v>0</v>
      </c>
      <c r="BN1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),$A195,N$67)</f>
        <v>0</v>
      </c>
    </row>
    <row r="196" spans="1:66" x14ac:dyDescent="0.25">
      <c r="A196" s="129">
        <v>129</v>
      </c>
      <c r="B196" s="44"/>
      <c r="C196" s="44">
        <f t="shared" ref="C196:C259" ca="1" si="24">IF(BC196&lt;=0,0,MAX(1,ROUND(BC196,0)))</f>
        <v>947</v>
      </c>
      <c r="D196" s="44">
        <f t="shared" ref="D196:D259" ca="1" si="25">IF(BD196&lt;=0,0,MAX(1,ROUND(BD196,0)))</f>
        <v>945</v>
      </c>
      <c r="E196" s="44">
        <f t="shared" ref="E196:E259" ca="1" si="26">IF(BE196&lt;=0,0,MAX(1,ROUND(BE196,0)))</f>
        <v>883</v>
      </c>
      <c r="F196" s="44">
        <f t="shared" ref="F196:F259" ca="1" si="27">IF(BF196&lt;=0,0,MAX(1,ROUND(BF196,0)))</f>
        <v>639</v>
      </c>
      <c r="G196" s="44">
        <f t="shared" ref="G196:G259" ca="1" si="28">IF(BG196&lt;=0,0,MAX(1,ROUND(BG196,0)))</f>
        <v>457</v>
      </c>
      <c r="H196" s="44">
        <f t="shared" ref="H196:H259" ca="1" si="29">IF(BH196&lt;=0,0,MAX(1,ROUND(BH196,0)))</f>
        <v>385</v>
      </c>
      <c r="I196" s="44">
        <f t="shared" ref="I196:I259" ca="1" si="30">IF(BI196&lt;=0,0,MAX(1,ROUND(BI196,0)))</f>
        <v>324</v>
      </c>
      <c r="J196" s="44">
        <f t="shared" ref="J196:J259" ca="1" si="31">IF(BJ196&lt;=0,0,MAX(1,ROUND(BJ196,0)))</f>
        <v>279</v>
      </c>
      <c r="K196" s="44">
        <f t="shared" ref="K196:K259" ca="1" si="32">IF(BK196&lt;=0,0,MAX(1,ROUND(BK196,0)))</f>
        <v>282</v>
      </c>
      <c r="L196" s="44">
        <f t="shared" ref="L196:L259" ca="1" si="33">IF(BL196&lt;=0,0,MAX(1,ROUND(BL196,0)))</f>
        <v>336</v>
      </c>
      <c r="M196" s="44">
        <f t="shared" ref="M196:M259" ca="1" si="34">IF(BM196&lt;=0,0,MAX(1,ROUND(BM196,0)))</f>
        <v>463</v>
      </c>
      <c r="N196" s="44">
        <f t="shared" ref="N196:N259" ca="1" si="35">IF(BN196&lt;=0,0,MAX(1,ROUND(BN196,0)))</f>
        <v>692</v>
      </c>
      <c r="BC1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),$A196,C$67)</f>
        <v>946.6</v>
      </c>
      <c r="BD1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),$A196,D$67)</f>
        <v>944.99</v>
      </c>
      <c r="BE1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),$A196,E$67)</f>
        <v>883.21</v>
      </c>
      <c r="BF1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),$A196,F$67)</f>
        <v>638.91999999999996</v>
      </c>
      <c r="BG1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),$A196,G$67)</f>
        <v>457.04</v>
      </c>
      <c r="BH1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),$A196,H$67)</f>
        <v>384.78</v>
      </c>
      <c r="BI1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),$A196,I$67)</f>
        <v>323.62</v>
      </c>
      <c r="BJ1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),$A196,J$67)</f>
        <v>278.58999999999997</v>
      </c>
      <c r="BK1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),$A196,K$67)</f>
        <v>282.27</v>
      </c>
      <c r="BL1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),$A196,L$67)</f>
        <v>335.83</v>
      </c>
      <c r="BM1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),$A196,M$67)</f>
        <v>463.07</v>
      </c>
      <c r="BN1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),$A196,N$67)</f>
        <v>692.03</v>
      </c>
    </row>
    <row r="197" spans="1:66" x14ac:dyDescent="0.25">
      <c r="A197" s="129">
        <v>130</v>
      </c>
      <c r="B197" s="44"/>
      <c r="C197" s="44">
        <f t="shared" ca="1" si="24"/>
        <v>1057</v>
      </c>
      <c r="D197" s="44">
        <f t="shared" ca="1" si="25"/>
        <v>1059</v>
      </c>
      <c r="E197" s="44">
        <f t="shared" ca="1" si="26"/>
        <v>990</v>
      </c>
      <c r="F197" s="44">
        <f t="shared" ca="1" si="27"/>
        <v>711</v>
      </c>
      <c r="G197" s="44">
        <f t="shared" ca="1" si="28"/>
        <v>505</v>
      </c>
      <c r="H197" s="44">
        <f t="shared" ca="1" si="29"/>
        <v>424</v>
      </c>
      <c r="I197" s="44">
        <f t="shared" ca="1" si="30"/>
        <v>356</v>
      </c>
      <c r="J197" s="44">
        <f t="shared" ca="1" si="31"/>
        <v>307</v>
      </c>
      <c r="K197" s="44">
        <f t="shared" ca="1" si="32"/>
        <v>311</v>
      </c>
      <c r="L197" s="44">
        <f t="shared" ca="1" si="33"/>
        <v>372</v>
      </c>
      <c r="M197" s="44">
        <f t="shared" ca="1" si="34"/>
        <v>513</v>
      </c>
      <c r="N197" s="44">
        <f t="shared" ca="1" si="35"/>
        <v>774</v>
      </c>
      <c r="BC1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),$A197,C$67)</f>
        <v>1056.9000000000001</v>
      </c>
      <c r="BD1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),$A197,D$67)</f>
        <v>1058.9100000000001</v>
      </c>
      <c r="BE1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),$A197,E$67)</f>
        <v>989.51</v>
      </c>
      <c r="BF1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),$A197,F$67)</f>
        <v>710.7</v>
      </c>
      <c r="BG1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),$A197,G$67)</f>
        <v>505.13</v>
      </c>
      <c r="BH1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),$A197,H$67)</f>
        <v>424.45</v>
      </c>
      <c r="BI1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),$A197,I$67)</f>
        <v>356.37</v>
      </c>
      <c r="BJ1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),$A197,J$67)</f>
        <v>306.5</v>
      </c>
      <c r="BK1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),$A197,K$67)</f>
        <v>310.93</v>
      </c>
      <c r="BL1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),$A197,L$67)</f>
        <v>371.66</v>
      </c>
      <c r="BM1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),$A197,M$67)</f>
        <v>512.95000000000005</v>
      </c>
      <c r="BN1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),$A197,N$67)</f>
        <v>774.04</v>
      </c>
    </row>
    <row r="198" spans="1:66" x14ac:dyDescent="0.25">
      <c r="A198" s="129">
        <v>131</v>
      </c>
      <c r="B198" s="44"/>
      <c r="C198" s="44">
        <f t="shared" ca="1" si="24"/>
        <v>144</v>
      </c>
      <c r="D198" s="44">
        <f t="shared" ca="1" si="25"/>
        <v>144</v>
      </c>
      <c r="E198" s="44">
        <f t="shared" ca="1" si="26"/>
        <v>144</v>
      </c>
      <c r="F198" s="44">
        <f t="shared" ca="1" si="27"/>
        <v>144</v>
      </c>
      <c r="G198" s="44">
        <f t="shared" ca="1" si="28"/>
        <v>144</v>
      </c>
      <c r="H198" s="44">
        <f t="shared" ca="1" si="29"/>
        <v>123</v>
      </c>
      <c r="I198" s="44">
        <f t="shared" ca="1" si="30"/>
        <v>110</v>
      </c>
      <c r="J198" s="44">
        <f t="shared" ca="1" si="31"/>
        <v>94</v>
      </c>
      <c r="K198" s="44">
        <f t="shared" ca="1" si="32"/>
        <v>97</v>
      </c>
      <c r="L198" s="44">
        <f t="shared" ca="1" si="33"/>
        <v>117</v>
      </c>
      <c r="M198" s="44">
        <f t="shared" ca="1" si="34"/>
        <v>144</v>
      </c>
      <c r="N198" s="44">
        <f t="shared" ca="1" si="35"/>
        <v>144</v>
      </c>
      <c r="BC1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),$A198,C$67)</f>
        <v>144</v>
      </c>
      <c r="BD1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),$A198,D$67)</f>
        <v>144</v>
      </c>
      <c r="BE1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),$A198,E$67)</f>
        <v>144</v>
      </c>
      <c r="BF1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),$A198,F$67)</f>
        <v>144</v>
      </c>
      <c r="BG1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),$A198,G$67)</f>
        <v>144</v>
      </c>
      <c r="BH1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),$A198,H$67)</f>
        <v>123</v>
      </c>
      <c r="BI1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),$A198,I$67)</f>
        <v>110</v>
      </c>
      <c r="BJ1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),$A198,J$67)</f>
        <v>94</v>
      </c>
      <c r="BK1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),$A198,K$67)</f>
        <v>97</v>
      </c>
      <c r="BL1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),$A198,L$67)</f>
        <v>117</v>
      </c>
      <c r="BM1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),$A198,M$67)</f>
        <v>144</v>
      </c>
      <c r="BN1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),$A198,N$67)</f>
        <v>144</v>
      </c>
    </row>
    <row r="199" spans="1:66" x14ac:dyDescent="0.25">
      <c r="A199" s="129">
        <v>132</v>
      </c>
      <c r="B199" s="44"/>
      <c r="C199" s="44">
        <f t="shared" ca="1" si="24"/>
        <v>34</v>
      </c>
      <c r="D199" s="44">
        <f t="shared" ca="1" si="25"/>
        <v>34</v>
      </c>
      <c r="E199" s="44">
        <f t="shared" ca="1" si="26"/>
        <v>32</v>
      </c>
      <c r="F199" s="44">
        <f t="shared" ca="1" si="27"/>
        <v>24</v>
      </c>
      <c r="G199" s="44">
        <f t="shared" ca="1" si="28"/>
        <v>17</v>
      </c>
      <c r="H199" s="44">
        <f t="shared" ca="1" si="29"/>
        <v>12</v>
      </c>
      <c r="I199" s="44">
        <f t="shared" ca="1" si="30"/>
        <v>10</v>
      </c>
      <c r="J199" s="44">
        <f t="shared" ca="1" si="31"/>
        <v>9</v>
      </c>
      <c r="K199" s="44">
        <f t="shared" ca="1" si="32"/>
        <v>9</v>
      </c>
      <c r="L199" s="44">
        <f t="shared" ca="1" si="33"/>
        <v>11</v>
      </c>
      <c r="M199" s="44">
        <f t="shared" ca="1" si="34"/>
        <v>17</v>
      </c>
      <c r="N199" s="44">
        <f t="shared" ca="1" si="35"/>
        <v>26</v>
      </c>
      <c r="BC1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),$A199,C$67)</f>
        <v>34</v>
      </c>
      <c r="BD1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),$A199,D$67)</f>
        <v>34</v>
      </c>
      <c r="BE1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),$A199,E$67)</f>
        <v>32</v>
      </c>
      <c r="BF1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),$A199,F$67)</f>
        <v>24</v>
      </c>
      <c r="BG1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),$A199,G$67)</f>
        <v>17</v>
      </c>
      <c r="BH1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),$A199,H$67)</f>
        <v>12</v>
      </c>
      <c r="BI1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),$A199,I$67)</f>
        <v>10</v>
      </c>
      <c r="BJ1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),$A199,J$67)</f>
        <v>9</v>
      </c>
      <c r="BK1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),$A199,K$67)</f>
        <v>9</v>
      </c>
      <c r="BL1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),$A199,L$67)</f>
        <v>11</v>
      </c>
      <c r="BM1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),$A199,M$67)</f>
        <v>17</v>
      </c>
      <c r="BN1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),$A199,N$67)</f>
        <v>26</v>
      </c>
    </row>
    <row r="200" spans="1:66" x14ac:dyDescent="0.25">
      <c r="A200" s="129">
        <v>133</v>
      </c>
      <c r="B200" s="44"/>
      <c r="C200" s="44">
        <f t="shared" ca="1" si="24"/>
        <v>0</v>
      </c>
      <c r="D200" s="44">
        <f t="shared" ca="1" si="25"/>
        <v>0</v>
      </c>
      <c r="E200" s="44">
        <f t="shared" ca="1" si="26"/>
        <v>0</v>
      </c>
      <c r="F200" s="44">
        <f t="shared" ca="1" si="27"/>
        <v>0</v>
      </c>
      <c r="G200" s="44">
        <f t="shared" ca="1" si="28"/>
        <v>0</v>
      </c>
      <c r="H200" s="44">
        <f t="shared" ca="1" si="29"/>
        <v>0</v>
      </c>
      <c r="I200" s="44">
        <f t="shared" ca="1" si="30"/>
        <v>0</v>
      </c>
      <c r="J200" s="44">
        <f t="shared" ca="1" si="31"/>
        <v>0</v>
      </c>
      <c r="K200" s="44">
        <f t="shared" ca="1" si="32"/>
        <v>0</v>
      </c>
      <c r="L200" s="44">
        <f t="shared" ca="1" si="33"/>
        <v>0</v>
      </c>
      <c r="M200" s="44">
        <f t="shared" ca="1" si="34"/>
        <v>0</v>
      </c>
      <c r="N200" s="44">
        <f t="shared" ca="1" si="35"/>
        <v>0</v>
      </c>
      <c r="BC2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),$A200,C$67)</f>
        <v>0</v>
      </c>
      <c r="BD2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),$A200,D$67)</f>
        <v>0</v>
      </c>
      <c r="BE2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),$A200,E$67)</f>
        <v>0</v>
      </c>
      <c r="BF2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),$A200,F$67)</f>
        <v>0</v>
      </c>
      <c r="BG2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),$A200,G$67)</f>
        <v>0</v>
      </c>
      <c r="BH2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),$A200,H$67)</f>
        <v>0</v>
      </c>
      <c r="BI2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),$A200,I$67)</f>
        <v>0</v>
      </c>
      <c r="BJ2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),$A200,J$67)</f>
        <v>0</v>
      </c>
      <c r="BK2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),$A200,K$67)</f>
        <v>0</v>
      </c>
      <c r="BL2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),$A200,L$67)</f>
        <v>0</v>
      </c>
      <c r="BM2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),$A200,M$67)</f>
        <v>0</v>
      </c>
      <c r="BN2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),$A200,N$67)</f>
        <v>0</v>
      </c>
    </row>
    <row r="201" spans="1:66" x14ac:dyDescent="0.25">
      <c r="A201" s="129">
        <v>134</v>
      </c>
      <c r="B201" s="44"/>
      <c r="C201" s="44">
        <f t="shared" ca="1" si="24"/>
        <v>286</v>
      </c>
      <c r="D201" s="44">
        <f t="shared" ca="1" si="25"/>
        <v>235</v>
      </c>
      <c r="E201" s="44">
        <f t="shared" ca="1" si="26"/>
        <v>211</v>
      </c>
      <c r="F201" s="44">
        <f t="shared" ca="1" si="27"/>
        <v>155</v>
      </c>
      <c r="G201" s="44">
        <f t="shared" ca="1" si="28"/>
        <v>111</v>
      </c>
      <c r="H201" s="44">
        <f t="shared" ca="1" si="29"/>
        <v>91</v>
      </c>
      <c r="I201" s="44">
        <f t="shared" ca="1" si="30"/>
        <v>77</v>
      </c>
      <c r="J201" s="44">
        <f t="shared" ca="1" si="31"/>
        <v>67</v>
      </c>
      <c r="K201" s="44">
        <f t="shared" ca="1" si="32"/>
        <v>64</v>
      </c>
      <c r="L201" s="44">
        <f t="shared" ca="1" si="33"/>
        <v>83</v>
      </c>
      <c r="M201" s="44">
        <f t="shared" ca="1" si="34"/>
        <v>158</v>
      </c>
      <c r="N201" s="44">
        <f t="shared" ca="1" si="35"/>
        <v>253</v>
      </c>
      <c r="BC2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),$A201,C$67)</f>
        <v>285.61</v>
      </c>
      <c r="BD2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),$A201,D$67)</f>
        <v>235.41</v>
      </c>
      <c r="BE2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),$A201,E$67)</f>
        <v>210.51</v>
      </c>
      <c r="BF2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),$A201,F$67)</f>
        <v>155.38</v>
      </c>
      <c r="BG2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),$A201,G$67)</f>
        <v>111.39</v>
      </c>
      <c r="BH2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),$A201,H$67)</f>
        <v>91</v>
      </c>
      <c r="BI2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),$A201,I$67)</f>
        <v>77.349999999999994</v>
      </c>
      <c r="BJ2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),$A201,J$67)</f>
        <v>67.03</v>
      </c>
      <c r="BK2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),$A201,K$67)</f>
        <v>64.22</v>
      </c>
      <c r="BL2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),$A201,L$67)</f>
        <v>82.65</v>
      </c>
      <c r="BM2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),$A201,M$67)</f>
        <v>157.57</v>
      </c>
      <c r="BN2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),$A201,N$67)</f>
        <v>253.08</v>
      </c>
    </row>
    <row r="202" spans="1:66" x14ac:dyDescent="0.25">
      <c r="A202" s="129">
        <v>135</v>
      </c>
      <c r="B202" s="44"/>
      <c r="C202" s="44">
        <f t="shared" ca="1" si="24"/>
        <v>215</v>
      </c>
      <c r="D202" s="44">
        <f t="shared" ca="1" si="25"/>
        <v>190</v>
      </c>
      <c r="E202" s="44">
        <f t="shared" ca="1" si="26"/>
        <v>160</v>
      </c>
      <c r="F202" s="44">
        <f t="shared" ca="1" si="27"/>
        <v>117</v>
      </c>
      <c r="G202" s="44">
        <f t="shared" ca="1" si="28"/>
        <v>87</v>
      </c>
      <c r="H202" s="44">
        <f t="shared" ca="1" si="29"/>
        <v>75</v>
      </c>
      <c r="I202" s="44">
        <f t="shared" ca="1" si="30"/>
        <v>66</v>
      </c>
      <c r="J202" s="44">
        <f t="shared" ca="1" si="31"/>
        <v>58</v>
      </c>
      <c r="K202" s="44">
        <f t="shared" ca="1" si="32"/>
        <v>58</v>
      </c>
      <c r="L202" s="44">
        <f t="shared" ca="1" si="33"/>
        <v>68</v>
      </c>
      <c r="M202" s="44">
        <f t="shared" ca="1" si="34"/>
        <v>109</v>
      </c>
      <c r="N202" s="44">
        <f t="shared" ca="1" si="35"/>
        <v>173</v>
      </c>
      <c r="BC2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),$A202,C$67)</f>
        <v>215.29</v>
      </c>
      <c r="BD2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),$A202,D$67)</f>
        <v>189.86</v>
      </c>
      <c r="BE2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),$A202,E$67)</f>
        <v>160.1</v>
      </c>
      <c r="BF2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),$A202,F$67)</f>
        <v>116.74</v>
      </c>
      <c r="BG2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),$A202,G$67)</f>
        <v>87.26</v>
      </c>
      <c r="BH2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),$A202,H$67)</f>
        <v>74.650000000000006</v>
      </c>
      <c r="BI2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),$A202,I$67)</f>
        <v>65.61</v>
      </c>
      <c r="BJ2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),$A202,J$67)</f>
        <v>57.89</v>
      </c>
      <c r="BK2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),$A202,K$67)</f>
        <v>57.54</v>
      </c>
      <c r="BL2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),$A202,L$67)</f>
        <v>68.290000000000006</v>
      </c>
      <c r="BM2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),$A202,M$67)</f>
        <v>108.77</v>
      </c>
      <c r="BN2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),$A202,N$67)</f>
        <v>173.39</v>
      </c>
    </row>
    <row r="203" spans="1:66" x14ac:dyDescent="0.25">
      <c r="A203" s="129">
        <v>136</v>
      </c>
      <c r="B203" s="44"/>
      <c r="C203" s="44">
        <f t="shared" ca="1" si="24"/>
        <v>0</v>
      </c>
      <c r="D203" s="44">
        <f t="shared" ca="1" si="25"/>
        <v>0</v>
      </c>
      <c r="E203" s="44">
        <f t="shared" ca="1" si="26"/>
        <v>0</v>
      </c>
      <c r="F203" s="44">
        <f t="shared" ca="1" si="27"/>
        <v>0</v>
      </c>
      <c r="G203" s="44">
        <f t="shared" ca="1" si="28"/>
        <v>0</v>
      </c>
      <c r="H203" s="44">
        <f t="shared" ca="1" si="29"/>
        <v>0</v>
      </c>
      <c r="I203" s="44">
        <f t="shared" ca="1" si="30"/>
        <v>0</v>
      </c>
      <c r="J203" s="44">
        <f t="shared" ca="1" si="31"/>
        <v>0</v>
      </c>
      <c r="K203" s="44">
        <f t="shared" ca="1" si="32"/>
        <v>0</v>
      </c>
      <c r="L203" s="44">
        <f t="shared" ca="1" si="33"/>
        <v>0</v>
      </c>
      <c r="M203" s="44">
        <f t="shared" ca="1" si="34"/>
        <v>0</v>
      </c>
      <c r="N203" s="44">
        <f t="shared" ca="1" si="35"/>
        <v>0</v>
      </c>
      <c r="BC2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),$A203,C$67)</f>
        <v>0</v>
      </c>
      <c r="BD2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),$A203,D$67)</f>
        <v>0</v>
      </c>
      <c r="BE2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),$A203,E$67)</f>
        <v>0</v>
      </c>
      <c r="BF2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),$A203,F$67)</f>
        <v>0</v>
      </c>
      <c r="BG2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),$A203,G$67)</f>
        <v>0</v>
      </c>
      <c r="BH2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),$A203,H$67)</f>
        <v>0</v>
      </c>
      <c r="BI2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),$A203,I$67)</f>
        <v>0</v>
      </c>
      <c r="BJ2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),$A203,J$67)</f>
        <v>0</v>
      </c>
      <c r="BK2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),$A203,K$67)</f>
        <v>0</v>
      </c>
      <c r="BL2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),$A203,L$67)</f>
        <v>0</v>
      </c>
      <c r="BM2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),$A203,M$67)</f>
        <v>0</v>
      </c>
      <c r="BN2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),$A203,N$67)</f>
        <v>0</v>
      </c>
    </row>
    <row r="204" spans="1:66" x14ac:dyDescent="0.25">
      <c r="A204" s="129">
        <v>137</v>
      </c>
      <c r="B204" s="44"/>
      <c r="C204" s="44">
        <f t="shared" ca="1" si="24"/>
        <v>0</v>
      </c>
      <c r="D204" s="44">
        <f t="shared" ca="1" si="25"/>
        <v>0</v>
      </c>
      <c r="E204" s="44">
        <f t="shared" ca="1" si="26"/>
        <v>0</v>
      </c>
      <c r="F204" s="44">
        <f t="shared" ca="1" si="27"/>
        <v>0</v>
      </c>
      <c r="G204" s="44">
        <f t="shared" ca="1" si="28"/>
        <v>0</v>
      </c>
      <c r="H204" s="44">
        <f t="shared" ca="1" si="29"/>
        <v>0</v>
      </c>
      <c r="I204" s="44">
        <f t="shared" ca="1" si="30"/>
        <v>0</v>
      </c>
      <c r="J204" s="44">
        <f t="shared" ca="1" si="31"/>
        <v>0</v>
      </c>
      <c r="K204" s="44">
        <f t="shared" ca="1" si="32"/>
        <v>0</v>
      </c>
      <c r="L204" s="44">
        <f t="shared" ca="1" si="33"/>
        <v>0</v>
      </c>
      <c r="M204" s="44">
        <f t="shared" ca="1" si="34"/>
        <v>0</v>
      </c>
      <c r="N204" s="44">
        <f t="shared" ca="1" si="35"/>
        <v>0</v>
      </c>
      <c r="BC2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),$A204,C$67)</f>
        <v>0</v>
      </c>
      <c r="BD2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),$A204,D$67)</f>
        <v>0</v>
      </c>
      <c r="BE2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),$A204,E$67)</f>
        <v>0</v>
      </c>
      <c r="BF2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),$A204,F$67)</f>
        <v>0</v>
      </c>
      <c r="BG2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),$A204,G$67)</f>
        <v>0</v>
      </c>
      <c r="BH2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),$A204,H$67)</f>
        <v>0</v>
      </c>
      <c r="BI2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),$A204,I$67)</f>
        <v>0</v>
      </c>
      <c r="BJ2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),$A204,J$67)</f>
        <v>0</v>
      </c>
      <c r="BK2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),$A204,K$67)</f>
        <v>0</v>
      </c>
      <c r="BL2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),$A204,L$67)</f>
        <v>0</v>
      </c>
      <c r="BM2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),$A204,M$67)</f>
        <v>0</v>
      </c>
      <c r="BN2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),$A204,N$67)</f>
        <v>0</v>
      </c>
    </row>
    <row r="205" spans="1:66" x14ac:dyDescent="0.25">
      <c r="A205" s="129">
        <v>138</v>
      </c>
      <c r="B205" s="44"/>
      <c r="C205" s="44">
        <f t="shared" ca="1" si="24"/>
        <v>0</v>
      </c>
      <c r="D205" s="44">
        <f t="shared" ca="1" si="25"/>
        <v>0</v>
      </c>
      <c r="E205" s="44">
        <f t="shared" ca="1" si="26"/>
        <v>0</v>
      </c>
      <c r="F205" s="44">
        <f t="shared" ca="1" si="27"/>
        <v>0</v>
      </c>
      <c r="G205" s="44">
        <f t="shared" ca="1" si="28"/>
        <v>0</v>
      </c>
      <c r="H205" s="44">
        <f t="shared" ca="1" si="29"/>
        <v>0</v>
      </c>
      <c r="I205" s="44">
        <f t="shared" ca="1" si="30"/>
        <v>0</v>
      </c>
      <c r="J205" s="44">
        <f t="shared" ca="1" si="31"/>
        <v>0</v>
      </c>
      <c r="K205" s="44">
        <f t="shared" ca="1" si="32"/>
        <v>0</v>
      </c>
      <c r="L205" s="44">
        <f t="shared" ca="1" si="33"/>
        <v>0</v>
      </c>
      <c r="M205" s="44">
        <f t="shared" ca="1" si="34"/>
        <v>0</v>
      </c>
      <c r="N205" s="44">
        <f t="shared" ca="1" si="35"/>
        <v>0</v>
      </c>
      <c r="BC2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),$A205,C$67)</f>
        <v>0</v>
      </c>
      <c r="BD2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),$A205,D$67)</f>
        <v>0</v>
      </c>
      <c r="BE2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),$A205,E$67)</f>
        <v>0</v>
      </c>
      <c r="BF2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),$A205,F$67)</f>
        <v>0</v>
      </c>
      <c r="BG2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),$A205,G$67)</f>
        <v>0</v>
      </c>
      <c r="BH2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),$A205,H$67)</f>
        <v>0</v>
      </c>
      <c r="BI2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),$A205,I$67)</f>
        <v>0</v>
      </c>
      <c r="BJ2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),$A205,J$67)</f>
        <v>0</v>
      </c>
      <c r="BK2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),$A205,K$67)</f>
        <v>0</v>
      </c>
      <c r="BL2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),$A205,L$67)</f>
        <v>0</v>
      </c>
      <c r="BM2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),$A205,M$67)</f>
        <v>0</v>
      </c>
      <c r="BN2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),$A205,N$67)</f>
        <v>0</v>
      </c>
    </row>
    <row r="206" spans="1:66" x14ac:dyDescent="0.25">
      <c r="A206" s="129">
        <v>139</v>
      </c>
      <c r="B206" s="44"/>
      <c r="C206" s="44">
        <f t="shared" ca="1" si="24"/>
        <v>0</v>
      </c>
      <c r="D206" s="44">
        <f t="shared" ca="1" si="25"/>
        <v>0</v>
      </c>
      <c r="E206" s="44">
        <f t="shared" ca="1" si="26"/>
        <v>0</v>
      </c>
      <c r="F206" s="44">
        <f t="shared" ca="1" si="27"/>
        <v>0</v>
      </c>
      <c r="G206" s="44">
        <f t="shared" ca="1" si="28"/>
        <v>0</v>
      </c>
      <c r="H206" s="44">
        <f t="shared" ca="1" si="29"/>
        <v>0</v>
      </c>
      <c r="I206" s="44">
        <f t="shared" ca="1" si="30"/>
        <v>0</v>
      </c>
      <c r="J206" s="44">
        <f t="shared" ca="1" si="31"/>
        <v>0</v>
      </c>
      <c r="K206" s="44">
        <f t="shared" ca="1" si="32"/>
        <v>0</v>
      </c>
      <c r="L206" s="44">
        <f t="shared" ca="1" si="33"/>
        <v>0</v>
      </c>
      <c r="M206" s="44">
        <f t="shared" ca="1" si="34"/>
        <v>0</v>
      </c>
      <c r="N206" s="44">
        <f t="shared" ca="1" si="35"/>
        <v>0</v>
      </c>
      <c r="BC2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),$A206,C$67)</f>
        <v>0</v>
      </c>
      <c r="BD2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),$A206,D$67)</f>
        <v>0</v>
      </c>
      <c r="BE2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),$A206,E$67)</f>
        <v>0</v>
      </c>
      <c r="BF2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),$A206,F$67)</f>
        <v>0</v>
      </c>
      <c r="BG2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),$A206,G$67)</f>
        <v>0</v>
      </c>
      <c r="BH2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),$A206,H$67)</f>
        <v>0</v>
      </c>
      <c r="BI2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),$A206,I$67)</f>
        <v>0</v>
      </c>
      <c r="BJ2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),$A206,J$67)</f>
        <v>0</v>
      </c>
      <c r="BK2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),$A206,K$67)</f>
        <v>0</v>
      </c>
      <c r="BL2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),$A206,L$67)</f>
        <v>0</v>
      </c>
      <c r="BM2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),$A206,M$67)</f>
        <v>0</v>
      </c>
      <c r="BN2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),$A206,N$67)</f>
        <v>0</v>
      </c>
    </row>
    <row r="207" spans="1:66" x14ac:dyDescent="0.25">
      <c r="A207" s="129">
        <v>140</v>
      </c>
      <c r="B207" s="44"/>
      <c r="C207" s="44">
        <f t="shared" ca="1" si="24"/>
        <v>0</v>
      </c>
      <c r="D207" s="44">
        <f t="shared" ca="1" si="25"/>
        <v>0</v>
      </c>
      <c r="E207" s="44">
        <f t="shared" ca="1" si="26"/>
        <v>0</v>
      </c>
      <c r="F207" s="44">
        <f t="shared" ca="1" si="27"/>
        <v>0</v>
      </c>
      <c r="G207" s="44">
        <f t="shared" ca="1" si="28"/>
        <v>0</v>
      </c>
      <c r="H207" s="44">
        <f t="shared" ca="1" si="29"/>
        <v>0</v>
      </c>
      <c r="I207" s="44">
        <f t="shared" ca="1" si="30"/>
        <v>0</v>
      </c>
      <c r="J207" s="44">
        <f t="shared" ca="1" si="31"/>
        <v>0</v>
      </c>
      <c r="K207" s="44">
        <f t="shared" ca="1" si="32"/>
        <v>0</v>
      </c>
      <c r="L207" s="44">
        <f t="shared" ca="1" si="33"/>
        <v>0</v>
      </c>
      <c r="M207" s="44">
        <f t="shared" ca="1" si="34"/>
        <v>0</v>
      </c>
      <c r="N207" s="44">
        <f t="shared" ca="1" si="35"/>
        <v>0</v>
      </c>
      <c r="BC2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),$A207,C$67)</f>
        <v>0</v>
      </c>
      <c r="BD2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),$A207,D$67)</f>
        <v>0</v>
      </c>
      <c r="BE2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),$A207,E$67)</f>
        <v>0</v>
      </c>
      <c r="BF2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),$A207,F$67)</f>
        <v>0</v>
      </c>
      <c r="BG2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),$A207,G$67)</f>
        <v>0</v>
      </c>
      <c r="BH2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),$A207,H$67)</f>
        <v>0</v>
      </c>
      <c r="BI2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),$A207,I$67)</f>
        <v>0</v>
      </c>
      <c r="BJ2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),$A207,J$67)</f>
        <v>0</v>
      </c>
      <c r="BK2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),$A207,K$67)</f>
        <v>0</v>
      </c>
      <c r="BL2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),$A207,L$67)</f>
        <v>0</v>
      </c>
      <c r="BM2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),$A207,M$67)</f>
        <v>0</v>
      </c>
      <c r="BN2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),$A207,N$67)</f>
        <v>0</v>
      </c>
    </row>
    <row r="208" spans="1:66" x14ac:dyDescent="0.25">
      <c r="A208" s="129">
        <v>141</v>
      </c>
      <c r="B208" s="44"/>
      <c r="C208" s="44">
        <f t="shared" ca="1" si="24"/>
        <v>1010</v>
      </c>
      <c r="D208" s="44">
        <f t="shared" ca="1" si="25"/>
        <v>834</v>
      </c>
      <c r="E208" s="44">
        <f t="shared" ca="1" si="26"/>
        <v>735</v>
      </c>
      <c r="F208" s="44">
        <f t="shared" ca="1" si="27"/>
        <v>568</v>
      </c>
      <c r="G208" s="44">
        <f t="shared" ca="1" si="28"/>
        <v>425</v>
      </c>
      <c r="H208" s="44">
        <f t="shared" ca="1" si="29"/>
        <v>361</v>
      </c>
      <c r="I208" s="44">
        <f t="shared" ca="1" si="30"/>
        <v>319</v>
      </c>
      <c r="J208" s="44">
        <f t="shared" ca="1" si="31"/>
        <v>285</v>
      </c>
      <c r="K208" s="44">
        <f t="shared" ca="1" si="32"/>
        <v>276</v>
      </c>
      <c r="L208" s="44">
        <f t="shared" ca="1" si="33"/>
        <v>335</v>
      </c>
      <c r="M208" s="44">
        <f t="shared" ca="1" si="34"/>
        <v>546</v>
      </c>
      <c r="N208" s="44">
        <f t="shared" ca="1" si="35"/>
        <v>885</v>
      </c>
      <c r="BC2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),$A208,C$67)</f>
        <v>1009.99</v>
      </c>
      <c r="BD2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),$A208,D$67)</f>
        <v>833.61</v>
      </c>
      <c r="BE2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),$A208,E$67)</f>
        <v>734.85</v>
      </c>
      <c r="BF2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),$A208,F$67)</f>
        <v>567.83000000000004</v>
      </c>
      <c r="BG2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),$A208,G$67)</f>
        <v>425.47</v>
      </c>
      <c r="BH2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),$A208,H$67)</f>
        <v>360.89</v>
      </c>
      <c r="BI2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),$A208,I$67)</f>
        <v>318.70999999999998</v>
      </c>
      <c r="BJ2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),$A208,J$67)</f>
        <v>285.20999999999998</v>
      </c>
      <c r="BK2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),$A208,K$67)</f>
        <v>276.27999999999997</v>
      </c>
      <c r="BL2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),$A208,L$67)</f>
        <v>334.85</v>
      </c>
      <c r="BM2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),$A208,M$67)</f>
        <v>545.77</v>
      </c>
      <c r="BN2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),$A208,N$67)</f>
        <v>884.9</v>
      </c>
    </row>
    <row r="209" spans="1:66" x14ac:dyDescent="0.25">
      <c r="A209" s="129">
        <v>142</v>
      </c>
      <c r="B209" s="44"/>
      <c r="C209" s="44">
        <f t="shared" ca="1" si="24"/>
        <v>0</v>
      </c>
      <c r="D209" s="44">
        <f t="shared" ca="1" si="25"/>
        <v>0</v>
      </c>
      <c r="E209" s="44">
        <f t="shared" ca="1" si="26"/>
        <v>0</v>
      </c>
      <c r="F209" s="44">
        <f t="shared" ca="1" si="27"/>
        <v>0</v>
      </c>
      <c r="G209" s="44">
        <f t="shared" ca="1" si="28"/>
        <v>0</v>
      </c>
      <c r="H209" s="44">
        <f t="shared" ca="1" si="29"/>
        <v>0</v>
      </c>
      <c r="I209" s="44">
        <f t="shared" ca="1" si="30"/>
        <v>0</v>
      </c>
      <c r="J209" s="44">
        <f t="shared" ca="1" si="31"/>
        <v>0</v>
      </c>
      <c r="K209" s="44">
        <f t="shared" ca="1" si="32"/>
        <v>0</v>
      </c>
      <c r="L209" s="44">
        <f t="shared" ca="1" si="33"/>
        <v>0</v>
      </c>
      <c r="M209" s="44">
        <f t="shared" ca="1" si="34"/>
        <v>0</v>
      </c>
      <c r="N209" s="44">
        <f t="shared" ca="1" si="35"/>
        <v>0</v>
      </c>
      <c r="BC2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),$A209,C$67)</f>
        <v>0</v>
      </c>
      <c r="BD2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),$A209,D$67)</f>
        <v>0</v>
      </c>
      <c r="BE2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),$A209,E$67)</f>
        <v>0</v>
      </c>
      <c r="BF2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),$A209,F$67)</f>
        <v>0</v>
      </c>
      <c r="BG2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),$A209,G$67)</f>
        <v>0</v>
      </c>
      <c r="BH2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),$A209,H$67)</f>
        <v>0</v>
      </c>
      <c r="BI2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),$A209,I$67)</f>
        <v>0</v>
      </c>
      <c r="BJ2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),$A209,J$67)</f>
        <v>0</v>
      </c>
      <c r="BK2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),$A209,K$67)</f>
        <v>0</v>
      </c>
      <c r="BL2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),$A209,L$67)</f>
        <v>0</v>
      </c>
      <c r="BM2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),$A209,M$67)</f>
        <v>0</v>
      </c>
      <c r="BN2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),$A209,N$67)</f>
        <v>0</v>
      </c>
    </row>
    <row r="210" spans="1:66" x14ac:dyDescent="0.25">
      <c r="A210" s="129">
        <v>143</v>
      </c>
      <c r="B210" s="44"/>
      <c r="C210" s="44">
        <f t="shared" ca="1" si="24"/>
        <v>0</v>
      </c>
      <c r="D210" s="44">
        <f t="shared" ca="1" si="25"/>
        <v>0</v>
      </c>
      <c r="E210" s="44">
        <f t="shared" ca="1" si="26"/>
        <v>0</v>
      </c>
      <c r="F210" s="44">
        <f t="shared" ca="1" si="27"/>
        <v>0</v>
      </c>
      <c r="G210" s="44">
        <f t="shared" ca="1" si="28"/>
        <v>0</v>
      </c>
      <c r="H210" s="44">
        <f t="shared" ca="1" si="29"/>
        <v>0</v>
      </c>
      <c r="I210" s="44">
        <f t="shared" ca="1" si="30"/>
        <v>0</v>
      </c>
      <c r="J210" s="44">
        <f t="shared" ca="1" si="31"/>
        <v>0</v>
      </c>
      <c r="K210" s="44">
        <f t="shared" ca="1" si="32"/>
        <v>0</v>
      </c>
      <c r="L210" s="44">
        <f t="shared" ca="1" si="33"/>
        <v>0</v>
      </c>
      <c r="M210" s="44">
        <f t="shared" ca="1" si="34"/>
        <v>0</v>
      </c>
      <c r="N210" s="44">
        <f t="shared" ca="1" si="35"/>
        <v>0</v>
      </c>
      <c r="BC2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),$A210,C$67)</f>
        <v>0</v>
      </c>
      <c r="BD2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),$A210,D$67)</f>
        <v>0</v>
      </c>
      <c r="BE2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),$A210,E$67)</f>
        <v>0</v>
      </c>
      <c r="BF2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),$A210,F$67)</f>
        <v>0</v>
      </c>
      <c r="BG2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),$A210,G$67)</f>
        <v>0</v>
      </c>
      <c r="BH2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),$A210,H$67)</f>
        <v>0</v>
      </c>
      <c r="BI2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),$A210,I$67)</f>
        <v>0</v>
      </c>
      <c r="BJ2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),$A210,J$67)</f>
        <v>0</v>
      </c>
      <c r="BK2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),$A210,K$67)</f>
        <v>0</v>
      </c>
      <c r="BL2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),$A210,L$67)</f>
        <v>0</v>
      </c>
      <c r="BM2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),$A210,M$67)</f>
        <v>0</v>
      </c>
      <c r="BN2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),$A210,N$67)</f>
        <v>0</v>
      </c>
    </row>
    <row r="211" spans="1:66" x14ac:dyDescent="0.25">
      <c r="A211" s="129">
        <v>144</v>
      </c>
      <c r="B211" s="44"/>
      <c r="C211" s="44">
        <f t="shared" ca="1" si="24"/>
        <v>1787</v>
      </c>
      <c r="D211" s="44">
        <f t="shared" ca="1" si="25"/>
        <v>1411</v>
      </c>
      <c r="E211" s="44">
        <f t="shared" ca="1" si="26"/>
        <v>1234</v>
      </c>
      <c r="F211" s="44">
        <f t="shared" ca="1" si="27"/>
        <v>945</v>
      </c>
      <c r="G211" s="44">
        <f t="shared" ca="1" si="28"/>
        <v>687</v>
      </c>
      <c r="H211" s="44">
        <f t="shared" ca="1" si="29"/>
        <v>573</v>
      </c>
      <c r="I211" s="44">
        <f t="shared" ca="1" si="30"/>
        <v>505</v>
      </c>
      <c r="J211" s="44">
        <f t="shared" ca="1" si="31"/>
        <v>448</v>
      </c>
      <c r="K211" s="44">
        <f t="shared" ca="1" si="32"/>
        <v>428</v>
      </c>
      <c r="L211" s="44">
        <f t="shared" ca="1" si="33"/>
        <v>540</v>
      </c>
      <c r="M211" s="44">
        <f t="shared" ca="1" si="34"/>
        <v>933</v>
      </c>
      <c r="N211" s="44">
        <f t="shared" ca="1" si="35"/>
        <v>1581</v>
      </c>
      <c r="BC2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),$A211,C$67)</f>
        <v>1787.4</v>
      </c>
      <c r="BD2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),$A211,D$67)</f>
        <v>1410.51</v>
      </c>
      <c r="BE2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),$A211,E$67)</f>
        <v>1233.77</v>
      </c>
      <c r="BF2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),$A211,F$67)</f>
        <v>944.78</v>
      </c>
      <c r="BG2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),$A211,G$67)</f>
        <v>686.86</v>
      </c>
      <c r="BH2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),$A211,H$67)</f>
        <v>572.88</v>
      </c>
      <c r="BI2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),$A211,I$67)</f>
        <v>505.05</v>
      </c>
      <c r="BJ2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),$A211,J$67)</f>
        <v>447.57</v>
      </c>
      <c r="BK2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),$A211,K$67)</f>
        <v>428.37</v>
      </c>
      <c r="BL2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),$A211,L$67)</f>
        <v>539.61</v>
      </c>
      <c r="BM2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),$A211,M$67)</f>
        <v>932.55</v>
      </c>
      <c r="BN2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),$A211,N$67)</f>
        <v>1581.37</v>
      </c>
    </row>
    <row r="212" spans="1:66" x14ac:dyDescent="0.25">
      <c r="A212" s="129">
        <v>145</v>
      </c>
      <c r="B212" s="44"/>
      <c r="C212" s="44">
        <f t="shared" ca="1" si="24"/>
        <v>117</v>
      </c>
      <c r="D212" s="44">
        <f t="shared" ca="1" si="25"/>
        <v>136</v>
      </c>
      <c r="E212" s="44">
        <f t="shared" ca="1" si="26"/>
        <v>149</v>
      </c>
      <c r="F212" s="44">
        <f t="shared" ca="1" si="27"/>
        <v>112</v>
      </c>
      <c r="G212" s="44">
        <f t="shared" ca="1" si="28"/>
        <v>80</v>
      </c>
      <c r="H212" s="44">
        <f t="shared" ca="1" si="29"/>
        <v>65</v>
      </c>
      <c r="I212" s="44">
        <f t="shared" ca="1" si="30"/>
        <v>58</v>
      </c>
      <c r="J212" s="44">
        <f t="shared" ca="1" si="31"/>
        <v>54</v>
      </c>
      <c r="K212" s="44">
        <f t="shared" ca="1" si="32"/>
        <v>53</v>
      </c>
      <c r="L212" s="44">
        <f t="shared" ca="1" si="33"/>
        <v>57</v>
      </c>
      <c r="M212" s="44">
        <f t="shared" ca="1" si="34"/>
        <v>67</v>
      </c>
      <c r="N212" s="44">
        <f t="shared" ca="1" si="35"/>
        <v>90</v>
      </c>
      <c r="BC2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),$A212,C$67)</f>
        <v>117.33</v>
      </c>
      <c r="BD2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),$A212,D$67)</f>
        <v>136.30000000000001</v>
      </c>
      <c r="BE2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),$A212,E$67)</f>
        <v>148.66</v>
      </c>
      <c r="BF2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),$A212,F$67)</f>
        <v>111.89</v>
      </c>
      <c r="BG2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),$A212,G$67)</f>
        <v>80</v>
      </c>
      <c r="BH2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),$A212,H$67)</f>
        <v>64.599999999999994</v>
      </c>
      <c r="BI2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),$A212,I$67)</f>
        <v>58.39</v>
      </c>
      <c r="BJ2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),$A212,J$67)</f>
        <v>54.05</v>
      </c>
      <c r="BK2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),$A212,K$67)</f>
        <v>52.85</v>
      </c>
      <c r="BL2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),$A212,L$67)</f>
        <v>57.32</v>
      </c>
      <c r="BM2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),$A212,M$67)</f>
        <v>67.05</v>
      </c>
      <c r="BN2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),$A212,N$67)</f>
        <v>89.93</v>
      </c>
    </row>
    <row r="213" spans="1:66" x14ac:dyDescent="0.25">
      <c r="A213" s="129">
        <v>146</v>
      </c>
      <c r="B213" s="44"/>
      <c r="C213" s="44">
        <f t="shared" ca="1" si="24"/>
        <v>0</v>
      </c>
      <c r="D213" s="44">
        <f t="shared" ca="1" si="25"/>
        <v>0</v>
      </c>
      <c r="E213" s="44">
        <f t="shared" ca="1" si="26"/>
        <v>0</v>
      </c>
      <c r="F213" s="44">
        <f t="shared" ca="1" si="27"/>
        <v>0</v>
      </c>
      <c r="G213" s="44">
        <f t="shared" ca="1" si="28"/>
        <v>0</v>
      </c>
      <c r="H213" s="44">
        <f t="shared" ca="1" si="29"/>
        <v>0</v>
      </c>
      <c r="I213" s="44">
        <f t="shared" ca="1" si="30"/>
        <v>0</v>
      </c>
      <c r="J213" s="44">
        <f t="shared" ca="1" si="31"/>
        <v>0</v>
      </c>
      <c r="K213" s="44">
        <f t="shared" ca="1" si="32"/>
        <v>0</v>
      </c>
      <c r="L213" s="44">
        <f t="shared" ca="1" si="33"/>
        <v>0</v>
      </c>
      <c r="M213" s="44">
        <f t="shared" ca="1" si="34"/>
        <v>0</v>
      </c>
      <c r="N213" s="44">
        <f t="shared" ca="1" si="35"/>
        <v>0</v>
      </c>
      <c r="BC2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),$A213,C$67)</f>
        <v>0</v>
      </c>
      <c r="BD2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),$A213,D$67)</f>
        <v>0</v>
      </c>
      <c r="BE2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),$A213,E$67)</f>
        <v>0</v>
      </c>
      <c r="BF2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),$A213,F$67)</f>
        <v>0</v>
      </c>
      <c r="BG2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),$A213,G$67)</f>
        <v>0</v>
      </c>
      <c r="BH2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),$A213,H$67)</f>
        <v>0</v>
      </c>
      <c r="BI2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),$A213,I$67)</f>
        <v>0</v>
      </c>
      <c r="BJ2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),$A213,J$67)</f>
        <v>0</v>
      </c>
      <c r="BK2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),$A213,K$67)</f>
        <v>0</v>
      </c>
      <c r="BL2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),$A213,L$67)</f>
        <v>0</v>
      </c>
      <c r="BM2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),$A213,M$67)</f>
        <v>0</v>
      </c>
      <c r="BN2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),$A213,N$67)</f>
        <v>0</v>
      </c>
    </row>
    <row r="214" spans="1:66" x14ac:dyDescent="0.25">
      <c r="A214" s="129">
        <v>147</v>
      </c>
      <c r="B214" s="44"/>
      <c r="C214" s="44">
        <f t="shared" ca="1" si="24"/>
        <v>0</v>
      </c>
      <c r="D214" s="44">
        <f t="shared" ca="1" si="25"/>
        <v>0</v>
      </c>
      <c r="E214" s="44">
        <f t="shared" ca="1" si="26"/>
        <v>0</v>
      </c>
      <c r="F214" s="44">
        <f t="shared" ca="1" si="27"/>
        <v>0</v>
      </c>
      <c r="G214" s="44">
        <f t="shared" ca="1" si="28"/>
        <v>0</v>
      </c>
      <c r="H214" s="44">
        <f t="shared" ca="1" si="29"/>
        <v>0</v>
      </c>
      <c r="I214" s="44">
        <f t="shared" ca="1" si="30"/>
        <v>0</v>
      </c>
      <c r="J214" s="44">
        <f t="shared" ca="1" si="31"/>
        <v>0</v>
      </c>
      <c r="K214" s="44">
        <f t="shared" ca="1" si="32"/>
        <v>0</v>
      </c>
      <c r="L214" s="44">
        <f t="shared" ca="1" si="33"/>
        <v>0</v>
      </c>
      <c r="M214" s="44">
        <f t="shared" ca="1" si="34"/>
        <v>0</v>
      </c>
      <c r="N214" s="44">
        <f t="shared" ca="1" si="35"/>
        <v>0</v>
      </c>
      <c r="BC2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),$A214,C$67)</f>
        <v>0</v>
      </c>
      <c r="BD2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),$A214,D$67)</f>
        <v>0</v>
      </c>
      <c r="BE2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),$A214,E$67)</f>
        <v>0</v>
      </c>
      <c r="BF2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),$A214,F$67)</f>
        <v>0</v>
      </c>
      <c r="BG2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),$A214,G$67)</f>
        <v>0</v>
      </c>
      <c r="BH2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),$A214,H$67)</f>
        <v>0</v>
      </c>
      <c r="BI2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),$A214,I$67)</f>
        <v>0</v>
      </c>
      <c r="BJ2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),$A214,J$67)</f>
        <v>0</v>
      </c>
      <c r="BK2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),$A214,K$67)</f>
        <v>0</v>
      </c>
      <c r="BL2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),$A214,L$67)</f>
        <v>0</v>
      </c>
      <c r="BM2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),$A214,M$67)</f>
        <v>0</v>
      </c>
      <c r="BN2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),$A214,N$67)</f>
        <v>0</v>
      </c>
    </row>
    <row r="215" spans="1:66" x14ac:dyDescent="0.25">
      <c r="A215" s="129">
        <v>148</v>
      </c>
      <c r="B215" s="44"/>
      <c r="C215" s="44">
        <f t="shared" ca="1" si="24"/>
        <v>1535</v>
      </c>
      <c r="D215" s="44">
        <f t="shared" ca="1" si="25"/>
        <v>1213</v>
      </c>
      <c r="E215" s="44">
        <f t="shared" ca="1" si="26"/>
        <v>1063</v>
      </c>
      <c r="F215" s="44">
        <f t="shared" ca="1" si="27"/>
        <v>814</v>
      </c>
      <c r="G215" s="44">
        <f t="shared" ca="1" si="28"/>
        <v>592</v>
      </c>
      <c r="H215" s="44">
        <f t="shared" ca="1" si="29"/>
        <v>496</v>
      </c>
      <c r="I215" s="44">
        <f t="shared" ca="1" si="30"/>
        <v>437</v>
      </c>
      <c r="J215" s="44">
        <f t="shared" ca="1" si="31"/>
        <v>389</v>
      </c>
      <c r="K215" s="44">
        <f t="shared" ca="1" si="32"/>
        <v>373</v>
      </c>
      <c r="L215" s="44">
        <f t="shared" ca="1" si="33"/>
        <v>468</v>
      </c>
      <c r="M215" s="44">
        <f t="shared" ca="1" si="34"/>
        <v>802</v>
      </c>
      <c r="N215" s="44">
        <f t="shared" ca="1" si="35"/>
        <v>1356</v>
      </c>
      <c r="BC2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),$A215,C$67)</f>
        <v>1534.84</v>
      </c>
      <c r="BD2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),$A215,D$67)</f>
        <v>1213.1099999999999</v>
      </c>
      <c r="BE2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),$A215,E$67)</f>
        <v>1062.67</v>
      </c>
      <c r="BF2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),$A215,F$67)</f>
        <v>813.71</v>
      </c>
      <c r="BG2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),$A215,G$67)</f>
        <v>591.96</v>
      </c>
      <c r="BH2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),$A215,H$67)</f>
        <v>495.51</v>
      </c>
      <c r="BI2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),$A215,I$67)</f>
        <v>437.49</v>
      </c>
      <c r="BJ2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),$A215,J$67)</f>
        <v>388.87</v>
      </c>
      <c r="BK2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),$A215,K$67)</f>
        <v>373.39</v>
      </c>
      <c r="BL2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),$A215,L$67)</f>
        <v>468.47</v>
      </c>
      <c r="BM2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),$A215,M$67)</f>
        <v>802.41</v>
      </c>
      <c r="BN2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),$A215,N$67)</f>
        <v>1355.7</v>
      </c>
    </row>
    <row r="216" spans="1:66" x14ac:dyDescent="0.25">
      <c r="A216" s="129">
        <v>149</v>
      </c>
      <c r="B216" s="44"/>
      <c r="C216" s="44">
        <f t="shared" ca="1" si="24"/>
        <v>265</v>
      </c>
      <c r="D216" s="44">
        <f t="shared" ca="1" si="25"/>
        <v>225</v>
      </c>
      <c r="E216" s="44">
        <f t="shared" ca="1" si="26"/>
        <v>201</v>
      </c>
      <c r="F216" s="44">
        <f t="shared" ca="1" si="27"/>
        <v>154</v>
      </c>
      <c r="G216" s="44">
        <f t="shared" ca="1" si="28"/>
        <v>119</v>
      </c>
      <c r="H216" s="44">
        <f t="shared" ca="1" si="29"/>
        <v>103</v>
      </c>
      <c r="I216" s="44">
        <f t="shared" ca="1" si="30"/>
        <v>92</v>
      </c>
      <c r="J216" s="44">
        <f t="shared" ca="1" si="31"/>
        <v>83</v>
      </c>
      <c r="K216" s="44">
        <f t="shared" ca="1" si="32"/>
        <v>82</v>
      </c>
      <c r="L216" s="44">
        <f t="shared" ca="1" si="33"/>
        <v>97</v>
      </c>
      <c r="M216" s="44">
        <f t="shared" ca="1" si="34"/>
        <v>142</v>
      </c>
      <c r="N216" s="44">
        <f t="shared" ca="1" si="35"/>
        <v>224</v>
      </c>
      <c r="BC2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),$A216,C$67)</f>
        <v>264.92</v>
      </c>
      <c r="BD2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),$A216,D$67)</f>
        <v>224.97</v>
      </c>
      <c r="BE2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),$A216,E$67)</f>
        <v>200.79</v>
      </c>
      <c r="BF2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),$A216,F$67)</f>
        <v>154.16999999999999</v>
      </c>
      <c r="BG2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),$A216,G$67)</f>
        <v>118.54</v>
      </c>
      <c r="BH2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),$A216,H$67)</f>
        <v>103.29</v>
      </c>
      <c r="BI2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),$A216,I$67)</f>
        <v>92.08</v>
      </c>
      <c r="BJ2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),$A216,J$67)</f>
        <v>82.61</v>
      </c>
      <c r="BK2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),$A216,K$67)</f>
        <v>81.84</v>
      </c>
      <c r="BL2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),$A216,L$67)</f>
        <v>96.75</v>
      </c>
      <c r="BM2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),$A216,M$67)</f>
        <v>142.33000000000001</v>
      </c>
      <c r="BN2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),$A216,N$67)</f>
        <v>223.5</v>
      </c>
    </row>
    <row r="217" spans="1:66" x14ac:dyDescent="0.25">
      <c r="A217" s="129">
        <v>150</v>
      </c>
      <c r="B217" s="44"/>
      <c r="C217" s="44">
        <f t="shared" ca="1" si="24"/>
        <v>0</v>
      </c>
      <c r="D217" s="44">
        <f t="shared" ca="1" si="25"/>
        <v>0</v>
      </c>
      <c r="E217" s="44">
        <f t="shared" ca="1" si="26"/>
        <v>0</v>
      </c>
      <c r="F217" s="44">
        <f t="shared" ca="1" si="27"/>
        <v>0</v>
      </c>
      <c r="G217" s="44">
        <f t="shared" ca="1" si="28"/>
        <v>0</v>
      </c>
      <c r="H217" s="44">
        <f t="shared" ca="1" si="29"/>
        <v>0</v>
      </c>
      <c r="I217" s="44">
        <f t="shared" ca="1" si="30"/>
        <v>0</v>
      </c>
      <c r="J217" s="44">
        <f t="shared" ca="1" si="31"/>
        <v>0</v>
      </c>
      <c r="K217" s="44">
        <f t="shared" ca="1" si="32"/>
        <v>0</v>
      </c>
      <c r="L217" s="44">
        <f t="shared" ca="1" si="33"/>
        <v>0</v>
      </c>
      <c r="M217" s="44">
        <f t="shared" ca="1" si="34"/>
        <v>0</v>
      </c>
      <c r="N217" s="44">
        <f t="shared" ca="1" si="35"/>
        <v>0</v>
      </c>
      <c r="BC2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),$A217,C$67)</f>
        <v>0</v>
      </c>
      <c r="BD2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),$A217,D$67)</f>
        <v>0</v>
      </c>
      <c r="BE2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),$A217,E$67)</f>
        <v>0</v>
      </c>
      <c r="BF2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),$A217,F$67)</f>
        <v>0</v>
      </c>
      <c r="BG2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),$A217,G$67)</f>
        <v>0</v>
      </c>
      <c r="BH2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),$A217,H$67)</f>
        <v>0</v>
      </c>
      <c r="BI2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),$A217,I$67)</f>
        <v>0</v>
      </c>
      <c r="BJ2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),$A217,J$67)</f>
        <v>0</v>
      </c>
      <c r="BK2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),$A217,K$67)</f>
        <v>0</v>
      </c>
      <c r="BL2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),$A217,L$67)</f>
        <v>0</v>
      </c>
      <c r="BM2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),$A217,M$67)</f>
        <v>0</v>
      </c>
      <c r="BN2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),$A217,N$67)</f>
        <v>0</v>
      </c>
    </row>
    <row r="218" spans="1:66" x14ac:dyDescent="0.25">
      <c r="A218" s="129">
        <v>151</v>
      </c>
      <c r="B218" s="44"/>
      <c r="C218" s="44">
        <f t="shared" ca="1" si="24"/>
        <v>0</v>
      </c>
      <c r="D218" s="44">
        <f t="shared" ca="1" si="25"/>
        <v>0</v>
      </c>
      <c r="E218" s="44">
        <f t="shared" ca="1" si="26"/>
        <v>0</v>
      </c>
      <c r="F218" s="44">
        <f t="shared" ca="1" si="27"/>
        <v>0</v>
      </c>
      <c r="G218" s="44">
        <f t="shared" ca="1" si="28"/>
        <v>0</v>
      </c>
      <c r="H218" s="44">
        <f t="shared" ca="1" si="29"/>
        <v>0</v>
      </c>
      <c r="I218" s="44">
        <f t="shared" ca="1" si="30"/>
        <v>0</v>
      </c>
      <c r="J218" s="44">
        <f t="shared" ca="1" si="31"/>
        <v>0</v>
      </c>
      <c r="K218" s="44">
        <f t="shared" ca="1" si="32"/>
        <v>0</v>
      </c>
      <c r="L218" s="44">
        <f t="shared" ca="1" si="33"/>
        <v>0</v>
      </c>
      <c r="M218" s="44">
        <f t="shared" ca="1" si="34"/>
        <v>0</v>
      </c>
      <c r="N218" s="44">
        <f t="shared" ca="1" si="35"/>
        <v>0</v>
      </c>
      <c r="BC2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),$A218,C$67)</f>
        <v>0</v>
      </c>
      <c r="BD2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),$A218,D$67)</f>
        <v>0</v>
      </c>
      <c r="BE2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),$A218,E$67)</f>
        <v>0</v>
      </c>
      <c r="BF2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),$A218,F$67)</f>
        <v>0</v>
      </c>
      <c r="BG2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),$A218,G$67)</f>
        <v>0</v>
      </c>
      <c r="BH2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),$A218,H$67)</f>
        <v>0</v>
      </c>
      <c r="BI2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),$A218,I$67)</f>
        <v>0</v>
      </c>
      <c r="BJ2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),$A218,J$67)</f>
        <v>0</v>
      </c>
      <c r="BK2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),$A218,K$67)</f>
        <v>0</v>
      </c>
      <c r="BL2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),$A218,L$67)</f>
        <v>0</v>
      </c>
      <c r="BM2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),$A218,M$67)</f>
        <v>0</v>
      </c>
      <c r="BN2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),$A218,N$67)</f>
        <v>0</v>
      </c>
    </row>
    <row r="219" spans="1:66" x14ac:dyDescent="0.25">
      <c r="A219" s="129">
        <v>152</v>
      </c>
      <c r="B219" s="44"/>
      <c r="C219" s="44">
        <f t="shared" ca="1" si="24"/>
        <v>0</v>
      </c>
      <c r="D219" s="44">
        <f t="shared" ca="1" si="25"/>
        <v>0</v>
      </c>
      <c r="E219" s="44">
        <f t="shared" ca="1" si="26"/>
        <v>0</v>
      </c>
      <c r="F219" s="44">
        <f t="shared" ca="1" si="27"/>
        <v>0</v>
      </c>
      <c r="G219" s="44">
        <f t="shared" ca="1" si="28"/>
        <v>0</v>
      </c>
      <c r="H219" s="44">
        <f t="shared" ca="1" si="29"/>
        <v>0</v>
      </c>
      <c r="I219" s="44">
        <f t="shared" ca="1" si="30"/>
        <v>0</v>
      </c>
      <c r="J219" s="44">
        <f t="shared" ca="1" si="31"/>
        <v>0</v>
      </c>
      <c r="K219" s="44">
        <f t="shared" ca="1" si="32"/>
        <v>0</v>
      </c>
      <c r="L219" s="44">
        <f t="shared" ca="1" si="33"/>
        <v>0</v>
      </c>
      <c r="M219" s="44">
        <f t="shared" ca="1" si="34"/>
        <v>0</v>
      </c>
      <c r="N219" s="44">
        <f t="shared" ca="1" si="35"/>
        <v>0</v>
      </c>
      <c r="BC2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),$A219,C$67)</f>
        <v>0</v>
      </c>
      <c r="BD2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),$A219,D$67)</f>
        <v>0</v>
      </c>
      <c r="BE2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),$A219,E$67)</f>
        <v>0</v>
      </c>
      <c r="BF2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),$A219,F$67)</f>
        <v>0</v>
      </c>
      <c r="BG2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),$A219,G$67)</f>
        <v>0</v>
      </c>
      <c r="BH2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),$A219,H$67)</f>
        <v>0</v>
      </c>
      <c r="BI2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),$A219,I$67)</f>
        <v>0</v>
      </c>
      <c r="BJ2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),$A219,J$67)</f>
        <v>0</v>
      </c>
      <c r="BK2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),$A219,K$67)</f>
        <v>0</v>
      </c>
      <c r="BL2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),$A219,L$67)</f>
        <v>0</v>
      </c>
      <c r="BM2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),$A219,M$67)</f>
        <v>0</v>
      </c>
      <c r="BN2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),$A219,N$67)</f>
        <v>0</v>
      </c>
    </row>
    <row r="220" spans="1:66" x14ac:dyDescent="0.25">
      <c r="A220" s="129">
        <v>153</v>
      </c>
      <c r="B220" s="44"/>
      <c r="C220" s="44">
        <f t="shared" ca="1" si="24"/>
        <v>0</v>
      </c>
      <c r="D220" s="44">
        <f t="shared" ca="1" si="25"/>
        <v>0</v>
      </c>
      <c r="E220" s="44">
        <f t="shared" ca="1" si="26"/>
        <v>0</v>
      </c>
      <c r="F220" s="44">
        <f t="shared" ca="1" si="27"/>
        <v>0</v>
      </c>
      <c r="G220" s="44">
        <f t="shared" ca="1" si="28"/>
        <v>0</v>
      </c>
      <c r="H220" s="44">
        <f t="shared" ca="1" si="29"/>
        <v>0</v>
      </c>
      <c r="I220" s="44">
        <f t="shared" ca="1" si="30"/>
        <v>0</v>
      </c>
      <c r="J220" s="44">
        <f t="shared" ca="1" si="31"/>
        <v>0</v>
      </c>
      <c r="K220" s="44">
        <f t="shared" ca="1" si="32"/>
        <v>0</v>
      </c>
      <c r="L220" s="44">
        <f t="shared" ca="1" si="33"/>
        <v>0</v>
      </c>
      <c r="M220" s="44">
        <f t="shared" ca="1" si="34"/>
        <v>0</v>
      </c>
      <c r="N220" s="44">
        <f t="shared" ca="1" si="35"/>
        <v>0</v>
      </c>
      <c r="BC2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),$A220,C$67)</f>
        <v>0</v>
      </c>
      <c r="BD2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),$A220,D$67)</f>
        <v>0</v>
      </c>
      <c r="BE2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),$A220,E$67)</f>
        <v>0</v>
      </c>
      <c r="BF2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),$A220,F$67)</f>
        <v>0</v>
      </c>
      <c r="BG2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),$A220,G$67)</f>
        <v>0</v>
      </c>
      <c r="BH2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),$A220,H$67)</f>
        <v>0</v>
      </c>
      <c r="BI2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),$A220,I$67)</f>
        <v>0</v>
      </c>
      <c r="BJ2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),$A220,J$67)</f>
        <v>0</v>
      </c>
      <c r="BK2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),$A220,K$67)</f>
        <v>0</v>
      </c>
      <c r="BL2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),$A220,L$67)</f>
        <v>0</v>
      </c>
      <c r="BM2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),$A220,M$67)</f>
        <v>0</v>
      </c>
      <c r="BN2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),$A220,N$67)</f>
        <v>0</v>
      </c>
    </row>
    <row r="221" spans="1:66" x14ac:dyDescent="0.25">
      <c r="A221" s="129">
        <v>154</v>
      </c>
      <c r="B221" s="44"/>
      <c r="C221" s="44">
        <f t="shared" ca="1" si="24"/>
        <v>150</v>
      </c>
      <c r="D221" s="44">
        <f t="shared" ca="1" si="25"/>
        <v>155</v>
      </c>
      <c r="E221" s="44">
        <f t="shared" ca="1" si="26"/>
        <v>150</v>
      </c>
      <c r="F221" s="44">
        <f t="shared" ca="1" si="27"/>
        <v>133</v>
      </c>
      <c r="G221" s="44">
        <f t="shared" ca="1" si="28"/>
        <v>123</v>
      </c>
      <c r="H221" s="44">
        <f t="shared" ca="1" si="29"/>
        <v>114</v>
      </c>
      <c r="I221" s="44">
        <f t="shared" ca="1" si="30"/>
        <v>108</v>
      </c>
      <c r="J221" s="44">
        <f t="shared" ca="1" si="31"/>
        <v>105</v>
      </c>
      <c r="K221" s="44">
        <f t="shared" ca="1" si="32"/>
        <v>107</v>
      </c>
      <c r="L221" s="44">
        <f t="shared" ca="1" si="33"/>
        <v>113</v>
      </c>
      <c r="M221" s="44">
        <f t="shared" ca="1" si="34"/>
        <v>117</v>
      </c>
      <c r="N221" s="44">
        <f t="shared" ca="1" si="35"/>
        <v>132</v>
      </c>
      <c r="BC2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),$A221,C$67)</f>
        <v>149.91</v>
      </c>
      <c r="BD2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),$A221,D$67)</f>
        <v>154.76</v>
      </c>
      <c r="BE2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),$A221,E$67)</f>
        <v>150.41999999999999</v>
      </c>
      <c r="BF2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),$A221,F$67)</f>
        <v>132.52000000000001</v>
      </c>
      <c r="BG2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),$A221,G$67)</f>
        <v>122.84</v>
      </c>
      <c r="BH2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),$A221,H$67)</f>
        <v>114.26</v>
      </c>
      <c r="BI2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),$A221,I$67)</f>
        <v>108.48</v>
      </c>
      <c r="BJ2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),$A221,J$67)</f>
        <v>104.7</v>
      </c>
      <c r="BK2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),$A221,K$67)</f>
        <v>107.09</v>
      </c>
      <c r="BL2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),$A221,L$67)</f>
        <v>113.2</v>
      </c>
      <c r="BM2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),$A221,M$67)</f>
        <v>116.72</v>
      </c>
      <c r="BN2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),$A221,N$67)</f>
        <v>132.21</v>
      </c>
    </row>
    <row r="222" spans="1:66" x14ac:dyDescent="0.25">
      <c r="A222" s="129">
        <v>155</v>
      </c>
      <c r="B222" s="44"/>
      <c r="C222" s="44">
        <f t="shared" ca="1" si="24"/>
        <v>318</v>
      </c>
      <c r="D222" s="44">
        <f t="shared" ca="1" si="25"/>
        <v>273</v>
      </c>
      <c r="E222" s="44">
        <f t="shared" ca="1" si="26"/>
        <v>231</v>
      </c>
      <c r="F222" s="44">
        <f t="shared" ca="1" si="27"/>
        <v>151</v>
      </c>
      <c r="G222" s="44">
        <f t="shared" ca="1" si="28"/>
        <v>104</v>
      </c>
      <c r="H222" s="44">
        <f t="shared" ca="1" si="29"/>
        <v>85</v>
      </c>
      <c r="I222" s="44">
        <f t="shared" ca="1" si="30"/>
        <v>69</v>
      </c>
      <c r="J222" s="44">
        <f t="shared" ca="1" si="31"/>
        <v>59</v>
      </c>
      <c r="K222" s="44">
        <f t="shared" ca="1" si="32"/>
        <v>57</v>
      </c>
      <c r="L222" s="44">
        <f t="shared" ca="1" si="33"/>
        <v>73</v>
      </c>
      <c r="M222" s="44">
        <f t="shared" ca="1" si="34"/>
        <v>125</v>
      </c>
      <c r="N222" s="44">
        <f t="shared" ca="1" si="35"/>
        <v>240</v>
      </c>
      <c r="BC2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),$A222,C$67)</f>
        <v>317.89999999999998</v>
      </c>
      <c r="BD2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),$A222,D$67)</f>
        <v>272.52999999999997</v>
      </c>
      <c r="BE2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),$A222,E$67)</f>
        <v>231.02</v>
      </c>
      <c r="BF2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),$A222,F$67)</f>
        <v>150.63</v>
      </c>
      <c r="BG2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),$A222,G$67)</f>
        <v>104.43</v>
      </c>
      <c r="BH2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),$A222,H$67)</f>
        <v>85.45</v>
      </c>
      <c r="BI2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),$A222,I$67)</f>
        <v>69.42</v>
      </c>
      <c r="BJ2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),$A222,J$67)</f>
        <v>59.25</v>
      </c>
      <c r="BK2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),$A222,K$67)</f>
        <v>57.23</v>
      </c>
      <c r="BL2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),$A222,L$67)</f>
        <v>72.67</v>
      </c>
      <c r="BM2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),$A222,M$67)</f>
        <v>124.95</v>
      </c>
      <c r="BN2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),$A222,N$67)</f>
        <v>239.88</v>
      </c>
    </row>
    <row r="223" spans="1:66" x14ac:dyDescent="0.25">
      <c r="A223" s="129">
        <v>156</v>
      </c>
      <c r="B223" s="44"/>
      <c r="C223" s="44">
        <f t="shared" ca="1" si="24"/>
        <v>1423</v>
      </c>
      <c r="D223" s="44">
        <f t="shared" ca="1" si="25"/>
        <v>1325</v>
      </c>
      <c r="E223" s="44">
        <f t="shared" ca="1" si="26"/>
        <v>1100</v>
      </c>
      <c r="F223" s="44">
        <f t="shared" ca="1" si="27"/>
        <v>716</v>
      </c>
      <c r="G223" s="44">
        <f t="shared" ca="1" si="28"/>
        <v>432</v>
      </c>
      <c r="H223" s="44">
        <f t="shared" ca="1" si="29"/>
        <v>325</v>
      </c>
      <c r="I223" s="44">
        <f t="shared" ca="1" si="30"/>
        <v>260</v>
      </c>
      <c r="J223" s="44">
        <f t="shared" ca="1" si="31"/>
        <v>212</v>
      </c>
      <c r="K223" s="44">
        <f t="shared" ca="1" si="32"/>
        <v>206</v>
      </c>
      <c r="L223" s="44">
        <f t="shared" ca="1" si="33"/>
        <v>281</v>
      </c>
      <c r="M223" s="44">
        <f t="shared" ca="1" si="34"/>
        <v>572</v>
      </c>
      <c r="N223" s="44">
        <f t="shared" ca="1" si="35"/>
        <v>1073</v>
      </c>
      <c r="BC2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),$A223,C$67)</f>
        <v>1423.3</v>
      </c>
      <c r="BD2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),$A223,D$67)</f>
        <v>1325.46</v>
      </c>
      <c r="BE2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),$A223,E$67)</f>
        <v>1099.8399999999999</v>
      </c>
      <c r="BF2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),$A223,F$67)</f>
        <v>716.04</v>
      </c>
      <c r="BG2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),$A223,G$67)</f>
        <v>431.65</v>
      </c>
      <c r="BH2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),$A223,H$67)</f>
        <v>325.27999999999997</v>
      </c>
      <c r="BI2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),$A223,I$67)</f>
        <v>260.18</v>
      </c>
      <c r="BJ2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),$A223,J$67)</f>
        <v>211.74</v>
      </c>
      <c r="BK2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),$A223,K$67)</f>
        <v>205.54</v>
      </c>
      <c r="BL2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),$A223,L$67)</f>
        <v>280.64999999999998</v>
      </c>
      <c r="BM2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),$A223,M$67)</f>
        <v>572.36</v>
      </c>
      <c r="BN2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),$A223,N$67)</f>
        <v>1073.43</v>
      </c>
    </row>
    <row r="224" spans="1:66" x14ac:dyDescent="0.25">
      <c r="A224" s="129">
        <v>157</v>
      </c>
      <c r="B224" s="44"/>
      <c r="C224" s="44">
        <f t="shared" ca="1" si="24"/>
        <v>0</v>
      </c>
      <c r="D224" s="44">
        <f t="shared" ca="1" si="25"/>
        <v>0</v>
      </c>
      <c r="E224" s="44">
        <f t="shared" ca="1" si="26"/>
        <v>0</v>
      </c>
      <c r="F224" s="44">
        <f t="shared" ca="1" si="27"/>
        <v>0</v>
      </c>
      <c r="G224" s="44">
        <f t="shared" ca="1" si="28"/>
        <v>0</v>
      </c>
      <c r="H224" s="44">
        <f t="shared" ca="1" si="29"/>
        <v>0</v>
      </c>
      <c r="I224" s="44">
        <f t="shared" ca="1" si="30"/>
        <v>0</v>
      </c>
      <c r="J224" s="44">
        <f t="shared" ca="1" si="31"/>
        <v>0</v>
      </c>
      <c r="K224" s="44">
        <f t="shared" ca="1" si="32"/>
        <v>0</v>
      </c>
      <c r="L224" s="44">
        <f t="shared" ca="1" si="33"/>
        <v>0</v>
      </c>
      <c r="M224" s="44">
        <f t="shared" ca="1" si="34"/>
        <v>0</v>
      </c>
      <c r="N224" s="44">
        <f t="shared" ca="1" si="35"/>
        <v>0</v>
      </c>
      <c r="BC2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),$A224,C$67)</f>
        <v>0</v>
      </c>
      <c r="BD2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),$A224,D$67)</f>
        <v>0</v>
      </c>
      <c r="BE2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),$A224,E$67)</f>
        <v>0</v>
      </c>
      <c r="BF2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),$A224,F$67)</f>
        <v>0</v>
      </c>
      <c r="BG2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),$A224,G$67)</f>
        <v>0</v>
      </c>
      <c r="BH2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),$A224,H$67)</f>
        <v>0</v>
      </c>
      <c r="BI2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),$A224,I$67)</f>
        <v>0</v>
      </c>
      <c r="BJ2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),$A224,J$67)</f>
        <v>0</v>
      </c>
      <c r="BK2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),$A224,K$67)</f>
        <v>0</v>
      </c>
      <c r="BL2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),$A224,L$67)</f>
        <v>0</v>
      </c>
      <c r="BM2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),$A224,M$67)</f>
        <v>0</v>
      </c>
      <c r="BN2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),$A224,N$67)</f>
        <v>0</v>
      </c>
    </row>
    <row r="225" spans="1:66" x14ac:dyDescent="0.25">
      <c r="A225" s="129">
        <v>158</v>
      </c>
      <c r="B225" s="44"/>
      <c r="C225" s="44">
        <f t="shared" ca="1" si="24"/>
        <v>78</v>
      </c>
      <c r="D225" s="44">
        <f t="shared" ca="1" si="25"/>
        <v>79</v>
      </c>
      <c r="E225" s="44">
        <f t="shared" ca="1" si="26"/>
        <v>83</v>
      </c>
      <c r="F225" s="44">
        <f t="shared" ca="1" si="27"/>
        <v>66</v>
      </c>
      <c r="G225" s="44">
        <f t="shared" ca="1" si="28"/>
        <v>46</v>
      </c>
      <c r="H225" s="44">
        <f t="shared" ca="1" si="29"/>
        <v>38</v>
      </c>
      <c r="I225" s="44">
        <f t="shared" ca="1" si="30"/>
        <v>33</v>
      </c>
      <c r="J225" s="44">
        <f t="shared" ca="1" si="31"/>
        <v>28</v>
      </c>
      <c r="K225" s="44">
        <f t="shared" ca="1" si="32"/>
        <v>26</v>
      </c>
      <c r="L225" s="44">
        <f t="shared" ca="1" si="33"/>
        <v>31</v>
      </c>
      <c r="M225" s="44">
        <f t="shared" ca="1" si="34"/>
        <v>48</v>
      </c>
      <c r="N225" s="44">
        <f t="shared" ca="1" si="35"/>
        <v>74</v>
      </c>
      <c r="BC2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),$A225,C$67)</f>
        <v>77.67</v>
      </c>
      <c r="BD2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),$A225,D$67)</f>
        <v>79.11</v>
      </c>
      <c r="BE2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),$A225,E$67)</f>
        <v>83.39</v>
      </c>
      <c r="BF2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),$A225,F$67)</f>
        <v>66.14</v>
      </c>
      <c r="BG2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),$A225,G$67)</f>
        <v>45.85</v>
      </c>
      <c r="BH2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),$A225,H$67)</f>
        <v>38.18</v>
      </c>
      <c r="BI2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),$A225,I$67)</f>
        <v>33.11</v>
      </c>
      <c r="BJ2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),$A225,J$67)</f>
        <v>28.34</v>
      </c>
      <c r="BK2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),$A225,K$67)</f>
        <v>25.88</v>
      </c>
      <c r="BL2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),$A225,L$67)</f>
        <v>30.67</v>
      </c>
      <c r="BM2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),$A225,M$67)</f>
        <v>48.46</v>
      </c>
      <c r="BN2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),$A225,N$67)</f>
        <v>74.3</v>
      </c>
    </row>
    <row r="226" spans="1:66" x14ac:dyDescent="0.25">
      <c r="A226" s="129">
        <v>159</v>
      </c>
      <c r="B226" s="44"/>
      <c r="C226" s="44">
        <f t="shared" ca="1" si="24"/>
        <v>0</v>
      </c>
      <c r="D226" s="44">
        <f t="shared" ca="1" si="25"/>
        <v>0</v>
      </c>
      <c r="E226" s="44">
        <f t="shared" ca="1" si="26"/>
        <v>0</v>
      </c>
      <c r="F226" s="44">
        <f t="shared" ca="1" si="27"/>
        <v>0</v>
      </c>
      <c r="G226" s="44">
        <f t="shared" ca="1" si="28"/>
        <v>0</v>
      </c>
      <c r="H226" s="44">
        <f t="shared" ca="1" si="29"/>
        <v>0</v>
      </c>
      <c r="I226" s="44">
        <f t="shared" ca="1" si="30"/>
        <v>0</v>
      </c>
      <c r="J226" s="44">
        <f t="shared" ca="1" si="31"/>
        <v>0</v>
      </c>
      <c r="K226" s="44">
        <f t="shared" ca="1" si="32"/>
        <v>0</v>
      </c>
      <c r="L226" s="44">
        <f t="shared" ca="1" si="33"/>
        <v>0</v>
      </c>
      <c r="M226" s="44">
        <f t="shared" ca="1" si="34"/>
        <v>0</v>
      </c>
      <c r="N226" s="44">
        <f t="shared" ca="1" si="35"/>
        <v>0</v>
      </c>
      <c r="BC2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),$A226,C$67)</f>
        <v>0</v>
      </c>
      <c r="BD2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),$A226,D$67)</f>
        <v>0</v>
      </c>
      <c r="BE2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),$A226,E$67)</f>
        <v>0</v>
      </c>
      <c r="BF2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),$A226,F$67)</f>
        <v>0</v>
      </c>
      <c r="BG2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),$A226,G$67)</f>
        <v>0</v>
      </c>
      <c r="BH2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),$A226,H$67)</f>
        <v>0</v>
      </c>
      <c r="BI2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),$A226,I$67)</f>
        <v>0</v>
      </c>
      <c r="BJ2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),$A226,J$67)</f>
        <v>0</v>
      </c>
      <c r="BK2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),$A226,K$67)</f>
        <v>0</v>
      </c>
      <c r="BL2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),$A226,L$67)</f>
        <v>0</v>
      </c>
      <c r="BM2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),$A226,M$67)</f>
        <v>0</v>
      </c>
      <c r="BN2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),$A226,N$67)</f>
        <v>0</v>
      </c>
    </row>
    <row r="227" spans="1:66" x14ac:dyDescent="0.25">
      <c r="A227" s="129">
        <v>160</v>
      </c>
      <c r="B227" s="44"/>
      <c r="C227" s="44">
        <f t="shared" ca="1" si="24"/>
        <v>11</v>
      </c>
      <c r="D227" s="44">
        <f t="shared" ca="1" si="25"/>
        <v>11</v>
      </c>
      <c r="E227" s="44">
        <f t="shared" ca="1" si="26"/>
        <v>11</v>
      </c>
      <c r="F227" s="44">
        <f t="shared" ca="1" si="27"/>
        <v>9</v>
      </c>
      <c r="G227" s="44">
        <f t="shared" ca="1" si="28"/>
        <v>7</v>
      </c>
      <c r="H227" s="44">
        <f t="shared" ca="1" si="29"/>
        <v>6</v>
      </c>
      <c r="I227" s="44">
        <f t="shared" ca="1" si="30"/>
        <v>5</v>
      </c>
      <c r="J227" s="44">
        <f t="shared" ca="1" si="31"/>
        <v>5</v>
      </c>
      <c r="K227" s="44">
        <f t="shared" ca="1" si="32"/>
        <v>6</v>
      </c>
      <c r="L227" s="44">
        <f t="shared" ca="1" si="33"/>
        <v>7</v>
      </c>
      <c r="M227" s="44">
        <f t="shared" ca="1" si="34"/>
        <v>7</v>
      </c>
      <c r="N227" s="44">
        <f t="shared" ca="1" si="35"/>
        <v>9</v>
      </c>
      <c r="BC2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),$A227,C$67)</f>
        <v>11.3</v>
      </c>
      <c r="BD2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),$A227,D$67)</f>
        <v>11.15</v>
      </c>
      <c r="BE2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),$A227,E$67)</f>
        <v>10.67</v>
      </c>
      <c r="BF2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),$A227,F$67)</f>
        <v>8.9700000000000006</v>
      </c>
      <c r="BG2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),$A227,G$67)</f>
        <v>7.15</v>
      </c>
      <c r="BH2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),$A227,H$67)</f>
        <v>6.29</v>
      </c>
      <c r="BI2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),$A227,I$67)</f>
        <v>5.46</v>
      </c>
      <c r="BJ2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),$A227,J$67)</f>
        <v>5.24</v>
      </c>
      <c r="BK2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),$A227,K$67)</f>
        <v>5.79</v>
      </c>
      <c r="BL2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),$A227,L$67)</f>
        <v>6.58</v>
      </c>
      <c r="BM2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),$A227,M$67)</f>
        <v>7.21</v>
      </c>
      <c r="BN2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),$A227,N$67)</f>
        <v>9.1300000000000008</v>
      </c>
    </row>
    <row r="228" spans="1:66" x14ac:dyDescent="0.25">
      <c r="A228" s="129">
        <v>161</v>
      </c>
      <c r="B228" s="44"/>
      <c r="C228" s="44">
        <f t="shared" ca="1" si="24"/>
        <v>179</v>
      </c>
      <c r="D228" s="44">
        <f t="shared" ca="1" si="25"/>
        <v>187</v>
      </c>
      <c r="E228" s="44">
        <f t="shared" ca="1" si="26"/>
        <v>164</v>
      </c>
      <c r="F228" s="44">
        <f t="shared" ca="1" si="27"/>
        <v>107</v>
      </c>
      <c r="G228" s="44">
        <f t="shared" ca="1" si="28"/>
        <v>83</v>
      </c>
      <c r="H228" s="44">
        <f t="shared" ca="1" si="29"/>
        <v>79</v>
      </c>
      <c r="I228" s="44">
        <f t="shared" ca="1" si="30"/>
        <v>64</v>
      </c>
      <c r="J228" s="44">
        <f t="shared" ca="1" si="31"/>
        <v>56</v>
      </c>
      <c r="K228" s="44">
        <f t="shared" ca="1" si="32"/>
        <v>71</v>
      </c>
      <c r="L228" s="44">
        <f t="shared" ca="1" si="33"/>
        <v>90</v>
      </c>
      <c r="M228" s="44">
        <f t="shared" ca="1" si="34"/>
        <v>100</v>
      </c>
      <c r="N228" s="44">
        <f t="shared" ca="1" si="35"/>
        <v>132</v>
      </c>
      <c r="BC2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),$A228,C$67)</f>
        <v>178.85</v>
      </c>
      <c r="BD2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),$A228,D$67)</f>
        <v>186.72</v>
      </c>
      <c r="BE2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),$A228,E$67)</f>
        <v>164.34</v>
      </c>
      <c r="BF2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),$A228,F$67)</f>
        <v>106.62</v>
      </c>
      <c r="BG2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),$A228,G$67)</f>
        <v>83.05</v>
      </c>
      <c r="BH2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),$A228,H$67)</f>
        <v>78.599999999999994</v>
      </c>
      <c r="BI2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),$A228,I$67)</f>
        <v>64.3</v>
      </c>
      <c r="BJ2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),$A228,J$67)</f>
        <v>55.71</v>
      </c>
      <c r="BK2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),$A228,K$67)</f>
        <v>70.83</v>
      </c>
      <c r="BL2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),$A228,L$67)</f>
        <v>90.12</v>
      </c>
      <c r="BM2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),$A228,M$67)</f>
        <v>100.38</v>
      </c>
      <c r="BN2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),$A228,N$67)</f>
        <v>131.62</v>
      </c>
    </row>
    <row r="229" spans="1:66" x14ac:dyDescent="0.25">
      <c r="A229" s="129">
        <v>162</v>
      </c>
      <c r="B229" s="44"/>
      <c r="C229" s="44">
        <f t="shared" ca="1" si="24"/>
        <v>0</v>
      </c>
      <c r="D229" s="44">
        <f t="shared" ca="1" si="25"/>
        <v>0</v>
      </c>
      <c r="E229" s="44">
        <f t="shared" ca="1" si="26"/>
        <v>0</v>
      </c>
      <c r="F229" s="44">
        <f t="shared" ca="1" si="27"/>
        <v>0</v>
      </c>
      <c r="G229" s="44">
        <f t="shared" ca="1" si="28"/>
        <v>0</v>
      </c>
      <c r="H229" s="44">
        <f t="shared" ca="1" si="29"/>
        <v>0</v>
      </c>
      <c r="I229" s="44">
        <f t="shared" ca="1" si="30"/>
        <v>0</v>
      </c>
      <c r="J229" s="44">
        <f t="shared" ca="1" si="31"/>
        <v>0</v>
      </c>
      <c r="K229" s="44">
        <f t="shared" ca="1" si="32"/>
        <v>0</v>
      </c>
      <c r="L229" s="44">
        <f t="shared" ca="1" si="33"/>
        <v>0</v>
      </c>
      <c r="M229" s="44">
        <f t="shared" ca="1" si="34"/>
        <v>0</v>
      </c>
      <c r="N229" s="44">
        <f t="shared" ca="1" si="35"/>
        <v>0</v>
      </c>
      <c r="BC2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),$A229,C$67)</f>
        <v>0</v>
      </c>
      <c r="BD2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),$A229,D$67)</f>
        <v>0</v>
      </c>
      <c r="BE2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),$A229,E$67)</f>
        <v>0</v>
      </c>
      <c r="BF2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),$A229,F$67)</f>
        <v>0</v>
      </c>
      <c r="BG2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),$A229,G$67)</f>
        <v>0</v>
      </c>
      <c r="BH2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),$A229,H$67)</f>
        <v>0</v>
      </c>
      <c r="BI2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),$A229,I$67)</f>
        <v>0</v>
      </c>
      <c r="BJ2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),$A229,J$67)</f>
        <v>0</v>
      </c>
      <c r="BK2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),$A229,K$67)</f>
        <v>0</v>
      </c>
      <c r="BL2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),$A229,L$67)</f>
        <v>0</v>
      </c>
      <c r="BM2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),$A229,M$67)</f>
        <v>0</v>
      </c>
      <c r="BN2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),$A229,N$67)</f>
        <v>0</v>
      </c>
    </row>
    <row r="230" spans="1:66" x14ac:dyDescent="0.25">
      <c r="A230" s="129">
        <v>163</v>
      </c>
      <c r="B230" s="44"/>
      <c r="C230" s="44">
        <f t="shared" ca="1" si="24"/>
        <v>0</v>
      </c>
      <c r="D230" s="44">
        <f t="shared" ca="1" si="25"/>
        <v>0</v>
      </c>
      <c r="E230" s="44">
        <f t="shared" ca="1" si="26"/>
        <v>0</v>
      </c>
      <c r="F230" s="44">
        <f t="shared" ca="1" si="27"/>
        <v>0</v>
      </c>
      <c r="G230" s="44">
        <f t="shared" ca="1" si="28"/>
        <v>0</v>
      </c>
      <c r="H230" s="44">
        <f t="shared" ca="1" si="29"/>
        <v>0</v>
      </c>
      <c r="I230" s="44">
        <f t="shared" ca="1" si="30"/>
        <v>0</v>
      </c>
      <c r="J230" s="44">
        <f t="shared" ca="1" si="31"/>
        <v>0</v>
      </c>
      <c r="K230" s="44">
        <f t="shared" ca="1" si="32"/>
        <v>0</v>
      </c>
      <c r="L230" s="44">
        <f t="shared" ca="1" si="33"/>
        <v>0</v>
      </c>
      <c r="M230" s="44">
        <f t="shared" ca="1" si="34"/>
        <v>0</v>
      </c>
      <c r="N230" s="44">
        <f t="shared" ca="1" si="35"/>
        <v>0</v>
      </c>
      <c r="BC2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),$A230,C$67)</f>
        <v>0</v>
      </c>
      <c r="BD2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),$A230,D$67)</f>
        <v>0</v>
      </c>
      <c r="BE2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),$A230,E$67)</f>
        <v>0</v>
      </c>
      <c r="BF2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),$A230,F$67)</f>
        <v>0</v>
      </c>
      <c r="BG2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),$A230,G$67)</f>
        <v>0</v>
      </c>
      <c r="BH2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),$A230,H$67)</f>
        <v>0</v>
      </c>
      <c r="BI2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),$A230,I$67)</f>
        <v>0</v>
      </c>
      <c r="BJ2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),$A230,J$67)</f>
        <v>0</v>
      </c>
      <c r="BK2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),$A230,K$67)</f>
        <v>0</v>
      </c>
      <c r="BL2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),$A230,L$67)</f>
        <v>0</v>
      </c>
      <c r="BM2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),$A230,M$67)</f>
        <v>0</v>
      </c>
      <c r="BN2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),$A230,N$67)</f>
        <v>0</v>
      </c>
    </row>
    <row r="231" spans="1:66" x14ac:dyDescent="0.25">
      <c r="A231" s="129">
        <v>164</v>
      </c>
      <c r="B231" s="44"/>
      <c r="C231" s="44">
        <f t="shared" ca="1" si="24"/>
        <v>132</v>
      </c>
      <c r="D231" s="44">
        <f t="shared" ca="1" si="25"/>
        <v>139</v>
      </c>
      <c r="E231" s="44">
        <f t="shared" ca="1" si="26"/>
        <v>121</v>
      </c>
      <c r="F231" s="44">
        <f t="shared" ca="1" si="27"/>
        <v>76</v>
      </c>
      <c r="G231" s="44">
        <f t="shared" ca="1" si="28"/>
        <v>59</v>
      </c>
      <c r="H231" s="44">
        <f t="shared" ca="1" si="29"/>
        <v>56</v>
      </c>
      <c r="I231" s="44">
        <f t="shared" ca="1" si="30"/>
        <v>46</v>
      </c>
      <c r="J231" s="44">
        <f t="shared" ca="1" si="31"/>
        <v>39</v>
      </c>
      <c r="K231" s="44">
        <f t="shared" ca="1" si="32"/>
        <v>48</v>
      </c>
      <c r="L231" s="44">
        <f t="shared" ca="1" si="33"/>
        <v>63</v>
      </c>
      <c r="M231" s="44">
        <f t="shared" ca="1" si="34"/>
        <v>72</v>
      </c>
      <c r="N231" s="44">
        <f t="shared" ca="1" si="35"/>
        <v>95</v>
      </c>
      <c r="BC2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),$A231,C$67)</f>
        <v>132</v>
      </c>
      <c r="BD2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),$A231,D$67)</f>
        <v>139</v>
      </c>
      <c r="BE2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),$A231,E$67)</f>
        <v>121</v>
      </c>
      <c r="BF2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),$A231,F$67)</f>
        <v>76</v>
      </c>
      <c r="BG2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),$A231,G$67)</f>
        <v>59</v>
      </c>
      <c r="BH2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),$A231,H$67)</f>
        <v>56</v>
      </c>
      <c r="BI2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),$A231,I$67)</f>
        <v>46</v>
      </c>
      <c r="BJ2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),$A231,J$67)</f>
        <v>39</v>
      </c>
      <c r="BK2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),$A231,K$67)</f>
        <v>48</v>
      </c>
      <c r="BL2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),$A231,L$67)</f>
        <v>63</v>
      </c>
      <c r="BM2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),$A231,M$67)</f>
        <v>72</v>
      </c>
      <c r="BN2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),$A231,N$67)</f>
        <v>95</v>
      </c>
    </row>
    <row r="232" spans="1:66" x14ac:dyDescent="0.25">
      <c r="A232" s="129">
        <v>165</v>
      </c>
      <c r="B232" s="44"/>
      <c r="C232" s="44">
        <f t="shared" ca="1" si="24"/>
        <v>0</v>
      </c>
      <c r="D232" s="44">
        <f t="shared" ca="1" si="25"/>
        <v>0</v>
      </c>
      <c r="E232" s="44">
        <f t="shared" ca="1" si="26"/>
        <v>0</v>
      </c>
      <c r="F232" s="44">
        <f t="shared" ca="1" si="27"/>
        <v>0</v>
      </c>
      <c r="G232" s="44">
        <f t="shared" ca="1" si="28"/>
        <v>0</v>
      </c>
      <c r="H232" s="44">
        <f t="shared" ca="1" si="29"/>
        <v>0</v>
      </c>
      <c r="I232" s="44">
        <f t="shared" ca="1" si="30"/>
        <v>0</v>
      </c>
      <c r="J232" s="44">
        <f t="shared" ca="1" si="31"/>
        <v>0</v>
      </c>
      <c r="K232" s="44">
        <f t="shared" ca="1" si="32"/>
        <v>0</v>
      </c>
      <c r="L232" s="44">
        <f t="shared" ca="1" si="33"/>
        <v>0</v>
      </c>
      <c r="M232" s="44">
        <f t="shared" ca="1" si="34"/>
        <v>0</v>
      </c>
      <c r="N232" s="44">
        <f t="shared" ca="1" si="35"/>
        <v>0</v>
      </c>
      <c r="BC2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),$A232,C$67)</f>
        <v>0</v>
      </c>
      <c r="BD2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),$A232,D$67)</f>
        <v>0</v>
      </c>
      <c r="BE2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),$A232,E$67)</f>
        <v>0</v>
      </c>
      <c r="BF2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),$A232,F$67)</f>
        <v>0</v>
      </c>
      <c r="BG2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),$A232,G$67)</f>
        <v>0</v>
      </c>
      <c r="BH2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),$A232,H$67)</f>
        <v>0</v>
      </c>
      <c r="BI2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),$A232,I$67)</f>
        <v>0</v>
      </c>
      <c r="BJ2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),$A232,J$67)</f>
        <v>0</v>
      </c>
      <c r="BK2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),$A232,K$67)</f>
        <v>0</v>
      </c>
      <c r="BL2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),$A232,L$67)</f>
        <v>0</v>
      </c>
      <c r="BM2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),$A232,M$67)</f>
        <v>0</v>
      </c>
      <c r="BN2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),$A232,N$67)</f>
        <v>0</v>
      </c>
    </row>
    <row r="233" spans="1:66" x14ac:dyDescent="0.25">
      <c r="A233" s="129">
        <v>166</v>
      </c>
      <c r="B233" s="44"/>
      <c r="C233" s="44">
        <f t="shared" ca="1" si="24"/>
        <v>0</v>
      </c>
      <c r="D233" s="44">
        <f t="shared" ca="1" si="25"/>
        <v>0</v>
      </c>
      <c r="E233" s="44">
        <f t="shared" ca="1" si="26"/>
        <v>0</v>
      </c>
      <c r="F233" s="44">
        <f t="shared" ca="1" si="27"/>
        <v>0</v>
      </c>
      <c r="G233" s="44">
        <f t="shared" ca="1" si="28"/>
        <v>0</v>
      </c>
      <c r="H233" s="44">
        <f t="shared" ca="1" si="29"/>
        <v>0</v>
      </c>
      <c r="I233" s="44">
        <f t="shared" ca="1" si="30"/>
        <v>0</v>
      </c>
      <c r="J233" s="44">
        <f t="shared" ca="1" si="31"/>
        <v>0</v>
      </c>
      <c r="K233" s="44">
        <f t="shared" ca="1" si="32"/>
        <v>0</v>
      </c>
      <c r="L233" s="44">
        <f t="shared" ca="1" si="33"/>
        <v>0</v>
      </c>
      <c r="M233" s="44">
        <f t="shared" ca="1" si="34"/>
        <v>0</v>
      </c>
      <c r="N233" s="44">
        <f t="shared" ca="1" si="35"/>
        <v>0</v>
      </c>
      <c r="BC2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),$A233,C$67)</f>
        <v>0</v>
      </c>
      <c r="BD2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),$A233,D$67)</f>
        <v>0</v>
      </c>
      <c r="BE2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),$A233,E$67)</f>
        <v>0</v>
      </c>
      <c r="BF2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),$A233,F$67)</f>
        <v>0</v>
      </c>
      <c r="BG2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),$A233,G$67)</f>
        <v>0</v>
      </c>
      <c r="BH2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),$A233,H$67)</f>
        <v>0</v>
      </c>
      <c r="BI2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),$A233,I$67)</f>
        <v>0</v>
      </c>
      <c r="BJ2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),$A233,J$67)</f>
        <v>0</v>
      </c>
      <c r="BK2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),$A233,K$67)</f>
        <v>0</v>
      </c>
      <c r="BL2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),$A233,L$67)</f>
        <v>0</v>
      </c>
      <c r="BM2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),$A233,M$67)</f>
        <v>0</v>
      </c>
      <c r="BN2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),$A233,N$67)</f>
        <v>0</v>
      </c>
    </row>
    <row r="234" spans="1:66" x14ac:dyDescent="0.25">
      <c r="A234" s="129">
        <v>167</v>
      </c>
      <c r="B234" s="44"/>
      <c r="C234" s="44">
        <f t="shared" ca="1" si="24"/>
        <v>0</v>
      </c>
      <c r="D234" s="44">
        <f t="shared" ca="1" si="25"/>
        <v>0</v>
      </c>
      <c r="E234" s="44">
        <f t="shared" ca="1" si="26"/>
        <v>0</v>
      </c>
      <c r="F234" s="44">
        <f t="shared" ca="1" si="27"/>
        <v>0</v>
      </c>
      <c r="G234" s="44">
        <f t="shared" ca="1" si="28"/>
        <v>0</v>
      </c>
      <c r="H234" s="44">
        <f t="shared" ca="1" si="29"/>
        <v>0</v>
      </c>
      <c r="I234" s="44">
        <f t="shared" ca="1" si="30"/>
        <v>0</v>
      </c>
      <c r="J234" s="44">
        <f t="shared" ca="1" si="31"/>
        <v>0</v>
      </c>
      <c r="K234" s="44">
        <f t="shared" ca="1" si="32"/>
        <v>0</v>
      </c>
      <c r="L234" s="44">
        <f t="shared" ca="1" si="33"/>
        <v>0</v>
      </c>
      <c r="M234" s="44">
        <f t="shared" ca="1" si="34"/>
        <v>0</v>
      </c>
      <c r="N234" s="44">
        <f t="shared" ca="1" si="35"/>
        <v>0</v>
      </c>
      <c r="BC2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),$A234,C$67)</f>
        <v>0</v>
      </c>
      <c r="BD2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),$A234,D$67)</f>
        <v>0</v>
      </c>
      <c r="BE2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),$A234,E$67)</f>
        <v>0</v>
      </c>
      <c r="BF2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),$A234,F$67)</f>
        <v>0</v>
      </c>
      <c r="BG2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),$A234,G$67)</f>
        <v>0</v>
      </c>
      <c r="BH2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),$A234,H$67)</f>
        <v>0</v>
      </c>
      <c r="BI2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),$A234,I$67)</f>
        <v>0</v>
      </c>
      <c r="BJ2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),$A234,J$67)</f>
        <v>0</v>
      </c>
      <c r="BK2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),$A234,K$67)</f>
        <v>0</v>
      </c>
      <c r="BL2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),$A234,L$67)</f>
        <v>0</v>
      </c>
      <c r="BM2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),$A234,M$67)</f>
        <v>0</v>
      </c>
      <c r="BN2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),$A234,N$67)</f>
        <v>0</v>
      </c>
    </row>
    <row r="235" spans="1:66" x14ac:dyDescent="0.25">
      <c r="A235" s="129">
        <v>168</v>
      </c>
      <c r="B235" s="44"/>
      <c r="C235" s="44">
        <f t="shared" ca="1" si="24"/>
        <v>3115</v>
      </c>
      <c r="D235" s="44">
        <f t="shared" ca="1" si="25"/>
        <v>3234</v>
      </c>
      <c r="E235" s="44">
        <f t="shared" ca="1" si="26"/>
        <v>3243</v>
      </c>
      <c r="F235" s="44">
        <f t="shared" ca="1" si="27"/>
        <v>2583</v>
      </c>
      <c r="G235" s="44">
        <f t="shared" ca="1" si="28"/>
        <v>1560</v>
      </c>
      <c r="H235" s="44">
        <f t="shared" ca="1" si="29"/>
        <v>1062</v>
      </c>
      <c r="I235" s="44">
        <f t="shared" ca="1" si="30"/>
        <v>911</v>
      </c>
      <c r="J235" s="44">
        <f t="shared" ca="1" si="31"/>
        <v>806</v>
      </c>
      <c r="K235" s="44">
        <f t="shared" ca="1" si="32"/>
        <v>722</v>
      </c>
      <c r="L235" s="44">
        <f t="shared" ca="1" si="33"/>
        <v>784</v>
      </c>
      <c r="M235" s="44">
        <f t="shared" ca="1" si="34"/>
        <v>1294</v>
      </c>
      <c r="N235" s="44">
        <f t="shared" ca="1" si="35"/>
        <v>2345</v>
      </c>
      <c r="BC2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),$A235,C$67)</f>
        <v>3115.33</v>
      </c>
      <c r="BD2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),$A235,D$67)</f>
        <v>3233.95</v>
      </c>
      <c r="BE2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),$A235,E$67)</f>
        <v>3243.02</v>
      </c>
      <c r="BF2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),$A235,F$67)</f>
        <v>2583.34</v>
      </c>
      <c r="BG2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),$A235,G$67)</f>
        <v>1559.99</v>
      </c>
      <c r="BH2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),$A235,H$67)</f>
        <v>1062.42</v>
      </c>
      <c r="BI2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),$A235,I$67)</f>
        <v>911.39</v>
      </c>
      <c r="BJ2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),$A235,J$67)</f>
        <v>805.72</v>
      </c>
      <c r="BK2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),$A235,K$67)</f>
        <v>721.68</v>
      </c>
      <c r="BL2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),$A235,L$67)</f>
        <v>783.86</v>
      </c>
      <c r="BM2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),$A235,M$67)</f>
        <v>1293.5899999999999</v>
      </c>
      <c r="BN2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),$A235,N$67)</f>
        <v>2344.67</v>
      </c>
    </row>
    <row r="236" spans="1:66" x14ac:dyDescent="0.25">
      <c r="A236" s="129">
        <v>169</v>
      </c>
      <c r="B236" s="44"/>
      <c r="C236" s="44">
        <f t="shared" ca="1" si="24"/>
        <v>4465</v>
      </c>
      <c r="D236" s="44">
        <f t="shared" ca="1" si="25"/>
        <v>4696</v>
      </c>
      <c r="E236" s="44">
        <f t="shared" ca="1" si="26"/>
        <v>4543</v>
      </c>
      <c r="F236" s="44">
        <f t="shared" ca="1" si="27"/>
        <v>3568</v>
      </c>
      <c r="G236" s="44">
        <f t="shared" ca="1" si="28"/>
        <v>2152</v>
      </c>
      <c r="H236" s="44">
        <f t="shared" ca="1" si="29"/>
        <v>1471</v>
      </c>
      <c r="I236" s="44">
        <f t="shared" ca="1" si="30"/>
        <v>1229</v>
      </c>
      <c r="J236" s="44">
        <f t="shared" ca="1" si="31"/>
        <v>1064</v>
      </c>
      <c r="K236" s="44">
        <f t="shared" ca="1" si="32"/>
        <v>952</v>
      </c>
      <c r="L236" s="44">
        <f t="shared" ca="1" si="33"/>
        <v>1058</v>
      </c>
      <c r="M236" s="44">
        <f t="shared" ca="1" si="34"/>
        <v>1774</v>
      </c>
      <c r="N236" s="44">
        <f t="shared" ca="1" si="35"/>
        <v>3240</v>
      </c>
      <c r="BC2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),$A236,C$67)</f>
        <v>4465.32</v>
      </c>
      <c r="BD2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),$A236,D$67)</f>
        <v>4695.82</v>
      </c>
      <c r="BE2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),$A236,E$67)</f>
        <v>4542.88</v>
      </c>
      <c r="BF2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),$A236,F$67)</f>
        <v>3568.34</v>
      </c>
      <c r="BG2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),$A236,G$67)</f>
        <v>2151.9</v>
      </c>
      <c r="BH2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),$A236,H$67)</f>
        <v>1470.82</v>
      </c>
      <c r="BI2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),$A236,I$67)</f>
        <v>1229.2</v>
      </c>
      <c r="BJ2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),$A236,J$67)</f>
        <v>1063.6199999999999</v>
      </c>
      <c r="BK2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),$A236,K$67)</f>
        <v>951.78</v>
      </c>
      <c r="BL2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),$A236,L$67)</f>
        <v>1057.5899999999999</v>
      </c>
      <c r="BM2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),$A236,M$67)</f>
        <v>1773.92</v>
      </c>
      <c r="BN2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),$A236,N$67)</f>
        <v>3239.82</v>
      </c>
    </row>
    <row r="237" spans="1:66" x14ac:dyDescent="0.25">
      <c r="A237" s="129">
        <v>170</v>
      </c>
      <c r="B237" s="44"/>
      <c r="C237" s="44">
        <f t="shared" ca="1" si="24"/>
        <v>0</v>
      </c>
      <c r="D237" s="44">
        <f t="shared" ca="1" si="25"/>
        <v>0</v>
      </c>
      <c r="E237" s="44">
        <f t="shared" ca="1" si="26"/>
        <v>0</v>
      </c>
      <c r="F237" s="44">
        <f t="shared" ca="1" si="27"/>
        <v>0</v>
      </c>
      <c r="G237" s="44">
        <f t="shared" ca="1" si="28"/>
        <v>0</v>
      </c>
      <c r="H237" s="44">
        <f t="shared" ca="1" si="29"/>
        <v>0</v>
      </c>
      <c r="I237" s="44">
        <f t="shared" ca="1" si="30"/>
        <v>0</v>
      </c>
      <c r="J237" s="44">
        <f t="shared" ca="1" si="31"/>
        <v>0</v>
      </c>
      <c r="K237" s="44">
        <f t="shared" ca="1" si="32"/>
        <v>0</v>
      </c>
      <c r="L237" s="44">
        <f t="shared" ca="1" si="33"/>
        <v>0</v>
      </c>
      <c r="M237" s="44">
        <f t="shared" ca="1" si="34"/>
        <v>0</v>
      </c>
      <c r="N237" s="44">
        <f t="shared" ca="1" si="35"/>
        <v>0</v>
      </c>
      <c r="BC2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),$A237,C$67)</f>
        <v>0</v>
      </c>
      <c r="BD2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),$A237,D$67)</f>
        <v>0</v>
      </c>
      <c r="BE2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),$A237,E$67)</f>
        <v>0</v>
      </c>
      <c r="BF2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),$A237,F$67)</f>
        <v>0</v>
      </c>
      <c r="BG2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),$A237,G$67)</f>
        <v>0</v>
      </c>
      <c r="BH2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),$A237,H$67)</f>
        <v>0</v>
      </c>
      <c r="BI2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),$A237,I$67)</f>
        <v>0</v>
      </c>
      <c r="BJ2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),$A237,J$67)</f>
        <v>0</v>
      </c>
      <c r="BK2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),$A237,K$67)</f>
        <v>0</v>
      </c>
      <c r="BL2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),$A237,L$67)</f>
        <v>0</v>
      </c>
      <c r="BM2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),$A237,M$67)</f>
        <v>0</v>
      </c>
      <c r="BN2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),$A237,N$67)</f>
        <v>0</v>
      </c>
    </row>
    <row r="238" spans="1:66" x14ac:dyDescent="0.25">
      <c r="A238" s="129">
        <v>171</v>
      </c>
      <c r="B238" s="44"/>
      <c r="C238" s="44">
        <f t="shared" ca="1" si="24"/>
        <v>101</v>
      </c>
      <c r="D238" s="44">
        <f t="shared" ca="1" si="25"/>
        <v>132</v>
      </c>
      <c r="E238" s="44">
        <f t="shared" ca="1" si="26"/>
        <v>204</v>
      </c>
      <c r="F238" s="44">
        <f t="shared" ca="1" si="27"/>
        <v>179</v>
      </c>
      <c r="G238" s="44">
        <f t="shared" ca="1" si="28"/>
        <v>59</v>
      </c>
      <c r="H238" s="44">
        <f t="shared" ca="1" si="29"/>
        <v>16</v>
      </c>
      <c r="I238" s="44">
        <f t="shared" ca="1" si="30"/>
        <v>10</v>
      </c>
      <c r="J238" s="44">
        <f t="shared" ca="1" si="31"/>
        <v>13</v>
      </c>
      <c r="K238" s="44">
        <f t="shared" ca="1" si="32"/>
        <v>20</v>
      </c>
      <c r="L238" s="44">
        <f t="shared" ca="1" si="33"/>
        <v>21</v>
      </c>
      <c r="M238" s="44">
        <f t="shared" ca="1" si="34"/>
        <v>35</v>
      </c>
      <c r="N238" s="44">
        <f t="shared" ca="1" si="35"/>
        <v>78</v>
      </c>
      <c r="BC2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),$A238,C$67)</f>
        <v>100.79</v>
      </c>
      <c r="BD2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),$A238,D$67)</f>
        <v>131.63999999999999</v>
      </c>
      <c r="BE2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),$A238,E$67)</f>
        <v>203.77</v>
      </c>
      <c r="BF2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),$A238,F$67)</f>
        <v>178.51</v>
      </c>
      <c r="BG2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),$A238,G$67)</f>
        <v>59.43</v>
      </c>
      <c r="BH2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),$A238,H$67)</f>
        <v>16.329999999999998</v>
      </c>
      <c r="BI2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),$A238,I$67)</f>
        <v>10.18</v>
      </c>
      <c r="BJ2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),$A238,J$67)</f>
        <v>13.12</v>
      </c>
      <c r="BK2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),$A238,K$67)</f>
        <v>20</v>
      </c>
      <c r="BL2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),$A238,L$67)</f>
        <v>21.24</v>
      </c>
      <c r="BM2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),$A238,M$67)</f>
        <v>35.33</v>
      </c>
      <c r="BN2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),$A238,N$67)</f>
        <v>77.569999999999993</v>
      </c>
    </row>
    <row r="239" spans="1:66" x14ac:dyDescent="0.25">
      <c r="A239" s="129">
        <v>172</v>
      </c>
      <c r="B239" s="44"/>
      <c r="C239" s="44">
        <f t="shared" ca="1" si="24"/>
        <v>4506</v>
      </c>
      <c r="D239" s="44">
        <f t="shared" ca="1" si="25"/>
        <v>4811</v>
      </c>
      <c r="E239" s="44">
        <f t="shared" ca="1" si="26"/>
        <v>4792</v>
      </c>
      <c r="F239" s="44">
        <f t="shared" ca="1" si="27"/>
        <v>3866</v>
      </c>
      <c r="G239" s="44">
        <f t="shared" ca="1" si="28"/>
        <v>2321</v>
      </c>
      <c r="H239" s="44">
        <f t="shared" ca="1" si="29"/>
        <v>1528</v>
      </c>
      <c r="I239" s="44">
        <f t="shared" ca="1" si="30"/>
        <v>1257</v>
      </c>
      <c r="J239" s="44">
        <f t="shared" ca="1" si="31"/>
        <v>1096</v>
      </c>
      <c r="K239" s="44">
        <f t="shared" ca="1" si="32"/>
        <v>980</v>
      </c>
      <c r="L239" s="44">
        <f t="shared" ca="1" si="33"/>
        <v>1054</v>
      </c>
      <c r="M239" s="44">
        <f t="shared" ca="1" si="34"/>
        <v>1707</v>
      </c>
      <c r="N239" s="44">
        <f t="shared" ca="1" si="35"/>
        <v>3186</v>
      </c>
      <c r="BC2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),$A239,C$67)</f>
        <v>4505.8900000000003</v>
      </c>
      <c r="BD2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),$A239,D$67)</f>
        <v>4811.2</v>
      </c>
      <c r="BE2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),$A239,E$67)</f>
        <v>4792.34</v>
      </c>
      <c r="BF2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),$A239,F$67)</f>
        <v>3866.01</v>
      </c>
      <c r="BG2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),$A239,G$67)</f>
        <v>2321.0100000000002</v>
      </c>
      <c r="BH2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),$A239,H$67)</f>
        <v>1528.39</v>
      </c>
      <c r="BI2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),$A239,I$67)</f>
        <v>1257.04</v>
      </c>
      <c r="BJ2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),$A239,J$67)</f>
        <v>1096.32</v>
      </c>
      <c r="BK2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),$A239,K$67)</f>
        <v>980.4</v>
      </c>
      <c r="BL2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),$A239,L$67)</f>
        <v>1053.5</v>
      </c>
      <c r="BM2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),$A239,M$67)</f>
        <v>1706.55</v>
      </c>
      <c r="BN2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),$A239,N$67)</f>
        <v>3185.51</v>
      </c>
    </row>
    <row r="240" spans="1:66" x14ac:dyDescent="0.25">
      <c r="A240" s="129">
        <v>173</v>
      </c>
      <c r="B240" s="44"/>
      <c r="C240" s="44">
        <f t="shared" ca="1" si="24"/>
        <v>4504</v>
      </c>
      <c r="D240" s="44">
        <f t="shared" ca="1" si="25"/>
        <v>4827</v>
      </c>
      <c r="E240" s="44">
        <f t="shared" ca="1" si="26"/>
        <v>4833</v>
      </c>
      <c r="F240" s="44">
        <f t="shared" ca="1" si="27"/>
        <v>3933</v>
      </c>
      <c r="G240" s="44">
        <f t="shared" ca="1" si="28"/>
        <v>2370</v>
      </c>
      <c r="H240" s="44">
        <f t="shared" ca="1" si="29"/>
        <v>1547</v>
      </c>
      <c r="I240" s="44">
        <f t="shared" ca="1" si="30"/>
        <v>1268</v>
      </c>
      <c r="J240" s="44">
        <f t="shared" ca="1" si="31"/>
        <v>1107</v>
      </c>
      <c r="K240" s="44">
        <f t="shared" ca="1" si="32"/>
        <v>991</v>
      </c>
      <c r="L240" s="44">
        <f t="shared" ca="1" si="33"/>
        <v>1055</v>
      </c>
      <c r="M240" s="44">
        <f t="shared" ca="1" si="34"/>
        <v>1684</v>
      </c>
      <c r="N240" s="44">
        <f t="shared" ca="1" si="35"/>
        <v>3163</v>
      </c>
      <c r="BC2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),$A240,C$67)</f>
        <v>4503.54</v>
      </c>
      <c r="BD2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),$A240,D$67)</f>
        <v>4826.7299999999996</v>
      </c>
      <c r="BE2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),$A240,E$67)</f>
        <v>4832.96</v>
      </c>
      <c r="BF2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),$A240,F$67)</f>
        <v>3932.6</v>
      </c>
      <c r="BG2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),$A240,G$67)</f>
        <v>2369.5300000000002</v>
      </c>
      <c r="BH2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),$A240,H$67)</f>
        <v>1547.3</v>
      </c>
      <c r="BI2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),$A240,I$67)</f>
        <v>1268.0999999999999</v>
      </c>
      <c r="BJ2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),$A240,J$67)</f>
        <v>1107.3399999999999</v>
      </c>
      <c r="BK2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),$A240,K$67)</f>
        <v>990.57</v>
      </c>
      <c r="BL2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),$A240,L$67)</f>
        <v>1054.54</v>
      </c>
      <c r="BM2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),$A240,M$67)</f>
        <v>1684.14</v>
      </c>
      <c r="BN2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),$A240,N$67)</f>
        <v>3163.49</v>
      </c>
    </row>
    <row r="241" spans="1:66" x14ac:dyDescent="0.25">
      <c r="A241" s="129">
        <v>174</v>
      </c>
      <c r="B241" s="44"/>
      <c r="C241" s="44">
        <f t="shared" ca="1" si="24"/>
        <v>0</v>
      </c>
      <c r="D241" s="44">
        <f t="shared" ca="1" si="25"/>
        <v>0</v>
      </c>
      <c r="E241" s="44">
        <f t="shared" ca="1" si="26"/>
        <v>0</v>
      </c>
      <c r="F241" s="44">
        <f t="shared" ca="1" si="27"/>
        <v>0</v>
      </c>
      <c r="G241" s="44">
        <f t="shared" ca="1" si="28"/>
        <v>0</v>
      </c>
      <c r="H241" s="44">
        <f t="shared" ca="1" si="29"/>
        <v>0</v>
      </c>
      <c r="I241" s="44">
        <f t="shared" ca="1" si="30"/>
        <v>0</v>
      </c>
      <c r="J241" s="44">
        <f t="shared" ca="1" si="31"/>
        <v>0</v>
      </c>
      <c r="K241" s="44">
        <f t="shared" ca="1" si="32"/>
        <v>0</v>
      </c>
      <c r="L241" s="44">
        <f t="shared" ca="1" si="33"/>
        <v>0</v>
      </c>
      <c r="M241" s="44">
        <f t="shared" ca="1" si="34"/>
        <v>0</v>
      </c>
      <c r="N241" s="44">
        <f t="shared" ca="1" si="35"/>
        <v>0</v>
      </c>
      <c r="BC2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),$A241,C$67)</f>
        <v>0</v>
      </c>
      <c r="BD2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),$A241,D$67)</f>
        <v>0</v>
      </c>
      <c r="BE2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),$A241,E$67)</f>
        <v>0</v>
      </c>
      <c r="BF2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),$A241,F$67)</f>
        <v>0</v>
      </c>
      <c r="BG2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),$A241,G$67)</f>
        <v>0</v>
      </c>
      <c r="BH2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),$A241,H$67)</f>
        <v>0</v>
      </c>
      <c r="BI2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),$A241,I$67)</f>
        <v>0</v>
      </c>
      <c r="BJ2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),$A241,J$67)</f>
        <v>0</v>
      </c>
      <c r="BK2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),$A241,K$67)</f>
        <v>0</v>
      </c>
      <c r="BL2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),$A241,L$67)</f>
        <v>0</v>
      </c>
      <c r="BM2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),$A241,M$67)</f>
        <v>0</v>
      </c>
      <c r="BN2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),$A241,N$67)</f>
        <v>0</v>
      </c>
    </row>
    <row r="242" spans="1:66" x14ac:dyDescent="0.25">
      <c r="A242" s="129">
        <v>175</v>
      </c>
      <c r="B242" s="44"/>
      <c r="C242" s="44">
        <f t="shared" ca="1" si="24"/>
        <v>4504</v>
      </c>
      <c r="D242" s="44">
        <f t="shared" ca="1" si="25"/>
        <v>4827</v>
      </c>
      <c r="E242" s="44">
        <f t="shared" ca="1" si="26"/>
        <v>4833</v>
      </c>
      <c r="F242" s="44">
        <f t="shared" ca="1" si="27"/>
        <v>3933</v>
      </c>
      <c r="G242" s="44">
        <f t="shared" ca="1" si="28"/>
        <v>2370</v>
      </c>
      <c r="H242" s="44">
        <f t="shared" ca="1" si="29"/>
        <v>1547</v>
      </c>
      <c r="I242" s="44">
        <f t="shared" ca="1" si="30"/>
        <v>1268</v>
      </c>
      <c r="J242" s="44">
        <f t="shared" ca="1" si="31"/>
        <v>1107</v>
      </c>
      <c r="K242" s="44">
        <f t="shared" ca="1" si="32"/>
        <v>991</v>
      </c>
      <c r="L242" s="44">
        <f t="shared" ca="1" si="33"/>
        <v>1055</v>
      </c>
      <c r="M242" s="44">
        <f t="shared" ca="1" si="34"/>
        <v>1684</v>
      </c>
      <c r="N242" s="44">
        <f t="shared" ca="1" si="35"/>
        <v>3163</v>
      </c>
      <c r="BC2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),$A242,C$67)</f>
        <v>4503.54</v>
      </c>
      <c r="BD2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),$A242,D$67)</f>
        <v>4826.7299999999996</v>
      </c>
      <c r="BE2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),$A242,E$67)</f>
        <v>4832.96</v>
      </c>
      <c r="BF2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),$A242,F$67)</f>
        <v>3932.6</v>
      </c>
      <c r="BG2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),$A242,G$67)</f>
        <v>2369.5300000000002</v>
      </c>
      <c r="BH2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),$A242,H$67)</f>
        <v>1547.3</v>
      </c>
      <c r="BI2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),$A242,I$67)</f>
        <v>1268.0999999999999</v>
      </c>
      <c r="BJ2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),$A242,J$67)</f>
        <v>1107.3399999999999</v>
      </c>
      <c r="BK2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),$A242,K$67)</f>
        <v>990.57</v>
      </c>
      <c r="BL2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),$A242,L$67)</f>
        <v>1054.54</v>
      </c>
      <c r="BM2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),$A242,M$67)</f>
        <v>1684.14</v>
      </c>
      <c r="BN2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),$A242,N$67)</f>
        <v>3163.49</v>
      </c>
    </row>
    <row r="243" spans="1:66" x14ac:dyDescent="0.25">
      <c r="A243" s="129">
        <v>176</v>
      </c>
      <c r="B243" s="44"/>
      <c r="C243" s="44">
        <f t="shared" ca="1" si="24"/>
        <v>4504</v>
      </c>
      <c r="D243" s="44">
        <f t="shared" ca="1" si="25"/>
        <v>4827</v>
      </c>
      <c r="E243" s="44">
        <f t="shared" ca="1" si="26"/>
        <v>4833</v>
      </c>
      <c r="F243" s="44">
        <f t="shared" ca="1" si="27"/>
        <v>3933</v>
      </c>
      <c r="G243" s="44">
        <f t="shared" ca="1" si="28"/>
        <v>2370</v>
      </c>
      <c r="H243" s="44">
        <f t="shared" ca="1" si="29"/>
        <v>1547</v>
      </c>
      <c r="I243" s="44">
        <f t="shared" ca="1" si="30"/>
        <v>1268</v>
      </c>
      <c r="J243" s="44">
        <f t="shared" ca="1" si="31"/>
        <v>1107</v>
      </c>
      <c r="K243" s="44">
        <f t="shared" ca="1" si="32"/>
        <v>991</v>
      </c>
      <c r="L243" s="44">
        <f t="shared" ca="1" si="33"/>
        <v>1055</v>
      </c>
      <c r="M243" s="44">
        <f t="shared" ca="1" si="34"/>
        <v>1684</v>
      </c>
      <c r="N243" s="44">
        <f t="shared" ca="1" si="35"/>
        <v>3163</v>
      </c>
      <c r="BC2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),$A243,C$67)</f>
        <v>4503.54</v>
      </c>
      <c r="BD2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),$A243,D$67)</f>
        <v>4826.7299999999996</v>
      </c>
      <c r="BE2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),$A243,E$67)</f>
        <v>4832.96</v>
      </c>
      <c r="BF2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),$A243,F$67)</f>
        <v>3932.6</v>
      </c>
      <c r="BG2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),$A243,G$67)</f>
        <v>2369.5300000000002</v>
      </c>
      <c r="BH2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),$A243,H$67)</f>
        <v>1547.3</v>
      </c>
      <c r="BI2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),$A243,I$67)</f>
        <v>1268.0999999999999</v>
      </c>
      <c r="BJ2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),$A243,J$67)</f>
        <v>1107.3399999999999</v>
      </c>
      <c r="BK2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),$A243,K$67)</f>
        <v>990.57</v>
      </c>
      <c r="BL2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),$A243,L$67)</f>
        <v>1054.54</v>
      </c>
      <c r="BM2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),$A243,M$67)</f>
        <v>1684.14</v>
      </c>
      <c r="BN2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),$A243,N$67)</f>
        <v>3163.49</v>
      </c>
    </row>
    <row r="244" spans="1:66" x14ac:dyDescent="0.25">
      <c r="A244" s="129">
        <v>177</v>
      </c>
      <c r="B244" s="44"/>
      <c r="C244" s="44">
        <f t="shared" ca="1" si="24"/>
        <v>0</v>
      </c>
      <c r="D244" s="44">
        <f t="shared" ca="1" si="25"/>
        <v>0</v>
      </c>
      <c r="E244" s="44">
        <f t="shared" ca="1" si="26"/>
        <v>0</v>
      </c>
      <c r="F244" s="44">
        <f t="shared" ca="1" si="27"/>
        <v>0</v>
      </c>
      <c r="G244" s="44">
        <f t="shared" ca="1" si="28"/>
        <v>0</v>
      </c>
      <c r="H244" s="44">
        <f t="shared" ca="1" si="29"/>
        <v>0</v>
      </c>
      <c r="I244" s="44">
        <f t="shared" ca="1" si="30"/>
        <v>0</v>
      </c>
      <c r="J244" s="44">
        <f t="shared" ca="1" si="31"/>
        <v>0</v>
      </c>
      <c r="K244" s="44">
        <f t="shared" ca="1" si="32"/>
        <v>0</v>
      </c>
      <c r="L244" s="44">
        <f t="shared" ca="1" si="33"/>
        <v>0</v>
      </c>
      <c r="M244" s="44">
        <f t="shared" ca="1" si="34"/>
        <v>0</v>
      </c>
      <c r="N244" s="44">
        <f t="shared" ca="1" si="35"/>
        <v>0</v>
      </c>
      <c r="BC2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),$A244,C$67)</f>
        <v>0</v>
      </c>
      <c r="BD2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),$A244,D$67)</f>
        <v>0</v>
      </c>
      <c r="BE2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),$A244,E$67)</f>
        <v>0</v>
      </c>
      <c r="BF2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),$A244,F$67)</f>
        <v>0</v>
      </c>
      <c r="BG2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),$A244,G$67)</f>
        <v>0</v>
      </c>
      <c r="BH2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),$A244,H$67)</f>
        <v>0</v>
      </c>
      <c r="BI2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),$A244,I$67)</f>
        <v>0</v>
      </c>
      <c r="BJ2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),$A244,J$67)</f>
        <v>0</v>
      </c>
      <c r="BK2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),$A244,K$67)</f>
        <v>0</v>
      </c>
      <c r="BL2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),$A244,L$67)</f>
        <v>0</v>
      </c>
      <c r="BM2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),$A244,M$67)</f>
        <v>0</v>
      </c>
      <c r="BN2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),$A244,N$67)</f>
        <v>0</v>
      </c>
    </row>
    <row r="245" spans="1:66" x14ac:dyDescent="0.25">
      <c r="A245" s="129">
        <v>178</v>
      </c>
      <c r="B245" s="44"/>
      <c r="C245" s="44">
        <f t="shared" ca="1" si="24"/>
        <v>4498</v>
      </c>
      <c r="D245" s="44">
        <f t="shared" ca="1" si="25"/>
        <v>4828</v>
      </c>
      <c r="E245" s="44">
        <f t="shared" ca="1" si="26"/>
        <v>4834</v>
      </c>
      <c r="F245" s="44">
        <f t="shared" ca="1" si="27"/>
        <v>3937</v>
      </c>
      <c r="G245" s="44">
        <f t="shared" ca="1" si="28"/>
        <v>2371</v>
      </c>
      <c r="H245" s="44">
        <f t="shared" ca="1" si="29"/>
        <v>1548</v>
      </c>
      <c r="I245" s="44">
        <f t="shared" ca="1" si="30"/>
        <v>1268</v>
      </c>
      <c r="J245" s="44">
        <f t="shared" ca="1" si="31"/>
        <v>1108</v>
      </c>
      <c r="K245" s="44">
        <f t="shared" ca="1" si="32"/>
        <v>991</v>
      </c>
      <c r="L245" s="44">
        <f t="shared" ca="1" si="33"/>
        <v>1054</v>
      </c>
      <c r="M245" s="44">
        <f t="shared" ca="1" si="34"/>
        <v>1681</v>
      </c>
      <c r="N245" s="44">
        <f t="shared" ca="1" si="35"/>
        <v>3158</v>
      </c>
      <c r="BC2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),$A245,C$67)</f>
        <v>4498.33</v>
      </c>
      <c r="BD2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),$A245,D$67)</f>
        <v>4827.91</v>
      </c>
      <c r="BE2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),$A245,E$67)</f>
        <v>4833.6499999999996</v>
      </c>
      <c r="BF2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),$A245,F$67)</f>
        <v>3937.1</v>
      </c>
      <c r="BG2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),$A245,G$67)</f>
        <v>2371.4899999999998</v>
      </c>
      <c r="BH2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),$A245,H$67)</f>
        <v>1547.76</v>
      </c>
      <c r="BI2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),$A245,I$67)</f>
        <v>1268.26</v>
      </c>
      <c r="BJ2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),$A245,J$67)</f>
        <v>1107.6500000000001</v>
      </c>
      <c r="BK2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),$A245,K$67)</f>
        <v>990.73</v>
      </c>
      <c r="BL2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),$A245,L$67)</f>
        <v>1053.7</v>
      </c>
      <c r="BM2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),$A245,M$67)</f>
        <v>1681.36</v>
      </c>
      <c r="BN2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),$A245,N$67)</f>
        <v>3158.08</v>
      </c>
    </row>
    <row r="246" spans="1:66" x14ac:dyDescent="0.25">
      <c r="A246" s="129">
        <v>179</v>
      </c>
      <c r="B246" s="44"/>
      <c r="C246" s="44">
        <f t="shared" ca="1" si="24"/>
        <v>0</v>
      </c>
      <c r="D246" s="44">
        <f t="shared" ca="1" si="25"/>
        <v>0</v>
      </c>
      <c r="E246" s="44">
        <f t="shared" ca="1" si="26"/>
        <v>0</v>
      </c>
      <c r="F246" s="44">
        <f t="shared" ca="1" si="27"/>
        <v>0</v>
      </c>
      <c r="G246" s="44">
        <f t="shared" ca="1" si="28"/>
        <v>0</v>
      </c>
      <c r="H246" s="44">
        <f t="shared" ca="1" si="29"/>
        <v>0</v>
      </c>
      <c r="I246" s="44">
        <f t="shared" ca="1" si="30"/>
        <v>0</v>
      </c>
      <c r="J246" s="44">
        <f t="shared" ca="1" si="31"/>
        <v>0</v>
      </c>
      <c r="K246" s="44">
        <f t="shared" ca="1" si="32"/>
        <v>0</v>
      </c>
      <c r="L246" s="44">
        <f t="shared" ca="1" si="33"/>
        <v>0</v>
      </c>
      <c r="M246" s="44">
        <f t="shared" ca="1" si="34"/>
        <v>0</v>
      </c>
      <c r="N246" s="44">
        <f t="shared" ca="1" si="35"/>
        <v>0</v>
      </c>
      <c r="BC2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),$A246,C$67)</f>
        <v>0</v>
      </c>
      <c r="BD2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),$A246,D$67)</f>
        <v>0</v>
      </c>
      <c r="BE2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),$A246,E$67)</f>
        <v>0</v>
      </c>
      <c r="BF2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),$A246,F$67)</f>
        <v>0</v>
      </c>
      <c r="BG2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),$A246,G$67)</f>
        <v>0</v>
      </c>
      <c r="BH2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),$A246,H$67)</f>
        <v>0</v>
      </c>
      <c r="BI2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),$A246,I$67)</f>
        <v>0</v>
      </c>
      <c r="BJ2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),$A246,J$67)</f>
        <v>0</v>
      </c>
      <c r="BK2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),$A246,K$67)</f>
        <v>0</v>
      </c>
      <c r="BL2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),$A246,L$67)</f>
        <v>0</v>
      </c>
      <c r="BM2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),$A246,M$67)</f>
        <v>0</v>
      </c>
      <c r="BN2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),$A246,N$67)</f>
        <v>0</v>
      </c>
    </row>
    <row r="247" spans="1:66" x14ac:dyDescent="0.25">
      <c r="A247" s="129">
        <v>180</v>
      </c>
      <c r="B247" s="44"/>
      <c r="C247" s="44">
        <f t="shared" ca="1" si="24"/>
        <v>0</v>
      </c>
      <c r="D247" s="44">
        <f t="shared" ca="1" si="25"/>
        <v>0</v>
      </c>
      <c r="E247" s="44">
        <f t="shared" ca="1" si="26"/>
        <v>0</v>
      </c>
      <c r="F247" s="44">
        <f t="shared" ca="1" si="27"/>
        <v>0</v>
      </c>
      <c r="G247" s="44">
        <f t="shared" ca="1" si="28"/>
        <v>0</v>
      </c>
      <c r="H247" s="44">
        <f t="shared" ca="1" si="29"/>
        <v>0</v>
      </c>
      <c r="I247" s="44">
        <f t="shared" ca="1" si="30"/>
        <v>0</v>
      </c>
      <c r="J247" s="44">
        <f t="shared" ca="1" si="31"/>
        <v>0</v>
      </c>
      <c r="K247" s="44">
        <f t="shared" ca="1" si="32"/>
        <v>0</v>
      </c>
      <c r="L247" s="44">
        <f t="shared" ca="1" si="33"/>
        <v>0</v>
      </c>
      <c r="M247" s="44">
        <f t="shared" ca="1" si="34"/>
        <v>0</v>
      </c>
      <c r="N247" s="44">
        <f t="shared" ca="1" si="35"/>
        <v>0</v>
      </c>
      <c r="BC2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),$A247,C$67)</f>
        <v>0</v>
      </c>
      <c r="BD2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),$A247,D$67)</f>
        <v>0</v>
      </c>
      <c r="BE2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),$A247,E$67)</f>
        <v>0</v>
      </c>
      <c r="BF2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),$A247,F$67)</f>
        <v>0</v>
      </c>
      <c r="BG2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),$A247,G$67)</f>
        <v>0</v>
      </c>
      <c r="BH2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),$A247,H$67)</f>
        <v>0</v>
      </c>
      <c r="BI2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),$A247,I$67)</f>
        <v>0</v>
      </c>
      <c r="BJ2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),$A247,J$67)</f>
        <v>0</v>
      </c>
      <c r="BK2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),$A247,K$67)</f>
        <v>0</v>
      </c>
      <c r="BL2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),$A247,L$67)</f>
        <v>0</v>
      </c>
      <c r="BM2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),$A247,M$67)</f>
        <v>0</v>
      </c>
      <c r="BN2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),$A247,N$67)</f>
        <v>0</v>
      </c>
    </row>
    <row r="248" spans="1:66" x14ac:dyDescent="0.25">
      <c r="A248" s="129">
        <v>181</v>
      </c>
      <c r="B248" s="44"/>
      <c r="C248" s="44">
        <f t="shared" ca="1" si="24"/>
        <v>0</v>
      </c>
      <c r="D248" s="44">
        <f t="shared" ca="1" si="25"/>
        <v>0</v>
      </c>
      <c r="E248" s="44">
        <f t="shared" ca="1" si="26"/>
        <v>0</v>
      </c>
      <c r="F248" s="44">
        <f t="shared" ca="1" si="27"/>
        <v>0</v>
      </c>
      <c r="G248" s="44">
        <f t="shared" ca="1" si="28"/>
        <v>0</v>
      </c>
      <c r="H248" s="44">
        <f t="shared" ca="1" si="29"/>
        <v>0</v>
      </c>
      <c r="I248" s="44">
        <f t="shared" ca="1" si="30"/>
        <v>0</v>
      </c>
      <c r="J248" s="44">
        <f t="shared" ca="1" si="31"/>
        <v>0</v>
      </c>
      <c r="K248" s="44">
        <f t="shared" ca="1" si="32"/>
        <v>0</v>
      </c>
      <c r="L248" s="44">
        <f t="shared" ca="1" si="33"/>
        <v>0</v>
      </c>
      <c r="M248" s="44">
        <f t="shared" ca="1" si="34"/>
        <v>0</v>
      </c>
      <c r="N248" s="44">
        <f t="shared" ca="1" si="35"/>
        <v>0</v>
      </c>
      <c r="BC2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),$A248,C$67)</f>
        <v>0</v>
      </c>
      <c r="BD2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),$A248,D$67)</f>
        <v>0</v>
      </c>
      <c r="BE2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),$A248,E$67)</f>
        <v>0</v>
      </c>
      <c r="BF2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),$A248,F$67)</f>
        <v>0</v>
      </c>
      <c r="BG2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),$A248,G$67)</f>
        <v>0</v>
      </c>
      <c r="BH2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),$A248,H$67)</f>
        <v>0</v>
      </c>
      <c r="BI2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),$A248,I$67)</f>
        <v>0</v>
      </c>
      <c r="BJ2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),$A248,J$67)</f>
        <v>0</v>
      </c>
      <c r="BK2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),$A248,K$67)</f>
        <v>0</v>
      </c>
      <c r="BL2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),$A248,L$67)</f>
        <v>0</v>
      </c>
      <c r="BM2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),$A248,M$67)</f>
        <v>0</v>
      </c>
      <c r="BN2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),$A248,N$67)</f>
        <v>0</v>
      </c>
    </row>
    <row r="249" spans="1:66" x14ac:dyDescent="0.25">
      <c r="A249" s="129">
        <v>182</v>
      </c>
      <c r="B249" s="44"/>
      <c r="C249" s="44">
        <f t="shared" ca="1" si="24"/>
        <v>0</v>
      </c>
      <c r="D249" s="44">
        <f t="shared" ca="1" si="25"/>
        <v>0</v>
      </c>
      <c r="E249" s="44">
        <f t="shared" ca="1" si="26"/>
        <v>0</v>
      </c>
      <c r="F249" s="44">
        <f t="shared" ca="1" si="27"/>
        <v>0</v>
      </c>
      <c r="G249" s="44">
        <f t="shared" ca="1" si="28"/>
        <v>0</v>
      </c>
      <c r="H249" s="44">
        <f t="shared" ca="1" si="29"/>
        <v>0</v>
      </c>
      <c r="I249" s="44">
        <f t="shared" ca="1" si="30"/>
        <v>0</v>
      </c>
      <c r="J249" s="44">
        <f t="shared" ca="1" si="31"/>
        <v>0</v>
      </c>
      <c r="K249" s="44">
        <f t="shared" ca="1" si="32"/>
        <v>0</v>
      </c>
      <c r="L249" s="44">
        <f t="shared" ca="1" si="33"/>
        <v>0</v>
      </c>
      <c r="M249" s="44">
        <f t="shared" ca="1" si="34"/>
        <v>0</v>
      </c>
      <c r="N249" s="44">
        <f t="shared" ca="1" si="35"/>
        <v>0</v>
      </c>
      <c r="BC2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),$A249,C$67)</f>
        <v>0</v>
      </c>
      <c r="BD2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),$A249,D$67)</f>
        <v>0</v>
      </c>
      <c r="BE2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),$A249,E$67)</f>
        <v>0</v>
      </c>
      <c r="BF2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),$A249,F$67)</f>
        <v>0</v>
      </c>
      <c r="BG2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),$A249,G$67)</f>
        <v>0</v>
      </c>
      <c r="BH2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),$A249,H$67)</f>
        <v>0</v>
      </c>
      <c r="BI2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),$A249,I$67)</f>
        <v>0</v>
      </c>
      <c r="BJ2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),$A249,J$67)</f>
        <v>0</v>
      </c>
      <c r="BK2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),$A249,K$67)</f>
        <v>0</v>
      </c>
      <c r="BL2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),$A249,L$67)</f>
        <v>0</v>
      </c>
      <c r="BM2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),$A249,M$67)</f>
        <v>0</v>
      </c>
      <c r="BN2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),$A249,N$67)</f>
        <v>0</v>
      </c>
    </row>
    <row r="250" spans="1:66" x14ac:dyDescent="0.25">
      <c r="A250" s="129">
        <v>183</v>
      </c>
      <c r="B250" s="44"/>
      <c r="C250" s="44">
        <f t="shared" ca="1" si="24"/>
        <v>161</v>
      </c>
      <c r="D250" s="44">
        <f t="shared" ca="1" si="25"/>
        <v>124</v>
      </c>
      <c r="E250" s="44">
        <f t="shared" ca="1" si="26"/>
        <v>111</v>
      </c>
      <c r="F250" s="44">
        <f t="shared" ca="1" si="27"/>
        <v>80</v>
      </c>
      <c r="G250" s="44">
        <f t="shared" ca="1" si="28"/>
        <v>60</v>
      </c>
      <c r="H250" s="44">
        <f t="shared" ca="1" si="29"/>
        <v>51</v>
      </c>
      <c r="I250" s="44">
        <f t="shared" ca="1" si="30"/>
        <v>45</v>
      </c>
      <c r="J250" s="44">
        <f t="shared" ca="1" si="31"/>
        <v>40</v>
      </c>
      <c r="K250" s="44">
        <f t="shared" ca="1" si="32"/>
        <v>40</v>
      </c>
      <c r="L250" s="44">
        <f t="shared" ca="1" si="33"/>
        <v>50</v>
      </c>
      <c r="M250" s="44">
        <f t="shared" ca="1" si="34"/>
        <v>84</v>
      </c>
      <c r="N250" s="44">
        <f t="shared" ca="1" si="35"/>
        <v>139</v>
      </c>
      <c r="BC2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),$A250,C$67)</f>
        <v>161.34</v>
      </c>
      <c r="BD2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),$A250,D$67)</f>
        <v>124.02</v>
      </c>
      <c r="BE2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),$A250,E$67)</f>
        <v>111.25</v>
      </c>
      <c r="BF2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),$A250,F$67)</f>
        <v>79.87</v>
      </c>
      <c r="BG2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),$A250,G$67)</f>
        <v>59.83</v>
      </c>
      <c r="BH2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),$A250,H$67)</f>
        <v>50.91</v>
      </c>
      <c r="BI2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),$A250,I$67)</f>
        <v>44.76</v>
      </c>
      <c r="BJ2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),$A250,J$67)</f>
        <v>39.64</v>
      </c>
      <c r="BK2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),$A250,K$67)</f>
        <v>39.64</v>
      </c>
      <c r="BL2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),$A250,L$67)</f>
        <v>50.25</v>
      </c>
      <c r="BM2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),$A250,M$67)</f>
        <v>83.83</v>
      </c>
      <c r="BN2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),$A250,N$67)</f>
        <v>138.58000000000001</v>
      </c>
    </row>
    <row r="251" spans="1:66" x14ac:dyDescent="0.25">
      <c r="A251" s="129">
        <v>184</v>
      </c>
      <c r="B251" s="44"/>
      <c r="C251" s="44">
        <f t="shared" ca="1" si="24"/>
        <v>0</v>
      </c>
      <c r="D251" s="44">
        <f t="shared" ca="1" si="25"/>
        <v>0</v>
      </c>
      <c r="E251" s="44">
        <f t="shared" ca="1" si="26"/>
        <v>0</v>
      </c>
      <c r="F251" s="44">
        <f t="shared" ca="1" si="27"/>
        <v>0</v>
      </c>
      <c r="G251" s="44">
        <f t="shared" ca="1" si="28"/>
        <v>0</v>
      </c>
      <c r="H251" s="44">
        <f t="shared" ca="1" si="29"/>
        <v>0</v>
      </c>
      <c r="I251" s="44">
        <f t="shared" ca="1" si="30"/>
        <v>0</v>
      </c>
      <c r="J251" s="44">
        <f t="shared" ca="1" si="31"/>
        <v>0</v>
      </c>
      <c r="K251" s="44">
        <f t="shared" ca="1" si="32"/>
        <v>0</v>
      </c>
      <c r="L251" s="44">
        <f t="shared" ca="1" si="33"/>
        <v>0</v>
      </c>
      <c r="M251" s="44">
        <f t="shared" ca="1" si="34"/>
        <v>0</v>
      </c>
      <c r="N251" s="44">
        <f t="shared" ca="1" si="35"/>
        <v>0</v>
      </c>
      <c r="BC2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),$A251,C$67)</f>
        <v>0</v>
      </c>
      <c r="BD2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),$A251,D$67)</f>
        <v>0</v>
      </c>
      <c r="BE2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),$A251,E$67)</f>
        <v>0</v>
      </c>
      <c r="BF2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),$A251,F$67)</f>
        <v>0</v>
      </c>
      <c r="BG2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),$A251,G$67)</f>
        <v>0</v>
      </c>
      <c r="BH2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),$A251,H$67)</f>
        <v>0</v>
      </c>
      <c r="BI2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),$A251,I$67)</f>
        <v>0</v>
      </c>
      <c r="BJ2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),$A251,J$67)</f>
        <v>0</v>
      </c>
      <c r="BK2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),$A251,K$67)</f>
        <v>0</v>
      </c>
      <c r="BL2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),$A251,L$67)</f>
        <v>0</v>
      </c>
      <c r="BM2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),$A251,M$67)</f>
        <v>0</v>
      </c>
      <c r="BN2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),$A251,N$67)</f>
        <v>0</v>
      </c>
    </row>
    <row r="252" spans="1:66" x14ac:dyDescent="0.25">
      <c r="A252" s="129">
        <v>185</v>
      </c>
      <c r="B252" s="44"/>
      <c r="C252" s="44">
        <f t="shared" ca="1" si="24"/>
        <v>0</v>
      </c>
      <c r="D252" s="44">
        <f t="shared" ca="1" si="25"/>
        <v>0</v>
      </c>
      <c r="E252" s="44">
        <f t="shared" ca="1" si="26"/>
        <v>0</v>
      </c>
      <c r="F252" s="44">
        <f t="shared" ca="1" si="27"/>
        <v>0</v>
      </c>
      <c r="G252" s="44">
        <f t="shared" ca="1" si="28"/>
        <v>0</v>
      </c>
      <c r="H252" s="44">
        <f t="shared" ca="1" si="29"/>
        <v>0</v>
      </c>
      <c r="I252" s="44">
        <f t="shared" ca="1" si="30"/>
        <v>0</v>
      </c>
      <c r="J252" s="44">
        <f t="shared" ca="1" si="31"/>
        <v>0</v>
      </c>
      <c r="K252" s="44">
        <f t="shared" ca="1" si="32"/>
        <v>0</v>
      </c>
      <c r="L252" s="44">
        <f t="shared" ca="1" si="33"/>
        <v>0</v>
      </c>
      <c r="M252" s="44">
        <f t="shared" ca="1" si="34"/>
        <v>0</v>
      </c>
      <c r="N252" s="44">
        <f t="shared" ca="1" si="35"/>
        <v>0</v>
      </c>
      <c r="BC2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),$A252,C$67)</f>
        <v>0</v>
      </c>
      <c r="BD2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),$A252,D$67)</f>
        <v>0</v>
      </c>
      <c r="BE2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),$A252,E$67)</f>
        <v>0</v>
      </c>
      <c r="BF2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),$A252,F$67)</f>
        <v>0</v>
      </c>
      <c r="BG2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),$A252,G$67)</f>
        <v>0</v>
      </c>
      <c r="BH2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),$A252,H$67)</f>
        <v>0</v>
      </c>
      <c r="BI2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),$A252,I$67)</f>
        <v>0</v>
      </c>
      <c r="BJ2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),$A252,J$67)</f>
        <v>0</v>
      </c>
      <c r="BK2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),$A252,K$67)</f>
        <v>0</v>
      </c>
      <c r="BL2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),$A252,L$67)</f>
        <v>0</v>
      </c>
      <c r="BM2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),$A252,M$67)</f>
        <v>0</v>
      </c>
      <c r="BN2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),$A252,N$67)</f>
        <v>0</v>
      </c>
    </row>
    <row r="253" spans="1:66" x14ac:dyDescent="0.25">
      <c r="A253" s="129">
        <v>186</v>
      </c>
      <c r="B253" s="44"/>
      <c r="C253" s="44">
        <f t="shared" ca="1" si="24"/>
        <v>0</v>
      </c>
      <c r="D253" s="44">
        <f t="shared" ca="1" si="25"/>
        <v>0</v>
      </c>
      <c r="E253" s="44">
        <f t="shared" ca="1" si="26"/>
        <v>0</v>
      </c>
      <c r="F253" s="44">
        <f t="shared" ca="1" si="27"/>
        <v>0</v>
      </c>
      <c r="G253" s="44">
        <f t="shared" ca="1" si="28"/>
        <v>0</v>
      </c>
      <c r="H253" s="44">
        <f t="shared" ca="1" si="29"/>
        <v>0</v>
      </c>
      <c r="I253" s="44">
        <f t="shared" ca="1" si="30"/>
        <v>0</v>
      </c>
      <c r="J253" s="44">
        <f t="shared" ca="1" si="31"/>
        <v>0</v>
      </c>
      <c r="K253" s="44">
        <f t="shared" ca="1" si="32"/>
        <v>0</v>
      </c>
      <c r="L253" s="44">
        <f t="shared" ca="1" si="33"/>
        <v>0</v>
      </c>
      <c r="M253" s="44">
        <f t="shared" ca="1" si="34"/>
        <v>0</v>
      </c>
      <c r="N253" s="44">
        <f t="shared" ca="1" si="35"/>
        <v>0</v>
      </c>
      <c r="BC2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),$A253,C$67)</f>
        <v>0</v>
      </c>
      <c r="BD2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),$A253,D$67)</f>
        <v>0</v>
      </c>
      <c r="BE2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),$A253,E$67)</f>
        <v>0</v>
      </c>
      <c r="BF2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),$A253,F$67)</f>
        <v>0</v>
      </c>
      <c r="BG2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),$A253,G$67)</f>
        <v>0</v>
      </c>
      <c r="BH2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),$A253,H$67)</f>
        <v>0</v>
      </c>
      <c r="BI2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),$A253,I$67)</f>
        <v>0</v>
      </c>
      <c r="BJ2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),$A253,J$67)</f>
        <v>0</v>
      </c>
      <c r="BK2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),$A253,K$67)</f>
        <v>0</v>
      </c>
      <c r="BL2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),$A253,L$67)</f>
        <v>0</v>
      </c>
      <c r="BM2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),$A253,M$67)</f>
        <v>0</v>
      </c>
      <c r="BN2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),$A253,N$67)</f>
        <v>0</v>
      </c>
    </row>
    <row r="254" spans="1:66" x14ac:dyDescent="0.25">
      <c r="A254" s="129">
        <v>187</v>
      </c>
      <c r="B254" s="44"/>
      <c r="C254" s="44">
        <f t="shared" ca="1" si="24"/>
        <v>122</v>
      </c>
      <c r="D254" s="44">
        <f t="shared" ca="1" si="25"/>
        <v>123</v>
      </c>
      <c r="E254" s="44">
        <f t="shared" ca="1" si="26"/>
        <v>122</v>
      </c>
      <c r="F254" s="44">
        <f t="shared" ca="1" si="27"/>
        <v>101</v>
      </c>
      <c r="G254" s="44">
        <f t="shared" ca="1" si="28"/>
        <v>87</v>
      </c>
      <c r="H254" s="44">
        <f t="shared" ca="1" si="29"/>
        <v>77</v>
      </c>
      <c r="I254" s="44">
        <f t="shared" ca="1" si="30"/>
        <v>68</v>
      </c>
      <c r="J254" s="44">
        <f t="shared" ca="1" si="31"/>
        <v>62</v>
      </c>
      <c r="K254" s="44">
        <f t="shared" ca="1" si="32"/>
        <v>61</v>
      </c>
      <c r="L254" s="44">
        <f t="shared" ca="1" si="33"/>
        <v>68</v>
      </c>
      <c r="M254" s="44">
        <f t="shared" ca="1" si="34"/>
        <v>86</v>
      </c>
      <c r="N254" s="44">
        <f t="shared" ca="1" si="35"/>
        <v>112</v>
      </c>
      <c r="BC2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),$A254,C$67)</f>
        <v>122.14</v>
      </c>
      <c r="BD2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),$A254,D$67)</f>
        <v>123.09</v>
      </c>
      <c r="BE2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),$A254,E$67)</f>
        <v>122.15</v>
      </c>
      <c r="BF2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),$A254,F$67)</f>
        <v>101.02</v>
      </c>
      <c r="BG2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),$A254,G$67)</f>
        <v>86.58</v>
      </c>
      <c r="BH2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),$A254,H$67)</f>
        <v>76.8</v>
      </c>
      <c r="BI2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),$A254,I$67)</f>
        <v>67.72</v>
      </c>
      <c r="BJ2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),$A254,J$67)</f>
        <v>61.75</v>
      </c>
      <c r="BK2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),$A254,K$67)</f>
        <v>61.31</v>
      </c>
      <c r="BL2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),$A254,L$67)</f>
        <v>67.58</v>
      </c>
      <c r="BM2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),$A254,M$67)</f>
        <v>86.05</v>
      </c>
      <c r="BN2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),$A254,N$67)</f>
        <v>112.41</v>
      </c>
    </row>
    <row r="255" spans="1:66" x14ac:dyDescent="0.25">
      <c r="A255" s="129">
        <v>188</v>
      </c>
      <c r="B255" s="44"/>
      <c r="C255" s="44">
        <f t="shared" ca="1" si="24"/>
        <v>777</v>
      </c>
      <c r="D255" s="44">
        <f t="shared" ca="1" si="25"/>
        <v>581</v>
      </c>
      <c r="E255" s="44">
        <f t="shared" ca="1" si="26"/>
        <v>474</v>
      </c>
      <c r="F255" s="44">
        <f t="shared" ca="1" si="27"/>
        <v>322</v>
      </c>
      <c r="G255" s="44">
        <f t="shared" ca="1" si="28"/>
        <v>195</v>
      </c>
      <c r="H255" s="44">
        <f t="shared" ca="1" si="29"/>
        <v>154</v>
      </c>
      <c r="I255" s="44">
        <f t="shared" ca="1" si="30"/>
        <v>130</v>
      </c>
      <c r="J255" s="44">
        <f t="shared" ca="1" si="31"/>
        <v>110</v>
      </c>
      <c r="K255" s="44">
        <f t="shared" ca="1" si="32"/>
        <v>100</v>
      </c>
      <c r="L255" s="44">
        <f t="shared" ca="1" si="33"/>
        <v>159</v>
      </c>
      <c r="M255" s="44">
        <f t="shared" ca="1" si="34"/>
        <v>448</v>
      </c>
      <c r="N255" s="44">
        <f t="shared" ca="1" si="35"/>
        <v>857</v>
      </c>
      <c r="BC2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),$A255,C$67)</f>
        <v>777.13</v>
      </c>
      <c r="BD2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),$A255,D$67)</f>
        <v>580.66999999999996</v>
      </c>
      <c r="BE2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),$A255,E$67)</f>
        <v>473.93</v>
      </c>
      <c r="BF2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),$A255,F$67)</f>
        <v>322.3</v>
      </c>
      <c r="BG2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),$A255,G$67)</f>
        <v>194.87</v>
      </c>
      <c r="BH2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),$A255,H$67)</f>
        <v>154.4</v>
      </c>
      <c r="BI2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),$A255,I$67)</f>
        <v>130.21</v>
      </c>
      <c r="BJ2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),$A255,J$67)</f>
        <v>110.11</v>
      </c>
      <c r="BK2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),$A255,K$67)</f>
        <v>99.92</v>
      </c>
      <c r="BL2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),$A255,L$67)</f>
        <v>158.78</v>
      </c>
      <c r="BM2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),$A255,M$67)</f>
        <v>448.32</v>
      </c>
      <c r="BN2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),$A255,N$67)</f>
        <v>857.25</v>
      </c>
    </row>
    <row r="256" spans="1:66" x14ac:dyDescent="0.25">
      <c r="A256" s="129">
        <v>189</v>
      </c>
      <c r="B256" s="44"/>
      <c r="C256" s="44">
        <f t="shared" ca="1" si="24"/>
        <v>0</v>
      </c>
      <c r="D256" s="44">
        <f t="shared" ca="1" si="25"/>
        <v>0</v>
      </c>
      <c r="E256" s="44">
        <f t="shared" ca="1" si="26"/>
        <v>0</v>
      </c>
      <c r="F256" s="44">
        <f t="shared" ca="1" si="27"/>
        <v>0</v>
      </c>
      <c r="G256" s="44">
        <f t="shared" ca="1" si="28"/>
        <v>0</v>
      </c>
      <c r="H256" s="44">
        <f t="shared" ca="1" si="29"/>
        <v>0</v>
      </c>
      <c r="I256" s="44">
        <f t="shared" ca="1" si="30"/>
        <v>0</v>
      </c>
      <c r="J256" s="44">
        <f t="shared" ca="1" si="31"/>
        <v>0</v>
      </c>
      <c r="K256" s="44">
        <f t="shared" ca="1" si="32"/>
        <v>0</v>
      </c>
      <c r="L256" s="44">
        <f t="shared" ca="1" si="33"/>
        <v>0</v>
      </c>
      <c r="M256" s="44">
        <f t="shared" ca="1" si="34"/>
        <v>0</v>
      </c>
      <c r="N256" s="44">
        <f t="shared" ca="1" si="35"/>
        <v>0</v>
      </c>
      <c r="BC2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),$A256,C$67)</f>
        <v>0</v>
      </c>
      <c r="BD2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),$A256,D$67)</f>
        <v>0</v>
      </c>
      <c r="BE2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),$A256,E$67)</f>
        <v>0</v>
      </c>
      <c r="BF2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),$A256,F$67)</f>
        <v>0</v>
      </c>
      <c r="BG2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),$A256,G$67)</f>
        <v>0</v>
      </c>
      <c r="BH2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),$A256,H$67)</f>
        <v>0</v>
      </c>
      <c r="BI2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),$A256,I$67)</f>
        <v>0</v>
      </c>
      <c r="BJ2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),$A256,J$67)</f>
        <v>0</v>
      </c>
      <c r="BK2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),$A256,K$67)</f>
        <v>0</v>
      </c>
      <c r="BL2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),$A256,L$67)</f>
        <v>0</v>
      </c>
      <c r="BM2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),$A256,M$67)</f>
        <v>0</v>
      </c>
      <c r="BN2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),$A256,N$67)</f>
        <v>0</v>
      </c>
    </row>
    <row r="257" spans="1:66" x14ac:dyDescent="0.25">
      <c r="A257" s="129">
        <v>190</v>
      </c>
      <c r="B257" s="44"/>
      <c r="C257" s="44">
        <f t="shared" ca="1" si="24"/>
        <v>638</v>
      </c>
      <c r="D257" s="44">
        <f t="shared" ca="1" si="25"/>
        <v>709</v>
      </c>
      <c r="E257" s="44">
        <f t="shared" ca="1" si="26"/>
        <v>757</v>
      </c>
      <c r="F257" s="44">
        <f t="shared" ca="1" si="27"/>
        <v>667</v>
      </c>
      <c r="G257" s="44">
        <f t="shared" ca="1" si="28"/>
        <v>430</v>
      </c>
      <c r="H257" s="44">
        <f t="shared" ca="1" si="29"/>
        <v>301</v>
      </c>
      <c r="I257" s="44">
        <f t="shared" ca="1" si="30"/>
        <v>259</v>
      </c>
      <c r="J257" s="44">
        <f t="shared" ca="1" si="31"/>
        <v>237</v>
      </c>
      <c r="K257" s="44">
        <f t="shared" ca="1" si="32"/>
        <v>231</v>
      </c>
      <c r="L257" s="44">
        <f t="shared" ca="1" si="33"/>
        <v>279</v>
      </c>
      <c r="M257" s="44">
        <f t="shared" ca="1" si="34"/>
        <v>390</v>
      </c>
      <c r="N257" s="44">
        <f t="shared" ca="1" si="35"/>
        <v>521</v>
      </c>
      <c r="BC2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),$A257,C$67)</f>
        <v>638.23</v>
      </c>
      <c r="BD2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),$A257,D$67)</f>
        <v>709</v>
      </c>
      <c r="BE2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),$A257,E$67)</f>
        <v>756.89</v>
      </c>
      <c r="BF2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),$A257,F$67)</f>
        <v>666.72</v>
      </c>
      <c r="BG2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),$A257,G$67)</f>
        <v>430.18</v>
      </c>
      <c r="BH2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),$A257,H$67)</f>
        <v>301.01</v>
      </c>
      <c r="BI2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),$A257,I$67)</f>
        <v>259.39999999999998</v>
      </c>
      <c r="BJ2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),$A257,J$67)</f>
        <v>236.65</v>
      </c>
      <c r="BK2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),$A257,K$67)</f>
        <v>230.98</v>
      </c>
      <c r="BL2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),$A257,L$67)</f>
        <v>279.08</v>
      </c>
      <c r="BM2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),$A257,M$67)</f>
        <v>389.82</v>
      </c>
      <c r="BN2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),$A257,N$67)</f>
        <v>521.24</v>
      </c>
    </row>
    <row r="258" spans="1:66" x14ac:dyDescent="0.25">
      <c r="A258" s="129">
        <v>191</v>
      </c>
      <c r="B258" s="44"/>
      <c r="C258" s="44">
        <f t="shared" ca="1" si="24"/>
        <v>1538</v>
      </c>
      <c r="D258" s="44">
        <f t="shared" ca="1" si="25"/>
        <v>1749</v>
      </c>
      <c r="E258" s="44">
        <f t="shared" ca="1" si="26"/>
        <v>1627</v>
      </c>
      <c r="F258" s="44">
        <f t="shared" ca="1" si="27"/>
        <v>1155</v>
      </c>
      <c r="G258" s="44">
        <f t="shared" ca="1" si="28"/>
        <v>614</v>
      </c>
      <c r="H258" s="44">
        <f t="shared" ca="1" si="29"/>
        <v>424</v>
      </c>
      <c r="I258" s="44">
        <f t="shared" ca="1" si="30"/>
        <v>320</v>
      </c>
      <c r="J258" s="44">
        <f t="shared" ca="1" si="31"/>
        <v>249</v>
      </c>
      <c r="K258" s="44">
        <f t="shared" ca="1" si="32"/>
        <v>234</v>
      </c>
      <c r="L258" s="44">
        <f t="shared" ca="1" si="33"/>
        <v>340</v>
      </c>
      <c r="M258" s="44">
        <f t="shared" ca="1" si="34"/>
        <v>620</v>
      </c>
      <c r="N258" s="44">
        <f t="shared" ca="1" si="35"/>
        <v>1151</v>
      </c>
      <c r="BC2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),$A258,C$67)</f>
        <v>1537.78</v>
      </c>
      <c r="BD2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),$A258,D$67)</f>
        <v>1748.95</v>
      </c>
      <c r="BE2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),$A258,E$67)</f>
        <v>1627.15</v>
      </c>
      <c r="BF2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),$A258,F$67)</f>
        <v>1154.83</v>
      </c>
      <c r="BG2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),$A258,G$67)</f>
        <v>614.36</v>
      </c>
      <c r="BH2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),$A258,H$67)</f>
        <v>424.18</v>
      </c>
      <c r="BI2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),$A258,I$67)</f>
        <v>320.45999999999998</v>
      </c>
      <c r="BJ2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),$A258,J$67)</f>
        <v>249.21</v>
      </c>
      <c r="BK2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),$A258,K$67)</f>
        <v>233.92</v>
      </c>
      <c r="BL2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),$A258,L$67)</f>
        <v>339.8</v>
      </c>
      <c r="BM2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),$A258,M$67)</f>
        <v>619.71</v>
      </c>
      <c r="BN2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),$A258,N$67)</f>
        <v>1150.71</v>
      </c>
    </row>
    <row r="259" spans="1:66" x14ac:dyDescent="0.25">
      <c r="A259" s="129">
        <v>192</v>
      </c>
      <c r="B259" s="44"/>
      <c r="C259" s="44">
        <f t="shared" ca="1" si="24"/>
        <v>0</v>
      </c>
      <c r="D259" s="44">
        <f t="shared" ca="1" si="25"/>
        <v>0</v>
      </c>
      <c r="E259" s="44">
        <f t="shared" ca="1" si="26"/>
        <v>0</v>
      </c>
      <c r="F259" s="44">
        <f t="shared" ca="1" si="27"/>
        <v>0</v>
      </c>
      <c r="G259" s="44">
        <f t="shared" ca="1" si="28"/>
        <v>0</v>
      </c>
      <c r="H259" s="44">
        <f t="shared" ca="1" si="29"/>
        <v>0</v>
      </c>
      <c r="I259" s="44">
        <f t="shared" ca="1" si="30"/>
        <v>0</v>
      </c>
      <c r="J259" s="44">
        <f t="shared" ca="1" si="31"/>
        <v>0</v>
      </c>
      <c r="K259" s="44">
        <f t="shared" ca="1" si="32"/>
        <v>0</v>
      </c>
      <c r="L259" s="44">
        <f t="shared" ca="1" si="33"/>
        <v>0</v>
      </c>
      <c r="M259" s="44">
        <f t="shared" ca="1" si="34"/>
        <v>0</v>
      </c>
      <c r="N259" s="44">
        <f t="shared" ca="1" si="35"/>
        <v>0</v>
      </c>
      <c r="BC2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),$A259,C$67)</f>
        <v>0</v>
      </c>
      <c r="BD2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),$A259,D$67)</f>
        <v>0</v>
      </c>
      <c r="BE2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),$A259,E$67)</f>
        <v>0</v>
      </c>
      <c r="BF2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),$A259,F$67)</f>
        <v>0</v>
      </c>
      <c r="BG2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),$A259,G$67)</f>
        <v>0</v>
      </c>
      <c r="BH2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),$A259,H$67)</f>
        <v>0</v>
      </c>
      <c r="BI2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),$A259,I$67)</f>
        <v>0</v>
      </c>
      <c r="BJ2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),$A259,J$67)</f>
        <v>0</v>
      </c>
      <c r="BK2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),$A259,K$67)</f>
        <v>0</v>
      </c>
      <c r="BL2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),$A259,L$67)</f>
        <v>0</v>
      </c>
      <c r="BM2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),$A259,M$67)</f>
        <v>0</v>
      </c>
      <c r="BN2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),$A259,N$67)</f>
        <v>0</v>
      </c>
    </row>
    <row r="260" spans="1:66" x14ac:dyDescent="0.25">
      <c r="A260" s="129">
        <v>193</v>
      </c>
      <c r="B260" s="44"/>
      <c r="C260" s="44">
        <f t="shared" ref="C260:C323" ca="1" si="36">IF(BC260&lt;=0,0,MAX(1,ROUND(BC260,0)))</f>
        <v>0</v>
      </c>
      <c r="D260" s="44">
        <f t="shared" ref="D260:D323" ca="1" si="37">IF(BD260&lt;=0,0,MAX(1,ROUND(BD260,0)))</f>
        <v>0</v>
      </c>
      <c r="E260" s="44">
        <f t="shared" ref="E260:E323" ca="1" si="38">IF(BE260&lt;=0,0,MAX(1,ROUND(BE260,0)))</f>
        <v>0</v>
      </c>
      <c r="F260" s="44">
        <f t="shared" ref="F260:F323" ca="1" si="39">IF(BF260&lt;=0,0,MAX(1,ROUND(BF260,0)))</f>
        <v>0</v>
      </c>
      <c r="G260" s="44">
        <f t="shared" ref="G260:G323" ca="1" si="40">IF(BG260&lt;=0,0,MAX(1,ROUND(BG260,0)))</f>
        <v>0</v>
      </c>
      <c r="H260" s="44">
        <f t="shared" ref="H260:H323" ca="1" si="41">IF(BH260&lt;=0,0,MAX(1,ROUND(BH260,0)))</f>
        <v>0</v>
      </c>
      <c r="I260" s="44">
        <f t="shared" ref="I260:I323" ca="1" si="42">IF(BI260&lt;=0,0,MAX(1,ROUND(BI260,0)))</f>
        <v>0</v>
      </c>
      <c r="J260" s="44">
        <f t="shared" ref="J260:J323" ca="1" si="43">IF(BJ260&lt;=0,0,MAX(1,ROUND(BJ260,0)))</f>
        <v>0</v>
      </c>
      <c r="K260" s="44">
        <f t="shared" ref="K260:K323" ca="1" si="44">IF(BK260&lt;=0,0,MAX(1,ROUND(BK260,0)))</f>
        <v>0</v>
      </c>
      <c r="L260" s="44">
        <f t="shared" ref="L260:L323" ca="1" si="45">IF(BL260&lt;=0,0,MAX(1,ROUND(BL260,0)))</f>
        <v>0</v>
      </c>
      <c r="M260" s="44">
        <f t="shared" ref="M260:M323" ca="1" si="46">IF(BM260&lt;=0,0,MAX(1,ROUND(BM260,0)))</f>
        <v>0</v>
      </c>
      <c r="N260" s="44">
        <f t="shared" ref="N260:N323" ca="1" si="47">IF(BN260&lt;=0,0,MAX(1,ROUND(BN260,0)))</f>
        <v>0</v>
      </c>
      <c r="BC2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),$A260,C$67)</f>
        <v>0</v>
      </c>
      <c r="BD2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),$A260,D$67)</f>
        <v>0</v>
      </c>
      <c r="BE2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),$A260,E$67)</f>
        <v>0</v>
      </c>
      <c r="BF2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),$A260,F$67)</f>
        <v>0</v>
      </c>
      <c r="BG2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),$A260,G$67)</f>
        <v>0</v>
      </c>
      <c r="BH2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),$A260,H$67)</f>
        <v>0</v>
      </c>
      <c r="BI2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),$A260,I$67)</f>
        <v>0</v>
      </c>
      <c r="BJ2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),$A260,J$67)</f>
        <v>0</v>
      </c>
      <c r="BK2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),$A260,K$67)</f>
        <v>0</v>
      </c>
      <c r="BL2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),$A260,L$67)</f>
        <v>0</v>
      </c>
      <c r="BM2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),$A260,M$67)</f>
        <v>0</v>
      </c>
      <c r="BN2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),$A260,N$67)</f>
        <v>0</v>
      </c>
    </row>
    <row r="261" spans="1:66" x14ac:dyDescent="0.25">
      <c r="A261" s="129">
        <v>194</v>
      </c>
      <c r="B261" s="44"/>
      <c r="C261" s="44">
        <f t="shared" ca="1" si="36"/>
        <v>0</v>
      </c>
      <c r="D261" s="44">
        <f t="shared" ca="1" si="37"/>
        <v>0</v>
      </c>
      <c r="E261" s="44">
        <f t="shared" ca="1" si="38"/>
        <v>0</v>
      </c>
      <c r="F261" s="44">
        <f t="shared" ca="1" si="39"/>
        <v>0</v>
      </c>
      <c r="G261" s="44">
        <f t="shared" ca="1" si="40"/>
        <v>0</v>
      </c>
      <c r="H261" s="44">
        <f t="shared" ca="1" si="41"/>
        <v>0</v>
      </c>
      <c r="I261" s="44">
        <f t="shared" ca="1" si="42"/>
        <v>0</v>
      </c>
      <c r="J261" s="44">
        <f t="shared" ca="1" si="43"/>
        <v>0</v>
      </c>
      <c r="K261" s="44">
        <f t="shared" ca="1" si="44"/>
        <v>0</v>
      </c>
      <c r="L261" s="44">
        <f t="shared" ca="1" si="45"/>
        <v>0</v>
      </c>
      <c r="M261" s="44">
        <f t="shared" ca="1" si="46"/>
        <v>0</v>
      </c>
      <c r="N261" s="44">
        <f t="shared" ca="1" si="47"/>
        <v>0</v>
      </c>
      <c r="BC2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),$A261,C$67)</f>
        <v>0</v>
      </c>
      <c r="BD2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),$A261,D$67)</f>
        <v>0</v>
      </c>
      <c r="BE2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),$A261,E$67)</f>
        <v>0</v>
      </c>
      <c r="BF2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),$A261,F$67)</f>
        <v>0</v>
      </c>
      <c r="BG2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),$A261,G$67)</f>
        <v>0</v>
      </c>
      <c r="BH2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),$A261,H$67)</f>
        <v>0</v>
      </c>
      <c r="BI2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),$A261,I$67)</f>
        <v>0</v>
      </c>
      <c r="BJ2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),$A261,J$67)</f>
        <v>0</v>
      </c>
      <c r="BK2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),$A261,K$67)</f>
        <v>0</v>
      </c>
      <c r="BL2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),$A261,L$67)</f>
        <v>0</v>
      </c>
      <c r="BM2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),$A261,M$67)</f>
        <v>0</v>
      </c>
      <c r="BN2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),$A261,N$67)</f>
        <v>0</v>
      </c>
    </row>
    <row r="262" spans="1:66" x14ac:dyDescent="0.25">
      <c r="A262" s="129">
        <v>195</v>
      </c>
      <c r="B262" s="44"/>
      <c r="C262" s="44">
        <f t="shared" ca="1" si="36"/>
        <v>0</v>
      </c>
      <c r="D262" s="44">
        <f t="shared" ca="1" si="37"/>
        <v>0</v>
      </c>
      <c r="E262" s="44">
        <f t="shared" ca="1" si="38"/>
        <v>0</v>
      </c>
      <c r="F262" s="44">
        <f t="shared" ca="1" si="39"/>
        <v>0</v>
      </c>
      <c r="G262" s="44">
        <f t="shared" ca="1" si="40"/>
        <v>0</v>
      </c>
      <c r="H262" s="44">
        <f t="shared" ca="1" si="41"/>
        <v>0</v>
      </c>
      <c r="I262" s="44">
        <f t="shared" ca="1" si="42"/>
        <v>0</v>
      </c>
      <c r="J262" s="44">
        <f t="shared" ca="1" si="43"/>
        <v>0</v>
      </c>
      <c r="K262" s="44">
        <f t="shared" ca="1" si="44"/>
        <v>0</v>
      </c>
      <c r="L262" s="44">
        <f t="shared" ca="1" si="45"/>
        <v>0</v>
      </c>
      <c r="M262" s="44">
        <f t="shared" ca="1" si="46"/>
        <v>0</v>
      </c>
      <c r="N262" s="44">
        <f t="shared" ca="1" si="47"/>
        <v>0</v>
      </c>
      <c r="BC2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),$A262,C$67)</f>
        <v>0</v>
      </c>
      <c r="BD2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),$A262,D$67)</f>
        <v>0</v>
      </c>
      <c r="BE2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),$A262,E$67)</f>
        <v>0</v>
      </c>
      <c r="BF2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),$A262,F$67)</f>
        <v>0</v>
      </c>
      <c r="BG2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),$A262,G$67)</f>
        <v>0</v>
      </c>
      <c r="BH2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),$A262,H$67)</f>
        <v>0</v>
      </c>
      <c r="BI2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),$A262,I$67)</f>
        <v>0</v>
      </c>
      <c r="BJ2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),$A262,J$67)</f>
        <v>0</v>
      </c>
      <c r="BK2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),$A262,K$67)</f>
        <v>0</v>
      </c>
      <c r="BL2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),$A262,L$67)</f>
        <v>0</v>
      </c>
      <c r="BM2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),$A262,M$67)</f>
        <v>0</v>
      </c>
      <c r="BN2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),$A262,N$67)</f>
        <v>0</v>
      </c>
    </row>
    <row r="263" spans="1:66" x14ac:dyDescent="0.25">
      <c r="A263" s="129">
        <v>196</v>
      </c>
      <c r="B263" s="44"/>
      <c r="C263" s="44">
        <f t="shared" ca="1" si="36"/>
        <v>61</v>
      </c>
      <c r="D263" s="44">
        <f t="shared" ca="1" si="37"/>
        <v>47</v>
      </c>
      <c r="E263" s="44">
        <f t="shared" ca="1" si="38"/>
        <v>45</v>
      </c>
      <c r="F263" s="44">
        <f t="shared" ca="1" si="39"/>
        <v>37</v>
      </c>
      <c r="G263" s="44">
        <f t="shared" ca="1" si="40"/>
        <v>26</v>
      </c>
      <c r="H263" s="44">
        <f t="shared" ca="1" si="41"/>
        <v>20</v>
      </c>
      <c r="I263" s="44">
        <f t="shared" ca="1" si="42"/>
        <v>17</v>
      </c>
      <c r="J263" s="44">
        <f t="shared" ca="1" si="43"/>
        <v>15</v>
      </c>
      <c r="K263" s="44">
        <f t="shared" ca="1" si="44"/>
        <v>14</v>
      </c>
      <c r="L263" s="44">
        <f t="shared" ca="1" si="45"/>
        <v>19</v>
      </c>
      <c r="M263" s="44">
        <f t="shared" ca="1" si="46"/>
        <v>38</v>
      </c>
      <c r="N263" s="44">
        <f t="shared" ca="1" si="47"/>
        <v>58</v>
      </c>
      <c r="BC2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),$A263,C$67)</f>
        <v>61</v>
      </c>
      <c r="BD2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),$A263,D$67)</f>
        <v>46.9</v>
      </c>
      <c r="BE2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),$A263,E$67)</f>
        <v>45.1</v>
      </c>
      <c r="BF2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),$A263,F$67)</f>
        <v>36.840000000000003</v>
      </c>
      <c r="BG2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),$A263,G$67)</f>
        <v>25.62</v>
      </c>
      <c r="BH2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),$A263,H$67)</f>
        <v>20.079999999999998</v>
      </c>
      <c r="BI2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),$A263,I$67)</f>
        <v>17.34</v>
      </c>
      <c r="BJ2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),$A263,J$67)</f>
        <v>14.51</v>
      </c>
      <c r="BK2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),$A263,K$67)</f>
        <v>14.23</v>
      </c>
      <c r="BL2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),$A263,L$67)</f>
        <v>19.3</v>
      </c>
      <c r="BM2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),$A263,M$67)</f>
        <v>37.71</v>
      </c>
      <c r="BN2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),$A263,N$67)</f>
        <v>57.82</v>
      </c>
    </row>
    <row r="264" spans="1:66" x14ac:dyDescent="0.25">
      <c r="A264" s="129">
        <v>197</v>
      </c>
      <c r="B264" s="44"/>
      <c r="C264" s="44">
        <f t="shared" ca="1" si="36"/>
        <v>62</v>
      </c>
      <c r="D264" s="44">
        <f t="shared" ca="1" si="37"/>
        <v>62</v>
      </c>
      <c r="E264" s="44">
        <f t="shared" ca="1" si="38"/>
        <v>56</v>
      </c>
      <c r="F264" s="44">
        <f t="shared" ca="1" si="39"/>
        <v>41</v>
      </c>
      <c r="G264" s="44">
        <f t="shared" ca="1" si="40"/>
        <v>32</v>
      </c>
      <c r="H264" s="44">
        <f t="shared" ca="1" si="41"/>
        <v>27</v>
      </c>
      <c r="I264" s="44">
        <f t="shared" ca="1" si="42"/>
        <v>24</v>
      </c>
      <c r="J264" s="44">
        <f t="shared" ca="1" si="43"/>
        <v>21</v>
      </c>
      <c r="K264" s="44">
        <f t="shared" ca="1" si="44"/>
        <v>21</v>
      </c>
      <c r="L264" s="44">
        <f t="shared" ca="1" si="45"/>
        <v>24</v>
      </c>
      <c r="M264" s="44">
        <f t="shared" ca="1" si="46"/>
        <v>34</v>
      </c>
      <c r="N264" s="44">
        <f t="shared" ca="1" si="47"/>
        <v>48</v>
      </c>
      <c r="BC2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),$A264,C$67)</f>
        <v>62.21</v>
      </c>
      <c r="BD2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),$A264,D$67)</f>
        <v>61.57</v>
      </c>
      <c r="BE2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),$A264,E$67)</f>
        <v>56.08</v>
      </c>
      <c r="BF2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),$A264,F$67)</f>
        <v>41.3</v>
      </c>
      <c r="BG2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),$A264,G$67)</f>
        <v>31.76</v>
      </c>
      <c r="BH2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),$A264,H$67)</f>
        <v>27.49</v>
      </c>
      <c r="BI2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),$A264,I$67)</f>
        <v>23.83</v>
      </c>
      <c r="BJ2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),$A264,J$67)</f>
        <v>21.04</v>
      </c>
      <c r="BK2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),$A264,K$67)</f>
        <v>20.82</v>
      </c>
      <c r="BL2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),$A264,L$67)</f>
        <v>24.02</v>
      </c>
      <c r="BM2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),$A264,M$67)</f>
        <v>33.51</v>
      </c>
      <c r="BN2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),$A264,N$67)</f>
        <v>48.47</v>
      </c>
    </row>
    <row r="265" spans="1:66" x14ac:dyDescent="0.25">
      <c r="A265" s="129">
        <v>198</v>
      </c>
      <c r="B265" s="44"/>
      <c r="C265" s="44">
        <f t="shared" ca="1" si="36"/>
        <v>125</v>
      </c>
      <c r="D265" s="44">
        <f t="shared" ca="1" si="37"/>
        <v>121</v>
      </c>
      <c r="E265" s="44">
        <f t="shared" ca="1" si="38"/>
        <v>110</v>
      </c>
      <c r="F265" s="44">
        <f t="shared" ca="1" si="39"/>
        <v>81</v>
      </c>
      <c r="G265" s="44">
        <f t="shared" ca="1" si="40"/>
        <v>63</v>
      </c>
      <c r="H265" s="44">
        <f t="shared" ca="1" si="41"/>
        <v>55</v>
      </c>
      <c r="I265" s="44">
        <f t="shared" ca="1" si="42"/>
        <v>47</v>
      </c>
      <c r="J265" s="44">
        <f t="shared" ca="1" si="43"/>
        <v>42</v>
      </c>
      <c r="K265" s="44">
        <f t="shared" ca="1" si="44"/>
        <v>43</v>
      </c>
      <c r="L265" s="44">
        <f t="shared" ca="1" si="45"/>
        <v>49</v>
      </c>
      <c r="M265" s="44">
        <f t="shared" ca="1" si="46"/>
        <v>68</v>
      </c>
      <c r="N265" s="44">
        <f t="shared" ca="1" si="47"/>
        <v>100</v>
      </c>
      <c r="BC2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),$A265,C$67)</f>
        <v>124.84</v>
      </c>
      <c r="BD2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),$A265,D$67)</f>
        <v>120.59</v>
      </c>
      <c r="BE2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),$A265,E$67)</f>
        <v>109.96</v>
      </c>
      <c r="BF2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),$A265,F$67)</f>
        <v>81.22</v>
      </c>
      <c r="BG2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),$A265,G$67)</f>
        <v>63.1</v>
      </c>
      <c r="BH2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),$A265,H$67)</f>
        <v>54.51</v>
      </c>
      <c r="BI2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),$A265,I$67)</f>
        <v>47.43</v>
      </c>
      <c r="BJ2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),$A265,J$67)</f>
        <v>42.28</v>
      </c>
      <c r="BK2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),$A265,K$67)</f>
        <v>42.71</v>
      </c>
      <c r="BL2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),$A265,L$67)</f>
        <v>49.3</v>
      </c>
      <c r="BM2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),$A265,M$67)</f>
        <v>68.239999999999995</v>
      </c>
      <c r="BN2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),$A265,N$67)</f>
        <v>100.15</v>
      </c>
    </row>
    <row r="266" spans="1:66" x14ac:dyDescent="0.25">
      <c r="A266" s="129">
        <v>199</v>
      </c>
      <c r="B266" s="44"/>
      <c r="C266" s="44">
        <f t="shared" ca="1" si="36"/>
        <v>1108</v>
      </c>
      <c r="D266" s="44">
        <f t="shared" ca="1" si="37"/>
        <v>1113</v>
      </c>
      <c r="E266" s="44">
        <f t="shared" ca="1" si="38"/>
        <v>1042</v>
      </c>
      <c r="F266" s="44">
        <f t="shared" ca="1" si="39"/>
        <v>751</v>
      </c>
      <c r="G266" s="44">
        <f t="shared" ca="1" si="40"/>
        <v>533</v>
      </c>
      <c r="H266" s="44">
        <f t="shared" ca="1" si="41"/>
        <v>447</v>
      </c>
      <c r="I266" s="44">
        <f t="shared" ca="1" si="42"/>
        <v>375</v>
      </c>
      <c r="J266" s="44">
        <f t="shared" ca="1" si="43"/>
        <v>323</v>
      </c>
      <c r="K266" s="44">
        <f t="shared" ca="1" si="44"/>
        <v>326</v>
      </c>
      <c r="L266" s="44">
        <f t="shared" ca="1" si="45"/>
        <v>389</v>
      </c>
      <c r="M266" s="44">
        <f t="shared" ca="1" si="46"/>
        <v>536</v>
      </c>
      <c r="N266" s="44">
        <f t="shared" ca="1" si="47"/>
        <v>808</v>
      </c>
      <c r="BC2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),$A266,C$67)</f>
        <v>1108.31</v>
      </c>
      <c r="BD2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),$A266,D$67)</f>
        <v>1112.56</v>
      </c>
      <c r="BE2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),$A266,E$67)</f>
        <v>1042.26</v>
      </c>
      <c r="BF2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),$A266,F$67)</f>
        <v>751.29</v>
      </c>
      <c r="BG2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),$A266,G$67)</f>
        <v>532.51</v>
      </c>
      <c r="BH2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),$A266,H$67)</f>
        <v>447.2</v>
      </c>
      <c r="BI2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),$A266,I$67)</f>
        <v>375.44</v>
      </c>
      <c r="BJ2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),$A266,J$67)</f>
        <v>322.55</v>
      </c>
      <c r="BK2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),$A266,K$67)</f>
        <v>326.41000000000003</v>
      </c>
      <c r="BL2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),$A266,L$67)</f>
        <v>389.29</v>
      </c>
      <c r="BM2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),$A266,M$67)</f>
        <v>536.47</v>
      </c>
      <c r="BN2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),$A266,N$67)</f>
        <v>808.29</v>
      </c>
    </row>
    <row r="267" spans="1:66" x14ac:dyDescent="0.25">
      <c r="A267" s="129">
        <v>200</v>
      </c>
      <c r="B267" s="44"/>
      <c r="C267" s="44">
        <f t="shared" ca="1" si="36"/>
        <v>0</v>
      </c>
      <c r="D267" s="44">
        <f t="shared" ca="1" si="37"/>
        <v>0</v>
      </c>
      <c r="E267" s="44">
        <f t="shared" ca="1" si="38"/>
        <v>0</v>
      </c>
      <c r="F267" s="44">
        <f t="shared" ca="1" si="39"/>
        <v>0</v>
      </c>
      <c r="G267" s="44">
        <f t="shared" ca="1" si="40"/>
        <v>0</v>
      </c>
      <c r="H267" s="44">
        <f t="shared" ca="1" si="41"/>
        <v>0</v>
      </c>
      <c r="I267" s="44">
        <f t="shared" ca="1" si="42"/>
        <v>0</v>
      </c>
      <c r="J267" s="44">
        <f t="shared" ca="1" si="43"/>
        <v>0</v>
      </c>
      <c r="K267" s="44">
        <f t="shared" ca="1" si="44"/>
        <v>0</v>
      </c>
      <c r="L267" s="44">
        <f t="shared" ca="1" si="45"/>
        <v>0</v>
      </c>
      <c r="M267" s="44">
        <f t="shared" ca="1" si="46"/>
        <v>0</v>
      </c>
      <c r="N267" s="44">
        <f t="shared" ca="1" si="47"/>
        <v>0</v>
      </c>
      <c r="BC2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),$A267,C$67)</f>
        <v>0</v>
      </c>
      <c r="BD2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),$A267,D$67)</f>
        <v>0</v>
      </c>
      <c r="BE2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),$A267,E$67)</f>
        <v>0</v>
      </c>
      <c r="BF2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),$A267,F$67)</f>
        <v>0</v>
      </c>
      <c r="BG2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),$A267,G$67)</f>
        <v>0</v>
      </c>
      <c r="BH2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),$A267,H$67)</f>
        <v>0</v>
      </c>
      <c r="BI2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),$A267,I$67)</f>
        <v>0</v>
      </c>
      <c r="BJ2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),$A267,J$67)</f>
        <v>0</v>
      </c>
      <c r="BK2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),$A267,K$67)</f>
        <v>0</v>
      </c>
      <c r="BL2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),$A267,L$67)</f>
        <v>0</v>
      </c>
      <c r="BM2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),$A267,M$67)</f>
        <v>0</v>
      </c>
      <c r="BN2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),$A267,N$67)</f>
        <v>0</v>
      </c>
    </row>
    <row r="268" spans="1:66" x14ac:dyDescent="0.25">
      <c r="A268" s="129">
        <v>201</v>
      </c>
      <c r="B268" s="44"/>
      <c r="C268" s="44">
        <f t="shared" ca="1" si="36"/>
        <v>24</v>
      </c>
      <c r="D268" s="44">
        <f t="shared" ca="1" si="37"/>
        <v>24</v>
      </c>
      <c r="E268" s="44">
        <f t="shared" ca="1" si="38"/>
        <v>23</v>
      </c>
      <c r="F268" s="44">
        <f t="shared" ca="1" si="39"/>
        <v>18</v>
      </c>
      <c r="G268" s="44">
        <f t="shared" ca="1" si="40"/>
        <v>12</v>
      </c>
      <c r="H268" s="44">
        <f t="shared" ca="1" si="41"/>
        <v>9</v>
      </c>
      <c r="I268" s="44">
        <f t="shared" ca="1" si="42"/>
        <v>7</v>
      </c>
      <c r="J268" s="44">
        <f t="shared" ca="1" si="43"/>
        <v>6</v>
      </c>
      <c r="K268" s="44">
        <f t="shared" ca="1" si="44"/>
        <v>6</v>
      </c>
      <c r="L268" s="44">
        <f t="shared" ca="1" si="45"/>
        <v>8</v>
      </c>
      <c r="M268" s="44">
        <f t="shared" ca="1" si="46"/>
        <v>12</v>
      </c>
      <c r="N268" s="44">
        <f t="shared" ca="1" si="47"/>
        <v>18</v>
      </c>
      <c r="BC2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),$A268,C$67)</f>
        <v>23.91</v>
      </c>
      <c r="BD2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),$A268,D$67)</f>
        <v>24.27</v>
      </c>
      <c r="BE2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),$A268,E$67)</f>
        <v>22.6</v>
      </c>
      <c r="BF2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),$A268,F$67)</f>
        <v>17.75</v>
      </c>
      <c r="BG2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),$A268,G$67)</f>
        <v>12.21</v>
      </c>
      <c r="BH2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),$A268,H$67)</f>
        <v>8.9600000000000009</v>
      </c>
      <c r="BI2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),$A268,I$67)</f>
        <v>7.25</v>
      </c>
      <c r="BJ2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),$A268,J$67)</f>
        <v>6.21</v>
      </c>
      <c r="BK2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),$A268,K$67)</f>
        <v>6.4</v>
      </c>
      <c r="BL2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),$A268,L$67)</f>
        <v>7.74</v>
      </c>
      <c r="BM2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),$A268,M$67)</f>
        <v>11.68</v>
      </c>
      <c r="BN2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),$A268,N$67)</f>
        <v>18.07</v>
      </c>
    </row>
    <row r="269" spans="1:66" x14ac:dyDescent="0.25">
      <c r="A269" s="129">
        <v>202</v>
      </c>
      <c r="B269" s="44"/>
      <c r="C269" s="304">
        <f t="shared" ref="C269:N269" ca="1" si="48">MAX(1,ROUND(BC269,0))</f>
        <v>10</v>
      </c>
      <c r="D269" s="304">
        <f t="shared" ca="1" si="48"/>
        <v>9</v>
      </c>
      <c r="E269" s="304">
        <f t="shared" ca="1" si="48"/>
        <v>9</v>
      </c>
      <c r="F269" s="304">
        <f t="shared" ca="1" si="48"/>
        <v>7</v>
      </c>
      <c r="G269" s="304">
        <f t="shared" ca="1" si="48"/>
        <v>5</v>
      </c>
      <c r="H269" s="304">
        <f t="shared" ca="1" si="48"/>
        <v>3</v>
      </c>
      <c r="I269" s="304">
        <f t="shared" ca="1" si="48"/>
        <v>3</v>
      </c>
      <c r="J269" s="304">
        <f t="shared" ca="1" si="48"/>
        <v>2</v>
      </c>
      <c r="K269" s="304">
        <f t="shared" ca="1" si="48"/>
        <v>3</v>
      </c>
      <c r="L269" s="304">
        <f t="shared" ca="1" si="48"/>
        <v>3</v>
      </c>
      <c r="M269" s="304">
        <f t="shared" ca="1" si="48"/>
        <v>5</v>
      </c>
      <c r="N269" s="304">
        <f t="shared" ca="1" si="48"/>
        <v>8</v>
      </c>
      <c r="BC2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),$A269,C$67)</f>
        <v>10.029999999999999</v>
      </c>
      <c r="BD2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),$A269,D$67)</f>
        <v>9.23</v>
      </c>
      <c r="BE2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),$A269,E$67)</f>
        <v>9.2799999999999994</v>
      </c>
      <c r="BF2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),$A269,F$67)</f>
        <v>6.7</v>
      </c>
      <c r="BG2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),$A269,G$67)</f>
        <v>4.62</v>
      </c>
      <c r="BH2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),$A269,H$67)</f>
        <v>3.49</v>
      </c>
      <c r="BI2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),$A269,I$67)</f>
        <v>2.8</v>
      </c>
      <c r="BJ2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),$A269,J$67)</f>
        <v>2.3199999999999998</v>
      </c>
      <c r="BK2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),$A269,K$67)</f>
        <v>2.67</v>
      </c>
      <c r="BL2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),$A269,L$67)</f>
        <v>3.17</v>
      </c>
      <c r="BM2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),$A269,M$67)</f>
        <v>4.8600000000000003</v>
      </c>
      <c r="BN2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),$A269,N$67)</f>
        <v>7.79</v>
      </c>
    </row>
    <row r="270" spans="1:66" x14ac:dyDescent="0.25">
      <c r="A270" s="129">
        <v>203</v>
      </c>
      <c r="B270" s="44"/>
      <c r="C270" s="44">
        <f t="shared" ca="1" si="36"/>
        <v>40</v>
      </c>
      <c r="D270" s="44">
        <f t="shared" ca="1" si="37"/>
        <v>41</v>
      </c>
      <c r="E270" s="44">
        <f t="shared" ca="1" si="38"/>
        <v>38</v>
      </c>
      <c r="F270" s="44">
        <f t="shared" ca="1" si="39"/>
        <v>30</v>
      </c>
      <c r="G270" s="44">
        <f t="shared" ca="1" si="40"/>
        <v>20</v>
      </c>
      <c r="H270" s="44">
        <f t="shared" ca="1" si="41"/>
        <v>15</v>
      </c>
      <c r="I270" s="44">
        <f t="shared" ca="1" si="42"/>
        <v>12</v>
      </c>
      <c r="J270" s="44">
        <f t="shared" ca="1" si="43"/>
        <v>10</v>
      </c>
      <c r="K270" s="44">
        <f t="shared" ca="1" si="44"/>
        <v>11</v>
      </c>
      <c r="L270" s="44">
        <f t="shared" ca="1" si="45"/>
        <v>13</v>
      </c>
      <c r="M270" s="44">
        <f t="shared" ca="1" si="46"/>
        <v>20</v>
      </c>
      <c r="N270" s="44">
        <f t="shared" ca="1" si="47"/>
        <v>30</v>
      </c>
      <c r="BC2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),$A270,C$67)</f>
        <v>40.04</v>
      </c>
      <c r="BD2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),$A270,D$67)</f>
        <v>40.6</v>
      </c>
      <c r="BE2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),$A270,E$67)</f>
        <v>37.549999999999997</v>
      </c>
      <c r="BF2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),$A270,F$67)</f>
        <v>29.53</v>
      </c>
      <c r="BG2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),$A270,G$67)</f>
        <v>20.43</v>
      </c>
      <c r="BH2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),$A270,H$67)</f>
        <v>14.92</v>
      </c>
      <c r="BI2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),$A270,I$67)</f>
        <v>12.18</v>
      </c>
      <c r="BJ2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),$A270,J$67)</f>
        <v>10.48</v>
      </c>
      <c r="BK2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),$A270,K$67)</f>
        <v>10.88</v>
      </c>
      <c r="BL2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),$A270,L$67)</f>
        <v>13.11</v>
      </c>
      <c r="BM2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),$A270,M$67)</f>
        <v>19.5</v>
      </c>
      <c r="BN2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),$A270,N$67)</f>
        <v>29.97</v>
      </c>
    </row>
    <row r="271" spans="1:66" x14ac:dyDescent="0.25">
      <c r="A271" s="129">
        <v>204</v>
      </c>
      <c r="B271" s="44"/>
      <c r="C271" s="44">
        <f t="shared" ca="1" si="36"/>
        <v>552</v>
      </c>
      <c r="D271" s="44">
        <f t="shared" ca="1" si="37"/>
        <v>1016</v>
      </c>
      <c r="E271" s="44">
        <f t="shared" ca="1" si="38"/>
        <v>1526</v>
      </c>
      <c r="F271" s="44">
        <f t="shared" ca="1" si="39"/>
        <v>1894</v>
      </c>
      <c r="G271" s="44">
        <f t="shared" ca="1" si="40"/>
        <v>2031</v>
      </c>
      <c r="H271" s="44">
        <f t="shared" ca="1" si="41"/>
        <v>1592</v>
      </c>
      <c r="I271" s="44">
        <f t="shared" ca="1" si="42"/>
        <v>1178</v>
      </c>
      <c r="J271" s="44">
        <f t="shared" ca="1" si="43"/>
        <v>789</v>
      </c>
      <c r="K271" s="44">
        <f t="shared" ca="1" si="44"/>
        <v>458</v>
      </c>
      <c r="L271" s="44">
        <f t="shared" ca="1" si="45"/>
        <v>276</v>
      </c>
      <c r="M271" s="44">
        <f t="shared" ca="1" si="46"/>
        <v>204</v>
      </c>
      <c r="N271" s="44">
        <f t="shared" ca="1" si="47"/>
        <v>253</v>
      </c>
      <c r="BC2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),$A271,C$67)</f>
        <v>552.09</v>
      </c>
      <c r="BD2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),$A271,D$67)</f>
        <v>1016.37</v>
      </c>
      <c r="BE2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),$A271,E$67)</f>
        <v>1525.76</v>
      </c>
      <c r="BF2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),$A271,F$67)</f>
        <v>1893.95</v>
      </c>
      <c r="BG2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),$A271,G$67)</f>
        <v>2030.91</v>
      </c>
      <c r="BH2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),$A271,H$67)</f>
        <v>1592.15</v>
      </c>
      <c r="BI2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),$A271,I$67)</f>
        <v>1178.04</v>
      </c>
      <c r="BJ2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),$A271,J$67)</f>
        <v>788.6</v>
      </c>
      <c r="BK2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),$A271,K$67)</f>
        <v>458.37</v>
      </c>
      <c r="BL2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),$A271,L$67)</f>
        <v>275.66000000000003</v>
      </c>
      <c r="BM2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),$A271,M$67)</f>
        <v>204.37</v>
      </c>
      <c r="BN2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),$A271,N$67)</f>
        <v>253.21</v>
      </c>
    </row>
    <row r="272" spans="1:66" x14ac:dyDescent="0.25">
      <c r="A272" s="129">
        <v>205</v>
      </c>
      <c r="B272" s="44"/>
      <c r="C272" s="44">
        <f t="shared" ca="1" si="36"/>
        <v>209</v>
      </c>
      <c r="D272" s="44">
        <f t="shared" ca="1" si="37"/>
        <v>232</v>
      </c>
      <c r="E272" s="44">
        <f t="shared" ca="1" si="38"/>
        <v>233</v>
      </c>
      <c r="F272" s="44">
        <f t="shared" ca="1" si="39"/>
        <v>185</v>
      </c>
      <c r="G272" s="44">
        <f t="shared" ca="1" si="40"/>
        <v>115</v>
      </c>
      <c r="H272" s="44">
        <f t="shared" ca="1" si="41"/>
        <v>84</v>
      </c>
      <c r="I272" s="44">
        <f t="shared" ca="1" si="42"/>
        <v>65</v>
      </c>
      <c r="J272" s="44">
        <f t="shared" ca="1" si="43"/>
        <v>52</v>
      </c>
      <c r="K272" s="44">
        <f t="shared" ca="1" si="44"/>
        <v>45</v>
      </c>
      <c r="L272" s="44">
        <f t="shared" ca="1" si="45"/>
        <v>58</v>
      </c>
      <c r="M272" s="44">
        <f t="shared" ca="1" si="46"/>
        <v>97</v>
      </c>
      <c r="N272" s="44">
        <f t="shared" ca="1" si="47"/>
        <v>156</v>
      </c>
      <c r="BC2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),$A272,C$67)</f>
        <v>209.46</v>
      </c>
      <c r="BD2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),$A272,D$67)</f>
        <v>232.39</v>
      </c>
      <c r="BE2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),$A272,E$67)</f>
        <v>232.86</v>
      </c>
      <c r="BF2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),$A272,F$67)</f>
        <v>185.04</v>
      </c>
      <c r="BG2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),$A272,G$67)</f>
        <v>115.26</v>
      </c>
      <c r="BH2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),$A272,H$67)</f>
        <v>84.09</v>
      </c>
      <c r="BI2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),$A272,I$67)</f>
        <v>65.45</v>
      </c>
      <c r="BJ2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),$A272,J$67)</f>
        <v>51.67</v>
      </c>
      <c r="BK2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),$A272,K$67)</f>
        <v>44.6</v>
      </c>
      <c r="BL2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),$A272,L$67)</f>
        <v>57.99</v>
      </c>
      <c r="BM2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),$A272,M$67)</f>
        <v>96.66</v>
      </c>
      <c r="BN2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),$A272,N$67)</f>
        <v>155.83000000000001</v>
      </c>
    </row>
    <row r="273" spans="1:66" x14ac:dyDescent="0.25">
      <c r="A273" s="129">
        <v>206</v>
      </c>
      <c r="B273" s="44"/>
      <c r="C273" s="44">
        <f t="shared" ca="1" si="36"/>
        <v>582</v>
      </c>
      <c r="D273" s="44">
        <f t="shared" ca="1" si="37"/>
        <v>592</v>
      </c>
      <c r="E273" s="44">
        <f t="shared" ca="1" si="38"/>
        <v>557</v>
      </c>
      <c r="F273" s="44">
        <f t="shared" ca="1" si="39"/>
        <v>419</v>
      </c>
      <c r="G273" s="44">
        <f t="shared" ca="1" si="40"/>
        <v>288</v>
      </c>
      <c r="H273" s="44">
        <f t="shared" ca="1" si="41"/>
        <v>226</v>
      </c>
      <c r="I273" s="44">
        <f t="shared" ca="1" si="42"/>
        <v>186</v>
      </c>
      <c r="J273" s="44">
        <f t="shared" ca="1" si="43"/>
        <v>154</v>
      </c>
      <c r="K273" s="44">
        <f t="shared" ca="1" si="44"/>
        <v>141</v>
      </c>
      <c r="L273" s="44">
        <f t="shared" ca="1" si="45"/>
        <v>171</v>
      </c>
      <c r="M273" s="44">
        <f t="shared" ca="1" si="46"/>
        <v>254</v>
      </c>
      <c r="N273" s="44">
        <f t="shared" ca="1" si="47"/>
        <v>419</v>
      </c>
      <c r="BC2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),$A273,C$67)</f>
        <v>582.36</v>
      </c>
      <c r="BD2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),$A273,D$67)</f>
        <v>592.41</v>
      </c>
      <c r="BE2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),$A273,E$67)</f>
        <v>556.82000000000005</v>
      </c>
      <c r="BF2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),$A273,F$67)</f>
        <v>419.16</v>
      </c>
      <c r="BG2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),$A273,G$67)</f>
        <v>288.26</v>
      </c>
      <c r="BH2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),$A273,H$67)</f>
        <v>225.9</v>
      </c>
      <c r="BI2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),$A273,I$67)</f>
        <v>186.24</v>
      </c>
      <c r="BJ2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),$A273,J$67)</f>
        <v>153.61000000000001</v>
      </c>
      <c r="BK2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),$A273,K$67)</f>
        <v>140.79</v>
      </c>
      <c r="BL2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),$A273,L$67)</f>
        <v>171.3</v>
      </c>
      <c r="BM2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),$A273,M$67)</f>
        <v>254.46</v>
      </c>
      <c r="BN2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),$A273,N$67)</f>
        <v>419.18</v>
      </c>
    </row>
    <row r="274" spans="1:66" x14ac:dyDescent="0.25">
      <c r="A274" s="129">
        <v>207</v>
      </c>
      <c r="B274" s="44"/>
      <c r="C274" s="44">
        <f t="shared" ca="1" si="36"/>
        <v>592</v>
      </c>
      <c r="D274" s="44">
        <f t="shared" ca="1" si="37"/>
        <v>603</v>
      </c>
      <c r="E274" s="44">
        <f t="shared" ca="1" si="38"/>
        <v>567</v>
      </c>
      <c r="F274" s="44">
        <f t="shared" ca="1" si="39"/>
        <v>428</v>
      </c>
      <c r="G274" s="44">
        <f t="shared" ca="1" si="40"/>
        <v>294</v>
      </c>
      <c r="H274" s="44">
        <f t="shared" ca="1" si="41"/>
        <v>230</v>
      </c>
      <c r="I274" s="44">
        <f t="shared" ca="1" si="42"/>
        <v>190</v>
      </c>
      <c r="J274" s="44">
        <f t="shared" ca="1" si="43"/>
        <v>157</v>
      </c>
      <c r="K274" s="44">
        <f t="shared" ca="1" si="44"/>
        <v>144</v>
      </c>
      <c r="L274" s="44">
        <f t="shared" ca="1" si="45"/>
        <v>174</v>
      </c>
      <c r="M274" s="44">
        <f t="shared" ca="1" si="46"/>
        <v>259</v>
      </c>
      <c r="N274" s="44">
        <f t="shared" ca="1" si="47"/>
        <v>426</v>
      </c>
      <c r="BC2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),$A274,C$67)</f>
        <v>591.85</v>
      </c>
      <c r="BD2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),$A274,D$67)</f>
        <v>603.09</v>
      </c>
      <c r="BE2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),$A274,E$67)</f>
        <v>567.09</v>
      </c>
      <c r="BF2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),$A274,F$67)</f>
        <v>427.86</v>
      </c>
      <c r="BG2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),$A274,G$67)</f>
        <v>294.01</v>
      </c>
      <c r="BH2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),$A274,H$67)</f>
        <v>230.46</v>
      </c>
      <c r="BI2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),$A274,I$67)</f>
        <v>190.02</v>
      </c>
      <c r="BJ2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),$A274,J$67)</f>
        <v>157.02000000000001</v>
      </c>
      <c r="BK2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),$A274,K$67)</f>
        <v>143.79</v>
      </c>
      <c r="BL2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),$A274,L$67)</f>
        <v>174.39</v>
      </c>
      <c r="BM2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),$A274,M$67)</f>
        <v>258.60000000000002</v>
      </c>
      <c r="BN2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),$A274,N$67)</f>
        <v>425.62</v>
      </c>
    </row>
    <row r="275" spans="1:66" x14ac:dyDescent="0.25">
      <c r="A275" s="129">
        <v>208</v>
      </c>
      <c r="B275" s="44"/>
      <c r="C275" s="44">
        <f t="shared" ca="1" si="36"/>
        <v>0</v>
      </c>
      <c r="D275" s="44">
        <f t="shared" ca="1" si="37"/>
        <v>0</v>
      </c>
      <c r="E275" s="44">
        <f t="shared" ca="1" si="38"/>
        <v>0</v>
      </c>
      <c r="F275" s="44">
        <f t="shared" ca="1" si="39"/>
        <v>0</v>
      </c>
      <c r="G275" s="44">
        <f t="shared" ca="1" si="40"/>
        <v>0</v>
      </c>
      <c r="H275" s="44">
        <f t="shared" ca="1" si="41"/>
        <v>0</v>
      </c>
      <c r="I275" s="44">
        <f t="shared" ca="1" si="42"/>
        <v>0</v>
      </c>
      <c r="J275" s="44">
        <f t="shared" ca="1" si="43"/>
        <v>0</v>
      </c>
      <c r="K275" s="44">
        <f t="shared" ca="1" si="44"/>
        <v>0</v>
      </c>
      <c r="L275" s="44">
        <f t="shared" ca="1" si="45"/>
        <v>0</v>
      </c>
      <c r="M275" s="44">
        <f t="shared" ca="1" si="46"/>
        <v>0</v>
      </c>
      <c r="N275" s="44">
        <f t="shared" ca="1" si="47"/>
        <v>0</v>
      </c>
      <c r="BC2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),$A275,C$67)</f>
        <v>0</v>
      </c>
      <c r="BD2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),$A275,D$67)</f>
        <v>0</v>
      </c>
      <c r="BE2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),$A275,E$67)</f>
        <v>0</v>
      </c>
      <c r="BF2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),$A275,F$67)</f>
        <v>0</v>
      </c>
      <c r="BG2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),$A275,G$67)</f>
        <v>0</v>
      </c>
      <c r="BH2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),$A275,H$67)</f>
        <v>0</v>
      </c>
      <c r="BI2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),$A275,I$67)</f>
        <v>0</v>
      </c>
      <c r="BJ2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),$A275,J$67)</f>
        <v>0</v>
      </c>
      <c r="BK2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),$A275,K$67)</f>
        <v>0</v>
      </c>
      <c r="BL2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),$A275,L$67)</f>
        <v>0</v>
      </c>
      <c r="BM2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),$A275,M$67)</f>
        <v>0</v>
      </c>
      <c r="BN2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),$A275,N$67)</f>
        <v>0</v>
      </c>
    </row>
    <row r="276" spans="1:66" x14ac:dyDescent="0.25">
      <c r="A276" s="129">
        <v>209</v>
      </c>
      <c r="B276" s="44"/>
      <c r="C276" s="44">
        <f t="shared" ca="1" si="36"/>
        <v>722</v>
      </c>
      <c r="D276" s="44">
        <f t="shared" ca="1" si="37"/>
        <v>800</v>
      </c>
      <c r="E276" s="44">
        <f t="shared" ca="1" si="38"/>
        <v>807</v>
      </c>
      <c r="F276" s="44">
        <f t="shared" ca="1" si="39"/>
        <v>626</v>
      </c>
      <c r="G276" s="44">
        <f t="shared" ca="1" si="40"/>
        <v>394</v>
      </c>
      <c r="H276" s="44">
        <f t="shared" ca="1" si="41"/>
        <v>291</v>
      </c>
      <c r="I276" s="44">
        <f t="shared" ca="1" si="42"/>
        <v>229</v>
      </c>
      <c r="J276" s="44">
        <f t="shared" ca="1" si="43"/>
        <v>180</v>
      </c>
      <c r="K276" s="44">
        <f t="shared" ca="1" si="44"/>
        <v>155</v>
      </c>
      <c r="L276" s="44">
        <f t="shared" ca="1" si="45"/>
        <v>194</v>
      </c>
      <c r="M276" s="44">
        <f t="shared" ca="1" si="46"/>
        <v>328</v>
      </c>
      <c r="N276" s="44">
        <f t="shared" ca="1" si="47"/>
        <v>536</v>
      </c>
      <c r="BC2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),$A276,C$67)</f>
        <v>721.51</v>
      </c>
      <c r="BD2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),$A276,D$67)</f>
        <v>799.58</v>
      </c>
      <c r="BE2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),$A276,E$67)</f>
        <v>807.34</v>
      </c>
      <c r="BF2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),$A276,F$67)</f>
        <v>626.04</v>
      </c>
      <c r="BG2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),$A276,G$67)</f>
        <v>393.97</v>
      </c>
      <c r="BH2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),$A276,H$67)</f>
        <v>291.39999999999998</v>
      </c>
      <c r="BI2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),$A276,I$67)</f>
        <v>228.57</v>
      </c>
      <c r="BJ2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),$A276,J$67)</f>
        <v>179.93</v>
      </c>
      <c r="BK2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),$A276,K$67)</f>
        <v>154.66999999999999</v>
      </c>
      <c r="BL2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),$A276,L$67)</f>
        <v>193.71</v>
      </c>
      <c r="BM2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),$A276,M$67)</f>
        <v>327.52</v>
      </c>
      <c r="BN2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),$A276,N$67)</f>
        <v>536.03</v>
      </c>
    </row>
    <row r="277" spans="1:66" x14ac:dyDescent="0.25">
      <c r="A277" s="129">
        <v>210</v>
      </c>
      <c r="B277" s="44"/>
      <c r="C277" s="44">
        <f t="shared" ca="1" si="36"/>
        <v>0</v>
      </c>
      <c r="D277" s="44">
        <f t="shared" ca="1" si="37"/>
        <v>0</v>
      </c>
      <c r="E277" s="44">
        <f t="shared" ca="1" si="38"/>
        <v>0</v>
      </c>
      <c r="F277" s="44">
        <f t="shared" ca="1" si="39"/>
        <v>0</v>
      </c>
      <c r="G277" s="44">
        <f t="shared" ca="1" si="40"/>
        <v>0</v>
      </c>
      <c r="H277" s="44">
        <f t="shared" ca="1" si="41"/>
        <v>0</v>
      </c>
      <c r="I277" s="44">
        <f t="shared" ca="1" si="42"/>
        <v>0</v>
      </c>
      <c r="J277" s="44">
        <f t="shared" ca="1" si="43"/>
        <v>0</v>
      </c>
      <c r="K277" s="44">
        <f t="shared" ca="1" si="44"/>
        <v>0</v>
      </c>
      <c r="L277" s="44">
        <f t="shared" ca="1" si="45"/>
        <v>0</v>
      </c>
      <c r="M277" s="44">
        <f t="shared" ca="1" si="46"/>
        <v>0</v>
      </c>
      <c r="N277" s="44">
        <f t="shared" ca="1" si="47"/>
        <v>0</v>
      </c>
      <c r="BC2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),$A277,C$67)</f>
        <v>0</v>
      </c>
      <c r="BD2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),$A277,D$67)</f>
        <v>0</v>
      </c>
      <c r="BE2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),$A277,E$67)</f>
        <v>0</v>
      </c>
      <c r="BF2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),$A277,F$67)</f>
        <v>0</v>
      </c>
      <c r="BG2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),$A277,G$67)</f>
        <v>0</v>
      </c>
      <c r="BH2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),$A277,H$67)</f>
        <v>0</v>
      </c>
      <c r="BI2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),$A277,I$67)</f>
        <v>0</v>
      </c>
      <c r="BJ2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),$A277,J$67)</f>
        <v>0</v>
      </c>
      <c r="BK2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),$A277,K$67)</f>
        <v>0</v>
      </c>
      <c r="BL2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),$A277,L$67)</f>
        <v>0</v>
      </c>
      <c r="BM2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),$A277,M$67)</f>
        <v>0</v>
      </c>
      <c r="BN2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),$A277,N$67)</f>
        <v>0</v>
      </c>
    </row>
    <row r="278" spans="1:66" x14ac:dyDescent="0.25">
      <c r="A278" s="129">
        <v>211</v>
      </c>
      <c r="B278" s="44"/>
      <c r="C278" s="44">
        <f t="shared" ca="1" si="36"/>
        <v>569</v>
      </c>
      <c r="D278" s="44">
        <f t="shared" ca="1" si="37"/>
        <v>509</v>
      </c>
      <c r="E278" s="44">
        <f t="shared" ca="1" si="38"/>
        <v>450</v>
      </c>
      <c r="F278" s="44">
        <f t="shared" ca="1" si="39"/>
        <v>309</v>
      </c>
      <c r="G278" s="44">
        <f t="shared" ca="1" si="40"/>
        <v>227</v>
      </c>
      <c r="H278" s="44">
        <f t="shared" ca="1" si="41"/>
        <v>190</v>
      </c>
      <c r="I278" s="44">
        <f t="shared" ca="1" si="42"/>
        <v>159</v>
      </c>
      <c r="J278" s="44">
        <f t="shared" ca="1" si="43"/>
        <v>136</v>
      </c>
      <c r="K278" s="44">
        <f t="shared" ca="1" si="44"/>
        <v>139</v>
      </c>
      <c r="L278" s="44">
        <f t="shared" ca="1" si="45"/>
        <v>167</v>
      </c>
      <c r="M278" s="44">
        <f t="shared" ca="1" si="46"/>
        <v>248</v>
      </c>
      <c r="N278" s="44">
        <f t="shared" ca="1" si="47"/>
        <v>418</v>
      </c>
      <c r="BC2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),$A278,C$67)</f>
        <v>568.75</v>
      </c>
      <c r="BD2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),$A278,D$67)</f>
        <v>509.39</v>
      </c>
      <c r="BE2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),$A278,E$67)</f>
        <v>449.82</v>
      </c>
      <c r="BF2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),$A278,F$67)</f>
        <v>309.02999999999997</v>
      </c>
      <c r="BG2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),$A278,G$67)</f>
        <v>226.83</v>
      </c>
      <c r="BH2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),$A278,H$67)</f>
        <v>190.16</v>
      </c>
      <c r="BI2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),$A278,I$67)</f>
        <v>159.35</v>
      </c>
      <c r="BJ2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),$A278,J$67)</f>
        <v>136.21</v>
      </c>
      <c r="BK2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),$A278,K$67)</f>
        <v>139.04</v>
      </c>
      <c r="BL2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),$A278,L$67)</f>
        <v>167.29</v>
      </c>
      <c r="BM2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),$A278,M$67)</f>
        <v>247.97</v>
      </c>
      <c r="BN2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),$A278,N$67)</f>
        <v>417.89</v>
      </c>
    </row>
    <row r="279" spans="1:66" x14ac:dyDescent="0.25">
      <c r="A279" s="129">
        <v>212</v>
      </c>
      <c r="B279" s="44"/>
      <c r="C279" s="44">
        <f t="shared" ca="1" si="36"/>
        <v>0</v>
      </c>
      <c r="D279" s="44">
        <f t="shared" ca="1" si="37"/>
        <v>0</v>
      </c>
      <c r="E279" s="44">
        <f t="shared" ca="1" si="38"/>
        <v>0</v>
      </c>
      <c r="F279" s="44">
        <f t="shared" ca="1" si="39"/>
        <v>0</v>
      </c>
      <c r="G279" s="44">
        <f t="shared" ca="1" si="40"/>
        <v>0</v>
      </c>
      <c r="H279" s="44">
        <f t="shared" ca="1" si="41"/>
        <v>0</v>
      </c>
      <c r="I279" s="44">
        <f t="shared" ca="1" si="42"/>
        <v>0</v>
      </c>
      <c r="J279" s="44">
        <f t="shared" ca="1" si="43"/>
        <v>0</v>
      </c>
      <c r="K279" s="44">
        <f t="shared" ca="1" si="44"/>
        <v>0</v>
      </c>
      <c r="L279" s="44">
        <f t="shared" ca="1" si="45"/>
        <v>0</v>
      </c>
      <c r="M279" s="44">
        <f t="shared" ca="1" si="46"/>
        <v>0</v>
      </c>
      <c r="N279" s="44">
        <f t="shared" ca="1" si="47"/>
        <v>0</v>
      </c>
      <c r="BC2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),$A279,C$67)</f>
        <v>0</v>
      </c>
      <c r="BD2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),$A279,D$67)</f>
        <v>0</v>
      </c>
      <c r="BE2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),$A279,E$67)</f>
        <v>0</v>
      </c>
      <c r="BF2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),$A279,F$67)</f>
        <v>0</v>
      </c>
      <c r="BG2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),$A279,G$67)</f>
        <v>0</v>
      </c>
      <c r="BH2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),$A279,H$67)</f>
        <v>0</v>
      </c>
      <c r="BI2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),$A279,I$67)</f>
        <v>0</v>
      </c>
      <c r="BJ2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),$A279,J$67)</f>
        <v>0</v>
      </c>
      <c r="BK2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),$A279,K$67)</f>
        <v>0</v>
      </c>
      <c r="BL2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),$A279,L$67)</f>
        <v>0</v>
      </c>
      <c r="BM2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),$A279,M$67)</f>
        <v>0</v>
      </c>
      <c r="BN2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),$A279,N$67)</f>
        <v>0</v>
      </c>
    </row>
    <row r="280" spans="1:66" x14ac:dyDescent="0.25">
      <c r="A280" s="129">
        <v>213</v>
      </c>
      <c r="B280" s="44"/>
      <c r="C280" s="44">
        <f t="shared" ca="1" si="36"/>
        <v>0</v>
      </c>
      <c r="D280" s="44">
        <f t="shared" ca="1" si="37"/>
        <v>0</v>
      </c>
      <c r="E280" s="44">
        <f t="shared" ca="1" si="38"/>
        <v>0</v>
      </c>
      <c r="F280" s="44">
        <f t="shared" ca="1" si="39"/>
        <v>0</v>
      </c>
      <c r="G280" s="44">
        <f t="shared" ca="1" si="40"/>
        <v>0</v>
      </c>
      <c r="H280" s="44">
        <f t="shared" ca="1" si="41"/>
        <v>0</v>
      </c>
      <c r="I280" s="44">
        <f t="shared" ca="1" si="42"/>
        <v>0</v>
      </c>
      <c r="J280" s="44">
        <f t="shared" ca="1" si="43"/>
        <v>0</v>
      </c>
      <c r="K280" s="44">
        <f t="shared" ca="1" si="44"/>
        <v>0</v>
      </c>
      <c r="L280" s="44">
        <f t="shared" ca="1" si="45"/>
        <v>0</v>
      </c>
      <c r="M280" s="44">
        <f t="shared" ca="1" si="46"/>
        <v>0</v>
      </c>
      <c r="N280" s="44">
        <f t="shared" ca="1" si="47"/>
        <v>0</v>
      </c>
      <c r="BC2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),$A280,C$67)</f>
        <v>0</v>
      </c>
      <c r="BD2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),$A280,D$67)</f>
        <v>0</v>
      </c>
      <c r="BE2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),$A280,E$67)</f>
        <v>0</v>
      </c>
      <c r="BF2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),$A280,F$67)</f>
        <v>0</v>
      </c>
      <c r="BG2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),$A280,G$67)</f>
        <v>0</v>
      </c>
      <c r="BH2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),$A280,H$67)</f>
        <v>0</v>
      </c>
      <c r="BI2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),$A280,I$67)</f>
        <v>0</v>
      </c>
      <c r="BJ2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),$A280,J$67)</f>
        <v>0</v>
      </c>
      <c r="BK2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),$A280,K$67)</f>
        <v>0</v>
      </c>
      <c r="BL2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),$A280,L$67)</f>
        <v>0</v>
      </c>
      <c r="BM2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),$A280,M$67)</f>
        <v>0</v>
      </c>
      <c r="BN2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),$A280,N$67)</f>
        <v>0</v>
      </c>
    </row>
    <row r="281" spans="1:66" x14ac:dyDescent="0.25">
      <c r="A281" s="129">
        <v>214</v>
      </c>
      <c r="B281" s="44"/>
      <c r="C281" s="44">
        <f t="shared" ca="1" si="36"/>
        <v>0</v>
      </c>
      <c r="D281" s="44">
        <f t="shared" ca="1" si="37"/>
        <v>0</v>
      </c>
      <c r="E281" s="44">
        <f t="shared" ca="1" si="38"/>
        <v>0</v>
      </c>
      <c r="F281" s="44">
        <f t="shared" ca="1" si="39"/>
        <v>0</v>
      </c>
      <c r="G281" s="44">
        <f t="shared" ca="1" si="40"/>
        <v>0</v>
      </c>
      <c r="H281" s="44">
        <f t="shared" ca="1" si="41"/>
        <v>0</v>
      </c>
      <c r="I281" s="44">
        <f t="shared" ca="1" si="42"/>
        <v>0</v>
      </c>
      <c r="J281" s="44">
        <f t="shared" ca="1" si="43"/>
        <v>0</v>
      </c>
      <c r="K281" s="44">
        <f t="shared" ca="1" si="44"/>
        <v>0</v>
      </c>
      <c r="L281" s="44">
        <f t="shared" ca="1" si="45"/>
        <v>0</v>
      </c>
      <c r="M281" s="44">
        <f t="shared" ca="1" si="46"/>
        <v>0</v>
      </c>
      <c r="N281" s="44">
        <f t="shared" ca="1" si="47"/>
        <v>0</v>
      </c>
      <c r="BC2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),$A281,C$67)</f>
        <v>0</v>
      </c>
      <c r="BD2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),$A281,D$67)</f>
        <v>0</v>
      </c>
      <c r="BE2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),$A281,E$67)</f>
        <v>0</v>
      </c>
      <c r="BF2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),$A281,F$67)</f>
        <v>0</v>
      </c>
      <c r="BG2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),$A281,G$67)</f>
        <v>0</v>
      </c>
      <c r="BH2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),$A281,H$67)</f>
        <v>0</v>
      </c>
      <c r="BI2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),$A281,I$67)</f>
        <v>0</v>
      </c>
      <c r="BJ2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),$A281,J$67)</f>
        <v>0</v>
      </c>
      <c r="BK2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),$A281,K$67)</f>
        <v>0</v>
      </c>
      <c r="BL2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),$A281,L$67)</f>
        <v>0</v>
      </c>
      <c r="BM2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),$A281,M$67)</f>
        <v>0</v>
      </c>
      <c r="BN2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),$A281,N$67)</f>
        <v>0</v>
      </c>
    </row>
    <row r="282" spans="1:66" x14ac:dyDescent="0.25">
      <c r="A282" s="129">
        <v>215</v>
      </c>
      <c r="B282" s="44"/>
      <c r="C282" s="44">
        <f t="shared" ca="1" si="36"/>
        <v>188</v>
      </c>
      <c r="D282" s="44">
        <f t="shared" ca="1" si="37"/>
        <v>230</v>
      </c>
      <c r="E282" s="44">
        <f t="shared" ca="1" si="38"/>
        <v>176</v>
      </c>
      <c r="F282" s="44">
        <f t="shared" ca="1" si="39"/>
        <v>182</v>
      </c>
      <c r="G282" s="44">
        <f t="shared" ca="1" si="40"/>
        <v>261</v>
      </c>
      <c r="H282" s="44">
        <f t="shared" ca="1" si="41"/>
        <v>303</v>
      </c>
      <c r="I282" s="44">
        <f t="shared" ca="1" si="42"/>
        <v>363</v>
      </c>
      <c r="J282" s="44">
        <f t="shared" ca="1" si="43"/>
        <v>366</v>
      </c>
      <c r="K282" s="44">
        <f t="shared" ca="1" si="44"/>
        <v>424</v>
      </c>
      <c r="L282" s="44">
        <f t="shared" ca="1" si="45"/>
        <v>387</v>
      </c>
      <c r="M282" s="44">
        <f t="shared" ca="1" si="46"/>
        <v>231</v>
      </c>
      <c r="N282" s="44">
        <f t="shared" ca="1" si="47"/>
        <v>185</v>
      </c>
      <c r="BC2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),$A282,C$67)</f>
        <v>187.88</v>
      </c>
      <c r="BD2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),$A282,D$67)</f>
        <v>229.59</v>
      </c>
      <c r="BE2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),$A282,E$67)</f>
        <v>175.76</v>
      </c>
      <c r="BF2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),$A282,F$67)</f>
        <v>182.36</v>
      </c>
      <c r="BG2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),$A282,G$67)</f>
        <v>260.95</v>
      </c>
      <c r="BH2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),$A282,H$67)</f>
        <v>303.43</v>
      </c>
      <c r="BI2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),$A282,I$67)</f>
        <v>363.05</v>
      </c>
      <c r="BJ2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),$A282,J$67)</f>
        <v>365.87</v>
      </c>
      <c r="BK2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),$A282,K$67)</f>
        <v>423.72</v>
      </c>
      <c r="BL2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),$A282,L$67)</f>
        <v>387.23</v>
      </c>
      <c r="BM2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),$A282,M$67)</f>
        <v>231.12</v>
      </c>
      <c r="BN2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),$A282,N$67)</f>
        <v>184.97</v>
      </c>
    </row>
    <row r="283" spans="1:66" x14ac:dyDescent="0.25">
      <c r="A283" s="129">
        <v>216</v>
      </c>
      <c r="B283" s="44"/>
      <c r="C283" s="44">
        <f t="shared" ca="1" si="36"/>
        <v>236</v>
      </c>
      <c r="D283" s="44">
        <f t="shared" ca="1" si="37"/>
        <v>280</v>
      </c>
      <c r="E283" s="44">
        <f t="shared" ca="1" si="38"/>
        <v>228</v>
      </c>
      <c r="F283" s="44">
        <f t="shared" ca="1" si="39"/>
        <v>208</v>
      </c>
      <c r="G283" s="44">
        <f t="shared" ca="1" si="40"/>
        <v>286</v>
      </c>
      <c r="H283" s="44">
        <f t="shared" ca="1" si="41"/>
        <v>334</v>
      </c>
      <c r="I283" s="44">
        <f t="shared" ca="1" si="42"/>
        <v>366</v>
      </c>
      <c r="J283" s="44">
        <f t="shared" ca="1" si="43"/>
        <v>370</v>
      </c>
      <c r="K283" s="44">
        <f t="shared" ca="1" si="44"/>
        <v>446</v>
      </c>
      <c r="L283" s="44">
        <f t="shared" ca="1" si="45"/>
        <v>483</v>
      </c>
      <c r="M283" s="44">
        <f t="shared" ca="1" si="46"/>
        <v>310</v>
      </c>
      <c r="N283" s="44">
        <f t="shared" ca="1" si="47"/>
        <v>223</v>
      </c>
      <c r="BC2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),$A283,C$67)</f>
        <v>235.73</v>
      </c>
      <c r="BD2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),$A283,D$67)</f>
        <v>280.18</v>
      </c>
      <c r="BE2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),$A283,E$67)</f>
        <v>228.41</v>
      </c>
      <c r="BF2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),$A283,F$67)</f>
        <v>207.7</v>
      </c>
      <c r="BG2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),$A283,G$67)</f>
        <v>286.48</v>
      </c>
      <c r="BH2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),$A283,H$67)</f>
        <v>334.4</v>
      </c>
      <c r="BI2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),$A283,I$67)</f>
        <v>366.49</v>
      </c>
      <c r="BJ2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),$A283,J$67)</f>
        <v>370.38</v>
      </c>
      <c r="BK2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),$A283,K$67)</f>
        <v>445.64</v>
      </c>
      <c r="BL2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),$A283,L$67)</f>
        <v>482.76</v>
      </c>
      <c r="BM2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),$A283,M$67)</f>
        <v>309.64999999999998</v>
      </c>
      <c r="BN2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),$A283,N$67)</f>
        <v>222.54</v>
      </c>
    </row>
    <row r="284" spans="1:66" x14ac:dyDescent="0.25">
      <c r="A284" s="129">
        <v>217</v>
      </c>
      <c r="B284" s="44"/>
      <c r="C284" s="44">
        <f t="shared" ca="1" si="36"/>
        <v>515</v>
      </c>
      <c r="D284" s="44">
        <f t="shared" ca="1" si="37"/>
        <v>622</v>
      </c>
      <c r="E284" s="44">
        <f t="shared" ca="1" si="38"/>
        <v>493</v>
      </c>
      <c r="F284" s="44">
        <f t="shared" ca="1" si="39"/>
        <v>489</v>
      </c>
      <c r="G284" s="44">
        <f t="shared" ca="1" si="40"/>
        <v>695</v>
      </c>
      <c r="H284" s="44">
        <f t="shared" ca="1" si="41"/>
        <v>812</v>
      </c>
      <c r="I284" s="44">
        <f t="shared" ca="1" si="42"/>
        <v>926</v>
      </c>
      <c r="J284" s="44">
        <f t="shared" ca="1" si="43"/>
        <v>927</v>
      </c>
      <c r="K284" s="44">
        <f t="shared" ca="1" si="44"/>
        <v>1085</v>
      </c>
      <c r="L284" s="44">
        <f t="shared" ca="1" si="45"/>
        <v>1102</v>
      </c>
      <c r="M284" s="44">
        <f t="shared" ca="1" si="46"/>
        <v>686</v>
      </c>
      <c r="N284" s="44">
        <f t="shared" ca="1" si="47"/>
        <v>510</v>
      </c>
      <c r="BC2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),$A284,C$67)</f>
        <v>514.83000000000004</v>
      </c>
      <c r="BD2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),$A284,D$67)</f>
        <v>621.92999999999995</v>
      </c>
      <c r="BE2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),$A284,E$67)</f>
        <v>493.21</v>
      </c>
      <c r="BF2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),$A284,F$67)</f>
        <v>489.37</v>
      </c>
      <c r="BG2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),$A284,G$67)</f>
        <v>694.67</v>
      </c>
      <c r="BH2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),$A284,H$67)</f>
        <v>812.15</v>
      </c>
      <c r="BI2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),$A284,I$67)</f>
        <v>925.6</v>
      </c>
      <c r="BJ2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),$A284,J$67)</f>
        <v>926.83</v>
      </c>
      <c r="BK2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),$A284,K$67)</f>
        <v>1085.0899999999999</v>
      </c>
      <c r="BL2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),$A284,L$67)</f>
        <v>1102.21</v>
      </c>
      <c r="BM2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),$A284,M$67)</f>
        <v>685.98</v>
      </c>
      <c r="BN2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),$A284,N$67)</f>
        <v>509.77</v>
      </c>
    </row>
    <row r="285" spans="1:66" x14ac:dyDescent="0.25">
      <c r="A285" s="129">
        <v>218</v>
      </c>
      <c r="B285" s="44"/>
      <c r="C285" s="44">
        <f t="shared" ca="1" si="36"/>
        <v>0</v>
      </c>
      <c r="D285" s="44">
        <f t="shared" ca="1" si="37"/>
        <v>0</v>
      </c>
      <c r="E285" s="44">
        <f t="shared" ca="1" si="38"/>
        <v>0</v>
      </c>
      <c r="F285" s="44">
        <f t="shared" ca="1" si="39"/>
        <v>0</v>
      </c>
      <c r="G285" s="44">
        <f t="shared" ca="1" si="40"/>
        <v>0</v>
      </c>
      <c r="H285" s="44">
        <f t="shared" ca="1" si="41"/>
        <v>0</v>
      </c>
      <c r="I285" s="44">
        <f t="shared" ca="1" si="42"/>
        <v>0</v>
      </c>
      <c r="J285" s="44">
        <f t="shared" ca="1" si="43"/>
        <v>0</v>
      </c>
      <c r="K285" s="44">
        <f t="shared" ca="1" si="44"/>
        <v>0</v>
      </c>
      <c r="L285" s="44">
        <f t="shared" ca="1" si="45"/>
        <v>0</v>
      </c>
      <c r="M285" s="44">
        <f t="shared" ca="1" si="46"/>
        <v>0</v>
      </c>
      <c r="N285" s="44">
        <f t="shared" ca="1" si="47"/>
        <v>0</v>
      </c>
      <c r="BC2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),$A285,C$67)</f>
        <v>0</v>
      </c>
      <c r="BD2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),$A285,D$67)</f>
        <v>0</v>
      </c>
      <c r="BE2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),$A285,E$67)</f>
        <v>0</v>
      </c>
      <c r="BF2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),$A285,F$67)</f>
        <v>0</v>
      </c>
      <c r="BG2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),$A285,G$67)</f>
        <v>0</v>
      </c>
      <c r="BH2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),$A285,H$67)</f>
        <v>0</v>
      </c>
      <c r="BI2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),$A285,I$67)</f>
        <v>0</v>
      </c>
      <c r="BJ2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),$A285,J$67)</f>
        <v>0</v>
      </c>
      <c r="BK2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),$A285,K$67)</f>
        <v>0</v>
      </c>
      <c r="BL2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),$A285,L$67)</f>
        <v>0</v>
      </c>
      <c r="BM2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),$A285,M$67)</f>
        <v>0</v>
      </c>
      <c r="BN2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),$A285,N$67)</f>
        <v>0</v>
      </c>
    </row>
    <row r="286" spans="1:66" x14ac:dyDescent="0.25">
      <c r="A286" s="129">
        <v>219</v>
      </c>
      <c r="B286" s="44"/>
      <c r="C286" s="44">
        <f t="shared" ca="1" si="36"/>
        <v>0</v>
      </c>
      <c r="D286" s="44">
        <f t="shared" ca="1" si="37"/>
        <v>0</v>
      </c>
      <c r="E286" s="44">
        <f t="shared" ca="1" si="38"/>
        <v>0</v>
      </c>
      <c r="F286" s="44">
        <f t="shared" ca="1" si="39"/>
        <v>0</v>
      </c>
      <c r="G286" s="44">
        <f t="shared" ca="1" si="40"/>
        <v>0</v>
      </c>
      <c r="H286" s="44">
        <f t="shared" ca="1" si="41"/>
        <v>0</v>
      </c>
      <c r="I286" s="44">
        <f t="shared" ca="1" si="42"/>
        <v>0</v>
      </c>
      <c r="J286" s="44">
        <f t="shared" ca="1" si="43"/>
        <v>0</v>
      </c>
      <c r="K286" s="44">
        <f t="shared" ca="1" si="44"/>
        <v>0</v>
      </c>
      <c r="L286" s="44">
        <f t="shared" ca="1" si="45"/>
        <v>0</v>
      </c>
      <c r="M286" s="44">
        <f t="shared" ca="1" si="46"/>
        <v>0</v>
      </c>
      <c r="N286" s="44">
        <f t="shared" ca="1" si="47"/>
        <v>0</v>
      </c>
      <c r="BC2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),$A286,C$67)</f>
        <v>0</v>
      </c>
      <c r="BD2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),$A286,D$67)</f>
        <v>0</v>
      </c>
      <c r="BE2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),$A286,E$67)</f>
        <v>0</v>
      </c>
      <c r="BF2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),$A286,F$67)</f>
        <v>0</v>
      </c>
      <c r="BG2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),$A286,G$67)</f>
        <v>0</v>
      </c>
      <c r="BH2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),$A286,H$67)</f>
        <v>0</v>
      </c>
      <c r="BI2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),$A286,I$67)</f>
        <v>0</v>
      </c>
      <c r="BJ2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),$A286,J$67)</f>
        <v>0</v>
      </c>
      <c r="BK2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),$A286,K$67)</f>
        <v>0</v>
      </c>
      <c r="BL2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),$A286,L$67)</f>
        <v>0</v>
      </c>
      <c r="BM2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),$A286,M$67)</f>
        <v>0</v>
      </c>
      <c r="BN2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),$A286,N$67)</f>
        <v>0</v>
      </c>
    </row>
    <row r="287" spans="1:66" x14ac:dyDescent="0.25">
      <c r="A287" s="129">
        <v>220</v>
      </c>
      <c r="B287" s="44"/>
      <c r="C287" s="44">
        <f t="shared" ca="1" si="36"/>
        <v>62</v>
      </c>
      <c r="D287" s="44">
        <f t="shared" ca="1" si="37"/>
        <v>58</v>
      </c>
      <c r="E287" s="44">
        <f t="shared" ca="1" si="38"/>
        <v>50</v>
      </c>
      <c r="F287" s="44">
        <f t="shared" ca="1" si="39"/>
        <v>64</v>
      </c>
      <c r="G287" s="44">
        <f t="shared" ca="1" si="40"/>
        <v>99</v>
      </c>
      <c r="H287" s="44">
        <f t="shared" ca="1" si="41"/>
        <v>125</v>
      </c>
      <c r="I287" s="44">
        <f t="shared" ca="1" si="42"/>
        <v>135</v>
      </c>
      <c r="J287" s="44">
        <f t="shared" ca="1" si="43"/>
        <v>115</v>
      </c>
      <c r="K287" s="44">
        <f t="shared" ca="1" si="44"/>
        <v>127</v>
      </c>
      <c r="L287" s="44">
        <f t="shared" ca="1" si="45"/>
        <v>146</v>
      </c>
      <c r="M287" s="44">
        <f t="shared" ca="1" si="46"/>
        <v>102</v>
      </c>
      <c r="N287" s="44">
        <f t="shared" ca="1" si="47"/>
        <v>77</v>
      </c>
      <c r="BC2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),$A287,C$67)</f>
        <v>61.85</v>
      </c>
      <c r="BD2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),$A287,D$67)</f>
        <v>58.23</v>
      </c>
      <c r="BE2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),$A287,E$67)</f>
        <v>50.34</v>
      </c>
      <c r="BF2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),$A287,F$67)</f>
        <v>63.61</v>
      </c>
      <c r="BG2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),$A287,G$67)</f>
        <v>99.48</v>
      </c>
      <c r="BH2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),$A287,H$67)</f>
        <v>125.23</v>
      </c>
      <c r="BI2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),$A287,I$67)</f>
        <v>134.83000000000001</v>
      </c>
      <c r="BJ2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),$A287,J$67)</f>
        <v>115.48</v>
      </c>
      <c r="BK2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),$A287,K$67)</f>
        <v>127</v>
      </c>
      <c r="BL2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),$A287,L$67)</f>
        <v>145.51</v>
      </c>
      <c r="BM2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),$A287,M$67)</f>
        <v>102.02</v>
      </c>
      <c r="BN2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),$A287,N$67)</f>
        <v>77.41</v>
      </c>
    </row>
    <row r="288" spans="1:66" x14ac:dyDescent="0.25">
      <c r="A288" s="129">
        <v>221</v>
      </c>
      <c r="B288" s="44"/>
      <c r="C288" s="44">
        <f t="shared" ca="1" si="36"/>
        <v>0</v>
      </c>
      <c r="D288" s="44">
        <f t="shared" ca="1" si="37"/>
        <v>0</v>
      </c>
      <c r="E288" s="44">
        <f t="shared" ca="1" si="38"/>
        <v>0</v>
      </c>
      <c r="F288" s="44">
        <f t="shared" ca="1" si="39"/>
        <v>0</v>
      </c>
      <c r="G288" s="44">
        <f t="shared" ca="1" si="40"/>
        <v>0</v>
      </c>
      <c r="H288" s="44">
        <f t="shared" ca="1" si="41"/>
        <v>0</v>
      </c>
      <c r="I288" s="44">
        <f t="shared" ca="1" si="42"/>
        <v>0</v>
      </c>
      <c r="J288" s="44">
        <f t="shared" ca="1" si="43"/>
        <v>0</v>
      </c>
      <c r="K288" s="44">
        <f t="shared" ca="1" si="44"/>
        <v>0</v>
      </c>
      <c r="L288" s="44">
        <f t="shared" ca="1" si="45"/>
        <v>0</v>
      </c>
      <c r="M288" s="44">
        <f t="shared" ca="1" si="46"/>
        <v>0</v>
      </c>
      <c r="N288" s="44">
        <f t="shared" ca="1" si="47"/>
        <v>0</v>
      </c>
      <c r="BC28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),$A288,C$67)</f>
        <v>0</v>
      </c>
      <c r="BD28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),$A288,D$67)</f>
        <v>0</v>
      </c>
      <c r="BE28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),$A288,E$67)</f>
        <v>0</v>
      </c>
      <c r="BF28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),$A288,F$67)</f>
        <v>0</v>
      </c>
      <c r="BG28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),$A288,G$67)</f>
        <v>0</v>
      </c>
      <c r="BH28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),$A288,H$67)</f>
        <v>0</v>
      </c>
      <c r="BI28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),$A288,I$67)</f>
        <v>0</v>
      </c>
      <c r="BJ28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),$A288,J$67)</f>
        <v>0</v>
      </c>
      <c r="BK28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),$A288,K$67)</f>
        <v>0</v>
      </c>
      <c r="BL28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),$A288,L$67)</f>
        <v>0</v>
      </c>
      <c r="BM28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),$A288,M$67)</f>
        <v>0</v>
      </c>
      <c r="BN28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),$A288,N$67)</f>
        <v>0</v>
      </c>
    </row>
    <row r="289" spans="1:66" x14ac:dyDescent="0.25">
      <c r="A289" s="129">
        <v>222</v>
      </c>
      <c r="B289" s="44"/>
      <c r="C289" s="44">
        <f t="shared" ca="1" si="36"/>
        <v>1192</v>
      </c>
      <c r="D289" s="44">
        <f t="shared" ca="1" si="37"/>
        <v>1261</v>
      </c>
      <c r="E289" s="44">
        <f t="shared" ca="1" si="38"/>
        <v>1124</v>
      </c>
      <c r="F289" s="44">
        <f t="shared" ca="1" si="39"/>
        <v>1017</v>
      </c>
      <c r="G289" s="44">
        <f t="shared" ca="1" si="40"/>
        <v>1307</v>
      </c>
      <c r="H289" s="44">
        <f t="shared" ca="1" si="41"/>
        <v>1659</v>
      </c>
      <c r="I289" s="44">
        <f t="shared" ca="1" si="42"/>
        <v>1501</v>
      </c>
      <c r="J289" s="44">
        <f t="shared" ca="1" si="43"/>
        <v>1236</v>
      </c>
      <c r="K289" s="44">
        <f t="shared" ca="1" si="44"/>
        <v>1423</v>
      </c>
      <c r="L289" s="44">
        <f t="shared" ca="1" si="45"/>
        <v>1951</v>
      </c>
      <c r="M289" s="44">
        <f t="shared" ca="1" si="46"/>
        <v>1458</v>
      </c>
      <c r="N289" s="44">
        <f t="shared" ca="1" si="47"/>
        <v>1171</v>
      </c>
      <c r="BC28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),$A289,C$67)</f>
        <v>1191.57</v>
      </c>
      <c r="BD28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),$A289,D$67)</f>
        <v>1261.22</v>
      </c>
      <c r="BE28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),$A289,E$67)</f>
        <v>1123.83</v>
      </c>
      <c r="BF28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),$A289,F$67)</f>
        <v>1016.8</v>
      </c>
      <c r="BG28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),$A289,G$67)</f>
        <v>1307.3699999999999</v>
      </c>
      <c r="BH28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),$A289,H$67)</f>
        <v>1658.64</v>
      </c>
      <c r="BI28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),$A289,I$67)</f>
        <v>1501.46</v>
      </c>
      <c r="BJ28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),$A289,J$67)</f>
        <v>1236.01</v>
      </c>
      <c r="BK28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),$A289,K$67)</f>
        <v>1422.96</v>
      </c>
      <c r="BL28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),$A289,L$67)</f>
        <v>1951.32</v>
      </c>
      <c r="BM28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),$A289,M$67)</f>
        <v>1458.1</v>
      </c>
      <c r="BN28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),$A289,N$67)</f>
        <v>1171.0899999999999</v>
      </c>
    </row>
    <row r="290" spans="1:66" x14ac:dyDescent="0.25">
      <c r="A290" s="129">
        <v>223</v>
      </c>
      <c r="B290" s="44"/>
      <c r="C290" s="44">
        <f t="shared" ca="1" si="36"/>
        <v>0</v>
      </c>
      <c r="D290" s="44">
        <f t="shared" ca="1" si="37"/>
        <v>0</v>
      </c>
      <c r="E290" s="44">
        <f t="shared" ca="1" si="38"/>
        <v>0</v>
      </c>
      <c r="F290" s="44">
        <f t="shared" ca="1" si="39"/>
        <v>0</v>
      </c>
      <c r="G290" s="44">
        <f t="shared" ca="1" si="40"/>
        <v>0</v>
      </c>
      <c r="H290" s="44">
        <f t="shared" ca="1" si="41"/>
        <v>0</v>
      </c>
      <c r="I290" s="44">
        <f t="shared" ca="1" si="42"/>
        <v>0</v>
      </c>
      <c r="J290" s="44">
        <f t="shared" ca="1" si="43"/>
        <v>0</v>
      </c>
      <c r="K290" s="44">
        <f t="shared" ca="1" si="44"/>
        <v>0</v>
      </c>
      <c r="L290" s="44">
        <f t="shared" ca="1" si="45"/>
        <v>0</v>
      </c>
      <c r="M290" s="44">
        <f t="shared" ca="1" si="46"/>
        <v>0</v>
      </c>
      <c r="N290" s="44">
        <f t="shared" ca="1" si="47"/>
        <v>0</v>
      </c>
      <c r="BC29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),$A290,C$67)</f>
        <v>0</v>
      </c>
      <c r="BD29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),$A290,D$67)</f>
        <v>0</v>
      </c>
      <c r="BE29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),$A290,E$67)</f>
        <v>0</v>
      </c>
      <c r="BF29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),$A290,F$67)</f>
        <v>0</v>
      </c>
      <c r="BG29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),$A290,G$67)</f>
        <v>0</v>
      </c>
      <c r="BH29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),$A290,H$67)</f>
        <v>0</v>
      </c>
      <c r="BI29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),$A290,I$67)</f>
        <v>0</v>
      </c>
      <c r="BJ29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),$A290,J$67)</f>
        <v>0</v>
      </c>
      <c r="BK29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),$A290,K$67)</f>
        <v>0</v>
      </c>
      <c r="BL29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),$A290,L$67)</f>
        <v>0</v>
      </c>
      <c r="BM29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),$A290,M$67)</f>
        <v>0</v>
      </c>
      <c r="BN29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),$A290,N$67)</f>
        <v>0</v>
      </c>
    </row>
    <row r="291" spans="1:66" x14ac:dyDescent="0.25">
      <c r="A291" s="129">
        <v>224</v>
      </c>
      <c r="B291" s="44"/>
      <c r="C291" s="44">
        <f t="shared" ca="1" si="36"/>
        <v>0</v>
      </c>
      <c r="D291" s="44">
        <f t="shared" ca="1" si="37"/>
        <v>0</v>
      </c>
      <c r="E291" s="44">
        <f t="shared" ca="1" si="38"/>
        <v>0</v>
      </c>
      <c r="F291" s="44">
        <f t="shared" ca="1" si="39"/>
        <v>0</v>
      </c>
      <c r="G291" s="44">
        <f t="shared" ca="1" si="40"/>
        <v>0</v>
      </c>
      <c r="H291" s="44">
        <f t="shared" ca="1" si="41"/>
        <v>0</v>
      </c>
      <c r="I291" s="44">
        <f t="shared" ca="1" si="42"/>
        <v>0</v>
      </c>
      <c r="J291" s="44">
        <f t="shared" ca="1" si="43"/>
        <v>0</v>
      </c>
      <c r="K291" s="44">
        <f t="shared" ca="1" si="44"/>
        <v>0</v>
      </c>
      <c r="L291" s="44">
        <f t="shared" ca="1" si="45"/>
        <v>0</v>
      </c>
      <c r="M291" s="44">
        <f t="shared" ca="1" si="46"/>
        <v>0</v>
      </c>
      <c r="N291" s="44">
        <f t="shared" ca="1" si="47"/>
        <v>0</v>
      </c>
      <c r="BC29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),$A291,C$67)</f>
        <v>0</v>
      </c>
      <c r="BD29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),$A291,D$67)</f>
        <v>0</v>
      </c>
      <c r="BE29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),$A291,E$67)</f>
        <v>0</v>
      </c>
      <c r="BF29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),$A291,F$67)</f>
        <v>0</v>
      </c>
      <c r="BG29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),$A291,G$67)</f>
        <v>0</v>
      </c>
      <c r="BH29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),$A291,H$67)</f>
        <v>0</v>
      </c>
      <c r="BI29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),$A291,I$67)</f>
        <v>0</v>
      </c>
      <c r="BJ29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),$A291,J$67)</f>
        <v>0</v>
      </c>
      <c r="BK29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),$A291,K$67)</f>
        <v>0</v>
      </c>
      <c r="BL29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),$A291,L$67)</f>
        <v>0</v>
      </c>
      <c r="BM29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),$A291,M$67)</f>
        <v>0</v>
      </c>
      <c r="BN29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),$A291,N$67)</f>
        <v>0</v>
      </c>
    </row>
    <row r="292" spans="1:66" x14ac:dyDescent="0.25">
      <c r="A292" s="129">
        <v>225</v>
      </c>
      <c r="B292" s="44"/>
      <c r="C292" s="44">
        <f t="shared" ca="1" si="36"/>
        <v>379</v>
      </c>
      <c r="D292" s="44">
        <f t="shared" ca="1" si="37"/>
        <v>476</v>
      </c>
      <c r="E292" s="44">
        <f t="shared" ca="1" si="38"/>
        <v>511</v>
      </c>
      <c r="F292" s="44">
        <f t="shared" ca="1" si="39"/>
        <v>376</v>
      </c>
      <c r="G292" s="44">
        <f t="shared" ca="1" si="40"/>
        <v>187</v>
      </c>
      <c r="H292" s="44">
        <f t="shared" ca="1" si="41"/>
        <v>75</v>
      </c>
      <c r="I292" s="44">
        <f t="shared" ca="1" si="42"/>
        <v>40</v>
      </c>
      <c r="J292" s="44">
        <f t="shared" ca="1" si="43"/>
        <v>25</v>
      </c>
      <c r="K292" s="44">
        <f t="shared" ca="1" si="44"/>
        <v>20</v>
      </c>
      <c r="L292" s="44">
        <f t="shared" ca="1" si="45"/>
        <v>31</v>
      </c>
      <c r="M292" s="44">
        <f t="shared" ca="1" si="46"/>
        <v>76</v>
      </c>
      <c r="N292" s="44">
        <f t="shared" ca="1" si="47"/>
        <v>213</v>
      </c>
      <c r="BC29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),$A292,C$67)</f>
        <v>378.79</v>
      </c>
      <c r="BD29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),$A292,D$67)</f>
        <v>475.53</v>
      </c>
      <c r="BE29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),$A292,E$67)</f>
        <v>510.79</v>
      </c>
      <c r="BF29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),$A292,F$67)</f>
        <v>376.24</v>
      </c>
      <c r="BG29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),$A292,G$67)</f>
        <v>187.19</v>
      </c>
      <c r="BH29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),$A292,H$67)</f>
        <v>74.87</v>
      </c>
      <c r="BI29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),$A292,I$67)</f>
        <v>40.31</v>
      </c>
      <c r="BJ29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),$A292,J$67)</f>
        <v>25.12</v>
      </c>
      <c r="BK29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),$A292,K$67)</f>
        <v>19.91</v>
      </c>
      <c r="BL29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),$A292,L$67)</f>
        <v>31.47</v>
      </c>
      <c r="BM29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),$A292,M$67)</f>
        <v>76.010000000000005</v>
      </c>
      <c r="BN29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),$A292,N$67)</f>
        <v>212.65</v>
      </c>
    </row>
    <row r="293" spans="1:66" x14ac:dyDescent="0.25">
      <c r="A293" s="129">
        <v>226</v>
      </c>
      <c r="B293" s="44"/>
      <c r="C293" s="44">
        <f t="shared" ca="1" si="36"/>
        <v>0</v>
      </c>
      <c r="D293" s="44">
        <f t="shared" ca="1" si="37"/>
        <v>0</v>
      </c>
      <c r="E293" s="44">
        <f t="shared" ca="1" si="38"/>
        <v>0</v>
      </c>
      <c r="F293" s="44">
        <f t="shared" ca="1" si="39"/>
        <v>0</v>
      </c>
      <c r="G293" s="44">
        <f t="shared" ca="1" si="40"/>
        <v>0</v>
      </c>
      <c r="H293" s="44">
        <f t="shared" ca="1" si="41"/>
        <v>0</v>
      </c>
      <c r="I293" s="44">
        <f t="shared" ca="1" si="42"/>
        <v>0</v>
      </c>
      <c r="J293" s="44">
        <f t="shared" ca="1" si="43"/>
        <v>0</v>
      </c>
      <c r="K293" s="44">
        <f t="shared" ca="1" si="44"/>
        <v>0</v>
      </c>
      <c r="L293" s="44">
        <f t="shared" ca="1" si="45"/>
        <v>0</v>
      </c>
      <c r="M293" s="44">
        <f t="shared" ca="1" si="46"/>
        <v>0</v>
      </c>
      <c r="N293" s="44">
        <f t="shared" ca="1" si="47"/>
        <v>0</v>
      </c>
      <c r="BC29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),$A293,C$67)</f>
        <v>0</v>
      </c>
      <c r="BD29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),$A293,D$67)</f>
        <v>0</v>
      </c>
      <c r="BE29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),$A293,E$67)</f>
        <v>0</v>
      </c>
      <c r="BF29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),$A293,F$67)</f>
        <v>0</v>
      </c>
      <c r="BG29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),$A293,G$67)</f>
        <v>0</v>
      </c>
      <c r="BH29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),$A293,H$67)</f>
        <v>0</v>
      </c>
      <c r="BI29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),$A293,I$67)</f>
        <v>0</v>
      </c>
      <c r="BJ29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),$A293,J$67)</f>
        <v>0</v>
      </c>
      <c r="BK29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),$A293,K$67)</f>
        <v>0</v>
      </c>
      <c r="BL29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),$A293,L$67)</f>
        <v>0</v>
      </c>
      <c r="BM29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),$A293,M$67)</f>
        <v>0</v>
      </c>
      <c r="BN29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),$A293,N$67)</f>
        <v>0</v>
      </c>
    </row>
    <row r="294" spans="1:66" x14ac:dyDescent="0.25">
      <c r="A294" s="129">
        <v>227</v>
      </c>
      <c r="B294" s="44"/>
      <c r="C294" s="44">
        <f t="shared" ca="1" si="36"/>
        <v>1415</v>
      </c>
      <c r="D294" s="44">
        <f t="shared" ca="1" si="37"/>
        <v>1596</v>
      </c>
      <c r="E294" s="44">
        <f t="shared" ca="1" si="38"/>
        <v>1621</v>
      </c>
      <c r="F294" s="44">
        <f t="shared" ca="1" si="39"/>
        <v>1287</v>
      </c>
      <c r="G294" s="44">
        <f t="shared" ca="1" si="40"/>
        <v>879</v>
      </c>
      <c r="H294" s="44">
        <f t="shared" ca="1" si="41"/>
        <v>655</v>
      </c>
      <c r="I294" s="44">
        <f t="shared" ca="1" si="42"/>
        <v>521</v>
      </c>
      <c r="J294" s="44">
        <f t="shared" ca="1" si="43"/>
        <v>442</v>
      </c>
      <c r="K294" s="44">
        <f t="shared" ca="1" si="44"/>
        <v>406</v>
      </c>
      <c r="L294" s="44">
        <f t="shared" ca="1" si="45"/>
        <v>474</v>
      </c>
      <c r="M294" s="44">
        <f t="shared" ca="1" si="46"/>
        <v>694</v>
      </c>
      <c r="N294" s="44">
        <f t="shared" ca="1" si="47"/>
        <v>1071</v>
      </c>
      <c r="BC29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),$A294,C$67)</f>
        <v>1414.51</v>
      </c>
      <c r="BD29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),$A294,D$67)</f>
        <v>1595.67</v>
      </c>
      <c r="BE29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),$A294,E$67)</f>
        <v>1620.96</v>
      </c>
      <c r="BF29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),$A294,F$67)</f>
        <v>1286.6500000000001</v>
      </c>
      <c r="BG29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),$A294,G$67)</f>
        <v>879.46</v>
      </c>
      <c r="BH29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),$A294,H$67)</f>
        <v>654.85</v>
      </c>
      <c r="BI29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),$A294,I$67)</f>
        <v>521.49</v>
      </c>
      <c r="BJ29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),$A294,J$67)</f>
        <v>441.67</v>
      </c>
      <c r="BK29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),$A294,K$67)</f>
        <v>406.18</v>
      </c>
      <c r="BL29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),$A294,L$67)</f>
        <v>474.41</v>
      </c>
      <c r="BM29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),$A294,M$67)</f>
        <v>693.98</v>
      </c>
      <c r="BN29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),$A294,N$67)</f>
        <v>1071.45</v>
      </c>
    </row>
    <row r="295" spans="1:66" x14ac:dyDescent="0.25">
      <c r="A295" s="129">
        <v>228</v>
      </c>
      <c r="B295" s="44"/>
      <c r="C295" s="44">
        <f t="shared" ca="1" si="36"/>
        <v>1546</v>
      </c>
      <c r="D295" s="44">
        <f t="shared" ca="1" si="37"/>
        <v>1742</v>
      </c>
      <c r="E295" s="44">
        <f t="shared" ca="1" si="38"/>
        <v>1771</v>
      </c>
      <c r="F295" s="44">
        <f t="shared" ca="1" si="39"/>
        <v>1406</v>
      </c>
      <c r="G295" s="44">
        <f t="shared" ca="1" si="40"/>
        <v>961</v>
      </c>
      <c r="H295" s="44">
        <f t="shared" ca="1" si="41"/>
        <v>716</v>
      </c>
      <c r="I295" s="44">
        <f t="shared" ca="1" si="42"/>
        <v>570</v>
      </c>
      <c r="J295" s="44">
        <f t="shared" ca="1" si="43"/>
        <v>482</v>
      </c>
      <c r="K295" s="44">
        <f t="shared" ca="1" si="44"/>
        <v>444</v>
      </c>
      <c r="L295" s="44">
        <f t="shared" ca="1" si="45"/>
        <v>519</v>
      </c>
      <c r="M295" s="44">
        <f t="shared" ca="1" si="46"/>
        <v>758</v>
      </c>
      <c r="N295" s="44">
        <f t="shared" ca="1" si="47"/>
        <v>1171</v>
      </c>
      <c r="BC29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),$A295,C$67)</f>
        <v>1545.57</v>
      </c>
      <c r="BD29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),$A295,D$67)</f>
        <v>1742.08</v>
      </c>
      <c r="BE29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),$A295,E$67)</f>
        <v>1770.77</v>
      </c>
      <c r="BF29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),$A295,F$67)</f>
        <v>1406.28</v>
      </c>
      <c r="BG29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),$A295,G$67)</f>
        <v>960.84</v>
      </c>
      <c r="BH29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),$A295,H$67)</f>
        <v>715.5</v>
      </c>
      <c r="BI29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),$A295,I$67)</f>
        <v>569.62</v>
      </c>
      <c r="BJ29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),$A295,J$67)</f>
        <v>482.13</v>
      </c>
      <c r="BK29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),$A295,K$67)</f>
        <v>443.62</v>
      </c>
      <c r="BL29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),$A295,L$67)</f>
        <v>518.54999999999995</v>
      </c>
      <c r="BM29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),$A295,M$67)</f>
        <v>758.16</v>
      </c>
      <c r="BN29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),$A295,N$67)</f>
        <v>1170.57</v>
      </c>
    </row>
    <row r="296" spans="1:66" x14ac:dyDescent="0.25">
      <c r="A296" s="129">
        <v>229</v>
      </c>
      <c r="B296" s="44"/>
      <c r="C296" s="44">
        <f t="shared" ca="1" si="36"/>
        <v>3639</v>
      </c>
      <c r="D296" s="44">
        <f t="shared" ca="1" si="37"/>
        <v>4276</v>
      </c>
      <c r="E296" s="44">
        <f t="shared" ca="1" si="38"/>
        <v>4529</v>
      </c>
      <c r="F296" s="44">
        <f t="shared" ca="1" si="39"/>
        <v>3651</v>
      </c>
      <c r="G296" s="44">
        <f t="shared" ca="1" si="40"/>
        <v>2310</v>
      </c>
      <c r="H296" s="44">
        <f t="shared" ca="1" si="41"/>
        <v>1465</v>
      </c>
      <c r="I296" s="44">
        <f t="shared" ca="1" si="42"/>
        <v>1034</v>
      </c>
      <c r="J296" s="44">
        <f t="shared" ca="1" si="43"/>
        <v>794</v>
      </c>
      <c r="K296" s="44">
        <f t="shared" ca="1" si="44"/>
        <v>690</v>
      </c>
      <c r="L296" s="44">
        <f t="shared" ca="1" si="45"/>
        <v>871</v>
      </c>
      <c r="M296" s="44">
        <f t="shared" ca="1" si="46"/>
        <v>1460</v>
      </c>
      <c r="N296" s="44">
        <f t="shared" ca="1" si="47"/>
        <v>2545</v>
      </c>
      <c r="BC29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),$A296,C$67)</f>
        <v>3639.41</v>
      </c>
      <c r="BD29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),$A296,D$67)</f>
        <v>4275.8</v>
      </c>
      <c r="BE29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),$A296,E$67)</f>
        <v>4529.41</v>
      </c>
      <c r="BF29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),$A296,F$67)</f>
        <v>3650.68</v>
      </c>
      <c r="BG29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),$A296,G$67)</f>
        <v>2310.2399999999998</v>
      </c>
      <c r="BH29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),$A296,H$67)</f>
        <v>1465.24</v>
      </c>
      <c r="BI29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),$A296,I$67)</f>
        <v>1033.72</v>
      </c>
      <c r="BJ29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),$A296,J$67)</f>
        <v>793.8</v>
      </c>
      <c r="BK29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),$A296,K$67)</f>
        <v>690.23</v>
      </c>
      <c r="BL29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),$A296,L$67)</f>
        <v>871.08</v>
      </c>
      <c r="BM29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),$A296,M$67)</f>
        <v>1460.21</v>
      </c>
      <c r="BN29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),$A296,N$67)</f>
        <v>2544.84</v>
      </c>
    </row>
    <row r="297" spans="1:66" x14ac:dyDescent="0.25">
      <c r="A297" s="129">
        <v>230</v>
      </c>
      <c r="B297" s="44"/>
      <c r="C297" s="44">
        <f t="shared" ca="1" si="36"/>
        <v>3672</v>
      </c>
      <c r="D297" s="44">
        <f t="shared" ca="1" si="37"/>
        <v>4313</v>
      </c>
      <c r="E297" s="44">
        <f t="shared" ca="1" si="38"/>
        <v>4569</v>
      </c>
      <c r="F297" s="44">
        <f t="shared" ca="1" si="39"/>
        <v>3684</v>
      </c>
      <c r="G297" s="44">
        <f t="shared" ca="1" si="40"/>
        <v>2332</v>
      </c>
      <c r="H297" s="44">
        <f t="shared" ca="1" si="41"/>
        <v>1479</v>
      </c>
      <c r="I297" s="44">
        <f t="shared" ca="1" si="42"/>
        <v>1043</v>
      </c>
      <c r="J297" s="44">
        <f t="shared" ca="1" si="43"/>
        <v>801</v>
      </c>
      <c r="K297" s="44">
        <f t="shared" ca="1" si="44"/>
        <v>696</v>
      </c>
      <c r="L297" s="44">
        <f t="shared" ca="1" si="45"/>
        <v>879</v>
      </c>
      <c r="M297" s="44">
        <f t="shared" ca="1" si="46"/>
        <v>1474</v>
      </c>
      <c r="N297" s="44">
        <f t="shared" ca="1" si="47"/>
        <v>2567</v>
      </c>
      <c r="BC29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),$A297,C$67)</f>
        <v>3671.5</v>
      </c>
      <c r="BD29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),$A297,D$67)</f>
        <v>4312.53</v>
      </c>
      <c r="BE29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),$A297,E$67)</f>
        <v>4569.1400000000003</v>
      </c>
      <c r="BF29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),$A297,F$67)</f>
        <v>3683.7</v>
      </c>
      <c r="BG29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),$A297,G$67)</f>
        <v>2331.71</v>
      </c>
      <c r="BH29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),$A297,H$67)</f>
        <v>1478.67</v>
      </c>
      <c r="BI29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),$A297,I$67)</f>
        <v>1043.07</v>
      </c>
      <c r="BJ29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),$A297,J$67)</f>
        <v>800.91</v>
      </c>
      <c r="BK29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),$A297,K$67)</f>
        <v>696.3</v>
      </c>
      <c r="BL29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),$A297,L$67)</f>
        <v>878.71</v>
      </c>
      <c r="BM29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),$A297,M$67)</f>
        <v>1473.76</v>
      </c>
      <c r="BN29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),$A297,N$67)</f>
        <v>2567.46</v>
      </c>
    </row>
    <row r="298" spans="1:66" x14ac:dyDescent="0.25">
      <c r="A298" s="129">
        <v>231</v>
      </c>
      <c r="B298" s="44"/>
      <c r="C298" s="44">
        <f t="shared" ca="1" si="36"/>
        <v>0</v>
      </c>
      <c r="D298" s="44">
        <f t="shared" ca="1" si="37"/>
        <v>0</v>
      </c>
      <c r="E298" s="44">
        <f t="shared" ca="1" si="38"/>
        <v>0</v>
      </c>
      <c r="F298" s="44">
        <f t="shared" ca="1" si="39"/>
        <v>0</v>
      </c>
      <c r="G298" s="44">
        <f t="shared" ca="1" si="40"/>
        <v>0</v>
      </c>
      <c r="H298" s="44">
        <f t="shared" ca="1" si="41"/>
        <v>0</v>
      </c>
      <c r="I298" s="44">
        <f t="shared" ca="1" si="42"/>
        <v>0</v>
      </c>
      <c r="J298" s="44">
        <f t="shared" ca="1" si="43"/>
        <v>0</v>
      </c>
      <c r="K298" s="44">
        <f t="shared" ca="1" si="44"/>
        <v>0</v>
      </c>
      <c r="L298" s="44">
        <f t="shared" ca="1" si="45"/>
        <v>0</v>
      </c>
      <c r="M298" s="44">
        <f t="shared" ca="1" si="46"/>
        <v>0</v>
      </c>
      <c r="N298" s="44">
        <f t="shared" ca="1" si="47"/>
        <v>0</v>
      </c>
      <c r="BC29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),$A298,C$67)</f>
        <v>0</v>
      </c>
      <c r="BD29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),$A298,D$67)</f>
        <v>0</v>
      </c>
      <c r="BE29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),$A298,E$67)</f>
        <v>0</v>
      </c>
      <c r="BF29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),$A298,F$67)</f>
        <v>0</v>
      </c>
      <c r="BG29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),$A298,G$67)</f>
        <v>0</v>
      </c>
      <c r="BH29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),$A298,H$67)</f>
        <v>0</v>
      </c>
      <c r="BI29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),$A298,I$67)</f>
        <v>0</v>
      </c>
      <c r="BJ29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),$A298,J$67)</f>
        <v>0</v>
      </c>
      <c r="BK29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),$A298,K$67)</f>
        <v>0</v>
      </c>
      <c r="BL29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),$A298,L$67)</f>
        <v>0</v>
      </c>
      <c r="BM29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),$A298,M$67)</f>
        <v>0</v>
      </c>
      <c r="BN29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),$A298,N$67)</f>
        <v>0</v>
      </c>
    </row>
    <row r="299" spans="1:66" x14ac:dyDescent="0.25">
      <c r="A299" s="129">
        <v>232</v>
      </c>
      <c r="B299" s="44"/>
      <c r="C299" s="44">
        <f t="shared" ca="1" si="36"/>
        <v>0</v>
      </c>
      <c r="D299" s="44">
        <f t="shared" ca="1" si="37"/>
        <v>0</v>
      </c>
      <c r="E299" s="44">
        <f t="shared" ca="1" si="38"/>
        <v>0</v>
      </c>
      <c r="F299" s="44">
        <f t="shared" ca="1" si="39"/>
        <v>0</v>
      </c>
      <c r="G299" s="44">
        <f t="shared" ca="1" si="40"/>
        <v>0</v>
      </c>
      <c r="H299" s="44">
        <f t="shared" ca="1" si="41"/>
        <v>0</v>
      </c>
      <c r="I299" s="44">
        <f t="shared" ca="1" si="42"/>
        <v>0</v>
      </c>
      <c r="J299" s="44">
        <f t="shared" ca="1" si="43"/>
        <v>0</v>
      </c>
      <c r="K299" s="44">
        <f t="shared" ca="1" si="44"/>
        <v>0</v>
      </c>
      <c r="L299" s="44">
        <f t="shared" ca="1" si="45"/>
        <v>0</v>
      </c>
      <c r="M299" s="44">
        <f t="shared" ca="1" si="46"/>
        <v>0</v>
      </c>
      <c r="N299" s="44">
        <f t="shared" ca="1" si="47"/>
        <v>0</v>
      </c>
      <c r="BC29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),$A299,C$67)</f>
        <v>0</v>
      </c>
      <c r="BD29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),$A299,D$67)</f>
        <v>0</v>
      </c>
      <c r="BE29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),$A299,E$67)</f>
        <v>0</v>
      </c>
      <c r="BF29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),$A299,F$67)</f>
        <v>0</v>
      </c>
      <c r="BG29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),$A299,G$67)</f>
        <v>0</v>
      </c>
      <c r="BH29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),$A299,H$67)</f>
        <v>0</v>
      </c>
      <c r="BI29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),$A299,I$67)</f>
        <v>0</v>
      </c>
      <c r="BJ29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),$A299,J$67)</f>
        <v>0</v>
      </c>
      <c r="BK29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),$A299,K$67)</f>
        <v>0</v>
      </c>
      <c r="BL29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),$A299,L$67)</f>
        <v>0</v>
      </c>
      <c r="BM29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),$A299,M$67)</f>
        <v>0</v>
      </c>
      <c r="BN29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),$A299,N$67)</f>
        <v>0</v>
      </c>
    </row>
    <row r="300" spans="1:66" x14ac:dyDescent="0.25">
      <c r="A300" s="129">
        <v>233</v>
      </c>
      <c r="B300" s="44"/>
      <c r="C300" s="44">
        <f t="shared" ca="1" si="36"/>
        <v>0</v>
      </c>
      <c r="D300" s="44">
        <f t="shared" ca="1" si="37"/>
        <v>0</v>
      </c>
      <c r="E300" s="44">
        <f t="shared" ca="1" si="38"/>
        <v>0</v>
      </c>
      <c r="F300" s="44">
        <f t="shared" ca="1" si="39"/>
        <v>0</v>
      </c>
      <c r="G300" s="44">
        <f t="shared" ca="1" si="40"/>
        <v>0</v>
      </c>
      <c r="H300" s="44">
        <f t="shared" ca="1" si="41"/>
        <v>0</v>
      </c>
      <c r="I300" s="44">
        <f t="shared" ca="1" si="42"/>
        <v>0</v>
      </c>
      <c r="J300" s="44">
        <f t="shared" ca="1" si="43"/>
        <v>0</v>
      </c>
      <c r="K300" s="44">
        <f t="shared" ca="1" si="44"/>
        <v>0</v>
      </c>
      <c r="L300" s="44">
        <f t="shared" ca="1" si="45"/>
        <v>0</v>
      </c>
      <c r="M300" s="44">
        <f t="shared" ca="1" si="46"/>
        <v>0</v>
      </c>
      <c r="N300" s="44">
        <f t="shared" ca="1" si="47"/>
        <v>0</v>
      </c>
      <c r="BC30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),$A300,C$67)</f>
        <v>0</v>
      </c>
      <c r="BD30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),$A300,D$67)</f>
        <v>0</v>
      </c>
      <c r="BE30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),$A300,E$67)</f>
        <v>0</v>
      </c>
      <c r="BF30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),$A300,F$67)</f>
        <v>0</v>
      </c>
      <c r="BG30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),$A300,G$67)</f>
        <v>0</v>
      </c>
      <c r="BH30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),$A300,H$67)</f>
        <v>0</v>
      </c>
      <c r="BI30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),$A300,I$67)</f>
        <v>0</v>
      </c>
      <c r="BJ30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),$A300,J$67)</f>
        <v>0</v>
      </c>
      <c r="BK30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),$A300,K$67)</f>
        <v>0</v>
      </c>
      <c r="BL30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),$A300,L$67)</f>
        <v>0</v>
      </c>
      <c r="BM30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),$A300,M$67)</f>
        <v>0</v>
      </c>
      <c r="BN30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),$A300,N$67)</f>
        <v>0</v>
      </c>
    </row>
    <row r="301" spans="1:66" x14ac:dyDescent="0.25">
      <c r="A301" s="129">
        <v>234</v>
      </c>
      <c r="B301" s="44"/>
      <c r="C301" s="44">
        <f t="shared" ca="1" si="36"/>
        <v>0</v>
      </c>
      <c r="D301" s="44">
        <f t="shared" ca="1" si="37"/>
        <v>0</v>
      </c>
      <c r="E301" s="44">
        <f t="shared" ca="1" si="38"/>
        <v>0</v>
      </c>
      <c r="F301" s="44">
        <f t="shared" ca="1" si="39"/>
        <v>0</v>
      </c>
      <c r="G301" s="44">
        <f t="shared" ca="1" si="40"/>
        <v>0</v>
      </c>
      <c r="H301" s="44">
        <f t="shared" ca="1" si="41"/>
        <v>0</v>
      </c>
      <c r="I301" s="44">
        <f t="shared" ca="1" si="42"/>
        <v>0</v>
      </c>
      <c r="J301" s="44">
        <f t="shared" ca="1" si="43"/>
        <v>0</v>
      </c>
      <c r="K301" s="44">
        <f t="shared" ca="1" si="44"/>
        <v>0</v>
      </c>
      <c r="L301" s="44">
        <f t="shared" ca="1" si="45"/>
        <v>0</v>
      </c>
      <c r="M301" s="44">
        <f t="shared" ca="1" si="46"/>
        <v>0</v>
      </c>
      <c r="N301" s="44">
        <f t="shared" ca="1" si="47"/>
        <v>0</v>
      </c>
      <c r="BC30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),$A301,C$67)</f>
        <v>0</v>
      </c>
      <c r="BD30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),$A301,D$67)</f>
        <v>0</v>
      </c>
      <c r="BE30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),$A301,E$67)</f>
        <v>0</v>
      </c>
      <c r="BF30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),$A301,F$67)</f>
        <v>0</v>
      </c>
      <c r="BG30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),$A301,G$67)</f>
        <v>0</v>
      </c>
      <c r="BH30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),$A301,H$67)</f>
        <v>0</v>
      </c>
      <c r="BI30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),$A301,I$67)</f>
        <v>0</v>
      </c>
      <c r="BJ30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),$A301,J$67)</f>
        <v>0</v>
      </c>
      <c r="BK30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),$A301,K$67)</f>
        <v>0</v>
      </c>
      <c r="BL30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),$A301,L$67)</f>
        <v>0</v>
      </c>
      <c r="BM30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),$A301,M$67)</f>
        <v>0</v>
      </c>
      <c r="BN30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),$A301,N$67)</f>
        <v>0</v>
      </c>
    </row>
    <row r="302" spans="1:66" x14ac:dyDescent="0.25">
      <c r="A302" s="129">
        <v>235</v>
      </c>
      <c r="B302" s="44"/>
      <c r="C302" s="44">
        <f t="shared" ca="1" si="36"/>
        <v>0</v>
      </c>
      <c r="D302" s="44">
        <f t="shared" ca="1" si="37"/>
        <v>0</v>
      </c>
      <c r="E302" s="44">
        <f t="shared" ca="1" si="38"/>
        <v>0</v>
      </c>
      <c r="F302" s="44">
        <f t="shared" ca="1" si="39"/>
        <v>0</v>
      </c>
      <c r="G302" s="44">
        <f t="shared" ca="1" si="40"/>
        <v>0</v>
      </c>
      <c r="H302" s="44">
        <f t="shared" ca="1" si="41"/>
        <v>0</v>
      </c>
      <c r="I302" s="44">
        <f t="shared" ca="1" si="42"/>
        <v>0</v>
      </c>
      <c r="J302" s="44">
        <f t="shared" ca="1" si="43"/>
        <v>0</v>
      </c>
      <c r="K302" s="44">
        <f t="shared" ca="1" si="44"/>
        <v>0</v>
      </c>
      <c r="L302" s="44">
        <f t="shared" ca="1" si="45"/>
        <v>0</v>
      </c>
      <c r="M302" s="44">
        <f t="shared" ca="1" si="46"/>
        <v>0</v>
      </c>
      <c r="N302" s="44">
        <f t="shared" ca="1" si="47"/>
        <v>0</v>
      </c>
      <c r="BC30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),$A302,C$67)</f>
        <v>0</v>
      </c>
      <c r="BD30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),$A302,D$67)</f>
        <v>0</v>
      </c>
      <c r="BE30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),$A302,E$67)</f>
        <v>0</v>
      </c>
      <c r="BF30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),$A302,F$67)</f>
        <v>0</v>
      </c>
      <c r="BG30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),$A302,G$67)</f>
        <v>0</v>
      </c>
      <c r="BH30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),$A302,H$67)</f>
        <v>0</v>
      </c>
      <c r="BI30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),$A302,I$67)</f>
        <v>0</v>
      </c>
      <c r="BJ30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),$A302,J$67)</f>
        <v>0</v>
      </c>
      <c r="BK30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),$A302,K$67)</f>
        <v>0</v>
      </c>
      <c r="BL30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),$A302,L$67)</f>
        <v>0</v>
      </c>
      <c r="BM30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),$A302,M$67)</f>
        <v>0</v>
      </c>
      <c r="BN30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),$A302,N$67)</f>
        <v>0</v>
      </c>
    </row>
    <row r="303" spans="1:66" x14ac:dyDescent="0.25">
      <c r="A303" s="129">
        <v>236</v>
      </c>
      <c r="B303" s="44"/>
      <c r="C303" s="44">
        <f t="shared" ca="1" si="36"/>
        <v>0</v>
      </c>
      <c r="D303" s="44">
        <f t="shared" ca="1" si="37"/>
        <v>0</v>
      </c>
      <c r="E303" s="44">
        <f t="shared" ca="1" si="38"/>
        <v>0</v>
      </c>
      <c r="F303" s="44">
        <f t="shared" ca="1" si="39"/>
        <v>0</v>
      </c>
      <c r="G303" s="44">
        <f t="shared" ca="1" si="40"/>
        <v>0</v>
      </c>
      <c r="H303" s="44">
        <f t="shared" ca="1" si="41"/>
        <v>0</v>
      </c>
      <c r="I303" s="44">
        <f t="shared" ca="1" si="42"/>
        <v>0</v>
      </c>
      <c r="J303" s="44">
        <f t="shared" ca="1" si="43"/>
        <v>0</v>
      </c>
      <c r="K303" s="44">
        <f t="shared" ca="1" si="44"/>
        <v>0</v>
      </c>
      <c r="L303" s="44">
        <f t="shared" ca="1" si="45"/>
        <v>0</v>
      </c>
      <c r="M303" s="44">
        <f t="shared" ca="1" si="46"/>
        <v>0</v>
      </c>
      <c r="N303" s="44">
        <f t="shared" ca="1" si="47"/>
        <v>0</v>
      </c>
      <c r="BC30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),$A303,C$67)</f>
        <v>0</v>
      </c>
      <c r="BD30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),$A303,D$67)</f>
        <v>0</v>
      </c>
      <c r="BE30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),$A303,E$67)</f>
        <v>0</v>
      </c>
      <c r="BF30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),$A303,F$67)</f>
        <v>0</v>
      </c>
      <c r="BG30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),$A303,G$67)</f>
        <v>0</v>
      </c>
      <c r="BH30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),$A303,H$67)</f>
        <v>0</v>
      </c>
      <c r="BI30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),$A303,I$67)</f>
        <v>0</v>
      </c>
      <c r="BJ30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),$A303,J$67)</f>
        <v>0</v>
      </c>
      <c r="BK30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),$A303,K$67)</f>
        <v>0</v>
      </c>
      <c r="BL30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),$A303,L$67)</f>
        <v>0</v>
      </c>
      <c r="BM30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),$A303,M$67)</f>
        <v>0</v>
      </c>
      <c r="BN30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),$A303,N$67)</f>
        <v>0</v>
      </c>
    </row>
    <row r="304" spans="1:66" x14ac:dyDescent="0.25">
      <c r="A304" s="129">
        <v>237</v>
      </c>
      <c r="B304" s="44"/>
      <c r="C304" s="44">
        <f t="shared" ca="1" si="36"/>
        <v>741</v>
      </c>
      <c r="D304" s="44">
        <f t="shared" ca="1" si="37"/>
        <v>777</v>
      </c>
      <c r="E304" s="44">
        <f t="shared" ca="1" si="38"/>
        <v>663</v>
      </c>
      <c r="F304" s="44">
        <f t="shared" ca="1" si="39"/>
        <v>432</v>
      </c>
      <c r="G304" s="44">
        <f t="shared" ca="1" si="40"/>
        <v>344</v>
      </c>
      <c r="H304" s="44">
        <f t="shared" ca="1" si="41"/>
        <v>345</v>
      </c>
      <c r="I304" s="44">
        <f t="shared" ca="1" si="42"/>
        <v>271</v>
      </c>
      <c r="J304" s="44">
        <f t="shared" ca="1" si="43"/>
        <v>230</v>
      </c>
      <c r="K304" s="44">
        <f t="shared" ca="1" si="44"/>
        <v>251</v>
      </c>
      <c r="L304" s="44">
        <f t="shared" ca="1" si="45"/>
        <v>308</v>
      </c>
      <c r="M304" s="44">
        <f t="shared" ca="1" si="46"/>
        <v>339</v>
      </c>
      <c r="N304" s="44">
        <f t="shared" ca="1" si="47"/>
        <v>504</v>
      </c>
      <c r="BC30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),$A304,C$67)</f>
        <v>741.17</v>
      </c>
      <c r="BD30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),$A304,D$67)</f>
        <v>776.84</v>
      </c>
      <c r="BE30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),$A304,E$67)</f>
        <v>663.08</v>
      </c>
      <c r="BF30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),$A304,F$67)</f>
        <v>431.88</v>
      </c>
      <c r="BG30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),$A304,G$67)</f>
        <v>344.26</v>
      </c>
      <c r="BH30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),$A304,H$67)</f>
        <v>345.12</v>
      </c>
      <c r="BI30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),$A304,I$67)</f>
        <v>270.66000000000003</v>
      </c>
      <c r="BJ30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),$A304,J$67)</f>
        <v>229.86</v>
      </c>
      <c r="BK30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),$A304,K$67)</f>
        <v>251.47</v>
      </c>
      <c r="BL30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),$A304,L$67)</f>
        <v>307.98</v>
      </c>
      <c r="BM30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),$A304,M$67)</f>
        <v>338.82</v>
      </c>
      <c r="BN30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),$A304,N$67)</f>
        <v>504.27</v>
      </c>
    </row>
    <row r="305" spans="1:66" x14ac:dyDescent="0.25">
      <c r="A305" s="129">
        <v>238</v>
      </c>
      <c r="B305" s="44"/>
      <c r="C305" s="44">
        <f t="shared" ca="1" si="36"/>
        <v>823</v>
      </c>
      <c r="D305" s="44">
        <f t="shared" ca="1" si="37"/>
        <v>866</v>
      </c>
      <c r="E305" s="44">
        <f t="shared" ca="1" si="38"/>
        <v>742</v>
      </c>
      <c r="F305" s="44">
        <f t="shared" ca="1" si="39"/>
        <v>488</v>
      </c>
      <c r="G305" s="44">
        <f t="shared" ca="1" si="40"/>
        <v>389</v>
      </c>
      <c r="H305" s="44">
        <f t="shared" ca="1" si="41"/>
        <v>390</v>
      </c>
      <c r="I305" s="44">
        <f t="shared" ca="1" si="42"/>
        <v>306</v>
      </c>
      <c r="J305" s="44">
        <f t="shared" ca="1" si="43"/>
        <v>261</v>
      </c>
      <c r="K305" s="44">
        <f t="shared" ca="1" si="44"/>
        <v>283</v>
      </c>
      <c r="L305" s="44">
        <f t="shared" ca="1" si="45"/>
        <v>342</v>
      </c>
      <c r="M305" s="44">
        <f t="shared" ca="1" si="46"/>
        <v>377</v>
      </c>
      <c r="N305" s="44">
        <f t="shared" ca="1" si="47"/>
        <v>558</v>
      </c>
      <c r="BC30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),$A305,C$67)</f>
        <v>823.24</v>
      </c>
      <c r="BD30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),$A305,D$67)</f>
        <v>866.47</v>
      </c>
      <c r="BE30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),$A305,E$67)</f>
        <v>741.78</v>
      </c>
      <c r="BF30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),$A305,F$67)</f>
        <v>487.95</v>
      </c>
      <c r="BG30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),$A305,G$67)</f>
        <v>388.98</v>
      </c>
      <c r="BH30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),$A305,H$67)</f>
        <v>390.14</v>
      </c>
      <c r="BI30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),$A305,I$67)</f>
        <v>305.62</v>
      </c>
      <c r="BJ30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),$A305,J$67)</f>
        <v>260.86</v>
      </c>
      <c r="BK30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),$A305,K$67)</f>
        <v>282.70999999999998</v>
      </c>
      <c r="BL30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),$A305,L$67)</f>
        <v>342.13</v>
      </c>
      <c r="BM30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),$A305,M$67)</f>
        <v>377.47</v>
      </c>
      <c r="BN30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),$A305,N$67)</f>
        <v>558.04999999999995</v>
      </c>
    </row>
    <row r="306" spans="1:66" x14ac:dyDescent="0.25">
      <c r="A306" s="129">
        <v>239</v>
      </c>
      <c r="B306" s="44"/>
      <c r="C306" s="44">
        <f t="shared" ca="1" si="36"/>
        <v>970</v>
      </c>
      <c r="D306" s="44">
        <f t="shared" ca="1" si="37"/>
        <v>1018</v>
      </c>
      <c r="E306" s="44">
        <f t="shared" ca="1" si="38"/>
        <v>878</v>
      </c>
      <c r="F306" s="44">
        <f t="shared" ca="1" si="39"/>
        <v>595</v>
      </c>
      <c r="G306" s="44">
        <f t="shared" ca="1" si="40"/>
        <v>477</v>
      </c>
      <c r="H306" s="44">
        <f t="shared" ca="1" si="41"/>
        <v>475</v>
      </c>
      <c r="I306" s="44">
        <f t="shared" ca="1" si="42"/>
        <v>379</v>
      </c>
      <c r="J306" s="44">
        <f t="shared" ca="1" si="43"/>
        <v>326</v>
      </c>
      <c r="K306" s="44">
        <f t="shared" ca="1" si="44"/>
        <v>348</v>
      </c>
      <c r="L306" s="44">
        <f t="shared" ca="1" si="45"/>
        <v>414</v>
      </c>
      <c r="M306" s="44">
        <f t="shared" ca="1" si="46"/>
        <v>454</v>
      </c>
      <c r="N306" s="44">
        <f t="shared" ca="1" si="47"/>
        <v>666</v>
      </c>
      <c r="BC30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),$A306,C$67)</f>
        <v>969.57</v>
      </c>
      <c r="BD30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),$A306,D$67)</f>
        <v>1018.26</v>
      </c>
      <c r="BE30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),$A306,E$67)</f>
        <v>877.85</v>
      </c>
      <c r="BF30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),$A306,F$67)</f>
        <v>594.51</v>
      </c>
      <c r="BG30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),$A306,G$67)</f>
        <v>477.16</v>
      </c>
      <c r="BH30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),$A306,H$67)</f>
        <v>474.66</v>
      </c>
      <c r="BI30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),$A306,I$67)</f>
        <v>379.22</v>
      </c>
      <c r="BJ30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),$A306,J$67)</f>
        <v>326.25</v>
      </c>
      <c r="BK30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),$A306,K$67)</f>
        <v>348.48</v>
      </c>
      <c r="BL30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),$A306,L$67)</f>
        <v>413.68</v>
      </c>
      <c r="BM30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),$A306,M$67)</f>
        <v>454.25</v>
      </c>
      <c r="BN30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),$A306,N$67)</f>
        <v>666.18</v>
      </c>
    </row>
    <row r="307" spans="1:66" x14ac:dyDescent="0.25">
      <c r="A307" s="129">
        <v>240</v>
      </c>
      <c r="B307" s="44"/>
      <c r="C307" s="44">
        <f t="shared" ca="1" si="36"/>
        <v>1157</v>
      </c>
      <c r="D307" s="44">
        <f t="shared" ca="1" si="37"/>
        <v>1217</v>
      </c>
      <c r="E307" s="44">
        <f t="shared" ca="1" si="38"/>
        <v>1059</v>
      </c>
      <c r="F307" s="44">
        <f t="shared" ca="1" si="39"/>
        <v>714</v>
      </c>
      <c r="G307" s="44">
        <f t="shared" ca="1" si="40"/>
        <v>574</v>
      </c>
      <c r="H307" s="44">
        <f t="shared" ca="1" si="41"/>
        <v>568</v>
      </c>
      <c r="I307" s="44">
        <f t="shared" ca="1" si="42"/>
        <v>459</v>
      </c>
      <c r="J307" s="44">
        <f t="shared" ca="1" si="43"/>
        <v>399</v>
      </c>
      <c r="K307" s="44">
        <f t="shared" ca="1" si="44"/>
        <v>424</v>
      </c>
      <c r="L307" s="44">
        <f t="shared" ca="1" si="45"/>
        <v>495</v>
      </c>
      <c r="M307" s="44">
        <f t="shared" ca="1" si="46"/>
        <v>540</v>
      </c>
      <c r="N307" s="44">
        <f t="shared" ca="1" si="47"/>
        <v>792</v>
      </c>
      <c r="BC30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),$A307,C$67)</f>
        <v>1156.97</v>
      </c>
      <c r="BD30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),$A307,D$67)</f>
        <v>1217.22</v>
      </c>
      <c r="BE30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),$A307,E$67)</f>
        <v>1058.9000000000001</v>
      </c>
      <c r="BF30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),$A307,F$67)</f>
        <v>713.9</v>
      </c>
      <c r="BG30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),$A307,G$67)</f>
        <v>574.04</v>
      </c>
      <c r="BH30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),$A307,H$67)</f>
        <v>568.48</v>
      </c>
      <c r="BI30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),$A307,I$67)</f>
        <v>459.16</v>
      </c>
      <c r="BJ30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),$A307,J$67)</f>
        <v>398.91</v>
      </c>
      <c r="BK30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),$A307,K$67)</f>
        <v>423.83</v>
      </c>
      <c r="BL30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),$A307,L$67)</f>
        <v>495.46</v>
      </c>
      <c r="BM30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),$A307,M$67)</f>
        <v>540.41999999999996</v>
      </c>
      <c r="BN30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),$A307,N$67)</f>
        <v>792.43</v>
      </c>
    </row>
    <row r="308" spans="1:66" x14ac:dyDescent="0.25">
      <c r="A308" s="129">
        <v>241</v>
      </c>
      <c r="B308" s="44"/>
      <c r="C308" s="44">
        <f t="shared" ca="1" si="36"/>
        <v>259</v>
      </c>
      <c r="D308" s="44">
        <f t="shared" ca="1" si="37"/>
        <v>279</v>
      </c>
      <c r="E308" s="44">
        <f t="shared" ca="1" si="38"/>
        <v>282</v>
      </c>
      <c r="F308" s="44">
        <f t="shared" ca="1" si="39"/>
        <v>227</v>
      </c>
      <c r="G308" s="44">
        <f t="shared" ca="1" si="40"/>
        <v>177</v>
      </c>
      <c r="H308" s="44">
        <f t="shared" ca="1" si="41"/>
        <v>154</v>
      </c>
      <c r="I308" s="44">
        <f t="shared" ca="1" si="42"/>
        <v>137</v>
      </c>
      <c r="J308" s="44">
        <f t="shared" ca="1" si="43"/>
        <v>127</v>
      </c>
      <c r="K308" s="44">
        <f t="shared" ca="1" si="44"/>
        <v>130</v>
      </c>
      <c r="L308" s="44">
        <f t="shared" ca="1" si="45"/>
        <v>148</v>
      </c>
      <c r="M308" s="44">
        <f t="shared" ca="1" si="46"/>
        <v>177</v>
      </c>
      <c r="N308" s="44">
        <f t="shared" ca="1" si="47"/>
        <v>220</v>
      </c>
      <c r="BC30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),$A308,C$67)</f>
        <v>258.54000000000002</v>
      </c>
      <c r="BD30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),$A308,D$67)</f>
        <v>278.82</v>
      </c>
      <c r="BE30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),$A308,E$67)</f>
        <v>281.97000000000003</v>
      </c>
      <c r="BF30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),$A308,F$67)</f>
        <v>227.25</v>
      </c>
      <c r="BG30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),$A308,G$67)</f>
        <v>177.49</v>
      </c>
      <c r="BH30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),$A308,H$67)</f>
        <v>154.07</v>
      </c>
      <c r="BI30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),$A308,I$67)</f>
        <v>137.38</v>
      </c>
      <c r="BJ30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),$A308,J$67)</f>
        <v>127.22</v>
      </c>
      <c r="BK30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),$A308,K$67)</f>
        <v>129.83000000000001</v>
      </c>
      <c r="BL30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),$A308,L$67)</f>
        <v>148.30000000000001</v>
      </c>
      <c r="BM30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),$A308,M$67)</f>
        <v>177.37</v>
      </c>
      <c r="BN30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),$A308,N$67)</f>
        <v>220.23</v>
      </c>
    </row>
    <row r="309" spans="1:66" x14ac:dyDescent="0.25">
      <c r="A309" s="129">
        <v>242</v>
      </c>
      <c r="B309" s="44"/>
      <c r="C309" s="44">
        <f t="shared" ca="1" si="36"/>
        <v>1239</v>
      </c>
      <c r="D309" s="44">
        <f t="shared" ca="1" si="37"/>
        <v>1307</v>
      </c>
      <c r="E309" s="44">
        <f t="shared" ca="1" si="38"/>
        <v>1134</v>
      </c>
      <c r="F309" s="44">
        <f t="shared" ca="1" si="39"/>
        <v>762</v>
      </c>
      <c r="G309" s="44">
        <f t="shared" ca="1" si="40"/>
        <v>609</v>
      </c>
      <c r="H309" s="44">
        <f t="shared" ca="1" si="41"/>
        <v>605</v>
      </c>
      <c r="I309" s="44">
        <f t="shared" ca="1" si="42"/>
        <v>487</v>
      </c>
      <c r="J309" s="44">
        <f t="shared" ca="1" si="43"/>
        <v>422</v>
      </c>
      <c r="K309" s="44">
        <f t="shared" ca="1" si="44"/>
        <v>448</v>
      </c>
      <c r="L309" s="44">
        <f t="shared" ca="1" si="45"/>
        <v>526</v>
      </c>
      <c r="M309" s="44">
        <f t="shared" ca="1" si="46"/>
        <v>574</v>
      </c>
      <c r="N309" s="44">
        <f t="shared" ca="1" si="47"/>
        <v>844</v>
      </c>
      <c r="BC30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),$A309,C$67)</f>
        <v>1239.27</v>
      </c>
      <c r="BD30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),$A309,D$67)</f>
        <v>1307.43</v>
      </c>
      <c r="BE30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),$A309,E$67)</f>
        <v>1133.6600000000001</v>
      </c>
      <c r="BF30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),$A309,F$67)</f>
        <v>762.37</v>
      </c>
      <c r="BG30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),$A309,G$67)</f>
        <v>609.46</v>
      </c>
      <c r="BH30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),$A309,H$67)</f>
        <v>605</v>
      </c>
      <c r="BI30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),$A309,I$67)</f>
        <v>486.92</v>
      </c>
      <c r="BJ30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),$A309,J$67)</f>
        <v>422.33</v>
      </c>
      <c r="BK30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),$A309,K$67)</f>
        <v>447.72</v>
      </c>
      <c r="BL30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),$A309,L$67)</f>
        <v>525.53</v>
      </c>
      <c r="BM30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),$A309,M$67)</f>
        <v>574.26</v>
      </c>
      <c r="BN30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),$A309,N$67)</f>
        <v>843.89</v>
      </c>
    </row>
    <row r="310" spans="1:66" x14ac:dyDescent="0.25">
      <c r="A310" s="129">
        <v>243</v>
      </c>
      <c r="B310" s="44"/>
      <c r="C310" s="44">
        <f t="shared" ca="1" si="36"/>
        <v>1294</v>
      </c>
      <c r="D310" s="44">
        <f t="shared" ca="1" si="37"/>
        <v>1391</v>
      </c>
      <c r="E310" s="44">
        <f t="shared" ca="1" si="38"/>
        <v>1219</v>
      </c>
      <c r="F310" s="44">
        <f t="shared" ca="1" si="39"/>
        <v>831</v>
      </c>
      <c r="G310" s="44">
        <f t="shared" ca="1" si="40"/>
        <v>651</v>
      </c>
      <c r="H310" s="44">
        <f t="shared" ca="1" si="41"/>
        <v>649</v>
      </c>
      <c r="I310" s="44">
        <f t="shared" ca="1" si="42"/>
        <v>524</v>
      </c>
      <c r="J310" s="44">
        <f t="shared" ca="1" si="43"/>
        <v>455</v>
      </c>
      <c r="K310" s="44">
        <f t="shared" ca="1" si="44"/>
        <v>475</v>
      </c>
      <c r="L310" s="44">
        <f t="shared" ca="1" si="45"/>
        <v>556</v>
      </c>
      <c r="M310" s="44">
        <f t="shared" ca="1" si="46"/>
        <v>605</v>
      </c>
      <c r="N310" s="44">
        <f t="shared" ca="1" si="47"/>
        <v>881</v>
      </c>
      <c r="BC31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),$A310,C$67)</f>
        <v>1294.07</v>
      </c>
      <c r="BD31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),$A310,D$67)</f>
        <v>1391.18</v>
      </c>
      <c r="BE31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),$A310,E$67)</f>
        <v>1219.1099999999999</v>
      </c>
      <c r="BF31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),$A310,F$67)</f>
        <v>830.63</v>
      </c>
      <c r="BG31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),$A310,G$67)</f>
        <v>650.96</v>
      </c>
      <c r="BH31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),$A310,H$67)</f>
        <v>649.32000000000005</v>
      </c>
      <c r="BI31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),$A310,I$67)</f>
        <v>523.65</v>
      </c>
      <c r="BJ31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),$A310,J$67)</f>
        <v>454.93</v>
      </c>
      <c r="BK31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),$A310,K$67)</f>
        <v>475.3</v>
      </c>
      <c r="BL31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),$A310,L$67)</f>
        <v>556.4</v>
      </c>
      <c r="BM31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),$A310,M$67)</f>
        <v>604.66999999999996</v>
      </c>
      <c r="BN31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),$A310,N$67)</f>
        <v>880.78</v>
      </c>
    </row>
    <row r="311" spans="1:66" x14ac:dyDescent="0.25">
      <c r="A311" s="129">
        <v>244</v>
      </c>
      <c r="B311" s="44"/>
      <c r="C311" s="44">
        <f t="shared" ca="1" si="36"/>
        <v>9974</v>
      </c>
      <c r="D311" s="44">
        <f t="shared" ca="1" si="37"/>
        <v>10522</v>
      </c>
      <c r="E311" s="44">
        <f t="shared" ca="1" si="38"/>
        <v>10003</v>
      </c>
      <c r="F311" s="44">
        <f t="shared" ca="1" si="39"/>
        <v>7422</v>
      </c>
      <c r="G311" s="44">
        <f t="shared" ca="1" si="40"/>
        <v>5183</v>
      </c>
      <c r="H311" s="44">
        <f t="shared" ca="1" si="41"/>
        <v>4358</v>
      </c>
      <c r="I311" s="44">
        <f t="shared" ca="1" si="42"/>
        <v>3550</v>
      </c>
      <c r="J311" s="44">
        <f t="shared" ca="1" si="43"/>
        <v>2992</v>
      </c>
      <c r="K311" s="44">
        <f t="shared" ca="1" si="44"/>
        <v>2879</v>
      </c>
      <c r="L311" s="44">
        <f t="shared" ca="1" si="45"/>
        <v>3334</v>
      </c>
      <c r="M311" s="44">
        <f t="shared" ca="1" si="46"/>
        <v>4446</v>
      </c>
      <c r="N311" s="44">
        <f t="shared" ca="1" si="47"/>
        <v>7041</v>
      </c>
      <c r="BC31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),$A311,C$67)</f>
        <v>9974</v>
      </c>
      <c r="BD31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),$A311,D$67)</f>
        <v>10522</v>
      </c>
      <c r="BE31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),$A311,E$67)</f>
        <v>10003</v>
      </c>
      <c r="BF31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),$A311,F$67)</f>
        <v>7422</v>
      </c>
      <c r="BG31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),$A311,G$67)</f>
        <v>5183</v>
      </c>
      <c r="BH31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),$A311,H$67)</f>
        <v>4358</v>
      </c>
      <c r="BI31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),$A311,I$67)</f>
        <v>3550</v>
      </c>
      <c r="BJ31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),$A311,J$67)</f>
        <v>2992</v>
      </c>
      <c r="BK31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),$A311,K$67)</f>
        <v>2879</v>
      </c>
      <c r="BL31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),$A311,L$67)</f>
        <v>3334</v>
      </c>
      <c r="BM31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),$A311,M$67)</f>
        <v>4446</v>
      </c>
      <c r="BN31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),$A311,N$67)</f>
        <v>7041</v>
      </c>
    </row>
    <row r="312" spans="1:66" x14ac:dyDescent="0.25">
      <c r="A312" s="129">
        <v>245</v>
      </c>
      <c r="B312" s="44"/>
      <c r="C312" s="44">
        <f t="shared" ca="1" si="36"/>
        <v>10396</v>
      </c>
      <c r="D312" s="44">
        <f t="shared" ca="1" si="37"/>
        <v>10988</v>
      </c>
      <c r="E312" s="44">
        <f t="shared" ca="1" si="38"/>
        <v>10438</v>
      </c>
      <c r="F312" s="44">
        <f t="shared" ca="1" si="39"/>
        <v>7793</v>
      </c>
      <c r="G312" s="44">
        <f t="shared" ca="1" si="40"/>
        <v>5504</v>
      </c>
      <c r="H312" s="44">
        <f t="shared" ca="1" si="41"/>
        <v>4667</v>
      </c>
      <c r="I312" s="44">
        <f t="shared" ca="1" si="42"/>
        <v>3835</v>
      </c>
      <c r="J312" s="44">
        <f t="shared" ca="1" si="43"/>
        <v>3273</v>
      </c>
      <c r="K312" s="44">
        <f t="shared" ca="1" si="44"/>
        <v>3150</v>
      </c>
      <c r="L312" s="44">
        <f t="shared" ca="1" si="45"/>
        <v>3612</v>
      </c>
      <c r="M312" s="44">
        <f t="shared" ca="1" si="46"/>
        <v>4745</v>
      </c>
      <c r="N312" s="44">
        <f t="shared" ca="1" si="47"/>
        <v>7383</v>
      </c>
      <c r="BC31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),$A312,C$67)</f>
        <v>10396.25</v>
      </c>
      <c r="BD31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),$A312,D$67)</f>
        <v>10987.83</v>
      </c>
      <c r="BE31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),$A312,E$67)</f>
        <v>10438.459999999999</v>
      </c>
      <c r="BF31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),$A312,F$67)</f>
        <v>7793.45</v>
      </c>
      <c r="BG31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),$A312,G$67)</f>
        <v>5504.45</v>
      </c>
      <c r="BH31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),$A312,H$67)</f>
        <v>4667.21</v>
      </c>
      <c r="BI31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),$A312,I$67)</f>
        <v>3835.27</v>
      </c>
      <c r="BJ31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),$A312,J$67)</f>
        <v>3272.51</v>
      </c>
      <c r="BK31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),$A312,K$67)</f>
        <v>3150.47</v>
      </c>
      <c r="BL31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),$A312,L$67)</f>
        <v>3611.92</v>
      </c>
      <c r="BM31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),$A312,M$67)</f>
        <v>4745.28</v>
      </c>
      <c r="BN31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),$A312,N$67)</f>
        <v>7383.39</v>
      </c>
    </row>
    <row r="313" spans="1:66" x14ac:dyDescent="0.25">
      <c r="A313" s="129">
        <v>246</v>
      </c>
      <c r="B313" s="44"/>
      <c r="C313" s="44">
        <f t="shared" ca="1" si="36"/>
        <v>11284</v>
      </c>
      <c r="D313" s="44">
        <f t="shared" ca="1" si="37"/>
        <v>12107</v>
      </c>
      <c r="E313" s="44">
        <f t="shared" ca="1" si="38"/>
        <v>11544</v>
      </c>
      <c r="F313" s="44">
        <f t="shared" ca="1" si="39"/>
        <v>8828</v>
      </c>
      <c r="G313" s="44">
        <f t="shared" ca="1" si="40"/>
        <v>6397</v>
      </c>
      <c r="H313" s="44">
        <f t="shared" ca="1" si="41"/>
        <v>5555</v>
      </c>
      <c r="I313" s="44">
        <f t="shared" ca="1" si="42"/>
        <v>4554</v>
      </c>
      <c r="J313" s="44">
        <f t="shared" ca="1" si="43"/>
        <v>3893</v>
      </c>
      <c r="K313" s="44">
        <f t="shared" ca="1" si="44"/>
        <v>3769</v>
      </c>
      <c r="L313" s="44">
        <f t="shared" ca="1" si="45"/>
        <v>4280</v>
      </c>
      <c r="M313" s="44">
        <f t="shared" ca="1" si="46"/>
        <v>5403</v>
      </c>
      <c r="N313" s="44">
        <f t="shared" ca="1" si="47"/>
        <v>8062</v>
      </c>
      <c r="BC31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),$A313,C$67)</f>
        <v>11283.75</v>
      </c>
      <c r="BD31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),$A313,D$67)</f>
        <v>12106.74</v>
      </c>
      <c r="BE31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),$A313,E$67)</f>
        <v>11544.18</v>
      </c>
      <c r="BF31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),$A313,F$67)</f>
        <v>8827.77</v>
      </c>
      <c r="BG31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),$A313,G$67)</f>
        <v>6397.05</v>
      </c>
      <c r="BH31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),$A313,H$67)</f>
        <v>5555.36</v>
      </c>
      <c r="BI31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),$A313,I$67)</f>
        <v>4554.22</v>
      </c>
      <c r="BJ31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),$A313,J$67)</f>
        <v>3892.75</v>
      </c>
      <c r="BK31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),$A313,K$67)</f>
        <v>3768.93</v>
      </c>
      <c r="BL31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),$A313,L$67)</f>
        <v>4280.25</v>
      </c>
      <c r="BM31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),$A313,M$67)</f>
        <v>5403.41</v>
      </c>
      <c r="BN31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),$A313,N$67)</f>
        <v>8062.43</v>
      </c>
    </row>
    <row r="314" spans="1:66" x14ac:dyDescent="0.25">
      <c r="A314" s="129">
        <v>247</v>
      </c>
      <c r="B314" s="44"/>
      <c r="C314" s="44">
        <f t="shared" ca="1" si="36"/>
        <v>281</v>
      </c>
      <c r="D314" s="44">
        <f t="shared" ca="1" si="37"/>
        <v>312</v>
      </c>
      <c r="E314" s="44">
        <f t="shared" ca="1" si="38"/>
        <v>321</v>
      </c>
      <c r="F314" s="44">
        <f t="shared" ca="1" si="39"/>
        <v>248</v>
      </c>
      <c r="G314" s="44">
        <f t="shared" ca="1" si="40"/>
        <v>174</v>
      </c>
      <c r="H314" s="44">
        <f t="shared" ca="1" si="41"/>
        <v>137</v>
      </c>
      <c r="I314" s="44">
        <f t="shared" ca="1" si="42"/>
        <v>114</v>
      </c>
      <c r="J314" s="44">
        <f t="shared" ca="1" si="43"/>
        <v>99</v>
      </c>
      <c r="K314" s="44">
        <f t="shared" ca="1" si="44"/>
        <v>100</v>
      </c>
      <c r="L314" s="44">
        <f t="shared" ca="1" si="45"/>
        <v>123</v>
      </c>
      <c r="M314" s="44">
        <f t="shared" ca="1" si="46"/>
        <v>163</v>
      </c>
      <c r="N314" s="44">
        <f t="shared" ca="1" si="47"/>
        <v>226</v>
      </c>
      <c r="BC31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),$A314,C$67)</f>
        <v>280.64</v>
      </c>
      <c r="BD31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),$A314,D$67)</f>
        <v>312.10000000000002</v>
      </c>
      <c r="BE31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),$A314,E$67)</f>
        <v>321.25</v>
      </c>
      <c r="BF31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),$A314,F$67)</f>
        <v>247.7</v>
      </c>
      <c r="BG31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),$A314,G$67)</f>
        <v>174.02</v>
      </c>
      <c r="BH31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),$A314,H$67)</f>
        <v>136.77000000000001</v>
      </c>
      <c r="BI31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),$A314,I$67)</f>
        <v>113.68</v>
      </c>
      <c r="BJ31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),$A314,J$67)</f>
        <v>98.65</v>
      </c>
      <c r="BK31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),$A314,K$67)</f>
        <v>99.67</v>
      </c>
      <c r="BL31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),$A314,L$67)</f>
        <v>123.18</v>
      </c>
      <c r="BM31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),$A314,M$67)</f>
        <v>162.69999999999999</v>
      </c>
      <c r="BN31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),$A314,N$67)</f>
        <v>226.2</v>
      </c>
    </row>
    <row r="315" spans="1:66" x14ac:dyDescent="0.25">
      <c r="A315" s="129">
        <v>248</v>
      </c>
      <c r="B315" s="44"/>
      <c r="C315" s="44">
        <f t="shared" ca="1" si="36"/>
        <v>292</v>
      </c>
      <c r="D315" s="44">
        <f t="shared" ca="1" si="37"/>
        <v>325</v>
      </c>
      <c r="E315" s="44">
        <f t="shared" ca="1" si="38"/>
        <v>334</v>
      </c>
      <c r="F315" s="44">
        <f t="shared" ca="1" si="39"/>
        <v>258</v>
      </c>
      <c r="G315" s="44">
        <f t="shared" ca="1" si="40"/>
        <v>181</v>
      </c>
      <c r="H315" s="44">
        <f t="shared" ca="1" si="41"/>
        <v>142</v>
      </c>
      <c r="I315" s="44">
        <f t="shared" ca="1" si="42"/>
        <v>118</v>
      </c>
      <c r="J315" s="44">
        <f t="shared" ca="1" si="43"/>
        <v>103</v>
      </c>
      <c r="K315" s="44">
        <f t="shared" ca="1" si="44"/>
        <v>104</v>
      </c>
      <c r="L315" s="44">
        <f t="shared" ca="1" si="45"/>
        <v>128</v>
      </c>
      <c r="M315" s="44">
        <f t="shared" ca="1" si="46"/>
        <v>169</v>
      </c>
      <c r="N315" s="44">
        <f t="shared" ca="1" si="47"/>
        <v>235</v>
      </c>
      <c r="BC31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),$A315,C$67)</f>
        <v>291.77</v>
      </c>
      <c r="BD31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),$A315,D$67)</f>
        <v>324.55</v>
      </c>
      <c r="BE31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),$A315,E$67)</f>
        <v>334.09</v>
      </c>
      <c r="BF31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),$A315,F$67)</f>
        <v>257.86</v>
      </c>
      <c r="BG31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),$A315,G$67)</f>
        <v>181.25</v>
      </c>
      <c r="BH31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),$A315,H$67)</f>
        <v>142.41</v>
      </c>
      <c r="BI31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),$A315,I$67)</f>
        <v>118.35</v>
      </c>
      <c r="BJ31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),$A315,J$67)</f>
        <v>102.68</v>
      </c>
      <c r="BK31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),$A315,K$67)</f>
        <v>103.63</v>
      </c>
      <c r="BL31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),$A315,L$67)</f>
        <v>128.16</v>
      </c>
      <c r="BM31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),$A315,M$67)</f>
        <v>169.25</v>
      </c>
      <c r="BN31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),$A315,N$67)</f>
        <v>235.3</v>
      </c>
    </row>
    <row r="316" spans="1:66" x14ac:dyDescent="0.25">
      <c r="A316" s="129">
        <v>249</v>
      </c>
      <c r="B316" s="44"/>
      <c r="C316" s="44">
        <f t="shared" ca="1" si="36"/>
        <v>514</v>
      </c>
      <c r="D316" s="44">
        <f t="shared" ca="1" si="37"/>
        <v>540</v>
      </c>
      <c r="E316" s="44">
        <f t="shared" ca="1" si="38"/>
        <v>449</v>
      </c>
      <c r="F316" s="44">
        <f t="shared" ca="1" si="39"/>
        <v>324</v>
      </c>
      <c r="G316" s="44">
        <f t="shared" ca="1" si="40"/>
        <v>302</v>
      </c>
      <c r="H316" s="44">
        <f t="shared" ca="1" si="41"/>
        <v>322</v>
      </c>
      <c r="I316" s="44">
        <f t="shared" ca="1" si="42"/>
        <v>278</v>
      </c>
      <c r="J316" s="44">
        <f t="shared" ca="1" si="43"/>
        <v>230</v>
      </c>
      <c r="K316" s="44">
        <f t="shared" ca="1" si="44"/>
        <v>257</v>
      </c>
      <c r="L316" s="44">
        <f t="shared" ca="1" si="45"/>
        <v>308</v>
      </c>
      <c r="M316" s="44">
        <f t="shared" ca="1" si="46"/>
        <v>290</v>
      </c>
      <c r="N316" s="44">
        <f t="shared" ca="1" si="47"/>
        <v>353</v>
      </c>
      <c r="BC31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),$A316,C$67)</f>
        <v>513.83000000000004</v>
      </c>
      <c r="BD31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),$A316,D$67)</f>
        <v>539.61</v>
      </c>
      <c r="BE31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),$A316,E$67)</f>
        <v>449.11</v>
      </c>
      <c r="BF31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),$A316,F$67)</f>
        <v>324.26</v>
      </c>
      <c r="BG31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),$A316,G$67)</f>
        <v>301.98</v>
      </c>
      <c r="BH31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),$A316,H$67)</f>
        <v>322.48</v>
      </c>
      <c r="BI31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),$A316,I$67)</f>
        <v>277.85000000000002</v>
      </c>
      <c r="BJ31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),$A316,J$67)</f>
        <v>230.41</v>
      </c>
      <c r="BK31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),$A316,K$67)</f>
        <v>257.36</v>
      </c>
      <c r="BL31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),$A316,L$67)</f>
        <v>307.76</v>
      </c>
      <c r="BM31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),$A316,M$67)</f>
        <v>290.49</v>
      </c>
      <c r="BN31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),$A316,N$67)</f>
        <v>353.32</v>
      </c>
    </row>
    <row r="317" spans="1:66" x14ac:dyDescent="0.25">
      <c r="A317" s="129">
        <v>250</v>
      </c>
      <c r="B317" s="44"/>
      <c r="C317" s="44">
        <f t="shared" ca="1" si="36"/>
        <v>0</v>
      </c>
      <c r="D317" s="44">
        <f t="shared" ca="1" si="37"/>
        <v>0</v>
      </c>
      <c r="E317" s="44">
        <f t="shared" ca="1" si="38"/>
        <v>0</v>
      </c>
      <c r="F317" s="44">
        <f t="shared" ca="1" si="39"/>
        <v>0</v>
      </c>
      <c r="G317" s="44">
        <f t="shared" ca="1" si="40"/>
        <v>0</v>
      </c>
      <c r="H317" s="44">
        <f t="shared" ca="1" si="41"/>
        <v>0</v>
      </c>
      <c r="I317" s="44">
        <f t="shared" ca="1" si="42"/>
        <v>0</v>
      </c>
      <c r="J317" s="44">
        <f t="shared" ca="1" si="43"/>
        <v>0</v>
      </c>
      <c r="K317" s="44">
        <f t="shared" ca="1" si="44"/>
        <v>0</v>
      </c>
      <c r="L317" s="44">
        <f t="shared" ca="1" si="45"/>
        <v>0</v>
      </c>
      <c r="M317" s="44">
        <f t="shared" ca="1" si="46"/>
        <v>0</v>
      </c>
      <c r="N317" s="44">
        <f t="shared" ca="1" si="47"/>
        <v>0</v>
      </c>
      <c r="BC31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),$A317,C$67)</f>
        <v>0</v>
      </c>
      <c r="BD31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),$A317,D$67)</f>
        <v>0</v>
      </c>
      <c r="BE31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),$A317,E$67)</f>
        <v>0</v>
      </c>
      <c r="BF31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),$A317,F$67)</f>
        <v>0</v>
      </c>
      <c r="BG31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),$A317,G$67)</f>
        <v>0</v>
      </c>
      <c r="BH31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),$A317,H$67)</f>
        <v>0</v>
      </c>
      <c r="BI31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),$A317,I$67)</f>
        <v>0</v>
      </c>
      <c r="BJ31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),$A317,J$67)</f>
        <v>0</v>
      </c>
      <c r="BK31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),$A317,K$67)</f>
        <v>0</v>
      </c>
      <c r="BL31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),$A317,L$67)</f>
        <v>0</v>
      </c>
      <c r="BM31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),$A317,M$67)</f>
        <v>0</v>
      </c>
      <c r="BN31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),$A317,N$67)</f>
        <v>0</v>
      </c>
    </row>
    <row r="318" spans="1:66" x14ac:dyDescent="0.25">
      <c r="A318" s="129">
        <v>251</v>
      </c>
      <c r="B318" s="44"/>
      <c r="C318" s="44">
        <f t="shared" ca="1" si="36"/>
        <v>307</v>
      </c>
      <c r="D318" s="44">
        <f t="shared" ca="1" si="37"/>
        <v>310</v>
      </c>
      <c r="E318" s="44">
        <f t="shared" ca="1" si="38"/>
        <v>312</v>
      </c>
      <c r="F318" s="44">
        <f t="shared" ca="1" si="39"/>
        <v>234</v>
      </c>
      <c r="G318" s="44">
        <f t="shared" ca="1" si="40"/>
        <v>148</v>
      </c>
      <c r="H318" s="44">
        <f t="shared" ca="1" si="41"/>
        <v>111</v>
      </c>
      <c r="I318" s="44">
        <f t="shared" ca="1" si="42"/>
        <v>87</v>
      </c>
      <c r="J318" s="44">
        <f t="shared" ca="1" si="43"/>
        <v>69</v>
      </c>
      <c r="K318" s="44">
        <f t="shared" ca="1" si="44"/>
        <v>58</v>
      </c>
      <c r="L318" s="44">
        <f t="shared" ca="1" si="45"/>
        <v>69</v>
      </c>
      <c r="M318" s="44">
        <f t="shared" ca="1" si="46"/>
        <v>123</v>
      </c>
      <c r="N318" s="44">
        <f t="shared" ca="1" si="47"/>
        <v>233</v>
      </c>
      <c r="BC31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),$A318,C$67)</f>
        <v>306.91000000000003</v>
      </c>
      <c r="BD31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),$A318,D$67)</f>
        <v>310.13</v>
      </c>
      <c r="BE31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),$A318,E$67)</f>
        <v>312.35000000000002</v>
      </c>
      <c r="BF31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),$A318,F$67)</f>
        <v>234.26</v>
      </c>
      <c r="BG31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),$A318,G$67)</f>
        <v>147.62</v>
      </c>
      <c r="BH31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),$A318,H$67)</f>
        <v>111.32</v>
      </c>
      <c r="BI31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),$A318,I$67)</f>
        <v>87.29</v>
      </c>
      <c r="BJ31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),$A318,J$67)</f>
        <v>68.680000000000007</v>
      </c>
      <c r="BK31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),$A318,K$67)</f>
        <v>58.29</v>
      </c>
      <c r="BL31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),$A318,L$67)</f>
        <v>69.41</v>
      </c>
      <c r="BM31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),$A318,M$67)</f>
        <v>123.09</v>
      </c>
      <c r="BN31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),$A318,N$67)</f>
        <v>233.47</v>
      </c>
    </row>
    <row r="319" spans="1:66" x14ac:dyDescent="0.25">
      <c r="A319" s="129">
        <v>252</v>
      </c>
      <c r="B319" s="44"/>
      <c r="C319" s="44">
        <f t="shared" ca="1" si="36"/>
        <v>99</v>
      </c>
      <c r="D319" s="44">
        <f t="shared" ca="1" si="37"/>
        <v>113</v>
      </c>
      <c r="E319" s="44">
        <f t="shared" ca="1" si="38"/>
        <v>111</v>
      </c>
      <c r="F319" s="44">
        <f t="shared" ca="1" si="39"/>
        <v>89</v>
      </c>
      <c r="G319" s="44">
        <f t="shared" ca="1" si="40"/>
        <v>66</v>
      </c>
      <c r="H319" s="44">
        <f t="shared" ca="1" si="41"/>
        <v>57</v>
      </c>
      <c r="I319" s="44">
        <f t="shared" ca="1" si="42"/>
        <v>51</v>
      </c>
      <c r="J319" s="44">
        <f t="shared" ca="1" si="43"/>
        <v>47</v>
      </c>
      <c r="K319" s="44">
        <f t="shared" ca="1" si="44"/>
        <v>47</v>
      </c>
      <c r="L319" s="44">
        <f t="shared" ca="1" si="45"/>
        <v>52</v>
      </c>
      <c r="M319" s="44">
        <f t="shared" ca="1" si="46"/>
        <v>61</v>
      </c>
      <c r="N319" s="44">
        <f t="shared" ca="1" si="47"/>
        <v>80</v>
      </c>
      <c r="BC31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),$A319,C$67)</f>
        <v>99</v>
      </c>
      <c r="BD31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),$A319,D$67)</f>
        <v>113</v>
      </c>
      <c r="BE31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),$A319,E$67)</f>
        <v>111</v>
      </c>
      <c r="BF31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),$A319,F$67)</f>
        <v>89</v>
      </c>
      <c r="BG31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),$A319,G$67)</f>
        <v>66</v>
      </c>
      <c r="BH31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),$A319,H$67)</f>
        <v>57</v>
      </c>
      <c r="BI31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),$A319,I$67)</f>
        <v>51</v>
      </c>
      <c r="BJ31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),$A319,J$67)</f>
        <v>47</v>
      </c>
      <c r="BK31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),$A319,K$67)</f>
        <v>47</v>
      </c>
      <c r="BL31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),$A319,L$67)</f>
        <v>52</v>
      </c>
      <c r="BM31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),$A319,M$67)</f>
        <v>61</v>
      </c>
      <c r="BN31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),$A319,N$67)</f>
        <v>80</v>
      </c>
    </row>
    <row r="320" spans="1:66" x14ac:dyDescent="0.25">
      <c r="A320" s="129">
        <v>253</v>
      </c>
      <c r="B320" s="44"/>
      <c r="C320" s="44">
        <f t="shared" ca="1" si="36"/>
        <v>1693</v>
      </c>
      <c r="D320" s="44">
        <f t="shared" ca="1" si="37"/>
        <v>1929</v>
      </c>
      <c r="E320" s="44">
        <f t="shared" ca="1" si="38"/>
        <v>1812</v>
      </c>
      <c r="F320" s="44">
        <f t="shared" ca="1" si="39"/>
        <v>1307</v>
      </c>
      <c r="G320" s="44">
        <f t="shared" ca="1" si="40"/>
        <v>690</v>
      </c>
      <c r="H320" s="44">
        <f t="shared" ca="1" si="41"/>
        <v>465</v>
      </c>
      <c r="I320" s="44">
        <f t="shared" ca="1" si="42"/>
        <v>351</v>
      </c>
      <c r="J320" s="44">
        <f t="shared" ca="1" si="43"/>
        <v>273</v>
      </c>
      <c r="K320" s="44">
        <f t="shared" ca="1" si="44"/>
        <v>256</v>
      </c>
      <c r="L320" s="44">
        <f t="shared" ca="1" si="45"/>
        <v>365</v>
      </c>
      <c r="M320" s="44">
        <f t="shared" ca="1" si="46"/>
        <v>672</v>
      </c>
      <c r="N320" s="44">
        <f t="shared" ca="1" si="47"/>
        <v>1267</v>
      </c>
      <c r="BC32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),$A320,C$67)</f>
        <v>1693.14</v>
      </c>
      <c r="BD32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),$A320,D$67)</f>
        <v>1928.59</v>
      </c>
      <c r="BE32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),$A320,E$67)</f>
        <v>1811.95</v>
      </c>
      <c r="BF32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),$A320,F$67)</f>
        <v>1306.95</v>
      </c>
      <c r="BG32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),$A320,G$67)</f>
        <v>689.59</v>
      </c>
      <c r="BH32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),$A320,H$67)</f>
        <v>465.29</v>
      </c>
      <c r="BI32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),$A320,I$67)</f>
        <v>350.74</v>
      </c>
      <c r="BJ32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),$A320,J$67)</f>
        <v>273.01</v>
      </c>
      <c r="BK32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),$A320,K$67)</f>
        <v>255.96</v>
      </c>
      <c r="BL32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),$A320,L$67)</f>
        <v>365.2</v>
      </c>
      <c r="BM32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),$A320,M$67)</f>
        <v>671.97</v>
      </c>
      <c r="BN32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),$A320,N$67)</f>
        <v>1267</v>
      </c>
    </row>
    <row r="321" spans="1:66" x14ac:dyDescent="0.25">
      <c r="A321" s="129">
        <v>254</v>
      </c>
      <c r="B321" s="44"/>
      <c r="C321" s="44">
        <f t="shared" ca="1" si="36"/>
        <v>154</v>
      </c>
      <c r="D321" s="44">
        <f t="shared" ca="1" si="37"/>
        <v>149</v>
      </c>
      <c r="E321" s="44">
        <f t="shared" ca="1" si="38"/>
        <v>150</v>
      </c>
      <c r="F321" s="44">
        <f t="shared" ca="1" si="39"/>
        <v>126</v>
      </c>
      <c r="G321" s="44">
        <f t="shared" ca="1" si="40"/>
        <v>76</v>
      </c>
      <c r="H321" s="44">
        <f t="shared" ca="1" si="41"/>
        <v>52</v>
      </c>
      <c r="I321" s="44">
        <f t="shared" ca="1" si="42"/>
        <v>52</v>
      </c>
      <c r="J321" s="44">
        <f t="shared" ca="1" si="43"/>
        <v>42</v>
      </c>
      <c r="K321" s="44">
        <f t="shared" ca="1" si="44"/>
        <v>29</v>
      </c>
      <c r="L321" s="44">
        <f t="shared" ca="1" si="45"/>
        <v>34</v>
      </c>
      <c r="M321" s="44">
        <f t="shared" ca="1" si="46"/>
        <v>94</v>
      </c>
      <c r="N321" s="44">
        <f t="shared" ca="1" si="47"/>
        <v>195</v>
      </c>
      <c r="BC32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),$A321,C$67)</f>
        <v>153.61000000000001</v>
      </c>
      <c r="BD32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),$A321,D$67)</f>
        <v>149.07</v>
      </c>
      <c r="BE32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),$A321,E$67)</f>
        <v>149.88</v>
      </c>
      <c r="BF32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),$A321,F$67)</f>
        <v>126.13</v>
      </c>
      <c r="BG32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),$A321,G$67)</f>
        <v>75.8</v>
      </c>
      <c r="BH32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),$A321,H$67)</f>
        <v>51.99</v>
      </c>
      <c r="BI32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),$A321,I$67)</f>
        <v>52.33</v>
      </c>
      <c r="BJ32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),$A321,J$67)</f>
        <v>42.35</v>
      </c>
      <c r="BK32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),$A321,K$67)</f>
        <v>28.63</v>
      </c>
      <c r="BL32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),$A321,L$67)</f>
        <v>33.71</v>
      </c>
      <c r="BM32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),$A321,M$67)</f>
        <v>93.77</v>
      </c>
      <c r="BN32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),$A321,N$67)</f>
        <v>195.16</v>
      </c>
    </row>
    <row r="322" spans="1:66" x14ac:dyDescent="0.25">
      <c r="A322" s="129">
        <v>255</v>
      </c>
      <c r="B322" s="44"/>
      <c r="C322" s="44">
        <f t="shared" ca="1" si="36"/>
        <v>330</v>
      </c>
      <c r="D322" s="44">
        <f t="shared" ca="1" si="37"/>
        <v>230</v>
      </c>
      <c r="E322" s="44">
        <f t="shared" ca="1" si="38"/>
        <v>203</v>
      </c>
      <c r="F322" s="44">
        <f t="shared" ca="1" si="39"/>
        <v>126</v>
      </c>
      <c r="G322" s="44">
        <f t="shared" ca="1" si="40"/>
        <v>66</v>
      </c>
      <c r="H322" s="44">
        <f t="shared" ca="1" si="41"/>
        <v>50</v>
      </c>
      <c r="I322" s="44">
        <f t="shared" ca="1" si="42"/>
        <v>41</v>
      </c>
      <c r="J322" s="44">
        <f t="shared" ca="1" si="43"/>
        <v>34</v>
      </c>
      <c r="K322" s="44">
        <f t="shared" ca="1" si="44"/>
        <v>33</v>
      </c>
      <c r="L322" s="44">
        <f t="shared" ca="1" si="45"/>
        <v>63</v>
      </c>
      <c r="M322" s="44">
        <f t="shared" ca="1" si="46"/>
        <v>192</v>
      </c>
      <c r="N322" s="44">
        <f t="shared" ca="1" si="47"/>
        <v>344</v>
      </c>
      <c r="BC32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),$A322,C$67)</f>
        <v>330.09</v>
      </c>
      <c r="BD32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),$A322,D$67)</f>
        <v>229.87</v>
      </c>
      <c r="BE32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),$A322,E$67)</f>
        <v>203.4</v>
      </c>
      <c r="BF32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),$A322,F$67)</f>
        <v>125.77</v>
      </c>
      <c r="BG32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),$A322,G$67)</f>
        <v>66.45</v>
      </c>
      <c r="BH32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),$A322,H$67)</f>
        <v>49.77</v>
      </c>
      <c r="BI32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),$A322,I$67)</f>
        <v>41.13</v>
      </c>
      <c r="BJ32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),$A322,J$67)</f>
        <v>34.24</v>
      </c>
      <c r="BK32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),$A322,K$67)</f>
        <v>32.950000000000003</v>
      </c>
      <c r="BL32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),$A322,L$67)</f>
        <v>63.28</v>
      </c>
      <c r="BM32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),$A322,M$67)</f>
        <v>191.88</v>
      </c>
      <c r="BN32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),$A322,N$67)</f>
        <v>344.47</v>
      </c>
    </row>
    <row r="323" spans="1:66" x14ac:dyDescent="0.25">
      <c r="A323" s="129">
        <v>256</v>
      </c>
      <c r="B323" s="44"/>
      <c r="C323" s="44">
        <f t="shared" ca="1" si="36"/>
        <v>0</v>
      </c>
      <c r="D323" s="44">
        <f t="shared" ca="1" si="37"/>
        <v>0</v>
      </c>
      <c r="E323" s="44">
        <f t="shared" ca="1" si="38"/>
        <v>0</v>
      </c>
      <c r="F323" s="44">
        <f t="shared" ca="1" si="39"/>
        <v>0</v>
      </c>
      <c r="G323" s="44">
        <f t="shared" ca="1" si="40"/>
        <v>0</v>
      </c>
      <c r="H323" s="44">
        <f t="shared" ca="1" si="41"/>
        <v>0</v>
      </c>
      <c r="I323" s="44">
        <f t="shared" ca="1" si="42"/>
        <v>0</v>
      </c>
      <c r="J323" s="44">
        <f t="shared" ca="1" si="43"/>
        <v>0</v>
      </c>
      <c r="K323" s="44">
        <f t="shared" ca="1" si="44"/>
        <v>0</v>
      </c>
      <c r="L323" s="44">
        <f t="shared" ca="1" si="45"/>
        <v>0</v>
      </c>
      <c r="M323" s="44">
        <f t="shared" ca="1" si="46"/>
        <v>0</v>
      </c>
      <c r="N323" s="44">
        <f t="shared" ca="1" si="47"/>
        <v>0</v>
      </c>
      <c r="BC32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),$A323,C$67)</f>
        <v>0</v>
      </c>
      <c r="BD32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),$A323,D$67)</f>
        <v>0</v>
      </c>
      <c r="BE32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),$A323,E$67)</f>
        <v>0</v>
      </c>
      <c r="BF32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),$A323,F$67)</f>
        <v>0</v>
      </c>
      <c r="BG32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),$A323,G$67)</f>
        <v>0</v>
      </c>
      <c r="BH32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),$A323,H$67)</f>
        <v>0</v>
      </c>
      <c r="BI32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),$A323,I$67)</f>
        <v>0</v>
      </c>
      <c r="BJ32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),$A323,J$67)</f>
        <v>0</v>
      </c>
      <c r="BK32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),$A323,K$67)</f>
        <v>0</v>
      </c>
      <c r="BL32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),$A323,L$67)</f>
        <v>0</v>
      </c>
      <c r="BM32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),$A323,M$67)</f>
        <v>0</v>
      </c>
      <c r="BN32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),$A323,N$67)</f>
        <v>0</v>
      </c>
    </row>
    <row r="324" spans="1:66" x14ac:dyDescent="0.25">
      <c r="A324" s="129">
        <v>257</v>
      </c>
      <c r="B324" s="44"/>
      <c r="C324" s="44">
        <f t="shared" ref="C324:C387" ca="1" si="49">IF(BC324&lt;=0,0,MAX(1,ROUND(BC324,0)))</f>
        <v>3023</v>
      </c>
      <c r="D324" s="44">
        <f t="shared" ref="D324:D387" ca="1" si="50">IF(BD324&lt;=0,0,MAX(1,ROUND(BD324,0)))</f>
        <v>3401</v>
      </c>
      <c r="E324" s="44">
        <f t="shared" ref="E324:E387" ca="1" si="51">IF(BE324&lt;=0,0,MAX(1,ROUND(BE324,0)))</f>
        <v>3281</v>
      </c>
      <c r="F324" s="44">
        <f t="shared" ref="F324:F387" ca="1" si="52">IF(BF324&lt;=0,0,MAX(1,ROUND(BF324,0)))</f>
        <v>2331</v>
      </c>
      <c r="G324" s="44">
        <f t="shared" ref="G324:G387" ca="1" si="53">IF(BG324&lt;=0,0,MAX(1,ROUND(BG324,0)))</f>
        <v>1156</v>
      </c>
      <c r="H324" s="44">
        <f t="shared" ref="H324:H387" ca="1" si="54">IF(BH324&lt;=0,0,MAX(1,ROUND(BH324,0)))</f>
        <v>755</v>
      </c>
      <c r="I324" s="44">
        <f t="shared" ref="I324:I387" ca="1" si="55">IF(BI324&lt;=0,0,MAX(1,ROUND(BI324,0)))</f>
        <v>575</v>
      </c>
      <c r="J324" s="44">
        <f t="shared" ref="J324:J387" ca="1" si="56">IF(BJ324&lt;=0,0,MAX(1,ROUND(BJ324,0)))</f>
        <v>459</v>
      </c>
      <c r="K324" s="44">
        <f t="shared" ref="K324:K387" ca="1" si="57">IF(BK324&lt;=0,0,MAX(1,ROUND(BK324,0)))</f>
        <v>436</v>
      </c>
      <c r="L324" s="44">
        <f t="shared" ref="L324:L387" ca="1" si="58">IF(BL324&lt;=0,0,MAX(1,ROUND(BL324,0)))</f>
        <v>600</v>
      </c>
      <c r="M324" s="44">
        <f t="shared" ref="M324:M387" ca="1" si="59">IF(BM324&lt;=0,0,MAX(1,ROUND(BM324,0)))</f>
        <v>1149</v>
      </c>
      <c r="N324" s="44">
        <f t="shared" ref="N324:N387" ca="1" si="60">IF(BN324&lt;=0,0,MAX(1,ROUND(BN324,0)))</f>
        <v>2260</v>
      </c>
      <c r="BC32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),$A324,C$67)</f>
        <v>3022.73</v>
      </c>
      <c r="BD32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),$A324,D$67)</f>
        <v>3401.17</v>
      </c>
      <c r="BE32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),$A324,E$67)</f>
        <v>3281.42</v>
      </c>
      <c r="BF32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),$A324,F$67)</f>
        <v>2331.2800000000002</v>
      </c>
      <c r="BG32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),$A324,G$67)</f>
        <v>1155.72</v>
      </c>
      <c r="BH32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),$A324,H$67)</f>
        <v>754.88</v>
      </c>
      <c r="BI32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),$A324,I$67)</f>
        <v>574.88</v>
      </c>
      <c r="BJ32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),$A324,J$67)</f>
        <v>459.35</v>
      </c>
      <c r="BK32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),$A324,K$67)</f>
        <v>435.65</v>
      </c>
      <c r="BL32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),$A324,L$67)</f>
        <v>599.74</v>
      </c>
      <c r="BM32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),$A324,M$67)</f>
        <v>1148.6500000000001</v>
      </c>
      <c r="BN32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),$A324,N$67)</f>
        <v>2260.1999999999998</v>
      </c>
    </row>
    <row r="325" spans="1:66" x14ac:dyDescent="0.25">
      <c r="A325" s="129">
        <v>258</v>
      </c>
      <c r="B325" s="44"/>
      <c r="C325" s="44">
        <f t="shared" ca="1" si="49"/>
        <v>393</v>
      </c>
      <c r="D325" s="44">
        <f t="shared" ca="1" si="50"/>
        <v>278</v>
      </c>
      <c r="E325" s="44">
        <f t="shared" ca="1" si="51"/>
        <v>238</v>
      </c>
      <c r="F325" s="44">
        <f t="shared" ca="1" si="52"/>
        <v>149</v>
      </c>
      <c r="G325" s="44">
        <f t="shared" ca="1" si="53"/>
        <v>79</v>
      </c>
      <c r="H325" s="44">
        <f t="shared" ca="1" si="54"/>
        <v>59</v>
      </c>
      <c r="I325" s="44">
        <f t="shared" ca="1" si="55"/>
        <v>49</v>
      </c>
      <c r="J325" s="44">
        <f t="shared" ca="1" si="56"/>
        <v>41</v>
      </c>
      <c r="K325" s="44">
        <f t="shared" ca="1" si="57"/>
        <v>40</v>
      </c>
      <c r="L325" s="44">
        <f t="shared" ca="1" si="58"/>
        <v>73</v>
      </c>
      <c r="M325" s="44">
        <f t="shared" ca="1" si="59"/>
        <v>225</v>
      </c>
      <c r="N325" s="44">
        <f t="shared" ca="1" si="60"/>
        <v>412</v>
      </c>
      <c r="BC32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),$A325,C$67)</f>
        <v>393.2</v>
      </c>
      <c r="BD32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),$A325,D$67)</f>
        <v>278.14999999999998</v>
      </c>
      <c r="BE32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),$A325,E$67)</f>
        <v>237.72</v>
      </c>
      <c r="BF32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),$A325,F$67)</f>
        <v>148.88</v>
      </c>
      <c r="BG32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),$A325,G$67)</f>
        <v>78.61</v>
      </c>
      <c r="BH32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),$A325,H$67)</f>
        <v>58.61</v>
      </c>
      <c r="BI32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),$A325,I$67)</f>
        <v>49.17</v>
      </c>
      <c r="BJ32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),$A325,J$67)</f>
        <v>41.4</v>
      </c>
      <c r="BK32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),$A325,K$67)</f>
        <v>39.659999999999997</v>
      </c>
      <c r="BL32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),$A325,L$67)</f>
        <v>73.349999999999994</v>
      </c>
      <c r="BM32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),$A325,M$67)</f>
        <v>224.72</v>
      </c>
      <c r="BN32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),$A325,N$67)</f>
        <v>411.9</v>
      </c>
    </row>
    <row r="326" spans="1:66" x14ac:dyDescent="0.25">
      <c r="A326" s="129">
        <v>259</v>
      </c>
      <c r="B326" s="44"/>
      <c r="C326" s="44">
        <f t="shared" ca="1" si="49"/>
        <v>99</v>
      </c>
      <c r="D326" s="44">
        <f t="shared" ca="1" si="50"/>
        <v>113</v>
      </c>
      <c r="E326" s="44">
        <f t="shared" ca="1" si="51"/>
        <v>111</v>
      </c>
      <c r="F326" s="44">
        <f t="shared" ca="1" si="52"/>
        <v>89</v>
      </c>
      <c r="G326" s="44">
        <f t="shared" ca="1" si="53"/>
        <v>66</v>
      </c>
      <c r="H326" s="44">
        <f t="shared" ca="1" si="54"/>
        <v>57</v>
      </c>
      <c r="I326" s="44">
        <f t="shared" ca="1" si="55"/>
        <v>51</v>
      </c>
      <c r="J326" s="44">
        <f t="shared" ca="1" si="56"/>
        <v>47</v>
      </c>
      <c r="K326" s="44">
        <f t="shared" ca="1" si="57"/>
        <v>47</v>
      </c>
      <c r="L326" s="44">
        <f t="shared" ca="1" si="58"/>
        <v>52</v>
      </c>
      <c r="M326" s="44">
        <f t="shared" ca="1" si="59"/>
        <v>61</v>
      </c>
      <c r="N326" s="44">
        <f t="shared" ca="1" si="60"/>
        <v>80</v>
      </c>
      <c r="BC32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),$A326,C$67)</f>
        <v>99.42</v>
      </c>
      <c r="BD32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),$A326,D$67)</f>
        <v>112.82</v>
      </c>
      <c r="BE32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),$A326,E$67)</f>
        <v>110.75</v>
      </c>
      <c r="BF32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),$A326,F$67)</f>
        <v>88.6</v>
      </c>
      <c r="BG32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),$A326,G$67)</f>
        <v>66.39</v>
      </c>
      <c r="BH32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),$A326,H$67)</f>
        <v>56.74</v>
      </c>
      <c r="BI32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),$A326,I$67)</f>
        <v>50.92</v>
      </c>
      <c r="BJ32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),$A326,J$67)</f>
        <v>47.03</v>
      </c>
      <c r="BK32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),$A326,K$67)</f>
        <v>47.32</v>
      </c>
      <c r="BL32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),$A326,L$67)</f>
        <v>51.96</v>
      </c>
      <c r="BM32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),$A326,M$67)</f>
        <v>61.15</v>
      </c>
      <c r="BN32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),$A326,N$67)</f>
        <v>79.680000000000007</v>
      </c>
    </row>
    <row r="327" spans="1:66" x14ac:dyDescent="0.25">
      <c r="A327" s="129">
        <v>260</v>
      </c>
      <c r="B327" s="44"/>
      <c r="C327" s="44">
        <f t="shared" ca="1" si="49"/>
        <v>0</v>
      </c>
      <c r="D327" s="44">
        <f t="shared" ca="1" si="50"/>
        <v>0</v>
      </c>
      <c r="E327" s="44">
        <f t="shared" ca="1" si="51"/>
        <v>0</v>
      </c>
      <c r="F327" s="44">
        <f t="shared" ca="1" si="52"/>
        <v>0</v>
      </c>
      <c r="G327" s="44">
        <f t="shared" ca="1" si="53"/>
        <v>0</v>
      </c>
      <c r="H327" s="44">
        <f t="shared" ca="1" si="54"/>
        <v>0</v>
      </c>
      <c r="I327" s="44">
        <f t="shared" ca="1" si="55"/>
        <v>0</v>
      </c>
      <c r="J327" s="44">
        <f t="shared" ca="1" si="56"/>
        <v>0</v>
      </c>
      <c r="K327" s="44">
        <f t="shared" ca="1" si="57"/>
        <v>0</v>
      </c>
      <c r="L327" s="44">
        <f t="shared" ca="1" si="58"/>
        <v>0</v>
      </c>
      <c r="M327" s="44">
        <f t="shared" ca="1" si="59"/>
        <v>0</v>
      </c>
      <c r="N327" s="44">
        <f t="shared" ca="1" si="60"/>
        <v>0</v>
      </c>
      <c r="BC32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),$A327,C$67)</f>
        <v>0</v>
      </c>
      <c r="BD32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),$A327,D$67)</f>
        <v>0</v>
      </c>
      <c r="BE32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),$A327,E$67)</f>
        <v>0</v>
      </c>
      <c r="BF32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),$A327,F$67)</f>
        <v>0</v>
      </c>
      <c r="BG32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),$A327,G$67)</f>
        <v>0</v>
      </c>
      <c r="BH32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),$A327,H$67)</f>
        <v>0</v>
      </c>
      <c r="BI32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),$A327,I$67)</f>
        <v>0</v>
      </c>
      <c r="BJ32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),$A327,J$67)</f>
        <v>0</v>
      </c>
      <c r="BK32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),$A327,K$67)</f>
        <v>0</v>
      </c>
      <c r="BL32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),$A327,L$67)</f>
        <v>0</v>
      </c>
      <c r="BM32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),$A327,M$67)</f>
        <v>0</v>
      </c>
      <c r="BN32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),$A327,N$67)</f>
        <v>0</v>
      </c>
    </row>
    <row r="328" spans="1:66" x14ac:dyDescent="0.25">
      <c r="A328" s="129">
        <v>261</v>
      </c>
      <c r="B328" s="44"/>
      <c r="C328" s="44">
        <f t="shared" ca="1" si="49"/>
        <v>312</v>
      </c>
      <c r="D328" s="44">
        <f t="shared" ca="1" si="50"/>
        <v>348</v>
      </c>
      <c r="E328" s="44">
        <f t="shared" ca="1" si="51"/>
        <v>358</v>
      </c>
      <c r="F328" s="44">
        <f t="shared" ca="1" si="52"/>
        <v>277</v>
      </c>
      <c r="G328" s="44">
        <f t="shared" ca="1" si="53"/>
        <v>195</v>
      </c>
      <c r="H328" s="44">
        <f t="shared" ca="1" si="54"/>
        <v>153</v>
      </c>
      <c r="I328" s="44">
        <f t="shared" ca="1" si="55"/>
        <v>127</v>
      </c>
      <c r="J328" s="44">
        <f t="shared" ca="1" si="56"/>
        <v>111</v>
      </c>
      <c r="K328" s="44">
        <f t="shared" ca="1" si="57"/>
        <v>111</v>
      </c>
      <c r="L328" s="44">
        <f t="shared" ca="1" si="58"/>
        <v>138</v>
      </c>
      <c r="M328" s="44">
        <f t="shared" ca="1" si="59"/>
        <v>181</v>
      </c>
      <c r="N328" s="44">
        <f t="shared" ca="1" si="60"/>
        <v>252</v>
      </c>
      <c r="BC32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),$A328,C$67)</f>
        <v>312.25</v>
      </c>
      <c r="BD32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),$A328,D$67)</f>
        <v>347.8</v>
      </c>
      <c r="BE32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),$A328,E$67)</f>
        <v>357.89</v>
      </c>
      <c r="BF32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),$A328,F$67)</f>
        <v>277</v>
      </c>
      <c r="BG32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),$A328,G$67)</f>
        <v>194.61</v>
      </c>
      <c r="BH32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),$A328,H$67)</f>
        <v>153.18</v>
      </c>
      <c r="BI32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),$A328,I$67)</f>
        <v>127.27</v>
      </c>
      <c r="BJ32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),$A328,J$67)</f>
        <v>110.51</v>
      </c>
      <c r="BK32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),$A328,K$67)</f>
        <v>111.49</v>
      </c>
      <c r="BL32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),$A328,L$67)</f>
        <v>137.52000000000001</v>
      </c>
      <c r="BM32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),$A328,M$67)</f>
        <v>181</v>
      </c>
      <c r="BN32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),$A328,N$67)</f>
        <v>251.73</v>
      </c>
    </row>
    <row r="329" spans="1:66" x14ac:dyDescent="0.25">
      <c r="A329" s="129">
        <v>262</v>
      </c>
      <c r="B329" s="44"/>
      <c r="C329" s="44">
        <f t="shared" ca="1" si="49"/>
        <v>148</v>
      </c>
      <c r="D329" s="44">
        <f t="shared" ca="1" si="50"/>
        <v>114</v>
      </c>
      <c r="E329" s="44">
        <f t="shared" ca="1" si="51"/>
        <v>102</v>
      </c>
      <c r="F329" s="44">
        <f t="shared" ca="1" si="52"/>
        <v>73</v>
      </c>
      <c r="G329" s="44">
        <f t="shared" ca="1" si="53"/>
        <v>55</v>
      </c>
      <c r="H329" s="44">
        <f t="shared" ca="1" si="54"/>
        <v>47</v>
      </c>
      <c r="I329" s="44">
        <f t="shared" ca="1" si="55"/>
        <v>41</v>
      </c>
      <c r="J329" s="44">
        <f t="shared" ca="1" si="56"/>
        <v>36</v>
      </c>
      <c r="K329" s="44">
        <f t="shared" ca="1" si="57"/>
        <v>36</v>
      </c>
      <c r="L329" s="44">
        <f t="shared" ca="1" si="58"/>
        <v>46</v>
      </c>
      <c r="M329" s="44">
        <f t="shared" ca="1" si="59"/>
        <v>77</v>
      </c>
      <c r="N329" s="44">
        <f t="shared" ca="1" si="60"/>
        <v>127</v>
      </c>
      <c r="BC32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),$A329,C$67)</f>
        <v>148.15</v>
      </c>
      <c r="BD32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),$A329,D$67)</f>
        <v>113.91</v>
      </c>
      <c r="BE32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),$A329,E$67)</f>
        <v>102.25</v>
      </c>
      <c r="BF32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),$A329,F$67)</f>
        <v>73.23</v>
      </c>
      <c r="BG32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),$A329,G$67)</f>
        <v>54.88</v>
      </c>
      <c r="BH32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),$A329,H$67)</f>
        <v>46.8</v>
      </c>
      <c r="BI32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),$A329,I$67)</f>
        <v>41.07</v>
      </c>
      <c r="BJ32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),$A329,J$67)</f>
        <v>36.33</v>
      </c>
      <c r="BK32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),$A329,K$67)</f>
        <v>36.4</v>
      </c>
      <c r="BL32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),$A329,L$67)</f>
        <v>46.25</v>
      </c>
      <c r="BM32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),$A329,M$67)</f>
        <v>77.11</v>
      </c>
      <c r="BN32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),$A329,N$67)</f>
        <v>127.09</v>
      </c>
    </row>
    <row r="330" spans="1:66" x14ac:dyDescent="0.25">
      <c r="A330" s="129">
        <v>263</v>
      </c>
      <c r="B330" s="44"/>
      <c r="C330" s="44">
        <f t="shared" ca="1" si="49"/>
        <v>297</v>
      </c>
      <c r="D330" s="44">
        <f t="shared" ca="1" si="50"/>
        <v>245</v>
      </c>
      <c r="E330" s="44">
        <f t="shared" ca="1" si="51"/>
        <v>219</v>
      </c>
      <c r="F330" s="44">
        <f t="shared" ca="1" si="52"/>
        <v>162</v>
      </c>
      <c r="G330" s="44">
        <f t="shared" ca="1" si="53"/>
        <v>116</v>
      </c>
      <c r="H330" s="44">
        <f t="shared" ca="1" si="54"/>
        <v>95</v>
      </c>
      <c r="I330" s="44">
        <f t="shared" ca="1" si="55"/>
        <v>81</v>
      </c>
      <c r="J330" s="44">
        <f t="shared" ca="1" si="56"/>
        <v>70</v>
      </c>
      <c r="K330" s="44">
        <f t="shared" ca="1" si="57"/>
        <v>67</v>
      </c>
      <c r="L330" s="44">
        <f t="shared" ca="1" si="58"/>
        <v>86</v>
      </c>
      <c r="M330" s="44">
        <f t="shared" ca="1" si="59"/>
        <v>164</v>
      </c>
      <c r="N330" s="44">
        <f t="shared" ca="1" si="60"/>
        <v>263</v>
      </c>
      <c r="BC33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),$A330,C$67)</f>
        <v>297.33999999999997</v>
      </c>
      <c r="BD33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),$A330,D$67)</f>
        <v>244.95</v>
      </c>
      <c r="BE33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),$A330,E$67)</f>
        <v>218.96</v>
      </c>
      <c r="BF33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),$A330,F$67)</f>
        <v>161.94999999999999</v>
      </c>
      <c r="BG33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),$A330,G$67)</f>
        <v>116.08</v>
      </c>
      <c r="BH33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),$A330,H$67)</f>
        <v>94.95</v>
      </c>
      <c r="BI33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),$A330,I$67)</f>
        <v>80.59</v>
      </c>
      <c r="BJ33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),$A330,J$67)</f>
        <v>69.849999999999994</v>
      </c>
      <c r="BK33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),$A330,K$67)</f>
        <v>66.92</v>
      </c>
      <c r="BL33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),$A330,L$67)</f>
        <v>86.08</v>
      </c>
      <c r="BM33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),$A330,M$67)</f>
        <v>163.85</v>
      </c>
      <c r="BN33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),$A330,N$67)</f>
        <v>263.2</v>
      </c>
    </row>
    <row r="331" spans="1:66" x14ac:dyDescent="0.25">
      <c r="A331" s="129">
        <v>264</v>
      </c>
      <c r="B331" s="44"/>
      <c r="C331" s="44">
        <f t="shared" ca="1" si="49"/>
        <v>0</v>
      </c>
      <c r="D331" s="44">
        <f t="shared" ca="1" si="50"/>
        <v>0</v>
      </c>
      <c r="E331" s="44">
        <f t="shared" ca="1" si="51"/>
        <v>0</v>
      </c>
      <c r="F331" s="44">
        <f t="shared" ca="1" si="52"/>
        <v>0</v>
      </c>
      <c r="G331" s="44">
        <f t="shared" ca="1" si="53"/>
        <v>0</v>
      </c>
      <c r="H331" s="44">
        <f t="shared" ca="1" si="54"/>
        <v>0</v>
      </c>
      <c r="I331" s="44">
        <f t="shared" ca="1" si="55"/>
        <v>0</v>
      </c>
      <c r="J331" s="44">
        <f t="shared" ca="1" si="56"/>
        <v>0</v>
      </c>
      <c r="K331" s="44">
        <f t="shared" ca="1" si="57"/>
        <v>0</v>
      </c>
      <c r="L331" s="44">
        <f t="shared" ca="1" si="58"/>
        <v>0</v>
      </c>
      <c r="M331" s="44">
        <f t="shared" ca="1" si="59"/>
        <v>0</v>
      </c>
      <c r="N331" s="44">
        <f t="shared" ca="1" si="60"/>
        <v>0</v>
      </c>
      <c r="BC33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),$A331,C$67)</f>
        <v>0</v>
      </c>
      <c r="BD33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),$A331,D$67)</f>
        <v>0</v>
      </c>
      <c r="BE33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),$A331,E$67)</f>
        <v>0</v>
      </c>
      <c r="BF33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),$A331,F$67)</f>
        <v>0</v>
      </c>
      <c r="BG33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),$A331,G$67)</f>
        <v>0</v>
      </c>
      <c r="BH33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),$A331,H$67)</f>
        <v>0</v>
      </c>
      <c r="BI33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),$A331,I$67)</f>
        <v>0</v>
      </c>
      <c r="BJ33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),$A331,J$67)</f>
        <v>0</v>
      </c>
      <c r="BK33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),$A331,K$67)</f>
        <v>0</v>
      </c>
      <c r="BL33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),$A331,L$67)</f>
        <v>0</v>
      </c>
      <c r="BM33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),$A331,M$67)</f>
        <v>0</v>
      </c>
      <c r="BN33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),$A331,N$67)</f>
        <v>0</v>
      </c>
    </row>
    <row r="332" spans="1:66" x14ac:dyDescent="0.25">
      <c r="A332" s="129">
        <v>265</v>
      </c>
      <c r="B332" s="44"/>
      <c r="C332" s="44">
        <f t="shared" ca="1" si="49"/>
        <v>65</v>
      </c>
      <c r="D332" s="44">
        <f t="shared" ca="1" si="50"/>
        <v>52</v>
      </c>
      <c r="E332" s="44">
        <f t="shared" ca="1" si="51"/>
        <v>47</v>
      </c>
      <c r="F332" s="44">
        <f t="shared" ca="1" si="52"/>
        <v>39</v>
      </c>
      <c r="G332" s="44">
        <f t="shared" ca="1" si="53"/>
        <v>30</v>
      </c>
      <c r="H332" s="44">
        <f t="shared" ca="1" si="54"/>
        <v>26</v>
      </c>
      <c r="I332" s="44">
        <f t="shared" ca="1" si="55"/>
        <v>23</v>
      </c>
      <c r="J332" s="44">
        <f t="shared" ca="1" si="56"/>
        <v>21</v>
      </c>
      <c r="K332" s="44">
        <f t="shared" ca="1" si="57"/>
        <v>20</v>
      </c>
      <c r="L332" s="44">
        <f t="shared" ca="1" si="58"/>
        <v>23</v>
      </c>
      <c r="M332" s="44">
        <f t="shared" ca="1" si="59"/>
        <v>38</v>
      </c>
      <c r="N332" s="44">
        <f t="shared" ca="1" si="60"/>
        <v>60</v>
      </c>
      <c r="BC33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),$A332,C$67)</f>
        <v>64.650000000000006</v>
      </c>
      <c r="BD33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),$A332,D$67)</f>
        <v>52.47</v>
      </c>
      <c r="BE33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),$A332,E$67)</f>
        <v>46.82</v>
      </c>
      <c r="BF33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),$A332,F$67)</f>
        <v>38.950000000000003</v>
      </c>
      <c r="BG33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),$A332,G$67)</f>
        <v>29.7</v>
      </c>
      <c r="BH33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),$A332,H$67)</f>
        <v>25.64</v>
      </c>
      <c r="BI33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),$A332,I$67)</f>
        <v>23.23</v>
      </c>
      <c r="BJ33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),$A332,J$67)</f>
        <v>20.57</v>
      </c>
      <c r="BK33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),$A332,K$67)</f>
        <v>19.53</v>
      </c>
      <c r="BL33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),$A332,L$67)</f>
        <v>23.47</v>
      </c>
      <c r="BM33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),$A332,M$67)</f>
        <v>37.97</v>
      </c>
      <c r="BN33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),$A332,N$67)</f>
        <v>59.52</v>
      </c>
    </row>
    <row r="333" spans="1:66" x14ac:dyDescent="0.25">
      <c r="A333" s="129">
        <v>266</v>
      </c>
      <c r="B333" s="44"/>
      <c r="C333" s="44">
        <f t="shared" ca="1" si="49"/>
        <v>14782</v>
      </c>
      <c r="D333" s="44">
        <f t="shared" ca="1" si="50"/>
        <v>15961</v>
      </c>
      <c r="E333" s="44">
        <f t="shared" ca="1" si="51"/>
        <v>14996</v>
      </c>
      <c r="F333" s="44">
        <f t="shared" ca="1" si="52"/>
        <v>11859</v>
      </c>
      <c r="G333" s="44">
        <f t="shared" ca="1" si="53"/>
        <v>9546</v>
      </c>
      <c r="H333" s="44">
        <f t="shared" ca="1" si="54"/>
        <v>8973</v>
      </c>
      <c r="I333" s="44">
        <f t="shared" ca="1" si="55"/>
        <v>7535</v>
      </c>
      <c r="J333" s="44">
        <f t="shared" ca="1" si="56"/>
        <v>6340</v>
      </c>
      <c r="K333" s="44">
        <f t="shared" ca="1" si="57"/>
        <v>6345</v>
      </c>
      <c r="L333" s="44">
        <f t="shared" ca="1" si="58"/>
        <v>7662</v>
      </c>
      <c r="M333" s="44">
        <f t="shared" ca="1" si="59"/>
        <v>8461</v>
      </c>
      <c r="N333" s="44">
        <f t="shared" ca="1" si="60"/>
        <v>11101</v>
      </c>
      <c r="BC33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),$A333,C$67)</f>
        <v>14781.62</v>
      </c>
      <c r="BD33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),$A333,D$67)</f>
        <v>15961.02</v>
      </c>
      <c r="BE33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),$A333,E$67)</f>
        <v>14995.58</v>
      </c>
      <c r="BF33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),$A333,F$67)</f>
        <v>11858.71</v>
      </c>
      <c r="BG33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),$A333,G$67)</f>
        <v>9545.5499999999993</v>
      </c>
      <c r="BH33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),$A333,H$67)</f>
        <v>8972.5499999999993</v>
      </c>
      <c r="BI33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),$A333,I$67)</f>
        <v>7534.93</v>
      </c>
      <c r="BJ33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),$A333,J$67)</f>
        <v>6339.98</v>
      </c>
      <c r="BK33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),$A333,K$67)</f>
        <v>6345.14</v>
      </c>
      <c r="BL33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),$A333,L$67)</f>
        <v>7661.89</v>
      </c>
      <c r="BM33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),$A333,M$67)</f>
        <v>8460.6</v>
      </c>
      <c r="BN33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),$A333,N$67)</f>
        <v>11100.72</v>
      </c>
    </row>
    <row r="334" spans="1:66" x14ac:dyDescent="0.25">
      <c r="A334" s="129">
        <v>267</v>
      </c>
      <c r="B334" s="44"/>
      <c r="C334" s="44">
        <f t="shared" ca="1" si="49"/>
        <v>263</v>
      </c>
      <c r="D334" s="44">
        <f t="shared" ca="1" si="50"/>
        <v>223</v>
      </c>
      <c r="E334" s="44">
        <f t="shared" ca="1" si="51"/>
        <v>199</v>
      </c>
      <c r="F334" s="44">
        <f t="shared" ca="1" si="52"/>
        <v>153</v>
      </c>
      <c r="G334" s="44">
        <f t="shared" ca="1" si="53"/>
        <v>118</v>
      </c>
      <c r="H334" s="44">
        <f t="shared" ca="1" si="54"/>
        <v>103</v>
      </c>
      <c r="I334" s="44">
        <f t="shared" ca="1" si="55"/>
        <v>91</v>
      </c>
      <c r="J334" s="44">
        <f t="shared" ca="1" si="56"/>
        <v>82</v>
      </c>
      <c r="K334" s="44">
        <f t="shared" ca="1" si="57"/>
        <v>81</v>
      </c>
      <c r="L334" s="44">
        <f t="shared" ca="1" si="58"/>
        <v>96</v>
      </c>
      <c r="M334" s="44">
        <f t="shared" ca="1" si="59"/>
        <v>141</v>
      </c>
      <c r="N334" s="44">
        <f t="shared" ca="1" si="60"/>
        <v>223</v>
      </c>
      <c r="BC33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),$A334,C$67)</f>
        <v>263.13</v>
      </c>
      <c r="BD33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),$A334,D$67)</f>
        <v>223.36</v>
      </c>
      <c r="BE33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),$A334,E$67)</f>
        <v>199.42</v>
      </c>
      <c r="BF33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),$A334,F$67)</f>
        <v>153.03</v>
      </c>
      <c r="BG33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),$A334,G$67)</f>
        <v>117.67</v>
      </c>
      <c r="BH33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),$A334,H$67)</f>
        <v>102.54</v>
      </c>
      <c r="BI33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),$A334,I$67)</f>
        <v>91.44</v>
      </c>
      <c r="BJ33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),$A334,J$67)</f>
        <v>82.08</v>
      </c>
      <c r="BK33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),$A334,K$67)</f>
        <v>81.34</v>
      </c>
      <c r="BL33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),$A334,L$67)</f>
        <v>96.06</v>
      </c>
      <c r="BM33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),$A334,M$67)</f>
        <v>141.38</v>
      </c>
      <c r="BN33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),$A334,N$67)</f>
        <v>223.05</v>
      </c>
    </row>
    <row r="335" spans="1:66" x14ac:dyDescent="0.25">
      <c r="A335" s="129">
        <v>268</v>
      </c>
      <c r="B335" s="44"/>
      <c r="C335" s="44">
        <f t="shared" ca="1" si="49"/>
        <v>0</v>
      </c>
      <c r="D335" s="44">
        <f t="shared" ca="1" si="50"/>
        <v>0</v>
      </c>
      <c r="E335" s="44">
        <f t="shared" ca="1" si="51"/>
        <v>0</v>
      </c>
      <c r="F335" s="44">
        <f t="shared" ca="1" si="52"/>
        <v>0</v>
      </c>
      <c r="G335" s="44">
        <f t="shared" ca="1" si="53"/>
        <v>0</v>
      </c>
      <c r="H335" s="44">
        <f t="shared" ca="1" si="54"/>
        <v>0</v>
      </c>
      <c r="I335" s="44">
        <f t="shared" ca="1" si="55"/>
        <v>0</v>
      </c>
      <c r="J335" s="44">
        <f t="shared" ca="1" si="56"/>
        <v>0</v>
      </c>
      <c r="K335" s="44">
        <f t="shared" ca="1" si="57"/>
        <v>0</v>
      </c>
      <c r="L335" s="44">
        <f t="shared" ca="1" si="58"/>
        <v>0</v>
      </c>
      <c r="M335" s="44">
        <f t="shared" ca="1" si="59"/>
        <v>0</v>
      </c>
      <c r="N335" s="44">
        <f t="shared" ca="1" si="60"/>
        <v>0</v>
      </c>
      <c r="BC33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),$A335,C$67)</f>
        <v>0</v>
      </c>
      <c r="BD33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),$A335,D$67)</f>
        <v>0</v>
      </c>
      <c r="BE33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),$A335,E$67)</f>
        <v>0</v>
      </c>
      <c r="BF33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),$A335,F$67)</f>
        <v>0</v>
      </c>
      <c r="BG33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),$A335,G$67)</f>
        <v>0</v>
      </c>
      <c r="BH33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),$A335,H$67)</f>
        <v>0</v>
      </c>
      <c r="BI33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),$A335,I$67)</f>
        <v>0</v>
      </c>
      <c r="BJ33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),$A335,J$67)</f>
        <v>0</v>
      </c>
      <c r="BK33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),$A335,K$67)</f>
        <v>0</v>
      </c>
      <c r="BL33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),$A335,L$67)</f>
        <v>0</v>
      </c>
      <c r="BM33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),$A335,M$67)</f>
        <v>0</v>
      </c>
      <c r="BN33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),$A335,N$67)</f>
        <v>0</v>
      </c>
    </row>
    <row r="336" spans="1:66" x14ac:dyDescent="0.25">
      <c r="A336" s="129">
        <v>269</v>
      </c>
      <c r="B336" s="44"/>
      <c r="C336" s="44">
        <f t="shared" ca="1" si="49"/>
        <v>401</v>
      </c>
      <c r="D336" s="44">
        <f t="shared" ca="1" si="50"/>
        <v>590</v>
      </c>
      <c r="E336" s="44">
        <f t="shared" ca="1" si="51"/>
        <v>758</v>
      </c>
      <c r="F336" s="44">
        <f t="shared" ca="1" si="52"/>
        <v>1031</v>
      </c>
      <c r="G336" s="44">
        <f t="shared" ca="1" si="53"/>
        <v>1208</v>
      </c>
      <c r="H336" s="44">
        <f t="shared" ca="1" si="54"/>
        <v>1044</v>
      </c>
      <c r="I336" s="44">
        <f t="shared" ca="1" si="55"/>
        <v>669</v>
      </c>
      <c r="J336" s="44">
        <f t="shared" ca="1" si="56"/>
        <v>420</v>
      </c>
      <c r="K336" s="44">
        <f t="shared" ca="1" si="57"/>
        <v>318</v>
      </c>
      <c r="L336" s="44">
        <f t="shared" ca="1" si="58"/>
        <v>277</v>
      </c>
      <c r="M336" s="44">
        <f t="shared" ca="1" si="59"/>
        <v>279</v>
      </c>
      <c r="N336" s="44">
        <f t="shared" ca="1" si="60"/>
        <v>321</v>
      </c>
      <c r="BC33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),$A336,C$67)</f>
        <v>401.09</v>
      </c>
      <c r="BD33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),$A336,D$67)</f>
        <v>589.91999999999996</v>
      </c>
      <c r="BE33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),$A336,E$67)</f>
        <v>758.38</v>
      </c>
      <c r="BF33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),$A336,F$67)</f>
        <v>1031.04</v>
      </c>
      <c r="BG33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),$A336,G$67)</f>
        <v>1207.54</v>
      </c>
      <c r="BH33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),$A336,H$67)</f>
        <v>1043.82</v>
      </c>
      <c r="BI33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),$A336,I$67)</f>
        <v>668.85</v>
      </c>
      <c r="BJ33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),$A336,J$67)</f>
        <v>420.2</v>
      </c>
      <c r="BK33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),$A336,K$67)</f>
        <v>317.8</v>
      </c>
      <c r="BL33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),$A336,L$67)</f>
        <v>277.36</v>
      </c>
      <c r="BM33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),$A336,M$67)</f>
        <v>278.54000000000002</v>
      </c>
      <c r="BN33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),$A336,N$67)</f>
        <v>321.23</v>
      </c>
    </row>
    <row r="337" spans="1:66" x14ac:dyDescent="0.25">
      <c r="A337" s="129">
        <v>270</v>
      </c>
      <c r="B337" s="44"/>
      <c r="C337" s="44">
        <f t="shared" ca="1" si="49"/>
        <v>1376</v>
      </c>
      <c r="D337" s="44">
        <f t="shared" ca="1" si="50"/>
        <v>1570</v>
      </c>
      <c r="E337" s="44">
        <f t="shared" ca="1" si="51"/>
        <v>1455</v>
      </c>
      <c r="F337" s="44">
        <f t="shared" ca="1" si="52"/>
        <v>1031</v>
      </c>
      <c r="G337" s="44">
        <f t="shared" ca="1" si="53"/>
        <v>546</v>
      </c>
      <c r="H337" s="44">
        <f t="shared" ca="1" si="54"/>
        <v>378</v>
      </c>
      <c r="I337" s="44">
        <f t="shared" ca="1" si="55"/>
        <v>284</v>
      </c>
      <c r="J337" s="44">
        <f t="shared" ca="1" si="56"/>
        <v>218</v>
      </c>
      <c r="K337" s="44">
        <f t="shared" ca="1" si="57"/>
        <v>206</v>
      </c>
      <c r="L337" s="44">
        <f t="shared" ca="1" si="58"/>
        <v>300</v>
      </c>
      <c r="M337" s="44">
        <f t="shared" ca="1" si="59"/>
        <v>550</v>
      </c>
      <c r="N337" s="44">
        <f t="shared" ca="1" si="60"/>
        <v>1032</v>
      </c>
      <c r="BC33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),$A337,C$67)</f>
        <v>1376.33</v>
      </c>
      <c r="BD33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),$A337,D$67)</f>
        <v>1569.99</v>
      </c>
      <c r="BE33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),$A337,E$67)</f>
        <v>1455.45</v>
      </c>
      <c r="BF33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),$A337,F$67)</f>
        <v>1031.1199999999999</v>
      </c>
      <c r="BG33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),$A337,G$67)</f>
        <v>546.45000000000005</v>
      </c>
      <c r="BH33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),$A337,H$67)</f>
        <v>377.74</v>
      </c>
      <c r="BI33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),$A337,I$67)</f>
        <v>283.75</v>
      </c>
      <c r="BJ33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),$A337,J$67)</f>
        <v>218.37</v>
      </c>
      <c r="BK33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),$A337,K$67)</f>
        <v>206</v>
      </c>
      <c r="BL33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),$A337,L$67)</f>
        <v>300.45999999999998</v>
      </c>
      <c r="BM33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),$A337,M$67)</f>
        <v>550.45000000000005</v>
      </c>
      <c r="BN33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),$A337,N$67)</f>
        <v>1032.29</v>
      </c>
    </row>
    <row r="338" spans="1:66" x14ac:dyDescent="0.25">
      <c r="A338" s="129">
        <v>271</v>
      </c>
      <c r="B338" s="44"/>
      <c r="C338" s="44">
        <f t="shared" ca="1" si="49"/>
        <v>6695</v>
      </c>
      <c r="D338" s="44">
        <f t="shared" ca="1" si="50"/>
        <v>8046</v>
      </c>
      <c r="E338" s="44">
        <f t="shared" ca="1" si="51"/>
        <v>8586</v>
      </c>
      <c r="F338" s="44">
        <f t="shared" ca="1" si="52"/>
        <v>7144</v>
      </c>
      <c r="G338" s="44">
        <f t="shared" ca="1" si="53"/>
        <v>3978</v>
      </c>
      <c r="H338" s="44">
        <f t="shared" ca="1" si="54"/>
        <v>2268</v>
      </c>
      <c r="I338" s="44">
        <f t="shared" ca="1" si="55"/>
        <v>1605</v>
      </c>
      <c r="J338" s="44">
        <f t="shared" ca="1" si="56"/>
        <v>1238</v>
      </c>
      <c r="K338" s="44">
        <f t="shared" ca="1" si="57"/>
        <v>1115</v>
      </c>
      <c r="L338" s="44">
        <f t="shared" ca="1" si="58"/>
        <v>1436</v>
      </c>
      <c r="M338" s="44">
        <f t="shared" ca="1" si="59"/>
        <v>2524</v>
      </c>
      <c r="N338" s="44">
        <f t="shared" ca="1" si="60"/>
        <v>4643</v>
      </c>
      <c r="BC33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),$A338,C$67)</f>
        <v>6694.66</v>
      </c>
      <c r="BD33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),$A338,D$67)</f>
        <v>8045.89</v>
      </c>
      <c r="BE33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),$A338,E$67)</f>
        <v>8586.2199999999993</v>
      </c>
      <c r="BF33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),$A338,F$67)</f>
        <v>7144.48</v>
      </c>
      <c r="BG33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),$A338,G$67)</f>
        <v>3977.66</v>
      </c>
      <c r="BH33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),$A338,H$67)</f>
        <v>2267.5700000000002</v>
      </c>
      <c r="BI33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),$A338,I$67)</f>
        <v>1604.72</v>
      </c>
      <c r="BJ33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),$A338,J$67)</f>
        <v>1238.4000000000001</v>
      </c>
      <c r="BK33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),$A338,K$67)</f>
        <v>1114.5999999999999</v>
      </c>
      <c r="BL33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),$A338,L$67)</f>
        <v>1436.32</v>
      </c>
      <c r="BM33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),$A338,M$67)</f>
        <v>2524.3200000000002</v>
      </c>
      <c r="BN33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),$A338,N$67)</f>
        <v>4642.74</v>
      </c>
    </row>
    <row r="339" spans="1:66" x14ac:dyDescent="0.25">
      <c r="A339" s="129">
        <v>272</v>
      </c>
      <c r="B339" s="44"/>
      <c r="C339" s="44">
        <f t="shared" ca="1" si="49"/>
        <v>0</v>
      </c>
      <c r="D339" s="44">
        <f t="shared" ca="1" si="50"/>
        <v>0</v>
      </c>
      <c r="E339" s="44">
        <f t="shared" ca="1" si="51"/>
        <v>0</v>
      </c>
      <c r="F339" s="44">
        <f t="shared" ca="1" si="52"/>
        <v>0</v>
      </c>
      <c r="G339" s="44">
        <f t="shared" ca="1" si="53"/>
        <v>0</v>
      </c>
      <c r="H339" s="44">
        <f t="shared" ca="1" si="54"/>
        <v>0</v>
      </c>
      <c r="I339" s="44">
        <f t="shared" ca="1" si="55"/>
        <v>0</v>
      </c>
      <c r="J339" s="44">
        <f t="shared" ca="1" si="56"/>
        <v>0</v>
      </c>
      <c r="K339" s="44">
        <f t="shared" ca="1" si="57"/>
        <v>0</v>
      </c>
      <c r="L339" s="44">
        <f t="shared" ca="1" si="58"/>
        <v>0</v>
      </c>
      <c r="M339" s="44">
        <f t="shared" ca="1" si="59"/>
        <v>0</v>
      </c>
      <c r="N339" s="44">
        <f t="shared" ca="1" si="60"/>
        <v>0</v>
      </c>
      <c r="BC33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),$A339,C$67)</f>
        <v>0</v>
      </c>
      <c r="BD33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),$A339,D$67)</f>
        <v>0</v>
      </c>
      <c r="BE33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),$A339,E$67)</f>
        <v>0</v>
      </c>
      <c r="BF33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),$A339,F$67)</f>
        <v>0</v>
      </c>
      <c r="BG33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),$A339,G$67)</f>
        <v>0</v>
      </c>
      <c r="BH33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),$A339,H$67)</f>
        <v>0</v>
      </c>
      <c r="BI33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),$A339,I$67)</f>
        <v>0</v>
      </c>
      <c r="BJ33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),$A339,J$67)</f>
        <v>0</v>
      </c>
      <c r="BK33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),$A339,K$67)</f>
        <v>0</v>
      </c>
      <c r="BL33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),$A339,L$67)</f>
        <v>0</v>
      </c>
      <c r="BM33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),$A339,M$67)</f>
        <v>0</v>
      </c>
      <c r="BN33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),$A339,N$67)</f>
        <v>0</v>
      </c>
    </row>
    <row r="340" spans="1:66" x14ac:dyDescent="0.25">
      <c r="A340" s="129">
        <v>273</v>
      </c>
      <c r="B340" s="44"/>
      <c r="C340" s="44">
        <f t="shared" ca="1" si="49"/>
        <v>4326</v>
      </c>
      <c r="D340" s="44">
        <f t="shared" ca="1" si="50"/>
        <v>4950</v>
      </c>
      <c r="E340" s="44">
        <f t="shared" ca="1" si="51"/>
        <v>5000</v>
      </c>
      <c r="F340" s="44">
        <f t="shared" ca="1" si="52"/>
        <v>3732</v>
      </c>
      <c r="G340" s="44">
        <f t="shared" ca="1" si="53"/>
        <v>1832</v>
      </c>
      <c r="H340" s="44">
        <f t="shared" ca="1" si="54"/>
        <v>1085</v>
      </c>
      <c r="I340" s="44">
        <f t="shared" ca="1" si="55"/>
        <v>778</v>
      </c>
      <c r="J340" s="44">
        <f t="shared" ca="1" si="56"/>
        <v>596</v>
      </c>
      <c r="K340" s="44">
        <f t="shared" ca="1" si="57"/>
        <v>541</v>
      </c>
      <c r="L340" s="44">
        <f t="shared" ca="1" si="58"/>
        <v>753</v>
      </c>
      <c r="M340" s="44">
        <f t="shared" ca="1" si="59"/>
        <v>1513</v>
      </c>
      <c r="N340" s="44">
        <f t="shared" ca="1" si="60"/>
        <v>3085</v>
      </c>
      <c r="BC34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),$A340,C$67)</f>
        <v>4326.3500000000004</v>
      </c>
      <c r="BD34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),$A340,D$67)</f>
        <v>4949.97</v>
      </c>
      <c r="BE34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),$A340,E$67)</f>
        <v>4999.97</v>
      </c>
      <c r="BF34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),$A340,F$67)</f>
        <v>3732.36</v>
      </c>
      <c r="BG34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),$A340,G$67)</f>
        <v>1832.15</v>
      </c>
      <c r="BH34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),$A340,H$67)</f>
        <v>1085.24</v>
      </c>
      <c r="BI34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),$A340,I$67)</f>
        <v>778.36</v>
      </c>
      <c r="BJ34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),$A340,J$67)</f>
        <v>595.65</v>
      </c>
      <c r="BK34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),$A340,K$67)</f>
        <v>541</v>
      </c>
      <c r="BL34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),$A340,L$67)</f>
        <v>753.04</v>
      </c>
      <c r="BM34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),$A340,M$67)</f>
        <v>1513.05</v>
      </c>
      <c r="BN34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),$A340,N$67)</f>
        <v>3084.91</v>
      </c>
    </row>
    <row r="341" spans="1:66" x14ac:dyDescent="0.25">
      <c r="A341" s="129">
        <v>274</v>
      </c>
      <c r="B341" s="44"/>
      <c r="C341" s="44">
        <f t="shared" ca="1" si="49"/>
        <v>6993</v>
      </c>
      <c r="D341" s="44">
        <f t="shared" ca="1" si="50"/>
        <v>8559</v>
      </c>
      <c r="E341" s="44">
        <f t="shared" ca="1" si="51"/>
        <v>9230</v>
      </c>
      <c r="F341" s="44">
        <f t="shared" ca="1" si="52"/>
        <v>7973</v>
      </c>
      <c r="G341" s="44">
        <f t="shared" ca="1" si="53"/>
        <v>4545</v>
      </c>
      <c r="H341" s="44">
        <f t="shared" ca="1" si="54"/>
        <v>2598</v>
      </c>
      <c r="I341" s="44">
        <f t="shared" ca="1" si="55"/>
        <v>1841</v>
      </c>
      <c r="J341" s="44">
        <f t="shared" ca="1" si="56"/>
        <v>1444</v>
      </c>
      <c r="K341" s="44">
        <f t="shared" ca="1" si="57"/>
        <v>1306</v>
      </c>
      <c r="L341" s="44">
        <f t="shared" ca="1" si="58"/>
        <v>1604</v>
      </c>
      <c r="M341" s="44">
        <f t="shared" ca="1" si="59"/>
        <v>2649</v>
      </c>
      <c r="N341" s="44">
        <f t="shared" ca="1" si="60"/>
        <v>4725</v>
      </c>
      <c r="BC34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),$A341,C$67)</f>
        <v>6992.6</v>
      </c>
      <c r="BD34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),$A341,D$67)</f>
        <v>8558.67</v>
      </c>
      <c r="BE34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),$A341,E$67)</f>
        <v>9229.6</v>
      </c>
      <c r="BF34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),$A341,F$67)</f>
        <v>7972.62</v>
      </c>
      <c r="BG34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),$A341,G$67)</f>
        <v>4545.0600000000004</v>
      </c>
      <c r="BH34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),$A341,H$67)</f>
        <v>2597.63</v>
      </c>
      <c r="BI34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),$A341,I$67)</f>
        <v>1841.06</v>
      </c>
      <c r="BJ34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),$A341,J$67)</f>
        <v>1443.99</v>
      </c>
      <c r="BK34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),$A341,K$67)</f>
        <v>1306.01</v>
      </c>
      <c r="BL34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),$A341,L$67)</f>
        <v>1603.97</v>
      </c>
      <c r="BM34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),$A341,M$67)</f>
        <v>2649.04</v>
      </c>
      <c r="BN34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),$A341,N$67)</f>
        <v>4724.88</v>
      </c>
    </row>
    <row r="342" spans="1:66" x14ac:dyDescent="0.25">
      <c r="A342" s="129">
        <v>275</v>
      </c>
      <c r="B342" s="44"/>
      <c r="C342" s="44">
        <f t="shared" ca="1" si="49"/>
        <v>14814</v>
      </c>
      <c r="D342" s="44">
        <f t="shared" ca="1" si="50"/>
        <v>20194</v>
      </c>
      <c r="E342" s="44">
        <f t="shared" ca="1" si="51"/>
        <v>23873</v>
      </c>
      <c r="F342" s="44">
        <f t="shared" ca="1" si="52"/>
        <v>23755</v>
      </c>
      <c r="G342" s="44">
        <f t="shared" ca="1" si="53"/>
        <v>15274</v>
      </c>
      <c r="H342" s="44">
        <f t="shared" ca="1" si="54"/>
        <v>7111</v>
      </c>
      <c r="I342" s="44">
        <f t="shared" ca="1" si="55"/>
        <v>4069</v>
      </c>
      <c r="J342" s="44">
        <f t="shared" ca="1" si="56"/>
        <v>2845</v>
      </c>
      <c r="K342" s="44">
        <f t="shared" ca="1" si="57"/>
        <v>2243</v>
      </c>
      <c r="L342" s="44">
        <f t="shared" ca="1" si="58"/>
        <v>2519</v>
      </c>
      <c r="M342" s="44">
        <f t="shared" ca="1" si="59"/>
        <v>4233</v>
      </c>
      <c r="N342" s="44">
        <f t="shared" ca="1" si="60"/>
        <v>8387</v>
      </c>
      <c r="BC34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),$A342,C$67)</f>
        <v>14813.98</v>
      </c>
      <c r="BD34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),$A342,D$67)</f>
        <v>20193.849999999999</v>
      </c>
      <c r="BE34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),$A342,E$67)</f>
        <v>23873.18</v>
      </c>
      <c r="BF34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),$A342,F$67)</f>
        <v>23755.200000000001</v>
      </c>
      <c r="BG34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),$A342,G$67)</f>
        <v>15273.58</v>
      </c>
      <c r="BH34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),$A342,H$67)</f>
        <v>7111.34</v>
      </c>
      <c r="BI34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),$A342,I$67)</f>
        <v>4069.36</v>
      </c>
      <c r="BJ34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),$A342,J$67)</f>
        <v>2844.67</v>
      </c>
      <c r="BK34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),$A342,K$67)</f>
        <v>2242.9299999999998</v>
      </c>
      <c r="BL34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),$A342,L$67)</f>
        <v>2518.9899999999998</v>
      </c>
      <c r="BM34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),$A342,M$67)</f>
        <v>4232.66</v>
      </c>
      <c r="BN34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),$A342,N$67)</f>
        <v>8386.7999999999993</v>
      </c>
    </row>
    <row r="343" spans="1:66" x14ac:dyDescent="0.25">
      <c r="A343" s="129">
        <v>276</v>
      </c>
      <c r="B343" s="44"/>
      <c r="C343" s="44">
        <f t="shared" ca="1" si="49"/>
        <v>6504</v>
      </c>
      <c r="D343" s="44">
        <f t="shared" ca="1" si="50"/>
        <v>9998</v>
      </c>
      <c r="E343" s="44">
        <f t="shared" ca="1" si="51"/>
        <v>12523</v>
      </c>
      <c r="F343" s="44">
        <f t="shared" ca="1" si="52"/>
        <v>13106</v>
      </c>
      <c r="G343" s="44">
        <f t="shared" ca="1" si="53"/>
        <v>8650</v>
      </c>
      <c r="H343" s="44">
        <f t="shared" ca="1" si="54"/>
        <v>3583</v>
      </c>
      <c r="I343" s="44">
        <f t="shared" ca="1" si="55"/>
        <v>1763</v>
      </c>
      <c r="J343" s="44">
        <f t="shared" ca="1" si="56"/>
        <v>1094</v>
      </c>
      <c r="K343" s="44">
        <f t="shared" ca="1" si="57"/>
        <v>811</v>
      </c>
      <c r="L343" s="44">
        <f t="shared" ca="1" si="58"/>
        <v>937</v>
      </c>
      <c r="M343" s="44">
        <f t="shared" ca="1" si="59"/>
        <v>1630</v>
      </c>
      <c r="N343" s="44">
        <f t="shared" ca="1" si="60"/>
        <v>3307</v>
      </c>
      <c r="BC34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),$A343,C$67)</f>
        <v>6504.2</v>
      </c>
      <c r="BD34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),$A343,D$67)</f>
        <v>9997.76</v>
      </c>
      <c r="BE34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),$A343,E$67)</f>
        <v>12522.85</v>
      </c>
      <c r="BF34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),$A343,F$67)</f>
        <v>13106.06</v>
      </c>
      <c r="BG34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),$A343,G$67)</f>
        <v>8650.19</v>
      </c>
      <c r="BH34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),$A343,H$67)</f>
        <v>3583.18</v>
      </c>
      <c r="BI34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),$A343,I$67)</f>
        <v>1762.79</v>
      </c>
      <c r="BJ34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),$A343,J$67)</f>
        <v>1093.69</v>
      </c>
      <c r="BK34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),$A343,K$67)</f>
        <v>811.37</v>
      </c>
      <c r="BL34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),$A343,L$67)</f>
        <v>937.07</v>
      </c>
      <c r="BM34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),$A343,M$67)</f>
        <v>1630.24</v>
      </c>
      <c r="BN34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),$A343,N$67)</f>
        <v>3306.98</v>
      </c>
    </row>
    <row r="344" spans="1:66" x14ac:dyDescent="0.25">
      <c r="A344" s="129">
        <v>277</v>
      </c>
      <c r="B344" s="44"/>
      <c r="C344" s="44">
        <f t="shared" ca="1" si="49"/>
        <v>149</v>
      </c>
      <c r="D344" s="44">
        <f t="shared" ca="1" si="50"/>
        <v>215</v>
      </c>
      <c r="E344" s="44">
        <f t="shared" ca="1" si="51"/>
        <v>328</v>
      </c>
      <c r="F344" s="44">
        <f t="shared" ca="1" si="52"/>
        <v>415</v>
      </c>
      <c r="G344" s="44">
        <f t="shared" ca="1" si="53"/>
        <v>389</v>
      </c>
      <c r="H344" s="44">
        <f t="shared" ca="1" si="54"/>
        <v>268</v>
      </c>
      <c r="I344" s="44">
        <f t="shared" ca="1" si="55"/>
        <v>198</v>
      </c>
      <c r="J344" s="44">
        <f t="shared" ca="1" si="56"/>
        <v>149</v>
      </c>
      <c r="K344" s="44">
        <f t="shared" ca="1" si="57"/>
        <v>129</v>
      </c>
      <c r="L344" s="44">
        <f t="shared" ca="1" si="58"/>
        <v>116</v>
      </c>
      <c r="M344" s="44">
        <f t="shared" ca="1" si="59"/>
        <v>117</v>
      </c>
      <c r="N344" s="44">
        <f t="shared" ca="1" si="60"/>
        <v>124</v>
      </c>
      <c r="BC34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),$A344,C$67)</f>
        <v>148.62</v>
      </c>
      <c r="BD34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),$A344,D$67)</f>
        <v>215.37</v>
      </c>
      <c r="BE34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),$A344,E$67)</f>
        <v>327.74</v>
      </c>
      <c r="BF34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),$A344,F$67)</f>
        <v>415.36</v>
      </c>
      <c r="BG34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),$A344,G$67)</f>
        <v>389.48</v>
      </c>
      <c r="BH34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),$A344,H$67)</f>
        <v>268.22000000000003</v>
      </c>
      <c r="BI34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),$A344,I$67)</f>
        <v>197.52</v>
      </c>
      <c r="BJ34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),$A344,J$67)</f>
        <v>149</v>
      </c>
      <c r="BK34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),$A344,K$67)</f>
        <v>128.80000000000001</v>
      </c>
      <c r="BL34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),$A344,L$67)</f>
        <v>116.02</v>
      </c>
      <c r="BM34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),$A344,M$67)</f>
        <v>117.32</v>
      </c>
      <c r="BN34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),$A344,N$67)</f>
        <v>123.5</v>
      </c>
    </row>
    <row r="345" spans="1:66" x14ac:dyDescent="0.25">
      <c r="A345" s="129">
        <v>278</v>
      </c>
      <c r="B345" s="44"/>
      <c r="C345" s="44">
        <f t="shared" ca="1" si="49"/>
        <v>298</v>
      </c>
      <c r="D345" s="44">
        <f t="shared" ca="1" si="50"/>
        <v>345</v>
      </c>
      <c r="E345" s="44">
        <f t="shared" ca="1" si="51"/>
        <v>321</v>
      </c>
      <c r="F345" s="44">
        <f t="shared" ca="1" si="52"/>
        <v>211</v>
      </c>
      <c r="G345" s="44">
        <f t="shared" ca="1" si="53"/>
        <v>120</v>
      </c>
      <c r="H345" s="44">
        <f t="shared" ca="1" si="54"/>
        <v>89</v>
      </c>
      <c r="I345" s="44">
        <f t="shared" ca="1" si="55"/>
        <v>76</v>
      </c>
      <c r="J345" s="44">
        <f t="shared" ca="1" si="56"/>
        <v>67</v>
      </c>
      <c r="K345" s="44">
        <f t="shared" ca="1" si="57"/>
        <v>68</v>
      </c>
      <c r="L345" s="44">
        <f t="shared" ca="1" si="58"/>
        <v>92</v>
      </c>
      <c r="M345" s="44">
        <f t="shared" ca="1" si="59"/>
        <v>129</v>
      </c>
      <c r="N345" s="44">
        <f t="shared" ca="1" si="60"/>
        <v>206</v>
      </c>
      <c r="BC34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),$A345,C$67)</f>
        <v>298.36</v>
      </c>
      <c r="BD34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),$A345,D$67)</f>
        <v>344.67</v>
      </c>
      <c r="BE34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),$A345,E$67)</f>
        <v>321.47000000000003</v>
      </c>
      <c r="BF34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),$A345,F$67)</f>
        <v>210.67</v>
      </c>
      <c r="BG34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),$A345,G$67)</f>
        <v>119.57</v>
      </c>
      <c r="BH34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),$A345,H$67)</f>
        <v>89.46</v>
      </c>
      <c r="BI34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),$A345,I$67)</f>
        <v>75.61</v>
      </c>
      <c r="BJ34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),$A345,J$67)</f>
        <v>67.27</v>
      </c>
      <c r="BK34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),$A345,K$67)</f>
        <v>68.33</v>
      </c>
      <c r="BL34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),$A345,L$67)</f>
        <v>91.9</v>
      </c>
      <c r="BM34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),$A345,M$67)</f>
        <v>129.47</v>
      </c>
      <c r="BN34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),$A345,N$67)</f>
        <v>206.23</v>
      </c>
    </row>
    <row r="346" spans="1:66" x14ac:dyDescent="0.25">
      <c r="A346" s="129">
        <v>279</v>
      </c>
      <c r="B346" s="44"/>
      <c r="C346" s="44">
        <f t="shared" ca="1" si="49"/>
        <v>490</v>
      </c>
      <c r="D346" s="44">
        <f t="shared" ca="1" si="50"/>
        <v>759</v>
      </c>
      <c r="E346" s="44">
        <f t="shared" ca="1" si="51"/>
        <v>861</v>
      </c>
      <c r="F346" s="44">
        <f t="shared" ca="1" si="52"/>
        <v>762</v>
      </c>
      <c r="G346" s="44">
        <f t="shared" ca="1" si="53"/>
        <v>459</v>
      </c>
      <c r="H346" s="44">
        <f t="shared" ca="1" si="54"/>
        <v>239</v>
      </c>
      <c r="I346" s="44">
        <f t="shared" ca="1" si="55"/>
        <v>138</v>
      </c>
      <c r="J346" s="44">
        <f t="shared" ca="1" si="56"/>
        <v>86</v>
      </c>
      <c r="K346" s="44">
        <f t="shared" ca="1" si="57"/>
        <v>61</v>
      </c>
      <c r="L346" s="44">
        <f t="shared" ca="1" si="58"/>
        <v>61</v>
      </c>
      <c r="M346" s="44">
        <f t="shared" ca="1" si="59"/>
        <v>123</v>
      </c>
      <c r="N346" s="44">
        <f t="shared" ca="1" si="60"/>
        <v>256</v>
      </c>
      <c r="BC34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),$A346,C$67)</f>
        <v>489.82</v>
      </c>
      <c r="BD34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),$A346,D$67)</f>
        <v>758.62</v>
      </c>
      <c r="BE34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),$A346,E$67)</f>
        <v>860.67</v>
      </c>
      <c r="BF34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),$A346,F$67)</f>
        <v>762.36</v>
      </c>
      <c r="BG34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),$A346,G$67)</f>
        <v>459.25</v>
      </c>
      <c r="BH34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),$A346,H$67)</f>
        <v>238.8</v>
      </c>
      <c r="BI34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),$A346,I$67)</f>
        <v>138.16999999999999</v>
      </c>
      <c r="BJ34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),$A346,J$67)</f>
        <v>85.6</v>
      </c>
      <c r="BK34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),$A346,K$67)</f>
        <v>60.65</v>
      </c>
      <c r="BL34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),$A346,L$67)</f>
        <v>61.1</v>
      </c>
      <c r="BM34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),$A346,M$67)</f>
        <v>122.78</v>
      </c>
      <c r="BN34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),$A346,N$67)</f>
        <v>255.63</v>
      </c>
    </row>
    <row r="347" spans="1:66" x14ac:dyDescent="0.25">
      <c r="A347" s="129">
        <v>280</v>
      </c>
      <c r="B347" s="44"/>
      <c r="C347" s="44">
        <f t="shared" ca="1" si="49"/>
        <v>553</v>
      </c>
      <c r="D347" s="44">
        <f t="shared" ca="1" si="50"/>
        <v>1019</v>
      </c>
      <c r="E347" s="44">
        <f t="shared" ca="1" si="51"/>
        <v>1530</v>
      </c>
      <c r="F347" s="44">
        <f t="shared" ca="1" si="52"/>
        <v>1899</v>
      </c>
      <c r="G347" s="44">
        <f t="shared" ca="1" si="53"/>
        <v>2036</v>
      </c>
      <c r="H347" s="44">
        <f t="shared" ca="1" si="54"/>
        <v>1596</v>
      </c>
      <c r="I347" s="44">
        <f t="shared" ca="1" si="55"/>
        <v>1181</v>
      </c>
      <c r="J347" s="44">
        <f t="shared" ca="1" si="56"/>
        <v>791</v>
      </c>
      <c r="K347" s="44">
        <f t="shared" ca="1" si="57"/>
        <v>460</v>
      </c>
      <c r="L347" s="44">
        <f t="shared" ca="1" si="58"/>
        <v>277</v>
      </c>
      <c r="M347" s="44">
        <f t="shared" ca="1" si="59"/>
        <v>205</v>
      </c>
      <c r="N347" s="44">
        <f t="shared" ca="1" si="60"/>
        <v>254</v>
      </c>
      <c r="BC34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),$A347,C$67)</f>
        <v>553.28</v>
      </c>
      <c r="BD34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),$A347,D$67)</f>
        <v>1018.89</v>
      </c>
      <c r="BE34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),$A347,E$67)</f>
        <v>1529.7</v>
      </c>
      <c r="BF34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),$A347,F$67)</f>
        <v>1898.92</v>
      </c>
      <c r="BG34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),$A347,G$67)</f>
        <v>2036.38</v>
      </c>
      <c r="BH34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),$A347,H$67)</f>
        <v>1596.47</v>
      </c>
      <c r="BI34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),$A347,I$67)</f>
        <v>1181.17</v>
      </c>
      <c r="BJ34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),$A347,J$67)</f>
        <v>790.77</v>
      </c>
      <c r="BK34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),$A347,K$67)</f>
        <v>459.53</v>
      </c>
      <c r="BL34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),$A347,L$67)</f>
        <v>276.5</v>
      </c>
      <c r="BM34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),$A347,M$67)</f>
        <v>204.82</v>
      </c>
      <c r="BN34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),$A347,N$67)</f>
        <v>253.76</v>
      </c>
    </row>
    <row r="348" spans="1:66" x14ac:dyDescent="0.25">
      <c r="A348" s="129">
        <v>281</v>
      </c>
      <c r="B348" s="44"/>
      <c r="C348" s="44">
        <f t="shared" ca="1" si="49"/>
        <v>86</v>
      </c>
      <c r="D348" s="44">
        <f t="shared" ca="1" si="50"/>
        <v>91</v>
      </c>
      <c r="E348" s="44">
        <f t="shared" ca="1" si="51"/>
        <v>92</v>
      </c>
      <c r="F348" s="44">
        <f t="shared" ca="1" si="52"/>
        <v>85</v>
      </c>
      <c r="G348" s="44">
        <f t="shared" ca="1" si="53"/>
        <v>77</v>
      </c>
      <c r="H348" s="44">
        <f t="shared" ca="1" si="54"/>
        <v>71</v>
      </c>
      <c r="I348" s="44">
        <f t="shared" ca="1" si="55"/>
        <v>67</v>
      </c>
      <c r="J348" s="44">
        <f t="shared" ca="1" si="56"/>
        <v>64</v>
      </c>
      <c r="K348" s="44">
        <f t="shared" ca="1" si="57"/>
        <v>63</v>
      </c>
      <c r="L348" s="44">
        <f t="shared" ca="1" si="58"/>
        <v>67</v>
      </c>
      <c r="M348" s="44">
        <f t="shared" ca="1" si="59"/>
        <v>72</v>
      </c>
      <c r="N348" s="44">
        <f t="shared" ca="1" si="60"/>
        <v>79</v>
      </c>
      <c r="BC34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),$A348,C$67)</f>
        <v>86.38</v>
      </c>
      <c r="BD34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),$A348,D$67)</f>
        <v>91</v>
      </c>
      <c r="BE34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),$A348,E$67)</f>
        <v>91.86</v>
      </c>
      <c r="BF34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),$A348,F$67)</f>
        <v>84.74</v>
      </c>
      <c r="BG34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),$A348,G$67)</f>
        <v>77.040000000000006</v>
      </c>
      <c r="BH34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),$A348,H$67)</f>
        <v>71.33</v>
      </c>
      <c r="BI34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),$A348,I$67)</f>
        <v>67.150000000000006</v>
      </c>
      <c r="BJ34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),$A348,J$67)</f>
        <v>63.97</v>
      </c>
      <c r="BK34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),$A348,K$67)</f>
        <v>63.33</v>
      </c>
      <c r="BL34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),$A348,L$67)</f>
        <v>66.95</v>
      </c>
      <c r="BM34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),$A348,M$67)</f>
        <v>72.14</v>
      </c>
      <c r="BN34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),$A348,N$67)</f>
        <v>78.84</v>
      </c>
    </row>
    <row r="349" spans="1:66" x14ac:dyDescent="0.25">
      <c r="A349" s="129">
        <v>282</v>
      </c>
      <c r="B349" s="44"/>
      <c r="C349" s="44">
        <f t="shared" ca="1" si="49"/>
        <v>99</v>
      </c>
      <c r="D349" s="44">
        <f t="shared" ca="1" si="50"/>
        <v>105</v>
      </c>
      <c r="E349" s="44">
        <f t="shared" ca="1" si="51"/>
        <v>105</v>
      </c>
      <c r="F349" s="44">
        <f t="shared" ca="1" si="52"/>
        <v>90</v>
      </c>
      <c r="G349" s="44">
        <f t="shared" ca="1" si="53"/>
        <v>74</v>
      </c>
      <c r="H349" s="44">
        <f t="shared" ca="1" si="54"/>
        <v>66</v>
      </c>
      <c r="I349" s="44">
        <f t="shared" ca="1" si="55"/>
        <v>60</v>
      </c>
      <c r="J349" s="44">
        <f t="shared" ca="1" si="56"/>
        <v>57</v>
      </c>
      <c r="K349" s="44">
        <f t="shared" ca="1" si="57"/>
        <v>57</v>
      </c>
      <c r="L349" s="44">
        <f t="shared" ca="1" si="58"/>
        <v>63</v>
      </c>
      <c r="M349" s="44">
        <f t="shared" ca="1" si="59"/>
        <v>72</v>
      </c>
      <c r="N349" s="44">
        <f t="shared" ca="1" si="60"/>
        <v>86</v>
      </c>
      <c r="BC34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),$A349,C$67)</f>
        <v>98.85</v>
      </c>
      <c r="BD34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),$A349,D$67)</f>
        <v>105.37</v>
      </c>
      <c r="BE34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),$A349,E$67)</f>
        <v>105.46</v>
      </c>
      <c r="BF34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),$A349,F$67)</f>
        <v>89.72</v>
      </c>
      <c r="BG34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),$A349,G$67)</f>
        <v>73.84</v>
      </c>
      <c r="BH34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),$A349,H$67)</f>
        <v>66.150000000000006</v>
      </c>
      <c r="BI34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),$A349,I$67)</f>
        <v>60.37</v>
      </c>
      <c r="BJ34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),$A349,J$67)</f>
        <v>56.77</v>
      </c>
      <c r="BK34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),$A349,K$67)</f>
        <v>57.23</v>
      </c>
      <c r="BL34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),$A349,L$67)</f>
        <v>62.68</v>
      </c>
      <c r="BM34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),$A349,M$67)</f>
        <v>71.540000000000006</v>
      </c>
      <c r="BN34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),$A349,N$67)</f>
        <v>86.18</v>
      </c>
    </row>
    <row r="350" spans="1:66" x14ac:dyDescent="0.25">
      <c r="A350" s="129">
        <v>283</v>
      </c>
      <c r="B350" s="44"/>
      <c r="C350" s="44">
        <f t="shared" ca="1" si="49"/>
        <v>166</v>
      </c>
      <c r="D350" s="44">
        <f t="shared" ca="1" si="50"/>
        <v>118</v>
      </c>
      <c r="E350" s="44">
        <f t="shared" ca="1" si="51"/>
        <v>115</v>
      </c>
      <c r="F350" s="44">
        <f t="shared" ca="1" si="52"/>
        <v>101</v>
      </c>
      <c r="G350" s="44">
        <f t="shared" ca="1" si="53"/>
        <v>69</v>
      </c>
      <c r="H350" s="44">
        <f t="shared" ca="1" si="54"/>
        <v>58</v>
      </c>
      <c r="I350" s="44">
        <f t="shared" ca="1" si="55"/>
        <v>56</v>
      </c>
      <c r="J350" s="44">
        <f t="shared" ca="1" si="56"/>
        <v>48</v>
      </c>
      <c r="K350" s="44">
        <f t="shared" ca="1" si="57"/>
        <v>42</v>
      </c>
      <c r="L350" s="44">
        <f t="shared" ca="1" si="58"/>
        <v>57</v>
      </c>
      <c r="M350" s="44">
        <f t="shared" ca="1" si="59"/>
        <v>117</v>
      </c>
      <c r="N350" s="44">
        <f t="shared" ca="1" si="60"/>
        <v>179</v>
      </c>
      <c r="BC35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),$A350,C$67)</f>
        <v>165.74</v>
      </c>
      <c r="BD35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),$A350,D$67)</f>
        <v>118.25</v>
      </c>
      <c r="BE35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),$A350,E$67)</f>
        <v>114.85</v>
      </c>
      <c r="BF35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),$A350,F$67)</f>
        <v>100.63</v>
      </c>
      <c r="BG35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),$A350,G$67)</f>
        <v>69.05</v>
      </c>
      <c r="BH35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),$A350,H$67)</f>
        <v>58.24</v>
      </c>
      <c r="BI35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),$A350,I$67)</f>
        <v>56.45</v>
      </c>
      <c r="BJ35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),$A350,J$67)</f>
        <v>47.82</v>
      </c>
      <c r="BK35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),$A350,K$67)</f>
        <v>41.54</v>
      </c>
      <c r="BL35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),$A350,L$67)</f>
        <v>57.35</v>
      </c>
      <c r="BM35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),$A350,M$67)</f>
        <v>117.27</v>
      </c>
      <c r="BN35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),$A350,N$67)</f>
        <v>178.86</v>
      </c>
    </row>
    <row r="351" spans="1:66" x14ac:dyDescent="0.25">
      <c r="A351" s="129">
        <v>284</v>
      </c>
      <c r="B351" s="44"/>
      <c r="C351" s="44">
        <f t="shared" ca="1" si="49"/>
        <v>168</v>
      </c>
      <c r="D351" s="44">
        <f t="shared" ca="1" si="50"/>
        <v>205</v>
      </c>
      <c r="E351" s="44">
        <f t="shared" ca="1" si="51"/>
        <v>160</v>
      </c>
      <c r="F351" s="44">
        <f t="shared" ca="1" si="52"/>
        <v>178</v>
      </c>
      <c r="G351" s="44">
        <f t="shared" ca="1" si="53"/>
        <v>255</v>
      </c>
      <c r="H351" s="44">
        <f t="shared" ca="1" si="54"/>
        <v>343</v>
      </c>
      <c r="I351" s="44">
        <f t="shared" ca="1" si="55"/>
        <v>430</v>
      </c>
      <c r="J351" s="44">
        <f t="shared" ca="1" si="56"/>
        <v>417</v>
      </c>
      <c r="K351" s="44">
        <f t="shared" ca="1" si="57"/>
        <v>471</v>
      </c>
      <c r="L351" s="44">
        <f t="shared" ca="1" si="58"/>
        <v>411</v>
      </c>
      <c r="M351" s="44">
        <f t="shared" ca="1" si="59"/>
        <v>235</v>
      </c>
      <c r="N351" s="44">
        <f t="shared" ca="1" si="60"/>
        <v>184</v>
      </c>
      <c r="BC35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),$A351,C$67)</f>
        <v>168.04</v>
      </c>
      <c r="BD35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),$A351,D$67)</f>
        <v>204.87</v>
      </c>
      <c r="BE35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),$A351,E$67)</f>
        <v>159.91999999999999</v>
      </c>
      <c r="BF35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),$A351,F$67)</f>
        <v>178.47</v>
      </c>
      <c r="BG35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),$A351,G$67)</f>
        <v>254.86</v>
      </c>
      <c r="BH35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),$A351,H$67)</f>
        <v>342.5</v>
      </c>
      <c r="BI35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),$A351,I$67)</f>
        <v>430.25</v>
      </c>
      <c r="BJ35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),$A351,J$67)</f>
        <v>416.71</v>
      </c>
      <c r="BK35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),$A351,K$67)</f>
        <v>470.99</v>
      </c>
      <c r="BL35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),$A351,L$67)</f>
        <v>411.15</v>
      </c>
      <c r="BM35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),$A351,M$67)</f>
        <v>235.26</v>
      </c>
      <c r="BN35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),$A351,N$67)</f>
        <v>183.59</v>
      </c>
    </row>
    <row r="352" spans="1:66" x14ac:dyDescent="0.25">
      <c r="A352" s="129">
        <v>285</v>
      </c>
      <c r="B352" s="44"/>
      <c r="C352" s="44">
        <f t="shared" ca="1" si="49"/>
        <v>23674</v>
      </c>
      <c r="D352" s="44">
        <f t="shared" ca="1" si="50"/>
        <v>30395</v>
      </c>
      <c r="E352" s="44">
        <f t="shared" ca="1" si="51"/>
        <v>34986</v>
      </c>
      <c r="F352" s="44">
        <f t="shared" ca="1" si="52"/>
        <v>33766</v>
      </c>
      <c r="G352" s="44">
        <f t="shared" ca="1" si="53"/>
        <v>25986</v>
      </c>
      <c r="H352" s="44">
        <f t="shared" ca="1" si="54"/>
        <v>18148</v>
      </c>
      <c r="I352" s="44">
        <f t="shared" ca="1" si="55"/>
        <v>11531</v>
      </c>
      <c r="J352" s="44">
        <f t="shared" ca="1" si="56"/>
        <v>7066</v>
      </c>
      <c r="K352" s="44">
        <f t="shared" ca="1" si="57"/>
        <v>5240</v>
      </c>
      <c r="L352" s="44">
        <f t="shared" ca="1" si="58"/>
        <v>6253</v>
      </c>
      <c r="M352" s="44">
        <f t="shared" ca="1" si="59"/>
        <v>9931</v>
      </c>
      <c r="N352" s="44">
        <f t="shared" ca="1" si="60"/>
        <v>16089</v>
      </c>
      <c r="BC35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),$A352,C$67)</f>
        <v>23673.79</v>
      </c>
      <c r="BD35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),$A352,D$67)</f>
        <v>30395</v>
      </c>
      <c r="BE35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),$A352,E$67)</f>
        <v>34986.04</v>
      </c>
      <c r="BF35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),$A352,F$67)</f>
        <v>33765.93</v>
      </c>
      <c r="BG35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),$A352,G$67)</f>
        <v>25986.02</v>
      </c>
      <c r="BH35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),$A352,H$67)</f>
        <v>18147.84</v>
      </c>
      <c r="BI35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),$A352,I$67)</f>
        <v>11530.72</v>
      </c>
      <c r="BJ35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),$A352,J$67)</f>
        <v>7065.75</v>
      </c>
      <c r="BK35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),$A352,K$67)</f>
        <v>5240.18</v>
      </c>
      <c r="BL35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),$A352,L$67)</f>
        <v>6253.07</v>
      </c>
      <c r="BM35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),$A352,M$67)</f>
        <v>9930.9699999999993</v>
      </c>
      <c r="BN35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),$A352,N$67)</f>
        <v>16088.88</v>
      </c>
    </row>
    <row r="353" spans="1:66" x14ac:dyDescent="0.25">
      <c r="A353" s="129">
        <v>286</v>
      </c>
      <c r="B353" s="44"/>
      <c r="C353" s="44">
        <f t="shared" ca="1" si="49"/>
        <v>58</v>
      </c>
      <c r="D353" s="44">
        <f t="shared" ca="1" si="50"/>
        <v>66</v>
      </c>
      <c r="E353" s="44">
        <f t="shared" ca="1" si="51"/>
        <v>57</v>
      </c>
      <c r="F353" s="44">
        <f t="shared" ca="1" si="52"/>
        <v>58</v>
      </c>
      <c r="G353" s="44">
        <f t="shared" ca="1" si="53"/>
        <v>83</v>
      </c>
      <c r="H353" s="44">
        <f t="shared" ca="1" si="54"/>
        <v>97</v>
      </c>
      <c r="I353" s="44">
        <f t="shared" ca="1" si="55"/>
        <v>90</v>
      </c>
      <c r="J353" s="44">
        <f t="shared" ca="1" si="56"/>
        <v>85</v>
      </c>
      <c r="K353" s="44">
        <f t="shared" ca="1" si="57"/>
        <v>95</v>
      </c>
      <c r="L353" s="44">
        <f t="shared" ca="1" si="58"/>
        <v>123</v>
      </c>
      <c r="M353" s="44">
        <f t="shared" ca="1" si="59"/>
        <v>82</v>
      </c>
      <c r="N353" s="44">
        <f t="shared" ca="1" si="60"/>
        <v>62</v>
      </c>
      <c r="BC35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),$A353,C$67)</f>
        <v>57.65</v>
      </c>
      <c r="BD35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),$A353,D$67)</f>
        <v>65.62</v>
      </c>
      <c r="BE35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),$A353,E$67)</f>
        <v>57.14</v>
      </c>
      <c r="BF35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),$A353,F$67)</f>
        <v>58.25</v>
      </c>
      <c r="BG35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),$A353,G$67)</f>
        <v>83.24</v>
      </c>
      <c r="BH35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),$A353,H$67)</f>
        <v>96.84</v>
      </c>
      <c r="BI35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),$A353,I$67)</f>
        <v>90.17</v>
      </c>
      <c r="BJ35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),$A353,J$67)</f>
        <v>85.34</v>
      </c>
      <c r="BK35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),$A353,K$67)</f>
        <v>95.35</v>
      </c>
      <c r="BL35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),$A353,L$67)</f>
        <v>122.87</v>
      </c>
      <c r="BM35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),$A353,M$67)</f>
        <v>82.49</v>
      </c>
      <c r="BN35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),$A353,N$67)</f>
        <v>62.15</v>
      </c>
    </row>
    <row r="354" spans="1:66" x14ac:dyDescent="0.25">
      <c r="A354" s="129">
        <v>287</v>
      </c>
      <c r="B354" s="44"/>
      <c r="C354" s="44">
        <f t="shared" ca="1" si="49"/>
        <v>24040</v>
      </c>
      <c r="D354" s="44">
        <f t="shared" ca="1" si="50"/>
        <v>30860</v>
      </c>
      <c r="E354" s="44">
        <f t="shared" ca="1" si="51"/>
        <v>35565</v>
      </c>
      <c r="F354" s="44">
        <f t="shared" ca="1" si="52"/>
        <v>34333</v>
      </c>
      <c r="G354" s="44">
        <f t="shared" ca="1" si="53"/>
        <v>26417</v>
      </c>
      <c r="H354" s="44">
        <f t="shared" ca="1" si="54"/>
        <v>18453</v>
      </c>
      <c r="I354" s="44">
        <f t="shared" ca="1" si="55"/>
        <v>11726</v>
      </c>
      <c r="J354" s="44">
        <f t="shared" ca="1" si="56"/>
        <v>7182</v>
      </c>
      <c r="K354" s="44">
        <f t="shared" ca="1" si="57"/>
        <v>5326</v>
      </c>
      <c r="L354" s="44">
        <f t="shared" ca="1" si="58"/>
        <v>6343</v>
      </c>
      <c r="M354" s="44">
        <f t="shared" ca="1" si="59"/>
        <v>10070</v>
      </c>
      <c r="N354" s="44">
        <f t="shared" ca="1" si="60"/>
        <v>16309</v>
      </c>
      <c r="BC35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),$A354,C$67)</f>
        <v>24040</v>
      </c>
      <c r="BD35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),$A354,D$67)</f>
        <v>30860</v>
      </c>
      <c r="BE35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),$A354,E$67)</f>
        <v>35565</v>
      </c>
      <c r="BF35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),$A354,F$67)</f>
        <v>34333</v>
      </c>
      <c r="BG35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),$A354,G$67)</f>
        <v>26417</v>
      </c>
      <c r="BH35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),$A354,H$67)</f>
        <v>18453</v>
      </c>
      <c r="BI35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),$A354,I$67)</f>
        <v>11726</v>
      </c>
      <c r="BJ35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),$A354,J$67)</f>
        <v>7182</v>
      </c>
      <c r="BK35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),$A354,K$67)</f>
        <v>5326</v>
      </c>
      <c r="BL35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),$A354,L$67)</f>
        <v>6343</v>
      </c>
      <c r="BM35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),$A354,M$67)</f>
        <v>10070</v>
      </c>
      <c r="BN35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),$A354,N$67)</f>
        <v>16309</v>
      </c>
    </row>
    <row r="355" spans="1:66" x14ac:dyDescent="0.25">
      <c r="A355" s="129">
        <v>288</v>
      </c>
      <c r="B355" s="44"/>
      <c r="C355" s="44">
        <f t="shared" ca="1" si="49"/>
        <v>8088</v>
      </c>
      <c r="D355" s="44">
        <f t="shared" ca="1" si="50"/>
        <v>13231</v>
      </c>
      <c r="E355" s="44">
        <f t="shared" ca="1" si="51"/>
        <v>18161</v>
      </c>
      <c r="F355" s="44">
        <f t="shared" ca="1" si="52"/>
        <v>21185</v>
      </c>
      <c r="G355" s="44">
        <f t="shared" ca="1" si="53"/>
        <v>15288</v>
      </c>
      <c r="H355" s="44">
        <f t="shared" ca="1" si="54"/>
        <v>7252</v>
      </c>
      <c r="I355" s="44">
        <f t="shared" ca="1" si="55"/>
        <v>2912</v>
      </c>
      <c r="J355" s="44">
        <f t="shared" ca="1" si="56"/>
        <v>1567</v>
      </c>
      <c r="K355" s="44">
        <f t="shared" ca="1" si="57"/>
        <v>1073</v>
      </c>
      <c r="L355" s="44">
        <f t="shared" ca="1" si="58"/>
        <v>1090</v>
      </c>
      <c r="M355" s="44">
        <f t="shared" ca="1" si="59"/>
        <v>1871</v>
      </c>
      <c r="N355" s="44">
        <f t="shared" ca="1" si="60"/>
        <v>3874</v>
      </c>
      <c r="BC35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),$A355,C$67)</f>
        <v>8087.79</v>
      </c>
      <c r="BD35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),$A355,D$67)</f>
        <v>13230.62</v>
      </c>
      <c r="BE35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),$A355,E$67)</f>
        <v>18161.41</v>
      </c>
      <c r="BF35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),$A355,F$67)</f>
        <v>21185.32</v>
      </c>
      <c r="BG35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),$A355,G$67)</f>
        <v>15288.49</v>
      </c>
      <c r="BH35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),$A355,H$67)</f>
        <v>7251.62</v>
      </c>
      <c r="BI35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),$A355,I$67)</f>
        <v>2912.3</v>
      </c>
      <c r="BJ35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),$A355,J$67)</f>
        <v>1566.71</v>
      </c>
      <c r="BK35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),$A355,K$67)</f>
        <v>1073.1600000000001</v>
      </c>
      <c r="BL35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),$A355,L$67)</f>
        <v>1089.97</v>
      </c>
      <c r="BM35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),$A355,M$67)</f>
        <v>1871.07</v>
      </c>
      <c r="BN35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),$A355,N$67)</f>
        <v>3874.09</v>
      </c>
    </row>
    <row r="356" spans="1:66" x14ac:dyDescent="0.25">
      <c r="A356" s="129">
        <v>289</v>
      </c>
      <c r="B356" s="44"/>
      <c r="C356" s="44">
        <f t="shared" ca="1" si="49"/>
        <v>64</v>
      </c>
      <c r="D356" s="44">
        <f t="shared" ca="1" si="50"/>
        <v>68</v>
      </c>
      <c r="E356" s="44">
        <f t="shared" ca="1" si="51"/>
        <v>69</v>
      </c>
      <c r="F356" s="44">
        <f t="shared" ca="1" si="52"/>
        <v>59</v>
      </c>
      <c r="G356" s="44">
        <f t="shared" ca="1" si="53"/>
        <v>49</v>
      </c>
      <c r="H356" s="44">
        <f t="shared" ca="1" si="54"/>
        <v>44</v>
      </c>
      <c r="I356" s="44">
        <f t="shared" ca="1" si="55"/>
        <v>40</v>
      </c>
      <c r="J356" s="44">
        <f t="shared" ca="1" si="56"/>
        <v>38</v>
      </c>
      <c r="K356" s="44">
        <f t="shared" ca="1" si="57"/>
        <v>38</v>
      </c>
      <c r="L356" s="44">
        <f t="shared" ca="1" si="58"/>
        <v>42</v>
      </c>
      <c r="M356" s="44">
        <f t="shared" ca="1" si="59"/>
        <v>48</v>
      </c>
      <c r="N356" s="44">
        <f t="shared" ca="1" si="60"/>
        <v>56</v>
      </c>
      <c r="BC35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),$A356,C$67)</f>
        <v>64.23</v>
      </c>
      <c r="BD35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),$A356,D$67)</f>
        <v>68.260000000000005</v>
      </c>
      <c r="BE35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),$A356,E$67)</f>
        <v>68.5</v>
      </c>
      <c r="BF35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),$A356,F$67)</f>
        <v>59.08</v>
      </c>
      <c r="BG35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),$A356,G$67)</f>
        <v>48.86</v>
      </c>
      <c r="BH35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),$A356,H$67)</f>
        <v>44.09</v>
      </c>
      <c r="BI35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),$A356,I$67)</f>
        <v>40.26</v>
      </c>
      <c r="BJ35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),$A356,J$67)</f>
        <v>38.15</v>
      </c>
      <c r="BK35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),$A356,K$67)</f>
        <v>38.409999999999997</v>
      </c>
      <c r="BL35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),$A356,L$67)</f>
        <v>41.89</v>
      </c>
      <c r="BM35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),$A356,M$67)</f>
        <v>47.6</v>
      </c>
      <c r="BN35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),$A356,N$67)</f>
        <v>56.44</v>
      </c>
    </row>
    <row r="357" spans="1:66" x14ac:dyDescent="0.25">
      <c r="A357" s="129">
        <v>290</v>
      </c>
      <c r="B357" s="44"/>
      <c r="C357" s="44">
        <f t="shared" ca="1" si="49"/>
        <v>682</v>
      </c>
      <c r="D357" s="44">
        <f t="shared" ca="1" si="50"/>
        <v>1068</v>
      </c>
      <c r="E357" s="44">
        <f t="shared" ca="1" si="51"/>
        <v>1385</v>
      </c>
      <c r="F357" s="44">
        <f t="shared" ca="1" si="52"/>
        <v>1852</v>
      </c>
      <c r="G357" s="44">
        <f t="shared" ca="1" si="53"/>
        <v>2188</v>
      </c>
      <c r="H357" s="44">
        <f t="shared" ca="1" si="54"/>
        <v>2097</v>
      </c>
      <c r="I357" s="44">
        <f t="shared" ca="1" si="55"/>
        <v>1472</v>
      </c>
      <c r="J357" s="44">
        <f t="shared" ca="1" si="56"/>
        <v>975</v>
      </c>
      <c r="K357" s="44">
        <f t="shared" ca="1" si="57"/>
        <v>603</v>
      </c>
      <c r="L357" s="44">
        <f t="shared" ca="1" si="58"/>
        <v>345</v>
      </c>
      <c r="M357" s="44">
        <f t="shared" ca="1" si="59"/>
        <v>260</v>
      </c>
      <c r="N357" s="44">
        <f t="shared" ca="1" si="60"/>
        <v>356</v>
      </c>
      <c r="BC35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),$A357,C$67)</f>
        <v>681.52</v>
      </c>
      <c r="BD35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),$A357,D$67)</f>
        <v>1068.42</v>
      </c>
      <c r="BE35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),$A357,E$67)</f>
        <v>1385.14</v>
      </c>
      <c r="BF35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),$A357,F$67)</f>
        <v>1852.43</v>
      </c>
      <c r="BG35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),$A357,G$67)</f>
        <v>2187.6799999999998</v>
      </c>
      <c r="BH35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),$A357,H$67)</f>
        <v>2097.38</v>
      </c>
      <c r="BI35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),$A357,I$67)</f>
        <v>1472.23</v>
      </c>
      <c r="BJ35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),$A357,J$67)</f>
        <v>975.26</v>
      </c>
      <c r="BK35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),$A357,K$67)</f>
        <v>602.84</v>
      </c>
      <c r="BL35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),$A357,L$67)</f>
        <v>344.6</v>
      </c>
      <c r="BM35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),$A357,M$67)</f>
        <v>260.22000000000003</v>
      </c>
      <c r="BN35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),$A357,N$67)</f>
        <v>355.82</v>
      </c>
    </row>
    <row r="358" spans="1:66" x14ac:dyDescent="0.25">
      <c r="A358" s="129">
        <v>291</v>
      </c>
      <c r="B358" s="44"/>
      <c r="C358" s="44">
        <f t="shared" ca="1" si="49"/>
        <v>495</v>
      </c>
      <c r="D358" s="44">
        <f t="shared" ca="1" si="50"/>
        <v>738</v>
      </c>
      <c r="E358" s="44">
        <f t="shared" ca="1" si="51"/>
        <v>835</v>
      </c>
      <c r="F358" s="44">
        <f t="shared" ca="1" si="52"/>
        <v>726</v>
      </c>
      <c r="G358" s="44">
        <f t="shared" ca="1" si="53"/>
        <v>455</v>
      </c>
      <c r="H358" s="44">
        <f t="shared" ca="1" si="54"/>
        <v>215</v>
      </c>
      <c r="I358" s="44">
        <f t="shared" ca="1" si="55"/>
        <v>100</v>
      </c>
      <c r="J358" s="44">
        <f t="shared" ca="1" si="56"/>
        <v>58</v>
      </c>
      <c r="K358" s="44">
        <f t="shared" ca="1" si="57"/>
        <v>47</v>
      </c>
      <c r="L358" s="44">
        <f t="shared" ca="1" si="58"/>
        <v>54</v>
      </c>
      <c r="M358" s="44">
        <f t="shared" ca="1" si="59"/>
        <v>94</v>
      </c>
      <c r="N358" s="44">
        <f t="shared" ca="1" si="60"/>
        <v>230</v>
      </c>
      <c r="BC35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),$A358,C$67)</f>
        <v>495.24</v>
      </c>
      <c r="BD35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),$A358,D$67)</f>
        <v>738.47</v>
      </c>
      <c r="BE35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),$A358,E$67)</f>
        <v>835.03</v>
      </c>
      <c r="BF35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),$A358,F$67)</f>
        <v>726.1</v>
      </c>
      <c r="BG35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),$A358,G$67)</f>
        <v>455.29</v>
      </c>
      <c r="BH35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),$A358,H$67)</f>
        <v>214.51</v>
      </c>
      <c r="BI35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),$A358,I$67)</f>
        <v>100.17</v>
      </c>
      <c r="BJ35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),$A358,J$67)</f>
        <v>57.5</v>
      </c>
      <c r="BK35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),$A358,K$67)</f>
        <v>46.58</v>
      </c>
      <c r="BL35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),$A358,L$67)</f>
        <v>53.54</v>
      </c>
      <c r="BM35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),$A358,M$67)</f>
        <v>93.91</v>
      </c>
      <c r="BN35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),$A358,N$67)</f>
        <v>229.64</v>
      </c>
    </row>
    <row r="359" spans="1:66" x14ac:dyDescent="0.25">
      <c r="A359" s="129">
        <v>292</v>
      </c>
      <c r="B359" s="44"/>
      <c r="C359" s="44">
        <f t="shared" ca="1" si="49"/>
        <v>6854</v>
      </c>
      <c r="D359" s="44">
        <f t="shared" ca="1" si="50"/>
        <v>10816</v>
      </c>
      <c r="E359" s="44">
        <f t="shared" ca="1" si="51"/>
        <v>12356</v>
      </c>
      <c r="F359" s="44">
        <f t="shared" ca="1" si="52"/>
        <v>12171</v>
      </c>
      <c r="G359" s="44">
        <f t="shared" ca="1" si="53"/>
        <v>10969</v>
      </c>
      <c r="H359" s="44">
        <f t="shared" ca="1" si="54"/>
        <v>5652</v>
      </c>
      <c r="I359" s="44">
        <f t="shared" ca="1" si="55"/>
        <v>1812</v>
      </c>
      <c r="J359" s="44">
        <f t="shared" ca="1" si="56"/>
        <v>668</v>
      </c>
      <c r="K359" s="44">
        <f t="shared" ca="1" si="57"/>
        <v>330</v>
      </c>
      <c r="L359" s="44">
        <f t="shared" ca="1" si="58"/>
        <v>404</v>
      </c>
      <c r="M359" s="44">
        <f t="shared" ca="1" si="59"/>
        <v>1074</v>
      </c>
      <c r="N359" s="44">
        <f t="shared" ca="1" si="60"/>
        <v>2974</v>
      </c>
      <c r="BC35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),$A359,C$67)</f>
        <v>6854.43</v>
      </c>
      <c r="BD35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),$A359,D$67)</f>
        <v>10816.21</v>
      </c>
      <c r="BE35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),$A359,E$67)</f>
        <v>12355.72</v>
      </c>
      <c r="BF35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),$A359,F$67)</f>
        <v>12171.2</v>
      </c>
      <c r="BG35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),$A359,G$67)</f>
        <v>10968.7</v>
      </c>
      <c r="BH35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),$A359,H$67)</f>
        <v>5651.62</v>
      </c>
      <c r="BI35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),$A359,I$67)</f>
        <v>1812.3</v>
      </c>
      <c r="BJ35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),$A359,J$67)</f>
        <v>667.75</v>
      </c>
      <c r="BK35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),$A359,K$67)</f>
        <v>330.4</v>
      </c>
      <c r="BL35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),$A359,L$67)</f>
        <v>403.9</v>
      </c>
      <c r="BM35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),$A359,M$67)</f>
        <v>1073.67</v>
      </c>
      <c r="BN35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),$A359,N$67)</f>
        <v>2974.09</v>
      </c>
    </row>
    <row r="360" spans="1:66" x14ac:dyDescent="0.25">
      <c r="A360" s="129">
        <v>293</v>
      </c>
      <c r="B360" s="44"/>
      <c r="C360" s="44">
        <f t="shared" ca="1" si="49"/>
        <v>1666</v>
      </c>
      <c r="D360" s="44">
        <f t="shared" ca="1" si="50"/>
        <v>2526</v>
      </c>
      <c r="E360" s="44">
        <f t="shared" ca="1" si="51"/>
        <v>5533</v>
      </c>
      <c r="F360" s="44">
        <f t="shared" ca="1" si="52"/>
        <v>8768</v>
      </c>
      <c r="G360" s="44">
        <f t="shared" ca="1" si="53"/>
        <v>3970</v>
      </c>
      <c r="H360" s="44">
        <f t="shared" ca="1" si="54"/>
        <v>2108</v>
      </c>
      <c r="I360" s="44">
        <f t="shared" ca="1" si="55"/>
        <v>1304</v>
      </c>
      <c r="J360" s="44">
        <f t="shared" ca="1" si="56"/>
        <v>1010</v>
      </c>
      <c r="K360" s="44">
        <f t="shared" ca="1" si="57"/>
        <v>825</v>
      </c>
      <c r="L360" s="44">
        <f t="shared" ca="1" si="58"/>
        <v>776</v>
      </c>
      <c r="M360" s="44">
        <f t="shared" ca="1" si="59"/>
        <v>931</v>
      </c>
      <c r="N360" s="44">
        <f t="shared" ca="1" si="60"/>
        <v>1171</v>
      </c>
      <c r="BC36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),$A360,C$67)</f>
        <v>1666</v>
      </c>
      <c r="BD36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),$A360,D$67)</f>
        <v>2526</v>
      </c>
      <c r="BE36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),$A360,E$67)</f>
        <v>5533</v>
      </c>
      <c r="BF36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),$A360,F$67)</f>
        <v>8768</v>
      </c>
      <c r="BG36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),$A360,G$67)</f>
        <v>3970</v>
      </c>
      <c r="BH36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),$A360,H$67)</f>
        <v>2108</v>
      </c>
      <c r="BI36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),$A360,I$67)</f>
        <v>1304</v>
      </c>
      <c r="BJ36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),$A360,J$67)</f>
        <v>1010</v>
      </c>
      <c r="BK36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),$A360,K$67)</f>
        <v>825</v>
      </c>
      <c r="BL36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),$A360,L$67)</f>
        <v>776</v>
      </c>
      <c r="BM36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),$A360,M$67)</f>
        <v>931</v>
      </c>
      <c r="BN36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),$A360,N$67)</f>
        <v>1171</v>
      </c>
    </row>
    <row r="361" spans="1:66" x14ac:dyDescent="0.25">
      <c r="A361" s="129">
        <v>294</v>
      </c>
      <c r="B361" s="44"/>
      <c r="C361" s="44">
        <f t="shared" ca="1" si="49"/>
        <v>238</v>
      </c>
      <c r="D361" s="44">
        <f t="shared" ca="1" si="50"/>
        <v>256</v>
      </c>
      <c r="E361" s="44">
        <f t="shared" ca="1" si="51"/>
        <v>259</v>
      </c>
      <c r="F361" s="44">
        <f t="shared" ca="1" si="52"/>
        <v>208</v>
      </c>
      <c r="G361" s="44">
        <f t="shared" ca="1" si="53"/>
        <v>163</v>
      </c>
      <c r="H361" s="44">
        <f t="shared" ca="1" si="54"/>
        <v>141</v>
      </c>
      <c r="I361" s="44">
        <f t="shared" ca="1" si="55"/>
        <v>126</v>
      </c>
      <c r="J361" s="44">
        <f t="shared" ca="1" si="56"/>
        <v>117</v>
      </c>
      <c r="K361" s="44">
        <f t="shared" ca="1" si="57"/>
        <v>119</v>
      </c>
      <c r="L361" s="44">
        <f t="shared" ca="1" si="58"/>
        <v>136</v>
      </c>
      <c r="M361" s="44">
        <f t="shared" ca="1" si="59"/>
        <v>163</v>
      </c>
      <c r="N361" s="44">
        <f t="shared" ca="1" si="60"/>
        <v>203</v>
      </c>
      <c r="BC36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),$A361,C$67)</f>
        <v>237.72</v>
      </c>
      <c r="BD36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),$A361,D$67)</f>
        <v>256.33999999999997</v>
      </c>
      <c r="BE36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),$A361,E$67)</f>
        <v>259.01</v>
      </c>
      <c r="BF36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),$A361,F$67)</f>
        <v>208.33</v>
      </c>
      <c r="BG36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),$A361,G$67)</f>
        <v>162.99</v>
      </c>
      <c r="BH36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),$A361,H$67)</f>
        <v>141.47999999999999</v>
      </c>
      <c r="BI36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),$A361,I$67)</f>
        <v>126.23</v>
      </c>
      <c r="BJ36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),$A361,J$67)</f>
        <v>116.93</v>
      </c>
      <c r="BK36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),$A361,K$67)</f>
        <v>119.39</v>
      </c>
      <c r="BL36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),$A361,L$67)</f>
        <v>136.44999999999999</v>
      </c>
      <c r="BM36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),$A361,M$67)</f>
        <v>163.24</v>
      </c>
      <c r="BN36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),$A361,N$67)</f>
        <v>202.53</v>
      </c>
    </row>
    <row r="362" spans="1:66" x14ac:dyDescent="0.25">
      <c r="A362" s="129">
        <v>295</v>
      </c>
      <c r="B362" s="44"/>
      <c r="C362" s="44">
        <f t="shared" ca="1" si="49"/>
        <v>96</v>
      </c>
      <c r="D362" s="44">
        <f t="shared" ca="1" si="50"/>
        <v>101</v>
      </c>
      <c r="E362" s="44">
        <f t="shared" ca="1" si="51"/>
        <v>108</v>
      </c>
      <c r="F362" s="44">
        <f t="shared" ca="1" si="52"/>
        <v>95</v>
      </c>
      <c r="G362" s="44">
        <f t="shared" ca="1" si="53"/>
        <v>84</v>
      </c>
      <c r="H362" s="44">
        <f t="shared" ca="1" si="54"/>
        <v>78</v>
      </c>
      <c r="I362" s="44">
        <f t="shared" ca="1" si="55"/>
        <v>75</v>
      </c>
      <c r="J362" s="44">
        <f t="shared" ca="1" si="56"/>
        <v>71</v>
      </c>
      <c r="K362" s="44">
        <f t="shared" ca="1" si="57"/>
        <v>70</v>
      </c>
      <c r="L362" s="44">
        <f t="shared" ca="1" si="58"/>
        <v>74</v>
      </c>
      <c r="M362" s="44">
        <f t="shared" ca="1" si="59"/>
        <v>78</v>
      </c>
      <c r="N362" s="44">
        <f t="shared" ca="1" si="60"/>
        <v>86</v>
      </c>
      <c r="BC36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),$A362,C$67)</f>
        <v>96.3</v>
      </c>
      <c r="BD36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),$A362,D$67)</f>
        <v>100.79</v>
      </c>
      <c r="BE36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),$A362,E$67)</f>
        <v>108.16</v>
      </c>
      <c r="BF36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),$A362,F$67)</f>
        <v>94.62</v>
      </c>
      <c r="BG36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),$A362,G$67)</f>
        <v>83.55</v>
      </c>
      <c r="BH36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),$A362,H$67)</f>
        <v>77.98</v>
      </c>
      <c r="BI36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),$A362,I$67)</f>
        <v>74.67</v>
      </c>
      <c r="BJ36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),$A362,J$67)</f>
        <v>71.209999999999994</v>
      </c>
      <c r="BK36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),$A362,K$67)</f>
        <v>70.33</v>
      </c>
      <c r="BL36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),$A362,L$67)</f>
        <v>73.95</v>
      </c>
      <c r="BM36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),$A362,M$67)</f>
        <v>78.37</v>
      </c>
      <c r="BN36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),$A362,N$67)</f>
        <v>86.3</v>
      </c>
    </row>
    <row r="363" spans="1:66" x14ac:dyDescent="0.25">
      <c r="A363" s="129">
        <v>296</v>
      </c>
      <c r="B363" s="44"/>
      <c r="C363" s="44">
        <f t="shared" ca="1" si="49"/>
        <v>36</v>
      </c>
      <c r="D363" s="44">
        <f t="shared" ca="1" si="50"/>
        <v>38</v>
      </c>
      <c r="E363" s="44">
        <f t="shared" ca="1" si="51"/>
        <v>39</v>
      </c>
      <c r="F363" s="44">
        <f t="shared" ca="1" si="52"/>
        <v>37</v>
      </c>
      <c r="G363" s="44">
        <f t="shared" ca="1" si="53"/>
        <v>34</v>
      </c>
      <c r="H363" s="44">
        <f t="shared" ca="1" si="54"/>
        <v>32</v>
      </c>
      <c r="I363" s="44">
        <f t="shared" ca="1" si="55"/>
        <v>30</v>
      </c>
      <c r="J363" s="44">
        <f t="shared" ca="1" si="56"/>
        <v>30</v>
      </c>
      <c r="K363" s="44">
        <f t="shared" ca="1" si="57"/>
        <v>29</v>
      </c>
      <c r="L363" s="44">
        <f t="shared" ca="1" si="58"/>
        <v>30</v>
      </c>
      <c r="M363" s="44">
        <f t="shared" ca="1" si="59"/>
        <v>31</v>
      </c>
      <c r="N363" s="44">
        <f t="shared" ca="1" si="60"/>
        <v>33</v>
      </c>
      <c r="BC36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),$A363,C$67)</f>
        <v>35.619999999999997</v>
      </c>
      <c r="BD36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),$A363,D$67)</f>
        <v>37.65</v>
      </c>
      <c r="BE36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),$A363,E$67)</f>
        <v>39.369999999999997</v>
      </c>
      <c r="BF36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),$A363,F$67)</f>
        <v>37.200000000000003</v>
      </c>
      <c r="BG36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),$A363,G$67)</f>
        <v>33.97</v>
      </c>
      <c r="BH36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),$A363,H$67)</f>
        <v>31.73</v>
      </c>
      <c r="BI36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),$A363,I$67)</f>
        <v>30.38</v>
      </c>
      <c r="BJ36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),$A363,J$67)</f>
        <v>29.61</v>
      </c>
      <c r="BK36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),$A363,K$67)</f>
        <v>29.41</v>
      </c>
      <c r="BL36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),$A363,L$67)</f>
        <v>30.29</v>
      </c>
      <c r="BM36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),$A363,M$67)</f>
        <v>31.47</v>
      </c>
      <c r="BN36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),$A363,N$67)</f>
        <v>33.049999999999997</v>
      </c>
    </row>
    <row r="364" spans="1:66" x14ac:dyDescent="0.25">
      <c r="A364" s="129">
        <v>297</v>
      </c>
      <c r="B364" s="44"/>
      <c r="C364" s="44">
        <f t="shared" ca="1" si="49"/>
        <v>558</v>
      </c>
      <c r="D364" s="44">
        <f t="shared" ca="1" si="50"/>
        <v>1028</v>
      </c>
      <c r="E364" s="44">
        <f t="shared" ca="1" si="51"/>
        <v>1543</v>
      </c>
      <c r="F364" s="44">
        <f t="shared" ca="1" si="52"/>
        <v>1916</v>
      </c>
      <c r="G364" s="44">
        <f t="shared" ca="1" si="53"/>
        <v>2055</v>
      </c>
      <c r="H364" s="44">
        <f t="shared" ca="1" si="54"/>
        <v>1611</v>
      </c>
      <c r="I364" s="44">
        <f t="shared" ca="1" si="55"/>
        <v>1192</v>
      </c>
      <c r="J364" s="44">
        <f t="shared" ca="1" si="56"/>
        <v>798</v>
      </c>
      <c r="K364" s="44">
        <f t="shared" ca="1" si="57"/>
        <v>464</v>
      </c>
      <c r="L364" s="44">
        <f t="shared" ca="1" si="58"/>
        <v>279</v>
      </c>
      <c r="M364" s="44">
        <f t="shared" ca="1" si="59"/>
        <v>207</v>
      </c>
      <c r="N364" s="44">
        <f t="shared" ca="1" si="60"/>
        <v>256</v>
      </c>
      <c r="BC36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),$A364,C$67)</f>
        <v>558.14</v>
      </c>
      <c r="BD36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),$A364,D$67)</f>
        <v>1027.98</v>
      </c>
      <c r="BE36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),$A364,E$67)</f>
        <v>1543.23</v>
      </c>
      <c r="BF36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),$A364,F$67)</f>
        <v>1915.55</v>
      </c>
      <c r="BG36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),$A364,G$67)</f>
        <v>2054.5300000000002</v>
      </c>
      <c r="BH36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),$A364,H$67)</f>
        <v>1610.68</v>
      </c>
      <c r="BI36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),$A364,I$67)</f>
        <v>1191.7</v>
      </c>
      <c r="BJ36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),$A364,J$67)</f>
        <v>797.98</v>
      </c>
      <c r="BK36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),$A364,K$67)</f>
        <v>463.7</v>
      </c>
      <c r="BL36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),$A364,L$67)</f>
        <v>279.05</v>
      </c>
      <c r="BM36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),$A364,M$67)</f>
        <v>206.63</v>
      </c>
      <c r="BN36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),$A364,N$67)</f>
        <v>256.02999999999997</v>
      </c>
    </row>
    <row r="365" spans="1:66" x14ac:dyDescent="0.25">
      <c r="A365" s="129">
        <v>298</v>
      </c>
      <c r="B365" s="44"/>
      <c r="C365" s="44">
        <f t="shared" ca="1" si="49"/>
        <v>160</v>
      </c>
      <c r="D365" s="44">
        <f t="shared" ca="1" si="50"/>
        <v>160</v>
      </c>
      <c r="E365" s="44">
        <f t="shared" ca="1" si="51"/>
        <v>160</v>
      </c>
      <c r="F365" s="44">
        <f t="shared" ca="1" si="52"/>
        <v>160</v>
      </c>
      <c r="G365" s="44">
        <f t="shared" ca="1" si="53"/>
        <v>146</v>
      </c>
      <c r="H365" s="44">
        <f t="shared" ca="1" si="54"/>
        <v>119</v>
      </c>
      <c r="I365" s="44">
        <f t="shared" ca="1" si="55"/>
        <v>106</v>
      </c>
      <c r="J365" s="44">
        <f t="shared" ca="1" si="56"/>
        <v>91</v>
      </c>
      <c r="K365" s="44">
        <f t="shared" ca="1" si="57"/>
        <v>94</v>
      </c>
      <c r="L365" s="44">
        <f t="shared" ca="1" si="58"/>
        <v>113</v>
      </c>
      <c r="M365" s="44">
        <f t="shared" ca="1" si="59"/>
        <v>148</v>
      </c>
      <c r="N365" s="44">
        <f t="shared" ca="1" si="60"/>
        <v>160</v>
      </c>
      <c r="BC36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),$A365,C$67)</f>
        <v>160</v>
      </c>
      <c r="BD36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),$A365,D$67)</f>
        <v>160</v>
      </c>
      <c r="BE36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),$A365,E$67)</f>
        <v>160</v>
      </c>
      <c r="BF36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),$A365,F$67)</f>
        <v>160</v>
      </c>
      <c r="BG36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),$A365,G$67)</f>
        <v>146</v>
      </c>
      <c r="BH36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),$A365,H$67)</f>
        <v>119</v>
      </c>
      <c r="BI36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),$A365,I$67)</f>
        <v>106</v>
      </c>
      <c r="BJ36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),$A365,J$67)</f>
        <v>91</v>
      </c>
      <c r="BK36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),$A365,K$67)</f>
        <v>94</v>
      </c>
      <c r="BL36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),$A365,L$67)</f>
        <v>113</v>
      </c>
      <c r="BM36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),$A365,M$67)</f>
        <v>148</v>
      </c>
      <c r="BN36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),$A365,N$67)</f>
        <v>160</v>
      </c>
    </row>
    <row r="366" spans="1:66" x14ac:dyDescent="0.25">
      <c r="A366" s="129">
        <v>299</v>
      </c>
      <c r="B366" s="44"/>
      <c r="C366" s="44">
        <f t="shared" ca="1" si="49"/>
        <v>862</v>
      </c>
      <c r="D366" s="44">
        <f t="shared" ca="1" si="50"/>
        <v>863</v>
      </c>
      <c r="E366" s="44">
        <f t="shared" ca="1" si="51"/>
        <v>796</v>
      </c>
      <c r="F366" s="44">
        <f t="shared" ca="1" si="52"/>
        <v>525</v>
      </c>
      <c r="G366" s="44">
        <f t="shared" ca="1" si="53"/>
        <v>341</v>
      </c>
      <c r="H366" s="44">
        <f t="shared" ca="1" si="54"/>
        <v>292</v>
      </c>
      <c r="I366" s="44">
        <f t="shared" ca="1" si="55"/>
        <v>239</v>
      </c>
      <c r="J366" s="44">
        <f t="shared" ca="1" si="56"/>
        <v>206</v>
      </c>
      <c r="K366" s="44">
        <f t="shared" ca="1" si="57"/>
        <v>208</v>
      </c>
      <c r="L366" s="44">
        <f t="shared" ca="1" si="58"/>
        <v>247</v>
      </c>
      <c r="M366" s="44">
        <f t="shared" ca="1" si="59"/>
        <v>348</v>
      </c>
      <c r="N366" s="44">
        <f t="shared" ca="1" si="60"/>
        <v>588</v>
      </c>
      <c r="BC36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),$A366,C$67)</f>
        <v>862</v>
      </c>
      <c r="BD36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),$A366,D$67)</f>
        <v>863</v>
      </c>
      <c r="BE36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),$A366,E$67)</f>
        <v>796</v>
      </c>
      <c r="BF36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),$A366,F$67)</f>
        <v>525</v>
      </c>
      <c r="BG36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),$A366,G$67)</f>
        <v>341</v>
      </c>
      <c r="BH36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),$A366,H$67)</f>
        <v>292</v>
      </c>
      <c r="BI36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),$A366,I$67)</f>
        <v>239</v>
      </c>
      <c r="BJ36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),$A366,J$67)</f>
        <v>206</v>
      </c>
      <c r="BK36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),$A366,K$67)</f>
        <v>208</v>
      </c>
      <c r="BL36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),$A366,L$67)</f>
        <v>247</v>
      </c>
      <c r="BM36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),$A366,M$67)</f>
        <v>348</v>
      </c>
      <c r="BN36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),$A366,N$67)</f>
        <v>588</v>
      </c>
    </row>
    <row r="367" spans="1:66" x14ac:dyDescent="0.25">
      <c r="A367" s="129">
        <v>300</v>
      </c>
      <c r="B367" s="44"/>
      <c r="C367" s="44">
        <f t="shared" ca="1" si="49"/>
        <v>0</v>
      </c>
      <c r="D367" s="44">
        <f t="shared" ca="1" si="50"/>
        <v>0</v>
      </c>
      <c r="E367" s="44">
        <f t="shared" ca="1" si="51"/>
        <v>0</v>
      </c>
      <c r="F367" s="44">
        <f t="shared" ca="1" si="52"/>
        <v>0</v>
      </c>
      <c r="G367" s="44">
        <f t="shared" ca="1" si="53"/>
        <v>0</v>
      </c>
      <c r="H367" s="44">
        <f t="shared" ca="1" si="54"/>
        <v>0</v>
      </c>
      <c r="I367" s="44">
        <f t="shared" ca="1" si="55"/>
        <v>0</v>
      </c>
      <c r="J367" s="44">
        <f t="shared" ca="1" si="56"/>
        <v>0</v>
      </c>
      <c r="K367" s="44">
        <f t="shared" ca="1" si="57"/>
        <v>0</v>
      </c>
      <c r="L367" s="44">
        <f t="shared" ca="1" si="58"/>
        <v>0</v>
      </c>
      <c r="M367" s="44">
        <f t="shared" ca="1" si="59"/>
        <v>0</v>
      </c>
      <c r="N367" s="44">
        <f t="shared" ca="1" si="60"/>
        <v>0</v>
      </c>
      <c r="BC36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),$A367,C$67)</f>
        <v>0</v>
      </c>
      <c r="BD36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),$A367,D$67)</f>
        <v>0</v>
      </c>
      <c r="BE36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),$A367,E$67)</f>
        <v>0</v>
      </c>
      <c r="BF36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),$A367,F$67)</f>
        <v>0</v>
      </c>
      <c r="BG36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),$A367,G$67)</f>
        <v>0</v>
      </c>
      <c r="BH36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),$A367,H$67)</f>
        <v>0</v>
      </c>
      <c r="BI36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),$A367,I$67)</f>
        <v>0</v>
      </c>
      <c r="BJ36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),$A367,J$67)</f>
        <v>0</v>
      </c>
      <c r="BK36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),$A367,K$67)</f>
        <v>0</v>
      </c>
      <c r="BL36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),$A367,L$67)</f>
        <v>0</v>
      </c>
      <c r="BM36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),$A367,M$67)</f>
        <v>0</v>
      </c>
      <c r="BN36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),$A367,N$67)</f>
        <v>0</v>
      </c>
    </row>
    <row r="368" spans="1:66" x14ac:dyDescent="0.25">
      <c r="A368" s="129">
        <v>301</v>
      </c>
      <c r="B368" s="44"/>
      <c r="C368" s="44">
        <f t="shared" ca="1" si="49"/>
        <v>30</v>
      </c>
      <c r="D368" s="44">
        <f t="shared" ca="1" si="50"/>
        <v>30</v>
      </c>
      <c r="E368" s="44">
        <f t="shared" ca="1" si="51"/>
        <v>27</v>
      </c>
      <c r="F368" s="44">
        <f t="shared" ca="1" si="52"/>
        <v>18</v>
      </c>
      <c r="G368" s="44">
        <f t="shared" ca="1" si="53"/>
        <v>13</v>
      </c>
      <c r="H368" s="44">
        <f t="shared" ca="1" si="54"/>
        <v>12</v>
      </c>
      <c r="I368" s="44">
        <f t="shared" ca="1" si="55"/>
        <v>10</v>
      </c>
      <c r="J368" s="44">
        <f t="shared" ca="1" si="56"/>
        <v>9</v>
      </c>
      <c r="K368" s="44">
        <f t="shared" ca="1" si="57"/>
        <v>14</v>
      </c>
      <c r="L368" s="44">
        <f t="shared" ca="1" si="58"/>
        <v>18</v>
      </c>
      <c r="M368" s="44">
        <f t="shared" ca="1" si="59"/>
        <v>19</v>
      </c>
      <c r="N368" s="44">
        <f t="shared" ca="1" si="60"/>
        <v>24</v>
      </c>
      <c r="BC36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),$A368,C$67)</f>
        <v>30.13</v>
      </c>
      <c r="BD36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),$A368,D$67)</f>
        <v>30.22</v>
      </c>
      <c r="BE36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),$A368,E$67)</f>
        <v>27.17</v>
      </c>
      <c r="BF36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),$A368,F$67)</f>
        <v>18.329999999999998</v>
      </c>
      <c r="BG36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),$A368,G$67)</f>
        <v>13.1</v>
      </c>
      <c r="BH36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),$A368,H$67)</f>
        <v>11.8</v>
      </c>
      <c r="BI36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),$A368,I$67)</f>
        <v>9.9</v>
      </c>
      <c r="BJ36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),$A368,J$67)</f>
        <v>9.39</v>
      </c>
      <c r="BK36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),$A368,K$67)</f>
        <v>13.95</v>
      </c>
      <c r="BL36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),$A368,L$67)</f>
        <v>18.149999999999999</v>
      </c>
      <c r="BM36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),$A368,M$67)</f>
        <v>18.73</v>
      </c>
      <c r="BN36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),$A368,N$67)</f>
        <v>23.93</v>
      </c>
    </row>
    <row r="369" spans="1:66" x14ac:dyDescent="0.25">
      <c r="A369" s="129">
        <v>302</v>
      </c>
      <c r="B369" s="44"/>
      <c r="C369" s="44">
        <f t="shared" ca="1" si="49"/>
        <v>1233</v>
      </c>
      <c r="D369" s="44">
        <f t="shared" ca="1" si="50"/>
        <v>2414</v>
      </c>
      <c r="E369" s="44">
        <f t="shared" ca="1" si="51"/>
        <v>5806</v>
      </c>
      <c r="F369" s="44">
        <f t="shared" ca="1" si="52"/>
        <v>9014</v>
      </c>
      <c r="G369" s="44">
        <f t="shared" ca="1" si="53"/>
        <v>4320</v>
      </c>
      <c r="H369" s="44">
        <f t="shared" ca="1" si="54"/>
        <v>1600</v>
      </c>
      <c r="I369" s="44">
        <f t="shared" ca="1" si="55"/>
        <v>1100</v>
      </c>
      <c r="J369" s="44">
        <f t="shared" ca="1" si="56"/>
        <v>899</v>
      </c>
      <c r="K369" s="44">
        <f t="shared" ca="1" si="57"/>
        <v>743</v>
      </c>
      <c r="L369" s="44">
        <f t="shared" ca="1" si="58"/>
        <v>686</v>
      </c>
      <c r="M369" s="44">
        <f t="shared" ca="1" si="59"/>
        <v>797</v>
      </c>
      <c r="N369" s="44">
        <f t="shared" ca="1" si="60"/>
        <v>900</v>
      </c>
      <c r="BC36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),$A369,C$67)</f>
        <v>1233.3599999999999</v>
      </c>
      <c r="BD36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),$A369,D$67)</f>
        <v>2414.41</v>
      </c>
      <c r="BE36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),$A369,E$67)</f>
        <v>5805.7</v>
      </c>
      <c r="BF36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),$A369,F$67)</f>
        <v>9014.1200000000008</v>
      </c>
      <c r="BG36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),$A369,G$67)</f>
        <v>4319.79</v>
      </c>
      <c r="BH36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),$A369,H$67)</f>
        <v>1600</v>
      </c>
      <c r="BI36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),$A369,I$67)</f>
        <v>1100</v>
      </c>
      <c r="BJ36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),$A369,J$67)</f>
        <v>898.96</v>
      </c>
      <c r="BK36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),$A369,K$67)</f>
        <v>742.76</v>
      </c>
      <c r="BL36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),$A369,L$67)</f>
        <v>686.07</v>
      </c>
      <c r="BM36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),$A369,M$67)</f>
        <v>797.39</v>
      </c>
      <c r="BN36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),$A369,N$67)</f>
        <v>900</v>
      </c>
    </row>
    <row r="370" spans="1:66" x14ac:dyDescent="0.25">
      <c r="A370" s="129">
        <v>303</v>
      </c>
      <c r="B370" s="44"/>
      <c r="C370" s="44">
        <f t="shared" ca="1" si="49"/>
        <v>44</v>
      </c>
      <c r="D370" s="44">
        <f t="shared" ca="1" si="50"/>
        <v>44</v>
      </c>
      <c r="E370" s="44">
        <f t="shared" ca="1" si="51"/>
        <v>44</v>
      </c>
      <c r="F370" s="44">
        <f t="shared" ca="1" si="52"/>
        <v>41</v>
      </c>
      <c r="G370" s="44">
        <f t="shared" ca="1" si="53"/>
        <v>25</v>
      </c>
      <c r="H370" s="44">
        <f t="shared" ca="1" si="54"/>
        <v>12</v>
      </c>
      <c r="I370" s="44">
        <f t="shared" ca="1" si="55"/>
        <v>10</v>
      </c>
      <c r="J370" s="44">
        <f t="shared" ca="1" si="56"/>
        <v>9</v>
      </c>
      <c r="K370" s="44">
        <f t="shared" ca="1" si="57"/>
        <v>9</v>
      </c>
      <c r="L370" s="44">
        <f t="shared" ca="1" si="58"/>
        <v>11</v>
      </c>
      <c r="M370" s="44">
        <f t="shared" ca="1" si="59"/>
        <v>26</v>
      </c>
      <c r="N370" s="44">
        <f t="shared" ca="1" si="60"/>
        <v>41</v>
      </c>
      <c r="BC37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),$A370,C$67)</f>
        <v>44</v>
      </c>
      <c r="BD37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),$A370,D$67)</f>
        <v>44</v>
      </c>
      <c r="BE37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),$A370,E$67)</f>
        <v>44</v>
      </c>
      <c r="BF37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),$A370,F$67)</f>
        <v>41</v>
      </c>
      <c r="BG37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),$A370,G$67)</f>
        <v>25</v>
      </c>
      <c r="BH37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),$A370,H$67)</f>
        <v>12</v>
      </c>
      <c r="BI37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),$A370,I$67)</f>
        <v>10</v>
      </c>
      <c r="BJ37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),$A370,J$67)</f>
        <v>9</v>
      </c>
      <c r="BK37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),$A370,K$67)</f>
        <v>9</v>
      </c>
      <c r="BL37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),$A370,L$67)</f>
        <v>11</v>
      </c>
      <c r="BM37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),$A370,M$67)</f>
        <v>26</v>
      </c>
      <c r="BN37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),$A370,N$67)</f>
        <v>41</v>
      </c>
    </row>
    <row r="371" spans="1:66" x14ac:dyDescent="0.25">
      <c r="A371" s="129">
        <v>304</v>
      </c>
      <c r="B371" s="44"/>
      <c r="C371" s="44">
        <f t="shared" ca="1" si="49"/>
        <v>3</v>
      </c>
      <c r="D371" s="44">
        <f t="shared" ca="1" si="50"/>
        <v>4</v>
      </c>
      <c r="E371" s="44">
        <f t="shared" ca="1" si="51"/>
        <v>2</v>
      </c>
      <c r="F371" s="44">
        <f t="shared" ca="1" si="52"/>
        <v>1</v>
      </c>
      <c r="G371" s="44">
        <f t="shared" ca="1" si="53"/>
        <v>0</v>
      </c>
      <c r="H371" s="44">
        <f t="shared" ca="1" si="54"/>
        <v>0</v>
      </c>
      <c r="I371" s="44">
        <f t="shared" ca="1" si="55"/>
        <v>0</v>
      </c>
      <c r="J371" s="44">
        <f t="shared" ca="1" si="56"/>
        <v>0</v>
      </c>
      <c r="K371" s="44">
        <f t="shared" ca="1" si="57"/>
        <v>0</v>
      </c>
      <c r="L371" s="44">
        <f t="shared" ca="1" si="58"/>
        <v>0</v>
      </c>
      <c r="M371" s="44">
        <f t="shared" ca="1" si="59"/>
        <v>0</v>
      </c>
      <c r="N371" s="44">
        <f t="shared" ca="1" si="60"/>
        <v>1</v>
      </c>
      <c r="BC37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),$A371,C$67)</f>
        <v>3.02</v>
      </c>
      <c r="BD37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),$A371,D$67)</f>
        <v>3.96</v>
      </c>
      <c r="BE37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),$A371,E$67)</f>
        <v>2.25</v>
      </c>
      <c r="BF37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),$A371,F$67)</f>
        <v>0.27</v>
      </c>
      <c r="BG37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),$A371,G$67)</f>
        <v>0</v>
      </c>
      <c r="BH37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),$A371,H$67)</f>
        <v>0</v>
      </c>
      <c r="BI37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),$A371,I$67)</f>
        <v>0</v>
      </c>
      <c r="BJ37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),$A371,J$67)</f>
        <v>0</v>
      </c>
      <c r="BK37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),$A371,K$67)</f>
        <v>0</v>
      </c>
      <c r="BL37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),$A371,L$67)</f>
        <v>0</v>
      </c>
      <c r="BM37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),$A371,M$67)</f>
        <v>0</v>
      </c>
      <c r="BN37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),$A371,N$67)</f>
        <v>0.73</v>
      </c>
    </row>
    <row r="372" spans="1:66" x14ac:dyDescent="0.25">
      <c r="A372" s="129">
        <v>305</v>
      </c>
      <c r="B372" s="44"/>
      <c r="C372" s="44">
        <f t="shared" ca="1" si="49"/>
        <v>0</v>
      </c>
      <c r="D372" s="44">
        <f t="shared" ca="1" si="50"/>
        <v>0</v>
      </c>
      <c r="E372" s="44">
        <f t="shared" ca="1" si="51"/>
        <v>0</v>
      </c>
      <c r="F372" s="44">
        <f t="shared" ca="1" si="52"/>
        <v>0</v>
      </c>
      <c r="G372" s="44">
        <f t="shared" ca="1" si="53"/>
        <v>0</v>
      </c>
      <c r="H372" s="44">
        <f t="shared" ca="1" si="54"/>
        <v>0</v>
      </c>
      <c r="I372" s="44">
        <f t="shared" ca="1" si="55"/>
        <v>0</v>
      </c>
      <c r="J372" s="44">
        <f t="shared" ca="1" si="56"/>
        <v>0</v>
      </c>
      <c r="K372" s="44">
        <f t="shared" ca="1" si="57"/>
        <v>0</v>
      </c>
      <c r="L372" s="44">
        <f t="shared" ca="1" si="58"/>
        <v>0</v>
      </c>
      <c r="M372" s="44">
        <f t="shared" ca="1" si="59"/>
        <v>0</v>
      </c>
      <c r="N372" s="44">
        <f t="shared" ca="1" si="60"/>
        <v>0</v>
      </c>
      <c r="BC37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),$A372,C$67)</f>
        <v>0</v>
      </c>
      <c r="BD37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),$A372,D$67)</f>
        <v>0</v>
      </c>
      <c r="BE37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),$A372,E$67)</f>
        <v>0</v>
      </c>
      <c r="BF37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),$A372,F$67)</f>
        <v>0</v>
      </c>
      <c r="BG37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),$A372,G$67)</f>
        <v>0</v>
      </c>
      <c r="BH37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),$A372,H$67)</f>
        <v>0</v>
      </c>
      <c r="BI37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),$A372,I$67)</f>
        <v>0</v>
      </c>
      <c r="BJ37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),$A372,J$67)</f>
        <v>0</v>
      </c>
      <c r="BK37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),$A372,K$67)</f>
        <v>0</v>
      </c>
      <c r="BL37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),$A372,L$67)</f>
        <v>0</v>
      </c>
      <c r="BM37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),$A372,M$67)</f>
        <v>0</v>
      </c>
      <c r="BN37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),$A372,N$67)</f>
        <v>0</v>
      </c>
    </row>
    <row r="373" spans="1:66" x14ac:dyDescent="0.25">
      <c r="A373" s="129">
        <v>306</v>
      </c>
      <c r="B373" s="44"/>
      <c r="C373" s="44">
        <f t="shared" ca="1" si="49"/>
        <v>188</v>
      </c>
      <c r="D373" s="44">
        <f t="shared" ca="1" si="50"/>
        <v>188</v>
      </c>
      <c r="E373" s="44">
        <f t="shared" ca="1" si="51"/>
        <v>188</v>
      </c>
      <c r="F373" s="44">
        <f t="shared" ca="1" si="52"/>
        <v>185</v>
      </c>
      <c r="G373" s="44">
        <f t="shared" ca="1" si="53"/>
        <v>169</v>
      </c>
      <c r="H373" s="44">
        <f t="shared" ca="1" si="54"/>
        <v>136</v>
      </c>
      <c r="I373" s="44">
        <f t="shared" ca="1" si="55"/>
        <v>120</v>
      </c>
      <c r="J373" s="44">
        <f t="shared" ca="1" si="56"/>
        <v>102</v>
      </c>
      <c r="K373" s="44">
        <f t="shared" ca="1" si="57"/>
        <v>106</v>
      </c>
      <c r="L373" s="44">
        <f t="shared" ca="1" si="58"/>
        <v>128</v>
      </c>
      <c r="M373" s="44">
        <f t="shared" ca="1" si="59"/>
        <v>170</v>
      </c>
      <c r="N373" s="44">
        <f t="shared" ca="1" si="60"/>
        <v>185</v>
      </c>
      <c r="BC37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),$A373,C$67)</f>
        <v>188</v>
      </c>
      <c r="BD37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),$A373,D$67)</f>
        <v>188</v>
      </c>
      <c r="BE37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),$A373,E$67)</f>
        <v>188</v>
      </c>
      <c r="BF37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),$A373,F$67)</f>
        <v>185</v>
      </c>
      <c r="BG37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),$A373,G$67)</f>
        <v>169</v>
      </c>
      <c r="BH37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),$A373,H$67)</f>
        <v>136</v>
      </c>
      <c r="BI37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),$A373,I$67)</f>
        <v>120</v>
      </c>
      <c r="BJ37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),$A373,J$67)</f>
        <v>102</v>
      </c>
      <c r="BK37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),$A373,K$67)</f>
        <v>106</v>
      </c>
      <c r="BL37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),$A373,L$67)</f>
        <v>128</v>
      </c>
      <c r="BM37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),$A373,M$67)</f>
        <v>170</v>
      </c>
      <c r="BN37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),$A373,N$67)</f>
        <v>185</v>
      </c>
    </row>
    <row r="374" spans="1:66" x14ac:dyDescent="0.25">
      <c r="A374" s="129">
        <v>307</v>
      </c>
      <c r="B374" s="44"/>
      <c r="C374" s="44">
        <f t="shared" ca="1" si="49"/>
        <v>0</v>
      </c>
      <c r="D374" s="44">
        <f t="shared" ca="1" si="50"/>
        <v>0</v>
      </c>
      <c r="E374" s="44">
        <f t="shared" ca="1" si="51"/>
        <v>0</v>
      </c>
      <c r="F374" s="44">
        <f t="shared" ca="1" si="52"/>
        <v>0</v>
      </c>
      <c r="G374" s="44">
        <f t="shared" ca="1" si="53"/>
        <v>0</v>
      </c>
      <c r="H374" s="44">
        <f t="shared" ca="1" si="54"/>
        <v>0</v>
      </c>
      <c r="I374" s="44">
        <f t="shared" ca="1" si="55"/>
        <v>0</v>
      </c>
      <c r="J374" s="44">
        <f t="shared" ca="1" si="56"/>
        <v>0</v>
      </c>
      <c r="K374" s="44">
        <f t="shared" ca="1" si="57"/>
        <v>0</v>
      </c>
      <c r="L374" s="44">
        <f t="shared" ca="1" si="58"/>
        <v>0</v>
      </c>
      <c r="M374" s="44">
        <f t="shared" ca="1" si="59"/>
        <v>0</v>
      </c>
      <c r="N374" s="44">
        <f t="shared" ca="1" si="60"/>
        <v>0</v>
      </c>
      <c r="BC37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),$A374,C$67)</f>
        <v>0</v>
      </c>
      <c r="BD37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),$A374,D$67)</f>
        <v>0</v>
      </c>
      <c r="BE37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),$A374,E$67)</f>
        <v>0</v>
      </c>
      <c r="BF37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),$A374,F$67)</f>
        <v>0</v>
      </c>
      <c r="BG37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),$A374,G$67)</f>
        <v>0</v>
      </c>
      <c r="BH37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),$A374,H$67)</f>
        <v>0</v>
      </c>
      <c r="BI37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),$A374,I$67)</f>
        <v>0</v>
      </c>
      <c r="BJ37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),$A374,J$67)</f>
        <v>0</v>
      </c>
      <c r="BK37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),$A374,K$67)</f>
        <v>0</v>
      </c>
      <c r="BL37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),$A374,L$67)</f>
        <v>0</v>
      </c>
      <c r="BM37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),$A374,M$67)</f>
        <v>0</v>
      </c>
      <c r="BN37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),$A374,N$67)</f>
        <v>0</v>
      </c>
    </row>
    <row r="375" spans="1:66" x14ac:dyDescent="0.25">
      <c r="A375" s="129">
        <v>308</v>
      </c>
      <c r="B375" s="44"/>
      <c r="C375" s="44">
        <f t="shared" ca="1" si="49"/>
        <v>0</v>
      </c>
      <c r="D375" s="44">
        <f t="shared" ca="1" si="50"/>
        <v>0</v>
      </c>
      <c r="E375" s="44">
        <f t="shared" ca="1" si="51"/>
        <v>0</v>
      </c>
      <c r="F375" s="44">
        <f t="shared" ca="1" si="52"/>
        <v>0</v>
      </c>
      <c r="G375" s="44">
        <f t="shared" ca="1" si="53"/>
        <v>0</v>
      </c>
      <c r="H375" s="44">
        <f t="shared" ca="1" si="54"/>
        <v>0</v>
      </c>
      <c r="I375" s="44">
        <f t="shared" ca="1" si="55"/>
        <v>0</v>
      </c>
      <c r="J375" s="44">
        <f t="shared" ca="1" si="56"/>
        <v>0</v>
      </c>
      <c r="K375" s="44">
        <f t="shared" ca="1" si="57"/>
        <v>0</v>
      </c>
      <c r="L375" s="44">
        <f t="shared" ca="1" si="58"/>
        <v>0</v>
      </c>
      <c r="M375" s="44">
        <f t="shared" ca="1" si="59"/>
        <v>0</v>
      </c>
      <c r="N375" s="44">
        <f t="shared" ca="1" si="60"/>
        <v>0</v>
      </c>
      <c r="BC37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),$A375,C$67)</f>
        <v>0</v>
      </c>
      <c r="BD37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),$A375,D$67)</f>
        <v>0</v>
      </c>
      <c r="BE37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),$A375,E$67)</f>
        <v>0</v>
      </c>
      <c r="BF37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),$A375,F$67)</f>
        <v>0</v>
      </c>
      <c r="BG37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),$A375,G$67)</f>
        <v>0</v>
      </c>
      <c r="BH37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),$A375,H$67)</f>
        <v>0</v>
      </c>
      <c r="BI37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),$A375,I$67)</f>
        <v>0</v>
      </c>
      <c r="BJ37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),$A375,J$67)</f>
        <v>0</v>
      </c>
      <c r="BK37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),$A375,K$67)</f>
        <v>0</v>
      </c>
      <c r="BL37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),$A375,L$67)</f>
        <v>0</v>
      </c>
      <c r="BM37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),$A375,M$67)</f>
        <v>0</v>
      </c>
      <c r="BN37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),$A375,N$67)</f>
        <v>0</v>
      </c>
    </row>
    <row r="376" spans="1:66" x14ac:dyDescent="0.25">
      <c r="A376" s="129">
        <v>309</v>
      </c>
      <c r="B376" s="44"/>
      <c r="C376" s="44">
        <f t="shared" ca="1" si="49"/>
        <v>0</v>
      </c>
      <c r="D376" s="44">
        <f t="shared" ca="1" si="50"/>
        <v>0</v>
      </c>
      <c r="E376" s="44">
        <f t="shared" ca="1" si="51"/>
        <v>0</v>
      </c>
      <c r="F376" s="44">
        <f t="shared" ca="1" si="52"/>
        <v>0</v>
      </c>
      <c r="G376" s="44">
        <f t="shared" ca="1" si="53"/>
        <v>0</v>
      </c>
      <c r="H376" s="44">
        <f t="shared" ca="1" si="54"/>
        <v>0</v>
      </c>
      <c r="I376" s="44">
        <f t="shared" ca="1" si="55"/>
        <v>0</v>
      </c>
      <c r="J376" s="44">
        <f t="shared" ca="1" si="56"/>
        <v>0</v>
      </c>
      <c r="K376" s="44">
        <f t="shared" ca="1" si="57"/>
        <v>0</v>
      </c>
      <c r="L376" s="44">
        <f t="shared" ca="1" si="58"/>
        <v>0</v>
      </c>
      <c r="M376" s="44">
        <f t="shared" ca="1" si="59"/>
        <v>0</v>
      </c>
      <c r="N376" s="44">
        <f t="shared" ca="1" si="60"/>
        <v>0</v>
      </c>
      <c r="BC37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),$A376,C$67)</f>
        <v>0</v>
      </c>
      <c r="BD37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),$A376,D$67)</f>
        <v>0</v>
      </c>
      <c r="BE37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),$A376,E$67)</f>
        <v>0</v>
      </c>
      <c r="BF37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),$A376,F$67)</f>
        <v>0</v>
      </c>
      <c r="BG37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),$A376,G$67)</f>
        <v>0</v>
      </c>
      <c r="BH37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),$A376,H$67)</f>
        <v>0</v>
      </c>
      <c r="BI37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),$A376,I$67)</f>
        <v>0</v>
      </c>
      <c r="BJ37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),$A376,J$67)</f>
        <v>0</v>
      </c>
      <c r="BK37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),$A376,K$67)</f>
        <v>0</v>
      </c>
      <c r="BL37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),$A376,L$67)</f>
        <v>0</v>
      </c>
      <c r="BM37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),$A376,M$67)</f>
        <v>0</v>
      </c>
      <c r="BN37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),$A376,N$67)</f>
        <v>0</v>
      </c>
    </row>
    <row r="377" spans="1:66" x14ac:dyDescent="0.25">
      <c r="A377" s="129">
        <v>310</v>
      </c>
      <c r="B377" s="44"/>
      <c r="C377" s="44">
        <f t="shared" ca="1" si="49"/>
        <v>0</v>
      </c>
      <c r="D377" s="44">
        <f t="shared" ca="1" si="50"/>
        <v>0</v>
      </c>
      <c r="E377" s="44">
        <f t="shared" ca="1" si="51"/>
        <v>0</v>
      </c>
      <c r="F377" s="44">
        <f t="shared" ca="1" si="52"/>
        <v>0</v>
      </c>
      <c r="G377" s="44">
        <f t="shared" ca="1" si="53"/>
        <v>0</v>
      </c>
      <c r="H377" s="44">
        <f t="shared" ca="1" si="54"/>
        <v>0</v>
      </c>
      <c r="I377" s="44">
        <f t="shared" ca="1" si="55"/>
        <v>0</v>
      </c>
      <c r="J377" s="44">
        <f t="shared" ca="1" si="56"/>
        <v>0</v>
      </c>
      <c r="K377" s="44">
        <f t="shared" ca="1" si="57"/>
        <v>0</v>
      </c>
      <c r="L377" s="44">
        <f t="shared" ca="1" si="58"/>
        <v>0</v>
      </c>
      <c r="M377" s="44">
        <f t="shared" ca="1" si="59"/>
        <v>0</v>
      </c>
      <c r="N377" s="44">
        <f t="shared" ca="1" si="60"/>
        <v>0</v>
      </c>
      <c r="BC37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),$A377,C$67)</f>
        <v>0</v>
      </c>
      <c r="BD37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),$A377,D$67)</f>
        <v>0</v>
      </c>
      <c r="BE37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),$A377,E$67)</f>
        <v>0</v>
      </c>
      <c r="BF37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),$A377,F$67)</f>
        <v>0</v>
      </c>
      <c r="BG37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),$A377,G$67)</f>
        <v>0</v>
      </c>
      <c r="BH37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),$A377,H$67)</f>
        <v>0</v>
      </c>
      <c r="BI37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),$A377,I$67)</f>
        <v>0</v>
      </c>
      <c r="BJ37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),$A377,J$67)</f>
        <v>0</v>
      </c>
      <c r="BK37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),$A377,K$67)</f>
        <v>0</v>
      </c>
      <c r="BL37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),$A377,L$67)</f>
        <v>0</v>
      </c>
      <c r="BM37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),$A377,M$67)</f>
        <v>0</v>
      </c>
      <c r="BN37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),$A377,N$67)</f>
        <v>0</v>
      </c>
    </row>
    <row r="378" spans="1:66" x14ac:dyDescent="0.25">
      <c r="A378" s="129">
        <v>311</v>
      </c>
      <c r="B378" s="44"/>
      <c r="C378" s="44">
        <f t="shared" ca="1" si="49"/>
        <v>0</v>
      </c>
      <c r="D378" s="44">
        <f t="shared" ca="1" si="50"/>
        <v>0</v>
      </c>
      <c r="E378" s="44">
        <f t="shared" ca="1" si="51"/>
        <v>0</v>
      </c>
      <c r="F378" s="44">
        <f t="shared" ca="1" si="52"/>
        <v>0</v>
      </c>
      <c r="G378" s="44">
        <f t="shared" ca="1" si="53"/>
        <v>0</v>
      </c>
      <c r="H378" s="44">
        <f t="shared" ca="1" si="54"/>
        <v>0</v>
      </c>
      <c r="I378" s="44">
        <f t="shared" ca="1" si="55"/>
        <v>0</v>
      </c>
      <c r="J378" s="44">
        <f t="shared" ca="1" si="56"/>
        <v>0</v>
      </c>
      <c r="K378" s="44">
        <f t="shared" ca="1" si="57"/>
        <v>0</v>
      </c>
      <c r="L378" s="44">
        <f t="shared" ca="1" si="58"/>
        <v>0</v>
      </c>
      <c r="M378" s="44">
        <f t="shared" ca="1" si="59"/>
        <v>0</v>
      </c>
      <c r="N378" s="44">
        <f t="shared" ca="1" si="60"/>
        <v>0</v>
      </c>
      <c r="BC378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),$A378,C$67)</f>
        <v>0</v>
      </c>
      <c r="BD378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),$A378,D$67)</f>
        <v>0</v>
      </c>
      <c r="BE378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),$A378,E$67)</f>
        <v>0</v>
      </c>
      <c r="BF378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),$A378,F$67)</f>
        <v>0</v>
      </c>
      <c r="BG378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),$A378,G$67)</f>
        <v>0</v>
      </c>
      <c r="BH378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),$A378,H$67)</f>
        <v>0</v>
      </c>
      <c r="BI378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),$A378,I$67)</f>
        <v>0</v>
      </c>
      <c r="BJ378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),$A378,J$67)</f>
        <v>0</v>
      </c>
      <c r="BK378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),$A378,K$67)</f>
        <v>0</v>
      </c>
      <c r="BL378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),$A378,L$67)</f>
        <v>0</v>
      </c>
      <c r="BM378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),$A378,M$67)</f>
        <v>0</v>
      </c>
      <c r="BN378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),$A378,N$67)</f>
        <v>0</v>
      </c>
    </row>
    <row r="379" spans="1:66" x14ac:dyDescent="0.25">
      <c r="A379" s="129">
        <v>312</v>
      </c>
      <c r="B379" s="44"/>
      <c r="C379" s="44">
        <f t="shared" ca="1" si="49"/>
        <v>0</v>
      </c>
      <c r="D379" s="44">
        <f t="shared" ca="1" si="50"/>
        <v>0</v>
      </c>
      <c r="E379" s="44">
        <f t="shared" ca="1" si="51"/>
        <v>0</v>
      </c>
      <c r="F379" s="44">
        <f t="shared" ca="1" si="52"/>
        <v>0</v>
      </c>
      <c r="G379" s="44">
        <f t="shared" ca="1" si="53"/>
        <v>0</v>
      </c>
      <c r="H379" s="44">
        <f t="shared" ca="1" si="54"/>
        <v>0</v>
      </c>
      <c r="I379" s="44">
        <f t="shared" ca="1" si="55"/>
        <v>0</v>
      </c>
      <c r="J379" s="44">
        <f t="shared" ca="1" si="56"/>
        <v>0</v>
      </c>
      <c r="K379" s="44">
        <f t="shared" ca="1" si="57"/>
        <v>0</v>
      </c>
      <c r="L379" s="44">
        <f t="shared" ca="1" si="58"/>
        <v>0</v>
      </c>
      <c r="M379" s="44">
        <f t="shared" ca="1" si="59"/>
        <v>0</v>
      </c>
      <c r="N379" s="44">
        <f t="shared" ca="1" si="60"/>
        <v>0</v>
      </c>
      <c r="BC379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),$A379,C$67)</f>
        <v>0</v>
      </c>
      <c r="BD379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),$A379,D$67)</f>
        <v>0</v>
      </c>
      <c r="BE379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),$A379,E$67)</f>
        <v>0</v>
      </c>
      <c r="BF379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),$A379,F$67)</f>
        <v>0</v>
      </c>
      <c r="BG379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),$A379,G$67)</f>
        <v>0</v>
      </c>
      <c r="BH379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),$A379,H$67)</f>
        <v>0</v>
      </c>
      <c r="BI379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),$A379,I$67)</f>
        <v>0</v>
      </c>
      <c r="BJ379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),$A379,J$67)</f>
        <v>0</v>
      </c>
      <c r="BK379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),$A379,K$67)</f>
        <v>0</v>
      </c>
      <c r="BL379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),$A379,L$67)</f>
        <v>0</v>
      </c>
      <c r="BM379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),$A379,M$67)</f>
        <v>0</v>
      </c>
      <c r="BN379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),$A379,N$67)</f>
        <v>0</v>
      </c>
    </row>
    <row r="380" spans="1:66" x14ac:dyDescent="0.25">
      <c r="A380" s="129">
        <v>313</v>
      </c>
      <c r="B380" s="44"/>
      <c r="C380" s="44">
        <f t="shared" ca="1" si="49"/>
        <v>320</v>
      </c>
      <c r="D380" s="44">
        <f t="shared" ca="1" si="50"/>
        <v>358</v>
      </c>
      <c r="E380" s="44">
        <f t="shared" ca="1" si="51"/>
        <v>362</v>
      </c>
      <c r="F380" s="44">
        <f t="shared" ca="1" si="52"/>
        <v>280</v>
      </c>
      <c r="G380" s="44">
        <f t="shared" ca="1" si="53"/>
        <v>196</v>
      </c>
      <c r="H380" s="44">
        <f t="shared" ca="1" si="54"/>
        <v>154</v>
      </c>
      <c r="I380" s="44">
        <f t="shared" ca="1" si="55"/>
        <v>129</v>
      </c>
      <c r="J380" s="44">
        <f t="shared" ca="1" si="56"/>
        <v>112</v>
      </c>
      <c r="K380" s="44">
        <f t="shared" ca="1" si="57"/>
        <v>115</v>
      </c>
      <c r="L380" s="44">
        <f t="shared" ca="1" si="58"/>
        <v>142</v>
      </c>
      <c r="M380" s="44">
        <f t="shared" ca="1" si="59"/>
        <v>184</v>
      </c>
      <c r="N380" s="44">
        <f t="shared" ca="1" si="60"/>
        <v>258</v>
      </c>
      <c r="BC380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),$A380,C$67)</f>
        <v>320.19</v>
      </c>
      <c r="BD380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),$A380,D$67)</f>
        <v>357.63</v>
      </c>
      <c r="BE380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),$A380,E$67)</f>
        <v>362.41</v>
      </c>
      <c r="BF380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),$A380,F$67)</f>
        <v>279.88</v>
      </c>
      <c r="BG380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),$A380,G$67)</f>
        <v>196.2</v>
      </c>
      <c r="BH380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),$A380,H$67)</f>
        <v>153.88</v>
      </c>
      <c r="BI380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),$A380,I$67)</f>
        <v>128.57</v>
      </c>
      <c r="BJ380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),$A380,J$67)</f>
        <v>112.36</v>
      </c>
      <c r="BK380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),$A380,K$67)</f>
        <v>114.8</v>
      </c>
      <c r="BL380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),$A380,L$67)</f>
        <v>142.41999999999999</v>
      </c>
      <c r="BM380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),$A380,M$67)</f>
        <v>184</v>
      </c>
      <c r="BN380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),$A380,N$67)</f>
        <v>258.08999999999997</v>
      </c>
    </row>
    <row r="381" spans="1:66" x14ac:dyDescent="0.25">
      <c r="A381" s="129">
        <v>314</v>
      </c>
      <c r="B381" s="44"/>
      <c r="C381" s="44">
        <f t="shared" ca="1" si="49"/>
        <v>914</v>
      </c>
      <c r="D381" s="44">
        <f t="shared" ca="1" si="50"/>
        <v>919</v>
      </c>
      <c r="E381" s="44">
        <f t="shared" ca="1" si="51"/>
        <v>848</v>
      </c>
      <c r="F381" s="44">
        <f t="shared" ca="1" si="52"/>
        <v>569</v>
      </c>
      <c r="G381" s="44">
        <f t="shared" ca="1" si="53"/>
        <v>376</v>
      </c>
      <c r="H381" s="44">
        <f t="shared" ca="1" si="54"/>
        <v>314</v>
      </c>
      <c r="I381" s="44">
        <f t="shared" ca="1" si="55"/>
        <v>260</v>
      </c>
      <c r="J381" s="44">
        <f t="shared" ca="1" si="56"/>
        <v>222</v>
      </c>
      <c r="K381" s="44">
        <f t="shared" ca="1" si="57"/>
        <v>225</v>
      </c>
      <c r="L381" s="44">
        <f t="shared" ca="1" si="58"/>
        <v>268</v>
      </c>
      <c r="M381" s="44">
        <f t="shared" ca="1" si="59"/>
        <v>383</v>
      </c>
      <c r="N381" s="44">
        <f t="shared" ca="1" si="60"/>
        <v>625</v>
      </c>
      <c r="BC381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),$A381,C$67)</f>
        <v>913.64</v>
      </c>
      <c r="BD381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),$A381,D$67)</f>
        <v>918.55</v>
      </c>
      <c r="BE381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),$A381,E$67)</f>
        <v>848.11</v>
      </c>
      <c r="BF381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),$A381,F$67)</f>
        <v>568.94000000000005</v>
      </c>
      <c r="BG381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),$A381,G$67)</f>
        <v>376.12</v>
      </c>
      <c r="BH381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),$A381,H$67)</f>
        <v>313.92</v>
      </c>
      <c r="BI381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),$A381,I$67)</f>
        <v>260.42</v>
      </c>
      <c r="BJ381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),$A381,J$67)</f>
        <v>222.07</v>
      </c>
      <c r="BK381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),$A381,K$67)</f>
        <v>225.2</v>
      </c>
      <c r="BL381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),$A381,L$67)</f>
        <v>268.24</v>
      </c>
      <c r="BM381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),$A381,M$67)</f>
        <v>383.18</v>
      </c>
      <c r="BN381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),$A381,N$67)</f>
        <v>624.99</v>
      </c>
    </row>
    <row r="382" spans="1:66" x14ac:dyDescent="0.25">
      <c r="A382" s="129">
        <v>315</v>
      </c>
      <c r="B382" s="44"/>
      <c r="C382" s="44">
        <f t="shared" ca="1" si="49"/>
        <v>171</v>
      </c>
      <c r="D382" s="44">
        <f t="shared" ca="1" si="50"/>
        <v>171</v>
      </c>
      <c r="E382" s="44">
        <f t="shared" ca="1" si="51"/>
        <v>171</v>
      </c>
      <c r="F382" s="44">
        <f t="shared" ca="1" si="52"/>
        <v>168</v>
      </c>
      <c r="G382" s="44">
        <f t="shared" ca="1" si="53"/>
        <v>152</v>
      </c>
      <c r="H382" s="44">
        <f t="shared" ca="1" si="54"/>
        <v>123</v>
      </c>
      <c r="I382" s="44">
        <f t="shared" ca="1" si="55"/>
        <v>110</v>
      </c>
      <c r="J382" s="44">
        <f t="shared" ca="1" si="56"/>
        <v>94</v>
      </c>
      <c r="K382" s="44">
        <f t="shared" ca="1" si="57"/>
        <v>97</v>
      </c>
      <c r="L382" s="44">
        <f t="shared" ca="1" si="58"/>
        <v>117</v>
      </c>
      <c r="M382" s="44">
        <f t="shared" ca="1" si="59"/>
        <v>153</v>
      </c>
      <c r="N382" s="44">
        <f t="shared" ca="1" si="60"/>
        <v>168</v>
      </c>
      <c r="BC382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),$A382,C$67)</f>
        <v>171</v>
      </c>
      <c r="BD382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),$A382,D$67)</f>
        <v>171</v>
      </c>
      <c r="BE382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),$A382,E$67)</f>
        <v>171</v>
      </c>
      <c r="BF382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),$A382,F$67)</f>
        <v>168</v>
      </c>
      <c r="BG382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),$A382,G$67)</f>
        <v>152</v>
      </c>
      <c r="BH382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),$A382,H$67)</f>
        <v>123</v>
      </c>
      <c r="BI382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),$A382,I$67)</f>
        <v>110</v>
      </c>
      <c r="BJ382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),$A382,J$67)</f>
        <v>94</v>
      </c>
      <c r="BK382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),$A382,K$67)</f>
        <v>97</v>
      </c>
      <c r="BL382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),$A382,L$67)</f>
        <v>117</v>
      </c>
      <c r="BM382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),$A382,M$67)</f>
        <v>153</v>
      </c>
      <c r="BN382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),$A382,N$67)</f>
        <v>168</v>
      </c>
    </row>
    <row r="383" spans="1:66" x14ac:dyDescent="0.25">
      <c r="A383" s="129">
        <v>316</v>
      </c>
      <c r="B383" s="44"/>
      <c r="C383" s="44">
        <f t="shared" ca="1" si="49"/>
        <v>171</v>
      </c>
      <c r="D383" s="44">
        <f t="shared" ca="1" si="50"/>
        <v>171</v>
      </c>
      <c r="E383" s="44">
        <f t="shared" ca="1" si="51"/>
        <v>171</v>
      </c>
      <c r="F383" s="44">
        <f t="shared" ca="1" si="52"/>
        <v>168</v>
      </c>
      <c r="G383" s="44">
        <f t="shared" ca="1" si="53"/>
        <v>152</v>
      </c>
      <c r="H383" s="44">
        <f t="shared" ca="1" si="54"/>
        <v>123</v>
      </c>
      <c r="I383" s="44">
        <f t="shared" ca="1" si="55"/>
        <v>110</v>
      </c>
      <c r="J383" s="44">
        <f t="shared" ca="1" si="56"/>
        <v>94</v>
      </c>
      <c r="K383" s="44">
        <f t="shared" ca="1" si="57"/>
        <v>97</v>
      </c>
      <c r="L383" s="44">
        <f t="shared" ca="1" si="58"/>
        <v>117</v>
      </c>
      <c r="M383" s="44">
        <f t="shared" ca="1" si="59"/>
        <v>153</v>
      </c>
      <c r="N383" s="44">
        <f t="shared" ca="1" si="60"/>
        <v>168</v>
      </c>
      <c r="BC383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),$A383,C$67)</f>
        <v>171</v>
      </c>
      <c r="BD383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),$A383,D$67)</f>
        <v>171</v>
      </c>
      <c r="BE383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),$A383,E$67)</f>
        <v>171</v>
      </c>
      <c r="BF383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),$A383,F$67)</f>
        <v>168</v>
      </c>
      <c r="BG383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),$A383,G$67)</f>
        <v>152</v>
      </c>
      <c r="BH383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),$A383,H$67)</f>
        <v>123</v>
      </c>
      <c r="BI383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),$A383,I$67)</f>
        <v>110</v>
      </c>
      <c r="BJ383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),$A383,J$67)</f>
        <v>94</v>
      </c>
      <c r="BK383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),$A383,K$67)</f>
        <v>97</v>
      </c>
      <c r="BL383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),$A383,L$67)</f>
        <v>117</v>
      </c>
      <c r="BM383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),$A383,M$67)</f>
        <v>153</v>
      </c>
      <c r="BN383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),$A383,N$67)</f>
        <v>168</v>
      </c>
    </row>
    <row r="384" spans="1:66" x14ac:dyDescent="0.25">
      <c r="A384" s="129">
        <v>317</v>
      </c>
      <c r="B384" s="44"/>
      <c r="C384" s="44">
        <f t="shared" ca="1" si="49"/>
        <v>0</v>
      </c>
      <c r="D384" s="44">
        <f t="shared" ca="1" si="50"/>
        <v>0</v>
      </c>
      <c r="E384" s="44">
        <f t="shared" ca="1" si="51"/>
        <v>0</v>
      </c>
      <c r="F384" s="44">
        <f t="shared" ca="1" si="52"/>
        <v>0</v>
      </c>
      <c r="G384" s="44">
        <f t="shared" ca="1" si="53"/>
        <v>0</v>
      </c>
      <c r="H384" s="44">
        <f t="shared" ca="1" si="54"/>
        <v>0</v>
      </c>
      <c r="I384" s="44">
        <f t="shared" ca="1" si="55"/>
        <v>0</v>
      </c>
      <c r="J384" s="44">
        <f t="shared" ca="1" si="56"/>
        <v>0</v>
      </c>
      <c r="K384" s="44">
        <f t="shared" ca="1" si="57"/>
        <v>0</v>
      </c>
      <c r="L384" s="44">
        <f t="shared" ca="1" si="58"/>
        <v>0</v>
      </c>
      <c r="M384" s="44">
        <f t="shared" ca="1" si="59"/>
        <v>0</v>
      </c>
      <c r="N384" s="44">
        <f t="shared" ca="1" si="60"/>
        <v>0</v>
      </c>
      <c r="BC384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),$A384,C$67)</f>
        <v>0</v>
      </c>
      <c r="BD384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),$A384,D$67)</f>
        <v>0</v>
      </c>
      <c r="BE384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),$A384,E$67)</f>
        <v>0</v>
      </c>
      <c r="BF384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),$A384,F$67)</f>
        <v>0</v>
      </c>
      <c r="BG384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),$A384,G$67)</f>
        <v>0</v>
      </c>
      <c r="BH384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),$A384,H$67)</f>
        <v>0</v>
      </c>
      <c r="BI384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),$A384,I$67)</f>
        <v>0</v>
      </c>
      <c r="BJ384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),$A384,J$67)</f>
        <v>0</v>
      </c>
      <c r="BK384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),$A384,K$67)</f>
        <v>0</v>
      </c>
      <c r="BL384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),$A384,L$67)</f>
        <v>0</v>
      </c>
      <c r="BM384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),$A384,M$67)</f>
        <v>0</v>
      </c>
      <c r="BN384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),$A384,N$67)</f>
        <v>0</v>
      </c>
    </row>
    <row r="385" spans="1:66" x14ac:dyDescent="0.25">
      <c r="A385" s="129">
        <v>318</v>
      </c>
      <c r="B385" s="44"/>
      <c r="C385" s="44">
        <f t="shared" ca="1" si="49"/>
        <v>66</v>
      </c>
      <c r="D385" s="44">
        <f t="shared" ca="1" si="50"/>
        <v>67</v>
      </c>
      <c r="E385" s="44">
        <f t="shared" ca="1" si="51"/>
        <v>61</v>
      </c>
      <c r="F385" s="44">
        <f t="shared" ca="1" si="52"/>
        <v>42</v>
      </c>
      <c r="G385" s="44">
        <f t="shared" ca="1" si="53"/>
        <v>33</v>
      </c>
      <c r="H385" s="44">
        <f t="shared" ca="1" si="54"/>
        <v>30</v>
      </c>
      <c r="I385" s="44">
        <f t="shared" ca="1" si="55"/>
        <v>25</v>
      </c>
      <c r="J385" s="44">
        <f t="shared" ca="1" si="56"/>
        <v>23</v>
      </c>
      <c r="K385" s="44">
        <f t="shared" ca="1" si="57"/>
        <v>30</v>
      </c>
      <c r="L385" s="44">
        <f t="shared" ca="1" si="58"/>
        <v>37</v>
      </c>
      <c r="M385" s="44">
        <f t="shared" ca="1" si="59"/>
        <v>39</v>
      </c>
      <c r="N385" s="44">
        <f t="shared" ca="1" si="60"/>
        <v>50</v>
      </c>
      <c r="BC385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),$A385,C$67)</f>
        <v>66</v>
      </c>
      <c r="BD385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),$A385,D$67)</f>
        <v>67</v>
      </c>
      <c r="BE385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),$A385,E$67)</f>
        <v>61</v>
      </c>
      <c r="BF385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),$A385,F$67)</f>
        <v>42</v>
      </c>
      <c r="BG385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),$A385,G$67)</f>
        <v>33</v>
      </c>
      <c r="BH385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),$A385,H$67)</f>
        <v>30</v>
      </c>
      <c r="BI385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),$A385,I$67)</f>
        <v>25</v>
      </c>
      <c r="BJ385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),$A385,J$67)</f>
        <v>23</v>
      </c>
      <c r="BK385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),$A385,K$67)</f>
        <v>30</v>
      </c>
      <c r="BL385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),$A385,L$67)</f>
        <v>37</v>
      </c>
      <c r="BM385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),$A385,M$67)</f>
        <v>39</v>
      </c>
      <c r="BN385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),$A385,N$67)</f>
        <v>50</v>
      </c>
    </row>
    <row r="386" spans="1:66" x14ac:dyDescent="0.25">
      <c r="A386" s="129">
        <v>319</v>
      </c>
      <c r="B386" s="44"/>
      <c r="C386" s="44">
        <f t="shared" ca="1" si="49"/>
        <v>60</v>
      </c>
      <c r="D386" s="44">
        <f t="shared" ca="1" si="50"/>
        <v>61</v>
      </c>
      <c r="E386" s="44">
        <f t="shared" ca="1" si="51"/>
        <v>55</v>
      </c>
      <c r="F386" s="44">
        <f t="shared" ca="1" si="52"/>
        <v>38</v>
      </c>
      <c r="G386" s="44">
        <f t="shared" ca="1" si="53"/>
        <v>30</v>
      </c>
      <c r="H386" s="44">
        <f t="shared" ca="1" si="54"/>
        <v>28</v>
      </c>
      <c r="I386" s="44">
        <f t="shared" ca="1" si="55"/>
        <v>23</v>
      </c>
      <c r="J386" s="44">
        <f t="shared" ca="1" si="56"/>
        <v>21</v>
      </c>
      <c r="K386" s="44">
        <f t="shared" ca="1" si="57"/>
        <v>27</v>
      </c>
      <c r="L386" s="44">
        <f t="shared" ca="1" si="58"/>
        <v>34</v>
      </c>
      <c r="M386" s="44">
        <f t="shared" ca="1" si="59"/>
        <v>36</v>
      </c>
      <c r="N386" s="44">
        <f t="shared" ca="1" si="60"/>
        <v>46</v>
      </c>
      <c r="BC386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),$A386,C$67)</f>
        <v>60</v>
      </c>
      <c r="BD386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),$A386,D$67)</f>
        <v>61</v>
      </c>
      <c r="BE386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),$A386,E$67)</f>
        <v>55</v>
      </c>
      <c r="BF386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),$A386,F$67)</f>
        <v>38</v>
      </c>
      <c r="BG386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),$A386,G$67)</f>
        <v>30</v>
      </c>
      <c r="BH386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),$A386,H$67)</f>
        <v>28</v>
      </c>
      <c r="BI386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),$A386,I$67)</f>
        <v>23</v>
      </c>
      <c r="BJ386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),$A386,J$67)</f>
        <v>21</v>
      </c>
      <c r="BK386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),$A386,K$67)</f>
        <v>27</v>
      </c>
      <c r="BL386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),$A386,L$67)</f>
        <v>34</v>
      </c>
      <c r="BM386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),$A386,M$67)</f>
        <v>36</v>
      </c>
      <c r="BN386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),$A386,N$67)</f>
        <v>46</v>
      </c>
    </row>
    <row r="387" spans="1:66" x14ac:dyDescent="0.25">
      <c r="A387" s="130">
        <v>320</v>
      </c>
      <c r="B387" s="44"/>
      <c r="C387" s="126">
        <f t="shared" ca="1" si="49"/>
        <v>31</v>
      </c>
      <c r="D387" s="126">
        <f t="shared" ca="1" si="50"/>
        <v>31</v>
      </c>
      <c r="E387" s="126">
        <f t="shared" ca="1" si="51"/>
        <v>28</v>
      </c>
      <c r="F387" s="126">
        <f t="shared" ca="1" si="52"/>
        <v>19</v>
      </c>
      <c r="G387" s="126">
        <f t="shared" ca="1" si="53"/>
        <v>14</v>
      </c>
      <c r="H387" s="126">
        <f t="shared" ca="1" si="54"/>
        <v>12</v>
      </c>
      <c r="I387" s="126">
        <f t="shared" ca="1" si="55"/>
        <v>11</v>
      </c>
      <c r="J387" s="126">
        <f t="shared" ca="1" si="56"/>
        <v>10</v>
      </c>
      <c r="K387" s="126">
        <f t="shared" ca="1" si="57"/>
        <v>15</v>
      </c>
      <c r="L387" s="126">
        <f t="shared" ca="1" si="58"/>
        <v>19</v>
      </c>
      <c r="M387" s="126">
        <f t="shared" ca="1" si="59"/>
        <v>19</v>
      </c>
      <c r="N387" s="126">
        <f t="shared" ca="1" si="60"/>
        <v>25</v>
      </c>
      <c r="BC387" s="44">
        <f ca="1" xml:space="preserve">
 INDEX(
  INDIRECT(
   IF(C$13="E",
    $Q$68,
    IF(
     AND(_regrFut,
      OR(
       AND(Prevs!$A$4&lt;Prevs!D$4:D$4,_tipo="Semanal"),
       AND(_mes&lt;=C$67,_tipo="Mensal"),
       AND(TODAY()&lt;=C$14,_tipo="Diario")
      )
     ),$Q$70,
     $Q$69
    )
   )
  ),$A387,C$67)</f>
        <v>31.27</v>
      </c>
      <c r="BD387" s="44">
        <f ca="1" xml:space="preserve">
 INDEX(
  INDIRECT(
   IF(D$13="E",
    $Q$68,
    IF(
     AND(_regrFut,
      OR(
       AND(Prevs!$A$4&lt;Prevs!E$4:E$4,_tipo="Semanal"),
       AND(_mes&lt;=D$67,_tipo="Mensal"),
       AND(TODAY()&lt;=D$14,_tipo="Diario")
      )
     ),$Q$70,
     $Q$69
    )
   )
  ),$A387,D$67)</f>
        <v>31.21</v>
      </c>
      <c r="BE387" s="44">
        <f ca="1" xml:space="preserve">
 INDEX(
  INDIRECT(
   IF(E$13="E",
    $Q$68,
    IF(
     AND(_regrFut,
      OR(
       AND(Prevs!$A$4&lt;Prevs!F$4:F$4,_tipo="Semanal"),
       AND(_mes&lt;=E$67,_tipo="Mensal"),
       AND(TODAY()&lt;=E$14,_tipo="Diario")
      )
     ),$Q$70,
     $Q$69
    )
   )
  ),$A387,E$67)</f>
        <v>28.15</v>
      </c>
      <c r="BF387" s="44">
        <f ca="1" xml:space="preserve">
 INDEX(
  INDIRECT(
   IF(F$13="E",
    $Q$68,
    IF(
     AND(_regrFut,
      OR(
       AND(Prevs!$A$4&lt;Prevs!G$4:G$4,_tipo="Semanal"),
       AND(_mes&lt;=F$67,_tipo="Mensal"),
       AND(TODAY()&lt;=F$14,_tipo="Diario")
      )
     ),$Q$70,
     $Q$69
    )
   )
  ),$A387,F$67)</f>
        <v>19.239999999999998</v>
      </c>
      <c r="BG387" s="44">
        <f ca="1" xml:space="preserve">
 INDEX(
  INDIRECT(
   IF(G$13="E",
    $Q$68,
    IF(
     AND(_regrFut,
      OR(
       AND(Prevs!$A$4&lt;Prevs!H$4:H$4,_tipo="Semanal"),
       AND(_mes&lt;=G$67,_tipo="Mensal"),
       AND(TODAY()&lt;=G$14,_tipo="Diario")
      )
     ),$Q$70,
     $Q$69
    )
   )
  ),$A387,G$67)</f>
        <v>13.72</v>
      </c>
      <c r="BH387" s="44">
        <f ca="1" xml:space="preserve">
 INDEX(
  INDIRECT(
   IF(H$13="E",
    $Q$68,
    IF(
     AND(_regrFut,
      OR(
       AND(Prevs!$A$4&lt;Prevs!I$4:I$4,_tipo="Semanal"),
       AND(_mes&lt;=H$67,_tipo="Mensal"),
       AND(TODAY()&lt;=H$14,_tipo="Diario")
      )
     ),$Q$70,
     $Q$69
    )
   )
  ),$A387,H$67)</f>
        <v>12.38</v>
      </c>
      <c r="BI387" s="44">
        <f ca="1" xml:space="preserve">
 INDEX(
  INDIRECT(
   IF(I$13="E",
    $Q$68,
    IF(
     AND(_regrFut,
      OR(
       AND(Prevs!$A$4&lt;Prevs!J$4:J$4,_tipo="Semanal"),
       AND(_mes&lt;=I$67,_tipo="Mensal"),
       AND(TODAY()&lt;=I$14,_tipo="Diario")
      )
     ),$Q$70,
     $Q$69
    )
   )
  ),$A387,I$67)</f>
        <v>10.51</v>
      </c>
      <c r="BJ387" s="44">
        <f ca="1" xml:space="preserve">
 INDEX(
  INDIRECT(
   IF(J$13="E",
    $Q$68,
    IF(
     AND(_regrFut,
      OR(
       AND(Prevs!$A$4&lt;Prevs!K$4:K$4,_tipo="Semanal"),
       AND(_mes&lt;=J$67,_tipo="Mensal"),
       AND(TODAY()&lt;=J$14,_tipo="Diario")
      )
     ),$Q$70,
     $Q$69
    )
   )
  ),$A387,J$67)</f>
        <v>9.8800000000000008</v>
      </c>
      <c r="BK387" s="44">
        <f ca="1" xml:space="preserve">
 INDEX(
  INDIRECT(
   IF(K$13="E",
    $Q$68,
    IF(
     AND(_regrFut,
      OR(
       AND(Prevs!$A$4&lt;Prevs!L$4:L$4,_tipo="Semanal"),
       AND(_mes&lt;=K$67,_tipo="Mensal"),
       AND(TODAY()&lt;=K$14,_tipo="Diario")
      )
     ),$Q$70,
     $Q$69
    )
   )
  ),$A387,K$67)</f>
        <v>14.57</v>
      </c>
      <c r="BL387" s="44">
        <f ca="1" xml:space="preserve">
 INDEX(
  INDIRECT(
   IF(L$13="E",
    $Q$68,
    IF(
     AND(_regrFut,
      OR(
       AND(Prevs!$A$4&lt;Prevs!M$4:M$4,_tipo="Semanal"),
       AND(_mes&lt;=L$67,_tipo="Mensal"),
       AND(TODAY()&lt;=L$14,_tipo="Diario")
      )
     ),$Q$70,
     $Q$69
    )
   )
  ),$A387,L$67)</f>
        <v>18.920000000000002</v>
      </c>
      <c r="BM387" s="44">
        <f ca="1" xml:space="preserve">
 INDEX(
  INDIRECT(
   IF(M$13="E",
    $Q$68,
    IF(
     AND(_regrFut,
      OR(
       AND(Prevs!$A$4&lt;Prevs!N$4:N$4,_tipo="Semanal"),
       AND(_mes&lt;=M$67,_tipo="Mensal"),
       AND(TODAY()&lt;=M$14,_tipo="Diario")
      )
     ),$Q$70,
     $Q$69
    )
   )
  ),$A387,M$67)</f>
        <v>19.47</v>
      </c>
      <c r="BN387" s="44">
        <f ca="1" xml:space="preserve">
 INDEX(
  INDIRECT(
   IF(N$13="E",
    $Q$68,
    IF(
     AND(_regrFut,
      OR(
       AND(Prevs!$A$4&lt;Prevs!O$4:O$4,_tipo="Semanal"),
       AND(_mes&lt;=N$67,_tipo="Mensal"),
       AND(TODAY()&lt;=N$14,_tipo="Diario")
      )
     ),$Q$70,
     $Q$69
    )
   )
  ),$A387,N$67)</f>
        <v>24.92</v>
      </c>
    </row>
  </sheetData>
  <dataConsolidate/>
  <mergeCells count="6">
    <mergeCell ref="P13:AA13"/>
    <mergeCell ref="C12:N12"/>
    <mergeCell ref="C66:N66"/>
    <mergeCell ref="A15:A18"/>
    <mergeCell ref="A50:A61"/>
    <mergeCell ref="A19:A48"/>
  </mergeCells>
  <conditionalFormatting sqref="P15:AA18">
    <cfRule type="expression" dxfId="30" priority="6">
      <formula>AND(_mes=MATCH(P$14,$P$14:$AA$14,0),_tipo="Mensal")</formula>
    </cfRule>
  </conditionalFormatting>
  <conditionalFormatting sqref="C15:N18">
    <cfRule type="expression" dxfId="29" priority="1">
      <formula>AND(_mes=MATCH(P$14,$P$14:$AA$14,0),_tipo="Mensal")</formula>
    </cfRule>
  </conditionalFormatting>
  <dataValidations count="3">
    <dataValidation type="list" allowBlank="1" showInputMessage="1" showErrorMessage="1" sqref="C13:N13" xr:uid="{00000000-0002-0000-0100-000000000000}">
      <formula1>"E,C"</formula1>
    </dataValidation>
    <dataValidation type="list" allowBlank="1" showInputMessage="1" showErrorMessage="1" sqref="C11 E11" xr:uid="{00000000-0002-0000-0100-000001000000}">
      <formula1>$AC$1:$AD$1</formula1>
    </dataValidation>
    <dataValidation type="list" allowBlank="1" showInputMessage="1" showErrorMessage="1" sqref="N11" xr:uid="{00000000-0002-0000-0100-000002000000}">
      <formula1>"VE, Decomp"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en1Limpa_Clique">
                <anchor moveWithCells="1">
                  <from>
                    <xdr:col>15</xdr:col>
                    <xdr:colOff>9525</xdr:colOff>
                    <xdr:row>9</xdr:row>
                    <xdr:rowOff>38100</xdr:rowOff>
                  </from>
                  <to>
                    <xdr:col>16</xdr:col>
                    <xdr:colOff>85725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justarCenarios">
                <anchor moveWithCells="1">
                  <from>
                    <xdr:col>16</xdr:col>
                    <xdr:colOff>0</xdr:colOff>
                    <xdr:row>9</xdr:row>
                    <xdr:rowOff>38100</xdr:rowOff>
                  </from>
                  <to>
                    <xdr:col>17</xdr:col>
                    <xdr:colOff>438150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arPrevs">
                <anchor moveWithCells="1" sizeWithCells="1">
                  <from>
                    <xdr:col>19</xdr:col>
                    <xdr:colOff>333375</xdr:colOff>
                    <xdr:row>9</xdr:row>
                    <xdr:rowOff>38100</xdr:rowOff>
                  </from>
                  <to>
                    <xdr:col>21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arVazpast">
                <anchor moveWithCells="1" sizeWithCells="1">
                  <from>
                    <xdr:col>17</xdr:col>
                    <xdr:colOff>466725</xdr:colOff>
                    <xdr:row>9</xdr:row>
                    <xdr:rowOff>38100</xdr:rowOff>
                  </from>
                  <to>
                    <xdr:col>19</xdr:col>
                    <xdr:colOff>295275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ExportarPrevsM1">
                <anchor moveWithCells="1" sizeWithCells="1">
                  <from>
                    <xdr:col>21</xdr:col>
                    <xdr:colOff>190500</xdr:colOff>
                    <xdr:row>9</xdr:row>
                    <xdr:rowOff>28575</xdr:rowOff>
                  </from>
                  <to>
                    <xdr:col>22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aberturas.aberturas">
                <anchor moveWithCells="1" sizeWithCells="1">
                  <from>
                    <xdr:col>30</xdr:col>
                    <xdr:colOff>590550</xdr:colOff>
                    <xdr:row>12</xdr:row>
                    <xdr:rowOff>152400</xdr:rowOff>
                  </from>
                  <to>
                    <xdr:col>32</xdr:col>
                    <xdr:colOff>28575</xdr:colOff>
                    <xdr:row>13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A16EC0F-7DA4-4795-953A-97B9611A1030}">
            <xm:f>AND(_semanaAtual&gt;Prevs!D$6:D$6,_tipo="Semanal")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11" id="{BAF8A8C4-23B9-42C9-982D-8D9E09DC6693}">
            <xm:f>AND(_semanaAtual=Prevs!D$6:D$6,_tipo="Semanal")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P15:U18</xm:sqref>
        </x14:conditionalFormatting>
        <x14:conditionalFormatting xmlns:xm="http://schemas.microsoft.com/office/excel/2006/main">
          <x14:cfRule type="expression" priority="10" id="{2C9D99A5-4EB4-4944-871D-B456FCB26CF5}">
            <xm:f>AND(_semanaAtual+1=Prevs!D$6:D$6,_tipo="Semanal")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P15:U17</xm:sqref>
        </x14:conditionalFormatting>
        <x14:conditionalFormatting xmlns:xm="http://schemas.microsoft.com/office/excel/2006/main">
          <x14:cfRule type="expression" priority="8" id="{F3BBD5D8-05B6-47B7-81F5-597205B24A65}">
            <xm:f>AND(_semanaAtual+2=Prevs!D$6:D$6,_tipo="Semanal")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P17:U17</xm:sqref>
        </x14:conditionalFormatting>
        <x14:conditionalFormatting xmlns:xm="http://schemas.microsoft.com/office/excel/2006/main">
          <x14:cfRule type="expression" priority="2" id="{86F3C965-1603-4EE2-B43B-73522DDF9A33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5" id="{CDB9CAB9-5DF0-4378-ADAF-75C99BF31AA5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4" id="{4EA29C9F-2F5C-4BCB-A6DF-34F272B9676F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3" id="{FA20F822-891D-4001-9B6E-901A51E0546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805-B15C-4B05-A700-0F72322AE756}">
  <sheetPr codeName="Plan16">
    <tabColor theme="4" tint="-0.249977111117893"/>
  </sheetPr>
  <dimension ref="A1:CB387"/>
  <sheetViews>
    <sheetView showGridLines="0" zoomScale="70" zoomScaleNormal="70" workbookViewId="0"/>
  </sheetViews>
  <sheetFormatPr defaultColWidth="9.140625" defaultRowHeight="15" customHeight="1" zeroHeight="1" x14ac:dyDescent="0.25"/>
  <cols>
    <col min="1" max="1" width="6" style="44" bestFit="1" customWidth="1"/>
    <col min="2" max="2" width="23.7109375" style="26" customWidth="1"/>
    <col min="3" max="14" width="10.42578125" style="44" customWidth="1"/>
    <col min="15" max="15" width="10.85546875" style="44" bestFit="1" customWidth="1"/>
    <col min="16" max="27" width="10.140625" style="44" customWidth="1"/>
    <col min="28" max="28" width="10.42578125" style="44" customWidth="1"/>
    <col min="29" max="54" width="9.140625" style="44"/>
    <col min="55" max="66" width="12.7109375" style="44" bestFit="1" customWidth="1"/>
    <col min="67" max="16384" width="9.140625" style="44"/>
  </cols>
  <sheetData>
    <row r="1" spans="1:43" customFormat="1" ht="29.25" customHeight="1" thickTop="1" thickBot="1" x14ac:dyDescent="0.3">
      <c r="AC1" s="427" t="b">
        <v>1</v>
      </c>
      <c r="AD1" s="427" t="b">
        <v>0</v>
      </c>
    </row>
    <row r="2" spans="1:43" customFormat="1" ht="15.75" thickTop="1" x14ac:dyDescent="0.25"/>
    <row r="3" spans="1:43" customFormat="1" x14ac:dyDescent="0.25"/>
    <row r="4" spans="1:43" customFormat="1" ht="18.75" customHeight="1" x14ac:dyDescent="0.25"/>
    <row r="5" spans="1:43" s="58" customFormat="1" ht="18" customHeight="1" thickBot="1" x14ac:dyDescent="0.3">
      <c r="B5" s="257" t="s">
        <v>706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AE5" s="58" t="s">
        <v>684</v>
      </c>
    </row>
    <row r="6" spans="1:43" s="58" customFormat="1" x14ac:dyDescent="0.25">
      <c r="B6" s="253" t="s">
        <v>496</v>
      </c>
      <c r="C6" s="207">
        <f ca="1">MemMlt!D175</f>
        <v>65774.3992</v>
      </c>
      <c r="D6" s="207">
        <f ca="1">MemMlt!E175</f>
        <v>70879.025599999994</v>
      </c>
      <c r="E6" s="207">
        <f ca="1">MemMlt!F175</f>
        <v>69051.078800000003</v>
      </c>
      <c r="F6" s="207">
        <f ca="1">MemMlt!G175</f>
        <v>54713.505599999989</v>
      </c>
      <c r="G6" s="207">
        <f ca="1">MemMlt!H175</f>
        <v>39830.925400000007</v>
      </c>
      <c r="H6" s="207">
        <f ca="1">MemMlt!I175</f>
        <v>32491.042000000001</v>
      </c>
      <c r="I6" s="207">
        <f ca="1">MemMlt!J175</f>
        <v>25560.263999999996</v>
      </c>
      <c r="J6" s="207">
        <f ca="1">MemMlt!K175</f>
        <v>20509.413799999998</v>
      </c>
      <c r="K6" s="207">
        <f ca="1">MemMlt!L175</f>
        <v>19620.838299999999</v>
      </c>
      <c r="L6" s="207">
        <f ca="1">MemMlt!M175</f>
        <v>23642.067300000006</v>
      </c>
      <c r="M6" s="207">
        <f ca="1">MemMlt!N175</f>
        <v>31425.629199999996</v>
      </c>
      <c r="N6" s="207">
        <f ca="1">MemMlt!O175</f>
        <v>48058.351500000004</v>
      </c>
      <c r="O6" s="468"/>
      <c r="AE6" s="223">
        <f ca="1">IF(_tipo="Semanal",C15/INDEX($C6:$N6,1,Prevs!$B$1),IF(_tipo="Diario", C15/INDEX($C6:$N6,1,MONTH(C$14)), C15/C6))</f>
        <v>0.99931552396452739</v>
      </c>
      <c r="AF6" s="223">
        <f ca="1">IF(_tipo="Semanal",D15/INDEX($C6:$N6,1,Prevs!$B$1),IF(_tipo="Diario", D15/INDEX($C6:$N6,1,MONTH(D$14)), D15/D6))</f>
        <v>0.99943867738497816</v>
      </c>
      <c r="AG6" s="223">
        <f ca="1">IF(_tipo="Semanal",E15/INDEX($C6:$N6,1,Prevs!$B$1),IF(_tipo="Diario", E15/INDEX($C6:$N6,1,MONTH(E$14)), E15/E6))</f>
        <v>0.99947099016214069</v>
      </c>
      <c r="AH6" s="223">
        <f ca="1">IF(_tipo="Semanal",F15/INDEX($C6:$N6,1,Prevs!$B$1),IF(_tipo="Diario", F15/INDEX($C6:$N6,1,MONTH(F$14)), F15/F6))</f>
        <v>0.99955221659202187</v>
      </c>
      <c r="AI6" s="223">
        <f ca="1">IF(_tipo="Semanal",G15/INDEX($C6:$N6,1,Prevs!$B$1),IF(_tipo="Diario", G15/INDEX($C6:$N6,1,MONTH(G$14)), G15/G6))</f>
        <v>0.99954262172377251</v>
      </c>
      <c r="AJ6" s="223">
        <f ca="1">IF(_tipo="Semanal",H15/INDEX($C6:$N6,1,Prevs!$B$1),IF(_tipo="Diario", H15/INDEX($C6:$N6,1,MONTH(H$14)), H15/H6))</f>
        <v>0.99951663600077822</v>
      </c>
      <c r="AK6" s="223">
        <f ca="1">IF(_tipo="Semanal",I15/INDEX($C6:$N6,1,Prevs!$B$1),IF(_tipo="Diario", I15/INDEX($C6:$N6,1,MONTH(I$14)), I15/I6))</f>
        <v>0.99945930135932881</v>
      </c>
      <c r="AL6" s="223">
        <f ca="1">IF(_tipo="Semanal",J15/INDEX($C6:$N6,1,Prevs!$B$1),IF(_tipo="Diario", J15/INDEX($C6:$N6,1,MONTH(J$14)), J15/J6))</f>
        <v>0.99936022549800996</v>
      </c>
      <c r="AM6" s="223">
        <f ca="1">IF(_tipo="Semanal",K15/INDEX($C6:$N6,1,Prevs!$B$1),IF(_tipo="Diario", K15/INDEX($C6:$N6,1,MONTH(K$14)), K15/K6))</f>
        <v>0.99938100504095184</v>
      </c>
      <c r="AN6" s="223">
        <f ca="1">IF(_tipo="Semanal",L15/INDEX($C6:$N6,1,Prevs!$B$1),IF(_tipo="Diario", L15/INDEX($C6:$N6,1,MONTH(L$14)), L15/L6))</f>
        <v>0.99939771764375263</v>
      </c>
      <c r="AO6" s="223">
        <f ca="1">IF(_tipo="Semanal",M15/INDEX($C6:$N6,1,Prevs!$B$1),IF(_tipo="Diario", M15/INDEX($C6:$N6,1,MONTH(M$14)), M15/M6))</f>
        <v>0.99927369473321481</v>
      </c>
      <c r="AP6" s="223">
        <f ca="1">IF(_tipo="Semanal",N15/INDEX($C6:$N6,1,Prevs!$B$1),IF(_tipo="Diario", N15/INDEX($C6:$N6,1,MONTH(N$14)), N15/N6))</f>
        <v>0.99924620385699248</v>
      </c>
      <c r="AQ6" s="228" t="e">
        <f ca="1">AC15/INDEX(C6:N6,1,Prevs!$B$1)</f>
        <v>#VALUE!</v>
      </c>
    </row>
    <row r="7" spans="1:43" s="58" customFormat="1" x14ac:dyDescent="0.25">
      <c r="B7" s="254" t="s">
        <v>493</v>
      </c>
      <c r="C7" s="208">
        <f ca="1">MemMlt!D235</f>
        <v>7555.6336999999994</v>
      </c>
      <c r="D7" s="208">
        <f ca="1">MemMlt!E235</f>
        <v>8281.1008000000002</v>
      </c>
      <c r="E7" s="208">
        <f ca="1">MemMlt!F235</f>
        <v>7070.8785000000007</v>
      </c>
      <c r="F7" s="208">
        <f ca="1">MemMlt!G235</f>
        <v>6554.4540000000006</v>
      </c>
      <c r="G7" s="208">
        <f ca="1">MemMlt!H235</f>
        <v>8654.6530000000002</v>
      </c>
      <c r="H7" s="208">
        <f ca="1">MemMlt!I235</f>
        <v>10633.212300000001</v>
      </c>
      <c r="I7" s="208">
        <f ca="1">MemMlt!J235</f>
        <v>10929.849399999999</v>
      </c>
      <c r="J7" s="208">
        <f ca="1">MemMlt!K235</f>
        <v>10016.265099999999</v>
      </c>
      <c r="K7" s="208">
        <f ca="1">MemMlt!L235</f>
        <v>11652.7744</v>
      </c>
      <c r="L7" s="208">
        <f ca="1">MemMlt!M235</f>
        <v>13395.987200000003</v>
      </c>
      <c r="M7" s="208">
        <f ca="1">MemMlt!N235</f>
        <v>9326.0838000000003</v>
      </c>
      <c r="N7" s="208">
        <f ca="1">MemMlt!O235</f>
        <v>7425.4371000000001</v>
      </c>
      <c r="O7" s="468"/>
      <c r="AE7" s="223">
        <f ca="1">IF(_tipo="Semanal",C16/INDEX($C7:$N7,1,Prevs!$B$1),IF(_tipo="Diario", C16/INDEX($C7:$N7,1,MONTH(C$14)), C16/C7))</f>
        <v>1</v>
      </c>
      <c r="AF7" s="223">
        <f ca="1">IF(_tipo="Semanal",D16/INDEX($C7:$N7,1,Prevs!$B$1),IF(_tipo="Diario", D16/INDEX($C7:$N7,1,MONTH(D$14)), D16/D7))</f>
        <v>1</v>
      </c>
      <c r="AG7" s="223">
        <f ca="1">IF(_tipo="Semanal",E16/INDEX($C7:$N7,1,Prevs!$B$1),IF(_tipo="Diario", E16/INDEX($C7:$N7,1,MONTH(E$14)), E16/E7))</f>
        <v>1</v>
      </c>
      <c r="AH7" s="223">
        <f ca="1">IF(_tipo="Semanal",F16/INDEX($C7:$N7,1,Prevs!$B$1),IF(_tipo="Diario", F16/INDEX($C7:$N7,1,MONTH(F$14)), F16/F7))</f>
        <v>1</v>
      </c>
      <c r="AI7" s="223">
        <f ca="1">IF(_tipo="Semanal",G16/INDEX($C7:$N7,1,Prevs!$B$1),IF(_tipo="Diario", G16/INDEX($C7:$N7,1,MONTH(G$14)), G16/G7))</f>
        <v>1</v>
      </c>
      <c r="AJ7" s="223">
        <f ca="1">IF(_tipo="Semanal",H16/INDEX($C7:$N7,1,Prevs!$B$1),IF(_tipo="Diario", H16/INDEX($C7:$N7,1,MONTH(H$14)), H16/H7))</f>
        <v>1</v>
      </c>
      <c r="AK7" s="223">
        <f ca="1">IF(_tipo="Semanal",I16/INDEX($C7:$N7,1,Prevs!$B$1),IF(_tipo="Diario", I16/INDEX($C7:$N7,1,MONTH(I$14)), I16/I7))</f>
        <v>1</v>
      </c>
      <c r="AL7" s="223">
        <f ca="1">IF(_tipo="Semanal",J16/INDEX($C7:$N7,1,Prevs!$B$1),IF(_tipo="Diario", J16/INDEX($C7:$N7,1,MONTH(J$14)), J16/J7))</f>
        <v>1</v>
      </c>
      <c r="AM7" s="223">
        <f ca="1">IF(_tipo="Semanal",K16/INDEX($C7:$N7,1,Prevs!$B$1),IF(_tipo="Diario", K16/INDEX($C7:$N7,1,MONTH(K$14)), K16/K7))</f>
        <v>1</v>
      </c>
      <c r="AN7" s="223">
        <f ca="1">IF(_tipo="Semanal",L16/INDEX($C7:$N7,1,Prevs!$B$1),IF(_tipo="Diario", L16/INDEX($C7:$N7,1,MONTH(L$14)), L16/L7))</f>
        <v>1</v>
      </c>
      <c r="AO7" s="223">
        <f ca="1">IF(_tipo="Semanal",M16/INDEX($C7:$N7,1,Prevs!$B$1),IF(_tipo="Diario", M16/INDEX($C7:$N7,1,MONTH(M$14)), M16/M7))</f>
        <v>1</v>
      </c>
      <c r="AP7" s="223">
        <f ca="1">IF(_tipo="Semanal",N16/INDEX($C7:$N7,1,Prevs!$B$1),IF(_tipo="Diario", N16/INDEX($C7:$N7,1,MONTH(N$14)), N16/N7))</f>
        <v>1</v>
      </c>
      <c r="AQ7" s="228" t="e">
        <f ca="1">AC16/INDEX(C7:N7,1,Prevs!$B$1)</f>
        <v>#VALUE!</v>
      </c>
    </row>
    <row r="8" spans="1:43" s="58" customFormat="1" x14ac:dyDescent="0.25">
      <c r="B8" s="254" t="s">
        <v>494</v>
      </c>
      <c r="C8" s="208">
        <f ca="1">MemMlt!D262</f>
        <v>13479.624900000003</v>
      </c>
      <c r="D8" s="208">
        <f ca="1">MemMlt!E262</f>
        <v>14238.797100000002</v>
      </c>
      <c r="E8" s="208">
        <f ca="1">MemMlt!F262</f>
        <v>14148.122800000003</v>
      </c>
      <c r="F8" s="208">
        <f ca="1">MemMlt!G262</f>
        <v>11447.8694</v>
      </c>
      <c r="G8" s="208">
        <f ca="1">MemMlt!H262</f>
        <v>6904.9312000000018</v>
      </c>
      <c r="H8" s="208">
        <f ca="1">MemMlt!I262</f>
        <v>4558.5577999999996</v>
      </c>
      <c r="I8" s="208">
        <f ca="1">MemMlt!J262</f>
        <v>3759.511</v>
      </c>
      <c r="J8" s="208">
        <f ca="1">MemMlt!K262</f>
        <v>3278.8269000000005</v>
      </c>
      <c r="K8" s="208">
        <f ca="1">MemMlt!L262</f>
        <v>2933.7113000000004</v>
      </c>
      <c r="L8" s="208">
        <f ca="1">MemMlt!M262</f>
        <v>3190.7889000000005</v>
      </c>
      <c r="M8" s="208">
        <f ca="1">MemMlt!N262</f>
        <v>5278.9915999999994</v>
      </c>
      <c r="N8" s="208">
        <f ca="1">MemMlt!O262</f>
        <v>9833.1125999999986</v>
      </c>
      <c r="O8" s="468"/>
      <c r="AE8" s="223">
        <f ca="1">IF(_tipo="Semanal",C17/INDEX($C8:$N8,1,Prevs!$B$1),IF(_tipo="Diario", C17/INDEX($C8:$N8,1,MONTH(C$14)), C17/C8))</f>
        <v>1.0001515324065138</v>
      </c>
      <c r="AF8" s="223">
        <f ca="1">IF(_tipo="Semanal",D17/INDEX($C8:$N8,1,Prevs!$B$1),IF(_tipo="Diario", D17/INDEX($C8:$N8,1,MONTH(D$14)), D17/D8))</f>
        <v>0.99885237496642176</v>
      </c>
      <c r="AG8" s="223">
        <f ca="1">IF(_tipo="Semanal",E17/INDEX($C8:$N8,1,Prevs!$B$1),IF(_tipo="Diario", E17/INDEX($C8:$N8,1,MONTH(E$14)), E17/E8))</f>
        <v>0.99704036354561465</v>
      </c>
      <c r="AH8" s="223">
        <f ca="1">IF(_tipo="Semanal",F17/INDEX($C8:$N8,1,Prevs!$B$1),IF(_tipo="Diario", F17/INDEX($C8:$N8,1,MONTH(F$14)), F17/F8))</f>
        <v>0.99402272181756379</v>
      </c>
      <c r="AI8" s="223">
        <f ca="1">IF(_tipo="Semanal",G17/INDEX($C8:$N8,1,Prevs!$B$1),IF(_tipo="Diario", G17/INDEX($C8:$N8,1,MONTH(G$14)), G17/G8))</f>
        <v>0.99275246942359108</v>
      </c>
      <c r="AJ8" s="223">
        <f ca="1">IF(_tipo="Semanal",H17/INDEX($C8:$N8,1,Prevs!$B$1),IF(_tipo="Diario", H17/INDEX($C8:$N8,1,MONTH(H$14)), H17/H8))</f>
        <v>0.99574323703869672</v>
      </c>
      <c r="AK8" s="223">
        <f ca="1">IF(_tipo="Semanal",I17/INDEX($C8:$N8,1,Prevs!$B$1),IF(_tipo="Diario", I17/INDEX($C8:$N8,1,MONTH(I$14)), I17/I8))</f>
        <v>0.99701176562590188</v>
      </c>
      <c r="AL8" s="223">
        <f ca="1">IF(_tipo="Semanal",J17/INDEX($C8:$N8,1,Prevs!$B$1),IF(_tipo="Diario", J17/INDEX($C8:$N8,1,MONTH(J$14)), J17/J8))</f>
        <v>0.99657368310599137</v>
      </c>
      <c r="AM8" s="223">
        <f ca="1">IF(_tipo="Semanal",K17/INDEX($C8:$N8,1,Prevs!$B$1),IF(_tipo="Diario", K17/INDEX($C8:$N8,1,MONTH(K$14)), K17/K8))</f>
        <v>0.99617061842451926</v>
      </c>
      <c r="AN8" s="223">
        <f ca="1">IF(_tipo="Semanal",L17/INDEX($C8:$N8,1,Prevs!$B$1),IF(_tipo="Diario", L17/INDEX($C8:$N8,1,MONTH(L$14)), L17/L8))</f>
        <v>0.99967992241667891</v>
      </c>
      <c r="AO8" s="223">
        <f ca="1">IF(_tipo="Semanal",M17/INDEX($C8:$N8,1,Prevs!$B$1),IF(_tipo="Diario", M17/INDEX($C8:$N8,1,MONTH(M$14)), M17/M8))</f>
        <v>1.0044496945212038</v>
      </c>
      <c r="AP8" s="223">
        <f ca="1">IF(_tipo="Semanal",N17/INDEX($C8:$N8,1,Prevs!$B$1),IF(_tipo="Diario", N17/INDEX($C8:$N8,1,MONTH(N$14)), N17/N8))</f>
        <v>1.0023888570135973</v>
      </c>
      <c r="AQ8" s="228" t="e">
        <f ca="1">AC17/INDEX(C8:N8,1,Prevs!$B$1)</f>
        <v>#VALUE!</v>
      </c>
    </row>
    <row r="9" spans="1:43" s="58" customFormat="1" ht="15.75" thickBot="1" x14ac:dyDescent="0.3">
      <c r="B9" s="255" t="s">
        <v>495</v>
      </c>
      <c r="C9" s="209">
        <f ca="1">MemMlt!D292</f>
        <v>15831.8074</v>
      </c>
      <c r="D9" s="209">
        <f ca="1">MemMlt!E292</f>
        <v>22810.338199999998</v>
      </c>
      <c r="E9" s="209">
        <f ca="1">MemMlt!F292</f>
        <v>26961.3658</v>
      </c>
      <c r="F9" s="209">
        <f ca="1">MemMlt!G292</f>
        <v>27159.931299999997</v>
      </c>
      <c r="G9" s="209">
        <f ca="1">MemMlt!H292</f>
        <v>20486.719099999998</v>
      </c>
      <c r="H9" s="209">
        <f ca="1">MemMlt!I292</f>
        <v>10694.7264</v>
      </c>
      <c r="I9" s="209">
        <f ca="1">MemMlt!J292</f>
        <v>5252.9606999999996</v>
      </c>
      <c r="J9" s="209">
        <f ca="1">MemMlt!K292</f>
        <v>3184.7017000000001</v>
      </c>
      <c r="K9" s="209">
        <f ca="1">MemMlt!L292</f>
        <v>2266.7408</v>
      </c>
      <c r="L9" s="209">
        <f ca="1">MemMlt!M292</f>
        <v>2383.6255000000001</v>
      </c>
      <c r="M9" s="209">
        <f ca="1">MemMlt!N292</f>
        <v>4063.3233</v>
      </c>
      <c r="N9" s="209">
        <f ca="1">MemMlt!O292</f>
        <v>8415.5279999999984</v>
      </c>
      <c r="O9" s="468"/>
      <c r="AE9" s="223">
        <f ca="1">IF(_tipo="Semanal",C18/INDEX($C9:$N9,1,Prevs!$B$1),IF(_tipo="Diario", C18/INDEX($C9:$N9,1,MONTH(C$14)), C18/C9))</f>
        <v>1.005970070100777</v>
      </c>
      <c r="AF9" s="223">
        <f ca="1">IF(_tipo="Semanal",D18/INDEX($C9:$N9,1,Prevs!$B$1),IF(_tipo="Diario", D18/INDEX($C9:$N9,1,MONTH(D$14)), D18/D9))</f>
        <v>1.0251763693709723</v>
      </c>
      <c r="AG9" s="223">
        <f ca="1">IF(_tipo="Semanal",E18/INDEX($C9:$N9,1,Prevs!$B$1),IF(_tipo="Diario", E18/INDEX($C9:$N9,1,MONTH(E$14)), E18/E9))</f>
        <v>1.0403404637609273</v>
      </c>
      <c r="AH9" s="223">
        <f ca="1">IF(_tipo="Semanal",F18/INDEX($C9:$N9,1,Prevs!$B$1),IF(_tipo="Diario", F18/INDEX($C9:$N9,1,MONTH(F$14)), F18/F9))</f>
        <v>1.0448484381843781</v>
      </c>
      <c r="AI9" s="223">
        <f ca="1">IF(_tipo="Semanal",G18/INDEX($C9:$N9,1,Prevs!$B$1),IF(_tipo="Diario", G18/INDEX($C9:$N9,1,MONTH(G$14)), G18/G9))</f>
        <v>1.0487911946818269</v>
      </c>
      <c r="AJ9" s="223">
        <f ca="1">IF(_tipo="Semanal",H18/INDEX($C9:$N9,1,Prevs!$B$1),IF(_tipo="Diario", H18/INDEX($C9:$N9,1,MONTH(H$14)), H18/H9))</f>
        <v>1</v>
      </c>
      <c r="AK9" s="223">
        <f ca="1">IF(_tipo="Semanal",I18/INDEX($C9:$N9,1,Prevs!$B$1),IF(_tipo="Diario", I18/INDEX($C9:$N9,1,MONTH(I$14)), I18/I9))</f>
        <v>1</v>
      </c>
      <c r="AL9" s="223">
        <f ca="1">IF(_tipo="Semanal",J18/INDEX($C9:$N9,1,Prevs!$B$1),IF(_tipo="Diario", J18/INDEX($C9:$N9,1,MONTH(J$14)), J18/J9))</f>
        <v>0.99977878618898586</v>
      </c>
      <c r="AM9" s="223">
        <f ca="1">IF(_tipo="Semanal",K18/INDEX($C9:$N9,1,Prevs!$B$1),IF(_tipo="Diario", K18/INDEX($C9:$N9,1,MONTH(K$14)), K18/K9))</f>
        <v>0.99782440938990458</v>
      </c>
      <c r="AN9" s="223">
        <f ca="1">IF(_tipo="Semanal",L18/INDEX($C9:$N9,1,Prevs!$B$1),IF(_tipo="Diario", L18/INDEX($C9:$N9,1,MONTH(L$14)), L18/L9))</f>
        <v>0.99586218556564343</v>
      </c>
      <c r="AO9" s="223">
        <f ca="1">IF(_tipo="Semanal",M18/INDEX($C9:$N9,1,Prevs!$B$1),IF(_tipo="Diario", M18/INDEX($C9:$N9,1,MONTH(M$14)), M18/M9))</f>
        <v>0.99947985925707661</v>
      </c>
      <c r="AP9" s="223">
        <f ca="1">IF(_tipo="Semanal",N18/INDEX($C9:$N9,1,Prevs!$B$1),IF(_tipo="Diario", N18/INDEX($C9:$N9,1,MONTH(N$14)), N18/N9))</f>
        <v>1</v>
      </c>
      <c r="AQ9" s="228" t="e">
        <f ca="1">AC18/INDEX(C9:N9,1,Prevs!$B$1)</f>
        <v>#VALUE!</v>
      </c>
    </row>
    <row r="10" spans="1:43" s="58" customFormat="1" x14ac:dyDescent="0.25">
      <c r="B10" s="27"/>
    </row>
    <row r="11" spans="1:43" ht="15.75" thickBo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 s="58"/>
      <c r="P11" s="58"/>
      <c r="Q11" s="58"/>
      <c r="R11" s="58"/>
      <c r="S11" s="58"/>
      <c r="T11" s="58"/>
      <c r="U11" s="58"/>
    </row>
    <row r="12" spans="1:43" x14ac:dyDescent="0.25">
      <c r="B12" s="212" t="s">
        <v>272</v>
      </c>
      <c r="C12" s="528" t="s">
        <v>691</v>
      </c>
      <c r="D12" s="529"/>
      <c r="E12" s="529"/>
      <c r="F12" s="529"/>
      <c r="G12" s="529"/>
      <c r="H12" s="529"/>
      <c r="I12" s="529"/>
      <c r="J12" s="529"/>
      <c r="K12" s="529"/>
      <c r="L12" s="529"/>
      <c r="M12" s="529"/>
      <c r="N12" s="529"/>
      <c r="O12" s="529"/>
      <c r="P12" s="529"/>
      <c r="Q12" s="529"/>
      <c r="R12" s="529"/>
      <c r="S12" s="529"/>
      <c r="T12" s="529"/>
      <c r="U12" s="529"/>
      <c r="V12" s="529"/>
      <c r="W12" s="529"/>
      <c r="X12" s="529"/>
      <c r="Y12" s="529"/>
      <c r="Z12" s="529"/>
      <c r="AA12" s="529"/>
      <c r="AB12" s="529"/>
    </row>
    <row r="13" spans="1:43" ht="16.5" thickBot="1" x14ac:dyDescent="0.3">
      <c r="B13" s="213" t="s">
        <v>688</v>
      </c>
      <c r="C13" s="214" t="s">
        <v>687</v>
      </c>
      <c r="D13" s="215" t="s">
        <v>687</v>
      </c>
      <c r="E13" s="215" t="s">
        <v>687</v>
      </c>
      <c r="F13" s="215" t="s">
        <v>687</v>
      </c>
      <c r="G13" s="215" t="s">
        <v>687</v>
      </c>
      <c r="H13" s="215" t="s">
        <v>687</v>
      </c>
      <c r="I13" s="215" t="s">
        <v>687</v>
      </c>
      <c r="J13" s="216" t="s">
        <v>687</v>
      </c>
      <c r="K13" s="216" t="s">
        <v>687</v>
      </c>
      <c r="L13" s="215" t="s">
        <v>687</v>
      </c>
      <c r="M13" s="215" t="s">
        <v>687</v>
      </c>
      <c r="N13" s="217" t="s">
        <v>687</v>
      </c>
      <c r="O13" s="217" t="s">
        <v>687</v>
      </c>
      <c r="P13" s="217" t="s">
        <v>687</v>
      </c>
      <c r="Q13" s="217" t="s">
        <v>687</v>
      </c>
      <c r="R13" s="217" t="s">
        <v>687</v>
      </c>
      <c r="S13" s="217" t="s">
        <v>687</v>
      </c>
      <c r="T13" s="217" t="s">
        <v>687</v>
      </c>
      <c r="U13" s="217" t="s">
        <v>687</v>
      </c>
      <c r="V13" s="217" t="s">
        <v>687</v>
      </c>
      <c r="W13" s="217" t="s">
        <v>687</v>
      </c>
      <c r="X13" s="217" t="s">
        <v>687</v>
      </c>
      <c r="Y13" s="217" t="s">
        <v>687</v>
      </c>
      <c r="Z13" s="217" t="s">
        <v>687</v>
      </c>
      <c r="AA13" s="217" t="s">
        <v>687</v>
      </c>
      <c r="AB13" s="217" t="s">
        <v>687</v>
      </c>
      <c r="AC13"/>
    </row>
    <row r="14" spans="1:43" ht="65.25" customHeight="1" thickBot="1" x14ac:dyDescent="0.3">
      <c r="B14" s="262" t="s">
        <v>708</v>
      </c>
      <c r="C14" s="420">
        <f ca="1">Prevs!Q3</f>
        <v>45261</v>
      </c>
      <c r="D14" s="421">
        <f ca="1">Prevs!R3</f>
        <v>45262</v>
      </c>
      <c r="E14" s="421">
        <f ca="1">Prevs!S3</f>
        <v>45263</v>
      </c>
      <c r="F14" s="421">
        <f ca="1">Prevs!T3</f>
        <v>45264</v>
      </c>
      <c r="G14" s="421">
        <f ca="1">Prevs!U3</f>
        <v>45265</v>
      </c>
      <c r="H14" s="421">
        <f ca="1">Prevs!V3</f>
        <v>45266</v>
      </c>
      <c r="I14" s="421">
        <f ca="1">Prevs!W3</f>
        <v>45267</v>
      </c>
      <c r="J14" s="421">
        <f ca="1">Prevs!X3</f>
        <v>45268</v>
      </c>
      <c r="K14" s="421">
        <f ca="1">Prevs!Y3</f>
        <v>45269</v>
      </c>
      <c r="L14" s="421">
        <f ca="1">Prevs!Z3</f>
        <v>45270</v>
      </c>
      <c r="M14" s="421">
        <f ca="1">Prevs!AA3</f>
        <v>45271</v>
      </c>
      <c r="N14" s="421">
        <f ca="1">Prevs!AB3</f>
        <v>45272</v>
      </c>
      <c r="O14" s="421">
        <f ca="1">Prevs!AC3</f>
        <v>45273</v>
      </c>
      <c r="P14" s="421">
        <f ca="1">Prevs!AD3</f>
        <v>45274</v>
      </c>
      <c r="Q14" s="421">
        <f ca="1">Prevs!AE3</f>
        <v>45275</v>
      </c>
      <c r="R14" s="421">
        <f ca="1">Prevs!AF3</f>
        <v>45276</v>
      </c>
      <c r="S14" s="421">
        <f ca="1">Prevs!AG3</f>
        <v>45277</v>
      </c>
      <c r="T14" s="421">
        <f ca="1">Prevs!AH3</f>
        <v>45278</v>
      </c>
      <c r="U14" s="421">
        <f ca="1">Prevs!AI3</f>
        <v>45279</v>
      </c>
      <c r="V14" s="421">
        <f ca="1">Prevs!AJ3</f>
        <v>45280</v>
      </c>
      <c r="W14" s="421">
        <f ca="1">Prevs!AK3</f>
        <v>45281</v>
      </c>
      <c r="X14" s="421">
        <f ca="1">Prevs!AL3</f>
        <v>45282</v>
      </c>
      <c r="Y14" s="421">
        <f ca="1">Prevs!AM3</f>
        <v>45283</v>
      </c>
      <c r="Z14" s="421">
        <f ca="1">Prevs!AN3</f>
        <v>45284</v>
      </c>
      <c r="AA14" s="421">
        <f ca="1">Prevs!AO3</f>
        <v>45285</v>
      </c>
      <c r="AB14" s="421">
        <f ca="1">Prevs!AP3</f>
        <v>45286</v>
      </c>
      <c r="AC14" s="222" t="str">
        <f>IF(_tipo="Semanal","Média","")</f>
        <v/>
      </c>
    </row>
    <row r="15" spans="1:43" x14ac:dyDescent="0.25">
      <c r="A15" s="512" t="s">
        <v>703</v>
      </c>
      <c r="B15" s="327" t="s">
        <v>496</v>
      </c>
      <c r="C15" s="375">
        <f ca="1">MemCenDiario!D174</f>
        <v>65729.378199999992</v>
      </c>
      <c r="D15" s="376">
        <f ca="1">MemCenDiario!E174</f>
        <v>70839.239600000001</v>
      </c>
      <c r="E15" s="376">
        <f ca="1">MemCenDiario!F174</f>
        <v>69014.550100000008</v>
      </c>
      <c r="F15" s="376">
        <f ca="1">MemCenDiario!G174</f>
        <v>54689.005799999992</v>
      </c>
      <c r="G15" s="376">
        <f ca="1">MemCenDiario!H174</f>
        <v>39812.707600000009</v>
      </c>
      <c r="H15" s="376">
        <f ca="1">MemCenDiario!I174</f>
        <v>32475.337</v>
      </c>
      <c r="I15" s="376">
        <f ca="1">MemCenDiario!J174</f>
        <v>25546.443599999999</v>
      </c>
      <c r="J15" s="376">
        <f ca="1">MemCenDiario!K174</f>
        <v>20496.292399999995</v>
      </c>
      <c r="K15" s="376">
        <f ca="1">MemCenDiario!L174</f>
        <v>19608.6931</v>
      </c>
      <c r="L15" s="376">
        <f ca="1">MemCenDiario!M174</f>
        <v>23627.828100000002</v>
      </c>
      <c r="M15" s="376">
        <f ca="1">MemCenDiario!N174</f>
        <v>31402.804599999996</v>
      </c>
      <c r="N15" s="376">
        <f ca="1">MemCenDiario!O174</f>
        <v>48022.125300000007</v>
      </c>
      <c r="O15" s="376">
        <f ca="1">MemCenDiario!P174</f>
        <v>0</v>
      </c>
      <c r="P15" s="376">
        <f ca="1">MemCenDiario!Q174</f>
        <v>0</v>
      </c>
      <c r="Q15" s="376">
        <f ca="1">MemCenDiario!R174</f>
        <v>0</v>
      </c>
      <c r="R15" s="376">
        <f ca="1">MemCenDiario!S174</f>
        <v>0</v>
      </c>
      <c r="S15" s="376">
        <f ca="1">MemCenDiario!T174</f>
        <v>0</v>
      </c>
      <c r="T15" s="376">
        <f ca="1">MemCenDiario!U174</f>
        <v>0</v>
      </c>
      <c r="U15" s="376">
        <f ca="1">MemCenDiario!V174</f>
        <v>0</v>
      </c>
      <c r="V15" s="376">
        <f ca="1">MemCenDiario!W174</f>
        <v>0</v>
      </c>
      <c r="W15" s="376">
        <f ca="1">MemCenDiario!X174</f>
        <v>0</v>
      </c>
      <c r="X15" s="376">
        <f ca="1">MemCenDiario!Y174</f>
        <v>0</v>
      </c>
      <c r="Y15" s="376">
        <f ca="1">MemCenDiario!Z174</f>
        <v>0</v>
      </c>
      <c r="Z15" s="376">
        <f ca="1">MemCenDiario!AA174</f>
        <v>0</v>
      </c>
      <c r="AA15" s="376">
        <f ca="1">MemCenDiario!AB174</f>
        <v>0</v>
      </c>
      <c r="AB15" s="377">
        <f ca="1">MemCenDiario!AC174</f>
        <v>0</v>
      </c>
      <c r="AC15" s="219" t="str">
        <f>IF(_tipo="Semanal",SUMPRODUCT(C15:H15,Prevs!$D$5:$I$5)/SUM(Prevs!$D$5:$I$5),"")</f>
        <v/>
      </c>
    </row>
    <row r="16" spans="1:43" x14ac:dyDescent="0.25">
      <c r="A16" s="513"/>
      <c r="B16" s="328" t="s">
        <v>493</v>
      </c>
      <c r="C16" s="378">
        <f ca="1">MemCenDiario!D234</f>
        <v>7555.6336999999994</v>
      </c>
      <c r="D16" s="379">
        <f ca="1">MemCenDiario!E234</f>
        <v>8281.1008000000002</v>
      </c>
      <c r="E16" s="379">
        <f ca="1">MemCenDiario!F234</f>
        <v>7070.8785000000007</v>
      </c>
      <c r="F16" s="379">
        <f ca="1">MemCenDiario!G234</f>
        <v>6554.4540000000006</v>
      </c>
      <c r="G16" s="379">
        <f ca="1">MemCenDiario!H234</f>
        <v>8654.6530000000002</v>
      </c>
      <c r="H16" s="379">
        <f ca="1">MemCenDiario!I234</f>
        <v>10633.212300000001</v>
      </c>
      <c r="I16" s="379">
        <f ca="1">MemCenDiario!J234</f>
        <v>10929.849399999999</v>
      </c>
      <c r="J16" s="379">
        <f ca="1">MemCenDiario!K234</f>
        <v>10016.265099999999</v>
      </c>
      <c r="K16" s="379">
        <f ca="1">MemCenDiario!L234</f>
        <v>11652.7744</v>
      </c>
      <c r="L16" s="379">
        <f ca="1">MemCenDiario!M234</f>
        <v>13395.987200000003</v>
      </c>
      <c r="M16" s="379">
        <f ca="1">MemCenDiario!N234</f>
        <v>9326.0838000000003</v>
      </c>
      <c r="N16" s="379">
        <f ca="1">MemCenDiario!O234</f>
        <v>7425.4371000000001</v>
      </c>
      <c r="O16" s="379">
        <f ca="1">MemCenDiario!P234</f>
        <v>0</v>
      </c>
      <c r="P16" s="379">
        <f ca="1">MemCenDiario!Q234</f>
        <v>0</v>
      </c>
      <c r="Q16" s="379">
        <f ca="1">MemCenDiario!R234</f>
        <v>0</v>
      </c>
      <c r="R16" s="379">
        <f ca="1">MemCenDiario!S234</f>
        <v>0</v>
      </c>
      <c r="S16" s="379">
        <f ca="1">MemCenDiario!T234</f>
        <v>0</v>
      </c>
      <c r="T16" s="379">
        <f ca="1">MemCenDiario!U234</f>
        <v>0</v>
      </c>
      <c r="U16" s="379">
        <f ca="1">MemCenDiario!V234</f>
        <v>0</v>
      </c>
      <c r="V16" s="379">
        <f ca="1">MemCenDiario!W234</f>
        <v>0</v>
      </c>
      <c r="W16" s="379">
        <f ca="1">MemCenDiario!X234</f>
        <v>0</v>
      </c>
      <c r="X16" s="379">
        <f ca="1">MemCenDiario!Y234</f>
        <v>0</v>
      </c>
      <c r="Y16" s="379">
        <f ca="1">MemCenDiario!Z234</f>
        <v>0</v>
      </c>
      <c r="Z16" s="379">
        <f ca="1">MemCenDiario!AA234</f>
        <v>0</v>
      </c>
      <c r="AA16" s="379">
        <f ca="1">MemCenDiario!AB234</f>
        <v>0</v>
      </c>
      <c r="AB16" s="380">
        <f ca="1">MemCenDiario!AC234</f>
        <v>0</v>
      </c>
      <c r="AC16" s="220" t="str">
        <f>IF(_tipo="Semanal",SUMPRODUCT(C16:H16,Prevs!$D$5:$I$5)/SUM(Prevs!$D$5:$I$5),"")</f>
        <v/>
      </c>
    </row>
    <row r="17" spans="1:29" x14ac:dyDescent="0.25">
      <c r="A17" s="513"/>
      <c r="B17" s="329" t="s">
        <v>494</v>
      </c>
      <c r="C17" s="378">
        <f ca="1">MemCenDiario!D261</f>
        <v>13481.667500000001</v>
      </c>
      <c r="D17" s="379">
        <f ca="1">MemCenDiario!E261</f>
        <v>14222.4563</v>
      </c>
      <c r="E17" s="379">
        <f ca="1">MemCenDiario!F261</f>
        <v>14106.249500000002</v>
      </c>
      <c r="F17" s="379">
        <f ca="1">MemCenDiario!G261</f>
        <v>11379.442300000001</v>
      </c>
      <c r="G17" s="379">
        <f ca="1">MemCenDiario!H261</f>
        <v>6854.8875000000016</v>
      </c>
      <c r="H17" s="379">
        <f ca="1">MemCenDiario!I261</f>
        <v>4539.1530999999995</v>
      </c>
      <c r="I17" s="379">
        <f ca="1">MemCenDiario!J261</f>
        <v>3748.2766999999999</v>
      </c>
      <c r="J17" s="379">
        <f ca="1">MemCenDiario!K261</f>
        <v>3267.5926000000004</v>
      </c>
      <c r="K17" s="379">
        <f ca="1">MemCenDiario!L261</f>
        <v>2922.4770000000008</v>
      </c>
      <c r="L17" s="379">
        <f ca="1">MemCenDiario!M261</f>
        <v>3189.7676000000006</v>
      </c>
      <c r="M17" s="379">
        <f ca="1">MemCenDiario!N261</f>
        <v>5302.4814999999999</v>
      </c>
      <c r="N17" s="379">
        <f ca="1">MemCenDiario!O261</f>
        <v>9856.6024999999991</v>
      </c>
      <c r="O17" s="379">
        <f ca="1">MemCenDiario!P261</f>
        <v>0</v>
      </c>
      <c r="P17" s="379">
        <f ca="1">MemCenDiario!Q261</f>
        <v>0</v>
      </c>
      <c r="Q17" s="379">
        <f ca="1">MemCenDiario!R261</f>
        <v>0</v>
      </c>
      <c r="R17" s="379">
        <f ca="1">MemCenDiario!S261</f>
        <v>0</v>
      </c>
      <c r="S17" s="379">
        <f ca="1">MemCenDiario!T261</f>
        <v>0</v>
      </c>
      <c r="T17" s="379">
        <f ca="1">MemCenDiario!U261</f>
        <v>0</v>
      </c>
      <c r="U17" s="379">
        <f ca="1">MemCenDiario!V261</f>
        <v>0</v>
      </c>
      <c r="V17" s="379">
        <f ca="1">MemCenDiario!W261</f>
        <v>0</v>
      </c>
      <c r="W17" s="379">
        <f ca="1">MemCenDiario!X261</f>
        <v>0</v>
      </c>
      <c r="X17" s="379">
        <f ca="1">MemCenDiario!Y261</f>
        <v>0</v>
      </c>
      <c r="Y17" s="379">
        <f ca="1">MemCenDiario!Z261</f>
        <v>0</v>
      </c>
      <c r="Z17" s="379">
        <f ca="1">MemCenDiario!AA261</f>
        <v>0</v>
      </c>
      <c r="AA17" s="379">
        <f ca="1">MemCenDiario!AB261</f>
        <v>0</v>
      </c>
      <c r="AB17" s="380">
        <f ca="1">MemCenDiario!AC261</f>
        <v>0</v>
      </c>
      <c r="AC17" s="220" t="str">
        <f>IF(_tipo="Semanal",SUMPRODUCT(C17:H17,Prevs!$D$5:$I$5)/SUM(Prevs!$D$5:$I$5),"")</f>
        <v/>
      </c>
    </row>
    <row r="18" spans="1:29" ht="15.75" thickBot="1" x14ac:dyDescent="0.3">
      <c r="A18" s="514"/>
      <c r="B18" s="330" t="s">
        <v>495</v>
      </c>
      <c r="C18" s="381">
        <f ca="1">MemCenDiario!D291</f>
        <v>15926.3244</v>
      </c>
      <c r="D18" s="382">
        <f ca="1">MemCenDiario!E291</f>
        <v>23384.619699999999</v>
      </c>
      <c r="E18" s="382">
        <f ca="1">MemCenDiario!F291</f>
        <v>28048.999800000001</v>
      </c>
      <c r="F18" s="382">
        <f ca="1">MemCenDiario!G291</f>
        <v>28378.0118</v>
      </c>
      <c r="G18" s="382">
        <f ca="1">MemCenDiario!H291</f>
        <v>21486.2906</v>
      </c>
      <c r="H18" s="382">
        <f ca="1">MemCenDiario!I291</f>
        <v>10694.7264</v>
      </c>
      <c r="I18" s="382">
        <f ca="1">MemCenDiario!J291</f>
        <v>5252.9606999999996</v>
      </c>
      <c r="J18" s="382">
        <f ca="1">MemCenDiario!K291</f>
        <v>3183.9971999999998</v>
      </c>
      <c r="K18" s="382">
        <f ca="1">MemCenDiario!L291</f>
        <v>2261.8092999999999</v>
      </c>
      <c r="L18" s="382">
        <f ca="1">MemCenDiario!M291</f>
        <v>2373.7624999999998</v>
      </c>
      <c r="M18" s="382">
        <f ca="1">MemCenDiario!N291</f>
        <v>4061.2098000000001</v>
      </c>
      <c r="N18" s="382">
        <f ca="1">MemCenDiario!O291</f>
        <v>8415.5279999999984</v>
      </c>
      <c r="O18" s="382">
        <f ca="1">MemCenDiario!P291</f>
        <v>0</v>
      </c>
      <c r="P18" s="382">
        <f ca="1">MemCenDiario!Q291</f>
        <v>0</v>
      </c>
      <c r="Q18" s="382">
        <f ca="1">MemCenDiario!R291</f>
        <v>0</v>
      </c>
      <c r="R18" s="382">
        <f ca="1">MemCenDiario!S291</f>
        <v>0</v>
      </c>
      <c r="S18" s="382">
        <f ca="1">MemCenDiario!T291</f>
        <v>0</v>
      </c>
      <c r="T18" s="382">
        <f ca="1">MemCenDiario!U291</f>
        <v>0</v>
      </c>
      <c r="U18" s="382">
        <f ca="1">MemCenDiario!V291</f>
        <v>0</v>
      </c>
      <c r="V18" s="382">
        <f ca="1">MemCenDiario!W291</f>
        <v>0</v>
      </c>
      <c r="W18" s="382">
        <f ca="1">MemCenDiario!X291</f>
        <v>0</v>
      </c>
      <c r="X18" s="382">
        <f ca="1">MemCenDiario!Y291</f>
        <v>0</v>
      </c>
      <c r="Y18" s="382">
        <f ca="1">MemCenDiario!Z291</f>
        <v>0</v>
      </c>
      <c r="Z18" s="382">
        <f ca="1">MemCenDiario!AA291</f>
        <v>0</v>
      </c>
      <c r="AA18" s="382">
        <f ca="1">MemCenDiario!AB291</f>
        <v>0</v>
      </c>
      <c r="AB18" s="383">
        <f ca="1">MemCenDiario!AC291</f>
        <v>0</v>
      </c>
      <c r="AC18" s="221" t="str">
        <f>IF(_tipo="Semanal",SUMPRODUCT(C18:H18,Prevs!$D$5:$I$5)/SUM(Prevs!$D$5:$I$5),"")</f>
        <v/>
      </c>
    </row>
    <row r="19" spans="1:29" ht="15" customHeight="1" x14ac:dyDescent="0.25">
      <c r="A19" s="525" t="s">
        <v>704</v>
      </c>
      <c r="B19" s="231" t="s">
        <v>2</v>
      </c>
      <c r="C19" s="368">
        <f ca="1">MemCenDiario!D22</f>
        <v>9042.7174000000014</v>
      </c>
      <c r="D19" s="368">
        <f ca="1">MemCenDiario!E22</f>
        <v>8847.7004000000015</v>
      </c>
      <c r="E19" s="368">
        <f ca="1">MemCenDiario!F22</f>
        <v>7916.9201999999996</v>
      </c>
      <c r="F19" s="368">
        <f ca="1">MemCenDiario!G22</f>
        <v>5537.5129999999999</v>
      </c>
      <c r="G19" s="368">
        <f ca="1">MemCenDiario!H22</f>
        <v>3999.1154000000006</v>
      </c>
      <c r="H19" s="368">
        <f ca="1">MemCenDiario!I22</f>
        <v>3345.1421000000005</v>
      </c>
      <c r="I19" s="368">
        <f ca="1">MemCenDiario!J22</f>
        <v>2723.6587</v>
      </c>
      <c r="J19" s="368">
        <f ca="1">MemCenDiario!K22</f>
        <v>2253.5014000000001</v>
      </c>
      <c r="K19" s="368">
        <f ca="1">MemCenDiario!L22</f>
        <v>2272.5019000000002</v>
      </c>
      <c r="L19" s="368">
        <f ca="1">MemCenDiario!M22</f>
        <v>2673.3893000000003</v>
      </c>
      <c r="M19" s="368">
        <f ca="1">MemCenDiario!N22</f>
        <v>3709.2165999999993</v>
      </c>
      <c r="N19" s="368">
        <f ca="1">MemCenDiario!O22</f>
        <v>6235.1750999999995</v>
      </c>
      <c r="O19" s="368">
        <f ca="1">MemCenDiario!P22</f>
        <v>0</v>
      </c>
      <c r="P19" s="368">
        <f ca="1">MemCenDiario!Q22</f>
        <v>0</v>
      </c>
      <c r="Q19" s="368">
        <f ca="1">MemCenDiario!R22</f>
        <v>0</v>
      </c>
      <c r="R19" s="368">
        <f ca="1">MemCenDiario!S22</f>
        <v>0</v>
      </c>
      <c r="S19" s="368">
        <f ca="1">MemCenDiario!T22</f>
        <v>0</v>
      </c>
      <c r="T19" s="368">
        <f ca="1">MemCenDiario!U22</f>
        <v>0</v>
      </c>
      <c r="U19" s="368">
        <f ca="1">MemCenDiario!V22</f>
        <v>0</v>
      </c>
      <c r="V19" s="368">
        <f ca="1">MemCenDiario!W22</f>
        <v>0</v>
      </c>
      <c r="W19" s="368">
        <f ca="1">MemCenDiario!X22</f>
        <v>0</v>
      </c>
      <c r="X19" s="368">
        <f ca="1">MemCenDiario!Y22</f>
        <v>0</v>
      </c>
      <c r="Y19" s="368">
        <f ca="1">MemCenDiario!Z22</f>
        <v>0</v>
      </c>
      <c r="Z19" s="368">
        <f ca="1">MemCenDiario!AA22</f>
        <v>0</v>
      </c>
      <c r="AA19" s="368">
        <f ca="1">MemCenDiario!AB22</f>
        <v>0</v>
      </c>
      <c r="AB19" s="369">
        <f ca="1">MemCenDiario!AC22</f>
        <v>0</v>
      </c>
      <c r="AC19" s="309" t="str">
        <f>IF(_tipo="Semanal",SUMPRODUCT(C19:H19,Prevs!$D$5:$I$5)/SUM(Prevs!$D$5:$I$5),"")</f>
        <v/>
      </c>
    </row>
    <row r="20" spans="1:29" x14ac:dyDescent="0.25">
      <c r="A20" s="526"/>
      <c r="B20" s="317" t="s">
        <v>3</v>
      </c>
      <c r="C20" s="315">
        <f ca="1">MemCenDiario!D45</f>
        <v>8918.0583999999981</v>
      </c>
      <c r="D20" s="315">
        <f ca="1">MemCenDiario!E45</f>
        <v>9300.7038999999986</v>
      </c>
      <c r="E20" s="315">
        <f ca="1">MemCenDiario!F45</f>
        <v>9113.2017999999989</v>
      </c>
      <c r="F20" s="315">
        <f ca="1">MemCenDiario!G45</f>
        <v>6876.5072</v>
      </c>
      <c r="G20" s="315">
        <f ca="1">MemCenDiario!H45</f>
        <v>4526.8095000000003</v>
      </c>
      <c r="H20" s="315">
        <f ca="1">MemCenDiario!I45</f>
        <v>3510.7791999999995</v>
      </c>
      <c r="I20" s="315">
        <f ca="1">MemCenDiario!J45</f>
        <v>2831.4268999999995</v>
      </c>
      <c r="J20" s="315">
        <f ca="1">MemCenDiario!K45</f>
        <v>2308.1522000000004</v>
      </c>
      <c r="K20" s="315">
        <f ca="1">MemCenDiario!L45</f>
        <v>2082.491</v>
      </c>
      <c r="L20" s="315">
        <f ca="1">MemCenDiario!M45</f>
        <v>2497.8049999999998</v>
      </c>
      <c r="M20" s="315">
        <f ca="1">MemCenDiario!N45</f>
        <v>3912.3884999999996</v>
      </c>
      <c r="N20" s="315">
        <f ca="1">MemCenDiario!O45</f>
        <v>6582.5613999999996</v>
      </c>
      <c r="O20" s="315">
        <f ca="1">MemCenDiario!P45</f>
        <v>0</v>
      </c>
      <c r="P20" s="315">
        <f ca="1">MemCenDiario!Q45</f>
        <v>0</v>
      </c>
      <c r="Q20" s="315">
        <f ca="1">MemCenDiario!R45</f>
        <v>0</v>
      </c>
      <c r="R20" s="315">
        <f ca="1">MemCenDiario!S45</f>
        <v>0</v>
      </c>
      <c r="S20" s="315">
        <f ca="1">MemCenDiario!T45</f>
        <v>0</v>
      </c>
      <c r="T20" s="315">
        <f ca="1">MemCenDiario!U45</f>
        <v>0</v>
      </c>
      <c r="U20" s="315">
        <f ca="1">MemCenDiario!V45</f>
        <v>0</v>
      </c>
      <c r="V20" s="315">
        <f ca="1">MemCenDiario!W45</f>
        <v>0</v>
      </c>
      <c r="W20" s="315">
        <f ca="1">MemCenDiario!X45</f>
        <v>0</v>
      </c>
      <c r="X20" s="315">
        <f ca="1">MemCenDiario!Y45</f>
        <v>0</v>
      </c>
      <c r="Y20" s="315">
        <f ca="1">MemCenDiario!Z45</f>
        <v>0</v>
      </c>
      <c r="Z20" s="315">
        <f ca="1">MemCenDiario!AA45</f>
        <v>0</v>
      </c>
      <c r="AA20" s="315">
        <f ca="1">MemCenDiario!AB45</f>
        <v>0</v>
      </c>
      <c r="AB20" s="370">
        <f ca="1">MemCenDiario!AC45</f>
        <v>0</v>
      </c>
      <c r="AC20" s="310" t="str">
        <f>IF(_tipo="Semanal",SUMPRODUCT(C20:H20,Prevs!$D$5:$I$5)/SUM(Prevs!$D$5:$I$5),"")</f>
        <v/>
      </c>
    </row>
    <row r="21" spans="1:29" x14ac:dyDescent="0.25">
      <c r="A21" s="526"/>
      <c r="B21" s="232" t="s">
        <v>9</v>
      </c>
      <c r="C21" s="312">
        <f ca="1">MemCenDiario!D50</f>
        <v>374.93279999999999</v>
      </c>
      <c r="D21" s="312">
        <f ca="1">MemCenDiario!E50</f>
        <v>380.61359999999996</v>
      </c>
      <c r="E21" s="312">
        <f ca="1">MemCenDiario!F50</f>
        <v>346.52879999999999</v>
      </c>
      <c r="F21" s="312">
        <f ca="1">MemCenDiario!G50</f>
        <v>238.59359999999998</v>
      </c>
      <c r="G21" s="312">
        <f ca="1">MemCenDiario!H50</f>
        <v>187.46639999999999</v>
      </c>
      <c r="H21" s="312">
        <f ca="1">MemCenDiario!I50</f>
        <v>170.42399999999998</v>
      </c>
      <c r="I21" s="312">
        <f ca="1">MemCenDiario!J50</f>
        <v>142.01999999999998</v>
      </c>
      <c r="J21" s="312">
        <f ca="1">MemCenDiario!K50</f>
        <v>130.6584</v>
      </c>
      <c r="K21" s="312">
        <f ca="1">MemCenDiario!L50</f>
        <v>170.42399999999998</v>
      </c>
      <c r="L21" s="312">
        <f ca="1">MemCenDiario!M50</f>
        <v>210.18959999999998</v>
      </c>
      <c r="M21" s="312">
        <f ca="1">MemCenDiario!N50</f>
        <v>221.55119999999999</v>
      </c>
      <c r="N21" s="312">
        <f ca="1">MemCenDiario!O50</f>
        <v>284.03999999999996</v>
      </c>
      <c r="O21" s="312">
        <f ca="1">MemCenDiario!P50</f>
        <v>0</v>
      </c>
      <c r="P21" s="312">
        <f ca="1">MemCenDiario!Q50</f>
        <v>0</v>
      </c>
      <c r="Q21" s="312">
        <f ca="1">MemCenDiario!R50</f>
        <v>0</v>
      </c>
      <c r="R21" s="312">
        <f ca="1">MemCenDiario!S50</f>
        <v>0</v>
      </c>
      <c r="S21" s="312">
        <f ca="1">MemCenDiario!T50</f>
        <v>0</v>
      </c>
      <c r="T21" s="312">
        <f ca="1">MemCenDiario!U50</f>
        <v>0</v>
      </c>
      <c r="U21" s="312">
        <f ca="1">MemCenDiario!V50</f>
        <v>0</v>
      </c>
      <c r="V21" s="312">
        <f ca="1">MemCenDiario!W50</f>
        <v>0</v>
      </c>
      <c r="W21" s="312">
        <f ca="1">MemCenDiario!X50</f>
        <v>0</v>
      </c>
      <c r="X21" s="312">
        <f ca="1">MemCenDiario!Y50</f>
        <v>0</v>
      </c>
      <c r="Y21" s="312">
        <f ca="1">MemCenDiario!Z50</f>
        <v>0</v>
      </c>
      <c r="Z21" s="312">
        <f ca="1">MemCenDiario!AA50</f>
        <v>0</v>
      </c>
      <c r="AA21" s="312">
        <f ca="1">MemCenDiario!AB50</f>
        <v>0</v>
      </c>
      <c r="AB21" s="371">
        <f ca="1">MemCenDiario!AC50</f>
        <v>0</v>
      </c>
      <c r="AC21" s="310" t="str">
        <f>IF(_tipo="Semanal",SUMPRODUCT(C21:H21,Prevs!$D$5:$I$5)/SUM(Prevs!$D$5:$I$5),"")</f>
        <v/>
      </c>
    </row>
    <row r="22" spans="1:29" x14ac:dyDescent="0.25">
      <c r="A22" s="526"/>
      <c r="B22" s="317" t="s">
        <v>4</v>
      </c>
      <c r="C22" s="315">
        <f ca="1">MemCenDiario!D60</f>
        <v>1478.5945999999999</v>
      </c>
      <c r="D22" s="315">
        <f ca="1">MemCenDiario!E60</f>
        <v>1570.4183</v>
      </c>
      <c r="E22" s="315">
        <f ca="1">MemCenDiario!F60</f>
        <v>1360.1858999999999</v>
      </c>
      <c r="F22" s="315">
        <f ca="1">MemCenDiario!G60</f>
        <v>914.04119999999989</v>
      </c>
      <c r="G22" s="315">
        <f ca="1">MemCenDiario!H60</f>
        <v>727.05</v>
      </c>
      <c r="H22" s="315">
        <f ca="1">MemCenDiario!I60</f>
        <v>726.66300000000001</v>
      </c>
      <c r="I22" s="315">
        <f ca="1">MemCenDiario!J60</f>
        <v>581.11359999999991</v>
      </c>
      <c r="J22" s="315">
        <f ca="1">MemCenDiario!K60</f>
        <v>501.28629999999998</v>
      </c>
      <c r="K22" s="315">
        <f ca="1">MemCenDiario!L60</f>
        <v>524.75149999999996</v>
      </c>
      <c r="L22" s="315">
        <f ca="1">MemCenDiario!M60</f>
        <v>617.47310000000004</v>
      </c>
      <c r="M22" s="315">
        <f ca="1">MemCenDiario!N60</f>
        <v>676.43979999999999</v>
      </c>
      <c r="N22" s="315">
        <f ca="1">MemCenDiario!O60</f>
        <v>1001.1917000000001</v>
      </c>
      <c r="O22" s="315">
        <f ca="1">MemCenDiario!P60</f>
        <v>0</v>
      </c>
      <c r="P22" s="315">
        <f ca="1">MemCenDiario!Q60</f>
        <v>0</v>
      </c>
      <c r="Q22" s="315">
        <f ca="1">MemCenDiario!R60</f>
        <v>0</v>
      </c>
      <c r="R22" s="315">
        <f ca="1">MemCenDiario!S60</f>
        <v>0</v>
      </c>
      <c r="S22" s="315">
        <f ca="1">MemCenDiario!T60</f>
        <v>0</v>
      </c>
      <c r="T22" s="315">
        <f ca="1">MemCenDiario!U60</f>
        <v>0</v>
      </c>
      <c r="U22" s="315">
        <f ca="1">MemCenDiario!V60</f>
        <v>0</v>
      </c>
      <c r="V22" s="315">
        <f ca="1">MemCenDiario!W60</f>
        <v>0</v>
      </c>
      <c r="W22" s="315">
        <f ca="1">MemCenDiario!X60</f>
        <v>0</v>
      </c>
      <c r="X22" s="315">
        <f ca="1">MemCenDiario!Y60</f>
        <v>0</v>
      </c>
      <c r="Y22" s="315">
        <f ca="1">MemCenDiario!Z60</f>
        <v>0</v>
      </c>
      <c r="Z22" s="315">
        <f ca="1">MemCenDiario!AA60</f>
        <v>0</v>
      </c>
      <c r="AA22" s="315">
        <f ca="1">MemCenDiario!AB60</f>
        <v>0</v>
      </c>
      <c r="AB22" s="370">
        <f ca="1">MemCenDiario!AC60</f>
        <v>0</v>
      </c>
      <c r="AC22" s="310" t="str">
        <f>IF(_tipo="Semanal",SUMPRODUCT(C22:H22,Prevs!$D$5:$I$5)/SUM(Prevs!$D$5:$I$5),"")</f>
        <v/>
      </c>
    </row>
    <row r="23" spans="1:29" x14ac:dyDescent="0.25">
      <c r="A23" s="526"/>
      <c r="B23" s="232" t="s">
        <v>5</v>
      </c>
      <c r="C23" s="312">
        <f ca="1">MemCenDiario!D74</f>
        <v>2066.3179999999998</v>
      </c>
      <c r="D23" s="312">
        <f ca="1">MemCenDiario!E74</f>
        <v>2148.884</v>
      </c>
      <c r="E23" s="312">
        <f ca="1">MemCenDiario!F74</f>
        <v>1796.7846</v>
      </c>
      <c r="F23" s="312">
        <f ca="1">MemCenDiario!G74</f>
        <v>1340.1371000000001</v>
      </c>
      <c r="G23" s="312">
        <f ca="1">MemCenDiario!H74</f>
        <v>1300.5649999999998</v>
      </c>
      <c r="H23" s="312">
        <f ca="1">MemCenDiario!I74</f>
        <v>1432.8803</v>
      </c>
      <c r="I23" s="312">
        <f ca="1">MemCenDiario!J74</f>
        <v>1251.6292000000001</v>
      </c>
      <c r="J23" s="312">
        <f ca="1">MemCenDiario!K74</f>
        <v>1038.6767</v>
      </c>
      <c r="K23" s="312">
        <f ca="1">MemCenDiario!L74</f>
        <v>1139.3196</v>
      </c>
      <c r="L23" s="312">
        <f ca="1">MemCenDiario!M74</f>
        <v>1402.7506999999998</v>
      </c>
      <c r="M23" s="312">
        <f ca="1">MemCenDiario!N74</f>
        <v>1310.6824999999999</v>
      </c>
      <c r="N23" s="312">
        <f ca="1">MemCenDiario!O74</f>
        <v>1482.0666000000001</v>
      </c>
      <c r="O23" s="312">
        <f ca="1">MemCenDiario!P74</f>
        <v>0</v>
      </c>
      <c r="P23" s="312">
        <f ca="1">MemCenDiario!Q74</f>
        <v>0</v>
      </c>
      <c r="Q23" s="312">
        <f ca="1">MemCenDiario!R74</f>
        <v>0</v>
      </c>
      <c r="R23" s="312">
        <f ca="1">MemCenDiario!S74</f>
        <v>0</v>
      </c>
      <c r="S23" s="312">
        <f ca="1">MemCenDiario!T74</f>
        <v>0</v>
      </c>
      <c r="T23" s="312">
        <f ca="1">MemCenDiario!U74</f>
        <v>0</v>
      </c>
      <c r="U23" s="312">
        <f ca="1">MemCenDiario!V74</f>
        <v>0</v>
      </c>
      <c r="V23" s="312">
        <f ca="1">MemCenDiario!W74</f>
        <v>0</v>
      </c>
      <c r="W23" s="312">
        <f ca="1">MemCenDiario!X74</f>
        <v>0</v>
      </c>
      <c r="X23" s="312">
        <f ca="1">MemCenDiario!Y74</f>
        <v>0</v>
      </c>
      <c r="Y23" s="312">
        <f ca="1">MemCenDiario!Z74</f>
        <v>0</v>
      </c>
      <c r="Z23" s="312">
        <f ca="1">MemCenDiario!AA74</f>
        <v>0</v>
      </c>
      <c r="AA23" s="312">
        <f ca="1">MemCenDiario!AB74</f>
        <v>0</v>
      </c>
      <c r="AB23" s="371">
        <f ca="1">MemCenDiario!AC74</f>
        <v>0</v>
      </c>
      <c r="AC23" s="310" t="str">
        <f>IF(_tipo="Semanal",SUMPRODUCT(C23:H23,Prevs!$D$5:$I$5)/SUM(Prevs!$D$5:$I$5),"")</f>
        <v/>
      </c>
    </row>
    <row r="24" spans="1:29" x14ac:dyDescent="0.25">
      <c r="A24" s="526"/>
      <c r="B24" s="317" t="s">
        <v>7</v>
      </c>
      <c r="C24" s="315">
        <f ca="1">MemCenDiario!D80</f>
        <v>5218.7720000000008</v>
      </c>
      <c r="D24" s="315">
        <f ca="1">MemCenDiario!E80</f>
        <v>5499.4639000000006</v>
      </c>
      <c r="E24" s="315">
        <f ca="1">MemCenDiario!F80</f>
        <v>5267.4696000000004</v>
      </c>
      <c r="F24" s="315">
        <f ca="1">MemCenDiario!G80</f>
        <v>3946.3447999999999</v>
      </c>
      <c r="G24" s="315">
        <f ca="1">MemCenDiario!H80</f>
        <v>2738.9308000000001</v>
      </c>
      <c r="H24" s="315">
        <f ca="1">MemCenDiario!I80</f>
        <v>2270.0321000000004</v>
      </c>
      <c r="I24" s="315">
        <f ca="1">MemCenDiario!J80</f>
        <v>1856.9194000000002</v>
      </c>
      <c r="J24" s="315">
        <f ca="1">MemCenDiario!K80</f>
        <v>1566.9253000000001</v>
      </c>
      <c r="K24" s="315">
        <f ca="1">MemCenDiario!L80</f>
        <v>1492.2476000000001</v>
      </c>
      <c r="L24" s="315">
        <f ca="1">MemCenDiario!M80</f>
        <v>1718.4612999999999</v>
      </c>
      <c r="M24" s="315">
        <f ca="1">MemCenDiario!N80</f>
        <v>2333.8829000000001</v>
      </c>
      <c r="N24" s="315">
        <f ca="1">MemCenDiario!O80</f>
        <v>3704.1440000000002</v>
      </c>
      <c r="O24" s="315">
        <f ca="1">MemCenDiario!P80</f>
        <v>0</v>
      </c>
      <c r="P24" s="315">
        <f ca="1">MemCenDiario!Q80</f>
        <v>0</v>
      </c>
      <c r="Q24" s="315">
        <f ca="1">MemCenDiario!R80</f>
        <v>0</v>
      </c>
      <c r="R24" s="315">
        <f ca="1">MemCenDiario!S80</f>
        <v>0</v>
      </c>
      <c r="S24" s="315">
        <f ca="1">MemCenDiario!T80</f>
        <v>0</v>
      </c>
      <c r="T24" s="315">
        <f ca="1">MemCenDiario!U80</f>
        <v>0</v>
      </c>
      <c r="U24" s="315">
        <f ca="1">MemCenDiario!V80</f>
        <v>0</v>
      </c>
      <c r="V24" s="315">
        <f ca="1">MemCenDiario!W80</f>
        <v>0</v>
      </c>
      <c r="W24" s="315">
        <f ca="1">MemCenDiario!X80</f>
        <v>0</v>
      </c>
      <c r="X24" s="315">
        <f ca="1">MemCenDiario!Y80</f>
        <v>0</v>
      </c>
      <c r="Y24" s="315">
        <f ca="1">MemCenDiario!Z80</f>
        <v>0</v>
      </c>
      <c r="Z24" s="315">
        <f ca="1">MemCenDiario!AA80</f>
        <v>0</v>
      </c>
      <c r="AA24" s="315">
        <f ca="1">MemCenDiario!AB80</f>
        <v>0</v>
      </c>
      <c r="AB24" s="370">
        <f ca="1">MemCenDiario!AC80</f>
        <v>0</v>
      </c>
      <c r="AC24" s="310" t="str">
        <f>IF(_tipo="Semanal",SUMPRODUCT(C24:H24,Prevs!$D$5:$I$5)/SUM(Prevs!$D$5:$I$5),"")</f>
        <v/>
      </c>
    </row>
    <row r="25" spans="1:29" x14ac:dyDescent="0.25">
      <c r="A25" s="526"/>
      <c r="B25" s="232" t="s">
        <v>8</v>
      </c>
      <c r="C25" s="312">
        <f ca="1">MemCenDiario!D89</f>
        <v>17095.971399999999</v>
      </c>
      <c r="D25" s="312">
        <f ca="1">MemCenDiario!E89</f>
        <v>18448.253499999999</v>
      </c>
      <c r="E25" s="312">
        <f ca="1">MemCenDiario!F89</f>
        <v>17365.7716</v>
      </c>
      <c r="F25" s="312">
        <f ca="1">MemCenDiario!G89</f>
        <v>13692.0427</v>
      </c>
      <c r="G25" s="312">
        <f ca="1">MemCenDiario!H89</f>
        <v>10902.735499999999</v>
      </c>
      <c r="H25" s="312">
        <f ca="1">MemCenDiario!I89</f>
        <v>10167.7032</v>
      </c>
      <c r="I25" s="312">
        <f ca="1">MemCenDiario!J89</f>
        <v>8523.1970000000001</v>
      </c>
      <c r="J25" s="312">
        <f ca="1">MemCenDiario!K89</f>
        <v>7184.5779000000002</v>
      </c>
      <c r="K25" s="312">
        <f ca="1">MemCenDiario!L89</f>
        <v>7161.3657000000003</v>
      </c>
      <c r="L25" s="312">
        <f ca="1">MemCenDiario!M89</f>
        <v>8593.5738999999994</v>
      </c>
      <c r="M25" s="312">
        <f ca="1">MemCenDiario!N89</f>
        <v>9608.0478999999996</v>
      </c>
      <c r="N25" s="312">
        <f ca="1">MemCenDiario!O89</f>
        <v>12771.460999999999</v>
      </c>
      <c r="O25" s="312">
        <f ca="1">MemCenDiario!P89</f>
        <v>0</v>
      </c>
      <c r="P25" s="312">
        <f ca="1">MemCenDiario!Q89</f>
        <v>0</v>
      </c>
      <c r="Q25" s="312">
        <f ca="1">MemCenDiario!R89</f>
        <v>0</v>
      </c>
      <c r="R25" s="312">
        <f ca="1">MemCenDiario!S89</f>
        <v>0</v>
      </c>
      <c r="S25" s="312">
        <f ca="1">MemCenDiario!T89</f>
        <v>0</v>
      </c>
      <c r="T25" s="312">
        <f ca="1">MemCenDiario!U89</f>
        <v>0</v>
      </c>
      <c r="U25" s="312">
        <f ca="1">MemCenDiario!V89</f>
        <v>0</v>
      </c>
      <c r="V25" s="312">
        <f ca="1">MemCenDiario!W89</f>
        <v>0</v>
      </c>
      <c r="W25" s="312">
        <f ca="1">MemCenDiario!X89</f>
        <v>0</v>
      </c>
      <c r="X25" s="312">
        <f ca="1">MemCenDiario!Y89</f>
        <v>0</v>
      </c>
      <c r="Y25" s="312">
        <f ca="1">MemCenDiario!Z89</f>
        <v>0</v>
      </c>
      <c r="Z25" s="312">
        <f ca="1">MemCenDiario!AA89</f>
        <v>0</v>
      </c>
      <c r="AA25" s="312">
        <f ca="1">MemCenDiario!AB89</f>
        <v>0</v>
      </c>
      <c r="AB25" s="371">
        <f ca="1">MemCenDiario!AC89</f>
        <v>0</v>
      </c>
      <c r="AC25" s="310" t="str">
        <f>IF(_tipo="Semanal",SUMPRODUCT(C25:H25,Prevs!$D$5:$I$5)/SUM(Prevs!$D$5:$I$5),"")</f>
        <v/>
      </c>
    </row>
    <row r="26" spans="1:29" x14ac:dyDescent="0.25">
      <c r="A26" s="526"/>
      <c r="B26" s="317" t="s">
        <v>10</v>
      </c>
      <c r="C26" s="315">
        <f ca="1">MemCenDiario!D104</f>
        <v>1641.4837</v>
      </c>
      <c r="D26" s="315">
        <f ca="1">MemCenDiario!E104</f>
        <v>1658.3667</v>
      </c>
      <c r="E26" s="315">
        <f ca="1">MemCenDiario!F104</f>
        <v>1601.6137000000001</v>
      </c>
      <c r="F26" s="315">
        <f ca="1">MemCenDiario!G104</f>
        <v>1388.4866999999999</v>
      </c>
      <c r="G26" s="315">
        <f ca="1">MemCenDiario!H104</f>
        <v>1066.0482</v>
      </c>
      <c r="H26" s="315">
        <f ca="1">MemCenDiario!I104</f>
        <v>878.52120000000014</v>
      </c>
      <c r="I26" s="315">
        <f ca="1">MemCenDiario!J104</f>
        <v>740.18420000000015</v>
      </c>
      <c r="J26" s="315">
        <f ca="1">MemCenDiario!K104</f>
        <v>626.3608999999999</v>
      </c>
      <c r="K26" s="315">
        <f ca="1">MemCenDiario!L104</f>
        <v>643.38420000000008</v>
      </c>
      <c r="L26" s="315">
        <f ca="1">MemCenDiario!M104</f>
        <v>780.88839999999993</v>
      </c>
      <c r="M26" s="315">
        <f ca="1">MemCenDiario!N104</f>
        <v>1076.5675000000001</v>
      </c>
      <c r="N26" s="315">
        <f ca="1">MemCenDiario!O104</f>
        <v>1428.2769000000001</v>
      </c>
      <c r="O26" s="315">
        <f ca="1">MemCenDiario!P104</f>
        <v>0</v>
      </c>
      <c r="P26" s="315">
        <f ca="1">MemCenDiario!Q104</f>
        <v>0</v>
      </c>
      <c r="Q26" s="315">
        <f ca="1">MemCenDiario!R104</f>
        <v>0</v>
      </c>
      <c r="R26" s="315">
        <f ca="1">MemCenDiario!S104</f>
        <v>0</v>
      </c>
      <c r="S26" s="315">
        <f ca="1">MemCenDiario!T104</f>
        <v>0</v>
      </c>
      <c r="T26" s="315">
        <f ca="1">MemCenDiario!U104</f>
        <v>0</v>
      </c>
      <c r="U26" s="315">
        <f ca="1">MemCenDiario!V104</f>
        <v>0</v>
      </c>
      <c r="V26" s="315">
        <f ca="1">MemCenDiario!W104</f>
        <v>0</v>
      </c>
      <c r="W26" s="315">
        <f ca="1">MemCenDiario!X104</f>
        <v>0</v>
      </c>
      <c r="X26" s="315">
        <f ca="1">MemCenDiario!Y104</f>
        <v>0</v>
      </c>
      <c r="Y26" s="315">
        <f ca="1">MemCenDiario!Z104</f>
        <v>0</v>
      </c>
      <c r="Z26" s="315">
        <f ca="1">MemCenDiario!AA104</f>
        <v>0</v>
      </c>
      <c r="AA26" s="315">
        <f ca="1">MemCenDiario!AB104</f>
        <v>0</v>
      </c>
      <c r="AB26" s="370">
        <f ca="1">MemCenDiario!AC104</f>
        <v>0</v>
      </c>
      <c r="AC26" s="310" t="str">
        <f>IF(_tipo="Semanal",SUMPRODUCT(C26:H26,Prevs!$D$5:$I$5)/SUM(Prevs!$D$5:$I$5),"")</f>
        <v/>
      </c>
    </row>
    <row r="27" spans="1:29" x14ac:dyDescent="0.25">
      <c r="A27" s="526"/>
      <c r="B27" s="232" t="s">
        <v>11</v>
      </c>
      <c r="C27" s="312">
        <f ca="1">MemCenDiario!D109</f>
        <v>103.1083</v>
      </c>
      <c r="D27" s="312">
        <f ca="1">MemCenDiario!E109</f>
        <v>79.444099999999992</v>
      </c>
      <c r="E27" s="312">
        <f ca="1">MemCenDiario!F109</f>
        <v>76.063499999999991</v>
      </c>
      <c r="F27" s="312">
        <f ca="1">MemCenDiario!G109</f>
        <v>62.5411</v>
      </c>
      <c r="G27" s="312">
        <f ca="1">MemCenDiario!H109</f>
        <v>43.947800000000001</v>
      </c>
      <c r="H27" s="312">
        <f ca="1">MemCenDiario!I109</f>
        <v>33.805999999999997</v>
      </c>
      <c r="I27" s="312">
        <f ca="1">MemCenDiario!J109</f>
        <v>28.735099999999999</v>
      </c>
      <c r="J27" s="312">
        <f ca="1">MemCenDiario!K109</f>
        <v>25.354499999999998</v>
      </c>
      <c r="K27" s="312">
        <f ca="1">MemCenDiario!L109</f>
        <v>23.664199999999997</v>
      </c>
      <c r="L27" s="312">
        <f ca="1">MemCenDiario!M109</f>
        <v>32.115699999999997</v>
      </c>
      <c r="M27" s="312">
        <f ca="1">MemCenDiario!N109</f>
        <v>64.231399999999994</v>
      </c>
      <c r="N27" s="312">
        <f ca="1">MemCenDiario!O109</f>
        <v>98.037399999999991</v>
      </c>
      <c r="O27" s="312">
        <f ca="1">MemCenDiario!P109</f>
        <v>0</v>
      </c>
      <c r="P27" s="312">
        <f ca="1">MemCenDiario!Q109</f>
        <v>0</v>
      </c>
      <c r="Q27" s="312">
        <f ca="1">MemCenDiario!R109</f>
        <v>0</v>
      </c>
      <c r="R27" s="312">
        <f ca="1">MemCenDiario!S109</f>
        <v>0</v>
      </c>
      <c r="S27" s="312">
        <f ca="1">MemCenDiario!T109</f>
        <v>0</v>
      </c>
      <c r="T27" s="312">
        <f ca="1">MemCenDiario!U109</f>
        <v>0</v>
      </c>
      <c r="U27" s="312">
        <f ca="1">MemCenDiario!V109</f>
        <v>0</v>
      </c>
      <c r="V27" s="312">
        <f ca="1">MemCenDiario!W109</f>
        <v>0</v>
      </c>
      <c r="W27" s="312">
        <f ca="1">MemCenDiario!X109</f>
        <v>0</v>
      </c>
      <c r="X27" s="312">
        <f ca="1">MemCenDiario!Y109</f>
        <v>0</v>
      </c>
      <c r="Y27" s="312">
        <f ca="1">MemCenDiario!Z109</f>
        <v>0</v>
      </c>
      <c r="Z27" s="312">
        <f ca="1">MemCenDiario!AA109</f>
        <v>0</v>
      </c>
      <c r="AA27" s="312">
        <f ca="1">MemCenDiario!AB109</f>
        <v>0</v>
      </c>
      <c r="AB27" s="371">
        <f ca="1">MemCenDiario!AC109</f>
        <v>0</v>
      </c>
      <c r="AC27" s="310" t="str">
        <f>IF(_tipo="Semanal",SUMPRODUCT(C27:H27,Prevs!$D$5:$I$5)/SUM(Prevs!$D$5:$I$5),"")</f>
        <v/>
      </c>
    </row>
    <row r="28" spans="1:29" x14ac:dyDescent="0.25">
      <c r="A28" s="526"/>
      <c r="B28" s="317" t="s">
        <v>12</v>
      </c>
      <c r="C28" s="315">
        <f ca="1">MemCenDiario!D114</f>
        <v>74.617000000000004</v>
      </c>
      <c r="D28" s="315">
        <f ca="1">MemCenDiario!E114</f>
        <v>53.041000000000004</v>
      </c>
      <c r="E28" s="315">
        <f ca="1">MemCenDiario!F114</f>
        <v>51.692500000000003</v>
      </c>
      <c r="F28" s="315">
        <f ca="1">MemCenDiario!G114</f>
        <v>45.399500000000003</v>
      </c>
      <c r="G28" s="315">
        <f ca="1">MemCenDiario!H114</f>
        <v>31.015499999999999</v>
      </c>
      <c r="H28" s="315">
        <f ca="1">MemCenDiario!I114</f>
        <v>26.071000000000002</v>
      </c>
      <c r="I28" s="315">
        <f ca="1">MemCenDiario!J114</f>
        <v>25.172000000000001</v>
      </c>
      <c r="J28" s="315">
        <f ca="1">MemCenDiario!K114</f>
        <v>21.576000000000001</v>
      </c>
      <c r="K28" s="315">
        <f ca="1">MemCenDiario!L114</f>
        <v>18.879000000000001</v>
      </c>
      <c r="L28" s="315">
        <f ca="1">MemCenDiario!M114</f>
        <v>25.621500000000001</v>
      </c>
      <c r="M28" s="315">
        <f ca="1">MemCenDiario!N114</f>
        <v>52.591500000000003</v>
      </c>
      <c r="N28" s="315">
        <f ca="1">MemCenDiario!O114</f>
        <v>80.460499999999996</v>
      </c>
      <c r="O28" s="315">
        <f ca="1">MemCenDiario!P114</f>
        <v>0</v>
      </c>
      <c r="P28" s="315">
        <f ca="1">MemCenDiario!Q114</f>
        <v>0</v>
      </c>
      <c r="Q28" s="315">
        <f ca="1">MemCenDiario!R114</f>
        <v>0</v>
      </c>
      <c r="R28" s="315">
        <f ca="1">MemCenDiario!S114</f>
        <v>0</v>
      </c>
      <c r="S28" s="315">
        <f ca="1">MemCenDiario!T114</f>
        <v>0</v>
      </c>
      <c r="T28" s="315">
        <f ca="1">MemCenDiario!U114</f>
        <v>0</v>
      </c>
      <c r="U28" s="315">
        <f ca="1">MemCenDiario!V114</f>
        <v>0</v>
      </c>
      <c r="V28" s="315">
        <f ca="1">MemCenDiario!W114</f>
        <v>0</v>
      </c>
      <c r="W28" s="315">
        <f ca="1">MemCenDiario!X114</f>
        <v>0</v>
      </c>
      <c r="X28" s="315">
        <f ca="1">MemCenDiario!Y114</f>
        <v>0</v>
      </c>
      <c r="Y28" s="315">
        <f ca="1">MemCenDiario!Z114</f>
        <v>0</v>
      </c>
      <c r="Z28" s="315">
        <f ca="1">MemCenDiario!AA114</f>
        <v>0</v>
      </c>
      <c r="AA28" s="315">
        <f ca="1">MemCenDiario!AB114</f>
        <v>0</v>
      </c>
      <c r="AB28" s="370">
        <f ca="1">MemCenDiario!AC114</f>
        <v>0</v>
      </c>
      <c r="AC28" s="310" t="str">
        <f>IF(_tipo="Semanal",SUMPRODUCT(C28:H28,Prevs!$D$5:$I$5)/SUM(Prevs!$D$5:$I$5),"")</f>
        <v/>
      </c>
    </row>
    <row r="29" spans="1:29" x14ac:dyDescent="0.25">
      <c r="A29" s="526"/>
      <c r="B29" s="232" t="s">
        <v>13</v>
      </c>
      <c r="C29" s="312">
        <f ca="1">MemCenDiario!D126</f>
        <v>1691.4275000000002</v>
      </c>
      <c r="D29" s="312">
        <f ca="1">MemCenDiario!E126</f>
        <v>1354.9974999999999</v>
      </c>
      <c r="E29" s="312">
        <f ca="1">MemCenDiario!F126</f>
        <v>1199.5014000000001</v>
      </c>
      <c r="F29" s="312">
        <f ca="1">MemCenDiario!G126</f>
        <v>901.98910000000001</v>
      </c>
      <c r="G29" s="312">
        <f ca="1">MemCenDiario!H126</f>
        <v>662.5956000000001</v>
      </c>
      <c r="H29" s="312">
        <f ca="1">MemCenDiario!I126</f>
        <v>556.04629999999997</v>
      </c>
      <c r="I29" s="312">
        <f ca="1">MemCenDiario!J126</f>
        <v>486.64100000000002</v>
      </c>
      <c r="J29" s="312">
        <f ca="1">MemCenDiario!K126</f>
        <v>430.89389999999997</v>
      </c>
      <c r="K29" s="312">
        <f ca="1">MemCenDiario!L126</f>
        <v>417.19209999999998</v>
      </c>
      <c r="L29" s="312">
        <f ca="1">MemCenDiario!M126</f>
        <v>523.10509999999999</v>
      </c>
      <c r="M29" s="312">
        <f ca="1">MemCenDiario!N126</f>
        <v>898.40250000000003</v>
      </c>
      <c r="N29" s="312">
        <f ca="1">MemCenDiario!O126</f>
        <v>1482.6462000000001</v>
      </c>
      <c r="O29" s="312">
        <f ca="1">MemCenDiario!P126</f>
        <v>0</v>
      </c>
      <c r="P29" s="312">
        <f ca="1">MemCenDiario!Q126</f>
        <v>0</v>
      </c>
      <c r="Q29" s="312">
        <f ca="1">MemCenDiario!R126</f>
        <v>0</v>
      </c>
      <c r="R29" s="312">
        <f ca="1">MemCenDiario!S126</f>
        <v>0</v>
      </c>
      <c r="S29" s="312">
        <f ca="1">MemCenDiario!T126</f>
        <v>0</v>
      </c>
      <c r="T29" s="312">
        <f ca="1">MemCenDiario!U126</f>
        <v>0</v>
      </c>
      <c r="U29" s="312">
        <f ca="1">MemCenDiario!V126</f>
        <v>0</v>
      </c>
      <c r="V29" s="312">
        <f ca="1">MemCenDiario!W126</f>
        <v>0</v>
      </c>
      <c r="W29" s="312">
        <f ca="1">MemCenDiario!X126</f>
        <v>0</v>
      </c>
      <c r="X29" s="312">
        <f ca="1">MemCenDiario!Y126</f>
        <v>0</v>
      </c>
      <c r="Y29" s="312">
        <f ca="1">MemCenDiario!Z126</f>
        <v>0</v>
      </c>
      <c r="Z29" s="312">
        <f ca="1">MemCenDiario!AA126</f>
        <v>0</v>
      </c>
      <c r="AA29" s="312">
        <f ca="1">MemCenDiario!AB126</f>
        <v>0</v>
      </c>
      <c r="AB29" s="371">
        <f ca="1">MemCenDiario!AC126</f>
        <v>0</v>
      </c>
      <c r="AC29" s="310" t="str">
        <f>IF(_tipo="Semanal",SUMPRODUCT(C29:H29,Prevs!$D$5:$I$5)/SUM(Prevs!$D$5:$I$5),"")</f>
        <v/>
      </c>
    </row>
    <row r="30" spans="1:29" x14ac:dyDescent="0.25">
      <c r="A30" s="526"/>
      <c r="B30" s="317" t="s">
        <v>14</v>
      </c>
      <c r="C30" s="315">
        <f ca="1">MemCenDiario!D135</f>
        <v>627.99439999999993</v>
      </c>
      <c r="D30" s="315">
        <f ca="1">MemCenDiario!E135</f>
        <v>695.46549999999991</v>
      </c>
      <c r="E30" s="315">
        <f ca="1">MemCenDiario!F135</f>
        <v>688.00720000000001</v>
      </c>
      <c r="F30" s="315">
        <f ca="1">MemCenDiario!G135</f>
        <v>560.73410000000001</v>
      </c>
      <c r="G30" s="315">
        <f ca="1">MemCenDiario!H135</f>
        <v>440.76939999999996</v>
      </c>
      <c r="H30" s="315">
        <f ca="1">MemCenDiario!I135</f>
        <v>388.24799999999999</v>
      </c>
      <c r="I30" s="315">
        <f ca="1">MemCenDiario!J135</f>
        <v>358.05809999999997</v>
      </c>
      <c r="J30" s="315">
        <f ca="1">MemCenDiario!K135</f>
        <v>335.16590000000002</v>
      </c>
      <c r="K30" s="315">
        <f ca="1">MemCenDiario!L135</f>
        <v>332.53360000000004</v>
      </c>
      <c r="L30" s="315">
        <f ca="1">MemCenDiario!M135</f>
        <v>367.24880000000002</v>
      </c>
      <c r="M30" s="315">
        <f ca="1">MemCenDiario!N135</f>
        <v>418.74819999999994</v>
      </c>
      <c r="N30" s="315">
        <f ca="1">MemCenDiario!O135</f>
        <v>518.63160000000005</v>
      </c>
      <c r="O30" s="315">
        <f ca="1">MemCenDiario!P135</f>
        <v>0</v>
      </c>
      <c r="P30" s="315">
        <f ca="1">MemCenDiario!Q135</f>
        <v>0</v>
      </c>
      <c r="Q30" s="315">
        <f ca="1">MemCenDiario!R135</f>
        <v>0</v>
      </c>
      <c r="R30" s="315">
        <f ca="1">MemCenDiario!S135</f>
        <v>0</v>
      </c>
      <c r="S30" s="315">
        <f ca="1">MemCenDiario!T135</f>
        <v>0</v>
      </c>
      <c r="T30" s="315">
        <f ca="1">MemCenDiario!U135</f>
        <v>0</v>
      </c>
      <c r="U30" s="315">
        <f ca="1">MemCenDiario!V135</f>
        <v>0</v>
      </c>
      <c r="V30" s="315">
        <f ca="1">MemCenDiario!W135</f>
        <v>0</v>
      </c>
      <c r="W30" s="315">
        <f ca="1">MemCenDiario!X135</f>
        <v>0</v>
      </c>
      <c r="X30" s="315">
        <f ca="1">MemCenDiario!Y135</f>
        <v>0</v>
      </c>
      <c r="Y30" s="315">
        <f ca="1">MemCenDiario!Z135</f>
        <v>0</v>
      </c>
      <c r="Z30" s="315">
        <f ca="1">MemCenDiario!AA135</f>
        <v>0</v>
      </c>
      <c r="AA30" s="315">
        <f ca="1">MemCenDiario!AB135</f>
        <v>0</v>
      </c>
      <c r="AB30" s="370">
        <f ca="1">MemCenDiario!AC135</f>
        <v>0</v>
      </c>
      <c r="AC30" s="310" t="str">
        <f>IF(_tipo="Semanal",SUMPRODUCT(C30:H30,Prevs!$D$5:$I$5)/SUM(Prevs!$D$5:$I$5),"")</f>
        <v/>
      </c>
    </row>
    <row r="31" spans="1:29" x14ac:dyDescent="0.25">
      <c r="A31" s="526"/>
      <c r="B31" s="232" t="s">
        <v>24</v>
      </c>
      <c r="C31" s="312">
        <f ca="1">MemCenDiario!D140</f>
        <v>479.589</v>
      </c>
      <c r="D31" s="312">
        <f ca="1">MemCenDiario!E140</f>
        <v>334.25900000000001</v>
      </c>
      <c r="E31" s="312">
        <f ca="1">MemCenDiario!F140</f>
        <v>295.01990000000001</v>
      </c>
      <c r="F31" s="312">
        <f ca="1">MemCenDiario!G140</f>
        <v>183.11580000000001</v>
      </c>
      <c r="G31" s="312">
        <f ca="1">MemCenDiario!H140</f>
        <v>95.9178</v>
      </c>
      <c r="H31" s="312">
        <f ca="1">MemCenDiario!I140</f>
        <v>72.665000000000006</v>
      </c>
      <c r="I31" s="312">
        <f ca="1">MemCenDiario!J140</f>
        <v>59.585300000000004</v>
      </c>
      <c r="J31" s="312">
        <f ca="1">MemCenDiario!K140</f>
        <v>49.412199999999999</v>
      </c>
      <c r="K31" s="312">
        <f ca="1">MemCenDiario!L140</f>
        <v>47.9589</v>
      </c>
      <c r="L31" s="312">
        <f ca="1">MemCenDiario!M140</f>
        <v>91.557900000000004</v>
      </c>
      <c r="M31" s="312">
        <f ca="1">MemCenDiario!N140</f>
        <v>279.03359999999998</v>
      </c>
      <c r="N31" s="312">
        <f ca="1">MemCenDiario!O140</f>
        <v>499.93520000000001</v>
      </c>
      <c r="O31" s="312">
        <f ca="1">MemCenDiario!P140</f>
        <v>0</v>
      </c>
      <c r="P31" s="312">
        <f ca="1">MemCenDiario!Q140</f>
        <v>0</v>
      </c>
      <c r="Q31" s="312">
        <f ca="1">MemCenDiario!R140</f>
        <v>0</v>
      </c>
      <c r="R31" s="312">
        <f ca="1">MemCenDiario!S140</f>
        <v>0</v>
      </c>
      <c r="S31" s="312">
        <f ca="1">MemCenDiario!T140</f>
        <v>0</v>
      </c>
      <c r="T31" s="312">
        <f ca="1">MemCenDiario!U140</f>
        <v>0</v>
      </c>
      <c r="U31" s="312">
        <f ca="1">MemCenDiario!V140</f>
        <v>0</v>
      </c>
      <c r="V31" s="312">
        <f ca="1">MemCenDiario!W140</f>
        <v>0</v>
      </c>
      <c r="W31" s="312">
        <f ca="1">MemCenDiario!X140</f>
        <v>0</v>
      </c>
      <c r="X31" s="312">
        <f ca="1">MemCenDiario!Y140</f>
        <v>0</v>
      </c>
      <c r="Y31" s="312">
        <f ca="1">MemCenDiario!Z140</f>
        <v>0</v>
      </c>
      <c r="Z31" s="312">
        <f ca="1">MemCenDiario!AA140</f>
        <v>0</v>
      </c>
      <c r="AA31" s="312">
        <f ca="1">MemCenDiario!AB140</f>
        <v>0</v>
      </c>
      <c r="AB31" s="371">
        <f ca="1">MemCenDiario!AC140</f>
        <v>0</v>
      </c>
      <c r="AC31" s="310" t="str">
        <f>IF(_tipo="Semanal",SUMPRODUCT(C31:H31,Prevs!$D$5:$I$5)/SUM(Prevs!$D$5:$I$5),"")</f>
        <v/>
      </c>
    </row>
    <row r="32" spans="1:29" x14ac:dyDescent="0.25">
      <c r="A32" s="526"/>
      <c r="B32" s="317" t="s">
        <v>28</v>
      </c>
      <c r="C32" s="315">
        <f ca="1">MemCenDiario!D154</f>
        <v>11508.6898</v>
      </c>
      <c r="D32" s="315">
        <f ca="1">MemCenDiario!E154</f>
        <v>14484.6217</v>
      </c>
      <c r="E32" s="315">
        <f ca="1">MemCenDiario!F154</f>
        <v>16262.6744</v>
      </c>
      <c r="F32" s="315">
        <f ca="1">MemCenDiario!G154</f>
        <v>14931.849399999999</v>
      </c>
      <c r="G32" s="315">
        <f ca="1">MemCenDiario!H154</f>
        <v>10951.6245</v>
      </c>
      <c r="H32" s="315">
        <f ca="1">MemCenDiario!I154</f>
        <v>7465.1949999999997</v>
      </c>
      <c r="I32" s="315">
        <f ca="1">MemCenDiario!J154</f>
        <v>4856.4760000000006</v>
      </c>
      <c r="J32" s="315">
        <f ca="1">MemCenDiario!K154</f>
        <v>3175.7569000000003</v>
      </c>
      <c r="K32" s="315">
        <f ca="1">MemCenDiario!L154</f>
        <v>2486.2629000000002</v>
      </c>
      <c r="L32" s="315">
        <f ca="1">MemCenDiario!M154</f>
        <v>2979.6836000000003</v>
      </c>
      <c r="M32" s="315">
        <f ca="1">MemCenDiario!N154</f>
        <v>4736.3768</v>
      </c>
      <c r="N32" s="315">
        <f ca="1">MemCenDiario!O154</f>
        <v>7825.9127000000008</v>
      </c>
      <c r="O32" s="315">
        <f ca="1">MemCenDiario!P154</f>
        <v>0</v>
      </c>
      <c r="P32" s="315">
        <f ca="1">MemCenDiario!Q154</f>
        <v>0</v>
      </c>
      <c r="Q32" s="315">
        <f ca="1">MemCenDiario!R154</f>
        <v>0</v>
      </c>
      <c r="R32" s="315">
        <f ca="1">MemCenDiario!S154</f>
        <v>0</v>
      </c>
      <c r="S32" s="315">
        <f ca="1">MemCenDiario!T154</f>
        <v>0</v>
      </c>
      <c r="T32" s="315">
        <f ca="1">MemCenDiario!U154</f>
        <v>0</v>
      </c>
      <c r="U32" s="315">
        <f ca="1">MemCenDiario!V154</f>
        <v>0</v>
      </c>
      <c r="V32" s="315">
        <f ca="1">MemCenDiario!W154</f>
        <v>0</v>
      </c>
      <c r="W32" s="315">
        <f ca="1">MemCenDiario!X154</f>
        <v>0</v>
      </c>
      <c r="X32" s="315">
        <f ca="1">MemCenDiario!Y154</f>
        <v>0</v>
      </c>
      <c r="Y32" s="315">
        <f ca="1">MemCenDiario!Z154</f>
        <v>0</v>
      </c>
      <c r="Z32" s="315">
        <f ca="1">MemCenDiario!AA154</f>
        <v>0</v>
      </c>
      <c r="AA32" s="315">
        <f ca="1">MemCenDiario!AB154</f>
        <v>0</v>
      </c>
      <c r="AB32" s="370">
        <f ca="1">MemCenDiario!AC154</f>
        <v>0</v>
      </c>
      <c r="AC32" s="310" t="str">
        <f>IF(_tipo="Semanal",SUMPRODUCT(C32:H32,Prevs!$D$5:$I$5)/SUM(Prevs!$D$5:$I$5),"")</f>
        <v/>
      </c>
    </row>
    <row r="33" spans="1:29" x14ac:dyDescent="0.25">
      <c r="A33" s="526"/>
      <c r="B33" s="232" t="s">
        <v>20</v>
      </c>
      <c r="C33" s="312">
        <f ca="1">MemCenDiario!D161</f>
        <v>854.78199999999993</v>
      </c>
      <c r="D33" s="312">
        <f ca="1">MemCenDiario!E161</f>
        <v>798.63740000000007</v>
      </c>
      <c r="E33" s="312">
        <f ca="1">MemCenDiario!F161</f>
        <v>693.04579999999999</v>
      </c>
      <c r="F33" s="312">
        <f ca="1">MemCenDiario!G161</f>
        <v>470.96699999999998</v>
      </c>
      <c r="G33" s="312">
        <f ca="1">MemCenDiario!H161</f>
        <v>298.60879999999997</v>
      </c>
      <c r="H33" s="312">
        <f ca="1">MemCenDiario!I161</f>
        <v>232.47620000000001</v>
      </c>
      <c r="I33" s="312">
        <f ca="1">MemCenDiario!J161</f>
        <v>190.5806</v>
      </c>
      <c r="J33" s="312">
        <f ca="1">MemCenDiario!K161</f>
        <v>158.1046</v>
      </c>
      <c r="K33" s="312">
        <f ca="1">MemCenDiario!L161</f>
        <v>151.53860000000003</v>
      </c>
      <c r="L33" s="312">
        <f ca="1">MemCenDiario!M161</f>
        <v>197.79419999999999</v>
      </c>
      <c r="M33" s="312">
        <f ca="1">MemCenDiario!N161</f>
        <v>369.95619999999997</v>
      </c>
      <c r="N33" s="312">
        <f ca="1">MemCenDiario!O161</f>
        <v>669.52159999999992</v>
      </c>
      <c r="O33" s="312">
        <f ca="1">MemCenDiario!P161</f>
        <v>0</v>
      </c>
      <c r="P33" s="312">
        <f ca="1">MemCenDiario!Q161</f>
        <v>0</v>
      </c>
      <c r="Q33" s="312">
        <f ca="1">MemCenDiario!R161</f>
        <v>0</v>
      </c>
      <c r="R33" s="312">
        <f ca="1">MemCenDiario!S161</f>
        <v>0</v>
      </c>
      <c r="S33" s="312">
        <f ca="1">MemCenDiario!T161</f>
        <v>0</v>
      </c>
      <c r="T33" s="312">
        <f ca="1">MemCenDiario!U161</f>
        <v>0</v>
      </c>
      <c r="U33" s="312">
        <f ca="1">MemCenDiario!V161</f>
        <v>0</v>
      </c>
      <c r="V33" s="312">
        <f ca="1">MemCenDiario!W161</f>
        <v>0</v>
      </c>
      <c r="W33" s="312">
        <f ca="1">MemCenDiario!X161</f>
        <v>0</v>
      </c>
      <c r="X33" s="312">
        <f ca="1">MemCenDiario!Y161</f>
        <v>0</v>
      </c>
      <c r="Y33" s="312">
        <f ca="1">MemCenDiario!Z161</f>
        <v>0</v>
      </c>
      <c r="Z33" s="312">
        <f ca="1">MemCenDiario!AA161</f>
        <v>0</v>
      </c>
      <c r="AA33" s="312">
        <f ca="1">MemCenDiario!AB161</f>
        <v>0</v>
      </c>
      <c r="AB33" s="371">
        <f ca="1">MemCenDiario!AC161</f>
        <v>0</v>
      </c>
      <c r="AC33" s="310" t="str">
        <f>IF(_tipo="Semanal",SUMPRODUCT(C33:H33,Prevs!$D$5:$I$5)/SUM(Prevs!$D$5:$I$5),"")</f>
        <v/>
      </c>
    </row>
    <row r="34" spans="1:29" x14ac:dyDescent="0.25">
      <c r="A34" s="526"/>
      <c r="B34" s="318" t="s">
        <v>26</v>
      </c>
      <c r="C34" s="315">
        <f ca="1">MemCenDiario!D170</f>
        <v>4552.3218999999999</v>
      </c>
      <c r="D34" s="315">
        <f ca="1">MemCenDiario!E170</f>
        <v>5184.3690999999999</v>
      </c>
      <c r="E34" s="315">
        <f ca="1">MemCenDiario!F170</f>
        <v>4980.0691999999999</v>
      </c>
      <c r="F34" s="315">
        <f ca="1">MemCenDiario!G170</f>
        <v>3598.7434999999996</v>
      </c>
      <c r="G34" s="315">
        <f ca="1">MemCenDiario!H170</f>
        <v>1839.5074</v>
      </c>
      <c r="H34" s="315">
        <f ca="1">MemCenDiario!I170</f>
        <v>1198.6844000000001</v>
      </c>
      <c r="I34" s="315">
        <f ca="1">MemCenDiario!J170</f>
        <v>891.04650000000004</v>
      </c>
      <c r="J34" s="315">
        <f ca="1">MemCenDiario!K170</f>
        <v>689.88930000000005</v>
      </c>
      <c r="K34" s="315">
        <f ca="1">MemCenDiario!L170</f>
        <v>644.17830000000004</v>
      </c>
      <c r="L34" s="315">
        <f ca="1">MemCenDiario!M170</f>
        <v>916.17000000000007</v>
      </c>
      <c r="M34" s="315">
        <f ca="1">MemCenDiario!N170</f>
        <v>1734.6875000000002</v>
      </c>
      <c r="N34" s="315">
        <f ca="1">MemCenDiario!O170</f>
        <v>3358.0634</v>
      </c>
      <c r="O34" s="315">
        <f ca="1">MemCenDiario!P170</f>
        <v>0</v>
      </c>
      <c r="P34" s="315">
        <f ca="1">MemCenDiario!Q170</f>
        <v>0</v>
      </c>
      <c r="Q34" s="315">
        <f ca="1">MemCenDiario!R170</f>
        <v>0</v>
      </c>
      <c r="R34" s="315">
        <f ca="1">MemCenDiario!S170</f>
        <v>0</v>
      </c>
      <c r="S34" s="315">
        <f ca="1">MemCenDiario!T170</f>
        <v>0</v>
      </c>
      <c r="T34" s="315">
        <f ca="1">MemCenDiario!U170</f>
        <v>0</v>
      </c>
      <c r="U34" s="315">
        <f ca="1">MemCenDiario!V170</f>
        <v>0</v>
      </c>
      <c r="V34" s="315">
        <f ca="1">MemCenDiario!W170</f>
        <v>0</v>
      </c>
      <c r="W34" s="315">
        <f ca="1">MemCenDiario!X170</f>
        <v>0</v>
      </c>
      <c r="X34" s="315">
        <f ca="1">MemCenDiario!Y170</f>
        <v>0</v>
      </c>
      <c r="Y34" s="315">
        <f ca="1">MemCenDiario!Z170</f>
        <v>0</v>
      </c>
      <c r="Z34" s="315">
        <f ca="1">MemCenDiario!AA170</f>
        <v>0</v>
      </c>
      <c r="AA34" s="315">
        <f ca="1">MemCenDiario!AB170</f>
        <v>0</v>
      </c>
      <c r="AB34" s="370">
        <f ca="1">MemCenDiario!AC170</f>
        <v>0</v>
      </c>
      <c r="AC34" s="365" t="str">
        <f>IF(_tipo="Semanal",SUMPRODUCT(C34:H34,Prevs!$D$5:$I$5)/SUM(Prevs!$D$5:$I$5),"")</f>
        <v/>
      </c>
    </row>
    <row r="35" spans="1:29" x14ac:dyDescent="0.25">
      <c r="A35" s="526"/>
      <c r="B35" s="234" t="s">
        <v>15</v>
      </c>
      <c r="C35" s="312">
        <f ca="1">MemCenDiario!D186</f>
        <v>3801.1721000000002</v>
      </c>
      <c r="D35" s="312">
        <f ca="1">MemCenDiario!E186</f>
        <v>4038.799</v>
      </c>
      <c r="E35" s="312">
        <f ca="1">MemCenDiario!F186</f>
        <v>3610.9116000000004</v>
      </c>
      <c r="F35" s="312">
        <f ca="1">MemCenDiario!G186</f>
        <v>3097.732</v>
      </c>
      <c r="G35" s="312">
        <f ca="1">MemCenDiario!H186</f>
        <v>3864.6472999999996</v>
      </c>
      <c r="H35" s="312">
        <f ca="1">MemCenDiario!I186</f>
        <v>4908.7789000000002</v>
      </c>
      <c r="I35" s="312">
        <f ca="1">MemCenDiario!J186</f>
        <v>4585.9579000000003</v>
      </c>
      <c r="J35" s="312">
        <f ca="1">MemCenDiario!K186</f>
        <v>3795.7892000000002</v>
      </c>
      <c r="K35" s="312">
        <f ca="1">MemCenDiario!L186</f>
        <v>4440.6142000000009</v>
      </c>
      <c r="L35" s="312">
        <f ca="1">MemCenDiario!M186</f>
        <v>5912.8580000000002</v>
      </c>
      <c r="M35" s="312">
        <f ca="1">MemCenDiario!N186</f>
        <v>4404.9481000000005</v>
      </c>
      <c r="N35" s="312">
        <f ca="1">MemCenDiario!O186</f>
        <v>3637.6415000000006</v>
      </c>
      <c r="O35" s="312">
        <f ca="1">MemCenDiario!P186</f>
        <v>0</v>
      </c>
      <c r="P35" s="312">
        <f ca="1">MemCenDiario!Q186</f>
        <v>0</v>
      </c>
      <c r="Q35" s="312">
        <f ca="1">MemCenDiario!R186</f>
        <v>0</v>
      </c>
      <c r="R35" s="312">
        <f ca="1">MemCenDiario!S186</f>
        <v>0</v>
      </c>
      <c r="S35" s="312">
        <f ca="1">MemCenDiario!T186</f>
        <v>0</v>
      </c>
      <c r="T35" s="312">
        <f ca="1">MemCenDiario!U186</f>
        <v>0</v>
      </c>
      <c r="U35" s="312">
        <f ca="1">MemCenDiario!V186</f>
        <v>0</v>
      </c>
      <c r="V35" s="312">
        <f ca="1">MemCenDiario!W186</f>
        <v>0</v>
      </c>
      <c r="W35" s="312">
        <f ca="1">MemCenDiario!X186</f>
        <v>0</v>
      </c>
      <c r="X35" s="312">
        <f ca="1">MemCenDiario!Y186</f>
        <v>0</v>
      </c>
      <c r="Y35" s="312">
        <f ca="1">MemCenDiario!Z186</f>
        <v>0</v>
      </c>
      <c r="Z35" s="312">
        <f ca="1">MemCenDiario!AA186</f>
        <v>0</v>
      </c>
      <c r="AA35" s="312">
        <f ca="1">MemCenDiario!AB186</f>
        <v>0</v>
      </c>
      <c r="AB35" s="371">
        <f ca="1">MemCenDiario!AC186</f>
        <v>0</v>
      </c>
      <c r="AC35" s="366" t="str">
        <f>IF(_tipo="Semanal",SUMPRODUCT(C35:H35,Prevs!$D$5:$I$5)/SUM(Prevs!$D$5:$I$5),"")</f>
        <v/>
      </c>
    </row>
    <row r="36" spans="1:29" x14ac:dyDescent="0.25">
      <c r="A36" s="526"/>
      <c r="B36" s="319" t="s">
        <v>16</v>
      </c>
      <c r="C36" s="315">
        <f ca="1">MemCenDiario!D198</f>
        <v>547.95240000000001</v>
      </c>
      <c r="D36" s="315">
        <f ca="1">MemCenDiario!E198</f>
        <v>547.65650000000005</v>
      </c>
      <c r="E36" s="315">
        <f ca="1">MemCenDiario!F198</f>
        <v>458.12559999999996</v>
      </c>
      <c r="F36" s="315">
        <f ca="1">MemCenDiario!G198</f>
        <v>571.92660000000001</v>
      </c>
      <c r="G36" s="315">
        <f ca="1">MemCenDiario!H198</f>
        <v>802.81779999999992</v>
      </c>
      <c r="H36" s="315">
        <f ca="1">MemCenDiario!I198</f>
        <v>1030.1332</v>
      </c>
      <c r="I36" s="315">
        <f ca="1">MemCenDiario!J198</f>
        <v>1197.0383999999999</v>
      </c>
      <c r="J36" s="315">
        <f ca="1">MemCenDiario!K198</f>
        <v>1146.9147</v>
      </c>
      <c r="K36" s="315">
        <f ca="1">MemCenDiario!L198</f>
        <v>1299.8852999999999</v>
      </c>
      <c r="L36" s="315">
        <f ca="1">MemCenDiario!M198</f>
        <v>1249.4465</v>
      </c>
      <c r="M36" s="315">
        <f ca="1">MemCenDiario!N198</f>
        <v>838.60599999999999</v>
      </c>
      <c r="N36" s="315">
        <f ca="1">MemCenDiario!O198</f>
        <v>644.66370000000006</v>
      </c>
      <c r="O36" s="315">
        <f ca="1">MemCenDiario!P198</f>
        <v>0</v>
      </c>
      <c r="P36" s="315">
        <f ca="1">MemCenDiario!Q198</f>
        <v>0</v>
      </c>
      <c r="Q36" s="315">
        <f ca="1">MemCenDiario!R198</f>
        <v>0</v>
      </c>
      <c r="R36" s="315">
        <f ca="1">MemCenDiario!S198</f>
        <v>0</v>
      </c>
      <c r="S36" s="315">
        <f ca="1">MemCenDiario!T198</f>
        <v>0</v>
      </c>
      <c r="T36" s="315">
        <f ca="1">MemCenDiario!U198</f>
        <v>0</v>
      </c>
      <c r="U36" s="315">
        <f ca="1">MemCenDiario!V198</f>
        <v>0</v>
      </c>
      <c r="V36" s="315">
        <f ca="1">MemCenDiario!W198</f>
        <v>0</v>
      </c>
      <c r="W36" s="315">
        <f ca="1">MemCenDiario!X198</f>
        <v>0</v>
      </c>
      <c r="X36" s="315">
        <f ca="1">MemCenDiario!Y198</f>
        <v>0</v>
      </c>
      <c r="Y36" s="315">
        <f ca="1">MemCenDiario!Z198</f>
        <v>0</v>
      </c>
      <c r="Z36" s="315">
        <f ca="1">MemCenDiario!AA198</f>
        <v>0</v>
      </c>
      <c r="AA36" s="315">
        <f ca="1">MemCenDiario!AB198</f>
        <v>0</v>
      </c>
      <c r="AB36" s="370">
        <f ca="1">MemCenDiario!AC198</f>
        <v>0</v>
      </c>
      <c r="AC36" s="310" t="str">
        <f>IF(_tipo="Semanal",SUMPRODUCT(C36:H36,Prevs!$D$5:$I$5)/SUM(Prevs!$D$5:$I$5),"")</f>
        <v/>
      </c>
    </row>
    <row r="37" spans="1:29" x14ac:dyDescent="0.25">
      <c r="A37" s="526"/>
      <c r="B37" s="233" t="s">
        <v>17</v>
      </c>
      <c r="C37" s="312">
        <f ca="1">MemCenDiario!D214</f>
        <v>2524.3810000000003</v>
      </c>
      <c r="D37" s="312">
        <f ca="1">MemCenDiario!E214</f>
        <v>2968.7696000000005</v>
      </c>
      <c r="E37" s="312">
        <f ca="1">MemCenDiario!F214</f>
        <v>2395.1289000000002</v>
      </c>
      <c r="F37" s="312">
        <f ca="1">MemCenDiario!G214</f>
        <v>2436.6275000000005</v>
      </c>
      <c r="G37" s="312">
        <f ca="1">MemCenDiario!H214</f>
        <v>3470.5950000000003</v>
      </c>
      <c r="H37" s="312">
        <f ca="1">MemCenDiario!I214</f>
        <v>4104.1587</v>
      </c>
      <c r="I37" s="312">
        <f ca="1">MemCenDiario!J214</f>
        <v>4538.9799999999996</v>
      </c>
      <c r="J37" s="312">
        <f ca="1">MemCenDiario!K214</f>
        <v>4514.9442999999992</v>
      </c>
      <c r="K37" s="312">
        <f ca="1">MemCenDiario!L214</f>
        <v>5251.9544999999998</v>
      </c>
      <c r="L37" s="312">
        <f ca="1">MemCenDiario!M214</f>
        <v>5452.0045</v>
      </c>
      <c r="M37" s="312">
        <f ca="1">MemCenDiario!N214</f>
        <v>3461.9357</v>
      </c>
      <c r="N37" s="312">
        <f ca="1">MemCenDiario!O214</f>
        <v>2572.7430999999997</v>
      </c>
      <c r="O37" s="312">
        <f ca="1">MemCenDiario!P214</f>
        <v>0</v>
      </c>
      <c r="P37" s="312">
        <f ca="1">MemCenDiario!Q214</f>
        <v>0</v>
      </c>
      <c r="Q37" s="312">
        <f ca="1">MemCenDiario!R214</f>
        <v>0</v>
      </c>
      <c r="R37" s="312">
        <f ca="1">MemCenDiario!S214</f>
        <v>0</v>
      </c>
      <c r="S37" s="312">
        <f ca="1">MemCenDiario!T214</f>
        <v>0</v>
      </c>
      <c r="T37" s="312">
        <f ca="1">MemCenDiario!U214</f>
        <v>0</v>
      </c>
      <c r="U37" s="312">
        <f ca="1">MemCenDiario!V214</f>
        <v>0</v>
      </c>
      <c r="V37" s="312">
        <f ca="1">MemCenDiario!W214</f>
        <v>0</v>
      </c>
      <c r="W37" s="312">
        <f ca="1">MemCenDiario!X214</f>
        <v>0</v>
      </c>
      <c r="X37" s="312">
        <f ca="1">MemCenDiario!Y214</f>
        <v>0</v>
      </c>
      <c r="Y37" s="312">
        <f ca="1">MemCenDiario!Z214</f>
        <v>0</v>
      </c>
      <c r="Z37" s="312">
        <f ca="1">MemCenDiario!AA214</f>
        <v>0</v>
      </c>
      <c r="AA37" s="312">
        <f ca="1">MemCenDiario!AB214</f>
        <v>0</v>
      </c>
      <c r="AB37" s="371">
        <f ca="1">MemCenDiario!AC214</f>
        <v>0</v>
      </c>
      <c r="AC37" s="310" t="str">
        <f>IF(_tipo="Semanal",SUMPRODUCT(C37:H37,Prevs!$D$5:$I$5)/SUM(Prevs!$D$5:$I$5),"")</f>
        <v/>
      </c>
    </row>
    <row r="38" spans="1:29" x14ac:dyDescent="0.25">
      <c r="A38" s="526"/>
      <c r="B38" s="319" t="s">
        <v>18</v>
      </c>
      <c r="C38" s="315">
        <f ca="1">MemCenDiario!D219</f>
        <v>158.85499999999999</v>
      </c>
      <c r="D38" s="315">
        <f ca="1">MemCenDiario!E219</f>
        <v>171.5634</v>
      </c>
      <c r="E38" s="315">
        <f ca="1">MemCenDiario!F219</f>
        <v>152.5008</v>
      </c>
      <c r="F38" s="315">
        <f ca="1">MemCenDiario!G219</f>
        <v>114.37559999999999</v>
      </c>
      <c r="G38" s="315">
        <f ca="1">MemCenDiario!H219</f>
        <v>108.0214</v>
      </c>
      <c r="H38" s="315">
        <f ca="1">MemCenDiario!I219</f>
        <v>108.0214</v>
      </c>
      <c r="I38" s="315">
        <f ca="1">MemCenDiario!J219</f>
        <v>108.0214</v>
      </c>
      <c r="J38" s="315">
        <f ca="1">MemCenDiario!K219</f>
        <v>95.312999999999988</v>
      </c>
      <c r="K38" s="315">
        <f ca="1">MemCenDiario!L219</f>
        <v>114.37559999999999</v>
      </c>
      <c r="L38" s="315">
        <f ca="1">MemCenDiario!M219</f>
        <v>127.08399999999999</v>
      </c>
      <c r="M38" s="315">
        <f ca="1">MemCenDiario!N219</f>
        <v>127.08399999999999</v>
      </c>
      <c r="N38" s="315">
        <f ca="1">MemCenDiario!O219</f>
        <v>133.43819999999999</v>
      </c>
      <c r="O38" s="315">
        <f ca="1">MemCenDiario!P219</f>
        <v>0</v>
      </c>
      <c r="P38" s="315">
        <f ca="1">MemCenDiario!Q219</f>
        <v>0</v>
      </c>
      <c r="Q38" s="315">
        <f ca="1">MemCenDiario!R219</f>
        <v>0</v>
      </c>
      <c r="R38" s="315">
        <f ca="1">MemCenDiario!S219</f>
        <v>0</v>
      </c>
      <c r="S38" s="315">
        <f ca="1">MemCenDiario!T219</f>
        <v>0</v>
      </c>
      <c r="T38" s="315">
        <f ca="1">MemCenDiario!U219</f>
        <v>0</v>
      </c>
      <c r="U38" s="315">
        <f ca="1">MemCenDiario!V219</f>
        <v>0</v>
      </c>
      <c r="V38" s="315">
        <f ca="1">MemCenDiario!W219</f>
        <v>0</v>
      </c>
      <c r="W38" s="315">
        <f ca="1">MemCenDiario!X219</f>
        <v>0</v>
      </c>
      <c r="X38" s="315">
        <f ca="1">MemCenDiario!Y219</f>
        <v>0</v>
      </c>
      <c r="Y38" s="315">
        <f ca="1">MemCenDiario!Z219</f>
        <v>0</v>
      </c>
      <c r="Z38" s="315">
        <f ca="1">MemCenDiario!AA219</f>
        <v>0</v>
      </c>
      <c r="AA38" s="315">
        <f ca="1">MemCenDiario!AB219</f>
        <v>0</v>
      </c>
      <c r="AB38" s="370">
        <f ca="1">MemCenDiario!AC219</f>
        <v>0</v>
      </c>
      <c r="AC38" s="310" t="str">
        <f>IF(_tipo="Semanal",SUMPRODUCT(C38:H38,Prevs!$D$5:$I$5)/SUM(Prevs!$D$5:$I$5),"")</f>
        <v/>
      </c>
    </row>
    <row r="39" spans="1:29" x14ac:dyDescent="0.25">
      <c r="A39" s="526"/>
      <c r="B39" s="233" t="s">
        <v>19</v>
      </c>
      <c r="C39" s="312">
        <f ca="1">MemCenDiario!D224</f>
        <v>201.10740000000001</v>
      </c>
      <c r="D39" s="312">
        <f ca="1">MemCenDiario!E224</f>
        <v>231.09710000000001</v>
      </c>
      <c r="E39" s="312">
        <f ca="1">MemCenDiario!F224</f>
        <v>183.46639999999999</v>
      </c>
      <c r="F39" s="312">
        <f ca="1">MemCenDiario!G224</f>
        <v>132.3075</v>
      </c>
      <c r="G39" s="312">
        <f ca="1">MemCenDiario!H224</f>
        <v>164.06129999999999</v>
      </c>
      <c r="H39" s="312">
        <f ca="1">MemCenDiario!I224</f>
        <v>174.64590000000001</v>
      </c>
      <c r="I39" s="312">
        <f ca="1">MemCenDiario!J224</f>
        <v>202.8715</v>
      </c>
      <c r="J39" s="312">
        <f ca="1">MemCenDiario!K224</f>
        <v>224.04069999999999</v>
      </c>
      <c r="K39" s="312">
        <f ca="1">MemCenDiario!L224</f>
        <v>275.19959999999998</v>
      </c>
      <c r="L39" s="312">
        <f ca="1">MemCenDiario!M224</f>
        <v>299.89699999999999</v>
      </c>
      <c r="M39" s="312">
        <f ca="1">MemCenDiario!N224</f>
        <v>197.57920000000001</v>
      </c>
      <c r="N39" s="312">
        <f ca="1">MemCenDiario!O224</f>
        <v>169.3536</v>
      </c>
      <c r="O39" s="312">
        <f ca="1">MemCenDiario!P224</f>
        <v>0</v>
      </c>
      <c r="P39" s="312">
        <f ca="1">MemCenDiario!Q224</f>
        <v>0</v>
      </c>
      <c r="Q39" s="312">
        <f ca="1">MemCenDiario!R224</f>
        <v>0</v>
      </c>
      <c r="R39" s="312">
        <f ca="1">MemCenDiario!S224</f>
        <v>0</v>
      </c>
      <c r="S39" s="312">
        <f ca="1">MemCenDiario!T224</f>
        <v>0</v>
      </c>
      <c r="T39" s="312">
        <f ca="1">MemCenDiario!U224</f>
        <v>0</v>
      </c>
      <c r="U39" s="312">
        <f ca="1">MemCenDiario!V224</f>
        <v>0</v>
      </c>
      <c r="V39" s="312">
        <f ca="1">MemCenDiario!W224</f>
        <v>0</v>
      </c>
      <c r="W39" s="312">
        <f ca="1">MemCenDiario!X224</f>
        <v>0</v>
      </c>
      <c r="X39" s="312">
        <f ca="1">MemCenDiario!Y224</f>
        <v>0</v>
      </c>
      <c r="Y39" s="312">
        <f ca="1">MemCenDiario!Z224</f>
        <v>0</v>
      </c>
      <c r="Z39" s="312">
        <f ca="1">MemCenDiario!AA224</f>
        <v>0</v>
      </c>
      <c r="AA39" s="312">
        <f ca="1">MemCenDiario!AB224</f>
        <v>0</v>
      </c>
      <c r="AB39" s="371">
        <f ca="1">MemCenDiario!AC224</f>
        <v>0</v>
      </c>
      <c r="AC39" s="310" t="str">
        <f>IF(_tipo="Semanal",SUMPRODUCT(C39:H39,Prevs!$D$5:$I$5)/SUM(Prevs!$D$5:$I$5),"")</f>
        <v/>
      </c>
    </row>
    <row r="40" spans="1:29" x14ac:dyDescent="0.25">
      <c r="A40" s="526"/>
      <c r="B40" s="320" t="s">
        <v>6</v>
      </c>
      <c r="C40" s="315">
        <f ca="1">MemCenDiario!D230</f>
        <v>322.16580000000005</v>
      </c>
      <c r="D40" s="315">
        <f ca="1">MemCenDiario!E230</f>
        <v>323.21520000000004</v>
      </c>
      <c r="E40" s="315">
        <f ca="1">MemCenDiario!F230</f>
        <v>270.74520000000001</v>
      </c>
      <c r="F40" s="315">
        <f ca="1">MemCenDiario!G230</f>
        <v>201.48480000000001</v>
      </c>
      <c r="G40" s="315">
        <f ca="1">MemCenDiario!H230</f>
        <v>244.51020000000003</v>
      </c>
      <c r="H40" s="315">
        <f ca="1">MemCenDiario!I230</f>
        <v>307.47420000000005</v>
      </c>
      <c r="I40" s="315">
        <f ca="1">MemCenDiario!J230</f>
        <v>296.98020000000002</v>
      </c>
      <c r="J40" s="315">
        <f ca="1">MemCenDiario!K230</f>
        <v>239.26320000000001</v>
      </c>
      <c r="K40" s="315">
        <f ca="1">MemCenDiario!L230</f>
        <v>270.74520000000001</v>
      </c>
      <c r="L40" s="315">
        <f ca="1">MemCenDiario!M230</f>
        <v>354.69720000000001</v>
      </c>
      <c r="M40" s="315">
        <f ca="1">MemCenDiario!N230</f>
        <v>295.93080000000003</v>
      </c>
      <c r="N40" s="315">
        <f ca="1">MemCenDiario!O230</f>
        <v>267.59700000000004</v>
      </c>
      <c r="O40" s="315">
        <f ca="1">MemCenDiario!P230</f>
        <v>0</v>
      </c>
      <c r="P40" s="315">
        <f ca="1">MemCenDiario!Q230</f>
        <v>0</v>
      </c>
      <c r="Q40" s="315">
        <f ca="1">MemCenDiario!R230</f>
        <v>0</v>
      </c>
      <c r="R40" s="315">
        <f ca="1">MemCenDiario!S230</f>
        <v>0</v>
      </c>
      <c r="S40" s="315">
        <f ca="1">MemCenDiario!T230</f>
        <v>0</v>
      </c>
      <c r="T40" s="315">
        <f ca="1">MemCenDiario!U230</f>
        <v>0</v>
      </c>
      <c r="U40" s="315">
        <f ca="1">MemCenDiario!V230</f>
        <v>0</v>
      </c>
      <c r="V40" s="315">
        <f ca="1">MemCenDiario!W230</f>
        <v>0</v>
      </c>
      <c r="W40" s="315">
        <f ca="1">MemCenDiario!X230</f>
        <v>0</v>
      </c>
      <c r="X40" s="315">
        <f ca="1">MemCenDiario!Y230</f>
        <v>0</v>
      </c>
      <c r="Y40" s="315">
        <f ca="1">MemCenDiario!Z230</f>
        <v>0</v>
      </c>
      <c r="Z40" s="315">
        <f ca="1">MemCenDiario!AA230</f>
        <v>0</v>
      </c>
      <c r="AA40" s="315">
        <f ca="1">MemCenDiario!AB230</f>
        <v>0</v>
      </c>
      <c r="AB40" s="370">
        <f ca="1">MemCenDiario!AC230</f>
        <v>0</v>
      </c>
      <c r="AC40" s="365" t="str">
        <f>IF(_tipo="Semanal",SUMPRODUCT(C40:H40,Prevs!$D$5:$I$5)/SUM(Prevs!$D$5:$I$5),"")</f>
        <v/>
      </c>
    </row>
    <row r="41" spans="1:29" x14ac:dyDescent="0.25">
      <c r="A41" s="526"/>
      <c r="B41" s="236" t="s">
        <v>21</v>
      </c>
      <c r="C41" s="312">
        <f ca="1">MemCenDiario!D242</f>
        <v>12538.6551</v>
      </c>
      <c r="D41" s="312">
        <f ca="1">MemCenDiario!E242</f>
        <v>13397.459000000001</v>
      </c>
      <c r="E41" s="312">
        <f ca="1">MemCenDiario!F242</f>
        <v>13338.645700000001</v>
      </c>
      <c r="F41" s="312">
        <f ca="1">MemCenDiario!G242</f>
        <v>10777.333700000001</v>
      </c>
      <c r="G41" s="312">
        <f ca="1">MemCenDiario!H242</f>
        <v>6480.6797000000006</v>
      </c>
      <c r="H41" s="312">
        <f ca="1">MemCenDiario!I242</f>
        <v>4265.8330999999998</v>
      </c>
      <c r="I41" s="312">
        <f ca="1">MemCenDiario!J242</f>
        <v>3508.0095000000001</v>
      </c>
      <c r="J41" s="312">
        <f ca="1">MemCenDiario!K242</f>
        <v>3059.4332000000004</v>
      </c>
      <c r="K41" s="312">
        <f ca="1">MemCenDiario!L242</f>
        <v>2736.0659000000005</v>
      </c>
      <c r="L41" s="312">
        <f ca="1">MemCenDiario!M242</f>
        <v>2938.2668000000003</v>
      </c>
      <c r="M41" s="312">
        <f ca="1">MemCenDiario!N242</f>
        <v>4745.4453000000003</v>
      </c>
      <c r="N41" s="312">
        <f ca="1">MemCenDiario!O242</f>
        <v>8861.7826000000005</v>
      </c>
      <c r="O41" s="312">
        <f ca="1">MemCenDiario!P242</f>
        <v>0</v>
      </c>
      <c r="P41" s="312">
        <f ca="1">MemCenDiario!Q242</f>
        <v>0</v>
      </c>
      <c r="Q41" s="312">
        <f ca="1">MemCenDiario!R242</f>
        <v>0</v>
      </c>
      <c r="R41" s="312">
        <f ca="1">MemCenDiario!S242</f>
        <v>0</v>
      </c>
      <c r="S41" s="312">
        <f ca="1">MemCenDiario!T242</f>
        <v>0</v>
      </c>
      <c r="T41" s="312">
        <f ca="1">MemCenDiario!U242</f>
        <v>0</v>
      </c>
      <c r="U41" s="312">
        <f ca="1">MemCenDiario!V242</f>
        <v>0</v>
      </c>
      <c r="V41" s="312">
        <f ca="1">MemCenDiario!W242</f>
        <v>0</v>
      </c>
      <c r="W41" s="312">
        <f ca="1">MemCenDiario!X242</f>
        <v>0</v>
      </c>
      <c r="X41" s="312">
        <f ca="1">MemCenDiario!Y242</f>
        <v>0</v>
      </c>
      <c r="Y41" s="312">
        <f ca="1">MemCenDiario!Z242</f>
        <v>0</v>
      </c>
      <c r="Z41" s="312">
        <f ca="1">MemCenDiario!AA242</f>
        <v>0</v>
      </c>
      <c r="AA41" s="312">
        <f ca="1">MemCenDiario!AB242</f>
        <v>0</v>
      </c>
      <c r="AB41" s="371">
        <f ca="1">MemCenDiario!AC242</f>
        <v>0</v>
      </c>
      <c r="AC41" s="366" t="str">
        <f>IF(_tipo="Semanal",SUMPRODUCT(C41:H41,Prevs!$D$5:$I$5)/SUM(Prevs!$D$5:$I$5),"")</f>
        <v/>
      </c>
    </row>
    <row r="42" spans="1:29" x14ac:dyDescent="0.25">
      <c r="A42" s="526"/>
      <c r="B42" s="321" t="s">
        <v>25</v>
      </c>
      <c r="C42" s="315">
        <f ca="1">MemCenDiario!D247</f>
        <v>555.55499999999995</v>
      </c>
      <c r="D42" s="315">
        <f ca="1">MemCenDiario!E247</f>
        <v>415.41499999999996</v>
      </c>
      <c r="E42" s="315">
        <f ca="1">MemCenDiario!F247</f>
        <v>338.90999999999997</v>
      </c>
      <c r="F42" s="315">
        <f ca="1">MemCenDiario!G247</f>
        <v>230.23</v>
      </c>
      <c r="G42" s="315">
        <f ca="1">MemCenDiario!H247</f>
        <v>139.42499999999998</v>
      </c>
      <c r="H42" s="315">
        <f ca="1">MemCenDiario!I247</f>
        <v>110.11</v>
      </c>
      <c r="I42" s="315">
        <f ca="1">MemCenDiario!J247</f>
        <v>92.95</v>
      </c>
      <c r="J42" s="315">
        <f ca="1">MemCenDiario!K247</f>
        <v>78.649999999999991</v>
      </c>
      <c r="K42" s="315">
        <f ca="1">MemCenDiario!L247</f>
        <v>71.5</v>
      </c>
      <c r="L42" s="315">
        <f ca="1">MemCenDiario!M247</f>
        <v>113.68499999999999</v>
      </c>
      <c r="M42" s="315">
        <f ca="1">MemCenDiario!N247</f>
        <v>320.32</v>
      </c>
      <c r="N42" s="315">
        <f ca="1">MemCenDiario!O247</f>
        <v>612.755</v>
      </c>
      <c r="O42" s="315">
        <f ca="1">MemCenDiario!P247</f>
        <v>0</v>
      </c>
      <c r="P42" s="315">
        <f ca="1">MemCenDiario!Q247</f>
        <v>0</v>
      </c>
      <c r="Q42" s="315">
        <f ca="1">MemCenDiario!R247</f>
        <v>0</v>
      </c>
      <c r="R42" s="315">
        <f ca="1">MemCenDiario!S247</f>
        <v>0</v>
      </c>
      <c r="S42" s="315">
        <f ca="1">MemCenDiario!T247</f>
        <v>0</v>
      </c>
      <c r="T42" s="315">
        <f ca="1">MemCenDiario!U247</f>
        <v>0</v>
      </c>
      <c r="U42" s="315">
        <f ca="1">MemCenDiario!V247</f>
        <v>0</v>
      </c>
      <c r="V42" s="315">
        <f ca="1">MemCenDiario!W247</f>
        <v>0</v>
      </c>
      <c r="W42" s="315">
        <f ca="1">MemCenDiario!X247</f>
        <v>0</v>
      </c>
      <c r="X42" s="315">
        <f ca="1">MemCenDiario!Y247</f>
        <v>0</v>
      </c>
      <c r="Y42" s="315">
        <f ca="1">MemCenDiario!Z247</f>
        <v>0</v>
      </c>
      <c r="Z42" s="315">
        <f ca="1">MemCenDiario!AA247</f>
        <v>0</v>
      </c>
      <c r="AA42" s="315">
        <f ca="1">MemCenDiario!AB247</f>
        <v>0</v>
      </c>
      <c r="AB42" s="370">
        <f ca="1">MemCenDiario!AC247</f>
        <v>0</v>
      </c>
      <c r="AC42" s="310" t="str">
        <f>IF(_tipo="Semanal",SUMPRODUCT(C42:H42,Prevs!$D$5:$I$5)/SUM(Prevs!$D$5:$I$5),"")</f>
        <v/>
      </c>
    </row>
    <row r="43" spans="1:29" x14ac:dyDescent="0.25">
      <c r="A43" s="526"/>
      <c r="B43" s="235" t="s">
        <v>22</v>
      </c>
      <c r="C43" s="312">
        <f ca="1">MemCenDiario!D252</f>
        <v>241.41920000000002</v>
      </c>
      <c r="D43" s="312">
        <f ca="1">MemCenDiario!E252</f>
        <v>268.28559999999999</v>
      </c>
      <c r="E43" s="312">
        <f ca="1">MemCenDiario!F252</f>
        <v>286.44880000000001</v>
      </c>
      <c r="F43" s="312">
        <f ca="1">MemCenDiario!G252</f>
        <v>252.39280000000002</v>
      </c>
      <c r="G43" s="312">
        <f ca="1">MemCenDiario!H252</f>
        <v>162.71200000000002</v>
      </c>
      <c r="H43" s="312">
        <f ca="1">MemCenDiario!I252</f>
        <v>113.89840000000001</v>
      </c>
      <c r="I43" s="312">
        <f ca="1">MemCenDiario!J252</f>
        <v>98.005600000000001</v>
      </c>
      <c r="J43" s="312">
        <f ca="1">MemCenDiario!K252</f>
        <v>89.680800000000005</v>
      </c>
      <c r="K43" s="312">
        <f ca="1">MemCenDiario!L252</f>
        <v>87.41040000000001</v>
      </c>
      <c r="L43" s="312">
        <f ca="1">MemCenDiario!M252</f>
        <v>105.5736</v>
      </c>
      <c r="M43" s="312">
        <f ca="1">MemCenDiario!N252</f>
        <v>147.57599999999999</v>
      </c>
      <c r="N43" s="312">
        <f ca="1">MemCenDiario!O252</f>
        <v>197.1464</v>
      </c>
      <c r="O43" s="312">
        <f ca="1">MemCenDiario!P252</f>
        <v>0</v>
      </c>
      <c r="P43" s="312">
        <f ca="1">MemCenDiario!Q252</f>
        <v>0</v>
      </c>
      <c r="Q43" s="312">
        <f ca="1">MemCenDiario!R252</f>
        <v>0</v>
      </c>
      <c r="R43" s="312">
        <f ca="1">MemCenDiario!S252</f>
        <v>0</v>
      </c>
      <c r="S43" s="312">
        <f ca="1">MemCenDiario!T252</f>
        <v>0</v>
      </c>
      <c r="T43" s="312">
        <f ca="1">MemCenDiario!U252</f>
        <v>0</v>
      </c>
      <c r="U43" s="312">
        <f ca="1">MemCenDiario!V252</f>
        <v>0</v>
      </c>
      <c r="V43" s="312">
        <f ca="1">MemCenDiario!W252</f>
        <v>0</v>
      </c>
      <c r="W43" s="312">
        <f ca="1">MemCenDiario!X252</f>
        <v>0</v>
      </c>
      <c r="X43" s="312">
        <f ca="1">MemCenDiario!Y252</f>
        <v>0</v>
      </c>
      <c r="Y43" s="312">
        <f ca="1">MemCenDiario!Z252</f>
        <v>0</v>
      </c>
      <c r="Z43" s="312">
        <f ca="1">MemCenDiario!AA252</f>
        <v>0</v>
      </c>
      <c r="AA43" s="312">
        <f ca="1">MemCenDiario!AB252</f>
        <v>0</v>
      </c>
      <c r="AB43" s="371">
        <f ca="1">MemCenDiario!AC252</f>
        <v>0</v>
      </c>
      <c r="AC43" s="310" t="str">
        <f>IF(_tipo="Semanal",SUMPRODUCT(C43:H43,Prevs!$D$5:$I$5)/SUM(Prevs!$D$5:$I$5),"")</f>
        <v/>
      </c>
    </row>
    <row r="44" spans="1:29" x14ac:dyDescent="0.25">
      <c r="A44" s="526"/>
      <c r="B44" s="322" t="s">
        <v>23</v>
      </c>
      <c r="C44" s="315">
        <f ca="1">MemCenDiario!D257</f>
        <v>146.03820000000002</v>
      </c>
      <c r="D44" s="315">
        <f ca="1">MemCenDiario!E257</f>
        <v>141.29670000000002</v>
      </c>
      <c r="E44" s="315">
        <f ca="1">MemCenDiario!F257</f>
        <v>142.245</v>
      </c>
      <c r="F44" s="315">
        <f ca="1">MemCenDiario!G257</f>
        <v>119.4858</v>
      </c>
      <c r="G44" s="315">
        <f ca="1">MemCenDiario!H257</f>
        <v>72.070800000000006</v>
      </c>
      <c r="H44" s="315">
        <f ca="1">MemCenDiario!I257</f>
        <v>49.311599999999999</v>
      </c>
      <c r="I44" s="315">
        <f ca="1">MemCenDiario!J257</f>
        <v>49.311599999999999</v>
      </c>
      <c r="J44" s="315">
        <f ca="1">MemCenDiario!K257</f>
        <v>39.828600000000002</v>
      </c>
      <c r="K44" s="315">
        <f ca="1">MemCenDiario!L257</f>
        <v>27.500700000000002</v>
      </c>
      <c r="L44" s="315">
        <f ca="1">MemCenDiario!M257</f>
        <v>32.242200000000004</v>
      </c>
      <c r="M44" s="315">
        <f ca="1">MemCenDiario!N257</f>
        <v>89.140200000000007</v>
      </c>
      <c r="N44" s="315">
        <f ca="1">MemCenDiario!O257</f>
        <v>184.91849999999999</v>
      </c>
      <c r="O44" s="315">
        <f ca="1">MemCenDiario!P257</f>
        <v>0</v>
      </c>
      <c r="P44" s="315">
        <f ca="1">MemCenDiario!Q257</f>
        <v>0</v>
      </c>
      <c r="Q44" s="315">
        <f ca="1">MemCenDiario!R257</f>
        <v>0</v>
      </c>
      <c r="R44" s="315">
        <f ca="1">MemCenDiario!S257</f>
        <v>0</v>
      </c>
      <c r="S44" s="315">
        <f ca="1">MemCenDiario!T257</f>
        <v>0</v>
      </c>
      <c r="T44" s="315">
        <f ca="1">MemCenDiario!U257</f>
        <v>0</v>
      </c>
      <c r="U44" s="315">
        <f ca="1">MemCenDiario!V257</f>
        <v>0</v>
      </c>
      <c r="V44" s="315">
        <f ca="1">MemCenDiario!W257</f>
        <v>0</v>
      </c>
      <c r="W44" s="315">
        <f ca="1">MemCenDiario!X257</f>
        <v>0</v>
      </c>
      <c r="X44" s="315">
        <f ca="1">MemCenDiario!Y257</f>
        <v>0</v>
      </c>
      <c r="Y44" s="315">
        <f ca="1">MemCenDiario!Z257</f>
        <v>0</v>
      </c>
      <c r="Z44" s="315">
        <f ca="1">MemCenDiario!AA257</f>
        <v>0</v>
      </c>
      <c r="AA44" s="315">
        <f ca="1">MemCenDiario!AB257</f>
        <v>0</v>
      </c>
      <c r="AB44" s="370">
        <f ca="1">MemCenDiario!AC257</f>
        <v>0</v>
      </c>
      <c r="AC44" s="365" t="str">
        <f>IF(_tipo="Semanal",SUMPRODUCT(C44:H44,Prevs!$D$5:$I$5)/SUM(Prevs!$D$5:$I$5),"")</f>
        <v/>
      </c>
    </row>
    <row r="45" spans="1:29" x14ac:dyDescent="0.25">
      <c r="A45" s="526"/>
      <c r="B45" s="237" t="s">
        <v>27</v>
      </c>
      <c r="C45" s="312">
        <f ca="1">MemCenDiario!D267</f>
        <v>9554.4193999999989</v>
      </c>
      <c r="D45" s="312">
        <f ca="1">MemCenDiario!E267</f>
        <v>12796.3284</v>
      </c>
      <c r="E45" s="312">
        <f ca="1">MemCenDiario!F267</f>
        <v>14932.246800000001</v>
      </c>
      <c r="F45" s="312">
        <f ca="1">MemCenDiario!G267</f>
        <v>14563.132</v>
      </c>
      <c r="G45" s="312">
        <f ca="1">MemCenDiario!H267</f>
        <v>9233.9483999999993</v>
      </c>
      <c r="H45" s="312">
        <f ca="1">MemCenDiario!I267</f>
        <v>4386.7536</v>
      </c>
      <c r="I45" s="312">
        <f ca="1">MemCenDiario!J267</f>
        <v>2574.9773999999998</v>
      </c>
      <c r="J45" s="312">
        <f ca="1">MemCenDiario!K267</f>
        <v>1824.83</v>
      </c>
      <c r="K45" s="312">
        <f ca="1">MemCenDiario!L267</f>
        <v>1468.0178000000001</v>
      </c>
      <c r="L45" s="312">
        <f ca="1">MemCenDiario!M267</f>
        <v>1687.4384</v>
      </c>
      <c r="M45" s="312">
        <f ca="1">MemCenDiario!N267</f>
        <v>2859.0207999999998</v>
      </c>
      <c r="N45" s="312">
        <f ca="1">MemCenDiario!O267</f>
        <v>5589.1681999999992</v>
      </c>
      <c r="O45" s="312">
        <f ca="1">MemCenDiario!P267</f>
        <v>0</v>
      </c>
      <c r="P45" s="312">
        <f ca="1">MemCenDiario!Q267</f>
        <v>0</v>
      </c>
      <c r="Q45" s="312">
        <f ca="1">MemCenDiario!R267</f>
        <v>0</v>
      </c>
      <c r="R45" s="312">
        <f ca="1">MemCenDiario!S267</f>
        <v>0</v>
      </c>
      <c r="S45" s="312">
        <f ca="1">MemCenDiario!T267</f>
        <v>0</v>
      </c>
      <c r="T45" s="312">
        <f ca="1">MemCenDiario!U267</f>
        <v>0</v>
      </c>
      <c r="U45" s="312">
        <f ca="1">MemCenDiario!V267</f>
        <v>0</v>
      </c>
      <c r="V45" s="312">
        <f ca="1">MemCenDiario!W267</f>
        <v>0</v>
      </c>
      <c r="W45" s="312">
        <f ca="1">MemCenDiario!X267</f>
        <v>0</v>
      </c>
      <c r="X45" s="312">
        <f ca="1">MemCenDiario!Y267</f>
        <v>0</v>
      </c>
      <c r="Y45" s="312">
        <f ca="1">MemCenDiario!Z267</f>
        <v>0</v>
      </c>
      <c r="Z45" s="312">
        <f ca="1">MemCenDiario!AA267</f>
        <v>0</v>
      </c>
      <c r="AA45" s="312">
        <f ca="1">MemCenDiario!AB267</f>
        <v>0</v>
      </c>
      <c r="AB45" s="371">
        <f ca="1">MemCenDiario!AC267</f>
        <v>0</v>
      </c>
      <c r="AC45" s="367" t="str">
        <f>IF(_tipo="Semanal",SUMPRODUCT(C45:H45,Prevs!$D$5:$I$5)/SUM(Prevs!$D$5:$I$5),"")</f>
        <v/>
      </c>
    </row>
    <row r="46" spans="1:29" x14ac:dyDescent="0.25">
      <c r="A46" s="526"/>
      <c r="B46" s="323" t="s">
        <v>29</v>
      </c>
      <c r="C46" s="315">
        <f ca="1">MemCenDiario!D274</f>
        <v>266.30810000000002</v>
      </c>
      <c r="D46" s="315">
        <f ca="1">MemCenDiario!E274</f>
        <v>406.06050000000005</v>
      </c>
      <c r="E46" s="315">
        <f ca="1">MemCenDiario!F274</f>
        <v>533.3626999999999</v>
      </c>
      <c r="F46" s="315">
        <f ca="1">MemCenDiario!G274</f>
        <v>712.86449999999991</v>
      </c>
      <c r="G46" s="315">
        <f ca="1">MemCenDiario!H274</f>
        <v>823.09910000000002</v>
      </c>
      <c r="H46" s="315">
        <f ca="1">MemCenDiario!I274</f>
        <v>747.60470000000009</v>
      </c>
      <c r="I46" s="315">
        <f ca="1">MemCenDiario!J274</f>
        <v>513.16419999999994</v>
      </c>
      <c r="J46" s="315">
        <f ca="1">MemCenDiario!K274</f>
        <v>338.08960000000002</v>
      </c>
      <c r="K46" s="315">
        <f ca="1">MemCenDiario!L274</f>
        <v>227.39760000000001</v>
      </c>
      <c r="L46" s="315">
        <f ca="1">MemCenDiario!M274</f>
        <v>156.9599</v>
      </c>
      <c r="M46" s="315">
        <f ca="1">MemCenDiario!N274</f>
        <v>137.8663</v>
      </c>
      <c r="N46" s="315">
        <f ca="1">MemCenDiario!O274</f>
        <v>170.0016</v>
      </c>
      <c r="O46" s="315">
        <f ca="1">MemCenDiario!P274</f>
        <v>0</v>
      </c>
      <c r="P46" s="315">
        <f ca="1">MemCenDiario!Q274</f>
        <v>0</v>
      </c>
      <c r="Q46" s="315">
        <f ca="1">MemCenDiario!R274</f>
        <v>0</v>
      </c>
      <c r="R46" s="315">
        <f ca="1">MemCenDiario!S274</f>
        <v>0</v>
      </c>
      <c r="S46" s="315">
        <f ca="1">MemCenDiario!T274</f>
        <v>0</v>
      </c>
      <c r="T46" s="315">
        <f ca="1">MemCenDiario!U274</f>
        <v>0</v>
      </c>
      <c r="U46" s="315">
        <f ca="1">MemCenDiario!V274</f>
        <v>0</v>
      </c>
      <c r="V46" s="315">
        <f ca="1">MemCenDiario!W274</f>
        <v>0</v>
      </c>
      <c r="W46" s="315">
        <f ca="1">MemCenDiario!X274</f>
        <v>0</v>
      </c>
      <c r="X46" s="315">
        <f ca="1">MemCenDiario!Y274</f>
        <v>0</v>
      </c>
      <c r="Y46" s="315">
        <f ca="1">MemCenDiario!Z274</f>
        <v>0</v>
      </c>
      <c r="Z46" s="315">
        <f ca="1">MemCenDiario!AA274</f>
        <v>0</v>
      </c>
      <c r="AA46" s="315">
        <f ca="1">MemCenDiario!AB274</f>
        <v>0</v>
      </c>
      <c r="AB46" s="370">
        <f ca="1">MemCenDiario!AC274</f>
        <v>0</v>
      </c>
      <c r="AC46" s="310" t="str">
        <f>IF(_tipo="Semanal",SUMPRODUCT(C46:H46,Prevs!$D$5:$I$5)/SUM(Prevs!$D$5:$I$5),"")</f>
        <v/>
      </c>
    </row>
    <row r="47" spans="1:29" x14ac:dyDescent="0.25">
      <c r="A47" s="526"/>
      <c r="B47" s="237" t="s">
        <v>288</v>
      </c>
      <c r="C47" s="312">
        <f ca="1">MemCenDiario!D281</f>
        <v>260.51890000000003</v>
      </c>
      <c r="D47" s="312">
        <f ca="1">MemCenDiario!E281</f>
        <v>479.85730000000001</v>
      </c>
      <c r="E47" s="312">
        <f ca="1">MemCenDiario!F281</f>
        <v>720.48630000000003</v>
      </c>
      <c r="F47" s="312">
        <f ca="1">MemCenDiario!G281</f>
        <v>894.37529999999992</v>
      </c>
      <c r="G47" s="312">
        <f ca="1">MemCenDiario!H281</f>
        <v>959.06510000000003</v>
      </c>
      <c r="H47" s="312">
        <f ca="1">MemCenDiario!I281</f>
        <v>751.80610000000001</v>
      </c>
      <c r="I47" s="312">
        <f ca="1">MemCenDiario!J281</f>
        <v>556.2971</v>
      </c>
      <c r="J47" s="312">
        <f ca="1">MemCenDiario!K281</f>
        <v>372.53809999999999</v>
      </c>
      <c r="K47" s="312">
        <f ca="1">MemCenDiario!L281</f>
        <v>216.51839999999999</v>
      </c>
      <c r="L47" s="312">
        <f ca="1">MemCenDiario!M281</f>
        <v>130.3492</v>
      </c>
      <c r="M47" s="312">
        <f ca="1">MemCenDiario!N281</f>
        <v>96.509200000000007</v>
      </c>
      <c r="N47" s="312">
        <f ca="1">MemCenDiario!O281</f>
        <v>119.53919999999999</v>
      </c>
      <c r="O47" s="312">
        <f ca="1">MemCenDiario!P281</f>
        <v>0</v>
      </c>
      <c r="P47" s="312">
        <f ca="1">MemCenDiario!Q281</f>
        <v>0</v>
      </c>
      <c r="Q47" s="312">
        <f ca="1">MemCenDiario!R281</f>
        <v>0</v>
      </c>
      <c r="R47" s="312">
        <f ca="1">MemCenDiario!S281</f>
        <v>0</v>
      </c>
      <c r="S47" s="312">
        <f ca="1">MemCenDiario!T281</f>
        <v>0</v>
      </c>
      <c r="T47" s="312">
        <f ca="1">MemCenDiario!U281</f>
        <v>0</v>
      </c>
      <c r="U47" s="312">
        <f ca="1">MemCenDiario!V281</f>
        <v>0</v>
      </c>
      <c r="V47" s="312">
        <f ca="1">MemCenDiario!W281</f>
        <v>0</v>
      </c>
      <c r="W47" s="312">
        <f ca="1">MemCenDiario!X281</f>
        <v>0</v>
      </c>
      <c r="X47" s="312">
        <f ca="1">MemCenDiario!Y281</f>
        <v>0</v>
      </c>
      <c r="Y47" s="312">
        <f ca="1">MemCenDiario!Z281</f>
        <v>0</v>
      </c>
      <c r="Z47" s="312">
        <f ca="1">MemCenDiario!AA281</f>
        <v>0</v>
      </c>
      <c r="AA47" s="312">
        <f ca="1">MemCenDiario!AB281</f>
        <v>0</v>
      </c>
      <c r="AB47" s="371">
        <f ca="1">MemCenDiario!AC281</f>
        <v>0</v>
      </c>
      <c r="AC47" s="310" t="str">
        <f>IF(_tipo="Semanal",SUMPRODUCT(C47:H47,Prevs!$D$5:$I$5)/SUM(Prevs!$D$5:$I$5),"")</f>
        <v/>
      </c>
    </row>
    <row r="48" spans="1:29" ht="15.75" thickBot="1" x14ac:dyDescent="0.3">
      <c r="A48" s="527"/>
      <c r="B48" s="372" t="s">
        <v>700</v>
      </c>
      <c r="C48" s="373">
        <f ca="1">MemCenDiario!D287</f>
        <v>5845.0779999999995</v>
      </c>
      <c r="D48" s="373">
        <f ca="1">MemCenDiario!E287</f>
        <v>9702.3734999999997</v>
      </c>
      <c r="E48" s="373">
        <f ca="1">MemCenDiario!F287</f>
        <v>11862.904</v>
      </c>
      <c r="F48" s="373">
        <f ca="1">MemCenDiario!G287</f>
        <v>12207.64</v>
      </c>
      <c r="G48" s="373">
        <f ca="1">MemCenDiario!H287</f>
        <v>10470.178</v>
      </c>
      <c r="H48" s="373">
        <f ca="1">MemCenDiario!I287</f>
        <v>4808.5619999999999</v>
      </c>
      <c r="I48" s="373">
        <f ca="1">MemCenDiario!J287</f>
        <v>1608.5220000000002</v>
      </c>
      <c r="J48" s="373">
        <f ca="1">MemCenDiario!K287</f>
        <v>648.53949999999998</v>
      </c>
      <c r="K48" s="373">
        <f ca="1">MemCenDiario!L287</f>
        <v>349.87549999999999</v>
      </c>
      <c r="L48" s="373">
        <f ca="1">MemCenDiario!M287</f>
        <v>399.01499999999999</v>
      </c>
      <c r="M48" s="373">
        <f ca="1">MemCenDiario!N287</f>
        <v>967.81350000000009</v>
      </c>
      <c r="N48" s="373">
        <f ca="1">MemCenDiario!O287</f>
        <v>2536.819</v>
      </c>
      <c r="O48" s="373">
        <f ca="1">MemCenDiario!P287</f>
        <v>0</v>
      </c>
      <c r="P48" s="373">
        <f ca="1">MemCenDiario!Q287</f>
        <v>0</v>
      </c>
      <c r="Q48" s="373">
        <f ca="1">MemCenDiario!R287</f>
        <v>0</v>
      </c>
      <c r="R48" s="373">
        <f ca="1">MemCenDiario!S287</f>
        <v>0</v>
      </c>
      <c r="S48" s="373">
        <f ca="1">MemCenDiario!T287</f>
        <v>0</v>
      </c>
      <c r="T48" s="373">
        <f ca="1">MemCenDiario!U287</f>
        <v>0</v>
      </c>
      <c r="U48" s="373">
        <f ca="1">MemCenDiario!V287</f>
        <v>0</v>
      </c>
      <c r="V48" s="373">
        <f ca="1">MemCenDiario!W287</f>
        <v>0</v>
      </c>
      <c r="W48" s="373">
        <f ca="1">MemCenDiario!X287</f>
        <v>0</v>
      </c>
      <c r="X48" s="373">
        <f ca="1">MemCenDiario!Y287</f>
        <v>0</v>
      </c>
      <c r="Y48" s="373">
        <f ca="1">MemCenDiario!Z287</f>
        <v>0</v>
      </c>
      <c r="Z48" s="373">
        <f ca="1">MemCenDiario!AA287</f>
        <v>0</v>
      </c>
      <c r="AA48" s="373">
        <f ca="1">MemCenDiario!AB287</f>
        <v>0</v>
      </c>
      <c r="AB48" s="374">
        <f ca="1">MemCenDiario!AC287</f>
        <v>0</v>
      </c>
      <c r="AC48" s="311" t="str">
        <f>IF(_tipo="Semanal",SUMPRODUCT(C48:H48,Prevs!$D$5:$I$5)/SUM(Prevs!$D$5:$I$5),"")</f>
        <v/>
      </c>
    </row>
    <row r="49" spans="1:43" ht="15.75" thickBot="1" x14ac:dyDescent="0.3">
      <c r="B49" s="316" t="s">
        <v>708</v>
      </c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30"/>
      <c r="AC49" s="238"/>
      <c r="AQ49" s="44" t="s">
        <v>749</v>
      </c>
    </row>
    <row r="50" spans="1:43" ht="15" customHeight="1" x14ac:dyDescent="0.25">
      <c r="A50" s="524" t="s">
        <v>707</v>
      </c>
      <c r="B50" s="346" t="s">
        <v>692</v>
      </c>
      <c r="C50" s="368">
        <f ca="1">MemCenDiario!D170+MemCenDiario!D161+MemCenDiario!D140+MemCenDiario!D135+MemCenDiario!D126+MemCenDiario!D114+MemCenDiario!D109+MemCenDiario!D104+MemCenDiario!D50</f>
        <v>10400.256600000001</v>
      </c>
      <c r="D50" s="368">
        <f ca="1">MemCenDiario!E170+MemCenDiario!E161+MemCenDiario!E140+MemCenDiario!E135+MemCenDiario!E126+MemCenDiario!E114+MemCenDiario!E109+MemCenDiario!E104+MemCenDiario!E50</f>
        <v>10539.1939</v>
      </c>
      <c r="E50" s="368">
        <f ca="1">MemCenDiario!F170+MemCenDiario!F161+MemCenDiario!F140+MemCenDiario!F135+MemCenDiario!F126+MemCenDiario!F114+MemCenDiario!F109+MemCenDiario!F104+MemCenDiario!F50</f>
        <v>9931.5420000000013</v>
      </c>
      <c r="F50" s="368">
        <f ca="1">MemCenDiario!G170+MemCenDiario!G161+MemCenDiario!G140+MemCenDiario!G135+MemCenDiario!G126+MemCenDiario!G114+MemCenDiario!G109+MemCenDiario!G104+MemCenDiario!G50</f>
        <v>7450.5704000000005</v>
      </c>
      <c r="G50" s="368">
        <f ca="1">MemCenDiario!H170+MemCenDiario!H161+MemCenDiario!H140+MemCenDiario!H135+MemCenDiario!H126+MemCenDiario!H114+MemCenDiario!H109+MemCenDiario!H104+MemCenDiario!H50</f>
        <v>4665.8769000000002</v>
      </c>
      <c r="H50" s="368">
        <f ca="1">MemCenDiario!I170+MemCenDiario!I161+MemCenDiario!I140+MemCenDiario!I135+MemCenDiario!I126+MemCenDiario!I114+MemCenDiario!I109+MemCenDiario!I104+MemCenDiario!I50</f>
        <v>3556.9421000000002</v>
      </c>
      <c r="I50" s="368">
        <f ca="1">MemCenDiario!J170+MemCenDiario!J161+MemCenDiario!J140+MemCenDiario!J135+MemCenDiario!J126+MemCenDiario!J114+MemCenDiario!J109+MemCenDiario!J104+MemCenDiario!J50</f>
        <v>2922.0228000000002</v>
      </c>
      <c r="J50" s="368">
        <f ca="1">MemCenDiario!K170+MemCenDiario!K161+MemCenDiario!K140+MemCenDiario!K135+MemCenDiario!K126+MemCenDiario!K114+MemCenDiario!K109+MemCenDiario!K104+MemCenDiario!K50</f>
        <v>2467.4157</v>
      </c>
      <c r="K50" s="368">
        <f ca="1">MemCenDiario!L170+MemCenDiario!L161+MemCenDiario!L140+MemCenDiario!L135+MemCenDiario!L126+MemCenDiario!L114+MemCenDiario!L109+MemCenDiario!L104+MemCenDiario!L50</f>
        <v>2449.7529</v>
      </c>
      <c r="L50" s="368">
        <f ca="1">MemCenDiario!M170+MemCenDiario!M161+MemCenDiario!M140+MemCenDiario!M135+MemCenDiario!M126+MemCenDiario!M114+MemCenDiario!M109+MemCenDiario!M104+MemCenDiario!M50</f>
        <v>3144.6912000000002</v>
      </c>
      <c r="M50" s="368">
        <f ca="1">MemCenDiario!N170+MemCenDiario!N161+MemCenDiario!N140+MemCenDiario!N135+MemCenDiario!N126+MemCenDiario!N114+MemCenDiario!N109+MemCenDiario!N104+MemCenDiario!N50</f>
        <v>5115.7696000000005</v>
      </c>
      <c r="N50" s="368">
        <f ca="1">MemCenDiario!O170+MemCenDiario!O161+MemCenDiario!O140+MemCenDiario!O135+MemCenDiario!O126+MemCenDiario!O114+MemCenDiario!O109+MemCenDiario!O104+MemCenDiario!O50</f>
        <v>8419.612799999999</v>
      </c>
      <c r="O50" s="368">
        <f ca="1">MemCenDiario!P170+MemCenDiario!P161+MemCenDiario!P140+MemCenDiario!P135+MemCenDiario!P126+MemCenDiario!P114+MemCenDiario!P109+MemCenDiario!P104+MemCenDiario!P50</f>
        <v>0</v>
      </c>
      <c r="P50" s="368">
        <f ca="1">MemCenDiario!Q170+MemCenDiario!Q161+MemCenDiario!Q140+MemCenDiario!Q135+MemCenDiario!Q126+MemCenDiario!Q114+MemCenDiario!Q109+MemCenDiario!Q104+MemCenDiario!Q50</f>
        <v>0</v>
      </c>
      <c r="Q50" s="368">
        <f ca="1">MemCenDiario!R170+MemCenDiario!R161+MemCenDiario!R140+MemCenDiario!R135+MemCenDiario!R126+MemCenDiario!R114+MemCenDiario!R109+MemCenDiario!R104+MemCenDiario!R50</f>
        <v>0</v>
      </c>
      <c r="R50" s="368">
        <f ca="1">MemCenDiario!S170+MemCenDiario!S161+MemCenDiario!S140+MemCenDiario!S135+MemCenDiario!S126+MemCenDiario!S114+MemCenDiario!S109+MemCenDiario!S104+MemCenDiario!S50</f>
        <v>0</v>
      </c>
      <c r="S50" s="368">
        <f ca="1">MemCenDiario!T170+MemCenDiario!T161+MemCenDiario!T140+MemCenDiario!T135+MemCenDiario!T126+MemCenDiario!T114+MemCenDiario!T109+MemCenDiario!T104+MemCenDiario!T50</f>
        <v>0</v>
      </c>
      <c r="T50" s="368">
        <f ca="1">MemCenDiario!U170+MemCenDiario!U161+MemCenDiario!U140+MemCenDiario!U135+MemCenDiario!U126+MemCenDiario!U114+MemCenDiario!U109+MemCenDiario!U104+MemCenDiario!U50</f>
        <v>0</v>
      </c>
      <c r="U50" s="368">
        <f ca="1">MemCenDiario!V170+MemCenDiario!V161+MemCenDiario!V140+MemCenDiario!V135+MemCenDiario!V126+MemCenDiario!V114+MemCenDiario!V109+MemCenDiario!V104+MemCenDiario!V50</f>
        <v>0</v>
      </c>
      <c r="V50" s="368">
        <f ca="1">MemCenDiario!W170+MemCenDiario!W161+MemCenDiario!W140+MemCenDiario!W135+MemCenDiario!W126+MemCenDiario!W114+MemCenDiario!W109+MemCenDiario!W104+MemCenDiario!W50</f>
        <v>0</v>
      </c>
      <c r="W50" s="368">
        <f ca="1">MemCenDiario!X170+MemCenDiario!X161+MemCenDiario!X140+MemCenDiario!X135+MemCenDiario!X126+MemCenDiario!X114+MemCenDiario!X109+MemCenDiario!X104+MemCenDiario!X50</f>
        <v>0</v>
      </c>
      <c r="X50" s="368">
        <f ca="1">MemCenDiario!Y170+MemCenDiario!Y161+MemCenDiario!Y140+MemCenDiario!Y135+MemCenDiario!Y126+MemCenDiario!Y114+MemCenDiario!Y109+MemCenDiario!Y104+MemCenDiario!Y50</f>
        <v>0</v>
      </c>
      <c r="Y50" s="368">
        <f ca="1">MemCenDiario!Z170+MemCenDiario!Z161+MemCenDiario!Z140+MemCenDiario!Z135+MemCenDiario!Z126+MemCenDiario!Z114+MemCenDiario!Z109+MemCenDiario!Z104+MemCenDiario!Z50</f>
        <v>0</v>
      </c>
      <c r="Z50" s="368">
        <f ca="1">MemCenDiario!AA170+MemCenDiario!AA161+MemCenDiario!AA140+MemCenDiario!AA135+MemCenDiario!AA126+MemCenDiario!AA114+MemCenDiario!AA109+MemCenDiario!AA104+MemCenDiario!AA50</f>
        <v>0</v>
      </c>
      <c r="AA50" s="368">
        <f ca="1">MemCenDiario!AB170+MemCenDiario!AB161+MemCenDiario!AB140+MemCenDiario!AB135+MemCenDiario!AB126+MemCenDiario!AB114+MemCenDiario!AB109+MemCenDiario!AB104+MemCenDiario!AB50</f>
        <v>0</v>
      </c>
      <c r="AB50" s="368">
        <f ca="1">MemCenDiario!AC170+MemCenDiario!AC161+MemCenDiario!AC140+MemCenDiario!AC135+MemCenDiario!AC126+MemCenDiario!AC114+MemCenDiario!AC109+MemCenDiario!AC104+MemCenDiario!AC50</f>
        <v>0</v>
      </c>
      <c r="AC50" s="385" t="str">
        <f>IF(_tipo="Semanal",SUMPRODUCT(C50:H50,Prevs!$D$5:$I$5)/SUM(Prevs!$D$5:$I$5),"")</f>
        <v/>
      </c>
      <c r="AE50" s="249">
        <f ca="1">IF(_tipo="Semanal",C50/INDEX(Referencia!$C50:$N50,1,Prevs!$B$1),C50/Referencia!C50)</f>
        <v>0.99568982254717686</v>
      </c>
      <c r="AF50" s="249">
        <f ca="1">IF(_tipo="Semanal",D50/INDEX(Referencia!$C50:$N50,1,Prevs!$B$1),D50/Referencia!D50)</f>
        <v>0.9962391458934523</v>
      </c>
      <c r="AG50" s="249">
        <f ca="1">IF(_tipo="Semanal",E50/INDEX(Referencia!$C50:$N50,1,Prevs!$B$1),E50/Referencia!E50)</f>
        <v>0.99633542928221819</v>
      </c>
      <c r="AH50" s="249">
        <f ca="1">IF(_tipo="Semanal",F50/INDEX(Referencia!$C50:$N50,1,Prevs!$B$1),F50/Referencia!F50)</f>
        <v>0.9967224655629322</v>
      </c>
      <c r="AI50" s="249">
        <f ca="1">IF(_tipo="Semanal",G50/INDEX(Referencia!$C50:$N50,1,Prevs!$B$1),G50/Referencia!G50)</f>
        <v>0.99611071057124434</v>
      </c>
      <c r="AJ50" s="249">
        <f ca="1">IF(_tipo="Semanal",H50/INDEX(Referencia!$C50:$N50,1,Prevs!$B$1),H50/Referencia!H50)</f>
        <v>0.99560409982838782</v>
      </c>
      <c r="AK50" s="249">
        <f ca="1">IF(_tipo="Semanal",I50/INDEX(Referencia!$C50:$N50,1,Prevs!$B$1),I50/Referencia!I50)</f>
        <v>0.99529252788432299</v>
      </c>
      <c r="AL50" s="249">
        <f ca="1">IF(_tipo="Semanal",J50/INDEX(Referencia!$C50:$N50,1,Prevs!$B$1),J50/Referencia!J50)</f>
        <v>0.99471025851618988</v>
      </c>
      <c r="AM50" s="249">
        <f ca="1">IF(_tipo="Semanal",K50/INDEX(Referencia!$C50:$N50,1,Prevs!$B$1),K50/Referencia!K50)</f>
        <v>0.99506673326568618</v>
      </c>
      <c r="AN50" s="249">
        <f ca="1">IF(_tipo="Semanal",L50/INDEX(Referencia!$C50:$N50,1,Prevs!$B$1),L50/Referencia!L50)</f>
        <v>0.99549239831304925</v>
      </c>
      <c r="AO50" s="249">
        <f ca="1">IF(_tipo="Semanal",M50/INDEX(Referencia!$C50:$N50,1,Prevs!$B$1),M50/Referencia!M50)</f>
        <v>0.99555820150188157</v>
      </c>
      <c r="AP50" s="249">
        <f ca="1">IF(_tipo="Semanal",N50/INDEX(Referencia!$C50:$N50,1,Prevs!$B$1),N50/Referencia!N50)</f>
        <v>0.99571583612223447</v>
      </c>
      <c r="AQ50" s="387" t="e">
        <f>IF(_tipo="Semanal",AC50/INDEX(Referencia!$C50:$N50,1,Prevs!$B$1),AC50/Referencia!O50)</f>
        <v>#VALUE!</v>
      </c>
    </row>
    <row r="51" spans="1:43" x14ac:dyDescent="0.25">
      <c r="A51" s="524"/>
      <c r="B51" s="347" t="s">
        <v>693</v>
      </c>
      <c r="C51" s="315">
        <f ca="1">MemCenDiario!D154-(C52)</f>
        <v>8171.8515000000007</v>
      </c>
      <c r="D51" s="315">
        <f ca="1">MemCenDiario!E154-(D52)</f>
        <v>10595.798999999999</v>
      </c>
      <c r="E51" s="315">
        <f ca="1">MemCenDiario!F154-(E52)</f>
        <v>12175.846600000001</v>
      </c>
      <c r="F51" s="315">
        <f ca="1">MemCenDiario!G154-(F52)</f>
        <v>11646.4347</v>
      </c>
      <c r="G51" s="315">
        <f ca="1">MemCenDiario!H154-(G52)</f>
        <v>8842.1054000000004</v>
      </c>
      <c r="H51" s="315">
        <f ca="1">MemCenDiario!I154-(H52)</f>
        <v>6081.4794000000002</v>
      </c>
      <c r="I51" s="315">
        <f ca="1">MemCenDiario!J154-(I52)</f>
        <v>3852.3432000000003</v>
      </c>
      <c r="J51" s="315">
        <f ca="1">MemCenDiario!K154-(J52)</f>
        <v>2385.2728000000006</v>
      </c>
      <c r="K51" s="315">
        <f ca="1">MemCenDiario!L154-(K52)</f>
        <v>1788.7919000000002</v>
      </c>
      <c r="L51" s="315">
        <f ca="1">MemCenDiario!M154-(L52)</f>
        <v>2117.1333000000004</v>
      </c>
      <c r="M51" s="315">
        <f ca="1">MemCenDiario!N154-(M52)</f>
        <v>3338.1132000000002</v>
      </c>
      <c r="N51" s="315">
        <f ca="1">MemCenDiario!O154-(N52)</f>
        <v>5454.036900000001</v>
      </c>
      <c r="O51" s="315">
        <f ca="1">MemCenDiario!P154-(O52)</f>
        <v>0</v>
      </c>
      <c r="P51" s="315">
        <f ca="1">MemCenDiario!Q154-(P52)</f>
        <v>0</v>
      </c>
      <c r="Q51" s="315">
        <f ca="1">MemCenDiario!R154-(Q52)</f>
        <v>0</v>
      </c>
      <c r="R51" s="315">
        <f ca="1">MemCenDiario!S154-(R52)</f>
        <v>0</v>
      </c>
      <c r="S51" s="315">
        <f ca="1">MemCenDiario!T154-(S52)</f>
        <v>0</v>
      </c>
      <c r="T51" s="315">
        <f ca="1">MemCenDiario!U154-(T52)</f>
        <v>0</v>
      </c>
      <c r="U51" s="315">
        <f ca="1">MemCenDiario!V154-(U52)</f>
        <v>0</v>
      </c>
      <c r="V51" s="315">
        <f ca="1">MemCenDiario!W154-(V52)</f>
        <v>0</v>
      </c>
      <c r="W51" s="315">
        <f ca="1">MemCenDiario!X154-(W52)</f>
        <v>0</v>
      </c>
      <c r="X51" s="315">
        <f ca="1">MemCenDiario!Y154-(X52)</f>
        <v>0</v>
      </c>
      <c r="Y51" s="315">
        <f ca="1">MemCenDiario!Z154-(Y52)</f>
        <v>0</v>
      </c>
      <c r="Z51" s="315">
        <f ca="1">MemCenDiario!AA154-(Z52)</f>
        <v>0</v>
      </c>
      <c r="AA51" s="315">
        <f ca="1">MemCenDiario!AB154-(AA52)</f>
        <v>0</v>
      </c>
      <c r="AB51" s="315">
        <f ca="1">MemCenDiario!AC154-(AB52)</f>
        <v>0</v>
      </c>
      <c r="AC51" s="386" t="str">
        <f>IF(_tipo="Semanal",SUMPRODUCT(C51:H51,Prevs!$D$5:$I$5)/SUM(Prevs!$D$5:$I$5),"")</f>
        <v/>
      </c>
      <c r="AE51" s="249">
        <f ca="1">IF(_tipo="Semanal",C51/INDEX(Referencia!$C51:$N51,1,Prevs!$B$1),C51/Referencia!C51)</f>
        <v>1</v>
      </c>
      <c r="AF51" s="249">
        <f ca="1">IF(_tipo="Semanal",D51/INDEX(Referencia!$C51:$N51,1,Prevs!$B$1),D51/Referencia!D51)</f>
        <v>1</v>
      </c>
      <c r="AG51" s="249">
        <f ca="1">IF(_tipo="Semanal",E51/INDEX(Referencia!$C51:$N51,1,Prevs!$B$1),E51/Referencia!E51)</f>
        <v>1</v>
      </c>
      <c r="AH51" s="249">
        <f ca="1">IF(_tipo="Semanal",F51/INDEX(Referencia!$C51:$N51,1,Prevs!$B$1),F51/Referencia!F51)</f>
        <v>1</v>
      </c>
      <c r="AI51" s="249">
        <f ca="1">IF(_tipo="Semanal",G51/INDEX(Referencia!$C51:$N51,1,Prevs!$B$1),G51/Referencia!G51)</f>
        <v>1</v>
      </c>
      <c r="AJ51" s="249">
        <f ca="1">IF(_tipo="Semanal",H51/INDEX(Referencia!$C51:$N51,1,Prevs!$B$1),H51/Referencia!H51)</f>
        <v>1</v>
      </c>
      <c r="AK51" s="249">
        <f ca="1">IF(_tipo="Semanal",I51/INDEX(Referencia!$C51:$N51,1,Prevs!$B$1),I51/Referencia!I51)</f>
        <v>1</v>
      </c>
      <c r="AL51" s="249">
        <f ca="1">IF(_tipo="Semanal",J51/INDEX(Referencia!$C51:$N51,1,Prevs!$B$1),J51/Referencia!J51)</f>
        <v>1</v>
      </c>
      <c r="AM51" s="249">
        <f ca="1">IF(_tipo="Semanal",K51/INDEX(Referencia!$C51:$N51,1,Prevs!$B$1),K51/Referencia!K51)</f>
        <v>1</v>
      </c>
      <c r="AN51" s="249">
        <f ca="1">IF(_tipo="Semanal",L51/INDEX(Referencia!$C51:$N51,1,Prevs!$B$1),L51/Referencia!L51)</f>
        <v>1</v>
      </c>
      <c r="AO51" s="249">
        <f ca="1">IF(_tipo="Semanal",M51/INDEX(Referencia!$C51:$N51,1,Prevs!$B$1),M51/Referencia!M51)</f>
        <v>1</v>
      </c>
      <c r="AP51" s="249">
        <f ca="1">IF(_tipo="Semanal",N51/INDEX(Referencia!$C51:$N51,1,Prevs!$B$1),N51/Referencia!N51)</f>
        <v>1</v>
      </c>
      <c r="AQ51" s="387" t="e">
        <f>IF(_tipo="Semanal",AC51/INDEX(Referencia!$C51:$N51,1,Prevs!$B$1),AC51/Referencia!O51)</f>
        <v>#VALUE!</v>
      </c>
    </row>
    <row r="52" spans="1:43" x14ac:dyDescent="0.25">
      <c r="A52" s="524"/>
      <c r="B52" s="348" t="s">
        <v>401</v>
      </c>
      <c r="C52" s="312">
        <f ca="1">MemCenDiario!D146+MemCenDiario!D147+MemCenDiario!D148+MemCenDiario!D149</f>
        <v>3336.8382999999999</v>
      </c>
      <c r="D52" s="312">
        <f ca="1">MemCenDiario!E146+MemCenDiario!E147+MemCenDiario!E148+MemCenDiario!E149</f>
        <v>3888.8226999999997</v>
      </c>
      <c r="E52" s="312">
        <f ca="1">MemCenDiario!F146+MemCenDiario!F147+MemCenDiario!F148+MemCenDiario!F149</f>
        <v>4086.8278</v>
      </c>
      <c r="F52" s="312">
        <f ca="1">MemCenDiario!G146+MemCenDiario!G147+MemCenDiario!G148+MemCenDiario!G149</f>
        <v>3285.4146999999998</v>
      </c>
      <c r="G52" s="312">
        <f ca="1">MemCenDiario!H146+MemCenDiario!H147+MemCenDiario!H148+MemCenDiario!H149</f>
        <v>2109.5191</v>
      </c>
      <c r="H52" s="312">
        <f ca="1">MemCenDiario!I146+MemCenDiario!I147+MemCenDiario!I148+MemCenDiario!I149</f>
        <v>1383.7156</v>
      </c>
      <c r="I52" s="312">
        <f ca="1">MemCenDiario!J146+MemCenDiario!J147+MemCenDiario!J148+MemCenDiario!J149</f>
        <v>1004.1328000000001</v>
      </c>
      <c r="J52" s="312">
        <f ca="1">MemCenDiario!K146+MemCenDiario!K147+MemCenDiario!K148+MemCenDiario!K149</f>
        <v>790.4840999999999</v>
      </c>
      <c r="K52" s="312">
        <f ca="1">MemCenDiario!L146+MemCenDiario!L147+MemCenDiario!L148+MemCenDiario!L149</f>
        <v>697.471</v>
      </c>
      <c r="L52" s="312">
        <f ca="1">MemCenDiario!M146+MemCenDiario!M147+MemCenDiario!M148+MemCenDiario!M149</f>
        <v>862.55029999999999</v>
      </c>
      <c r="M52" s="312">
        <f ca="1">MemCenDiario!N146+MemCenDiario!N147+MemCenDiario!N148+MemCenDiario!N149</f>
        <v>1398.2635999999998</v>
      </c>
      <c r="N52" s="312">
        <f ca="1">MemCenDiario!O146+MemCenDiario!O147+MemCenDiario!O148+MemCenDiario!O149</f>
        <v>2371.8757999999998</v>
      </c>
      <c r="O52" s="312">
        <f ca="1">MemCenDiario!P146+MemCenDiario!P147+MemCenDiario!P148+MemCenDiario!P149</f>
        <v>0</v>
      </c>
      <c r="P52" s="312">
        <f ca="1">MemCenDiario!Q146+MemCenDiario!Q147+MemCenDiario!Q148+MemCenDiario!Q149</f>
        <v>0</v>
      </c>
      <c r="Q52" s="312">
        <f ca="1">MemCenDiario!R146+MemCenDiario!R147+MemCenDiario!R148+MemCenDiario!R149</f>
        <v>0</v>
      </c>
      <c r="R52" s="312">
        <f ca="1">MemCenDiario!S146+MemCenDiario!S147+MemCenDiario!S148+MemCenDiario!S149</f>
        <v>0</v>
      </c>
      <c r="S52" s="312">
        <f ca="1">MemCenDiario!T146+MemCenDiario!T147+MemCenDiario!T148+MemCenDiario!T149</f>
        <v>0</v>
      </c>
      <c r="T52" s="312">
        <f ca="1">MemCenDiario!U146+MemCenDiario!U147+MemCenDiario!U148+MemCenDiario!U149</f>
        <v>0</v>
      </c>
      <c r="U52" s="312">
        <f ca="1">MemCenDiario!V146+MemCenDiario!V147+MemCenDiario!V148+MemCenDiario!V149</f>
        <v>0</v>
      </c>
      <c r="V52" s="312">
        <f ca="1">MemCenDiario!W146+MemCenDiario!W147+MemCenDiario!W148+MemCenDiario!W149</f>
        <v>0</v>
      </c>
      <c r="W52" s="312">
        <f ca="1">MemCenDiario!X146+MemCenDiario!X147+MemCenDiario!X148+MemCenDiario!X149</f>
        <v>0</v>
      </c>
      <c r="X52" s="312">
        <f ca="1">MemCenDiario!Y146+MemCenDiario!Y147+MemCenDiario!Y148+MemCenDiario!Y149</f>
        <v>0</v>
      </c>
      <c r="Y52" s="312">
        <f ca="1">MemCenDiario!Z146+MemCenDiario!Z147+MemCenDiario!Z148+MemCenDiario!Z149</f>
        <v>0</v>
      </c>
      <c r="Z52" s="312">
        <f ca="1">MemCenDiario!AA146+MemCenDiario!AA147+MemCenDiario!AA148+MemCenDiario!AA149</f>
        <v>0</v>
      </c>
      <c r="AA52" s="312">
        <f ca="1">MemCenDiario!AB146+MemCenDiario!AB147+MemCenDiario!AB148+MemCenDiario!AB149</f>
        <v>0</v>
      </c>
      <c r="AB52" s="312">
        <f ca="1">MemCenDiario!AC146+MemCenDiario!AC147+MemCenDiario!AC148+MemCenDiario!AC149</f>
        <v>0</v>
      </c>
      <c r="AC52" s="386" t="str">
        <f>IF(_tipo="Semanal",SUMPRODUCT(C52:H52,Prevs!$D$5:$I$5)/SUM(Prevs!$D$5:$I$5),"")</f>
        <v/>
      </c>
      <c r="AE52" s="249">
        <f ca="1">IF(_tipo="Semanal",C52/INDEX(Referencia!$C52:$N52,1,Prevs!$B$1),C52/Referencia!C52)</f>
        <v>1</v>
      </c>
      <c r="AF52" s="249">
        <f ca="1">IF(_tipo="Semanal",D52/INDEX(Referencia!$C52:$N52,1,Prevs!$B$1),D52/Referencia!D52)</f>
        <v>1</v>
      </c>
      <c r="AG52" s="249">
        <f ca="1">IF(_tipo="Semanal",E52/INDEX(Referencia!$C52:$N52,1,Prevs!$B$1),E52/Referencia!E52)</f>
        <v>1</v>
      </c>
      <c r="AH52" s="249">
        <f ca="1">IF(_tipo="Semanal",F52/INDEX(Referencia!$C52:$N52,1,Prevs!$B$1),F52/Referencia!F52)</f>
        <v>1</v>
      </c>
      <c r="AI52" s="249">
        <f ca="1">IF(_tipo="Semanal",G52/INDEX(Referencia!$C52:$N52,1,Prevs!$B$1),G52/Referencia!G52)</f>
        <v>1</v>
      </c>
      <c r="AJ52" s="249">
        <f ca="1">IF(_tipo="Semanal",H52/INDEX(Referencia!$C52:$N52,1,Prevs!$B$1),H52/Referencia!H52)</f>
        <v>1</v>
      </c>
      <c r="AK52" s="249">
        <f ca="1">IF(_tipo="Semanal",I52/INDEX(Referencia!$C52:$N52,1,Prevs!$B$1),I52/Referencia!I52)</f>
        <v>1</v>
      </c>
      <c r="AL52" s="249">
        <f ca="1">IF(_tipo="Semanal",J52/INDEX(Referencia!$C52:$N52,1,Prevs!$B$1),J52/Referencia!J52)</f>
        <v>1</v>
      </c>
      <c r="AM52" s="249">
        <f ca="1">IF(_tipo="Semanal",K52/INDEX(Referencia!$C52:$N52,1,Prevs!$B$1),K52/Referencia!K52)</f>
        <v>1</v>
      </c>
      <c r="AN52" s="249">
        <f ca="1">IF(_tipo="Semanal",L52/INDEX(Referencia!$C52:$N52,1,Prevs!$B$1),L52/Referencia!L52)</f>
        <v>1</v>
      </c>
      <c r="AO52" s="249">
        <f ca="1">IF(_tipo="Semanal",M52/INDEX(Referencia!$C52:$N52,1,Prevs!$B$1),M52/Referencia!M52)</f>
        <v>1</v>
      </c>
      <c r="AP52" s="249">
        <f ca="1">IF(_tipo="Semanal",N52/INDEX(Referencia!$C52:$N52,1,Prevs!$B$1),N52/Referencia!N52)</f>
        <v>1</v>
      </c>
      <c r="AQ52" s="387" t="e">
        <f>IF(_tipo="Semanal",AC52/INDEX(Referencia!$C52:$N52,1,Prevs!$B$1),AC52/Referencia!O52)</f>
        <v>#VALUE!</v>
      </c>
    </row>
    <row r="53" spans="1:43" x14ac:dyDescent="0.25">
      <c r="A53" s="524"/>
      <c r="B53" s="347" t="s">
        <v>107</v>
      </c>
      <c r="C53" s="315">
        <f ca="1">+MemCenDiario!D86</f>
        <v>3372.3247999999999</v>
      </c>
      <c r="D53" s="315">
        <f ca="1">+MemCenDiario!E86</f>
        <v>3985.9404</v>
      </c>
      <c r="E53" s="315">
        <f ca="1">+MemCenDiario!F86</f>
        <v>3801.5484000000001</v>
      </c>
      <c r="F53" s="315">
        <f ca="1">+MemCenDiario!G86</f>
        <v>3549.5459999999998</v>
      </c>
      <c r="G53" s="315">
        <f ca="1">+MemCenDiario!H86</f>
        <v>3464.5207999999998</v>
      </c>
      <c r="H53" s="315">
        <f ca="1">+MemCenDiario!I86</f>
        <v>3599.7415999999998</v>
      </c>
      <c r="I53" s="315">
        <f ca="1">+MemCenDiario!J86</f>
        <v>3089.5904</v>
      </c>
      <c r="J53" s="315">
        <f ca="1">+MemCenDiario!K86</f>
        <v>2611.1956</v>
      </c>
      <c r="K53" s="315">
        <f ca="1">+MemCenDiario!L86</f>
        <v>2649.0983999999999</v>
      </c>
      <c r="L53" s="315">
        <f ca="1">+MemCenDiario!M86</f>
        <v>3303.69</v>
      </c>
      <c r="M53" s="315">
        <f ca="1">+MemCenDiario!N86</f>
        <v>3071.1511999999998</v>
      </c>
      <c r="N53" s="315">
        <f ca="1">+MemCenDiario!O86</f>
        <v>3029.1507999999999</v>
      </c>
      <c r="O53" s="315">
        <f ca="1">+MemCenDiario!P86</f>
        <v>0</v>
      </c>
      <c r="P53" s="315">
        <f ca="1">+MemCenDiario!Q86</f>
        <v>0</v>
      </c>
      <c r="Q53" s="315">
        <f ca="1">+MemCenDiario!R86</f>
        <v>0</v>
      </c>
      <c r="R53" s="315">
        <f ca="1">+MemCenDiario!S86</f>
        <v>0</v>
      </c>
      <c r="S53" s="315">
        <f ca="1">+MemCenDiario!T86</f>
        <v>0</v>
      </c>
      <c r="T53" s="315">
        <f ca="1">+MemCenDiario!U86</f>
        <v>0</v>
      </c>
      <c r="U53" s="315">
        <f ca="1">+MemCenDiario!V86</f>
        <v>0</v>
      </c>
      <c r="V53" s="315">
        <f ca="1">+MemCenDiario!W86</f>
        <v>0</v>
      </c>
      <c r="W53" s="315">
        <f ca="1">+MemCenDiario!X86</f>
        <v>0</v>
      </c>
      <c r="X53" s="315">
        <f ca="1">+MemCenDiario!Y86</f>
        <v>0</v>
      </c>
      <c r="Y53" s="315">
        <f ca="1">+MemCenDiario!Z86</f>
        <v>0</v>
      </c>
      <c r="Z53" s="315">
        <f ca="1">+MemCenDiario!AA86</f>
        <v>0</v>
      </c>
      <c r="AA53" s="315">
        <f ca="1">+MemCenDiario!AB86</f>
        <v>0</v>
      </c>
      <c r="AB53" s="315">
        <f ca="1">+MemCenDiario!AC86</f>
        <v>0</v>
      </c>
      <c r="AC53" s="386" t="str">
        <f>IF(_tipo="Semanal",SUMPRODUCT(C53:H53,Prevs!$D$5:$I$5)/SUM(Prevs!$D$5:$I$5),"")</f>
        <v/>
      </c>
      <c r="AE53" s="249">
        <f ca="1">IF(_tipo="Semanal",C53/INDEX(Referencia!$C53:$N53,1,Prevs!$B$1),C53/Referencia!C53)</f>
        <v>1</v>
      </c>
      <c r="AF53" s="249">
        <f ca="1">IF(_tipo="Semanal",D53/INDEX(Referencia!$C53:$N53,1,Prevs!$B$1),D53/Referencia!D53)</f>
        <v>1</v>
      </c>
      <c r="AG53" s="249">
        <f ca="1">IF(_tipo="Semanal",E53/INDEX(Referencia!$C53:$N53,1,Prevs!$B$1),E53/Referencia!E53)</f>
        <v>1</v>
      </c>
      <c r="AH53" s="249">
        <f ca="1">IF(_tipo="Semanal",F53/INDEX(Referencia!$C53:$N53,1,Prevs!$B$1),F53/Referencia!F53)</f>
        <v>1</v>
      </c>
      <c r="AI53" s="249">
        <f ca="1">IF(_tipo="Semanal",G53/INDEX(Referencia!$C53:$N53,1,Prevs!$B$1),G53/Referencia!G53)</f>
        <v>1</v>
      </c>
      <c r="AJ53" s="249">
        <f ca="1">IF(_tipo="Semanal",H53/INDEX(Referencia!$C53:$N53,1,Prevs!$B$1),H53/Referencia!H53)</f>
        <v>1</v>
      </c>
      <c r="AK53" s="249">
        <f ca="1">IF(_tipo="Semanal",I53/INDEX(Referencia!$C53:$N53,1,Prevs!$B$1),I53/Referencia!I53)</f>
        <v>1</v>
      </c>
      <c r="AL53" s="249">
        <f ca="1">IF(_tipo="Semanal",J53/INDEX(Referencia!$C53:$N53,1,Prevs!$B$1),J53/Referencia!J53)</f>
        <v>1</v>
      </c>
      <c r="AM53" s="249">
        <f ca="1">IF(_tipo="Semanal",K53/INDEX(Referencia!$C53:$N53,1,Prevs!$B$1),K53/Referencia!K53)</f>
        <v>1</v>
      </c>
      <c r="AN53" s="249">
        <f ca="1">IF(_tipo="Semanal",L53/INDEX(Referencia!$C53:$N53,1,Prevs!$B$1),L53/Referencia!L53)</f>
        <v>1</v>
      </c>
      <c r="AO53" s="249">
        <f ca="1">IF(_tipo="Semanal",M53/INDEX(Referencia!$C53:$N53,1,Prevs!$B$1),M53/Referencia!M53)</f>
        <v>1</v>
      </c>
      <c r="AP53" s="249">
        <f ca="1">IF(_tipo="Semanal",N53/INDEX(Referencia!$C53:$N53,1,Prevs!$B$1),N53/Referencia!N53)</f>
        <v>1</v>
      </c>
      <c r="AQ53" s="387" t="e">
        <f>IF(_tipo="Semanal",AC53/INDEX(Referencia!$C53:$N53,1,Prevs!$B$1),AC53/Referencia!O53)</f>
        <v>#VALUE!</v>
      </c>
    </row>
    <row r="54" spans="1:43" x14ac:dyDescent="0.25">
      <c r="A54" s="524"/>
      <c r="B54" s="348" t="s">
        <v>694</v>
      </c>
      <c r="C54" s="312">
        <f ca="1">MemCenDiario!D22+MemCenDiario!D45+MemCenDiario!D60+MemCenDiario!D80+MemCenDiario!D84+MemCenDiario!D85+MemCenDiario!D87</f>
        <v>36828.798600000002</v>
      </c>
      <c r="D54" s="312">
        <f ca="1">MemCenDiario!E22+MemCenDiario!E45+MemCenDiario!E60+MemCenDiario!E80+MemCenDiario!E84+MemCenDiario!E85+MemCenDiario!E87</f>
        <v>38094.828399999999</v>
      </c>
      <c r="E54" s="312">
        <f ca="1">MemCenDiario!F22+MemCenDiario!F45+MemCenDiario!F60+MemCenDiario!F80+MemCenDiario!F84+MemCenDiario!F85+MemCenDiario!F87</f>
        <v>35909.744299999998</v>
      </c>
      <c r="F54" s="312">
        <f ca="1">MemCenDiario!G22+MemCenDiario!G45+MemCenDiario!G60+MemCenDiario!G80+MemCenDiario!G84+MemCenDiario!G85+MemCenDiario!G87</f>
        <v>26421.186099999999</v>
      </c>
      <c r="G54" s="312">
        <f ca="1">MemCenDiario!H22+MemCenDiario!H45+MemCenDiario!H60+MemCenDiario!H80+MemCenDiario!H84+MemCenDiario!H85+MemCenDiario!H87</f>
        <v>18426.208400000003</v>
      </c>
      <c r="H54" s="312">
        <f ca="1">MemCenDiario!I22+MemCenDiario!I45+MemCenDiario!I60+MemCenDiario!I80+MemCenDiario!I84+MemCenDiario!I85+MemCenDiario!I87</f>
        <v>15292.713600000001</v>
      </c>
      <c r="I54" s="312">
        <f ca="1">MemCenDiario!J22+MemCenDiario!J45+MemCenDiario!J60+MemCenDiario!J80+MemCenDiario!J84+MemCenDiario!J85+MemCenDiario!J87</f>
        <v>12434.081599999998</v>
      </c>
      <c r="J54" s="312">
        <f ca="1">MemCenDiario!K22+MemCenDiario!K45+MemCenDiario!K60+MemCenDiario!K80+MemCenDiario!K84+MemCenDiario!K85+MemCenDiario!K87</f>
        <v>10384.751899999999</v>
      </c>
      <c r="K54" s="312">
        <f ca="1">MemCenDiario!L22+MemCenDiario!L45+MemCenDiario!L60+MemCenDiario!L80+MemCenDiario!L84+MemCenDiario!L85+MemCenDiario!L87</f>
        <v>9982.7873</v>
      </c>
      <c r="L54" s="312">
        <f ca="1">MemCenDiario!M22+MemCenDiario!M45+MemCenDiario!M60+MemCenDiario!M80+MemCenDiario!M84+MemCenDiario!M85+MemCenDiario!M87</f>
        <v>11667.099400000001</v>
      </c>
      <c r="M54" s="312">
        <f ca="1">MemCenDiario!N22+MemCenDiario!N45+MemCenDiario!N60+MemCenDiario!N80+MemCenDiario!N84+MemCenDiario!N85+MemCenDiario!N87</f>
        <v>16128.034099999999</v>
      </c>
      <c r="N54" s="312">
        <f ca="1">MemCenDiario!O22+MemCenDiario!O45+MemCenDiario!O60+MemCenDiario!O80+MemCenDiario!O84+MemCenDiario!O85+MemCenDiario!O87</f>
        <v>26135.469199999996</v>
      </c>
      <c r="O54" s="312">
        <f ca="1">MemCenDiario!P22+MemCenDiario!P45+MemCenDiario!P60+MemCenDiario!P80+MemCenDiario!P84+MemCenDiario!P85+MemCenDiario!P87</f>
        <v>0</v>
      </c>
      <c r="P54" s="312">
        <f ca="1">MemCenDiario!Q22+MemCenDiario!Q45+MemCenDiario!Q60+MemCenDiario!Q80+MemCenDiario!Q84+MemCenDiario!Q85+MemCenDiario!Q87</f>
        <v>0</v>
      </c>
      <c r="Q54" s="312">
        <f ca="1">MemCenDiario!R22+MemCenDiario!R45+MemCenDiario!R60+MemCenDiario!R80+MemCenDiario!R84+MemCenDiario!R85+MemCenDiario!R87</f>
        <v>0</v>
      </c>
      <c r="R54" s="312">
        <f ca="1">MemCenDiario!S22+MemCenDiario!S45+MemCenDiario!S60+MemCenDiario!S80+MemCenDiario!S84+MemCenDiario!S85+MemCenDiario!S87</f>
        <v>0</v>
      </c>
      <c r="S54" s="312">
        <f ca="1">MemCenDiario!T22+MemCenDiario!T45+MemCenDiario!T60+MemCenDiario!T80+MemCenDiario!T84+MemCenDiario!T85+MemCenDiario!T87</f>
        <v>0</v>
      </c>
      <c r="T54" s="312">
        <f ca="1">MemCenDiario!U22+MemCenDiario!U45+MemCenDiario!U60+MemCenDiario!U80+MemCenDiario!U84+MemCenDiario!U85+MemCenDiario!U87</f>
        <v>0</v>
      </c>
      <c r="U54" s="312">
        <f ca="1">MemCenDiario!V22+MemCenDiario!V45+MemCenDiario!V60+MemCenDiario!V80+MemCenDiario!V84+MemCenDiario!V85+MemCenDiario!V87</f>
        <v>0</v>
      </c>
      <c r="V54" s="312">
        <f ca="1">MemCenDiario!W22+MemCenDiario!W45+MemCenDiario!W60+MemCenDiario!W80+MemCenDiario!W84+MemCenDiario!W85+MemCenDiario!W87</f>
        <v>0</v>
      </c>
      <c r="W54" s="312">
        <f ca="1">MemCenDiario!X22+MemCenDiario!X45+MemCenDiario!X60+MemCenDiario!X80+MemCenDiario!X84+MemCenDiario!X85+MemCenDiario!X87</f>
        <v>0</v>
      </c>
      <c r="X54" s="312">
        <f ca="1">MemCenDiario!Y22+MemCenDiario!Y45+MemCenDiario!Y60+MemCenDiario!Y80+MemCenDiario!Y84+MemCenDiario!Y85+MemCenDiario!Y87</f>
        <v>0</v>
      </c>
      <c r="Y54" s="312">
        <f ca="1">MemCenDiario!Z22+MemCenDiario!Z45+MemCenDiario!Z60+MemCenDiario!Z80+MemCenDiario!Z84+MemCenDiario!Z85+MemCenDiario!Z87</f>
        <v>0</v>
      </c>
      <c r="Z54" s="312">
        <f ca="1">MemCenDiario!AA22+MemCenDiario!AA45+MemCenDiario!AA60+MemCenDiario!AA80+MemCenDiario!AA84+MemCenDiario!AA85+MemCenDiario!AA87</f>
        <v>0</v>
      </c>
      <c r="AA54" s="312">
        <f ca="1">MemCenDiario!AB22+MemCenDiario!AB45+MemCenDiario!AB60+MemCenDiario!AB80+MemCenDiario!AB84+MemCenDiario!AB85+MemCenDiario!AB87</f>
        <v>0</v>
      </c>
      <c r="AB54" s="312">
        <f ca="1">MemCenDiario!AC22+MemCenDiario!AC45+MemCenDiario!AC60+MemCenDiario!AC80+MemCenDiario!AC84+MemCenDiario!AC85+MemCenDiario!AC87</f>
        <v>0</v>
      </c>
      <c r="AC54" s="386" t="str">
        <f>IF(_tipo="Semanal",SUMPRODUCT(C54:H54,Prevs!$D$5:$I$5)/SUM(Prevs!$D$5:$I$5),"")</f>
        <v/>
      </c>
      <c r="AE54" s="249">
        <f ca="1">IF(_tipo="Semanal",C54/INDEX(Referencia!$C54:$N54,1,Prevs!$B$1),C54/Referencia!C54)</f>
        <v>1.0012523539033544</v>
      </c>
      <c r="AF54" s="249">
        <f ca="1">IF(_tipo="Semanal",D54/INDEX(Referencia!$C54:$N54,1,Prevs!$B$1),D54/Referencia!D54)</f>
        <v>1.0012510898330125</v>
      </c>
      <c r="AG54" s="249">
        <f ca="1">IF(_tipo="Semanal",E54/INDEX(Referencia!$C54:$N54,1,Prevs!$B$1),E54/Referencia!E54)</f>
        <v>1.0012844471314464</v>
      </c>
      <c r="AH54" s="249">
        <f ca="1">IF(_tipo="Semanal",F54/INDEX(Referencia!$C54:$N54,1,Prevs!$B$1),F54/Referencia!F54)</f>
        <v>1.0015482854736932</v>
      </c>
      <c r="AI54" s="249">
        <f ca="1">IF(_tipo="Semanal",G54/INDEX(Referencia!$C54:$N54,1,Prevs!$B$1),G54/Referencia!G54)</f>
        <v>1.0020541878520157</v>
      </c>
      <c r="AJ54" s="249">
        <f ca="1">IF(_tipo="Semanal",H54/INDEX(Referencia!$C54:$N54,1,Prevs!$B$1),H54/Referencia!H54)</f>
        <v>1.0022945391745111</v>
      </c>
      <c r="AK54" s="249">
        <f ca="1">IF(_tipo="Semanal",I54/INDEX(Referencia!$C54:$N54,1,Prevs!$B$1),I54/Referencia!I54)</f>
        <v>1.0026745446231111</v>
      </c>
      <c r="AL54" s="249">
        <f ca="1">IF(_tipo="Semanal",J54/INDEX(Referencia!$C54:$N54,1,Prevs!$B$1),J54/Referencia!J54)</f>
        <v>1.0031147529645574</v>
      </c>
      <c r="AM54" s="249">
        <f ca="1">IF(_tipo="Semanal",K54/INDEX(Referencia!$C54:$N54,1,Prevs!$B$1),K54/Referencia!K54)</f>
        <v>1.0033025064423584</v>
      </c>
      <c r="AN54" s="249">
        <f ca="1">IF(_tipo="Semanal",L54/INDEX(Referencia!$C54:$N54,1,Prevs!$B$1),L54/Referencia!L54)</f>
        <v>1.0029832458178376</v>
      </c>
      <c r="AO54" s="249">
        <f ca="1">IF(_tipo="Semanal",M54/INDEX(Referencia!$C54:$N54,1,Prevs!$B$1),M54/Referencia!M54)</f>
        <v>1.0022328156305533</v>
      </c>
      <c r="AP54" s="249">
        <f ca="1">IF(_tipo="Semanal",N54/INDEX(Referencia!$C54:$N54,1,Prevs!$B$1),N54/Referencia!N54)</f>
        <v>1.0015534510685828</v>
      </c>
      <c r="AQ54" s="387" t="e">
        <f>IF(_tipo="Semanal",AC54/INDEX(Referencia!$C54:$N54,1,Prevs!$B$1),AC54/Referencia!O54)</f>
        <v>#VALUE!</v>
      </c>
    </row>
    <row r="55" spans="1:43" x14ac:dyDescent="0.25">
      <c r="A55" s="524"/>
      <c r="B55" s="347" t="s">
        <v>745</v>
      </c>
      <c r="C55" s="315">
        <f ca="1">+MemCenDiario!D74+MemCenDiario!D88</f>
        <v>3619.3083999999999</v>
      </c>
      <c r="D55" s="315">
        <f ca="1">+MemCenDiario!E74+MemCenDiario!E88</f>
        <v>3734.6552000000001</v>
      </c>
      <c r="E55" s="315">
        <f ca="1">+MemCenDiario!F74+MemCenDiario!F88</f>
        <v>3109.0410000000002</v>
      </c>
      <c r="F55" s="315">
        <f ca="1">+MemCenDiario!G74+MemCenDiario!G88</f>
        <v>2335.8539000000001</v>
      </c>
      <c r="G55" s="315">
        <f ca="1">+MemCenDiario!H74+MemCenDiario!H88</f>
        <v>2304.4769999999999</v>
      </c>
      <c r="H55" s="315">
        <f ca="1">+MemCenDiario!I74+MemCenDiario!I88</f>
        <v>2560.7447000000002</v>
      </c>
      <c r="I55" s="315">
        <f ca="1">+MemCenDiario!J74+MemCenDiario!J88</f>
        <v>2244.2728000000002</v>
      </c>
      <c r="J55" s="315">
        <f ca="1">+MemCenDiario!K74+MemCenDiario!K88</f>
        <v>1857.1723</v>
      </c>
      <c r="K55" s="315">
        <f ca="1">+MemCenDiario!L74+MemCenDiario!L88</f>
        <v>2040.7916</v>
      </c>
      <c r="L55" s="315">
        <f ca="1">+MemCenDiario!M74+MemCenDiario!M88</f>
        <v>2532.6638999999996</v>
      </c>
      <c r="M55" s="315">
        <f ca="1">+MemCenDiario!N74+MemCenDiario!N88</f>
        <v>2351.4728999999998</v>
      </c>
      <c r="N55" s="315">
        <f ca="1">+MemCenDiario!O74+MemCenDiario!O88</f>
        <v>2611.9798000000001</v>
      </c>
      <c r="O55" s="315">
        <f ca="1">+MemCenDiario!P74+MemCenDiario!P88</f>
        <v>0</v>
      </c>
      <c r="P55" s="315">
        <f ca="1">+MemCenDiario!Q74+MemCenDiario!Q88</f>
        <v>0</v>
      </c>
      <c r="Q55" s="315">
        <f ca="1">+MemCenDiario!R74+MemCenDiario!R88</f>
        <v>0</v>
      </c>
      <c r="R55" s="315">
        <f ca="1">+MemCenDiario!S74+MemCenDiario!S88</f>
        <v>0</v>
      </c>
      <c r="S55" s="315">
        <f ca="1">+MemCenDiario!T74+MemCenDiario!T88</f>
        <v>0</v>
      </c>
      <c r="T55" s="315">
        <f ca="1">+MemCenDiario!U74+MemCenDiario!U88</f>
        <v>0</v>
      </c>
      <c r="U55" s="315">
        <f ca="1">+MemCenDiario!V74+MemCenDiario!V88</f>
        <v>0</v>
      </c>
      <c r="V55" s="315">
        <f ca="1">+MemCenDiario!W74+MemCenDiario!W88</f>
        <v>0</v>
      </c>
      <c r="W55" s="315">
        <f ca="1">+MemCenDiario!X74+MemCenDiario!X88</f>
        <v>0</v>
      </c>
      <c r="X55" s="315">
        <f ca="1">+MemCenDiario!Y74+MemCenDiario!Y88</f>
        <v>0</v>
      </c>
      <c r="Y55" s="315">
        <f ca="1">+MemCenDiario!Z74+MemCenDiario!Z88</f>
        <v>0</v>
      </c>
      <c r="Z55" s="315">
        <f ca="1">+MemCenDiario!AA74+MemCenDiario!AA88</f>
        <v>0</v>
      </c>
      <c r="AA55" s="315">
        <f ca="1">+MemCenDiario!AB74+MemCenDiario!AB88</f>
        <v>0</v>
      </c>
      <c r="AB55" s="315">
        <f ca="1">+MemCenDiario!AC74+MemCenDiario!AC88</f>
        <v>0</v>
      </c>
      <c r="AC55" s="386" t="str">
        <f>IF(_tipo="Semanal",SUMPRODUCT(C55:H55,Prevs!$D$5:$I$5)/SUM(Prevs!$D$5:$I$5),"")</f>
        <v/>
      </c>
      <c r="AE55" s="249">
        <f ca="1">IF(_tipo="Semanal",C55/INDEX(Referencia!$C55:$N55,1,Prevs!$B$1),C55/Referencia!C55)</f>
        <v>1</v>
      </c>
      <c r="AF55" s="249">
        <f ca="1">IF(_tipo="Semanal",D55/INDEX(Referencia!$C55:$N55,1,Prevs!$B$1),D55/Referencia!D55)</f>
        <v>1</v>
      </c>
      <c r="AG55" s="249">
        <f ca="1">IF(_tipo="Semanal",E55/INDEX(Referencia!$C55:$N55,1,Prevs!$B$1),E55/Referencia!E55)</f>
        <v>1</v>
      </c>
      <c r="AH55" s="249">
        <f ca="1">IF(_tipo="Semanal",F55/INDEX(Referencia!$C55:$N55,1,Prevs!$B$1),F55/Referencia!F55)</f>
        <v>1</v>
      </c>
      <c r="AI55" s="249">
        <f ca="1">IF(_tipo="Semanal",G55/INDEX(Referencia!$C55:$N55,1,Prevs!$B$1),G55/Referencia!G55)</f>
        <v>1</v>
      </c>
      <c r="AJ55" s="249">
        <f ca="1">IF(_tipo="Semanal",H55/INDEX(Referencia!$C55:$N55,1,Prevs!$B$1),H55/Referencia!H55)</f>
        <v>1</v>
      </c>
      <c r="AK55" s="249">
        <f ca="1">IF(_tipo="Semanal",I55/INDEX(Referencia!$C55:$N55,1,Prevs!$B$1),I55/Referencia!I55)</f>
        <v>1</v>
      </c>
      <c r="AL55" s="249">
        <f ca="1">IF(_tipo="Semanal",J55/INDEX(Referencia!$C55:$N55,1,Prevs!$B$1),J55/Referencia!J55)</f>
        <v>1</v>
      </c>
      <c r="AM55" s="249">
        <f ca="1">IF(_tipo="Semanal",K55/INDEX(Referencia!$C55:$N55,1,Prevs!$B$1),K55/Referencia!K55)</f>
        <v>1</v>
      </c>
      <c r="AN55" s="249">
        <f ca="1">IF(_tipo="Semanal",L55/INDEX(Referencia!$C55:$N55,1,Prevs!$B$1),L55/Referencia!L55)</f>
        <v>1</v>
      </c>
      <c r="AO55" s="249">
        <f ca="1">IF(_tipo="Semanal",M55/INDEX(Referencia!$C55:$N55,1,Prevs!$B$1),M55/Referencia!M55)</f>
        <v>1</v>
      </c>
      <c r="AP55" s="249">
        <f ca="1">IF(_tipo="Semanal",N55/INDEX(Referencia!$C55:$N55,1,Prevs!$B$1),N55/Referencia!N55)</f>
        <v>1</v>
      </c>
      <c r="AQ55" s="387" t="e">
        <f>IF(_tipo="Semanal",AC55/INDEX(Referencia!$C55:$N55,1,Prevs!$B$1),AC55/Referencia!O55)</f>
        <v>#VALUE!</v>
      </c>
    </row>
    <row r="56" spans="1:43" x14ac:dyDescent="0.25">
      <c r="A56" s="524"/>
      <c r="B56" s="349" t="s">
        <v>695</v>
      </c>
      <c r="C56" s="312">
        <f ca="1">MemCenDiario!D234-MemCenDiario!D230-MemCenDiario!D186</f>
        <v>3432.2957999999994</v>
      </c>
      <c r="D56" s="312">
        <f ca="1">MemCenDiario!E234-MemCenDiario!E230-MemCenDiario!E186</f>
        <v>3919.0866000000005</v>
      </c>
      <c r="E56" s="312">
        <f ca="1">MemCenDiario!F234-MemCenDiario!F230-MemCenDiario!F186</f>
        <v>3189.2217000000001</v>
      </c>
      <c r="F56" s="312">
        <f ca="1">MemCenDiario!G234-MemCenDiario!G230-MemCenDiario!G186</f>
        <v>3255.2372000000005</v>
      </c>
      <c r="G56" s="312">
        <f ca="1">MemCenDiario!H234-MemCenDiario!H230-MemCenDiario!H186</f>
        <v>4545.4955</v>
      </c>
      <c r="H56" s="312">
        <f ca="1">MemCenDiario!I234-MemCenDiario!I230-MemCenDiario!I186</f>
        <v>5416.9592000000002</v>
      </c>
      <c r="I56" s="312">
        <f ca="1">MemCenDiario!J234-MemCenDiario!J230-MemCenDiario!J186</f>
        <v>6046.9112999999988</v>
      </c>
      <c r="J56" s="312">
        <f ca="1">MemCenDiario!K234-MemCenDiario!K230-MemCenDiario!K186</f>
        <v>5981.2126999999991</v>
      </c>
      <c r="K56" s="312">
        <f ca="1">MemCenDiario!L234-MemCenDiario!L230-MemCenDiario!L186</f>
        <v>6941.415</v>
      </c>
      <c r="L56" s="312">
        <f ca="1">MemCenDiario!M234-MemCenDiario!M230-MemCenDiario!M186</f>
        <v>7128.4320000000025</v>
      </c>
      <c r="M56" s="312">
        <f ca="1">MemCenDiario!N234-MemCenDiario!N230-MemCenDiario!N186</f>
        <v>4625.2048999999997</v>
      </c>
      <c r="N56" s="312">
        <f ca="1">MemCenDiario!O234-MemCenDiario!O230-MemCenDiario!O186</f>
        <v>3520.1985999999997</v>
      </c>
      <c r="O56" s="312">
        <f ca="1">MemCenDiario!P234-MemCenDiario!P230-MemCenDiario!P186</f>
        <v>0</v>
      </c>
      <c r="P56" s="312">
        <f ca="1">MemCenDiario!Q234-MemCenDiario!Q230-MemCenDiario!Q186</f>
        <v>0</v>
      </c>
      <c r="Q56" s="312">
        <f ca="1">MemCenDiario!R234-MemCenDiario!R230-MemCenDiario!R186</f>
        <v>0</v>
      </c>
      <c r="R56" s="312">
        <f ca="1">MemCenDiario!S234-MemCenDiario!S230-MemCenDiario!S186</f>
        <v>0</v>
      </c>
      <c r="S56" s="312">
        <f ca="1">MemCenDiario!T234-MemCenDiario!T230-MemCenDiario!T186</f>
        <v>0</v>
      </c>
      <c r="T56" s="312">
        <f ca="1">MemCenDiario!U234-MemCenDiario!U230-MemCenDiario!U186</f>
        <v>0</v>
      </c>
      <c r="U56" s="312">
        <f ca="1">MemCenDiario!V234-MemCenDiario!V230-MemCenDiario!V186</f>
        <v>0</v>
      </c>
      <c r="V56" s="312">
        <f ca="1">MemCenDiario!W234-MemCenDiario!W230-MemCenDiario!W186</f>
        <v>0</v>
      </c>
      <c r="W56" s="312">
        <f ca="1">MemCenDiario!X234-MemCenDiario!X230-MemCenDiario!X186</f>
        <v>0</v>
      </c>
      <c r="X56" s="312">
        <f ca="1">MemCenDiario!Y234-MemCenDiario!Y230-MemCenDiario!Y186</f>
        <v>0</v>
      </c>
      <c r="Y56" s="312">
        <f ca="1">MemCenDiario!Z234-MemCenDiario!Z230-MemCenDiario!Z186</f>
        <v>0</v>
      </c>
      <c r="Z56" s="312">
        <f ca="1">MemCenDiario!AA234-MemCenDiario!AA230-MemCenDiario!AA186</f>
        <v>0</v>
      </c>
      <c r="AA56" s="312">
        <f ca="1">MemCenDiario!AB234-MemCenDiario!AB230-MemCenDiario!AB186</f>
        <v>0</v>
      </c>
      <c r="AB56" s="312">
        <f ca="1">MemCenDiario!AC234-MemCenDiario!AC230-MemCenDiario!AC186</f>
        <v>0</v>
      </c>
      <c r="AC56" s="386" t="str">
        <f>IF(_tipo="Semanal",SUMPRODUCT(C56:H56,Prevs!$D$5:$I$5)/SUM(Prevs!$D$5:$I$5),"")</f>
        <v/>
      </c>
      <c r="AE56" s="250">
        <f ca="1">IF(_tipo="Semanal",C56/INDEX(Referencia!$C56:$N56,1,Prevs!$B$1),C56/Referencia!C56)</f>
        <v>1.0000000000000002</v>
      </c>
      <c r="AF56" s="250">
        <f ca="1">IF(_tipo="Semanal",D56/INDEX(Referencia!$C56:$N56,1,Prevs!$B$1),D56/Referencia!D56)</f>
        <v>1</v>
      </c>
      <c r="AG56" s="250">
        <f ca="1">IF(_tipo="Semanal",E56/INDEX(Referencia!$C56:$N56,1,Prevs!$B$1),E56/Referencia!E56)</f>
        <v>0.99999999999999989</v>
      </c>
      <c r="AH56" s="250">
        <f ca="1">IF(_tipo="Semanal",F56/INDEX(Referencia!$C56:$N56,1,Prevs!$B$1),F56/Referencia!F56)</f>
        <v>1</v>
      </c>
      <c r="AI56" s="250">
        <f ca="1">IF(_tipo="Semanal",G56/INDEX(Referencia!$C56:$N56,1,Prevs!$B$1),G56/Referencia!G56)</f>
        <v>0.99999999999999978</v>
      </c>
      <c r="AJ56" s="250">
        <f ca="1">IF(_tipo="Semanal",H56/INDEX(Referencia!$C56:$N56,1,Prevs!$B$1),H56/Referencia!H56)</f>
        <v>0.99999999999999978</v>
      </c>
      <c r="AK56" s="250">
        <f ca="1">IF(_tipo="Semanal",I56/INDEX(Referencia!$C56:$N56,1,Prevs!$B$1),I56/Referencia!I56)</f>
        <v>1</v>
      </c>
      <c r="AL56" s="250">
        <f ca="1">IF(_tipo="Semanal",J56/INDEX(Referencia!$C56:$N56,1,Prevs!$B$1),J56/Referencia!J56)</f>
        <v>1.0000000000000002</v>
      </c>
      <c r="AM56" s="250">
        <f ca="1">IF(_tipo="Semanal",K56/INDEX(Referencia!$C56:$N56,1,Prevs!$B$1),K56/Referencia!K56)</f>
        <v>1.0000000000000002</v>
      </c>
      <c r="AN56" s="250">
        <f ca="1">IF(_tipo="Semanal",L56/INDEX(Referencia!$C56:$N56,1,Prevs!$B$1),L56/Referencia!L56)</f>
        <v>0.99999999999999989</v>
      </c>
      <c r="AO56" s="250">
        <f ca="1">IF(_tipo="Semanal",M56/INDEX(Referencia!$C56:$N56,1,Prevs!$B$1),M56/Referencia!M56)</f>
        <v>1</v>
      </c>
      <c r="AP56" s="250">
        <f ca="1">IF(_tipo="Semanal",N56/INDEX(Referencia!$C56:$N56,1,Prevs!$B$1),N56/Referencia!N56)</f>
        <v>1.0000000000000002</v>
      </c>
      <c r="AQ56" s="388" t="e">
        <f>IF(_tipo="Semanal",AC56/INDEX(Referencia!$C56:$N56,1,Prevs!$B$1),AC56/Referencia!O56)</f>
        <v>#VALUE!</v>
      </c>
    </row>
    <row r="57" spans="1:43" x14ac:dyDescent="0.25">
      <c r="A57" s="524"/>
      <c r="B57" s="350" t="s">
        <v>169</v>
      </c>
      <c r="C57" s="315">
        <f ca="1">MemCenDiario!D230+MemCenDiario!D186</f>
        <v>4123.3379000000004</v>
      </c>
      <c r="D57" s="315">
        <f ca="1">MemCenDiario!E230+MemCenDiario!E186</f>
        <v>4362.0141999999996</v>
      </c>
      <c r="E57" s="315">
        <f ca="1">MemCenDiario!F230+MemCenDiario!F186</f>
        <v>3881.6568000000002</v>
      </c>
      <c r="F57" s="315">
        <f ca="1">MemCenDiario!G230+MemCenDiario!G186</f>
        <v>3299.2168000000001</v>
      </c>
      <c r="G57" s="315">
        <f ca="1">MemCenDiario!H230+MemCenDiario!H186</f>
        <v>4109.1574999999993</v>
      </c>
      <c r="H57" s="315">
        <f ca="1">MemCenDiario!I230+MemCenDiario!I186</f>
        <v>5216.2530999999999</v>
      </c>
      <c r="I57" s="315">
        <f ca="1">MemCenDiario!J230+MemCenDiario!J186</f>
        <v>4882.9381000000003</v>
      </c>
      <c r="J57" s="315">
        <f ca="1">MemCenDiario!K230+MemCenDiario!K186</f>
        <v>4035.0524</v>
      </c>
      <c r="K57" s="315">
        <f ca="1">MemCenDiario!L230+MemCenDiario!L186</f>
        <v>4711.3594000000012</v>
      </c>
      <c r="L57" s="315">
        <f ca="1">MemCenDiario!M230+MemCenDiario!M186</f>
        <v>6267.5551999999998</v>
      </c>
      <c r="M57" s="315">
        <f ca="1">MemCenDiario!N230+MemCenDiario!N186</f>
        <v>4700.8789000000006</v>
      </c>
      <c r="N57" s="315">
        <f ca="1">MemCenDiario!O230+MemCenDiario!O186</f>
        <v>3905.2385000000008</v>
      </c>
      <c r="O57" s="315">
        <f ca="1">MemCenDiario!P230+MemCenDiario!P186</f>
        <v>0</v>
      </c>
      <c r="P57" s="315">
        <f ca="1">MemCenDiario!Q230+MemCenDiario!Q186</f>
        <v>0</v>
      </c>
      <c r="Q57" s="315">
        <f ca="1">MemCenDiario!R230+MemCenDiario!R186</f>
        <v>0</v>
      </c>
      <c r="R57" s="315">
        <f ca="1">MemCenDiario!S230+MemCenDiario!S186</f>
        <v>0</v>
      </c>
      <c r="S57" s="315">
        <f ca="1">MemCenDiario!T230+MemCenDiario!T186</f>
        <v>0</v>
      </c>
      <c r="T57" s="315">
        <f ca="1">MemCenDiario!U230+MemCenDiario!U186</f>
        <v>0</v>
      </c>
      <c r="U57" s="315">
        <f ca="1">MemCenDiario!V230+MemCenDiario!V186</f>
        <v>0</v>
      </c>
      <c r="V57" s="315">
        <f ca="1">MemCenDiario!W230+MemCenDiario!W186</f>
        <v>0</v>
      </c>
      <c r="W57" s="315">
        <f ca="1">MemCenDiario!X230+MemCenDiario!X186</f>
        <v>0</v>
      </c>
      <c r="X57" s="315">
        <f ca="1">MemCenDiario!Y230+MemCenDiario!Y186</f>
        <v>0</v>
      </c>
      <c r="Y57" s="315">
        <f ca="1">MemCenDiario!Z230+MemCenDiario!Z186</f>
        <v>0</v>
      </c>
      <c r="Z57" s="315">
        <f ca="1">MemCenDiario!AA230+MemCenDiario!AA186</f>
        <v>0</v>
      </c>
      <c r="AA57" s="315">
        <f ca="1">MemCenDiario!AB230+MemCenDiario!AB186</f>
        <v>0</v>
      </c>
      <c r="AB57" s="315">
        <f ca="1">MemCenDiario!AC230+MemCenDiario!AC186</f>
        <v>0</v>
      </c>
      <c r="AC57" s="386" t="str">
        <f>IF(_tipo="Semanal",SUMPRODUCT(C57:H57,Prevs!$D$5:$I$5)/SUM(Prevs!$D$5:$I$5),"")</f>
        <v/>
      </c>
      <c r="AE57" s="250">
        <f ca="1">IF(_tipo="Semanal",C57/INDEX(Referencia!$C57:$N57,1,Prevs!$B$1),C57/Referencia!C57)</f>
        <v>1</v>
      </c>
      <c r="AF57" s="250">
        <f ca="1">IF(_tipo="Semanal",D57/INDEX(Referencia!$C57:$N57,1,Prevs!$B$1),D57/Referencia!D57)</f>
        <v>1</v>
      </c>
      <c r="AG57" s="250">
        <f ca="1">IF(_tipo="Semanal",E57/INDEX(Referencia!$C57:$N57,1,Prevs!$B$1),E57/Referencia!E57)</f>
        <v>1</v>
      </c>
      <c r="AH57" s="250">
        <f ca="1">IF(_tipo="Semanal",F57/INDEX(Referencia!$C57:$N57,1,Prevs!$B$1),F57/Referencia!F57)</f>
        <v>1</v>
      </c>
      <c r="AI57" s="250">
        <f ca="1">IF(_tipo="Semanal",G57/INDEX(Referencia!$C57:$N57,1,Prevs!$B$1),G57/Referencia!G57)</f>
        <v>1</v>
      </c>
      <c r="AJ57" s="250">
        <f ca="1">IF(_tipo="Semanal",H57/INDEX(Referencia!$C57:$N57,1,Prevs!$B$1),H57/Referencia!H57)</f>
        <v>1</v>
      </c>
      <c r="AK57" s="250">
        <f ca="1">IF(_tipo="Semanal",I57/INDEX(Referencia!$C57:$N57,1,Prevs!$B$1),I57/Referencia!I57)</f>
        <v>1</v>
      </c>
      <c r="AL57" s="250">
        <f ca="1">IF(_tipo="Semanal",J57/INDEX(Referencia!$C57:$N57,1,Prevs!$B$1),J57/Referencia!J57)</f>
        <v>1</v>
      </c>
      <c r="AM57" s="250">
        <f ca="1">IF(_tipo="Semanal",K57/INDEX(Referencia!$C57:$N57,1,Prevs!$B$1),K57/Referencia!K57)</f>
        <v>1</v>
      </c>
      <c r="AN57" s="250">
        <f ca="1">IF(_tipo="Semanal",L57/INDEX(Referencia!$C57:$N57,1,Prevs!$B$1),L57/Referencia!L57)</f>
        <v>1</v>
      </c>
      <c r="AO57" s="250">
        <f ca="1">IF(_tipo="Semanal",M57/INDEX(Referencia!$C57:$N57,1,Prevs!$B$1),M57/Referencia!M57)</f>
        <v>1</v>
      </c>
      <c r="AP57" s="250">
        <f ca="1">IF(_tipo="Semanal",N57/INDEX(Referencia!$C57:$N57,1,Prevs!$B$1),N57/Referencia!N57)</f>
        <v>1</v>
      </c>
      <c r="AQ57" s="388" t="e">
        <f>IF(_tipo="Semanal",AC57/INDEX(Referencia!$C57:$N57,1,Prevs!$B$1),AC57/Referencia!O57)</f>
        <v>#VALUE!</v>
      </c>
    </row>
    <row r="58" spans="1:43" x14ac:dyDescent="0.25">
      <c r="A58" s="524"/>
      <c r="B58" s="351" t="s">
        <v>696</v>
      </c>
      <c r="C58" s="312">
        <f ca="1">MemCenDiario!D261</f>
        <v>13481.667500000001</v>
      </c>
      <c r="D58" s="312">
        <f ca="1">MemCenDiario!E261</f>
        <v>14222.4563</v>
      </c>
      <c r="E58" s="312">
        <f ca="1">MemCenDiario!F261</f>
        <v>14106.249500000002</v>
      </c>
      <c r="F58" s="312">
        <f ca="1">MemCenDiario!G261</f>
        <v>11379.442300000001</v>
      </c>
      <c r="G58" s="312">
        <f ca="1">MemCenDiario!H261</f>
        <v>6854.8875000000016</v>
      </c>
      <c r="H58" s="312">
        <f ca="1">MemCenDiario!I261</f>
        <v>4539.1530999999995</v>
      </c>
      <c r="I58" s="312">
        <f ca="1">MemCenDiario!J261</f>
        <v>3748.2766999999999</v>
      </c>
      <c r="J58" s="312">
        <f ca="1">MemCenDiario!K261</f>
        <v>3267.5926000000004</v>
      </c>
      <c r="K58" s="312">
        <f ca="1">MemCenDiario!L261</f>
        <v>2922.4770000000008</v>
      </c>
      <c r="L58" s="312">
        <f ca="1">MemCenDiario!M261</f>
        <v>3189.7676000000006</v>
      </c>
      <c r="M58" s="312">
        <f ca="1">MemCenDiario!N261</f>
        <v>5302.4814999999999</v>
      </c>
      <c r="N58" s="312">
        <f ca="1">MemCenDiario!O261</f>
        <v>9856.6024999999991</v>
      </c>
      <c r="O58" s="312">
        <f ca="1">MemCenDiario!P261</f>
        <v>0</v>
      </c>
      <c r="P58" s="312">
        <f ca="1">MemCenDiario!Q261</f>
        <v>0</v>
      </c>
      <c r="Q58" s="312">
        <f ca="1">MemCenDiario!R261</f>
        <v>0</v>
      </c>
      <c r="R58" s="312">
        <f ca="1">MemCenDiario!S261</f>
        <v>0</v>
      </c>
      <c r="S58" s="312">
        <f ca="1">MemCenDiario!T261</f>
        <v>0</v>
      </c>
      <c r="T58" s="312">
        <f ca="1">MemCenDiario!U261</f>
        <v>0</v>
      </c>
      <c r="U58" s="312">
        <f ca="1">MemCenDiario!V261</f>
        <v>0</v>
      </c>
      <c r="V58" s="312">
        <f ca="1">MemCenDiario!W261</f>
        <v>0</v>
      </c>
      <c r="W58" s="312">
        <f ca="1">MemCenDiario!X261</f>
        <v>0</v>
      </c>
      <c r="X58" s="312">
        <f ca="1">MemCenDiario!Y261</f>
        <v>0</v>
      </c>
      <c r="Y58" s="312">
        <f ca="1">MemCenDiario!Z261</f>
        <v>0</v>
      </c>
      <c r="Z58" s="312">
        <f ca="1">MemCenDiario!AA261</f>
        <v>0</v>
      </c>
      <c r="AA58" s="312">
        <f ca="1">MemCenDiario!AB261</f>
        <v>0</v>
      </c>
      <c r="AB58" s="312">
        <f ca="1">MemCenDiario!AC261</f>
        <v>0</v>
      </c>
      <c r="AC58" s="386" t="str">
        <f>IF(_tipo="Semanal",SUMPRODUCT(C58:H58,Prevs!$D$5:$I$5)/SUM(Prevs!$D$5:$I$5),"")</f>
        <v/>
      </c>
      <c r="AE58" s="251">
        <f ca="1">IF(_tipo="Semanal",C58/INDEX(Referencia!$C58:$N58,1,Prevs!$B$1),C58/Referencia!C58)</f>
        <v>1.0001515324065138</v>
      </c>
      <c r="AF58" s="251">
        <f ca="1">IF(_tipo="Semanal",D58/INDEX(Referencia!$C58:$N58,1,Prevs!$B$1),D58/Referencia!D58)</f>
        <v>0.99885237496642176</v>
      </c>
      <c r="AG58" s="251">
        <f ca="1">IF(_tipo="Semanal",E58/INDEX(Referencia!$C58:$N58,1,Prevs!$B$1),E58/Referencia!E58)</f>
        <v>0.99704036354561465</v>
      </c>
      <c r="AH58" s="251">
        <f ca="1">IF(_tipo="Semanal",F58/INDEX(Referencia!$C58:$N58,1,Prevs!$B$1),F58/Referencia!F58)</f>
        <v>0.99402272181756379</v>
      </c>
      <c r="AI58" s="251">
        <f ca="1">IF(_tipo="Semanal",G58/INDEX(Referencia!$C58:$N58,1,Prevs!$B$1),G58/Referencia!G58)</f>
        <v>0.99275246942359108</v>
      </c>
      <c r="AJ58" s="251">
        <f ca="1">IF(_tipo="Semanal",H58/INDEX(Referencia!$C58:$N58,1,Prevs!$B$1),H58/Referencia!H58)</f>
        <v>0.99574323703869672</v>
      </c>
      <c r="AK58" s="251">
        <f ca="1">IF(_tipo="Semanal",I58/INDEX(Referencia!$C58:$N58,1,Prevs!$B$1),I58/Referencia!I58)</f>
        <v>0.99701176562590188</v>
      </c>
      <c r="AL58" s="251">
        <f ca="1">IF(_tipo="Semanal",J58/INDEX(Referencia!$C58:$N58,1,Prevs!$B$1),J58/Referencia!J58)</f>
        <v>0.99657368310599137</v>
      </c>
      <c r="AM58" s="251">
        <f ca="1">IF(_tipo="Semanal",K58/INDEX(Referencia!$C58:$N58,1,Prevs!$B$1),K58/Referencia!K58)</f>
        <v>0.99617061842451926</v>
      </c>
      <c r="AN58" s="251">
        <f ca="1">IF(_tipo="Semanal",L58/INDEX(Referencia!$C58:$N58,1,Prevs!$B$1),L58/Referencia!L58)</f>
        <v>0.99967992241667891</v>
      </c>
      <c r="AO58" s="251">
        <f ca="1">IF(_tipo="Semanal",M58/INDEX(Referencia!$C58:$N58,1,Prevs!$B$1),M58/Referencia!M58)</f>
        <v>1.0044496945212038</v>
      </c>
      <c r="AP58" s="251">
        <f ca="1">IF(_tipo="Semanal",N58/INDEX(Referencia!$C58:$N58,1,Prevs!$B$1),N58/Referencia!N58)</f>
        <v>1.0023888570135973</v>
      </c>
      <c r="AQ58" s="389" t="e">
        <f>IF(_tipo="Semanal",AC58/INDEX(Referencia!$C58:$N58,1,Prevs!$B$1),AC58/Referencia!O58)</f>
        <v>#VALUE!</v>
      </c>
    </row>
    <row r="59" spans="1:43" x14ac:dyDescent="0.25">
      <c r="A59" s="524"/>
      <c r="B59" s="352" t="s">
        <v>1</v>
      </c>
      <c r="C59" s="315">
        <f ca="1">MemCenDiario!D267</f>
        <v>9554.4193999999989</v>
      </c>
      <c r="D59" s="315">
        <f ca="1">MemCenDiario!E267</f>
        <v>12796.3284</v>
      </c>
      <c r="E59" s="315">
        <f ca="1">MemCenDiario!F267</f>
        <v>14932.246800000001</v>
      </c>
      <c r="F59" s="315">
        <f ca="1">MemCenDiario!G267</f>
        <v>14563.132</v>
      </c>
      <c r="G59" s="315">
        <f ca="1">MemCenDiario!H267</f>
        <v>9233.9483999999993</v>
      </c>
      <c r="H59" s="315">
        <f ca="1">MemCenDiario!I267</f>
        <v>4386.7536</v>
      </c>
      <c r="I59" s="315">
        <f ca="1">MemCenDiario!J267</f>
        <v>2574.9773999999998</v>
      </c>
      <c r="J59" s="315">
        <f ca="1">MemCenDiario!K267</f>
        <v>1824.83</v>
      </c>
      <c r="K59" s="315">
        <f ca="1">MemCenDiario!L267</f>
        <v>1468.0178000000001</v>
      </c>
      <c r="L59" s="315">
        <f ca="1">MemCenDiario!M267</f>
        <v>1687.4384</v>
      </c>
      <c r="M59" s="315">
        <f ca="1">MemCenDiario!N267</f>
        <v>2859.0207999999998</v>
      </c>
      <c r="N59" s="315">
        <f ca="1">MemCenDiario!O267</f>
        <v>5589.1681999999992</v>
      </c>
      <c r="O59" s="315">
        <f ca="1">MemCenDiario!P267</f>
        <v>0</v>
      </c>
      <c r="P59" s="315">
        <f ca="1">MemCenDiario!Q267</f>
        <v>0</v>
      </c>
      <c r="Q59" s="315">
        <f ca="1">MemCenDiario!R267</f>
        <v>0</v>
      </c>
      <c r="R59" s="315">
        <f ca="1">MemCenDiario!S267</f>
        <v>0</v>
      </c>
      <c r="S59" s="315">
        <f ca="1">MemCenDiario!T267</f>
        <v>0</v>
      </c>
      <c r="T59" s="315">
        <f ca="1">MemCenDiario!U267</f>
        <v>0</v>
      </c>
      <c r="U59" s="315">
        <f ca="1">MemCenDiario!V267</f>
        <v>0</v>
      </c>
      <c r="V59" s="315">
        <f ca="1">MemCenDiario!W267</f>
        <v>0</v>
      </c>
      <c r="W59" s="315">
        <f ca="1">MemCenDiario!X267</f>
        <v>0</v>
      </c>
      <c r="X59" s="315">
        <f ca="1">MemCenDiario!Y267</f>
        <v>0</v>
      </c>
      <c r="Y59" s="315">
        <f ca="1">MemCenDiario!Z267</f>
        <v>0</v>
      </c>
      <c r="Z59" s="315">
        <f ca="1">MemCenDiario!AA267</f>
        <v>0</v>
      </c>
      <c r="AA59" s="315">
        <f ca="1">MemCenDiario!AB267</f>
        <v>0</v>
      </c>
      <c r="AB59" s="315">
        <f ca="1">MemCenDiario!AC267</f>
        <v>0</v>
      </c>
      <c r="AC59" s="386" t="str">
        <f>IF(_tipo="Semanal",SUMPRODUCT(C59:H59,Prevs!$D$5:$I$5)/SUM(Prevs!$D$5:$I$5),"")</f>
        <v/>
      </c>
      <c r="AE59" s="252">
        <f ca="1">IF(_tipo="Semanal",C59/INDEX(Referencia!$C59:$N59,1,Prevs!$B$1),C59/Referencia!C59)</f>
        <v>1</v>
      </c>
      <c r="AF59" s="252">
        <f ca="1">IF(_tipo="Semanal",D59/INDEX(Referencia!$C59:$N59,1,Prevs!$B$1),D59/Referencia!D59)</f>
        <v>1</v>
      </c>
      <c r="AG59" s="252">
        <f ca="1">IF(_tipo="Semanal",E59/INDEX(Referencia!$C59:$N59,1,Prevs!$B$1),E59/Referencia!E59)</f>
        <v>1</v>
      </c>
      <c r="AH59" s="252">
        <f ca="1">IF(_tipo="Semanal",F59/INDEX(Referencia!$C59:$N59,1,Prevs!$B$1),F59/Referencia!F59)</f>
        <v>1</v>
      </c>
      <c r="AI59" s="252">
        <f ca="1">IF(_tipo="Semanal",G59/INDEX(Referencia!$C59:$N59,1,Prevs!$B$1),G59/Referencia!G59)</f>
        <v>1</v>
      </c>
      <c r="AJ59" s="252">
        <f ca="1">IF(_tipo="Semanal",H59/INDEX(Referencia!$C59:$N59,1,Prevs!$B$1),H59/Referencia!H59)</f>
        <v>1</v>
      </c>
      <c r="AK59" s="252">
        <f ca="1">IF(_tipo="Semanal",I59/INDEX(Referencia!$C59:$N59,1,Prevs!$B$1),I59/Referencia!I59)</f>
        <v>1</v>
      </c>
      <c r="AL59" s="252">
        <f ca="1">IF(_tipo="Semanal",J59/INDEX(Referencia!$C59:$N59,1,Prevs!$B$1),J59/Referencia!J59)</f>
        <v>1</v>
      </c>
      <c r="AM59" s="252">
        <f ca="1">IF(_tipo="Semanal",K59/INDEX(Referencia!$C59:$N59,1,Prevs!$B$1),K59/Referencia!K59)</f>
        <v>1</v>
      </c>
      <c r="AN59" s="252">
        <f ca="1">IF(_tipo="Semanal",L59/INDEX(Referencia!$C59:$N59,1,Prevs!$B$1),L59/Referencia!L59)</f>
        <v>1</v>
      </c>
      <c r="AO59" s="252">
        <f ca="1">IF(_tipo="Semanal",M59/INDEX(Referencia!$C59:$N59,1,Prevs!$B$1),M59/Referencia!M59)</f>
        <v>1</v>
      </c>
      <c r="AP59" s="252">
        <f ca="1">IF(_tipo="Semanal",N59/INDEX(Referencia!$C59:$N59,1,Prevs!$B$1),N59/Referencia!N59)</f>
        <v>1</v>
      </c>
      <c r="AQ59" s="390" t="e">
        <f>IF(_tipo="Semanal",AC59/INDEX(Referencia!$C59:$N59,1,Prevs!$B$1),AC59/Referencia!O59)</f>
        <v>#VALUE!</v>
      </c>
    </row>
    <row r="60" spans="1:43" x14ac:dyDescent="0.25">
      <c r="A60" s="524"/>
      <c r="B60" s="353" t="s">
        <v>429</v>
      </c>
      <c r="C60" s="312">
        <f ca="1">MemCenDiario!D271+MemCenDiario!D287</f>
        <v>5870.0950999999995</v>
      </c>
      <c r="D60" s="312">
        <f ca="1">MemCenDiario!E271+MemCenDiario!E287</f>
        <v>9738.4719999999998</v>
      </c>
      <c r="E60" s="312">
        <f ca="1">MemCenDiario!F271+MemCenDiario!F287</f>
        <v>11917.975200000001</v>
      </c>
      <c r="F60" s="312">
        <f ca="1">MemCenDiario!G271+MemCenDiario!G287</f>
        <v>12277.318499999999</v>
      </c>
      <c r="G60" s="312">
        <f ca="1">MemCenDiario!H271+MemCenDiario!H287</f>
        <v>10535.491099999999</v>
      </c>
      <c r="H60" s="312">
        <f ca="1">MemCenDiario!I271+MemCenDiario!I287</f>
        <v>4853.5591999999997</v>
      </c>
      <c r="I60" s="312">
        <f ca="1">MemCenDiario!J271+MemCenDiario!J287</f>
        <v>1641.7662000000003</v>
      </c>
      <c r="J60" s="312">
        <f ca="1">MemCenDiario!K271+MemCenDiario!K287</f>
        <v>673.5566</v>
      </c>
      <c r="K60" s="312">
        <f ca="1">MemCenDiario!L271+MemCenDiario!L287</f>
        <v>371.53460000000001</v>
      </c>
      <c r="L60" s="312">
        <f ca="1">MemCenDiario!M271+MemCenDiario!M287</f>
        <v>418.4914</v>
      </c>
      <c r="M60" s="312">
        <f ca="1">MemCenDiario!N271+MemCenDiario!N287</f>
        <v>987.45780000000013</v>
      </c>
      <c r="N60" s="312">
        <f ca="1">MemCenDiario!O271+MemCenDiario!O287</f>
        <v>2557.6385999999998</v>
      </c>
      <c r="O60" s="312">
        <f ca="1">MemCenDiario!P271+MemCenDiario!P287</f>
        <v>0</v>
      </c>
      <c r="P60" s="312">
        <f ca="1">MemCenDiario!Q271+MemCenDiario!Q287</f>
        <v>0</v>
      </c>
      <c r="Q60" s="312">
        <f ca="1">MemCenDiario!R271+MemCenDiario!R287</f>
        <v>0</v>
      </c>
      <c r="R60" s="312">
        <f ca="1">MemCenDiario!S271+MemCenDiario!S287</f>
        <v>0</v>
      </c>
      <c r="S60" s="312">
        <f ca="1">MemCenDiario!T271+MemCenDiario!T287</f>
        <v>0</v>
      </c>
      <c r="T60" s="312">
        <f ca="1">MemCenDiario!U271+MemCenDiario!U287</f>
        <v>0</v>
      </c>
      <c r="U60" s="312">
        <f ca="1">MemCenDiario!V271+MemCenDiario!V287</f>
        <v>0</v>
      </c>
      <c r="V60" s="312">
        <f ca="1">MemCenDiario!W271+MemCenDiario!W287</f>
        <v>0</v>
      </c>
      <c r="W60" s="312">
        <f ca="1">MemCenDiario!X271+MemCenDiario!X287</f>
        <v>0</v>
      </c>
      <c r="X60" s="312">
        <f ca="1">MemCenDiario!Y271+MemCenDiario!Y287</f>
        <v>0</v>
      </c>
      <c r="Y60" s="312">
        <f ca="1">MemCenDiario!Z271+MemCenDiario!Z287</f>
        <v>0</v>
      </c>
      <c r="Z60" s="312">
        <f ca="1">MemCenDiario!AA271+MemCenDiario!AA287</f>
        <v>0</v>
      </c>
      <c r="AA60" s="312">
        <f ca="1">MemCenDiario!AB271+MemCenDiario!AB287</f>
        <v>0</v>
      </c>
      <c r="AB60" s="312">
        <f ca="1">MemCenDiario!AC271+MemCenDiario!AC287</f>
        <v>0</v>
      </c>
      <c r="AC60" s="386" t="str">
        <f>IF(_tipo="Semanal",SUMPRODUCT(C60:H60,Prevs!$D$5:$I$5)/SUM(Prevs!$D$5:$I$5),"")</f>
        <v/>
      </c>
      <c r="AE60" s="252">
        <f ca="1">IF(_tipo="Semanal",C60/INDEX(Referencia!$C60:$N60,1,Prevs!$B$1),C60/Referencia!C60)</f>
        <v>1.0163649418921372</v>
      </c>
      <c r="AF60" s="252">
        <f ca="1">IF(_tipo="Semanal",D60/INDEX(Referencia!$C60:$N60,1,Prevs!$B$1),D60/Referencia!D60)</f>
        <v>1.0626658186557776</v>
      </c>
      <c r="AG60" s="252">
        <f ca="1">IF(_tipo="Semanal",E60/INDEX(Referencia!$C60:$N60,1,Prevs!$B$1),E60/Referencia!E60)</f>
        <v>1.1004247216144953</v>
      </c>
      <c r="AH60" s="252">
        <f ca="1">IF(_tipo="Semanal",F60/INDEX(Referencia!$C60:$N60,1,Prevs!$B$1),F60/Referencia!F60)</f>
        <v>1.1101414491667509</v>
      </c>
      <c r="AI60" s="252">
        <f ca="1">IF(_tipo="Semanal",G60/INDEX(Referencia!$C60:$N60,1,Prevs!$B$1),G60/Referencia!G60)</f>
        <v>1.1048217206025941</v>
      </c>
      <c r="AJ60" s="252">
        <f ca="1">IF(_tipo="Semanal",H60/INDEX(Referencia!$C60:$N60,1,Prevs!$B$1),H60/Referencia!H60)</f>
        <v>1</v>
      </c>
      <c r="AK60" s="252">
        <f ca="1">IF(_tipo="Semanal",I60/INDEX(Referencia!$C60:$N60,1,Prevs!$B$1),I60/Referencia!I60)</f>
        <v>1</v>
      </c>
      <c r="AL60" s="252">
        <f ca="1">IF(_tipo="Semanal",J60/INDEX(Referencia!$C60:$N60,1,Prevs!$B$1),J60/Referencia!J60)</f>
        <v>0.99895515253660627</v>
      </c>
      <c r="AM60" s="252">
        <f ca="1">IF(_tipo="Semanal",K60/INDEX(Referencia!$C60:$N60,1,Prevs!$B$1),K60/Referencia!K60)</f>
        <v>0.9869005469549581</v>
      </c>
      <c r="AN60" s="252">
        <f ca="1">IF(_tipo="Semanal",L60/INDEX(Referencia!$C60:$N60,1,Prevs!$B$1),L60/Referencia!L60)</f>
        <v>0.97697467330789645</v>
      </c>
      <c r="AO60" s="252">
        <f ca="1">IF(_tipo="Semanal",M60/INDEX(Referencia!$C60:$N60,1,Prevs!$B$1),M60/Referencia!M60)</f>
        <v>0.99786422666057528</v>
      </c>
      <c r="AP60" s="252">
        <f ca="1">IF(_tipo="Semanal",N60/INDEX(Referencia!$C60:$N60,1,Prevs!$B$1),N60/Referencia!N60)</f>
        <v>1</v>
      </c>
      <c r="AQ60" s="390" t="e">
        <f>IF(_tipo="Semanal",AC60/INDEX(Referencia!$C60:$N60,1,Prevs!$B$1),AC60/Referencia!O60)</f>
        <v>#VALUE!</v>
      </c>
    </row>
    <row r="61" spans="1:43" ht="15.75" thickBot="1" x14ac:dyDescent="0.3">
      <c r="A61" s="524"/>
      <c r="B61" s="354" t="s">
        <v>746</v>
      </c>
      <c r="C61" s="373">
        <f ca="1">MemCenDiario!D281+MemCenDiario!D274-MemCenDiario!D271</f>
        <v>501.80989999999997</v>
      </c>
      <c r="D61" s="373">
        <f ca="1">MemCenDiario!E281+MemCenDiario!E274-MemCenDiario!E271</f>
        <v>849.81930000000011</v>
      </c>
      <c r="E61" s="373">
        <f ca="1">MemCenDiario!F281+MemCenDiario!F274-MemCenDiario!F271</f>
        <v>1198.7777999999998</v>
      </c>
      <c r="F61" s="373">
        <f ca="1">MemCenDiario!G281+MemCenDiario!G274-MemCenDiario!G271</f>
        <v>1537.5612999999998</v>
      </c>
      <c r="G61" s="373">
        <f ca="1">MemCenDiario!H281+MemCenDiario!H274-MemCenDiario!H271</f>
        <v>1716.8511000000001</v>
      </c>
      <c r="H61" s="373">
        <f ca="1">MemCenDiario!I281+MemCenDiario!I274-MemCenDiario!I271</f>
        <v>1454.4136000000001</v>
      </c>
      <c r="I61" s="373">
        <f ca="1">MemCenDiario!J281+MemCenDiario!J274-MemCenDiario!J271</f>
        <v>1036.2170999999998</v>
      </c>
      <c r="J61" s="373">
        <f ca="1">MemCenDiario!K281+MemCenDiario!K274-MemCenDiario!K271</f>
        <v>685.61059999999998</v>
      </c>
      <c r="K61" s="373">
        <f ca="1">MemCenDiario!L281+MemCenDiario!L274-MemCenDiario!L271</f>
        <v>422.25689999999997</v>
      </c>
      <c r="L61" s="373">
        <f ca="1">MemCenDiario!M281+MemCenDiario!M274-MemCenDiario!M271</f>
        <v>267.83269999999999</v>
      </c>
      <c r="M61" s="373">
        <f ca="1">MemCenDiario!N281+MemCenDiario!N274-MemCenDiario!N271</f>
        <v>214.7312</v>
      </c>
      <c r="N61" s="373">
        <f ca="1">MemCenDiario!O281+MemCenDiario!O274-MemCenDiario!O271</f>
        <v>268.72120000000001</v>
      </c>
      <c r="O61" s="373">
        <f ca="1">MemCenDiario!P281+MemCenDiario!P274-MemCenDiario!P271</f>
        <v>0</v>
      </c>
      <c r="P61" s="373">
        <f ca="1">MemCenDiario!Q281+MemCenDiario!Q274-MemCenDiario!Q271</f>
        <v>0</v>
      </c>
      <c r="Q61" s="373">
        <f ca="1">MemCenDiario!R281+MemCenDiario!R274-MemCenDiario!R271</f>
        <v>0</v>
      </c>
      <c r="R61" s="373">
        <f ca="1">MemCenDiario!S281+MemCenDiario!S274-MemCenDiario!S271</f>
        <v>0</v>
      </c>
      <c r="S61" s="373">
        <f ca="1">MemCenDiario!T281+MemCenDiario!T274-MemCenDiario!T271</f>
        <v>0</v>
      </c>
      <c r="T61" s="373">
        <f ca="1">MemCenDiario!U281+MemCenDiario!U274-MemCenDiario!U271</f>
        <v>0</v>
      </c>
      <c r="U61" s="373">
        <f ca="1">MemCenDiario!V281+MemCenDiario!V274-MemCenDiario!V271</f>
        <v>0</v>
      </c>
      <c r="V61" s="373">
        <f ca="1">MemCenDiario!W281+MemCenDiario!W274-MemCenDiario!W271</f>
        <v>0</v>
      </c>
      <c r="W61" s="373">
        <f ca="1">MemCenDiario!X281+MemCenDiario!X274-MemCenDiario!X271</f>
        <v>0</v>
      </c>
      <c r="X61" s="373">
        <f ca="1">MemCenDiario!Y281+MemCenDiario!Y274-MemCenDiario!Y271</f>
        <v>0</v>
      </c>
      <c r="Y61" s="373">
        <f ca="1">MemCenDiario!Z281+MemCenDiario!Z274-MemCenDiario!Z271</f>
        <v>0</v>
      </c>
      <c r="Z61" s="373">
        <f ca="1">MemCenDiario!AA281+MemCenDiario!AA274-MemCenDiario!AA271</f>
        <v>0</v>
      </c>
      <c r="AA61" s="373">
        <f ca="1">MemCenDiario!AB281+MemCenDiario!AB274-MemCenDiario!AB271</f>
        <v>0</v>
      </c>
      <c r="AB61" s="373">
        <f ca="1">MemCenDiario!AC281+MemCenDiario!AC274-MemCenDiario!AC271</f>
        <v>0</v>
      </c>
      <c r="AC61" s="384" t="str">
        <f>IF(_tipo="Semanal",SUMPRODUCT(C61:H61,Prevs!$D$5:$I$5)/SUM(Prevs!$D$5:$I$5),"")</f>
        <v/>
      </c>
      <c r="AE61" s="252">
        <f ca="1">IF(_tipo="Semanal",C61/INDEX(Referencia!$C61:$N61,1,Prevs!$B$1),C61/Referencia!C61)</f>
        <v>1</v>
      </c>
      <c r="AF61" s="252">
        <f ca="1">IF(_tipo="Semanal",D61/INDEX(Referencia!$C61:$N61,1,Prevs!$B$1),D61/Referencia!D61)</f>
        <v>1</v>
      </c>
      <c r="AG61" s="252">
        <f ca="1">IF(_tipo="Semanal",E61/INDEX(Referencia!$C61:$N61,1,Prevs!$B$1),E61/Referencia!E61)</f>
        <v>1</v>
      </c>
      <c r="AH61" s="252">
        <f ca="1">IF(_tipo="Semanal",F61/INDEX(Referencia!$C61:$N61,1,Prevs!$B$1),F61/Referencia!F61)</f>
        <v>1</v>
      </c>
      <c r="AI61" s="252">
        <f ca="1">IF(_tipo="Semanal",G61/INDEX(Referencia!$C61:$N61,1,Prevs!$B$1),G61/Referencia!G61)</f>
        <v>1</v>
      </c>
      <c r="AJ61" s="252">
        <f ca="1">IF(_tipo="Semanal",H61/INDEX(Referencia!$C61:$N61,1,Prevs!$B$1),H61/Referencia!H61)</f>
        <v>1</v>
      </c>
      <c r="AK61" s="252">
        <f ca="1">IF(_tipo="Semanal",I61/INDEX(Referencia!$C61:$N61,1,Prevs!$B$1),I61/Referencia!I61)</f>
        <v>1</v>
      </c>
      <c r="AL61" s="252">
        <f ca="1">IF(_tipo="Semanal",J61/INDEX(Referencia!$C61:$N61,1,Prevs!$B$1),J61/Referencia!J61)</f>
        <v>1</v>
      </c>
      <c r="AM61" s="252">
        <f ca="1">IF(_tipo="Semanal",K61/INDEX(Referencia!$C61:$N61,1,Prevs!$B$1),K61/Referencia!K61)</f>
        <v>1</v>
      </c>
      <c r="AN61" s="252">
        <f ca="1">IF(_tipo="Semanal",L61/INDEX(Referencia!$C61:$N61,1,Prevs!$B$1),L61/Referencia!L61)</f>
        <v>1</v>
      </c>
      <c r="AO61" s="252">
        <f ca="1">IF(_tipo="Semanal",M61/INDEX(Referencia!$C61:$N61,1,Prevs!$B$1),M61/Referencia!M61)</f>
        <v>1</v>
      </c>
      <c r="AP61" s="252">
        <f ca="1">IF(_tipo="Semanal",N61/INDEX(Referencia!$C61:$N61,1,Prevs!$B$1),N61/Referencia!N61)</f>
        <v>1</v>
      </c>
      <c r="AQ61" s="390" t="e">
        <f>IF(_tipo="Semanal",AC61/INDEX(Referencia!$C61:$N61,1,Prevs!$B$1),AC61/Referencia!O61)</f>
        <v>#VALUE!</v>
      </c>
    </row>
    <row r="62" spans="1:43" x14ac:dyDescent="0.25">
      <c r="B62" s="313"/>
      <c r="C62" s="314"/>
      <c r="D62" s="314"/>
      <c r="E62" s="314"/>
      <c r="F62" s="314"/>
      <c r="G62" s="314"/>
      <c r="H62" s="314"/>
      <c r="I62" s="314"/>
      <c r="J62" s="314"/>
      <c r="K62" s="314"/>
      <c r="L62" s="314"/>
      <c r="M62" s="314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43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43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</row>
    <row r="65" spans="1:80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</row>
    <row r="66" spans="1:80" ht="15.75" thickBot="1" x14ac:dyDescent="0.3">
      <c r="A66" s="259"/>
      <c r="B66" s="260"/>
      <c r="C66" s="515" t="s">
        <v>705</v>
      </c>
      <c r="D66" s="516"/>
      <c r="E66" s="516"/>
      <c r="F66" s="516"/>
      <c r="G66" s="516"/>
      <c r="H66" s="516"/>
      <c r="I66" s="516"/>
      <c r="J66" s="516"/>
      <c r="K66" s="516"/>
      <c r="L66" s="516"/>
      <c r="M66" s="516"/>
      <c r="N66" s="517"/>
    </row>
    <row r="67" spans="1:80" x14ac:dyDescent="0.25">
      <c r="A67" s="258" t="s">
        <v>38</v>
      </c>
      <c r="B67" s="258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O67" s="125">
        <v>13</v>
      </c>
      <c r="P67" s="125">
        <v>14</v>
      </c>
      <c r="Q67" s="125">
        <v>15</v>
      </c>
      <c r="R67" s="125">
        <v>16</v>
      </c>
      <c r="S67" s="125">
        <v>17</v>
      </c>
      <c r="T67" s="125">
        <v>18</v>
      </c>
      <c r="U67" s="125">
        <v>19</v>
      </c>
      <c r="V67" s="125">
        <v>20</v>
      </c>
      <c r="W67" s="125">
        <v>21</v>
      </c>
      <c r="X67" s="125">
        <v>22</v>
      </c>
      <c r="Y67" s="125">
        <v>23</v>
      </c>
      <c r="Z67" s="125">
        <v>24</v>
      </c>
      <c r="AA67" s="125">
        <v>25</v>
      </c>
      <c r="AB67" s="125">
        <v>26</v>
      </c>
      <c r="AE67" s="44" t="s">
        <v>524</v>
      </c>
      <c r="AF67" s="44" t="s">
        <v>681</v>
      </c>
      <c r="AG67" s="44" t="s">
        <v>682</v>
      </c>
    </row>
    <row r="68" spans="1:80" x14ac:dyDescent="0.25">
      <c r="A68" s="127">
        <v>1</v>
      </c>
      <c r="B68" s="128"/>
      <c r="C68" s="128">
        <f t="shared" ref="C68:N89" ca="1" si="0">IF(BC68&lt;=0,0,MAX(1,ROUND(BC68,0)))</f>
        <v>242</v>
      </c>
      <c r="D68" s="128">
        <f t="shared" ca="1" si="0"/>
        <v>220</v>
      </c>
      <c r="E68" s="128">
        <f t="shared" ca="1" si="0"/>
        <v>195</v>
      </c>
      <c r="F68" s="128">
        <f t="shared" ca="1" si="0"/>
        <v>133</v>
      </c>
      <c r="G68" s="128">
        <f t="shared" ca="1" si="0"/>
        <v>100</v>
      </c>
      <c r="H68" s="128">
        <f t="shared" ca="1" si="0"/>
        <v>85</v>
      </c>
      <c r="I68" s="128">
        <f t="shared" ca="1" si="0"/>
        <v>71</v>
      </c>
      <c r="J68" s="128">
        <f t="shared" ca="1" si="0"/>
        <v>61</v>
      </c>
      <c r="K68" s="128">
        <f t="shared" ca="1" si="0"/>
        <v>64</v>
      </c>
      <c r="L68" s="128">
        <f t="shared" ca="1" si="0"/>
        <v>76</v>
      </c>
      <c r="M68" s="128">
        <f t="shared" ca="1" si="0"/>
        <v>108</v>
      </c>
      <c r="N68" s="128">
        <f t="shared" ca="1" si="0"/>
        <v>176</v>
      </c>
      <c r="O68" s="128">
        <f t="shared" ref="O68:AB86" ca="1" si="1">IF(BO68&lt;=0,0,MAX(1,ROUND(BO68,0)))</f>
        <v>0</v>
      </c>
      <c r="P68" s="128">
        <f t="shared" ca="1" si="1"/>
        <v>0</v>
      </c>
      <c r="Q68" s="128">
        <f t="shared" ca="1" si="1"/>
        <v>0</v>
      </c>
      <c r="R68" s="128">
        <f t="shared" ca="1" si="1"/>
        <v>0</v>
      </c>
      <c r="S68" s="128">
        <f t="shared" ca="1" si="1"/>
        <v>0</v>
      </c>
      <c r="T68" s="128">
        <f t="shared" ca="1" si="1"/>
        <v>0</v>
      </c>
      <c r="U68" s="128">
        <f t="shared" ca="1" si="1"/>
        <v>0</v>
      </c>
      <c r="V68" s="128">
        <f t="shared" ca="1" si="1"/>
        <v>0</v>
      </c>
      <c r="W68" s="128">
        <f t="shared" ca="1" si="1"/>
        <v>0</v>
      </c>
      <c r="X68" s="128">
        <f t="shared" ca="1" si="1"/>
        <v>0</v>
      </c>
      <c r="Y68" s="128">
        <f t="shared" ca="1" si="1"/>
        <v>0</v>
      </c>
      <c r="Z68" s="128">
        <f t="shared" ca="1" si="1"/>
        <v>0</v>
      </c>
      <c r="AA68" s="128">
        <f t="shared" ca="1" si="1"/>
        <v>0</v>
      </c>
      <c r="AB68" s="128">
        <f t="shared" ca="1" si="1"/>
        <v>0</v>
      </c>
      <c r="AD68" s="44" t="s">
        <v>688</v>
      </c>
      <c r="AE68" s="44" t="s">
        <v>796</v>
      </c>
      <c r="BC68" s="44">
        <f t="shared" ref="BC68:BC131" ca="1" si="2" xml:space="preserve">
 INDEX(
  INDIRECT(
   IF(C$13="E",
    $AE$68,
    IF(
     AND(TODAY()&lt;=C$14,_tipo="Diario"),$AE$70,     $AE$69
    )
   )
  ),$A68,C$67)</f>
        <v>242.02</v>
      </c>
      <c r="BD68" s="44">
        <f t="shared" ref="BD68:BD131" ca="1" si="3" xml:space="preserve">
 INDEX(
  INDIRECT(
   IF(D$13="E",
    $AE$68,
    IF(
     AND(TODAY()&lt;=D$14,_tipo="Diario"),$AE$70,     $AE$69
    )
   )
  ),$A68,D$67)</f>
        <v>220.04</v>
      </c>
      <c r="BE68" s="44">
        <f t="shared" ref="BE68:BE131" ca="1" si="4" xml:space="preserve">
 INDEX(
  INDIRECT(
   IF(E$13="E",
    $AE$68,
    IF(
     AND(TODAY()&lt;=E$14,_tipo="Diario"),$AE$70,     $AE$69
    )
   )
  ),$A68,E$67)</f>
        <v>195.27</v>
      </c>
      <c r="BF68" s="44">
        <f t="shared" ref="BF68:BF131" ca="1" si="5" xml:space="preserve">
 INDEX(
  INDIRECT(
   IF(F$13="E",
    $AE$68,
    IF(
     AND(TODAY()&lt;=F$14,_tipo="Diario"),$AE$70,     $AE$69
    )
   )
  ),$A68,F$67)</f>
        <v>133</v>
      </c>
      <c r="BG68" s="44">
        <f t="shared" ref="BG68:BG131" ca="1" si="6" xml:space="preserve">
 INDEX(
  INDIRECT(
   IF(G$13="E",
    $AE$68,
    IF(
     AND(TODAY()&lt;=G$14,_tipo="Diario"),$AE$70,     $AE$69
    )
   )
  ),$A68,G$67)</f>
        <v>99.73</v>
      </c>
      <c r="BH68" s="44">
        <f t="shared" ref="BH68:BH131" ca="1" si="7" xml:space="preserve">
 INDEX(
  INDIRECT(
   IF(H$13="E",
    $AE$68,
    IF(
     AND(TODAY()&lt;=H$14,_tipo="Diario"),$AE$70,     $AE$69
    )
   )
  ),$A68,H$67)</f>
        <v>84.98</v>
      </c>
      <c r="BI68" s="44">
        <f t="shared" ref="BI68:BI131" ca="1" si="8" xml:space="preserve">
 INDEX(
  INDIRECT(
   IF(I$13="E",
    $AE$68,
    IF(
     AND(TODAY()&lt;=I$14,_tipo="Diario"),$AE$70,     $AE$69
    )
   )
  ),$A68,I$67)</f>
        <v>70.959999999999994</v>
      </c>
      <c r="BJ68" s="44">
        <f t="shared" ref="BJ68:BJ131" ca="1" si="9" xml:space="preserve">
 INDEX(
  INDIRECT(
   IF(J$13="E",
    $AE$68,
    IF(
     AND(TODAY()&lt;=J$14,_tipo="Diario"),$AE$70,     $AE$69
    )
   )
  ),$A68,J$67)</f>
        <v>61.13</v>
      </c>
      <c r="BK68" s="44">
        <f t="shared" ref="BK68:BK131" ca="1" si="10" xml:space="preserve">
 INDEX(
  INDIRECT(
   IF(K$13="E",
    $AE$68,
    IF(
     AND(TODAY()&lt;=K$14,_tipo="Diario"),$AE$70,     $AE$69
    )
   )
  ),$A68,K$67)</f>
        <v>63.8</v>
      </c>
      <c r="BL68" s="44">
        <f t="shared" ref="BL68:BL131" ca="1" si="11" xml:space="preserve">
 INDEX(
  INDIRECT(
   IF(L$13="E",
    $AE$68,
    IF(
     AND(TODAY()&lt;=L$14,_tipo="Diario"),$AE$70,     $AE$69
    )
   )
  ),$A68,L$67)</f>
        <v>75.7</v>
      </c>
      <c r="BM68" s="44">
        <f t="shared" ref="BM68:BM131" ca="1" si="12" xml:space="preserve">
 INDEX(
  INDIRECT(
   IF(M$13="E",
    $AE$68,
    IF(
     AND(TODAY()&lt;=M$14,_tipo="Diario"),$AE$70,     $AE$69
    )
   )
  ),$A68,M$67)</f>
        <v>107.73</v>
      </c>
      <c r="BN68" s="44">
        <f t="shared" ref="BN68:BN131" ca="1" si="13" xml:space="preserve">
 INDEX(
  INDIRECT(
   IF(N$13="E",
    $AE$68,
    IF(
     AND(TODAY()&lt;=N$14,_tipo="Diario"),$AE$70,     $AE$69
    )
   )
  ),$A68,N$67)</f>
        <v>175.6</v>
      </c>
      <c r="BO68" s="44">
        <f t="shared" ref="BO68:BO131" ca="1" si="14" xml:space="preserve">
 INDEX(
  INDIRECT(
   IF(O$13="E",
    $AE$68,
    IF(
     AND(TODAY()&lt;=O$14,_tipo="Diario"),$AE$70,     $AE$69
    )
   )
  ),$A68,O$67)</f>
        <v>0</v>
      </c>
      <c r="BP68" s="44">
        <f t="shared" ref="BP68:BP131" ca="1" si="15" xml:space="preserve">
 INDEX(
  INDIRECT(
   IF(P$13="E",
    $AE$68,
    IF(
     AND(TODAY()&lt;=P$14,_tipo="Diario"),$AE$70,     $AE$69
    )
   )
  ),$A68,P$67)</f>
        <v>0</v>
      </c>
      <c r="BQ68" s="44">
        <f t="shared" ref="BQ68:BQ131" ca="1" si="16" xml:space="preserve">
 INDEX(
  INDIRECT(
   IF(Q$13="E",
    $AE$68,
    IF(
     AND(TODAY()&lt;=Q$14,_tipo="Diario"),$AE$70,     $AE$69
    )
   )
  ),$A68,Q$67)</f>
        <v>0</v>
      </c>
      <c r="BR68" s="44">
        <f t="shared" ref="BR68:BR131" ca="1" si="17" xml:space="preserve">
 INDEX(
  INDIRECT(
   IF(R$13="E",
    $AE$68,
    IF(
     AND(TODAY()&lt;=R$14,_tipo="Diario"),$AE$70,     $AE$69
    )
   )
  ),$A68,R$67)</f>
        <v>0</v>
      </c>
      <c r="BS68" s="44">
        <f t="shared" ref="BS68:BS131" ca="1" si="18" xml:space="preserve">
 INDEX(
  INDIRECT(
   IF(S$13="E",
    $AE$68,
    IF(
     AND(TODAY()&lt;=S$14,_tipo="Diario"),$AE$70,     $AE$69
    )
   )
  ),$A68,S$67)</f>
        <v>0</v>
      </c>
      <c r="BT68" s="44">
        <f t="shared" ref="BT68:BT131" ca="1" si="19" xml:space="preserve">
 INDEX(
  INDIRECT(
   IF(T$13="E",
    $AE$68,
    IF(
     AND(TODAY()&lt;=T$14,_tipo="Diario"),$AE$70,     $AE$69
    )
   )
  ),$A68,T$67)</f>
        <v>0</v>
      </c>
      <c r="BU68" s="44">
        <f t="shared" ref="BU68:BU131" ca="1" si="20" xml:space="preserve">
 INDEX(
  INDIRECT(
   IF(U$13="E",
    $AE$68,
    IF(
     AND(TODAY()&lt;=U$14,_tipo="Diario"),$AE$70,     $AE$69
    )
   )
  ),$A68,U$67)</f>
        <v>0</v>
      </c>
      <c r="BV68" s="44">
        <f t="shared" ref="BV68:BV131" ca="1" si="21" xml:space="preserve">
 INDEX(
  INDIRECT(
   IF(V$13="E",
    $AE$68,
    IF(
     AND(TODAY()&lt;=V$14,_tipo="Diario"),$AE$70,     $AE$69
    )
   )
  ),$A68,V$67)</f>
        <v>0</v>
      </c>
      <c r="BW68" s="44">
        <f t="shared" ref="BW68:BW131" ca="1" si="22" xml:space="preserve">
 INDEX(
  INDIRECT(
   IF(W$13="E",
    $AE$68,
    IF(
     AND(TODAY()&lt;=W$14,_tipo="Diario"),$AE$70,     $AE$69
    )
   )
  ),$A68,W$67)</f>
        <v>0</v>
      </c>
      <c r="BX68" s="44">
        <f t="shared" ref="BX68:BX131" ca="1" si="23" xml:space="preserve">
 INDEX(
  INDIRECT(
   IF(X$13="E",
    $AE$68,
    IF(
     AND(TODAY()&lt;=X$14,_tipo="Diario"),$AE$70,     $AE$69
    )
   )
  ),$A68,X$67)</f>
        <v>0</v>
      </c>
      <c r="BY68" s="44">
        <f t="shared" ref="BY68:BY131" ca="1" si="24" xml:space="preserve">
 INDEX(
  INDIRECT(
   IF(Y$13="E",
    $AE$68,
    IF(
     AND(TODAY()&lt;=Y$14,_tipo="Diario"),$AE$70,     $AE$69
    )
   )
  ),$A68,Y$67)</f>
        <v>0</v>
      </c>
      <c r="BZ68" s="44">
        <f t="shared" ref="BZ68:BZ131" ca="1" si="25" xml:space="preserve">
 INDEX(
  INDIRECT(
   IF(Z$13="E",
    $AE$68,
    IF(
     AND(TODAY()&lt;=Z$14,_tipo="Diario"),$AE$70,     $AE$69
    )
   )
  ),$A68,Z$67)</f>
        <v>0</v>
      </c>
      <c r="CA68" s="44">
        <f t="shared" ref="CA68:CA131" ca="1" si="26" xml:space="preserve">
 INDEX(
  INDIRECT(
   IF(AA$13="E",
    $AE$68,
    IF(
     AND(TODAY()&lt;=AA$14,_tipo="Diario"),$AE$70,     $AE$69
    )
   )
  ),$A68,AA$67)</f>
        <v>0</v>
      </c>
      <c r="CB68" s="44">
        <f t="shared" ref="CB68:CB131" ca="1" si="27" xml:space="preserve">
 INDEX(
  INDIRECT(
   IF(AB$13="E",
    $AE$68,
    IF(
     AND(TODAY()&lt;=AB$14,_tipo="Diario"),$AE$70,     $AE$69
    )
   )
  ),$A68,AB$67)</f>
        <v>0</v>
      </c>
    </row>
    <row r="69" spans="1:80" x14ac:dyDescent="0.25">
      <c r="A69" s="129">
        <v>2</v>
      </c>
      <c r="B69" s="44"/>
      <c r="C69" s="44">
        <f t="shared" ca="1" si="0"/>
        <v>242</v>
      </c>
      <c r="D69" s="44">
        <f t="shared" ca="1" si="0"/>
        <v>220</v>
      </c>
      <c r="E69" s="44">
        <f t="shared" ca="1" si="0"/>
        <v>195</v>
      </c>
      <c r="F69" s="44">
        <f t="shared" ca="1" si="0"/>
        <v>133</v>
      </c>
      <c r="G69" s="44">
        <f t="shared" ca="1" si="0"/>
        <v>100</v>
      </c>
      <c r="H69" s="44">
        <f t="shared" ca="1" si="0"/>
        <v>85</v>
      </c>
      <c r="I69" s="44">
        <f t="shared" ca="1" si="0"/>
        <v>71</v>
      </c>
      <c r="J69" s="44">
        <f t="shared" ca="1" si="0"/>
        <v>61</v>
      </c>
      <c r="K69" s="44">
        <f t="shared" ca="1" si="0"/>
        <v>64</v>
      </c>
      <c r="L69" s="44">
        <f t="shared" ca="1" si="0"/>
        <v>76</v>
      </c>
      <c r="M69" s="44">
        <f t="shared" ca="1" si="0"/>
        <v>108</v>
      </c>
      <c r="N69" s="44">
        <f t="shared" ca="1" si="0"/>
        <v>176</v>
      </c>
      <c r="O69" s="44">
        <f t="shared" ca="1" si="1"/>
        <v>0</v>
      </c>
      <c r="P69" s="44">
        <f t="shared" ca="1" si="1"/>
        <v>0</v>
      </c>
      <c r="Q69" s="44">
        <f t="shared" ca="1" si="1"/>
        <v>0</v>
      </c>
      <c r="R69" s="44">
        <f t="shared" ca="1" si="1"/>
        <v>0</v>
      </c>
      <c r="S69" s="44">
        <f t="shared" ca="1" si="1"/>
        <v>0</v>
      </c>
      <c r="T69" s="44">
        <f t="shared" ca="1" si="1"/>
        <v>0</v>
      </c>
      <c r="U69" s="44">
        <f t="shared" ca="1" si="1"/>
        <v>0</v>
      </c>
      <c r="V69" s="44">
        <f t="shared" ca="1" si="1"/>
        <v>0</v>
      </c>
      <c r="W69" s="44">
        <f t="shared" ca="1" si="1"/>
        <v>0</v>
      </c>
      <c r="X69" s="44">
        <f t="shared" ca="1" si="1"/>
        <v>0</v>
      </c>
      <c r="Y69" s="44">
        <f t="shared" ca="1" si="1"/>
        <v>0</v>
      </c>
      <c r="Z69" s="44">
        <f t="shared" ca="1" si="1"/>
        <v>0</v>
      </c>
      <c r="AA69" s="44">
        <f t="shared" ca="1" si="1"/>
        <v>0</v>
      </c>
      <c r="AB69" s="44">
        <f t="shared" ca="1" si="1"/>
        <v>0</v>
      </c>
      <c r="AD69" s="44" t="s">
        <v>687</v>
      </c>
      <c r="AE69" s="44" t="s">
        <v>797</v>
      </c>
      <c r="BC69" s="44">
        <f t="shared" ca="1" si="2"/>
        <v>242.02</v>
      </c>
      <c r="BD69" s="44">
        <f t="shared" ca="1" si="3"/>
        <v>220.04</v>
      </c>
      <c r="BE69" s="44">
        <f t="shared" ca="1" si="4"/>
        <v>195.27</v>
      </c>
      <c r="BF69" s="44">
        <f t="shared" ca="1" si="5"/>
        <v>133</v>
      </c>
      <c r="BG69" s="44">
        <f t="shared" ca="1" si="6"/>
        <v>99.73</v>
      </c>
      <c r="BH69" s="44">
        <f t="shared" ca="1" si="7"/>
        <v>84.98</v>
      </c>
      <c r="BI69" s="44">
        <f t="shared" ca="1" si="8"/>
        <v>70.959999999999994</v>
      </c>
      <c r="BJ69" s="44">
        <f t="shared" ca="1" si="9"/>
        <v>61.13</v>
      </c>
      <c r="BK69" s="44">
        <f t="shared" ca="1" si="10"/>
        <v>63.8</v>
      </c>
      <c r="BL69" s="44">
        <f t="shared" ca="1" si="11"/>
        <v>75.7</v>
      </c>
      <c r="BM69" s="44">
        <f t="shared" ca="1" si="12"/>
        <v>107.73</v>
      </c>
      <c r="BN69" s="44">
        <f t="shared" ca="1" si="13"/>
        <v>175.6</v>
      </c>
      <c r="BO69" s="44">
        <f t="shared" ca="1" si="14"/>
        <v>0</v>
      </c>
      <c r="BP69" s="44">
        <f t="shared" ca="1" si="15"/>
        <v>0</v>
      </c>
      <c r="BQ69" s="44">
        <f t="shared" ca="1" si="16"/>
        <v>0</v>
      </c>
      <c r="BR69" s="44">
        <f t="shared" ca="1" si="17"/>
        <v>0</v>
      </c>
      <c r="BS69" s="44">
        <f t="shared" ca="1" si="18"/>
        <v>0</v>
      </c>
      <c r="BT69" s="44">
        <f t="shared" ca="1" si="19"/>
        <v>0</v>
      </c>
      <c r="BU69" s="44">
        <f t="shared" ca="1" si="20"/>
        <v>0</v>
      </c>
      <c r="BV69" s="44">
        <f t="shared" ca="1" si="21"/>
        <v>0</v>
      </c>
      <c r="BW69" s="44">
        <f t="shared" ca="1" si="22"/>
        <v>0</v>
      </c>
      <c r="BX69" s="44">
        <f t="shared" ca="1" si="23"/>
        <v>0</v>
      </c>
      <c r="BY69" s="44">
        <f t="shared" ca="1" si="24"/>
        <v>0</v>
      </c>
      <c r="BZ69" s="44">
        <f t="shared" ca="1" si="25"/>
        <v>0</v>
      </c>
      <c r="CA69" s="44">
        <f t="shared" ca="1" si="26"/>
        <v>0</v>
      </c>
      <c r="CB69" s="44">
        <f t="shared" ca="1" si="27"/>
        <v>0</v>
      </c>
    </row>
    <row r="70" spans="1:80" x14ac:dyDescent="0.25">
      <c r="A70" s="129">
        <v>3</v>
      </c>
      <c r="B70" s="44"/>
      <c r="C70" s="44">
        <f t="shared" ca="1" si="0"/>
        <v>0</v>
      </c>
      <c r="D70" s="44">
        <f t="shared" ca="1" si="0"/>
        <v>0</v>
      </c>
      <c r="E70" s="44">
        <f t="shared" ca="1" si="0"/>
        <v>0</v>
      </c>
      <c r="F70" s="44">
        <f t="shared" ca="1" si="0"/>
        <v>0</v>
      </c>
      <c r="G70" s="44">
        <f t="shared" ca="1" si="0"/>
        <v>0</v>
      </c>
      <c r="H70" s="44">
        <f t="shared" ca="1" si="0"/>
        <v>0</v>
      </c>
      <c r="I70" s="44">
        <f t="shared" ca="1" si="0"/>
        <v>0</v>
      </c>
      <c r="J70" s="44">
        <f t="shared" ca="1" si="0"/>
        <v>0</v>
      </c>
      <c r="K70" s="44">
        <f t="shared" ca="1" si="0"/>
        <v>0</v>
      </c>
      <c r="L70" s="44">
        <f t="shared" ca="1" si="0"/>
        <v>0</v>
      </c>
      <c r="M70" s="44">
        <f t="shared" ca="1" si="0"/>
        <v>0</v>
      </c>
      <c r="N70" s="44">
        <f t="shared" ca="1" si="0"/>
        <v>0</v>
      </c>
      <c r="O70" s="44">
        <f t="shared" ca="1" si="1"/>
        <v>0</v>
      </c>
      <c r="P70" s="44">
        <f t="shared" ca="1" si="1"/>
        <v>0</v>
      </c>
      <c r="Q70" s="44">
        <f t="shared" ca="1" si="1"/>
        <v>0</v>
      </c>
      <c r="R70" s="44">
        <f t="shared" ca="1" si="1"/>
        <v>0</v>
      </c>
      <c r="S70" s="44">
        <f t="shared" ca="1" si="1"/>
        <v>0</v>
      </c>
      <c r="T70" s="44">
        <f t="shared" ca="1" si="1"/>
        <v>0</v>
      </c>
      <c r="U70" s="44">
        <f t="shared" ca="1" si="1"/>
        <v>0</v>
      </c>
      <c r="V70" s="44">
        <f t="shared" ca="1" si="1"/>
        <v>0</v>
      </c>
      <c r="W70" s="44">
        <f t="shared" ca="1" si="1"/>
        <v>0</v>
      </c>
      <c r="X70" s="44">
        <f t="shared" ca="1" si="1"/>
        <v>0</v>
      </c>
      <c r="Y70" s="44">
        <f t="shared" ca="1" si="1"/>
        <v>0</v>
      </c>
      <c r="Z70" s="44">
        <f t="shared" ca="1" si="1"/>
        <v>0</v>
      </c>
      <c r="AA70" s="44">
        <f t="shared" ca="1" si="1"/>
        <v>0</v>
      </c>
      <c r="AB70" s="44">
        <f t="shared" ca="1" si="1"/>
        <v>0</v>
      </c>
      <c r="AD70" s="44" t="s">
        <v>728</v>
      </c>
      <c r="AE70" s="44" t="s">
        <v>798</v>
      </c>
      <c r="BC70" s="44">
        <f t="shared" ca="1" si="2"/>
        <v>0</v>
      </c>
      <c r="BD70" s="44">
        <f t="shared" ca="1" si="3"/>
        <v>0</v>
      </c>
      <c r="BE70" s="44">
        <f t="shared" ca="1" si="4"/>
        <v>0</v>
      </c>
      <c r="BF70" s="44">
        <f t="shared" ca="1" si="5"/>
        <v>0</v>
      </c>
      <c r="BG70" s="44">
        <f t="shared" ca="1" si="6"/>
        <v>0</v>
      </c>
      <c r="BH70" s="44">
        <f t="shared" ca="1" si="7"/>
        <v>0</v>
      </c>
      <c r="BI70" s="44">
        <f t="shared" ca="1" si="8"/>
        <v>0</v>
      </c>
      <c r="BJ70" s="44">
        <f t="shared" ca="1" si="9"/>
        <v>0</v>
      </c>
      <c r="BK70" s="44">
        <f t="shared" ca="1" si="10"/>
        <v>0</v>
      </c>
      <c r="BL70" s="44">
        <f t="shared" ca="1" si="11"/>
        <v>0</v>
      </c>
      <c r="BM70" s="44">
        <f t="shared" ca="1" si="12"/>
        <v>0</v>
      </c>
      <c r="BN70" s="44">
        <f t="shared" ca="1" si="13"/>
        <v>0</v>
      </c>
      <c r="BO70" s="44">
        <f t="shared" ca="1" si="14"/>
        <v>0</v>
      </c>
      <c r="BP70" s="44">
        <f t="shared" ca="1" si="15"/>
        <v>0</v>
      </c>
      <c r="BQ70" s="44">
        <f t="shared" ca="1" si="16"/>
        <v>0</v>
      </c>
      <c r="BR70" s="44">
        <f t="shared" ca="1" si="17"/>
        <v>0</v>
      </c>
      <c r="BS70" s="44">
        <f t="shared" ca="1" si="18"/>
        <v>0</v>
      </c>
      <c r="BT70" s="44">
        <f t="shared" ca="1" si="19"/>
        <v>0</v>
      </c>
      <c r="BU70" s="44">
        <f t="shared" ca="1" si="20"/>
        <v>0</v>
      </c>
      <c r="BV70" s="44">
        <f t="shared" ca="1" si="21"/>
        <v>0</v>
      </c>
      <c r="BW70" s="44">
        <f t="shared" ca="1" si="22"/>
        <v>0</v>
      </c>
      <c r="BX70" s="44">
        <f t="shared" ca="1" si="23"/>
        <v>0</v>
      </c>
      <c r="BY70" s="44">
        <f t="shared" ca="1" si="24"/>
        <v>0</v>
      </c>
      <c r="BZ70" s="44">
        <f t="shared" ca="1" si="25"/>
        <v>0</v>
      </c>
      <c r="CA70" s="44">
        <f t="shared" ca="1" si="26"/>
        <v>0</v>
      </c>
      <c r="CB70" s="44">
        <f t="shared" ca="1" si="27"/>
        <v>0</v>
      </c>
    </row>
    <row r="71" spans="1:80" x14ac:dyDescent="0.25">
      <c r="A71" s="129">
        <v>4</v>
      </c>
      <c r="B71" s="44"/>
      <c r="C71" s="44">
        <f t="shared" ca="1" si="0"/>
        <v>0</v>
      </c>
      <c r="D71" s="44">
        <f t="shared" ca="1" si="0"/>
        <v>0</v>
      </c>
      <c r="E71" s="44">
        <f t="shared" ca="1" si="0"/>
        <v>0</v>
      </c>
      <c r="F71" s="44">
        <f t="shared" ca="1" si="0"/>
        <v>0</v>
      </c>
      <c r="G71" s="44">
        <f t="shared" ca="1" si="0"/>
        <v>0</v>
      </c>
      <c r="H71" s="44">
        <f t="shared" ca="1" si="0"/>
        <v>0</v>
      </c>
      <c r="I71" s="44">
        <f t="shared" ca="1" si="0"/>
        <v>0</v>
      </c>
      <c r="J71" s="44">
        <f t="shared" ca="1" si="0"/>
        <v>0</v>
      </c>
      <c r="K71" s="44">
        <f t="shared" ca="1" si="0"/>
        <v>0</v>
      </c>
      <c r="L71" s="44">
        <f t="shared" ca="1" si="0"/>
        <v>0</v>
      </c>
      <c r="M71" s="44">
        <f t="shared" ca="1" si="0"/>
        <v>0</v>
      </c>
      <c r="N71" s="44">
        <f t="shared" ca="1" si="0"/>
        <v>0</v>
      </c>
      <c r="O71" s="44">
        <f t="shared" ca="1" si="1"/>
        <v>0</v>
      </c>
      <c r="P71" s="44">
        <f t="shared" ca="1" si="1"/>
        <v>0</v>
      </c>
      <c r="Q71" s="44">
        <f t="shared" ca="1" si="1"/>
        <v>0</v>
      </c>
      <c r="R71" s="44">
        <f t="shared" ca="1" si="1"/>
        <v>0</v>
      </c>
      <c r="S71" s="44">
        <f t="shared" ca="1" si="1"/>
        <v>0</v>
      </c>
      <c r="T71" s="44">
        <f t="shared" ca="1" si="1"/>
        <v>0</v>
      </c>
      <c r="U71" s="44">
        <f t="shared" ca="1" si="1"/>
        <v>0</v>
      </c>
      <c r="V71" s="44">
        <f t="shared" ca="1" si="1"/>
        <v>0</v>
      </c>
      <c r="W71" s="44">
        <f t="shared" ca="1" si="1"/>
        <v>0</v>
      </c>
      <c r="X71" s="44">
        <f t="shared" ca="1" si="1"/>
        <v>0</v>
      </c>
      <c r="Y71" s="44">
        <f t="shared" ca="1" si="1"/>
        <v>0</v>
      </c>
      <c r="Z71" s="44">
        <f t="shared" ca="1" si="1"/>
        <v>0</v>
      </c>
      <c r="AA71" s="44">
        <f t="shared" ca="1" si="1"/>
        <v>0</v>
      </c>
      <c r="AB71" s="44">
        <f t="shared" ca="1" si="1"/>
        <v>0</v>
      </c>
      <c r="BC71" s="44">
        <f t="shared" ca="1" si="2"/>
        <v>0</v>
      </c>
      <c r="BD71" s="44">
        <f t="shared" ca="1" si="3"/>
        <v>0</v>
      </c>
      <c r="BE71" s="44">
        <f t="shared" ca="1" si="4"/>
        <v>0</v>
      </c>
      <c r="BF71" s="44">
        <f t="shared" ca="1" si="5"/>
        <v>0</v>
      </c>
      <c r="BG71" s="44">
        <f t="shared" ca="1" si="6"/>
        <v>0</v>
      </c>
      <c r="BH71" s="44">
        <f t="shared" ca="1" si="7"/>
        <v>0</v>
      </c>
      <c r="BI71" s="44">
        <f t="shared" ca="1" si="8"/>
        <v>0</v>
      </c>
      <c r="BJ71" s="44">
        <f t="shared" ca="1" si="9"/>
        <v>0</v>
      </c>
      <c r="BK71" s="44">
        <f t="shared" ca="1" si="10"/>
        <v>0</v>
      </c>
      <c r="BL71" s="44">
        <f t="shared" ca="1" si="11"/>
        <v>0</v>
      </c>
      <c r="BM71" s="44">
        <f t="shared" ca="1" si="12"/>
        <v>0</v>
      </c>
      <c r="BN71" s="44">
        <f t="shared" ca="1" si="13"/>
        <v>0</v>
      </c>
      <c r="BO71" s="44">
        <f t="shared" ca="1" si="14"/>
        <v>0</v>
      </c>
      <c r="BP71" s="44">
        <f t="shared" ca="1" si="15"/>
        <v>0</v>
      </c>
      <c r="BQ71" s="44">
        <f t="shared" ca="1" si="16"/>
        <v>0</v>
      </c>
      <c r="BR71" s="44">
        <f t="shared" ca="1" si="17"/>
        <v>0</v>
      </c>
      <c r="BS71" s="44">
        <f t="shared" ca="1" si="18"/>
        <v>0</v>
      </c>
      <c r="BT71" s="44">
        <f t="shared" ca="1" si="19"/>
        <v>0</v>
      </c>
      <c r="BU71" s="44">
        <f t="shared" ca="1" si="20"/>
        <v>0</v>
      </c>
      <c r="BV71" s="44">
        <f t="shared" ca="1" si="21"/>
        <v>0</v>
      </c>
      <c r="BW71" s="44">
        <f t="shared" ca="1" si="22"/>
        <v>0</v>
      </c>
      <c r="BX71" s="44">
        <f t="shared" ca="1" si="23"/>
        <v>0</v>
      </c>
      <c r="BY71" s="44">
        <f t="shared" ca="1" si="24"/>
        <v>0</v>
      </c>
      <c r="BZ71" s="44">
        <f t="shared" ca="1" si="25"/>
        <v>0</v>
      </c>
      <c r="CA71" s="44">
        <f t="shared" ca="1" si="26"/>
        <v>0</v>
      </c>
      <c r="CB71" s="44">
        <f t="shared" ca="1" si="27"/>
        <v>0</v>
      </c>
    </row>
    <row r="72" spans="1:80" x14ac:dyDescent="0.25">
      <c r="A72" s="129">
        <v>5</v>
      </c>
      <c r="B72" s="44"/>
      <c r="C72" s="44">
        <f t="shared" ca="1" si="0"/>
        <v>0</v>
      </c>
      <c r="D72" s="44">
        <f t="shared" ca="1" si="0"/>
        <v>0</v>
      </c>
      <c r="E72" s="44">
        <f t="shared" ca="1" si="0"/>
        <v>0</v>
      </c>
      <c r="F72" s="44">
        <f t="shared" ca="1" si="0"/>
        <v>0</v>
      </c>
      <c r="G72" s="44">
        <f t="shared" ca="1" si="0"/>
        <v>0</v>
      </c>
      <c r="H72" s="44">
        <f t="shared" ca="1" si="0"/>
        <v>0</v>
      </c>
      <c r="I72" s="44">
        <f t="shared" ca="1" si="0"/>
        <v>0</v>
      </c>
      <c r="J72" s="44">
        <f t="shared" ca="1" si="0"/>
        <v>0</v>
      </c>
      <c r="K72" s="44">
        <f t="shared" ca="1" si="0"/>
        <v>0</v>
      </c>
      <c r="L72" s="44">
        <f t="shared" ca="1" si="0"/>
        <v>0</v>
      </c>
      <c r="M72" s="44">
        <f t="shared" ca="1" si="0"/>
        <v>0</v>
      </c>
      <c r="N72" s="44">
        <f t="shared" ca="1" si="0"/>
        <v>0</v>
      </c>
      <c r="O72" s="44">
        <f t="shared" ca="1" si="1"/>
        <v>0</v>
      </c>
      <c r="P72" s="44">
        <f t="shared" ca="1" si="1"/>
        <v>0</v>
      </c>
      <c r="Q72" s="44">
        <f t="shared" ca="1" si="1"/>
        <v>0</v>
      </c>
      <c r="R72" s="44">
        <f t="shared" ca="1" si="1"/>
        <v>0</v>
      </c>
      <c r="S72" s="44">
        <f t="shared" ca="1" si="1"/>
        <v>0</v>
      </c>
      <c r="T72" s="44">
        <f t="shared" ca="1" si="1"/>
        <v>0</v>
      </c>
      <c r="U72" s="44">
        <f t="shared" ca="1" si="1"/>
        <v>0</v>
      </c>
      <c r="V72" s="44">
        <f t="shared" ca="1" si="1"/>
        <v>0</v>
      </c>
      <c r="W72" s="44">
        <f t="shared" ca="1" si="1"/>
        <v>0</v>
      </c>
      <c r="X72" s="44">
        <f t="shared" ca="1" si="1"/>
        <v>0</v>
      </c>
      <c r="Y72" s="44">
        <f t="shared" ca="1" si="1"/>
        <v>0</v>
      </c>
      <c r="Z72" s="44">
        <f t="shared" ca="1" si="1"/>
        <v>0</v>
      </c>
      <c r="AA72" s="44">
        <f t="shared" ca="1" si="1"/>
        <v>0</v>
      </c>
      <c r="AB72" s="44">
        <f t="shared" ca="1" si="1"/>
        <v>0</v>
      </c>
      <c r="BC72" s="44">
        <f t="shared" ca="1" si="2"/>
        <v>0</v>
      </c>
      <c r="BD72" s="44">
        <f t="shared" ca="1" si="3"/>
        <v>0</v>
      </c>
      <c r="BE72" s="44">
        <f t="shared" ca="1" si="4"/>
        <v>0</v>
      </c>
      <c r="BF72" s="44">
        <f t="shared" ca="1" si="5"/>
        <v>0</v>
      </c>
      <c r="BG72" s="44">
        <f t="shared" ca="1" si="6"/>
        <v>0</v>
      </c>
      <c r="BH72" s="44">
        <f t="shared" ca="1" si="7"/>
        <v>0</v>
      </c>
      <c r="BI72" s="44">
        <f t="shared" ca="1" si="8"/>
        <v>0</v>
      </c>
      <c r="BJ72" s="44">
        <f t="shared" ca="1" si="9"/>
        <v>0</v>
      </c>
      <c r="BK72" s="44">
        <f t="shared" ca="1" si="10"/>
        <v>0</v>
      </c>
      <c r="BL72" s="44">
        <f t="shared" ca="1" si="11"/>
        <v>0</v>
      </c>
      <c r="BM72" s="44">
        <f t="shared" ca="1" si="12"/>
        <v>0</v>
      </c>
      <c r="BN72" s="44">
        <f t="shared" ca="1" si="13"/>
        <v>0</v>
      </c>
      <c r="BO72" s="44">
        <f t="shared" ca="1" si="14"/>
        <v>0</v>
      </c>
      <c r="BP72" s="44">
        <f t="shared" ca="1" si="15"/>
        <v>0</v>
      </c>
      <c r="BQ72" s="44">
        <f t="shared" ca="1" si="16"/>
        <v>0</v>
      </c>
      <c r="BR72" s="44">
        <f t="shared" ca="1" si="17"/>
        <v>0</v>
      </c>
      <c r="BS72" s="44">
        <f t="shared" ca="1" si="18"/>
        <v>0</v>
      </c>
      <c r="BT72" s="44">
        <f t="shared" ca="1" si="19"/>
        <v>0</v>
      </c>
      <c r="BU72" s="44">
        <f t="shared" ca="1" si="20"/>
        <v>0</v>
      </c>
      <c r="BV72" s="44">
        <f t="shared" ca="1" si="21"/>
        <v>0</v>
      </c>
      <c r="BW72" s="44">
        <f t="shared" ca="1" si="22"/>
        <v>0</v>
      </c>
      <c r="BX72" s="44">
        <f t="shared" ca="1" si="23"/>
        <v>0</v>
      </c>
      <c r="BY72" s="44">
        <f t="shared" ca="1" si="24"/>
        <v>0</v>
      </c>
      <c r="BZ72" s="44">
        <f t="shared" ca="1" si="25"/>
        <v>0</v>
      </c>
      <c r="CA72" s="44">
        <f t="shared" ca="1" si="26"/>
        <v>0</v>
      </c>
      <c r="CB72" s="44">
        <f t="shared" ca="1" si="27"/>
        <v>0</v>
      </c>
    </row>
    <row r="73" spans="1:80" x14ac:dyDescent="0.25">
      <c r="A73" s="129">
        <v>6</v>
      </c>
      <c r="B73" s="44"/>
      <c r="C73" s="44">
        <f t="shared" ca="1" si="0"/>
        <v>1706</v>
      </c>
      <c r="D73" s="44">
        <f t="shared" ca="1" si="0"/>
        <v>1593</v>
      </c>
      <c r="E73" s="44">
        <f t="shared" ca="1" si="0"/>
        <v>1414</v>
      </c>
      <c r="F73" s="44">
        <f t="shared" ca="1" si="0"/>
        <v>963</v>
      </c>
      <c r="G73" s="44">
        <f t="shared" ca="1" si="0"/>
        <v>704</v>
      </c>
      <c r="H73" s="44">
        <f t="shared" ca="1" si="0"/>
        <v>591</v>
      </c>
      <c r="I73" s="44">
        <f t="shared" ca="1" si="0"/>
        <v>482</v>
      </c>
      <c r="J73" s="44">
        <f t="shared" ca="1" si="0"/>
        <v>397</v>
      </c>
      <c r="K73" s="44">
        <f t="shared" ca="1" si="0"/>
        <v>412</v>
      </c>
      <c r="L73" s="44">
        <f t="shared" ca="1" si="0"/>
        <v>491</v>
      </c>
      <c r="M73" s="44">
        <f t="shared" ca="1" si="0"/>
        <v>702</v>
      </c>
      <c r="N73" s="44">
        <f t="shared" ca="1" si="0"/>
        <v>1204</v>
      </c>
      <c r="O73" s="44">
        <f t="shared" ca="1" si="1"/>
        <v>0</v>
      </c>
      <c r="P73" s="44">
        <f t="shared" ca="1" si="1"/>
        <v>0</v>
      </c>
      <c r="Q73" s="44">
        <f t="shared" ca="1" si="1"/>
        <v>0</v>
      </c>
      <c r="R73" s="44">
        <f t="shared" ca="1" si="1"/>
        <v>0</v>
      </c>
      <c r="S73" s="44">
        <f t="shared" ca="1" si="1"/>
        <v>0</v>
      </c>
      <c r="T73" s="44">
        <f t="shared" ca="1" si="1"/>
        <v>0</v>
      </c>
      <c r="U73" s="44">
        <f t="shared" ca="1" si="1"/>
        <v>0</v>
      </c>
      <c r="V73" s="44">
        <f t="shared" ca="1" si="1"/>
        <v>0</v>
      </c>
      <c r="W73" s="44">
        <f t="shared" ca="1" si="1"/>
        <v>0</v>
      </c>
      <c r="X73" s="44">
        <f t="shared" ca="1" si="1"/>
        <v>0</v>
      </c>
      <c r="Y73" s="44">
        <f t="shared" ca="1" si="1"/>
        <v>0</v>
      </c>
      <c r="Z73" s="44">
        <f t="shared" ca="1" si="1"/>
        <v>0</v>
      </c>
      <c r="AA73" s="44">
        <f t="shared" ca="1" si="1"/>
        <v>0</v>
      </c>
      <c r="AB73" s="44">
        <f t="shared" ca="1" si="1"/>
        <v>0</v>
      </c>
      <c r="BC73" s="44">
        <f t="shared" ca="1" si="2"/>
        <v>1705.95</v>
      </c>
      <c r="BD73" s="44">
        <f t="shared" ca="1" si="3"/>
        <v>1593.24</v>
      </c>
      <c r="BE73" s="44">
        <f t="shared" ca="1" si="4"/>
        <v>1414.25</v>
      </c>
      <c r="BF73" s="44">
        <f t="shared" ca="1" si="5"/>
        <v>963.11</v>
      </c>
      <c r="BG73" s="44">
        <f t="shared" ca="1" si="6"/>
        <v>704.33</v>
      </c>
      <c r="BH73" s="44">
        <f t="shared" ca="1" si="7"/>
        <v>590.89</v>
      </c>
      <c r="BI73" s="44">
        <f t="shared" ca="1" si="8"/>
        <v>481.82</v>
      </c>
      <c r="BJ73" s="44">
        <f t="shared" ca="1" si="9"/>
        <v>396.51</v>
      </c>
      <c r="BK73" s="44">
        <f t="shared" ca="1" si="10"/>
        <v>411.98</v>
      </c>
      <c r="BL73" s="44">
        <f t="shared" ca="1" si="11"/>
        <v>490.88</v>
      </c>
      <c r="BM73" s="44">
        <f t="shared" ca="1" si="12"/>
        <v>701.71</v>
      </c>
      <c r="BN73" s="44">
        <f t="shared" ca="1" si="13"/>
        <v>1204.3800000000001</v>
      </c>
      <c r="BO73" s="44">
        <f t="shared" ca="1" si="14"/>
        <v>0</v>
      </c>
      <c r="BP73" s="44">
        <f t="shared" ca="1" si="15"/>
        <v>0</v>
      </c>
      <c r="BQ73" s="44">
        <f t="shared" ca="1" si="16"/>
        <v>0</v>
      </c>
      <c r="BR73" s="44">
        <f t="shared" ca="1" si="17"/>
        <v>0</v>
      </c>
      <c r="BS73" s="44">
        <f t="shared" ca="1" si="18"/>
        <v>0</v>
      </c>
      <c r="BT73" s="44">
        <f t="shared" ca="1" si="19"/>
        <v>0</v>
      </c>
      <c r="BU73" s="44">
        <f t="shared" ca="1" si="20"/>
        <v>0</v>
      </c>
      <c r="BV73" s="44">
        <f t="shared" ca="1" si="21"/>
        <v>0</v>
      </c>
      <c r="BW73" s="44">
        <f t="shared" ca="1" si="22"/>
        <v>0</v>
      </c>
      <c r="BX73" s="44">
        <f t="shared" ca="1" si="23"/>
        <v>0</v>
      </c>
      <c r="BY73" s="44">
        <f t="shared" ca="1" si="24"/>
        <v>0</v>
      </c>
      <c r="BZ73" s="44">
        <f t="shared" ca="1" si="25"/>
        <v>0</v>
      </c>
      <c r="CA73" s="44">
        <f t="shared" ca="1" si="26"/>
        <v>0</v>
      </c>
      <c r="CB73" s="44">
        <f t="shared" ca="1" si="27"/>
        <v>0</v>
      </c>
    </row>
    <row r="74" spans="1:80" x14ac:dyDescent="0.25">
      <c r="A74" s="129">
        <v>7</v>
      </c>
      <c r="B74" s="44"/>
      <c r="C74" s="44">
        <f t="shared" ca="1" si="0"/>
        <v>1904</v>
      </c>
      <c r="D74" s="44">
        <f t="shared" ca="1" si="0"/>
        <v>1794</v>
      </c>
      <c r="E74" s="44">
        <f t="shared" ca="1" si="0"/>
        <v>1597</v>
      </c>
      <c r="F74" s="44">
        <f t="shared" ca="1" si="0"/>
        <v>1089</v>
      </c>
      <c r="G74" s="44">
        <f t="shared" ca="1" si="0"/>
        <v>794</v>
      </c>
      <c r="H74" s="44">
        <f t="shared" ca="1" si="0"/>
        <v>661</v>
      </c>
      <c r="I74" s="44">
        <f t="shared" ca="1" si="0"/>
        <v>539</v>
      </c>
      <c r="J74" s="44">
        <f t="shared" ca="1" si="0"/>
        <v>443</v>
      </c>
      <c r="K74" s="44">
        <f t="shared" ca="1" si="0"/>
        <v>457</v>
      </c>
      <c r="L74" s="44">
        <f t="shared" ca="1" si="0"/>
        <v>544</v>
      </c>
      <c r="M74" s="44">
        <f t="shared" ca="1" si="0"/>
        <v>775</v>
      </c>
      <c r="N74" s="44">
        <f t="shared" ca="1" si="0"/>
        <v>1328</v>
      </c>
      <c r="O74" s="44">
        <f t="shared" ca="1" si="1"/>
        <v>0</v>
      </c>
      <c r="P74" s="44">
        <f t="shared" ca="1" si="1"/>
        <v>0</v>
      </c>
      <c r="Q74" s="44">
        <f t="shared" ca="1" si="1"/>
        <v>0</v>
      </c>
      <c r="R74" s="44">
        <f t="shared" ca="1" si="1"/>
        <v>0</v>
      </c>
      <c r="S74" s="44">
        <f t="shared" ca="1" si="1"/>
        <v>0</v>
      </c>
      <c r="T74" s="44">
        <f t="shared" ca="1" si="1"/>
        <v>0</v>
      </c>
      <c r="U74" s="44">
        <f t="shared" ca="1" si="1"/>
        <v>0</v>
      </c>
      <c r="V74" s="44">
        <f t="shared" ca="1" si="1"/>
        <v>0</v>
      </c>
      <c r="W74" s="44">
        <f t="shared" ca="1" si="1"/>
        <v>0</v>
      </c>
      <c r="X74" s="44">
        <f t="shared" ca="1" si="1"/>
        <v>0</v>
      </c>
      <c r="Y74" s="44">
        <f t="shared" ca="1" si="1"/>
        <v>0</v>
      </c>
      <c r="Z74" s="44">
        <f t="shared" ca="1" si="1"/>
        <v>0</v>
      </c>
      <c r="AA74" s="44">
        <f t="shared" ca="1" si="1"/>
        <v>0</v>
      </c>
      <c r="AB74" s="44">
        <f t="shared" ca="1" si="1"/>
        <v>0</v>
      </c>
      <c r="BC74" s="44">
        <f t="shared" ca="1" si="2"/>
        <v>1904.48</v>
      </c>
      <c r="BD74" s="44">
        <f t="shared" ca="1" si="3"/>
        <v>1793.91</v>
      </c>
      <c r="BE74" s="44">
        <f t="shared" ca="1" si="4"/>
        <v>1596.75</v>
      </c>
      <c r="BF74" s="44">
        <f t="shared" ca="1" si="5"/>
        <v>1089.08</v>
      </c>
      <c r="BG74" s="44">
        <f t="shared" ca="1" si="6"/>
        <v>793.63</v>
      </c>
      <c r="BH74" s="44">
        <f t="shared" ca="1" si="7"/>
        <v>661.25</v>
      </c>
      <c r="BI74" s="44">
        <f t="shared" ca="1" si="8"/>
        <v>538.79</v>
      </c>
      <c r="BJ74" s="44">
        <f t="shared" ca="1" si="9"/>
        <v>442.87</v>
      </c>
      <c r="BK74" s="44">
        <f t="shared" ca="1" si="10"/>
        <v>456.93</v>
      </c>
      <c r="BL74" s="44">
        <f t="shared" ca="1" si="11"/>
        <v>544</v>
      </c>
      <c r="BM74" s="44">
        <f t="shared" ca="1" si="12"/>
        <v>774.64</v>
      </c>
      <c r="BN74" s="44">
        <f t="shared" ca="1" si="13"/>
        <v>1327.5</v>
      </c>
      <c r="BO74" s="44">
        <f t="shared" ca="1" si="14"/>
        <v>0</v>
      </c>
      <c r="BP74" s="44">
        <f t="shared" ca="1" si="15"/>
        <v>0</v>
      </c>
      <c r="BQ74" s="44">
        <f t="shared" ca="1" si="16"/>
        <v>0</v>
      </c>
      <c r="BR74" s="44">
        <f t="shared" ca="1" si="17"/>
        <v>0</v>
      </c>
      <c r="BS74" s="44">
        <f t="shared" ca="1" si="18"/>
        <v>0</v>
      </c>
      <c r="BT74" s="44">
        <f t="shared" ca="1" si="19"/>
        <v>0</v>
      </c>
      <c r="BU74" s="44">
        <f t="shared" ca="1" si="20"/>
        <v>0</v>
      </c>
      <c r="BV74" s="44">
        <f t="shared" ca="1" si="21"/>
        <v>0</v>
      </c>
      <c r="BW74" s="44">
        <f t="shared" ca="1" si="22"/>
        <v>0</v>
      </c>
      <c r="BX74" s="44">
        <f t="shared" ca="1" si="23"/>
        <v>0</v>
      </c>
      <c r="BY74" s="44">
        <f t="shared" ca="1" si="24"/>
        <v>0</v>
      </c>
      <c r="BZ74" s="44">
        <f t="shared" ca="1" si="25"/>
        <v>0</v>
      </c>
      <c r="CA74" s="44">
        <f t="shared" ca="1" si="26"/>
        <v>0</v>
      </c>
      <c r="CB74" s="44">
        <f t="shared" ca="1" si="27"/>
        <v>0</v>
      </c>
    </row>
    <row r="75" spans="1:80" x14ac:dyDescent="0.25">
      <c r="A75" s="129">
        <v>8</v>
      </c>
      <c r="B75" s="44"/>
      <c r="C75" s="44">
        <f t="shared" ca="1" si="0"/>
        <v>1947</v>
      </c>
      <c r="D75" s="44">
        <f t="shared" ca="1" si="0"/>
        <v>1843</v>
      </c>
      <c r="E75" s="44">
        <f t="shared" ca="1" si="0"/>
        <v>1642</v>
      </c>
      <c r="F75" s="44">
        <f t="shared" ca="1" si="0"/>
        <v>1124</v>
      </c>
      <c r="G75" s="44">
        <f t="shared" ca="1" si="0"/>
        <v>816</v>
      </c>
      <c r="H75" s="44">
        <f t="shared" ca="1" si="0"/>
        <v>679</v>
      </c>
      <c r="I75" s="44">
        <f t="shared" ca="1" si="0"/>
        <v>553</v>
      </c>
      <c r="J75" s="44">
        <f t="shared" ca="1" si="0"/>
        <v>454</v>
      </c>
      <c r="K75" s="44">
        <f t="shared" ca="1" si="0"/>
        <v>466</v>
      </c>
      <c r="L75" s="44">
        <f t="shared" ca="1" si="0"/>
        <v>555</v>
      </c>
      <c r="M75" s="44">
        <f t="shared" ca="1" si="0"/>
        <v>789</v>
      </c>
      <c r="N75" s="44">
        <f t="shared" ca="1" si="0"/>
        <v>1350</v>
      </c>
      <c r="O75" s="44">
        <f t="shared" ca="1" si="1"/>
        <v>0</v>
      </c>
      <c r="P75" s="44">
        <f t="shared" ca="1" si="1"/>
        <v>0</v>
      </c>
      <c r="Q75" s="44">
        <f t="shared" ca="1" si="1"/>
        <v>0</v>
      </c>
      <c r="R75" s="44">
        <f t="shared" ca="1" si="1"/>
        <v>0</v>
      </c>
      <c r="S75" s="44">
        <f t="shared" ca="1" si="1"/>
        <v>0</v>
      </c>
      <c r="T75" s="44">
        <f t="shared" ca="1" si="1"/>
        <v>0</v>
      </c>
      <c r="U75" s="44">
        <f t="shared" ca="1" si="1"/>
        <v>0</v>
      </c>
      <c r="V75" s="44">
        <f t="shared" ca="1" si="1"/>
        <v>0</v>
      </c>
      <c r="W75" s="44">
        <f t="shared" ca="1" si="1"/>
        <v>0</v>
      </c>
      <c r="X75" s="44">
        <f t="shared" ca="1" si="1"/>
        <v>0</v>
      </c>
      <c r="Y75" s="44">
        <f t="shared" ca="1" si="1"/>
        <v>0</v>
      </c>
      <c r="Z75" s="44">
        <f t="shared" ca="1" si="1"/>
        <v>0</v>
      </c>
      <c r="AA75" s="44">
        <f t="shared" ca="1" si="1"/>
        <v>0</v>
      </c>
      <c r="AB75" s="44">
        <f t="shared" ca="1" si="1"/>
        <v>0</v>
      </c>
      <c r="BC75" s="44">
        <f t="shared" ca="1" si="2"/>
        <v>1946.55</v>
      </c>
      <c r="BD75" s="44">
        <f t="shared" ca="1" si="3"/>
        <v>1842.53</v>
      </c>
      <c r="BE75" s="44">
        <f t="shared" ca="1" si="4"/>
        <v>1641.51</v>
      </c>
      <c r="BF75" s="44">
        <f t="shared" ca="1" si="5"/>
        <v>1123.77</v>
      </c>
      <c r="BG75" s="44">
        <f t="shared" ca="1" si="6"/>
        <v>815.98</v>
      </c>
      <c r="BH75" s="44">
        <f t="shared" ca="1" si="7"/>
        <v>678.91</v>
      </c>
      <c r="BI75" s="44">
        <f t="shared" ca="1" si="8"/>
        <v>552.64</v>
      </c>
      <c r="BJ75" s="44">
        <f t="shared" ca="1" si="9"/>
        <v>453.82</v>
      </c>
      <c r="BK75" s="44">
        <f t="shared" ca="1" si="10"/>
        <v>466.36</v>
      </c>
      <c r="BL75" s="44">
        <f t="shared" ca="1" si="11"/>
        <v>554.92999999999995</v>
      </c>
      <c r="BM75" s="44">
        <f t="shared" ca="1" si="12"/>
        <v>789.01</v>
      </c>
      <c r="BN75" s="44">
        <f t="shared" ca="1" si="13"/>
        <v>1349.79</v>
      </c>
      <c r="BO75" s="44">
        <f t="shared" ca="1" si="14"/>
        <v>0</v>
      </c>
      <c r="BP75" s="44">
        <f t="shared" ca="1" si="15"/>
        <v>0</v>
      </c>
      <c r="BQ75" s="44">
        <f t="shared" ca="1" si="16"/>
        <v>0</v>
      </c>
      <c r="BR75" s="44">
        <f t="shared" ca="1" si="17"/>
        <v>0</v>
      </c>
      <c r="BS75" s="44">
        <f t="shared" ca="1" si="18"/>
        <v>0</v>
      </c>
      <c r="BT75" s="44">
        <f t="shared" ca="1" si="19"/>
        <v>0</v>
      </c>
      <c r="BU75" s="44">
        <f t="shared" ca="1" si="20"/>
        <v>0</v>
      </c>
      <c r="BV75" s="44">
        <f t="shared" ca="1" si="21"/>
        <v>0</v>
      </c>
      <c r="BW75" s="44">
        <f t="shared" ca="1" si="22"/>
        <v>0</v>
      </c>
      <c r="BX75" s="44">
        <f t="shared" ca="1" si="23"/>
        <v>0</v>
      </c>
      <c r="BY75" s="44">
        <f t="shared" ca="1" si="24"/>
        <v>0</v>
      </c>
      <c r="BZ75" s="44">
        <f t="shared" ca="1" si="25"/>
        <v>0</v>
      </c>
      <c r="CA75" s="44">
        <f t="shared" ca="1" si="26"/>
        <v>0</v>
      </c>
      <c r="CB75" s="44">
        <f t="shared" ca="1" si="27"/>
        <v>0</v>
      </c>
    </row>
    <row r="76" spans="1:80" x14ac:dyDescent="0.25">
      <c r="A76" s="129">
        <v>9</v>
      </c>
      <c r="B76" s="44"/>
      <c r="C76" s="44">
        <f t="shared" ca="1" si="0"/>
        <v>1963</v>
      </c>
      <c r="D76" s="44">
        <f t="shared" ca="1" si="0"/>
        <v>1863</v>
      </c>
      <c r="E76" s="44">
        <f t="shared" ca="1" si="0"/>
        <v>1661</v>
      </c>
      <c r="F76" s="44">
        <f t="shared" ca="1" si="0"/>
        <v>1140</v>
      </c>
      <c r="G76" s="44">
        <f t="shared" ca="1" si="0"/>
        <v>826</v>
      </c>
      <c r="H76" s="44">
        <f t="shared" ca="1" si="0"/>
        <v>687</v>
      </c>
      <c r="I76" s="44">
        <f t="shared" ca="1" si="0"/>
        <v>559</v>
      </c>
      <c r="J76" s="44">
        <f t="shared" ca="1" si="0"/>
        <v>459</v>
      </c>
      <c r="K76" s="44">
        <f t="shared" ca="1" si="0"/>
        <v>470</v>
      </c>
      <c r="L76" s="44">
        <f t="shared" ca="1" si="0"/>
        <v>559</v>
      </c>
      <c r="M76" s="44">
        <f t="shared" ca="1" si="0"/>
        <v>794</v>
      </c>
      <c r="N76" s="44">
        <f t="shared" ca="1" si="0"/>
        <v>1356</v>
      </c>
      <c r="O76" s="44">
        <f t="shared" ca="1" si="1"/>
        <v>0</v>
      </c>
      <c r="P76" s="44">
        <f t="shared" ca="1" si="1"/>
        <v>0</v>
      </c>
      <c r="Q76" s="44">
        <f t="shared" ca="1" si="1"/>
        <v>0</v>
      </c>
      <c r="R76" s="44">
        <f t="shared" ca="1" si="1"/>
        <v>0</v>
      </c>
      <c r="S76" s="44">
        <f t="shared" ca="1" si="1"/>
        <v>0</v>
      </c>
      <c r="T76" s="44">
        <f t="shared" ca="1" si="1"/>
        <v>0</v>
      </c>
      <c r="U76" s="44">
        <f t="shared" ca="1" si="1"/>
        <v>0</v>
      </c>
      <c r="V76" s="44">
        <f t="shared" ca="1" si="1"/>
        <v>0</v>
      </c>
      <c r="W76" s="44">
        <f t="shared" ca="1" si="1"/>
        <v>0</v>
      </c>
      <c r="X76" s="44">
        <f t="shared" ca="1" si="1"/>
        <v>0</v>
      </c>
      <c r="Y76" s="44">
        <f t="shared" ca="1" si="1"/>
        <v>0</v>
      </c>
      <c r="Z76" s="44">
        <f t="shared" ca="1" si="1"/>
        <v>0</v>
      </c>
      <c r="AA76" s="44">
        <f t="shared" ca="1" si="1"/>
        <v>0</v>
      </c>
      <c r="AB76" s="44">
        <f t="shared" ca="1" si="1"/>
        <v>0</v>
      </c>
      <c r="BC76" s="44">
        <f t="shared" ca="1" si="2"/>
        <v>1962.66</v>
      </c>
      <c r="BD76" s="44">
        <f t="shared" ca="1" si="3"/>
        <v>1863.45</v>
      </c>
      <c r="BE76" s="44">
        <f t="shared" ca="1" si="4"/>
        <v>1660.8</v>
      </c>
      <c r="BF76" s="44">
        <f t="shared" ca="1" si="5"/>
        <v>1139.73</v>
      </c>
      <c r="BG76" s="44">
        <f t="shared" ca="1" si="6"/>
        <v>825.7</v>
      </c>
      <c r="BH76" s="44">
        <f t="shared" ca="1" si="7"/>
        <v>686.63</v>
      </c>
      <c r="BI76" s="44">
        <f t="shared" ca="1" si="8"/>
        <v>558.72</v>
      </c>
      <c r="BJ76" s="44">
        <f t="shared" ca="1" si="9"/>
        <v>458.67</v>
      </c>
      <c r="BK76" s="44">
        <f t="shared" ca="1" si="10"/>
        <v>470.24</v>
      </c>
      <c r="BL76" s="44">
        <f t="shared" ca="1" si="11"/>
        <v>559.09</v>
      </c>
      <c r="BM76" s="44">
        <f t="shared" ca="1" si="12"/>
        <v>793.91</v>
      </c>
      <c r="BN76" s="44">
        <f t="shared" ca="1" si="13"/>
        <v>1356.37</v>
      </c>
      <c r="BO76" s="44">
        <f t="shared" ca="1" si="14"/>
        <v>0</v>
      </c>
      <c r="BP76" s="44">
        <f t="shared" ca="1" si="15"/>
        <v>0</v>
      </c>
      <c r="BQ76" s="44">
        <f t="shared" ca="1" si="16"/>
        <v>0</v>
      </c>
      <c r="BR76" s="44">
        <f t="shared" ca="1" si="17"/>
        <v>0</v>
      </c>
      <c r="BS76" s="44">
        <f t="shared" ca="1" si="18"/>
        <v>0</v>
      </c>
      <c r="BT76" s="44">
        <f t="shared" ca="1" si="19"/>
        <v>0</v>
      </c>
      <c r="BU76" s="44">
        <f t="shared" ca="1" si="20"/>
        <v>0</v>
      </c>
      <c r="BV76" s="44">
        <f t="shared" ca="1" si="21"/>
        <v>0</v>
      </c>
      <c r="BW76" s="44">
        <f t="shared" ca="1" si="22"/>
        <v>0</v>
      </c>
      <c r="BX76" s="44">
        <f t="shared" ca="1" si="23"/>
        <v>0</v>
      </c>
      <c r="BY76" s="44">
        <f t="shared" ca="1" si="24"/>
        <v>0</v>
      </c>
      <c r="BZ76" s="44">
        <f t="shared" ca="1" si="25"/>
        <v>0</v>
      </c>
      <c r="CA76" s="44">
        <f t="shared" ca="1" si="26"/>
        <v>0</v>
      </c>
      <c r="CB76" s="44">
        <f t="shared" ca="1" si="27"/>
        <v>0</v>
      </c>
    </row>
    <row r="77" spans="1:80" x14ac:dyDescent="0.25">
      <c r="A77" s="129">
        <v>10</v>
      </c>
      <c r="B77" s="44"/>
      <c r="C77" s="44">
        <f t="shared" ca="1" si="0"/>
        <v>2012</v>
      </c>
      <c r="D77" s="44">
        <f t="shared" ca="1" si="0"/>
        <v>1923</v>
      </c>
      <c r="E77" s="44">
        <f t="shared" ca="1" si="0"/>
        <v>1715</v>
      </c>
      <c r="F77" s="44">
        <f t="shared" ca="1" si="0"/>
        <v>1183</v>
      </c>
      <c r="G77" s="44">
        <f t="shared" ca="1" si="0"/>
        <v>853</v>
      </c>
      <c r="H77" s="44">
        <f t="shared" ca="1" si="0"/>
        <v>708</v>
      </c>
      <c r="I77" s="44">
        <f t="shared" ca="1" si="0"/>
        <v>575</v>
      </c>
      <c r="J77" s="44">
        <f t="shared" ca="1" si="0"/>
        <v>472</v>
      </c>
      <c r="K77" s="44">
        <f t="shared" ca="1" si="0"/>
        <v>481</v>
      </c>
      <c r="L77" s="44">
        <f t="shared" ca="1" si="0"/>
        <v>572</v>
      </c>
      <c r="M77" s="44">
        <f t="shared" ca="1" si="0"/>
        <v>810</v>
      </c>
      <c r="N77" s="44">
        <f t="shared" ca="1" si="0"/>
        <v>1380</v>
      </c>
      <c r="O77" s="44">
        <f t="shared" ca="1" si="1"/>
        <v>0</v>
      </c>
      <c r="P77" s="44">
        <f t="shared" ca="1" si="1"/>
        <v>0</v>
      </c>
      <c r="Q77" s="44">
        <f t="shared" ca="1" si="1"/>
        <v>0</v>
      </c>
      <c r="R77" s="44">
        <f t="shared" ca="1" si="1"/>
        <v>0</v>
      </c>
      <c r="S77" s="44">
        <f t="shared" ca="1" si="1"/>
        <v>0</v>
      </c>
      <c r="T77" s="44">
        <f t="shared" ca="1" si="1"/>
        <v>0</v>
      </c>
      <c r="U77" s="44">
        <f t="shared" ca="1" si="1"/>
        <v>0</v>
      </c>
      <c r="V77" s="44">
        <f t="shared" ca="1" si="1"/>
        <v>0</v>
      </c>
      <c r="W77" s="44">
        <f t="shared" ca="1" si="1"/>
        <v>0</v>
      </c>
      <c r="X77" s="44">
        <f t="shared" ca="1" si="1"/>
        <v>0</v>
      </c>
      <c r="Y77" s="44">
        <f t="shared" ca="1" si="1"/>
        <v>0</v>
      </c>
      <c r="Z77" s="44">
        <f t="shared" ca="1" si="1"/>
        <v>0</v>
      </c>
      <c r="AA77" s="44">
        <f t="shared" ca="1" si="1"/>
        <v>0</v>
      </c>
      <c r="AB77" s="44">
        <f t="shared" ca="1" si="1"/>
        <v>0</v>
      </c>
      <c r="BC77" s="44">
        <f t="shared" ca="1" si="2"/>
        <v>2011.68</v>
      </c>
      <c r="BD77" s="44">
        <f t="shared" ca="1" si="3"/>
        <v>1922.68</v>
      </c>
      <c r="BE77" s="44">
        <f t="shared" ca="1" si="4"/>
        <v>1714.93</v>
      </c>
      <c r="BF77" s="44">
        <f t="shared" ca="1" si="5"/>
        <v>1182.6199999999999</v>
      </c>
      <c r="BG77" s="44">
        <f t="shared" ca="1" si="6"/>
        <v>852.54</v>
      </c>
      <c r="BH77" s="44">
        <f t="shared" ca="1" si="7"/>
        <v>707.77</v>
      </c>
      <c r="BI77" s="44">
        <f t="shared" ca="1" si="8"/>
        <v>575.35</v>
      </c>
      <c r="BJ77" s="44">
        <f t="shared" ca="1" si="9"/>
        <v>471.74</v>
      </c>
      <c r="BK77" s="44">
        <f t="shared" ca="1" si="10"/>
        <v>481.04</v>
      </c>
      <c r="BL77" s="44">
        <f t="shared" ca="1" si="11"/>
        <v>571.67999999999995</v>
      </c>
      <c r="BM77" s="44">
        <f t="shared" ca="1" si="12"/>
        <v>810.12</v>
      </c>
      <c r="BN77" s="44">
        <f t="shared" ca="1" si="13"/>
        <v>1380.3</v>
      </c>
      <c r="BO77" s="44">
        <f t="shared" ca="1" si="14"/>
        <v>0</v>
      </c>
      <c r="BP77" s="44">
        <f t="shared" ca="1" si="15"/>
        <v>0</v>
      </c>
      <c r="BQ77" s="44">
        <f t="shared" ca="1" si="16"/>
        <v>0</v>
      </c>
      <c r="BR77" s="44">
        <f t="shared" ca="1" si="17"/>
        <v>0</v>
      </c>
      <c r="BS77" s="44">
        <f t="shared" ca="1" si="18"/>
        <v>0</v>
      </c>
      <c r="BT77" s="44">
        <f t="shared" ca="1" si="19"/>
        <v>0</v>
      </c>
      <c r="BU77" s="44">
        <f t="shared" ca="1" si="20"/>
        <v>0</v>
      </c>
      <c r="BV77" s="44">
        <f t="shared" ca="1" si="21"/>
        <v>0</v>
      </c>
      <c r="BW77" s="44">
        <f t="shared" ca="1" si="22"/>
        <v>0</v>
      </c>
      <c r="BX77" s="44">
        <f t="shared" ca="1" si="23"/>
        <v>0</v>
      </c>
      <c r="BY77" s="44">
        <f t="shared" ca="1" si="24"/>
        <v>0</v>
      </c>
      <c r="BZ77" s="44">
        <f t="shared" ca="1" si="25"/>
        <v>0</v>
      </c>
      <c r="CA77" s="44">
        <f t="shared" ca="1" si="26"/>
        <v>0</v>
      </c>
      <c r="CB77" s="44">
        <f t="shared" ca="1" si="27"/>
        <v>0</v>
      </c>
    </row>
    <row r="78" spans="1:80" x14ac:dyDescent="0.25">
      <c r="A78" s="129">
        <v>11</v>
      </c>
      <c r="B78" s="44"/>
      <c r="C78" s="44">
        <f t="shared" ca="1" si="0"/>
        <v>2124</v>
      </c>
      <c r="D78" s="44">
        <f t="shared" ca="1" si="0"/>
        <v>2048</v>
      </c>
      <c r="E78" s="44">
        <f t="shared" ca="1" si="0"/>
        <v>1830</v>
      </c>
      <c r="F78" s="44">
        <f t="shared" ca="1" si="0"/>
        <v>1271</v>
      </c>
      <c r="G78" s="44">
        <f t="shared" ca="1" si="0"/>
        <v>911</v>
      </c>
      <c r="H78" s="44">
        <f t="shared" ca="1" si="0"/>
        <v>754</v>
      </c>
      <c r="I78" s="44">
        <f t="shared" ca="1" si="0"/>
        <v>612</v>
      </c>
      <c r="J78" s="44">
        <f t="shared" ca="1" si="0"/>
        <v>501</v>
      </c>
      <c r="K78" s="44">
        <f t="shared" ca="1" si="0"/>
        <v>507</v>
      </c>
      <c r="L78" s="44">
        <f t="shared" ca="1" si="0"/>
        <v>602</v>
      </c>
      <c r="M78" s="44">
        <f t="shared" ca="1" si="0"/>
        <v>850</v>
      </c>
      <c r="N78" s="44">
        <f t="shared" ca="1" si="0"/>
        <v>1444</v>
      </c>
      <c r="O78" s="44">
        <f t="shared" ca="1" si="1"/>
        <v>0</v>
      </c>
      <c r="P78" s="44">
        <f t="shared" ca="1" si="1"/>
        <v>0</v>
      </c>
      <c r="Q78" s="44">
        <f t="shared" ca="1" si="1"/>
        <v>0</v>
      </c>
      <c r="R78" s="44">
        <f t="shared" ca="1" si="1"/>
        <v>0</v>
      </c>
      <c r="S78" s="44">
        <f t="shared" ca="1" si="1"/>
        <v>0</v>
      </c>
      <c r="T78" s="44">
        <f t="shared" ca="1" si="1"/>
        <v>0</v>
      </c>
      <c r="U78" s="44">
        <f t="shared" ca="1" si="1"/>
        <v>0</v>
      </c>
      <c r="V78" s="44">
        <f t="shared" ca="1" si="1"/>
        <v>0</v>
      </c>
      <c r="W78" s="44">
        <f t="shared" ca="1" si="1"/>
        <v>0</v>
      </c>
      <c r="X78" s="44">
        <f t="shared" ca="1" si="1"/>
        <v>0</v>
      </c>
      <c r="Y78" s="44">
        <f t="shared" ca="1" si="1"/>
        <v>0</v>
      </c>
      <c r="Z78" s="44">
        <f t="shared" ca="1" si="1"/>
        <v>0</v>
      </c>
      <c r="AA78" s="44">
        <f t="shared" ca="1" si="1"/>
        <v>0</v>
      </c>
      <c r="AB78" s="44">
        <f t="shared" ca="1" si="1"/>
        <v>0</v>
      </c>
      <c r="BC78" s="44">
        <f t="shared" ca="1" si="2"/>
        <v>2123.5700000000002</v>
      </c>
      <c r="BD78" s="44">
        <f t="shared" ca="1" si="3"/>
        <v>2048.2600000000002</v>
      </c>
      <c r="BE78" s="44">
        <f t="shared" ca="1" si="4"/>
        <v>1830.2</v>
      </c>
      <c r="BF78" s="44">
        <f t="shared" ca="1" si="5"/>
        <v>1271.33</v>
      </c>
      <c r="BG78" s="44">
        <f t="shared" ca="1" si="6"/>
        <v>911.46</v>
      </c>
      <c r="BH78" s="44">
        <f t="shared" ca="1" si="7"/>
        <v>754.35</v>
      </c>
      <c r="BI78" s="44">
        <f t="shared" ca="1" si="8"/>
        <v>611.66</v>
      </c>
      <c r="BJ78" s="44">
        <f t="shared" ca="1" si="9"/>
        <v>500.75</v>
      </c>
      <c r="BK78" s="44">
        <f t="shared" ca="1" si="10"/>
        <v>507.12</v>
      </c>
      <c r="BL78" s="44">
        <f t="shared" ca="1" si="11"/>
        <v>601.84</v>
      </c>
      <c r="BM78" s="44">
        <f t="shared" ca="1" si="12"/>
        <v>850.16</v>
      </c>
      <c r="BN78" s="44">
        <f t="shared" ca="1" si="13"/>
        <v>1444.32</v>
      </c>
      <c r="BO78" s="44">
        <f t="shared" ca="1" si="14"/>
        <v>0</v>
      </c>
      <c r="BP78" s="44">
        <f t="shared" ca="1" si="15"/>
        <v>0</v>
      </c>
      <c r="BQ78" s="44">
        <f t="shared" ca="1" si="16"/>
        <v>0</v>
      </c>
      <c r="BR78" s="44">
        <f t="shared" ca="1" si="17"/>
        <v>0</v>
      </c>
      <c r="BS78" s="44">
        <f t="shared" ca="1" si="18"/>
        <v>0</v>
      </c>
      <c r="BT78" s="44">
        <f t="shared" ca="1" si="19"/>
        <v>0</v>
      </c>
      <c r="BU78" s="44">
        <f t="shared" ca="1" si="20"/>
        <v>0</v>
      </c>
      <c r="BV78" s="44">
        <f t="shared" ca="1" si="21"/>
        <v>0</v>
      </c>
      <c r="BW78" s="44">
        <f t="shared" ca="1" si="22"/>
        <v>0</v>
      </c>
      <c r="BX78" s="44">
        <f t="shared" ca="1" si="23"/>
        <v>0</v>
      </c>
      <c r="BY78" s="44">
        <f t="shared" ca="1" si="24"/>
        <v>0</v>
      </c>
      <c r="BZ78" s="44">
        <f t="shared" ca="1" si="25"/>
        <v>0</v>
      </c>
      <c r="CA78" s="44">
        <f t="shared" ca="1" si="26"/>
        <v>0</v>
      </c>
      <c r="CB78" s="44">
        <f t="shared" ca="1" si="27"/>
        <v>0</v>
      </c>
    </row>
    <row r="79" spans="1:80" x14ac:dyDescent="0.25">
      <c r="A79" s="129">
        <v>12</v>
      </c>
      <c r="B79" s="44"/>
      <c r="C79" s="44">
        <f t="shared" ca="1" si="0"/>
        <v>2396</v>
      </c>
      <c r="D79" s="44">
        <f t="shared" ca="1" si="0"/>
        <v>2338</v>
      </c>
      <c r="E79" s="44">
        <f t="shared" ca="1" si="0"/>
        <v>2099</v>
      </c>
      <c r="F79" s="44">
        <f t="shared" ca="1" si="0"/>
        <v>1471</v>
      </c>
      <c r="G79" s="44">
        <f t="shared" ca="1" si="0"/>
        <v>1049</v>
      </c>
      <c r="H79" s="44">
        <f t="shared" ca="1" si="0"/>
        <v>862</v>
      </c>
      <c r="I79" s="44">
        <f t="shared" ca="1" si="0"/>
        <v>696</v>
      </c>
      <c r="J79" s="44">
        <f t="shared" ca="1" si="0"/>
        <v>568</v>
      </c>
      <c r="K79" s="44">
        <f t="shared" ca="1" si="0"/>
        <v>570</v>
      </c>
      <c r="L79" s="44">
        <f t="shared" ca="1" si="0"/>
        <v>677</v>
      </c>
      <c r="M79" s="44">
        <f t="shared" ca="1" si="0"/>
        <v>953</v>
      </c>
      <c r="N79" s="44">
        <f t="shared" ca="1" si="0"/>
        <v>1614</v>
      </c>
      <c r="O79" s="44">
        <f t="shared" ca="1" si="1"/>
        <v>0</v>
      </c>
      <c r="P79" s="44">
        <f t="shared" ca="1" si="1"/>
        <v>0</v>
      </c>
      <c r="Q79" s="44">
        <f t="shared" ca="1" si="1"/>
        <v>0</v>
      </c>
      <c r="R79" s="44">
        <f t="shared" ca="1" si="1"/>
        <v>0</v>
      </c>
      <c r="S79" s="44">
        <f t="shared" ca="1" si="1"/>
        <v>0</v>
      </c>
      <c r="T79" s="44">
        <f t="shared" ca="1" si="1"/>
        <v>0</v>
      </c>
      <c r="U79" s="44">
        <f t="shared" ca="1" si="1"/>
        <v>0</v>
      </c>
      <c r="V79" s="44">
        <f t="shared" ca="1" si="1"/>
        <v>0</v>
      </c>
      <c r="W79" s="44">
        <f t="shared" ca="1" si="1"/>
        <v>0</v>
      </c>
      <c r="X79" s="44">
        <f t="shared" ca="1" si="1"/>
        <v>0</v>
      </c>
      <c r="Y79" s="44">
        <f t="shared" ca="1" si="1"/>
        <v>0</v>
      </c>
      <c r="Z79" s="44">
        <f t="shared" ca="1" si="1"/>
        <v>0</v>
      </c>
      <c r="AA79" s="44">
        <f t="shared" ca="1" si="1"/>
        <v>0</v>
      </c>
      <c r="AB79" s="44">
        <f t="shared" ca="1" si="1"/>
        <v>0</v>
      </c>
      <c r="BC79" s="44">
        <f t="shared" ca="1" si="2"/>
        <v>2396.2199999999998</v>
      </c>
      <c r="BD79" s="44">
        <f t="shared" ca="1" si="3"/>
        <v>2338.35</v>
      </c>
      <c r="BE79" s="44">
        <f t="shared" ca="1" si="4"/>
        <v>2099.42</v>
      </c>
      <c r="BF79" s="44">
        <f t="shared" ca="1" si="5"/>
        <v>1470.74</v>
      </c>
      <c r="BG79" s="44">
        <f t="shared" ca="1" si="6"/>
        <v>1048.73</v>
      </c>
      <c r="BH79" s="44">
        <f t="shared" ca="1" si="7"/>
        <v>861.99</v>
      </c>
      <c r="BI79" s="44">
        <f t="shared" ca="1" si="8"/>
        <v>695.95</v>
      </c>
      <c r="BJ79" s="44">
        <f t="shared" ca="1" si="9"/>
        <v>568.11</v>
      </c>
      <c r="BK79" s="44">
        <f t="shared" ca="1" si="10"/>
        <v>569.99</v>
      </c>
      <c r="BL79" s="44">
        <f t="shared" ca="1" si="11"/>
        <v>677.01</v>
      </c>
      <c r="BM79" s="44">
        <f t="shared" ca="1" si="12"/>
        <v>953.11</v>
      </c>
      <c r="BN79" s="44">
        <f t="shared" ca="1" si="13"/>
        <v>1614.21</v>
      </c>
      <c r="BO79" s="44">
        <f t="shared" ca="1" si="14"/>
        <v>0</v>
      </c>
      <c r="BP79" s="44">
        <f t="shared" ca="1" si="15"/>
        <v>0</v>
      </c>
      <c r="BQ79" s="44">
        <f t="shared" ca="1" si="16"/>
        <v>0</v>
      </c>
      <c r="BR79" s="44">
        <f t="shared" ca="1" si="17"/>
        <v>0</v>
      </c>
      <c r="BS79" s="44">
        <f t="shared" ca="1" si="18"/>
        <v>0</v>
      </c>
      <c r="BT79" s="44">
        <f t="shared" ca="1" si="19"/>
        <v>0</v>
      </c>
      <c r="BU79" s="44">
        <f t="shared" ca="1" si="20"/>
        <v>0</v>
      </c>
      <c r="BV79" s="44">
        <f t="shared" ca="1" si="21"/>
        <v>0</v>
      </c>
      <c r="BW79" s="44">
        <f t="shared" ca="1" si="22"/>
        <v>0</v>
      </c>
      <c r="BX79" s="44">
        <f t="shared" ca="1" si="23"/>
        <v>0</v>
      </c>
      <c r="BY79" s="44">
        <f t="shared" ca="1" si="24"/>
        <v>0</v>
      </c>
      <c r="BZ79" s="44">
        <f t="shared" ca="1" si="25"/>
        <v>0</v>
      </c>
      <c r="CA79" s="44">
        <f t="shared" ca="1" si="26"/>
        <v>0</v>
      </c>
      <c r="CB79" s="44">
        <f t="shared" ca="1" si="27"/>
        <v>0</v>
      </c>
    </row>
    <row r="80" spans="1:80" x14ac:dyDescent="0.25">
      <c r="A80" s="129">
        <v>13</v>
      </c>
      <c r="B80" s="44"/>
      <c r="C80" s="44">
        <f t="shared" ca="1" si="0"/>
        <v>0</v>
      </c>
      <c r="D80" s="44">
        <f t="shared" ca="1" si="0"/>
        <v>0</v>
      </c>
      <c r="E80" s="44">
        <f t="shared" ca="1" si="0"/>
        <v>0</v>
      </c>
      <c r="F80" s="44">
        <f t="shared" ca="1" si="0"/>
        <v>0</v>
      </c>
      <c r="G80" s="44">
        <f t="shared" ca="1" si="0"/>
        <v>0</v>
      </c>
      <c r="H80" s="44">
        <f t="shared" ca="1" si="0"/>
        <v>0</v>
      </c>
      <c r="I80" s="44">
        <f t="shared" ca="1" si="0"/>
        <v>0</v>
      </c>
      <c r="J80" s="44">
        <f t="shared" ca="1" si="0"/>
        <v>0</v>
      </c>
      <c r="K80" s="44">
        <f t="shared" ca="1" si="0"/>
        <v>0</v>
      </c>
      <c r="L80" s="44">
        <f t="shared" ca="1" si="0"/>
        <v>0</v>
      </c>
      <c r="M80" s="44">
        <f t="shared" ca="1" si="0"/>
        <v>0</v>
      </c>
      <c r="N80" s="44">
        <f t="shared" ca="1" si="0"/>
        <v>0</v>
      </c>
      <c r="O80" s="44">
        <f t="shared" ca="1" si="1"/>
        <v>0</v>
      </c>
      <c r="P80" s="44">
        <f t="shared" ca="1" si="1"/>
        <v>0</v>
      </c>
      <c r="Q80" s="44">
        <f t="shared" ca="1" si="1"/>
        <v>0</v>
      </c>
      <c r="R80" s="44">
        <f t="shared" ca="1" si="1"/>
        <v>0</v>
      </c>
      <c r="S80" s="44">
        <f t="shared" ca="1" si="1"/>
        <v>0</v>
      </c>
      <c r="T80" s="44">
        <f t="shared" ca="1" si="1"/>
        <v>0</v>
      </c>
      <c r="U80" s="44">
        <f t="shared" ca="1" si="1"/>
        <v>0</v>
      </c>
      <c r="V80" s="44">
        <f t="shared" ca="1" si="1"/>
        <v>0</v>
      </c>
      <c r="W80" s="44">
        <f t="shared" ca="1" si="1"/>
        <v>0</v>
      </c>
      <c r="X80" s="44">
        <f t="shared" ca="1" si="1"/>
        <v>0</v>
      </c>
      <c r="Y80" s="44">
        <f t="shared" ca="1" si="1"/>
        <v>0</v>
      </c>
      <c r="Z80" s="44">
        <f t="shared" ca="1" si="1"/>
        <v>0</v>
      </c>
      <c r="AA80" s="44">
        <f t="shared" ca="1" si="1"/>
        <v>0</v>
      </c>
      <c r="AB80" s="44">
        <f t="shared" ca="1" si="1"/>
        <v>0</v>
      </c>
      <c r="BC80" s="44">
        <f t="shared" ca="1" si="2"/>
        <v>0</v>
      </c>
      <c r="BD80" s="44">
        <f t="shared" ca="1" si="3"/>
        <v>0</v>
      </c>
      <c r="BE80" s="44">
        <f t="shared" ca="1" si="4"/>
        <v>0</v>
      </c>
      <c r="BF80" s="44">
        <f t="shared" ca="1" si="5"/>
        <v>0</v>
      </c>
      <c r="BG80" s="44">
        <f t="shared" ca="1" si="6"/>
        <v>0</v>
      </c>
      <c r="BH80" s="44">
        <f t="shared" ca="1" si="7"/>
        <v>0</v>
      </c>
      <c r="BI80" s="44">
        <f t="shared" ca="1" si="8"/>
        <v>0</v>
      </c>
      <c r="BJ80" s="44">
        <f t="shared" ca="1" si="9"/>
        <v>0</v>
      </c>
      <c r="BK80" s="44">
        <f t="shared" ca="1" si="10"/>
        <v>0</v>
      </c>
      <c r="BL80" s="44">
        <f t="shared" ca="1" si="11"/>
        <v>0</v>
      </c>
      <c r="BM80" s="44">
        <f t="shared" ca="1" si="12"/>
        <v>0</v>
      </c>
      <c r="BN80" s="44">
        <f t="shared" ca="1" si="13"/>
        <v>0</v>
      </c>
      <c r="BO80" s="44">
        <f t="shared" ca="1" si="14"/>
        <v>0</v>
      </c>
      <c r="BP80" s="44">
        <f t="shared" ca="1" si="15"/>
        <v>0</v>
      </c>
      <c r="BQ80" s="44">
        <f t="shared" ca="1" si="16"/>
        <v>0</v>
      </c>
      <c r="BR80" s="44">
        <f t="shared" ca="1" si="17"/>
        <v>0</v>
      </c>
      <c r="BS80" s="44">
        <f t="shared" ca="1" si="18"/>
        <v>0</v>
      </c>
      <c r="BT80" s="44">
        <f t="shared" ca="1" si="19"/>
        <v>0</v>
      </c>
      <c r="BU80" s="44">
        <f t="shared" ca="1" si="20"/>
        <v>0</v>
      </c>
      <c r="BV80" s="44">
        <f t="shared" ca="1" si="21"/>
        <v>0</v>
      </c>
      <c r="BW80" s="44">
        <f t="shared" ca="1" si="22"/>
        <v>0</v>
      </c>
      <c r="BX80" s="44">
        <f t="shared" ca="1" si="23"/>
        <v>0</v>
      </c>
      <c r="BY80" s="44">
        <f t="shared" ca="1" si="24"/>
        <v>0</v>
      </c>
      <c r="BZ80" s="44">
        <f t="shared" ca="1" si="25"/>
        <v>0</v>
      </c>
      <c r="CA80" s="44">
        <f t="shared" ca="1" si="26"/>
        <v>0</v>
      </c>
      <c r="CB80" s="44">
        <f t="shared" ca="1" si="27"/>
        <v>0</v>
      </c>
    </row>
    <row r="81" spans="1:80" x14ac:dyDescent="0.25">
      <c r="A81" s="129">
        <v>14</v>
      </c>
      <c r="B81" s="44"/>
      <c r="C81" s="44">
        <f t="shared" ca="1" si="0"/>
        <v>94</v>
      </c>
      <c r="D81" s="44">
        <f t="shared" ca="1" si="0"/>
        <v>96</v>
      </c>
      <c r="E81" s="44">
        <f t="shared" ca="1" si="0"/>
        <v>85</v>
      </c>
      <c r="F81" s="44">
        <f t="shared" ca="1" si="0"/>
        <v>58</v>
      </c>
      <c r="G81" s="44">
        <f t="shared" ca="1" si="0"/>
        <v>43</v>
      </c>
      <c r="H81" s="44">
        <f t="shared" ca="1" si="0"/>
        <v>35</v>
      </c>
      <c r="I81" s="44">
        <f t="shared" ca="1" si="0"/>
        <v>29</v>
      </c>
      <c r="J81" s="44">
        <f t="shared" ca="1" si="0"/>
        <v>24</v>
      </c>
      <c r="K81" s="44">
        <f t="shared" ca="1" si="0"/>
        <v>25</v>
      </c>
      <c r="L81" s="44">
        <f t="shared" ca="1" si="0"/>
        <v>30</v>
      </c>
      <c r="M81" s="44">
        <f t="shared" ca="1" si="0"/>
        <v>39</v>
      </c>
      <c r="N81" s="44">
        <f t="shared" ca="1" si="0"/>
        <v>69</v>
      </c>
      <c r="O81" s="44">
        <f t="shared" ca="1" si="1"/>
        <v>0</v>
      </c>
      <c r="P81" s="44">
        <f t="shared" ca="1" si="1"/>
        <v>0</v>
      </c>
      <c r="Q81" s="44">
        <f t="shared" ca="1" si="1"/>
        <v>0</v>
      </c>
      <c r="R81" s="44">
        <f t="shared" ca="1" si="1"/>
        <v>0</v>
      </c>
      <c r="S81" s="44">
        <f t="shared" ca="1" si="1"/>
        <v>0</v>
      </c>
      <c r="T81" s="44">
        <f t="shared" ca="1" si="1"/>
        <v>0</v>
      </c>
      <c r="U81" s="44">
        <f t="shared" ca="1" si="1"/>
        <v>0</v>
      </c>
      <c r="V81" s="44">
        <f t="shared" ca="1" si="1"/>
        <v>0</v>
      </c>
      <c r="W81" s="44">
        <f t="shared" ca="1" si="1"/>
        <v>0</v>
      </c>
      <c r="X81" s="44">
        <f t="shared" ca="1" si="1"/>
        <v>0</v>
      </c>
      <c r="Y81" s="44">
        <f t="shared" ca="1" si="1"/>
        <v>0</v>
      </c>
      <c r="Z81" s="44">
        <f t="shared" ca="1" si="1"/>
        <v>0</v>
      </c>
      <c r="AA81" s="44">
        <f t="shared" ca="1" si="1"/>
        <v>0</v>
      </c>
      <c r="AB81" s="44">
        <f t="shared" ca="1" si="1"/>
        <v>0</v>
      </c>
      <c r="BC81" s="44">
        <f t="shared" ca="1" si="2"/>
        <v>94.22</v>
      </c>
      <c r="BD81" s="44">
        <f t="shared" ca="1" si="3"/>
        <v>96.17</v>
      </c>
      <c r="BE81" s="44">
        <f t="shared" ca="1" si="4"/>
        <v>84.72</v>
      </c>
      <c r="BF81" s="44">
        <f t="shared" ca="1" si="5"/>
        <v>58.1</v>
      </c>
      <c r="BG81" s="44">
        <f t="shared" ca="1" si="6"/>
        <v>42.51</v>
      </c>
      <c r="BH81" s="44">
        <f t="shared" ca="1" si="7"/>
        <v>35.29</v>
      </c>
      <c r="BI81" s="44">
        <f t="shared" ca="1" si="8"/>
        <v>28.52</v>
      </c>
      <c r="BJ81" s="44">
        <f t="shared" ca="1" si="9"/>
        <v>24.11</v>
      </c>
      <c r="BK81" s="44">
        <f t="shared" ca="1" si="10"/>
        <v>24.64</v>
      </c>
      <c r="BL81" s="44">
        <f t="shared" ca="1" si="11"/>
        <v>30.41</v>
      </c>
      <c r="BM81" s="44">
        <f t="shared" ca="1" si="12"/>
        <v>39.049999999999997</v>
      </c>
      <c r="BN81" s="44">
        <f t="shared" ca="1" si="13"/>
        <v>68.55</v>
      </c>
      <c r="BO81" s="44">
        <f t="shared" ca="1" si="14"/>
        <v>0</v>
      </c>
      <c r="BP81" s="44">
        <f t="shared" ca="1" si="15"/>
        <v>0</v>
      </c>
      <c r="BQ81" s="44">
        <f t="shared" ca="1" si="16"/>
        <v>0</v>
      </c>
      <c r="BR81" s="44">
        <f t="shared" ca="1" si="17"/>
        <v>0</v>
      </c>
      <c r="BS81" s="44">
        <f t="shared" ca="1" si="18"/>
        <v>0</v>
      </c>
      <c r="BT81" s="44">
        <f t="shared" ca="1" si="19"/>
        <v>0</v>
      </c>
      <c r="BU81" s="44">
        <f t="shared" ca="1" si="20"/>
        <v>0</v>
      </c>
      <c r="BV81" s="44">
        <f t="shared" ca="1" si="21"/>
        <v>0</v>
      </c>
      <c r="BW81" s="44">
        <f t="shared" ca="1" si="22"/>
        <v>0</v>
      </c>
      <c r="BX81" s="44">
        <f t="shared" ca="1" si="23"/>
        <v>0</v>
      </c>
      <c r="BY81" s="44">
        <f t="shared" ca="1" si="24"/>
        <v>0</v>
      </c>
      <c r="BZ81" s="44">
        <f t="shared" ca="1" si="25"/>
        <v>0</v>
      </c>
      <c r="CA81" s="44">
        <f t="shared" ca="1" si="26"/>
        <v>0</v>
      </c>
      <c r="CB81" s="44">
        <f t="shared" ca="1" si="27"/>
        <v>0</v>
      </c>
    </row>
    <row r="82" spans="1:80" x14ac:dyDescent="0.25">
      <c r="A82" s="129">
        <v>15</v>
      </c>
      <c r="B82" s="44"/>
      <c r="C82" s="44">
        <f t="shared" ca="1" si="0"/>
        <v>154</v>
      </c>
      <c r="D82" s="44">
        <f t="shared" ca="1" si="0"/>
        <v>158</v>
      </c>
      <c r="E82" s="44">
        <f t="shared" ca="1" si="0"/>
        <v>138</v>
      </c>
      <c r="F82" s="44">
        <f t="shared" ca="1" si="0"/>
        <v>94</v>
      </c>
      <c r="G82" s="44">
        <f t="shared" ca="1" si="0"/>
        <v>69</v>
      </c>
      <c r="H82" s="44">
        <f t="shared" ca="1" si="0"/>
        <v>58</v>
      </c>
      <c r="I82" s="44">
        <f t="shared" ca="1" si="0"/>
        <v>47</v>
      </c>
      <c r="J82" s="44">
        <f t="shared" ca="1" si="0"/>
        <v>40</v>
      </c>
      <c r="K82" s="44">
        <f t="shared" ca="1" si="0"/>
        <v>41</v>
      </c>
      <c r="L82" s="44">
        <f t="shared" ca="1" si="0"/>
        <v>49</v>
      </c>
      <c r="M82" s="44">
        <f t="shared" ca="1" si="0"/>
        <v>63</v>
      </c>
      <c r="N82" s="44">
        <f t="shared" ca="1" si="0"/>
        <v>111</v>
      </c>
      <c r="O82" s="44">
        <f t="shared" ca="1" si="1"/>
        <v>0</v>
      </c>
      <c r="P82" s="44">
        <f t="shared" ca="1" si="1"/>
        <v>0</v>
      </c>
      <c r="Q82" s="44">
        <f t="shared" ca="1" si="1"/>
        <v>0</v>
      </c>
      <c r="R82" s="44">
        <f t="shared" ca="1" si="1"/>
        <v>0</v>
      </c>
      <c r="S82" s="44">
        <f t="shared" ca="1" si="1"/>
        <v>0</v>
      </c>
      <c r="T82" s="44">
        <f t="shared" ca="1" si="1"/>
        <v>0</v>
      </c>
      <c r="U82" s="44">
        <f t="shared" ca="1" si="1"/>
        <v>0</v>
      </c>
      <c r="V82" s="44">
        <f t="shared" ca="1" si="1"/>
        <v>0</v>
      </c>
      <c r="W82" s="44">
        <f t="shared" ca="1" si="1"/>
        <v>0</v>
      </c>
      <c r="X82" s="44">
        <f t="shared" ca="1" si="1"/>
        <v>0</v>
      </c>
      <c r="Y82" s="44">
        <f t="shared" ca="1" si="1"/>
        <v>0</v>
      </c>
      <c r="Z82" s="44">
        <f t="shared" ca="1" si="1"/>
        <v>0</v>
      </c>
      <c r="AA82" s="44">
        <f t="shared" ca="1" si="1"/>
        <v>0</v>
      </c>
      <c r="AB82" s="44">
        <f t="shared" ca="1" si="1"/>
        <v>0</v>
      </c>
      <c r="BC82" s="44">
        <f t="shared" ca="1" si="2"/>
        <v>153.9</v>
      </c>
      <c r="BD82" s="44">
        <f t="shared" ca="1" si="3"/>
        <v>157.97</v>
      </c>
      <c r="BE82" s="44">
        <f t="shared" ca="1" si="4"/>
        <v>138.32</v>
      </c>
      <c r="BF82" s="44">
        <f t="shared" ca="1" si="5"/>
        <v>93.61</v>
      </c>
      <c r="BG82" s="44">
        <f t="shared" ca="1" si="6"/>
        <v>68.680000000000007</v>
      </c>
      <c r="BH82" s="44">
        <f t="shared" ca="1" si="7"/>
        <v>57.7</v>
      </c>
      <c r="BI82" s="44">
        <f t="shared" ca="1" si="8"/>
        <v>47.08</v>
      </c>
      <c r="BJ82" s="44">
        <f t="shared" ca="1" si="9"/>
        <v>40.049999999999997</v>
      </c>
      <c r="BK82" s="44">
        <f t="shared" ca="1" si="10"/>
        <v>41.04</v>
      </c>
      <c r="BL82" s="44">
        <f t="shared" ca="1" si="11"/>
        <v>49.32</v>
      </c>
      <c r="BM82" s="44">
        <f t="shared" ca="1" si="12"/>
        <v>63.12</v>
      </c>
      <c r="BN82" s="44">
        <f t="shared" ca="1" si="13"/>
        <v>110.85</v>
      </c>
      <c r="BO82" s="44">
        <f t="shared" ca="1" si="14"/>
        <v>0</v>
      </c>
      <c r="BP82" s="44">
        <f t="shared" ca="1" si="15"/>
        <v>0</v>
      </c>
      <c r="BQ82" s="44">
        <f t="shared" ca="1" si="16"/>
        <v>0</v>
      </c>
      <c r="BR82" s="44">
        <f t="shared" ca="1" si="17"/>
        <v>0</v>
      </c>
      <c r="BS82" s="44">
        <f t="shared" ca="1" si="18"/>
        <v>0</v>
      </c>
      <c r="BT82" s="44">
        <f t="shared" ca="1" si="19"/>
        <v>0</v>
      </c>
      <c r="BU82" s="44">
        <f t="shared" ca="1" si="20"/>
        <v>0</v>
      </c>
      <c r="BV82" s="44">
        <f t="shared" ca="1" si="21"/>
        <v>0</v>
      </c>
      <c r="BW82" s="44">
        <f t="shared" ca="1" si="22"/>
        <v>0</v>
      </c>
      <c r="BX82" s="44">
        <f t="shared" ca="1" si="23"/>
        <v>0</v>
      </c>
      <c r="BY82" s="44">
        <f t="shared" ca="1" si="24"/>
        <v>0</v>
      </c>
      <c r="BZ82" s="44">
        <f t="shared" ca="1" si="25"/>
        <v>0</v>
      </c>
      <c r="CA82" s="44">
        <f t="shared" ca="1" si="26"/>
        <v>0</v>
      </c>
      <c r="CB82" s="44">
        <f t="shared" ca="1" si="27"/>
        <v>0</v>
      </c>
    </row>
    <row r="83" spans="1:80" x14ac:dyDescent="0.25">
      <c r="A83" s="129">
        <v>16</v>
      </c>
      <c r="B83" s="44"/>
      <c r="C83" s="44">
        <f t="shared" ca="1" si="0"/>
        <v>156</v>
      </c>
      <c r="D83" s="44">
        <f t="shared" ca="1" si="0"/>
        <v>160</v>
      </c>
      <c r="E83" s="44">
        <f t="shared" ca="1" si="0"/>
        <v>140</v>
      </c>
      <c r="F83" s="44">
        <f t="shared" ca="1" si="0"/>
        <v>95</v>
      </c>
      <c r="G83" s="44">
        <f t="shared" ca="1" si="0"/>
        <v>70</v>
      </c>
      <c r="H83" s="44">
        <f t="shared" ca="1" si="0"/>
        <v>59</v>
      </c>
      <c r="I83" s="44">
        <f t="shared" ca="1" si="0"/>
        <v>48</v>
      </c>
      <c r="J83" s="44">
        <f t="shared" ca="1" si="0"/>
        <v>41</v>
      </c>
      <c r="K83" s="44">
        <f t="shared" ca="1" si="0"/>
        <v>42</v>
      </c>
      <c r="L83" s="44">
        <f t="shared" ca="1" si="0"/>
        <v>50</v>
      </c>
      <c r="M83" s="44">
        <f t="shared" ca="1" si="0"/>
        <v>64</v>
      </c>
      <c r="N83" s="44">
        <f t="shared" ca="1" si="0"/>
        <v>112</v>
      </c>
      <c r="O83" s="44">
        <f t="shared" ca="1" si="1"/>
        <v>0</v>
      </c>
      <c r="P83" s="44">
        <f t="shared" ca="1" si="1"/>
        <v>0</v>
      </c>
      <c r="Q83" s="44">
        <f t="shared" ca="1" si="1"/>
        <v>0</v>
      </c>
      <c r="R83" s="44">
        <f t="shared" ca="1" si="1"/>
        <v>0</v>
      </c>
      <c r="S83" s="44">
        <f t="shared" ca="1" si="1"/>
        <v>0</v>
      </c>
      <c r="T83" s="44">
        <f t="shared" ca="1" si="1"/>
        <v>0</v>
      </c>
      <c r="U83" s="44">
        <f t="shared" ca="1" si="1"/>
        <v>0</v>
      </c>
      <c r="V83" s="44">
        <f t="shared" ca="1" si="1"/>
        <v>0</v>
      </c>
      <c r="W83" s="44">
        <f t="shared" ca="1" si="1"/>
        <v>0</v>
      </c>
      <c r="X83" s="44">
        <f t="shared" ca="1" si="1"/>
        <v>0</v>
      </c>
      <c r="Y83" s="44">
        <f t="shared" ca="1" si="1"/>
        <v>0</v>
      </c>
      <c r="Z83" s="44">
        <f t="shared" ca="1" si="1"/>
        <v>0</v>
      </c>
      <c r="AA83" s="44">
        <f t="shared" ca="1" si="1"/>
        <v>0</v>
      </c>
      <c r="AB83" s="44">
        <f t="shared" ca="1" si="1"/>
        <v>0</v>
      </c>
      <c r="BC83" s="44">
        <f t="shared" ca="1" si="2"/>
        <v>156.21</v>
      </c>
      <c r="BD83" s="44">
        <f t="shared" ca="1" si="3"/>
        <v>160.43</v>
      </c>
      <c r="BE83" s="44">
        <f t="shared" ca="1" si="4"/>
        <v>140.4</v>
      </c>
      <c r="BF83" s="44">
        <f t="shared" ca="1" si="5"/>
        <v>95.14</v>
      </c>
      <c r="BG83" s="44">
        <f t="shared" ca="1" si="6"/>
        <v>69.73</v>
      </c>
      <c r="BH83" s="44">
        <f t="shared" ca="1" si="7"/>
        <v>58.72</v>
      </c>
      <c r="BI83" s="44">
        <f t="shared" ca="1" si="8"/>
        <v>47.79</v>
      </c>
      <c r="BJ83" s="44">
        <f t="shared" ca="1" si="9"/>
        <v>40.67</v>
      </c>
      <c r="BK83" s="44">
        <f t="shared" ca="1" si="10"/>
        <v>41.65</v>
      </c>
      <c r="BL83" s="44">
        <f t="shared" ca="1" si="11"/>
        <v>50.08</v>
      </c>
      <c r="BM83" s="44">
        <f t="shared" ca="1" si="12"/>
        <v>64.11</v>
      </c>
      <c r="BN83" s="44">
        <f t="shared" ca="1" si="13"/>
        <v>112.38</v>
      </c>
      <c r="BO83" s="44">
        <f t="shared" ca="1" si="14"/>
        <v>0</v>
      </c>
      <c r="BP83" s="44">
        <f t="shared" ca="1" si="15"/>
        <v>0</v>
      </c>
      <c r="BQ83" s="44">
        <f t="shared" ca="1" si="16"/>
        <v>0</v>
      </c>
      <c r="BR83" s="44">
        <f t="shared" ca="1" si="17"/>
        <v>0</v>
      </c>
      <c r="BS83" s="44">
        <f t="shared" ca="1" si="18"/>
        <v>0</v>
      </c>
      <c r="BT83" s="44">
        <f t="shared" ca="1" si="19"/>
        <v>0</v>
      </c>
      <c r="BU83" s="44">
        <f t="shared" ca="1" si="20"/>
        <v>0</v>
      </c>
      <c r="BV83" s="44">
        <f t="shared" ca="1" si="21"/>
        <v>0</v>
      </c>
      <c r="BW83" s="44">
        <f t="shared" ca="1" si="22"/>
        <v>0</v>
      </c>
      <c r="BX83" s="44">
        <f t="shared" ca="1" si="23"/>
        <v>0</v>
      </c>
      <c r="BY83" s="44">
        <f t="shared" ca="1" si="24"/>
        <v>0</v>
      </c>
      <c r="BZ83" s="44">
        <f t="shared" ca="1" si="25"/>
        <v>0</v>
      </c>
      <c r="CA83" s="44">
        <f t="shared" ca="1" si="26"/>
        <v>0</v>
      </c>
      <c r="CB83" s="44">
        <f t="shared" ca="1" si="27"/>
        <v>0</v>
      </c>
    </row>
    <row r="84" spans="1:80" x14ac:dyDescent="0.25">
      <c r="A84" s="129">
        <v>17</v>
      </c>
      <c r="B84" s="44"/>
      <c r="C84" s="44">
        <f t="shared" ca="1" si="0"/>
        <v>3196</v>
      </c>
      <c r="D84" s="44">
        <f t="shared" ca="1" si="0"/>
        <v>3270</v>
      </c>
      <c r="E84" s="44">
        <f t="shared" ca="1" si="0"/>
        <v>2941</v>
      </c>
      <c r="F84" s="44">
        <f t="shared" ca="1" si="0"/>
        <v>2110</v>
      </c>
      <c r="G84" s="44">
        <f t="shared" ca="1" si="0"/>
        <v>1514</v>
      </c>
      <c r="H84" s="44">
        <f t="shared" ca="1" si="0"/>
        <v>1272</v>
      </c>
      <c r="I84" s="44">
        <f t="shared" ca="1" si="0"/>
        <v>1033</v>
      </c>
      <c r="J84" s="44">
        <f t="shared" ca="1" si="0"/>
        <v>857</v>
      </c>
      <c r="K84" s="44">
        <f t="shared" ca="1" si="0"/>
        <v>845</v>
      </c>
      <c r="L84" s="44">
        <f t="shared" ca="1" si="0"/>
        <v>975</v>
      </c>
      <c r="M84" s="44">
        <f t="shared" ca="1" si="0"/>
        <v>1319</v>
      </c>
      <c r="N84" s="44">
        <f t="shared" ca="1" si="0"/>
        <v>2174</v>
      </c>
      <c r="O84" s="44">
        <f t="shared" ca="1" si="1"/>
        <v>0</v>
      </c>
      <c r="P84" s="44">
        <f t="shared" ca="1" si="1"/>
        <v>0</v>
      </c>
      <c r="Q84" s="44">
        <f t="shared" ca="1" si="1"/>
        <v>0</v>
      </c>
      <c r="R84" s="44">
        <f t="shared" ca="1" si="1"/>
        <v>0</v>
      </c>
      <c r="S84" s="44">
        <f t="shared" ca="1" si="1"/>
        <v>0</v>
      </c>
      <c r="T84" s="44">
        <f t="shared" ca="1" si="1"/>
        <v>0</v>
      </c>
      <c r="U84" s="44">
        <f t="shared" ca="1" si="1"/>
        <v>0</v>
      </c>
      <c r="V84" s="44">
        <f t="shared" ca="1" si="1"/>
        <v>0</v>
      </c>
      <c r="W84" s="44">
        <f t="shared" ca="1" si="1"/>
        <v>0</v>
      </c>
      <c r="X84" s="44">
        <f t="shared" ca="1" si="1"/>
        <v>0</v>
      </c>
      <c r="Y84" s="44">
        <f t="shared" ca="1" si="1"/>
        <v>0</v>
      </c>
      <c r="Z84" s="44">
        <f t="shared" ca="1" si="1"/>
        <v>0</v>
      </c>
      <c r="AA84" s="44">
        <f t="shared" ca="1" si="1"/>
        <v>0</v>
      </c>
      <c r="AB84" s="44">
        <f t="shared" ca="1" si="1"/>
        <v>0</v>
      </c>
      <c r="BC84" s="44">
        <f t="shared" ca="1" si="2"/>
        <v>3196.47</v>
      </c>
      <c r="BD84" s="44">
        <f t="shared" ca="1" si="3"/>
        <v>3269.86</v>
      </c>
      <c r="BE84" s="44">
        <f t="shared" ca="1" si="4"/>
        <v>2941.28</v>
      </c>
      <c r="BF84" s="44">
        <f t="shared" ca="1" si="5"/>
        <v>2109.66</v>
      </c>
      <c r="BG84" s="44">
        <f t="shared" ca="1" si="6"/>
        <v>1514.4</v>
      </c>
      <c r="BH84" s="44">
        <f t="shared" ca="1" si="7"/>
        <v>1272.26</v>
      </c>
      <c r="BI84" s="44">
        <f t="shared" ca="1" si="8"/>
        <v>1032.98</v>
      </c>
      <c r="BJ84" s="44">
        <f t="shared" ca="1" si="9"/>
        <v>857.45</v>
      </c>
      <c r="BK84" s="44">
        <f t="shared" ca="1" si="10"/>
        <v>845.14</v>
      </c>
      <c r="BL84" s="44">
        <f t="shared" ca="1" si="11"/>
        <v>975.2</v>
      </c>
      <c r="BM84" s="44">
        <f t="shared" ca="1" si="12"/>
        <v>1318.76</v>
      </c>
      <c r="BN84" s="44">
        <f t="shared" ca="1" si="13"/>
        <v>2173.54</v>
      </c>
      <c r="BO84" s="44">
        <f t="shared" ca="1" si="14"/>
        <v>0</v>
      </c>
      <c r="BP84" s="44">
        <f t="shared" ca="1" si="15"/>
        <v>0</v>
      </c>
      <c r="BQ84" s="44">
        <f t="shared" ca="1" si="16"/>
        <v>0</v>
      </c>
      <c r="BR84" s="44">
        <f t="shared" ca="1" si="17"/>
        <v>0</v>
      </c>
      <c r="BS84" s="44">
        <f t="shared" ca="1" si="18"/>
        <v>0</v>
      </c>
      <c r="BT84" s="44">
        <f t="shared" ca="1" si="19"/>
        <v>0</v>
      </c>
      <c r="BU84" s="44">
        <f t="shared" ca="1" si="20"/>
        <v>0</v>
      </c>
      <c r="BV84" s="44">
        <f t="shared" ca="1" si="21"/>
        <v>0</v>
      </c>
      <c r="BW84" s="44">
        <f t="shared" ca="1" si="22"/>
        <v>0</v>
      </c>
      <c r="BX84" s="44">
        <f t="shared" ca="1" si="23"/>
        <v>0</v>
      </c>
      <c r="BY84" s="44">
        <f t="shared" ca="1" si="24"/>
        <v>0</v>
      </c>
      <c r="BZ84" s="44">
        <f t="shared" ca="1" si="25"/>
        <v>0</v>
      </c>
      <c r="CA84" s="44">
        <f t="shared" ca="1" si="26"/>
        <v>0</v>
      </c>
      <c r="CB84" s="44">
        <f t="shared" ca="1" si="27"/>
        <v>0</v>
      </c>
    </row>
    <row r="85" spans="1:80" x14ac:dyDescent="0.25">
      <c r="A85" s="129">
        <v>18</v>
      </c>
      <c r="B85" s="44"/>
      <c r="C85" s="44">
        <f t="shared" ca="1" si="0"/>
        <v>3570</v>
      </c>
      <c r="D85" s="44">
        <f t="shared" ca="1" si="0"/>
        <v>3705</v>
      </c>
      <c r="E85" s="44">
        <f t="shared" ca="1" si="0"/>
        <v>3353</v>
      </c>
      <c r="F85" s="44">
        <f t="shared" ca="1" si="0"/>
        <v>2425</v>
      </c>
      <c r="G85" s="44">
        <f t="shared" ca="1" si="0"/>
        <v>1733</v>
      </c>
      <c r="H85" s="44">
        <f t="shared" ca="1" si="0"/>
        <v>1462</v>
      </c>
      <c r="I85" s="44">
        <f t="shared" ca="1" si="0"/>
        <v>1190</v>
      </c>
      <c r="J85" s="44">
        <f t="shared" ca="1" si="0"/>
        <v>994</v>
      </c>
      <c r="K85" s="44">
        <f t="shared" ca="1" si="0"/>
        <v>972</v>
      </c>
      <c r="L85" s="44">
        <f t="shared" ca="1" si="0"/>
        <v>1122</v>
      </c>
      <c r="M85" s="44">
        <f t="shared" ca="1" si="0"/>
        <v>1486</v>
      </c>
      <c r="N85" s="44">
        <f t="shared" ca="1" si="0"/>
        <v>2408</v>
      </c>
      <c r="O85" s="44">
        <f t="shared" ca="1" si="1"/>
        <v>0</v>
      </c>
      <c r="P85" s="44">
        <f t="shared" ca="1" si="1"/>
        <v>0</v>
      </c>
      <c r="Q85" s="44">
        <f t="shared" ca="1" si="1"/>
        <v>0</v>
      </c>
      <c r="R85" s="44">
        <f t="shared" ca="1" si="1"/>
        <v>0</v>
      </c>
      <c r="S85" s="44">
        <f t="shared" ca="1" si="1"/>
        <v>0</v>
      </c>
      <c r="T85" s="44">
        <f t="shared" ca="1" si="1"/>
        <v>0</v>
      </c>
      <c r="U85" s="44">
        <f t="shared" ca="1" si="1"/>
        <v>0</v>
      </c>
      <c r="V85" s="44">
        <f t="shared" ca="1" si="1"/>
        <v>0</v>
      </c>
      <c r="W85" s="44">
        <f t="shared" ca="1" si="1"/>
        <v>0</v>
      </c>
      <c r="X85" s="44">
        <f t="shared" ca="1" si="1"/>
        <v>0</v>
      </c>
      <c r="Y85" s="44">
        <f t="shared" ca="1" si="1"/>
        <v>0</v>
      </c>
      <c r="Z85" s="44">
        <f t="shared" ca="1" si="1"/>
        <v>0</v>
      </c>
      <c r="AA85" s="44">
        <f t="shared" ca="1" si="1"/>
        <v>0</v>
      </c>
      <c r="AB85" s="44">
        <f t="shared" ca="1" si="1"/>
        <v>0</v>
      </c>
      <c r="BC85" s="44">
        <f t="shared" ca="1" si="2"/>
        <v>3569.64</v>
      </c>
      <c r="BD85" s="44">
        <f t="shared" ca="1" si="3"/>
        <v>3704.93</v>
      </c>
      <c r="BE85" s="44">
        <f t="shared" ca="1" si="4"/>
        <v>3353.46</v>
      </c>
      <c r="BF85" s="44">
        <f t="shared" ca="1" si="5"/>
        <v>2424.5100000000002</v>
      </c>
      <c r="BG85" s="44">
        <f t="shared" ca="1" si="6"/>
        <v>1733.02</v>
      </c>
      <c r="BH85" s="44">
        <f t="shared" ca="1" si="7"/>
        <v>1462.21</v>
      </c>
      <c r="BI85" s="44">
        <f t="shared" ca="1" si="8"/>
        <v>1190.1300000000001</v>
      </c>
      <c r="BJ85" s="44">
        <f t="shared" ca="1" si="9"/>
        <v>994.34</v>
      </c>
      <c r="BK85" s="44">
        <f t="shared" ca="1" si="10"/>
        <v>972.32</v>
      </c>
      <c r="BL85" s="44">
        <f t="shared" ca="1" si="11"/>
        <v>1122.0899999999999</v>
      </c>
      <c r="BM85" s="44">
        <f t="shared" ca="1" si="12"/>
        <v>1485.8</v>
      </c>
      <c r="BN85" s="44">
        <f t="shared" ca="1" si="13"/>
        <v>2407.98</v>
      </c>
      <c r="BO85" s="44">
        <f t="shared" ca="1" si="14"/>
        <v>0</v>
      </c>
      <c r="BP85" s="44">
        <f t="shared" ca="1" si="15"/>
        <v>0</v>
      </c>
      <c r="BQ85" s="44">
        <f t="shared" ca="1" si="16"/>
        <v>0</v>
      </c>
      <c r="BR85" s="44">
        <f t="shared" ca="1" si="17"/>
        <v>0</v>
      </c>
      <c r="BS85" s="44">
        <f t="shared" ca="1" si="18"/>
        <v>0</v>
      </c>
      <c r="BT85" s="44">
        <f t="shared" ca="1" si="19"/>
        <v>0</v>
      </c>
      <c r="BU85" s="44">
        <f t="shared" ca="1" si="20"/>
        <v>0</v>
      </c>
      <c r="BV85" s="44">
        <f t="shared" ca="1" si="21"/>
        <v>0</v>
      </c>
      <c r="BW85" s="44">
        <f t="shared" ca="1" si="22"/>
        <v>0</v>
      </c>
      <c r="BX85" s="44">
        <f t="shared" ca="1" si="23"/>
        <v>0</v>
      </c>
      <c r="BY85" s="44">
        <f t="shared" ca="1" si="24"/>
        <v>0</v>
      </c>
      <c r="BZ85" s="44">
        <f t="shared" ca="1" si="25"/>
        <v>0</v>
      </c>
      <c r="CA85" s="44">
        <f t="shared" ca="1" si="26"/>
        <v>0</v>
      </c>
      <c r="CB85" s="44">
        <f t="shared" ca="1" si="27"/>
        <v>0</v>
      </c>
    </row>
    <row r="86" spans="1:80" x14ac:dyDescent="0.25">
      <c r="A86" s="129">
        <v>19</v>
      </c>
      <c r="B86" s="44"/>
      <c r="C86" s="44">
        <f t="shared" ca="1" si="0"/>
        <v>0</v>
      </c>
      <c r="D86" s="44">
        <f t="shared" ca="1" si="0"/>
        <v>0</v>
      </c>
      <c r="E86" s="44">
        <f t="shared" ca="1" si="0"/>
        <v>0</v>
      </c>
      <c r="F86" s="44">
        <f t="shared" ca="1" si="0"/>
        <v>0</v>
      </c>
      <c r="G86" s="44">
        <f t="shared" ca="1" si="0"/>
        <v>0</v>
      </c>
      <c r="H86" s="44">
        <f t="shared" ca="1" si="0"/>
        <v>0</v>
      </c>
      <c r="I86" s="44">
        <f t="shared" ca="1" si="0"/>
        <v>0</v>
      </c>
      <c r="J86" s="44">
        <f t="shared" ca="1" si="0"/>
        <v>0</v>
      </c>
      <c r="K86" s="44">
        <f t="shared" ca="1" si="0"/>
        <v>0</v>
      </c>
      <c r="L86" s="44">
        <f t="shared" ca="1" si="0"/>
        <v>0</v>
      </c>
      <c r="M86" s="44">
        <f t="shared" ca="1" si="0"/>
        <v>0</v>
      </c>
      <c r="N86" s="44">
        <f t="shared" ca="1" si="0"/>
        <v>0</v>
      </c>
      <c r="O86" s="44">
        <f t="shared" ca="1" si="1"/>
        <v>0</v>
      </c>
      <c r="P86" s="44">
        <f t="shared" ca="1" si="1"/>
        <v>0</v>
      </c>
      <c r="Q86" s="44">
        <f t="shared" ca="1" si="1"/>
        <v>0</v>
      </c>
      <c r="R86" s="44">
        <f t="shared" ref="O86:AB104" ca="1" si="28">IF(BR86&lt;=0,0,MAX(1,ROUND(BR86,0)))</f>
        <v>0</v>
      </c>
      <c r="S86" s="44">
        <f t="shared" ca="1" si="28"/>
        <v>0</v>
      </c>
      <c r="T86" s="44">
        <f t="shared" ca="1" si="28"/>
        <v>0</v>
      </c>
      <c r="U86" s="44">
        <f t="shared" ca="1" si="28"/>
        <v>0</v>
      </c>
      <c r="V86" s="44">
        <f t="shared" ca="1" si="28"/>
        <v>0</v>
      </c>
      <c r="W86" s="44">
        <f t="shared" ca="1" si="28"/>
        <v>0</v>
      </c>
      <c r="X86" s="44">
        <f t="shared" ca="1" si="28"/>
        <v>0</v>
      </c>
      <c r="Y86" s="44">
        <f t="shared" ca="1" si="28"/>
        <v>0</v>
      </c>
      <c r="Z86" s="44">
        <f t="shared" ca="1" si="28"/>
        <v>0</v>
      </c>
      <c r="AA86" s="44">
        <f t="shared" ca="1" si="28"/>
        <v>0</v>
      </c>
      <c r="AB86" s="44">
        <f t="shared" ca="1" si="28"/>
        <v>0</v>
      </c>
      <c r="BC86" s="44">
        <f t="shared" ca="1" si="2"/>
        <v>0</v>
      </c>
      <c r="BD86" s="44">
        <f t="shared" ca="1" si="3"/>
        <v>0</v>
      </c>
      <c r="BE86" s="44">
        <f t="shared" ca="1" si="4"/>
        <v>0</v>
      </c>
      <c r="BF86" s="44">
        <f t="shared" ca="1" si="5"/>
        <v>0</v>
      </c>
      <c r="BG86" s="44">
        <f t="shared" ca="1" si="6"/>
        <v>0</v>
      </c>
      <c r="BH86" s="44">
        <f t="shared" ca="1" si="7"/>
        <v>0</v>
      </c>
      <c r="BI86" s="44">
        <f t="shared" ca="1" si="8"/>
        <v>0</v>
      </c>
      <c r="BJ86" s="44">
        <f t="shared" ca="1" si="9"/>
        <v>0</v>
      </c>
      <c r="BK86" s="44">
        <f t="shared" ca="1" si="10"/>
        <v>0</v>
      </c>
      <c r="BL86" s="44">
        <f t="shared" ca="1" si="11"/>
        <v>0</v>
      </c>
      <c r="BM86" s="44">
        <f t="shared" ca="1" si="12"/>
        <v>0</v>
      </c>
      <c r="BN86" s="44">
        <f t="shared" ca="1" si="13"/>
        <v>0</v>
      </c>
      <c r="BO86" s="44">
        <f t="shared" ca="1" si="14"/>
        <v>0</v>
      </c>
      <c r="BP86" s="44">
        <f t="shared" ca="1" si="15"/>
        <v>0</v>
      </c>
      <c r="BQ86" s="44">
        <f t="shared" ca="1" si="16"/>
        <v>0</v>
      </c>
      <c r="BR86" s="44">
        <f t="shared" ca="1" si="17"/>
        <v>0</v>
      </c>
      <c r="BS86" s="44">
        <f t="shared" ca="1" si="18"/>
        <v>0</v>
      </c>
      <c r="BT86" s="44">
        <f t="shared" ca="1" si="19"/>
        <v>0</v>
      </c>
      <c r="BU86" s="44">
        <f t="shared" ca="1" si="20"/>
        <v>0</v>
      </c>
      <c r="BV86" s="44">
        <f t="shared" ca="1" si="21"/>
        <v>0</v>
      </c>
      <c r="BW86" s="44">
        <f t="shared" ca="1" si="22"/>
        <v>0</v>
      </c>
      <c r="BX86" s="44">
        <f t="shared" ca="1" si="23"/>
        <v>0</v>
      </c>
      <c r="BY86" s="44">
        <f t="shared" ca="1" si="24"/>
        <v>0</v>
      </c>
      <c r="BZ86" s="44">
        <f t="shared" ca="1" si="25"/>
        <v>0</v>
      </c>
      <c r="CA86" s="44">
        <f t="shared" ca="1" si="26"/>
        <v>0</v>
      </c>
      <c r="CB86" s="44">
        <f t="shared" ca="1" si="27"/>
        <v>0</v>
      </c>
    </row>
    <row r="87" spans="1:80" x14ac:dyDescent="0.25">
      <c r="A87" s="129">
        <v>20</v>
      </c>
      <c r="B87" s="44"/>
      <c r="C87" s="44">
        <f t="shared" ca="1" si="0"/>
        <v>316</v>
      </c>
      <c r="D87" s="44">
        <f t="shared" ca="1" si="0"/>
        <v>320</v>
      </c>
      <c r="E87" s="44">
        <f t="shared" ca="1" si="0"/>
        <v>291</v>
      </c>
      <c r="F87" s="44">
        <f t="shared" ca="1" si="0"/>
        <v>207</v>
      </c>
      <c r="G87" s="44">
        <f t="shared" ca="1" si="0"/>
        <v>132</v>
      </c>
      <c r="H87" s="44">
        <f t="shared" ca="1" si="0"/>
        <v>100</v>
      </c>
      <c r="I87" s="44">
        <f t="shared" ca="1" si="0"/>
        <v>79</v>
      </c>
      <c r="J87" s="44">
        <f t="shared" ca="1" si="0"/>
        <v>63</v>
      </c>
      <c r="K87" s="44">
        <f t="shared" ca="1" si="0"/>
        <v>54</v>
      </c>
      <c r="L87" s="44">
        <f t="shared" ca="1" si="0"/>
        <v>66</v>
      </c>
      <c r="M87" s="44">
        <f t="shared" ca="1" si="0"/>
        <v>118</v>
      </c>
      <c r="N87" s="44">
        <f t="shared" ca="1" si="0"/>
        <v>228</v>
      </c>
      <c r="O87" s="44">
        <f t="shared" ca="1" si="28"/>
        <v>0</v>
      </c>
      <c r="P87" s="44">
        <f t="shared" ca="1" si="28"/>
        <v>0</v>
      </c>
      <c r="Q87" s="44">
        <f t="shared" ca="1" si="28"/>
        <v>0</v>
      </c>
      <c r="R87" s="44">
        <f t="shared" ca="1" si="28"/>
        <v>0</v>
      </c>
      <c r="S87" s="44">
        <f t="shared" ca="1" si="28"/>
        <v>0</v>
      </c>
      <c r="T87" s="44">
        <f t="shared" ca="1" si="28"/>
        <v>0</v>
      </c>
      <c r="U87" s="44">
        <f t="shared" ca="1" si="28"/>
        <v>0</v>
      </c>
      <c r="V87" s="44">
        <f t="shared" ca="1" si="28"/>
        <v>0</v>
      </c>
      <c r="W87" s="44">
        <f t="shared" ca="1" si="28"/>
        <v>0</v>
      </c>
      <c r="X87" s="44">
        <f t="shared" ca="1" si="28"/>
        <v>0</v>
      </c>
      <c r="Y87" s="44">
        <f t="shared" ca="1" si="28"/>
        <v>0</v>
      </c>
      <c r="Z87" s="44">
        <f t="shared" ca="1" si="28"/>
        <v>0</v>
      </c>
      <c r="AA87" s="44">
        <f t="shared" ca="1" si="28"/>
        <v>0</v>
      </c>
      <c r="AB87" s="44">
        <f t="shared" ca="1" si="28"/>
        <v>0</v>
      </c>
      <c r="BC87" s="44">
        <f t="shared" ca="1" si="2"/>
        <v>316.2</v>
      </c>
      <c r="BD87" s="44">
        <f t="shared" ca="1" si="3"/>
        <v>319.87</v>
      </c>
      <c r="BE87" s="44">
        <f t="shared" ca="1" si="4"/>
        <v>290.58999999999997</v>
      </c>
      <c r="BF87" s="44">
        <f t="shared" ca="1" si="5"/>
        <v>207.16</v>
      </c>
      <c r="BG87" s="44">
        <f t="shared" ca="1" si="6"/>
        <v>131.51</v>
      </c>
      <c r="BH87" s="44">
        <f t="shared" ca="1" si="7"/>
        <v>100.08</v>
      </c>
      <c r="BI87" s="44">
        <f t="shared" ca="1" si="8"/>
        <v>78.77</v>
      </c>
      <c r="BJ87" s="44">
        <f t="shared" ca="1" si="9"/>
        <v>62.65</v>
      </c>
      <c r="BK87" s="44">
        <f t="shared" ca="1" si="10"/>
        <v>54.11</v>
      </c>
      <c r="BL87" s="44">
        <f t="shared" ca="1" si="11"/>
        <v>65.97</v>
      </c>
      <c r="BM87" s="44">
        <f t="shared" ca="1" si="12"/>
        <v>118.09</v>
      </c>
      <c r="BN87" s="44">
        <f t="shared" ca="1" si="13"/>
        <v>228.45</v>
      </c>
      <c r="BO87" s="44">
        <f t="shared" ca="1" si="14"/>
        <v>0</v>
      </c>
      <c r="BP87" s="44">
        <f t="shared" ca="1" si="15"/>
        <v>0</v>
      </c>
      <c r="BQ87" s="44">
        <f t="shared" ca="1" si="16"/>
        <v>0</v>
      </c>
      <c r="BR87" s="44">
        <f t="shared" ca="1" si="17"/>
        <v>0</v>
      </c>
      <c r="BS87" s="44">
        <f t="shared" ca="1" si="18"/>
        <v>0</v>
      </c>
      <c r="BT87" s="44">
        <f t="shared" ca="1" si="19"/>
        <v>0</v>
      </c>
      <c r="BU87" s="44">
        <f t="shared" ca="1" si="20"/>
        <v>0</v>
      </c>
      <c r="BV87" s="44">
        <f t="shared" ca="1" si="21"/>
        <v>0</v>
      </c>
      <c r="BW87" s="44">
        <f t="shared" ca="1" si="22"/>
        <v>0</v>
      </c>
      <c r="BX87" s="44">
        <f t="shared" ca="1" si="23"/>
        <v>0</v>
      </c>
      <c r="BY87" s="44">
        <f t="shared" ca="1" si="24"/>
        <v>0</v>
      </c>
      <c r="BZ87" s="44">
        <f t="shared" ca="1" si="25"/>
        <v>0</v>
      </c>
      <c r="CA87" s="44">
        <f t="shared" ca="1" si="26"/>
        <v>0</v>
      </c>
      <c r="CB87" s="44">
        <f t="shared" ca="1" si="27"/>
        <v>0</v>
      </c>
    </row>
    <row r="88" spans="1:80" x14ac:dyDescent="0.25">
      <c r="A88" s="129">
        <v>21</v>
      </c>
      <c r="B88" s="44"/>
      <c r="C88" s="44">
        <f t="shared" ca="1" si="0"/>
        <v>374</v>
      </c>
      <c r="D88" s="44">
        <f t="shared" ca="1" si="0"/>
        <v>394</v>
      </c>
      <c r="E88" s="44">
        <f t="shared" ca="1" si="0"/>
        <v>379</v>
      </c>
      <c r="F88" s="44">
        <f t="shared" ca="1" si="0"/>
        <v>266</v>
      </c>
      <c r="G88" s="44">
        <f t="shared" ca="1" si="0"/>
        <v>186</v>
      </c>
      <c r="H88" s="44">
        <f t="shared" ca="1" si="0"/>
        <v>163</v>
      </c>
      <c r="I88" s="44">
        <f t="shared" ca="1" si="0"/>
        <v>137</v>
      </c>
      <c r="J88" s="44">
        <f t="shared" ca="1" si="0"/>
        <v>118</v>
      </c>
      <c r="K88" s="44">
        <f t="shared" ca="1" si="0"/>
        <v>122</v>
      </c>
      <c r="L88" s="44">
        <f t="shared" ca="1" si="0"/>
        <v>146</v>
      </c>
      <c r="M88" s="44">
        <f t="shared" ca="1" si="0"/>
        <v>184</v>
      </c>
      <c r="N88" s="44">
        <f t="shared" ca="1" si="0"/>
        <v>267</v>
      </c>
      <c r="O88" s="44">
        <f t="shared" ca="1" si="28"/>
        <v>0</v>
      </c>
      <c r="P88" s="44">
        <f t="shared" ca="1" si="28"/>
        <v>0</v>
      </c>
      <c r="Q88" s="44">
        <f t="shared" ca="1" si="28"/>
        <v>0</v>
      </c>
      <c r="R88" s="44">
        <f t="shared" ca="1" si="28"/>
        <v>0</v>
      </c>
      <c r="S88" s="44">
        <f t="shared" ca="1" si="28"/>
        <v>0</v>
      </c>
      <c r="T88" s="44">
        <f t="shared" ca="1" si="28"/>
        <v>0</v>
      </c>
      <c r="U88" s="44">
        <f t="shared" ca="1" si="28"/>
        <v>0</v>
      </c>
      <c r="V88" s="44">
        <f t="shared" ca="1" si="28"/>
        <v>0</v>
      </c>
      <c r="W88" s="44">
        <f t="shared" ca="1" si="28"/>
        <v>0</v>
      </c>
      <c r="X88" s="44">
        <f t="shared" ca="1" si="28"/>
        <v>0</v>
      </c>
      <c r="Y88" s="44">
        <f t="shared" ca="1" si="28"/>
        <v>0</v>
      </c>
      <c r="Z88" s="44">
        <f t="shared" ca="1" si="28"/>
        <v>0</v>
      </c>
      <c r="AA88" s="44">
        <f t="shared" ca="1" si="28"/>
        <v>0</v>
      </c>
      <c r="AB88" s="44">
        <f t="shared" ca="1" si="28"/>
        <v>0</v>
      </c>
      <c r="BC88" s="44">
        <f t="shared" ca="1" si="2"/>
        <v>374.21</v>
      </c>
      <c r="BD88" s="44">
        <f t="shared" ca="1" si="3"/>
        <v>393.76</v>
      </c>
      <c r="BE88" s="44">
        <f t="shared" ca="1" si="4"/>
        <v>378.5</v>
      </c>
      <c r="BF88" s="44">
        <f t="shared" ca="1" si="5"/>
        <v>266.16000000000003</v>
      </c>
      <c r="BG88" s="44">
        <f t="shared" ca="1" si="6"/>
        <v>186.36</v>
      </c>
      <c r="BH88" s="44">
        <f t="shared" ca="1" si="7"/>
        <v>163</v>
      </c>
      <c r="BI88" s="44">
        <f t="shared" ca="1" si="8"/>
        <v>137.25</v>
      </c>
      <c r="BJ88" s="44">
        <f t="shared" ca="1" si="9"/>
        <v>117.96</v>
      </c>
      <c r="BK88" s="44">
        <f t="shared" ca="1" si="10"/>
        <v>121.53</v>
      </c>
      <c r="BL88" s="44">
        <f t="shared" ca="1" si="11"/>
        <v>145.91999999999999</v>
      </c>
      <c r="BM88" s="44">
        <f t="shared" ca="1" si="12"/>
        <v>183.76</v>
      </c>
      <c r="BN88" s="44">
        <f t="shared" ca="1" si="13"/>
        <v>266.58</v>
      </c>
      <c r="BO88" s="44">
        <f t="shared" ca="1" si="14"/>
        <v>0</v>
      </c>
      <c r="BP88" s="44">
        <f t="shared" ca="1" si="15"/>
        <v>0</v>
      </c>
      <c r="BQ88" s="44">
        <f t="shared" ca="1" si="16"/>
        <v>0</v>
      </c>
      <c r="BR88" s="44">
        <f t="shared" ca="1" si="17"/>
        <v>0</v>
      </c>
      <c r="BS88" s="44">
        <f t="shared" ca="1" si="18"/>
        <v>0</v>
      </c>
      <c r="BT88" s="44">
        <f t="shared" ca="1" si="19"/>
        <v>0</v>
      </c>
      <c r="BU88" s="44">
        <f t="shared" ca="1" si="20"/>
        <v>0</v>
      </c>
      <c r="BV88" s="44">
        <f t="shared" ca="1" si="21"/>
        <v>0</v>
      </c>
      <c r="BW88" s="44">
        <f t="shared" ca="1" si="22"/>
        <v>0</v>
      </c>
      <c r="BX88" s="44">
        <f t="shared" ca="1" si="23"/>
        <v>0</v>
      </c>
      <c r="BY88" s="44">
        <f t="shared" ca="1" si="24"/>
        <v>0</v>
      </c>
      <c r="BZ88" s="44">
        <f t="shared" ca="1" si="25"/>
        <v>0</v>
      </c>
      <c r="CA88" s="44">
        <f t="shared" ca="1" si="26"/>
        <v>0</v>
      </c>
      <c r="CB88" s="44">
        <f t="shared" ca="1" si="27"/>
        <v>0</v>
      </c>
    </row>
    <row r="89" spans="1:80" x14ac:dyDescent="0.25">
      <c r="A89" s="129">
        <v>22</v>
      </c>
      <c r="B89" s="44"/>
      <c r="C89" s="44">
        <f t="shared" ca="1" si="0"/>
        <v>184</v>
      </c>
      <c r="D89" s="44">
        <f t="shared" ca="1" si="0"/>
        <v>189</v>
      </c>
      <c r="E89" s="44">
        <f t="shared" ca="1" si="0"/>
        <v>193</v>
      </c>
      <c r="F89" s="44">
        <f t="shared" ref="F89:N117" ca="1" si="29">IF(BF89&lt;=0,0,MAX(1,ROUND(BF89,0)))</f>
        <v>145</v>
      </c>
      <c r="G89" s="44">
        <f t="shared" ca="1" si="29"/>
        <v>93</v>
      </c>
      <c r="H89" s="44">
        <f t="shared" ca="1" si="29"/>
        <v>70</v>
      </c>
      <c r="I89" s="44">
        <f t="shared" ca="1" si="29"/>
        <v>55</v>
      </c>
      <c r="J89" s="44">
        <f t="shared" ca="1" si="29"/>
        <v>43</v>
      </c>
      <c r="K89" s="44">
        <f t="shared" ca="1" si="29"/>
        <v>37</v>
      </c>
      <c r="L89" s="44">
        <f t="shared" ca="1" si="29"/>
        <v>43</v>
      </c>
      <c r="M89" s="44">
        <f t="shared" ca="1" si="29"/>
        <v>76</v>
      </c>
      <c r="N89" s="44">
        <f t="shared" ca="1" si="29"/>
        <v>141</v>
      </c>
      <c r="O89" s="44">
        <f t="shared" ca="1" si="28"/>
        <v>0</v>
      </c>
      <c r="P89" s="44">
        <f t="shared" ca="1" si="28"/>
        <v>0</v>
      </c>
      <c r="Q89" s="44">
        <f t="shared" ca="1" si="28"/>
        <v>0</v>
      </c>
      <c r="R89" s="44">
        <f t="shared" ca="1" si="28"/>
        <v>0</v>
      </c>
      <c r="S89" s="44">
        <f t="shared" ca="1" si="28"/>
        <v>0</v>
      </c>
      <c r="T89" s="44">
        <f t="shared" ca="1" si="28"/>
        <v>0</v>
      </c>
      <c r="U89" s="44">
        <f t="shared" ca="1" si="28"/>
        <v>0</v>
      </c>
      <c r="V89" s="44">
        <f t="shared" ca="1" si="28"/>
        <v>0</v>
      </c>
      <c r="W89" s="44">
        <f t="shared" ca="1" si="28"/>
        <v>0</v>
      </c>
      <c r="X89" s="44">
        <f t="shared" ca="1" si="28"/>
        <v>0</v>
      </c>
      <c r="Y89" s="44">
        <f t="shared" ca="1" si="28"/>
        <v>0</v>
      </c>
      <c r="Z89" s="44">
        <f t="shared" ca="1" si="28"/>
        <v>0</v>
      </c>
      <c r="AA89" s="44">
        <f t="shared" ca="1" si="28"/>
        <v>0</v>
      </c>
      <c r="AB89" s="44">
        <f t="shared" ca="1" si="28"/>
        <v>0</v>
      </c>
      <c r="BC89" s="44">
        <f t="shared" ca="1" si="2"/>
        <v>184.32</v>
      </c>
      <c r="BD89" s="44">
        <f t="shared" ca="1" si="3"/>
        <v>189.02</v>
      </c>
      <c r="BE89" s="44">
        <f t="shared" ca="1" si="4"/>
        <v>192.52</v>
      </c>
      <c r="BF89" s="44">
        <f t="shared" ca="1" si="5"/>
        <v>145.30000000000001</v>
      </c>
      <c r="BG89" s="44">
        <f t="shared" ca="1" si="6"/>
        <v>92.82</v>
      </c>
      <c r="BH89" s="44">
        <f t="shared" ca="1" si="7"/>
        <v>70.319999999999993</v>
      </c>
      <c r="BI89" s="44">
        <f t="shared" ca="1" si="8"/>
        <v>55.2</v>
      </c>
      <c r="BJ89" s="44">
        <f t="shared" ca="1" si="9"/>
        <v>43.48</v>
      </c>
      <c r="BK89" s="44">
        <f t="shared" ca="1" si="10"/>
        <v>37.01</v>
      </c>
      <c r="BL89" s="44">
        <f t="shared" ca="1" si="11"/>
        <v>43.36</v>
      </c>
      <c r="BM89" s="44">
        <f t="shared" ca="1" si="12"/>
        <v>75.83</v>
      </c>
      <c r="BN89" s="44">
        <f t="shared" ca="1" si="13"/>
        <v>140.88</v>
      </c>
      <c r="BO89" s="44">
        <f t="shared" ca="1" si="14"/>
        <v>0</v>
      </c>
      <c r="BP89" s="44">
        <f t="shared" ca="1" si="15"/>
        <v>0</v>
      </c>
      <c r="BQ89" s="44">
        <f t="shared" ca="1" si="16"/>
        <v>0</v>
      </c>
      <c r="BR89" s="44">
        <f t="shared" ca="1" si="17"/>
        <v>0</v>
      </c>
      <c r="BS89" s="44">
        <f t="shared" ca="1" si="18"/>
        <v>0</v>
      </c>
      <c r="BT89" s="44">
        <f t="shared" ca="1" si="19"/>
        <v>0</v>
      </c>
      <c r="BU89" s="44">
        <f t="shared" ca="1" si="20"/>
        <v>0</v>
      </c>
      <c r="BV89" s="44">
        <f t="shared" ca="1" si="21"/>
        <v>0</v>
      </c>
      <c r="BW89" s="44">
        <f t="shared" ca="1" si="22"/>
        <v>0</v>
      </c>
      <c r="BX89" s="44">
        <f t="shared" ca="1" si="23"/>
        <v>0</v>
      </c>
      <c r="BY89" s="44">
        <f t="shared" ca="1" si="24"/>
        <v>0</v>
      </c>
      <c r="BZ89" s="44">
        <f t="shared" ca="1" si="25"/>
        <v>0</v>
      </c>
      <c r="CA89" s="44">
        <f t="shared" ca="1" si="26"/>
        <v>0</v>
      </c>
      <c r="CB89" s="44">
        <f t="shared" ca="1" si="27"/>
        <v>0</v>
      </c>
    </row>
    <row r="90" spans="1:80" x14ac:dyDescent="0.25">
      <c r="A90" s="129">
        <v>23</v>
      </c>
      <c r="B90" s="44"/>
      <c r="C90" s="58">
        <f t="shared" ref="C90:H146" ca="1" si="30">IF(BC90&lt;=0,0,MAX(1,ROUND(BC90,0)))</f>
        <v>261</v>
      </c>
      <c r="D90" s="58">
        <f t="shared" ca="1" si="30"/>
        <v>288</v>
      </c>
      <c r="E90" s="58">
        <f t="shared" ca="1" si="30"/>
        <v>290</v>
      </c>
      <c r="F90" s="58">
        <f t="shared" ca="1" si="29"/>
        <v>229</v>
      </c>
      <c r="G90" s="58">
        <f t="shared" ca="1" si="29"/>
        <v>143</v>
      </c>
      <c r="H90" s="58">
        <f t="shared" ca="1" si="29"/>
        <v>105</v>
      </c>
      <c r="I90" s="58">
        <f t="shared" ca="1" si="29"/>
        <v>82</v>
      </c>
      <c r="J90" s="58">
        <f t="shared" ca="1" si="29"/>
        <v>64</v>
      </c>
      <c r="K90" s="58">
        <f t="shared" ca="1" si="29"/>
        <v>56</v>
      </c>
      <c r="L90" s="58">
        <f t="shared" ca="1" si="29"/>
        <v>72</v>
      </c>
      <c r="M90" s="58">
        <f t="shared" ca="1" si="29"/>
        <v>121</v>
      </c>
      <c r="N90" s="58">
        <f t="shared" ca="1" si="29"/>
        <v>195</v>
      </c>
      <c r="O90" s="58">
        <f t="shared" ca="1" si="28"/>
        <v>0</v>
      </c>
      <c r="P90" s="58">
        <f t="shared" ca="1" si="28"/>
        <v>0</v>
      </c>
      <c r="Q90" s="58">
        <f t="shared" ca="1" si="28"/>
        <v>0</v>
      </c>
      <c r="R90" s="58">
        <f t="shared" ca="1" si="28"/>
        <v>0</v>
      </c>
      <c r="S90" s="58">
        <f t="shared" ca="1" si="28"/>
        <v>0</v>
      </c>
      <c r="T90" s="58">
        <f t="shared" ca="1" si="28"/>
        <v>0</v>
      </c>
      <c r="U90" s="58">
        <f t="shared" ca="1" si="28"/>
        <v>0</v>
      </c>
      <c r="V90" s="58">
        <f t="shared" ca="1" si="28"/>
        <v>0</v>
      </c>
      <c r="W90" s="58">
        <f t="shared" ca="1" si="28"/>
        <v>0</v>
      </c>
      <c r="X90" s="58">
        <f t="shared" ca="1" si="28"/>
        <v>0</v>
      </c>
      <c r="Y90" s="58">
        <f t="shared" ca="1" si="28"/>
        <v>0</v>
      </c>
      <c r="Z90" s="58">
        <f t="shared" ca="1" si="28"/>
        <v>0</v>
      </c>
      <c r="AA90" s="58">
        <f t="shared" ca="1" si="28"/>
        <v>0</v>
      </c>
      <c r="AB90" s="58">
        <f t="shared" ca="1" si="28"/>
        <v>0</v>
      </c>
      <c r="BC90" s="44">
        <f t="shared" ca="1" si="2"/>
        <v>260.93</v>
      </c>
      <c r="BD90" s="44">
        <f t="shared" ca="1" si="3"/>
        <v>288.11</v>
      </c>
      <c r="BE90" s="44">
        <f t="shared" ca="1" si="4"/>
        <v>290.33</v>
      </c>
      <c r="BF90" s="44">
        <f t="shared" ca="1" si="5"/>
        <v>228.78</v>
      </c>
      <c r="BG90" s="44">
        <f t="shared" ca="1" si="6"/>
        <v>143.1</v>
      </c>
      <c r="BH90" s="44">
        <f t="shared" ca="1" si="7"/>
        <v>104.83</v>
      </c>
      <c r="BI90" s="44">
        <f t="shared" ca="1" si="8"/>
        <v>81.709999999999994</v>
      </c>
      <c r="BJ90" s="44">
        <f t="shared" ca="1" si="9"/>
        <v>64.400000000000006</v>
      </c>
      <c r="BK90" s="44">
        <f t="shared" ca="1" si="10"/>
        <v>55.6</v>
      </c>
      <c r="BL90" s="44">
        <f t="shared" ca="1" si="11"/>
        <v>72.41</v>
      </c>
      <c r="BM90" s="44">
        <f t="shared" ca="1" si="12"/>
        <v>120.7</v>
      </c>
      <c r="BN90" s="44">
        <f t="shared" ca="1" si="13"/>
        <v>194.65</v>
      </c>
      <c r="BO90" s="44">
        <f t="shared" ca="1" si="14"/>
        <v>0</v>
      </c>
      <c r="BP90" s="44">
        <f t="shared" ca="1" si="15"/>
        <v>0</v>
      </c>
      <c r="BQ90" s="44">
        <f t="shared" ca="1" si="16"/>
        <v>0</v>
      </c>
      <c r="BR90" s="44">
        <f t="shared" ca="1" si="17"/>
        <v>0</v>
      </c>
      <c r="BS90" s="44">
        <f t="shared" ca="1" si="18"/>
        <v>0</v>
      </c>
      <c r="BT90" s="44">
        <f t="shared" ca="1" si="19"/>
        <v>0</v>
      </c>
      <c r="BU90" s="44">
        <f t="shared" ca="1" si="20"/>
        <v>0</v>
      </c>
      <c r="BV90" s="44">
        <f t="shared" ca="1" si="21"/>
        <v>0</v>
      </c>
      <c r="BW90" s="44">
        <f t="shared" ca="1" si="22"/>
        <v>0</v>
      </c>
      <c r="BX90" s="44">
        <f t="shared" ca="1" si="23"/>
        <v>0</v>
      </c>
      <c r="BY90" s="44">
        <f t="shared" ca="1" si="24"/>
        <v>0</v>
      </c>
      <c r="BZ90" s="44">
        <f t="shared" ca="1" si="25"/>
        <v>0</v>
      </c>
      <c r="CA90" s="44">
        <f t="shared" ca="1" si="26"/>
        <v>0</v>
      </c>
      <c r="CB90" s="44">
        <f t="shared" ca="1" si="27"/>
        <v>0</v>
      </c>
    </row>
    <row r="91" spans="1:80" x14ac:dyDescent="0.25">
      <c r="A91" s="129">
        <v>24</v>
      </c>
      <c r="B91" s="44"/>
      <c r="C91" s="44">
        <f t="shared" ca="1" si="30"/>
        <v>863</v>
      </c>
      <c r="D91" s="44">
        <f t="shared" ca="1" si="30"/>
        <v>868</v>
      </c>
      <c r="E91" s="44">
        <f t="shared" ca="1" si="30"/>
        <v>831</v>
      </c>
      <c r="F91" s="44">
        <f t="shared" ca="1" si="29"/>
        <v>601</v>
      </c>
      <c r="G91" s="44">
        <f t="shared" ca="1" si="29"/>
        <v>383</v>
      </c>
      <c r="H91" s="44">
        <f t="shared" ca="1" si="29"/>
        <v>294</v>
      </c>
      <c r="I91" s="44">
        <f t="shared" ca="1" si="29"/>
        <v>235</v>
      </c>
      <c r="J91" s="44">
        <f t="shared" ca="1" si="29"/>
        <v>188</v>
      </c>
      <c r="K91" s="44">
        <f t="shared" ca="1" si="29"/>
        <v>166</v>
      </c>
      <c r="L91" s="44">
        <f t="shared" ca="1" si="29"/>
        <v>196</v>
      </c>
      <c r="M91" s="44">
        <f t="shared" ca="1" si="29"/>
        <v>342</v>
      </c>
      <c r="N91" s="44">
        <f t="shared" ca="1" si="29"/>
        <v>637</v>
      </c>
      <c r="O91" s="44">
        <f t="shared" ca="1" si="28"/>
        <v>0</v>
      </c>
      <c r="P91" s="44">
        <f t="shared" ca="1" si="28"/>
        <v>0</v>
      </c>
      <c r="Q91" s="44">
        <f t="shared" ca="1" si="28"/>
        <v>0</v>
      </c>
      <c r="R91" s="44">
        <f t="shared" ca="1" si="28"/>
        <v>0</v>
      </c>
      <c r="S91" s="44">
        <f t="shared" ca="1" si="28"/>
        <v>0</v>
      </c>
      <c r="T91" s="44">
        <f t="shared" ca="1" si="28"/>
        <v>0</v>
      </c>
      <c r="U91" s="44">
        <f t="shared" ca="1" si="28"/>
        <v>0</v>
      </c>
      <c r="V91" s="44">
        <f t="shared" ca="1" si="28"/>
        <v>0</v>
      </c>
      <c r="W91" s="44">
        <f t="shared" ca="1" si="28"/>
        <v>0</v>
      </c>
      <c r="X91" s="44">
        <f t="shared" ca="1" si="28"/>
        <v>0</v>
      </c>
      <c r="Y91" s="44">
        <f t="shared" ca="1" si="28"/>
        <v>0</v>
      </c>
      <c r="Z91" s="44">
        <f t="shared" ca="1" si="28"/>
        <v>0</v>
      </c>
      <c r="AA91" s="44">
        <f t="shared" ca="1" si="28"/>
        <v>0</v>
      </c>
      <c r="AB91" s="44">
        <f t="shared" ca="1" si="28"/>
        <v>0</v>
      </c>
      <c r="BC91" s="44">
        <f t="shared" ca="1" si="2"/>
        <v>863.27</v>
      </c>
      <c r="BD91" s="44">
        <f t="shared" ca="1" si="3"/>
        <v>867.72</v>
      </c>
      <c r="BE91" s="44">
        <f t="shared" ca="1" si="4"/>
        <v>830.91</v>
      </c>
      <c r="BF91" s="44">
        <f t="shared" ca="1" si="5"/>
        <v>601.32000000000005</v>
      </c>
      <c r="BG91" s="44">
        <f t="shared" ca="1" si="6"/>
        <v>383.1</v>
      </c>
      <c r="BH91" s="44">
        <f t="shared" ca="1" si="7"/>
        <v>294.10000000000002</v>
      </c>
      <c r="BI91" s="44">
        <f t="shared" ca="1" si="8"/>
        <v>234.79</v>
      </c>
      <c r="BJ91" s="44">
        <f t="shared" ca="1" si="9"/>
        <v>188.45</v>
      </c>
      <c r="BK91" s="44">
        <f t="shared" ca="1" si="10"/>
        <v>165.59</v>
      </c>
      <c r="BL91" s="44">
        <f t="shared" ca="1" si="11"/>
        <v>195.64</v>
      </c>
      <c r="BM91" s="44">
        <f t="shared" ca="1" si="12"/>
        <v>342.49</v>
      </c>
      <c r="BN91" s="44">
        <f t="shared" ca="1" si="13"/>
        <v>637.22</v>
      </c>
      <c r="BO91" s="44">
        <f t="shared" ca="1" si="14"/>
        <v>0</v>
      </c>
      <c r="BP91" s="44">
        <f t="shared" ca="1" si="15"/>
        <v>0</v>
      </c>
      <c r="BQ91" s="44">
        <f t="shared" ca="1" si="16"/>
        <v>0</v>
      </c>
      <c r="BR91" s="44">
        <f t="shared" ca="1" si="17"/>
        <v>0</v>
      </c>
      <c r="BS91" s="44">
        <f t="shared" ca="1" si="18"/>
        <v>0</v>
      </c>
      <c r="BT91" s="44">
        <f t="shared" ca="1" si="19"/>
        <v>0</v>
      </c>
      <c r="BU91" s="44">
        <f t="shared" ca="1" si="20"/>
        <v>0</v>
      </c>
      <c r="BV91" s="44">
        <f t="shared" ca="1" si="21"/>
        <v>0</v>
      </c>
      <c r="BW91" s="44">
        <f t="shared" ca="1" si="22"/>
        <v>0</v>
      </c>
      <c r="BX91" s="44">
        <f t="shared" ca="1" si="23"/>
        <v>0</v>
      </c>
      <c r="BY91" s="44">
        <f t="shared" ca="1" si="24"/>
        <v>0</v>
      </c>
      <c r="BZ91" s="44">
        <f t="shared" ca="1" si="25"/>
        <v>0</v>
      </c>
      <c r="CA91" s="44">
        <f t="shared" ca="1" si="26"/>
        <v>0</v>
      </c>
      <c r="CB91" s="44">
        <f t="shared" ca="1" si="27"/>
        <v>0</v>
      </c>
    </row>
    <row r="92" spans="1:80" x14ac:dyDescent="0.25">
      <c r="A92" s="129">
        <v>25</v>
      </c>
      <c r="B92" s="44"/>
      <c r="C92" s="44">
        <f t="shared" ca="1" si="30"/>
        <v>509</v>
      </c>
      <c r="D92" s="44">
        <f t="shared" ca="1" si="30"/>
        <v>517</v>
      </c>
      <c r="E92" s="44">
        <f t="shared" ca="1" si="30"/>
        <v>484</v>
      </c>
      <c r="F92" s="44">
        <f t="shared" ca="1" si="29"/>
        <v>361</v>
      </c>
      <c r="G92" s="44">
        <f t="shared" ca="1" si="29"/>
        <v>249</v>
      </c>
      <c r="H92" s="44">
        <f t="shared" ca="1" si="29"/>
        <v>194</v>
      </c>
      <c r="I92" s="44">
        <f t="shared" ca="1" si="29"/>
        <v>160</v>
      </c>
      <c r="J92" s="44">
        <f t="shared" ca="1" si="29"/>
        <v>130</v>
      </c>
      <c r="K92" s="44">
        <f t="shared" ca="1" si="29"/>
        <v>118</v>
      </c>
      <c r="L92" s="44">
        <f t="shared" ca="1" si="29"/>
        <v>146</v>
      </c>
      <c r="M92" s="44">
        <f t="shared" ca="1" si="29"/>
        <v>219</v>
      </c>
      <c r="N92" s="44">
        <f t="shared" ca="1" si="29"/>
        <v>365</v>
      </c>
      <c r="O92" s="44">
        <f t="shared" ca="1" si="28"/>
        <v>0</v>
      </c>
      <c r="P92" s="44">
        <f t="shared" ca="1" si="28"/>
        <v>0</v>
      </c>
      <c r="Q92" s="44">
        <f t="shared" ca="1" si="28"/>
        <v>0</v>
      </c>
      <c r="R92" s="44">
        <f t="shared" ca="1" si="28"/>
        <v>0</v>
      </c>
      <c r="S92" s="44">
        <f t="shared" ca="1" si="28"/>
        <v>0</v>
      </c>
      <c r="T92" s="44">
        <f t="shared" ca="1" si="28"/>
        <v>0</v>
      </c>
      <c r="U92" s="44">
        <f t="shared" ca="1" si="28"/>
        <v>0</v>
      </c>
      <c r="V92" s="44">
        <f t="shared" ca="1" si="28"/>
        <v>0</v>
      </c>
      <c r="W92" s="44">
        <f t="shared" ca="1" si="28"/>
        <v>0</v>
      </c>
      <c r="X92" s="44">
        <f t="shared" ca="1" si="28"/>
        <v>0</v>
      </c>
      <c r="Y92" s="44">
        <f t="shared" ca="1" si="28"/>
        <v>0</v>
      </c>
      <c r="Z92" s="44">
        <f t="shared" ca="1" si="28"/>
        <v>0</v>
      </c>
      <c r="AA92" s="44">
        <f t="shared" ca="1" si="28"/>
        <v>0</v>
      </c>
      <c r="AB92" s="44">
        <f t="shared" ca="1" si="28"/>
        <v>0</v>
      </c>
      <c r="BC92" s="44">
        <f t="shared" ca="1" si="2"/>
        <v>509.13</v>
      </c>
      <c r="BD92" s="44">
        <f t="shared" ca="1" si="3"/>
        <v>516.71</v>
      </c>
      <c r="BE92" s="44">
        <f t="shared" ca="1" si="4"/>
        <v>484.3</v>
      </c>
      <c r="BF92" s="44">
        <f t="shared" ca="1" si="5"/>
        <v>361.14</v>
      </c>
      <c r="BG92" s="44">
        <f t="shared" ca="1" si="6"/>
        <v>248.68</v>
      </c>
      <c r="BH92" s="44">
        <f t="shared" ca="1" si="7"/>
        <v>194.08</v>
      </c>
      <c r="BI92" s="44">
        <f t="shared" ca="1" si="8"/>
        <v>159.63</v>
      </c>
      <c r="BJ92" s="44">
        <f t="shared" ca="1" si="9"/>
        <v>129.96</v>
      </c>
      <c r="BK92" s="44">
        <f t="shared" ca="1" si="10"/>
        <v>118.28</v>
      </c>
      <c r="BL92" s="44">
        <f t="shared" ca="1" si="11"/>
        <v>145.83000000000001</v>
      </c>
      <c r="BM92" s="44">
        <f t="shared" ca="1" si="12"/>
        <v>218.64</v>
      </c>
      <c r="BN92" s="44">
        <f t="shared" ca="1" si="13"/>
        <v>365.03</v>
      </c>
      <c r="BO92" s="44">
        <f t="shared" ca="1" si="14"/>
        <v>0</v>
      </c>
      <c r="BP92" s="44">
        <f t="shared" ca="1" si="15"/>
        <v>0</v>
      </c>
      <c r="BQ92" s="44">
        <f t="shared" ca="1" si="16"/>
        <v>0</v>
      </c>
      <c r="BR92" s="44">
        <f t="shared" ca="1" si="17"/>
        <v>0</v>
      </c>
      <c r="BS92" s="44">
        <f t="shared" ca="1" si="18"/>
        <v>0</v>
      </c>
      <c r="BT92" s="44">
        <f t="shared" ca="1" si="19"/>
        <v>0</v>
      </c>
      <c r="BU92" s="44">
        <f t="shared" ca="1" si="20"/>
        <v>0</v>
      </c>
      <c r="BV92" s="44">
        <f t="shared" ca="1" si="21"/>
        <v>0</v>
      </c>
      <c r="BW92" s="44">
        <f t="shared" ca="1" si="22"/>
        <v>0</v>
      </c>
      <c r="BX92" s="44">
        <f t="shared" ca="1" si="23"/>
        <v>0</v>
      </c>
      <c r="BY92" s="44">
        <f t="shared" ca="1" si="24"/>
        <v>0</v>
      </c>
      <c r="BZ92" s="44">
        <f t="shared" ca="1" si="25"/>
        <v>0</v>
      </c>
      <c r="CA92" s="44">
        <f t="shared" ca="1" si="26"/>
        <v>0</v>
      </c>
      <c r="CB92" s="44">
        <f t="shared" ca="1" si="27"/>
        <v>0</v>
      </c>
    </row>
    <row r="93" spans="1:80" x14ac:dyDescent="0.25">
      <c r="A93" s="129">
        <v>26</v>
      </c>
      <c r="B93" s="44"/>
      <c r="C93" s="44">
        <f t="shared" ca="1" si="30"/>
        <v>0</v>
      </c>
      <c r="D93" s="44">
        <f t="shared" ca="1" si="30"/>
        <v>0</v>
      </c>
      <c r="E93" s="44">
        <f t="shared" ca="1" si="30"/>
        <v>0</v>
      </c>
      <c r="F93" s="44">
        <f t="shared" ca="1" si="29"/>
        <v>0</v>
      </c>
      <c r="G93" s="44">
        <f t="shared" ca="1" si="29"/>
        <v>0</v>
      </c>
      <c r="H93" s="44">
        <f t="shared" ca="1" si="29"/>
        <v>0</v>
      </c>
      <c r="I93" s="44">
        <f t="shared" ca="1" si="29"/>
        <v>0</v>
      </c>
      <c r="J93" s="44">
        <f t="shared" ca="1" si="29"/>
        <v>0</v>
      </c>
      <c r="K93" s="44">
        <f t="shared" ca="1" si="29"/>
        <v>0</v>
      </c>
      <c r="L93" s="44">
        <f t="shared" ca="1" si="29"/>
        <v>0</v>
      </c>
      <c r="M93" s="44">
        <f t="shared" ca="1" si="29"/>
        <v>0</v>
      </c>
      <c r="N93" s="44">
        <f t="shared" ca="1" si="29"/>
        <v>0</v>
      </c>
      <c r="O93" s="44">
        <f t="shared" ca="1" si="28"/>
        <v>0</v>
      </c>
      <c r="P93" s="44">
        <f t="shared" ca="1" si="28"/>
        <v>0</v>
      </c>
      <c r="Q93" s="44">
        <f t="shared" ca="1" si="28"/>
        <v>0</v>
      </c>
      <c r="R93" s="44">
        <f t="shared" ca="1" si="28"/>
        <v>0</v>
      </c>
      <c r="S93" s="44">
        <f t="shared" ca="1" si="28"/>
        <v>0</v>
      </c>
      <c r="T93" s="44">
        <f t="shared" ca="1" si="28"/>
        <v>0</v>
      </c>
      <c r="U93" s="44">
        <f t="shared" ca="1" si="28"/>
        <v>0</v>
      </c>
      <c r="V93" s="44">
        <f t="shared" ca="1" si="28"/>
        <v>0</v>
      </c>
      <c r="W93" s="44">
        <f t="shared" ca="1" si="28"/>
        <v>0</v>
      </c>
      <c r="X93" s="44">
        <f t="shared" ca="1" si="28"/>
        <v>0</v>
      </c>
      <c r="Y93" s="44">
        <f t="shared" ca="1" si="28"/>
        <v>0</v>
      </c>
      <c r="Z93" s="44">
        <f t="shared" ca="1" si="28"/>
        <v>0</v>
      </c>
      <c r="AA93" s="44">
        <f t="shared" ca="1" si="28"/>
        <v>0</v>
      </c>
      <c r="AB93" s="44">
        <f t="shared" ca="1" si="28"/>
        <v>0</v>
      </c>
      <c r="BC93" s="44">
        <f t="shared" ca="1" si="2"/>
        <v>0</v>
      </c>
      <c r="BD93" s="44">
        <f t="shared" ca="1" si="3"/>
        <v>0</v>
      </c>
      <c r="BE93" s="44">
        <f t="shared" ca="1" si="4"/>
        <v>0</v>
      </c>
      <c r="BF93" s="44">
        <f t="shared" ca="1" si="5"/>
        <v>0</v>
      </c>
      <c r="BG93" s="44">
        <f t="shared" ca="1" si="6"/>
        <v>0</v>
      </c>
      <c r="BH93" s="44">
        <f t="shared" ca="1" si="7"/>
        <v>0</v>
      </c>
      <c r="BI93" s="44">
        <f t="shared" ca="1" si="8"/>
        <v>0</v>
      </c>
      <c r="BJ93" s="44">
        <f t="shared" ca="1" si="9"/>
        <v>0</v>
      </c>
      <c r="BK93" s="44">
        <f t="shared" ca="1" si="10"/>
        <v>0</v>
      </c>
      <c r="BL93" s="44">
        <f t="shared" ca="1" si="11"/>
        <v>0</v>
      </c>
      <c r="BM93" s="44">
        <f t="shared" ca="1" si="12"/>
        <v>0</v>
      </c>
      <c r="BN93" s="44">
        <f t="shared" ca="1" si="13"/>
        <v>0</v>
      </c>
      <c r="BO93" s="44">
        <f t="shared" ca="1" si="14"/>
        <v>0</v>
      </c>
      <c r="BP93" s="44">
        <f t="shared" ca="1" si="15"/>
        <v>0</v>
      </c>
      <c r="BQ93" s="44">
        <f t="shared" ca="1" si="16"/>
        <v>0</v>
      </c>
      <c r="BR93" s="44">
        <f t="shared" ca="1" si="17"/>
        <v>0</v>
      </c>
      <c r="BS93" s="44">
        <f t="shared" ca="1" si="18"/>
        <v>0</v>
      </c>
      <c r="BT93" s="44">
        <f t="shared" ca="1" si="19"/>
        <v>0</v>
      </c>
      <c r="BU93" s="44">
        <f t="shared" ca="1" si="20"/>
        <v>0</v>
      </c>
      <c r="BV93" s="44">
        <f t="shared" ca="1" si="21"/>
        <v>0</v>
      </c>
      <c r="BW93" s="44">
        <f t="shared" ca="1" si="22"/>
        <v>0</v>
      </c>
      <c r="BX93" s="44">
        <f t="shared" ca="1" si="23"/>
        <v>0</v>
      </c>
      <c r="BY93" s="44">
        <f t="shared" ca="1" si="24"/>
        <v>0</v>
      </c>
      <c r="BZ93" s="44">
        <f t="shared" ca="1" si="25"/>
        <v>0</v>
      </c>
      <c r="CA93" s="44">
        <f t="shared" ca="1" si="26"/>
        <v>0</v>
      </c>
      <c r="CB93" s="44">
        <f t="shared" ca="1" si="27"/>
        <v>0</v>
      </c>
    </row>
    <row r="94" spans="1:80" x14ac:dyDescent="0.25">
      <c r="A94" s="129">
        <v>27</v>
      </c>
      <c r="B94" s="44"/>
      <c r="C94" s="44">
        <f t="shared" ca="1" si="30"/>
        <v>0</v>
      </c>
      <c r="D94" s="44">
        <f t="shared" ca="1" si="30"/>
        <v>0</v>
      </c>
      <c r="E94" s="44">
        <f t="shared" ca="1" si="30"/>
        <v>0</v>
      </c>
      <c r="F94" s="44">
        <f t="shared" ca="1" si="29"/>
        <v>0</v>
      </c>
      <c r="G94" s="44">
        <f t="shared" ca="1" si="29"/>
        <v>0</v>
      </c>
      <c r="H94" s="44">
        <f t="shared" ca="1" si="29"/>
        <v>0</v>
      </c>
      <c r="I94" s="44">
        <f t="shared" ca="1" si="29"/>
        <v>0</v>
      </c>
      <c r="J94" s="44">
        <f t="shared" ca="1" si="29"/>
        <v>0</v>
      </c>
      <c r="K94" s="44">
        <f t="shared" ca="1" si="29"/>
        <v>0</v>
      </c>
      <c r="L94" s="44">
        <f t="shared" ca="1" si="29"/>
        <v>0</v>
      </c>
      <c r="M94" s="44">
        <f t="shared" ca="1" si="29"/>
        <v>0</v>
      </c>
      <c r="N94" s="44">
        <f t="shared" ca="1" si="29"/>
        <v>0</v>
      </c>
      <c r="O94" s="44">
        <f t="shared" ca="1" si="28"/>
        <v>0</v>
      </c>
      <c r="P94" s="44">
        <f t="shared" ca="1" si="28"/>
        <v>0</v>
      </c>
      <c r="Q94" s="44">
        <f t="shared" ca="1" si="28"/>
        <v>0</v>
      </c>
      <c r="R94" s="44">
        <f t="shared" ca="1" si="28"/>
        <v>0</v>
      </c>
      <c r="S94" s="44">
        <f t="shared" ca="1" si="28"/>
        <v>0</v>
      </c>
      <c r="T94" s="44">
        <f t="shared" ca="1" si="28"/>
        <v>0</v>
      </c>
      <c r="U94" s="44">
        <f t="shared" ca="1" si="28"/>
        <v>0</v>
      </c>
      <c r="V94" s="44">
        <f t="shared" ca="1" si="28"/>
        <v>0</v>
      </c>
      <c r="W94" s="44">
        <f t="shared" ca="1" si="28"/>
        <v>0</v>
      </c>
      <c r="X94" s="44">
        <f t="shared" ca="1" si="28"/>
        <v>0</v>
      </c>
      <c r="Y94" s="44">
        <f t="shared" ca="1" si="28"/>
        <v>0</v>
      </c>
      <c r="Z94" s="44">
        <f t="shared" ca="1" si="28"/>
        <v>0</v>
      </c>
      <c r="AA94" s="44">
        <f t="shared" ca="1" si="28"/>
        <v>0</v>
      </c>
      <c r="AB94" s="44">
        <f t="shared" ca="1" si="28"/>
        <v>0</v>
      </c>
      <c r="BC94" s="44">
        <f t="shared" ca="1" si="2"/>
        <v>0</v>
      </c>
      <c r="BD94" s="44">
        <f t="shared" ca="1" si="3"/>
        <v>0</v>
      </c>
      <c r="BE94" s="44">
        <f t="shared" ca="1" si="4"/>
        <v>0</v>
      </c>
      <c r="BF94" s="44">
        <f t="shared" ca="1" si="5"/>
        <v>0</v>
      </c>
      <c r="BG94" s="44">
        <f t="shared" ca="1" si="6"/>
        <v>0</v>
      </c>
      <c r="BH94" s="44">
        <f t="shared" ca="1" si="7"/>
        <v>0</v>
      </c>
      <c r="BI94" s="44">
        <f t="shared" ca="1" si="8"/>
        <v>0</v>
      </c>
      <c r="BJ94" s="44">
        <f t="shared" ca="1" si="9"/>
        <v>0</v>
      </c>
      <c r="BK94" s="44">
        <f t="shared" ca="1" si="10"/>
        <v>0</v>
      </c>
      <c r="BL94" s="44">
        <f t="shared" ca="1" si="11"/>
        <v>0</v>
      </c>
      <c r="BM94" s="44">
        <f t="shared" ca="1" si="12"/>
        <v>0</v>
      </c>
      <c r="BN94" s="44">
        <f t="shared" ca="1" si="13"/>
        <v>0</v>
      </c>
      <c r="BO94" s="44">
        <f t="shared" ca="1" si="14"/>
        <v>0</v>
      </c>
      <c r="BP94" s="44">
        <f t="shared" ca="1" si="15"/>
        <v>0</v>
      </c>
      <c r="BQ94" s="44">
        <f t="shared" ca="1" si="16"/>
        <v>0</v>
      </c>
      <c r="BR94" s="44">
        <f t="shared" ca="1" si="17"/>
        <v>0</v>
      </c>
      <c r="BS94" s="44">
        <f t="shared" ca="1" si="18"/>
        <v>0</v>
      </c>
      <c r="BT94" s="44">
        <f t="shared" ca="1" si="19"/>
        <v>0</v>
      </c>
      <c r="BU94" s="44">
        <f t="shared" ca="1" si="20"/>
        <v>0</v>
      </c>
      <c r="BV94" s="44">
        <f t="shared" ca="1" si="21"/>
        <v>0</v>
      </c>
      <c r="BW94" s="44">
        <f t="shared" ca="1" si="22"/>
        <v>0</v>
      </c>
      <c r="BX94" s="44">
        <f t="shared" ca="1" si="23"/>
        <v>0</v>
      </c>
      <c r="BY94" s="44">
        <f t="shared" ca="1" si="24"/>
        <v>0</v>
      </c>
      <c r="BZ94" s="44">
        <f t="shared" ca="1" si="25"/>
        <v>0</v>
      </c>
      <c r="CA94" s="44">
        <f t="shared" ca="1" si="26"/>
        <v>0</v>
      </c>
      <c r="CB94" s="44">
        <f t="shared" ca="1" si="27"/>
        <v>0</v>
      </c>
    </row>
    <row r="95" spans="1:80" x14ac:dyDescent="0.25">
      <c r="A95" s="129">
        <v>28</v>
      </c>
      <c r="B95" s="44"/>
      <c r="C95" s="44">
        <f t="shared" ca="1" si="30"/>
        <v>614</v>
      </c>
      <c r="D95" s="44">
        <f t="shared" ca="1" si="30"/>
        <v>627</v>
      </c>
      <c r="E95" s="44">
        <f t="shared" ca="1" si="30"/>
        <v>590</v>
      </c>
      <c r="F95" s="44">
        <f t="shared" ca="1" si="29"/>
        <v>447</v>
      </c>
      <c r="G95" s="44">
        <f t="shared" ca="1" si="29"/>
        <v>307</v>
      </c>
      <c r="H95" s="44">
        <f t="shared" ca="1" si="29"/>
        <v>241</v>
      </c>
      <c r="I95" s="44">
        <f t="shared" ca="1" si="29"/>
        <v>199</v>
      </c>
      <c r="J95" s="44">
        <f t="shared" ca="1" si="29"/>
        <v>165</v>
      </c>
      <c r="K95" s="44">
        <f t="shared" ca="1" si="29"/>
        <v>151</v>
      </c>
      <c r="L95" s="44">
        <f t="shared" ca="1" si="29"/>
        <v>181</v>
      </c>
      <c r="M95" s="44">
        <f t="shared" ca="1" si="29"/>
        <v>268</v>
      </c>
      <c r="N95" s="44">
        <f t="shared" ca="1" si="29"/>
        <v>441</v>
      </c>
      <c r="O95" s="44">
        <f t="shared" ca="1" si="28"/>
        <v>0</v>
      </c>
      <c r="P95" s="44">
        <f t="shared" ca="1" si="28"/>
        <v>0</v>
      </c>
      <c r="Q95" s="44">
        <f t="shared" ca="1" si="28"/>
        <v>0</v>
      </c>
      <c r="R95" s="44">
        <f t="shared" ca="1" si="28"/>
        <v>0</v>
      </c>
      <c r="S95" s="44">
        <f t="shared" ca="1" si="28"/>
        <v>0</v>
      </c>
      <c r="T95" s="44">
        <f t="shared" ca="1" si="28"/>
        <v>0</v>
      </c>
      <c r="U95" s="44">
        <f t="shared" ca="1" si="28"/>
        <v>0</v>
      </c>
      <c r="V95" s="44">
        <f t="shared" ca="1" si="28"/>
        <v>0</v>
      </c>
      <c r="W95" s="44">
        <f t="shared" ca="1" si="28"/>
        <v>0</v>
      </c>
      <c r="X95" s="44">
        <f t="shared" ca="1" si="28"/>
        <v>0</v>
      </c>
      <c r="Y95" s="44">
        <f t="shared" ca="1" si="28"/>
        <v>0</v>
      </c>
      <c r="Z95" s="44">
        <f t="shared" ca="1" si="28"/>
        <v>0</v>
      </c>
      <c r="AA95" s="44">
        <f t="shared" ca="1" si="28"/>
        <v>0</v>
      </c>
      <c r="AB95" s="44">
        <f t="shared" ca="1" si="28"/>
        <v>0</v>
      </c>
      <c r="BC95" s="44">
        <f t="shared" ca="1" si="2"/>
        <v>613.87</v>
      </c>
      <c r="BD95" s="44">
        <f t="shared" ca="1" si="3"/>
        <v>627.48</v>
      </c>
      <c r="BE95" s="44">
        <f t="shared" ca="1" si="4"/>
        <v>590.23</v>
      </c>
      <c r="BF95" s="44">
        <f t="shared" ca="1" si="5"/>
        <v>447.34</v>
      </c>
      <c r="BG95" s="44">
        <f t="shared" ca="1" si="6"/>
        <v>307.01</v>
      </c>
      <c r="BH95" s="44">
        <f t="shared" ca="1" si="7"/>
        <v>240.88</v>
      </c>
      <c r="BI95" s="44">
        <f t="shared" ca="1" si="8"/>
        <v>198.66</v>
      </c>
      <c r="BJ95" s="44">
        <f t="shared" ca="1" si="9"/>
        <v>164.79</v>
      </c>
      <c r="BK95" s="44">
        <f t="shared" ca="1" si="10"/>
        <v>150.53</v>
      </c>
      <c r="BL95" s="44">
        <f t="shared" ca="1" si="11"/>
        <v>181.34</v>
      </c>
      <c r="BM95" s="44">
        <f t="shared" ca="1" si="12"/>
        <v>268.49</v>
      </c>
      <c r="BN95" s="44">
        <f t="shared" ca="1" si="13"/>
        <v>440.83</v>
      </c>
      <c r="BO95" s="44">
        <f t="shared" ca="1" si="14"/>
        <v>0</v>
      </c>
      <c r="BP95" s="44">
        <f t="shared" ca="1" si="15"/>
        <v>0</v>
      </c>
      <c r="BQ95" s="44">
        <f t="shared" ca="1" si="16"/>
        <v>0</v>
      </c>
      <c r="BR95" s="44">
        <f t="shared" ca="1" si="17"/>
        <v>0</v>
      </c>
      <c r="BS95" s="44">
        <f t="shared" ca="1" si="18"/>
        <v>0</v>
      </c>
      <c r="BT95" s="44">
        <f t="shared" ca="1" si="19"/>
        <v>0</v>
      </c>
      <c r="BU95" s="44">
        <f t="shared" ca="1" si="20"/>
        <v>0</v>
      </c>
      <c r="BV95" s="44">
        <f t="shared" ca="1" si="21"/>
        <v>0</v>
      </c>
      <c r="BW95" s="44">
        <f t="shared" ca="1" si="22"/>
        <v>0</v>
      </c>
      <c r="BX95" s="44">
        <f t="shared" ca="1" si="23"/>
        <v>0</v>
      </c>
      <c r="BY95" s="44">
        <f t="shared" ca="1" si="24"/>
        <v>0</v>
      </c>
      <c r="BZ95" s="44">
        <f t="shared" ca="1" si="25"/>
        <v>0</v>
      </c>
      <c r="CA95" s="44">
        <f t="shared" ca="1" si="26"/>
        <v>0</v>
      </c>
      <c r="CB95" s="44">
        <f t="shared" ca="1" si="27"/>
        <v>0</v>
      </c>
    </row>
    <row r="96" spans="1:80" x14ac:dyDescent="0.25">
      <c r="A96" s="129">
        <v>29</v>
      </c>
      <c r="B96" s="44"/>
      <c r="C96" s="44">
        <f t="shared" ca="1" si="30"/>
        <v>0</v>
      </c>
      <c r="D96" s="44">
        <f t="shared" ca="1" si="30"/>
        <v>0</v>
      </c>
      <c r="E96" s="44">
        <f t="shared" ca="1" si="30"/>
        <v>0</v>
      </c>
      <c r="F96" s="44">
        <f t="shared" ca="1" si="29"/>
        <v>0</v>
      </c>
      <c r="G96" s="44">
        <f t="shared" ca="1" si="29"/>
        <v>0</v>
      </c>
      <c r="H96" s="44">
        <f t="shared" ca="1" si="29"/>
        <v>0</v>
      </c>
      <c r="I96" s="44">
        <f t="shared" ca="1" si="29"/>
        <v>0</v>
      </c>
      <c r="J96" s="44">
        <f t="shared" ca="1" si="29"/>
        <v>0</v>
      </c>
      <c r="K96" s="44">
        <f t="shared" ca="1" si="29"/>
        <v>0</v>
      </c>
      <c r="L96" s="44">
        <f t="shared" ca="1" si="29"/>
        <v>0</v>
      </c>
      <c r="M96" s="44">
        <f t="shared" ca="1" si="29"/>
        <v>0</v>
      </c>
      <c r="N96" s="44">
        <f t="shared" ca="1" si="29"/>
        <v>0</v>
      </c>
      <c r="O96" s="44">
        <f t="shared" ca="1" si="28"/>
        <v>0</v>
      </c>
      <c r="P96" s="44">
        <f t="shared" ca="1" si="28"/>
        <v>0</v>
      </c>
      <c r="Q96" s="44">
        <f t="shared" ca="1" si="28"/>
        <v>0</v>
      </c>
      <c r="R96" s="44">
        <f t="shared" ca="1" si="28"/>
        <v>0</v>
      </c>
      <c r="S96" s="44">
        <f t="shared" ca="1" si="28"/>
        <v>0</v>
      </c>
      <c r="T96" s="44">
        <f t="shared" ca="1" si="28"/>
        <v>0</v>
      </c>
      <c r="U96" s="44">
        <f t="shared" ca="1" si="28"/>
        <v>0</v>
      </c>
      <c r="V96" s="44">
        <f t="shared" ca="1" si="28"/>
        <v>0</v>
      </c>
      <c r="W96" s="44">
        <f t="shared" ca="1" si="28"/>
        <v>0</v>
      </c>
      <c r="X96" s="44">
        <f t="shared" ca="1" si="28"/>
        <v>0</v>
      </c>
      <c r="Y96" s="44">
        <f t="shared" ca="1" si="28"/>
        <v>0</v>
      </c>
      <c r="Z96" s="44">
        <f t="shared" ca="1" si="28"/>
        <v>0</v>
      </c>
      <c r="AA96" s="44">
        <f t="shared" ca="1" si="28"/>
        <v>0</v>
      </c>
      <c r="AB96" s="44">
        <f t="shared" ca="1" si="28"/>
        <v>0</v>
      </c>
      <c r="BC96" s="44">
        <f t="shared" ca="1" si="2"/>
        <v>0</v>
      </c>
      <c r="BD96" s="44">
        <f t="shared" ca="1" si="3"/>
        <v>0</v>
      </c>
      <c r="BE96" s="44">
        <f t="shared" ca="1" si="4"/>
        <v>0</v>
      </c>
      <c r="BF96" s="44">
        <f t="shared" ca="1" si="5"/>
        <v>0</v>
      </c>
      <c r="BG96" s="44">
        <f t="shared" ca="1" si="6"/>
        <v>0</v>
      </c>
      <c r="BH96" s="44">
        <f t="shared" ca="1" si="7"/>
        <v>0</v>
      </c>
      <c r="BI96" s="44">
        <f t="shared" ca="1" si="8"/>
        <v>0</v>
      </c>
      <c r="BJ96" s="44">
        <f t="shared" ca="1" si="9"/>
        <v>0</v>
      </c>
      <c r="BK96" s="44">
        <f t="shared" ca="1" si="10"/>
        <v>0</v>
      </c>
      <c r="BL96" s="44">
        <f t="shared" ca="1" si="11"/>
        <v>0</v>
      </c>
      <c r="BM96" s="44">
        <f t="shared" ca="1" si="12"/>
        <v>0</v>
      </c>
      <c r="BN96" s="44">
        <f t="shared" ca="1" si="13"/>
        <v>0</v>
      </c>
      <c r="BO96" s="44">
        <f t="shared" ca="1" si="14"/>
        <v>0</v>
      </c>
      <c r="BP96" s="44">
        <f t="shared" ca="1" si="15"/>
        <v>0</v>
      </c>
      <c r="BQ96" s="44">
        <f t="shared" ca="1" si="16"/>
        <v>0</v>
      </c>
      <c r="BR96" s="44">
        <f t="shared" ca="1" si="17"/>
        <v>0</v>
      </c>
      <c r="BS96" s="44">
        <f t="shared" ca="1" si="18"/>
        <v>0</v>
      </c>
      <c r="BT96" s="44">
        <f t="shared" ca="1" si="19"/>
        <v>0</v>
      </c>
      <c r="BU96" s="44">
        <f t="shared" ca="1" si="20"/>
        <v>0</v>
      </c>
      <c r="BV96" s="44">
        <f t="shared" ca="1" si="21"/>
        <v>0</v>
      </c>
      <c r="BW96" s="44">
        <f t="shared" ca="1" si="22"/>
        <v>0</v>
      </c>
      <c r="BX96" s="44">
        <f t="shared" ca="1" si="23"/>
        <v>0</v>
      </c>
      <c r="BY96" s="44">
        <f t="shared" ca="1" si="24"/>
        <v>0</v>
      </c>
      <c r="BZ96" s="44">
        <f t="shared" ca="1" si="25"/>
        <v>0</v>
      </c>
      <c r="CA96" s="44">
        <f t="shared" ca="1" si="26"/>
        <v>0</v>
      </c>
      <c r="CB96" s="44">
        <f t="shared" ca="1" si="27"/>
        <v>0</v>
      </c>
    </row>
    <row r="97" spans="1:80" x14ac:dyDescent="0.25">
      <c r="A97" s="129">
        <v>30</v>
      </c>
      <c r="B97" s="44"/>
      <c r="C97" s="44">
        <f t="shared" ca="1" si="30"/>
        <v>0</v>
      </c>
      <c r="D97" s="44">
        <f t="shared" ca="1" si="30"/>
        <v>0</v>
      </c>
      <c r="E97" s="44">
        <f t="shared" ca="1" si="30"/>
        <v>0</v>
      </c>
      <c r="F97" s="44">
        <f t="shared" ca="1" si="29"/>
        <v>0</v>
      </c>
      <c r="G97" s="44">
        <f t="shared" ca="1" si="29"/>
        <v>0</v>
      </c>
      <c r="H97" s="44">
        <f t="shared" ca="1" si="29"/>
        <v>0</v>
      </c>
      <c r="I97" s="44">
        <f t="shared" ca="1" si="29"/>
        <v>0</v>
      </c>
      <c r="J97" s="44">
        <f t="shared" ca="1" si="29"/>
        <v>0</v>
      </c>
      <c r="K97" s="44">
        <f t="shared" ca="1" si="29"/>
        <v>0</v>
      </c>
      <c r="L97" s="44">
        <f t="shared" ca="1" si="29"/>
        <v>0</v>
      </c>
      <c r="M97" s="44">
        <f t="shared" ca="1" si="29"/>
        <v>0</v>
      </c>
      <c r="N97" s="44">
        <f t="shared" ca="1" si="29"/>
        <v>0</v>
      </c>
      <c r="O97" s="44">
        <f t="shared" ca="1" si="28"/>
        <v>0</v>
      </c>
      <c r="P97" s="44">
        <f t="shared" ca="1" si="28"/>
        <v>0</v>
      </c>
      <c r="Q97" s="44">
        <f t="shared" ca="1" si="28"/>
        <v>0</v>
      </c>
      <c r="R97" s="44">
        <f t="shared" ca="1" si="28"/>
        <v>0</v>
      </c>
      <c r="S97" s="44">
        <f t="shared" ca="1" si="28"/>
        <v>0</v>
      </c>
      <c r="T97" s="44">
        <f t="shared" ca="1" si="28"/>
        <v>0</v>
      </c>
      <c r="U97" s="44">
        <f t="shared" ca="1" si="28"/>
        <v>0</v>
      </c>
      <c r="V97" s="44">
        <f t="shared" ca="1" si="28"/>
        <v>0</v>
      </c>
      <c r="W97" s="44">
        <f t="shared" ca="1" si="28"/>
        <v>0</v>
      </c>
      <c r="X97" s="44">
        <f t="shared" ca="1" si="28"/>
        <v>0</v>
      </c>
      <c r="Y97" s="44">
        <f t="shared" ca="1" si="28"/>
        <v>0</v>
      </c>
      <c r="Z97" s="44">
        <f t="shared" ca="1" si="28"/>
        <v>0</v>
      </c>
      <c r="AA97" s="44">
        <f t="shared" ca="1" si="28"/>
        <v>0</v>
      </c>
      <c r="AB97" s="44">
        <f t="shared" ca="1" si="28"/>
        <v>0</v>
      </c>
      <c r="BC97" s="44">
        <f t="shared" ca="1" si="2"/>
        <v>0</v>
      </c>
      <c r="BD97" s="44">
        <f t="shared" ca="1" si="3"/>
        <v>0</v>
      </c>
      <c r="BE97" s="44">
        <f t="shared" ca="1" si="4"/>
        <v>0</v>
      </c>
      <c r="BF97" s="44">
        <f t="shared" ca="1" si="5"/>
        <v>0</v>
      </c>
      <c r="BG97" s="44">
        <f t="shared" ca="1" si="6"/>
        <v>0</v>
      </c>
      <c r="BH97" s="44">
        <f t="shared" ca="1" si="7"/>
        <v>0</v>
      </c>
      <c r="BI97" s="44">
        <f t="shared" ca="1" si="8"/>
        <v>0</v>
      </c>
      <c r="BJ97" s="44">
        <f t="shared" ca="1" si="9"/>
        <v>0</v>
      </c>
      <c r="BK97" s="44">
        <f t="shared" ca="1" si="10"/>
        <v>0</v>
      </c>
      <c r="BL97" s="44">
        <f t="shared" ca="1" si="11"/>
        <v>0</v>
      </c>
      <c r="BM97" s="44">
        <f t="shared" ca="1" si="12"/>
        <v>0</v>
      </c>
      <c r="BN97" s="44">
        <f t="shared" ca="1" si="13"/>
        <v>0</v>
      </c>
      <c r="BO97" s="44">
        <f t="shared" ca="1" si="14"/>
        <v>0</v>
      </c>
      <c r="BP97" s="44">
        <f t="shared" ca="1" si="15"/>
        <v>0</v>
      </c>
      <c r="BQ97" s="44">
        <f t="shared" ca="1" si="16"/>
        <v>0</v>
      </c>
      <c r="BR97" s="44">
        <f t="shared" ca="1" si="17"/>
        <v>0</v>
      </c>
      <c r="BS97" s="44">
        <f t="shared" ca="1" si="18"/>
        <v>0</v>
      </c>
      <c r="BT97" s="44">
        <f t="shared" ca="1" si="19"/>
        <v>0</v>
      </c>
      <c r="BU97" s="44">
        <f t="shared" ca="1" si="20"/>
        <v>0</v>
      </c>
      <c r="BV97" s="44">
        <f t="shared" ca="1" si="21"/>
        <v>0</v>
      </c>
      <c r="BW97" s="44">
        <f t="shared" ca="1" si="22"/>
        <v>0</v>
      </c>
      <c r="BX97" s="44">
        <f t="shared" ca="1" si="23"/>
        <v>0</v>
      </c>
      <c r="BY97" s="44">
        <f t="shared" ca="1" si="24"/>
        <v>0</v>
      </c>
      <c r="BZ97" s="44">
        <f t="shared" ca="1" si="25"/>
        <v>0</v>
      </c>
      <c r="CA97" s="44">
        <f t="shared" ca="1" si="26"/>
        <v>0</v>
      </c>
      <c r="CB97" s="44">
        <f t="shared" ca="1" si="27"/>
        <v>0</v>
      </c>
    </row>
    <row r="98" spans="1:80" x14ac:dyDescent="0.25">
      <c r="A98" s="129">
        <v>31</v>
      </c>
      <c r="B98" s="44"/>
      <c r="C98" s="44">
        <f t="shared" ca="1" si="30"/>
        <v>2625</v>
      </c>
      <c r="D98" s="44">
        <f t="shared" ca="1" si="30"/>
        <v>2733</v>
      </c>
      <c r="E98" s="44">
        <f t="shared" ca="1" si="30"/>
        <v>2668</v>
      </c>
      <c r="F98" s="44">
        <f t="shared" ca="1" si="29"/>
        <v>1989</v>
      </c>
      <c r="G98" s="44">
        <f t="shared" ca="1" si="29"/>
        <v>1287</v>
      </c>
      <c r="H98" s="44">
        <f t="shared" ca="1" si="29"/>
        <v>991</v>
      </c>
      <c r="I98" s="44">
        <f t="shared" ca="1" si="29"/>
        <v>787</v>
      </c>
      <c r="J98" s="44">
        <f t="shared" ca="1" si="29"/>
        <v>630</v>
      </c>
      <c r="K98" s="44">
        <f t="shared" ca="1" si="29"/>
        <v>558</v>
      </c>
      <c r="L98" s="44">
        <f t="shared" ca="1" si="29"/>
        <v>675</v>
      </c>
      <c r="M98" s="44">
        <f t="shared" ca="1" si="29"/>
        <v>1107</v>
      </c>
      <c r="N98" s="44">
        <f t="shared" ca="1" si="29"/>
        <v>1917</v>
      </c>
      <c r="O98" s="44">
        <f t="shared" ca="1" si="28"/>
        <v>0</v>
      </c>
      <c r="P98" s="44">
        <f t="shared" ca="1" si="28"/>
        <v>0</v>
      </c>
      <c r="Q98" s="44">
        <f t="shared" ca="1" si="28"/>
        <v>0</v>
      </c>
      <c r="R98" s="44">
        <f t="shared" ca="1" si="28"/>
        <v>0</v>
      </c>
      <c r="S98" s="44">
        <f t="shared" ca="1" si="28"/>
        <v>0</v>
      </c>
      <c r="T98" s="44">
        <f t="shared" ca="1" si="28"/>
        <v>0</v>
      </c>
      <c r="U98" s="44">
        <f t="shared" ca="1" si="28"/>
        <v>0</v>
      </c>
      <c r="V98" s="44">
        <f t="shared" ca="1" si="28"/>
        <v>0</v>
      </c>
      <c r="W98" s="44">
        <f t="shared" ca="1" si="28"/>
        <v>0</v>
      </c>
      <c r="X98" s="44">
        <f t="shared" ca="1" si="28"/>
        <v>0</v>
      </c>
      <c r="Y98" s="44">
        <f t="shared" ca="1" si="28"/>
        <v>0</v>
      </c>
      <c r="Z98" s="44">
        <f t="shared" ca="1" si="28"/>
        <v>0</v>
      </c>
      <c r="AA98" s="44">
        <f t="shared" ca="1" si="28"/>
        <v>0</v>
      </c>
      <c r="AB98" s="44">
        <f t="shared" ca="1" si="28"/>
        <v>0</v>
      </c>
      <c r="BC98" s="44">
        <f t="shared" ca="1" si="2"/>
        <v>2624.85</v>
      </c>
      <c r="BD98" s="44">
        <f t="shared" ca="1" si="3"/>
        <v>2732.63</v>
      </c>
      <c r="BE98" s="44">
        <f t="shared" ca="1" si="4"/>
        <v>2668.24</v>
      </c>
      <c r="BF98" s="44">
        <f t="shared" ca="1" si="5"/>
        <v>1988.5</v>
      </c>
      <c r="BG98" s="44">
        <f t="shared" ca="1" si="6"/>
        <v>1286.5899999999999</v>
      </c>
      <c r="BH98" s="44">
        <f t="shared" ca="1" si="7"/>
        <v>990.83</v>
      </c>
      <c r="BI98" s="44">
        <f t="shared" ca="1" si="8"/>
        <v>786.6</v>
      </c>
      <c r="BJ98" s="44">
        <f t="shared" ca="1" si="9"/>
        <v>629.95000000000005</v>
      </c>
      <c r="BK98" s="44">
        <f t="shared" ca="1" si="10"/>
        <v>557.57000000000005</v>
      </c>
      <c r="BL98" s="44">
        <f t="shared" ca="1" si="11"/>
        <v>675.29</v>
      </c>
      <c r="BM98" s="44">
        <f t="shared" ca="1" si="12"/>
        <v>1107.17</v>
      </c>
      <c r="BN98" s="44">
        <f t="shared" ca="1" si="13"/>
        <v>1916.83</v>
      </c>
      <c r="BO98" s="44">
        <f t="shared" ca="1" si="14"/>
        <v>0</v>
      </c>
      <c r="BP98" s="44">
        <f t="shared" ca="1" si="15"/>
        <v>0</v>
      </c>
      <c r="BQ98" s="44">
        <f t="shared" ca="1" si="16"/>
        <v>0</v>
      </c>
      <c r="BR98" s="44">
        <f t="shared" ca="1" si="17"/>
        <v>0</v>
      </c>
      <c r="BS98" s="44">
        <f t="shared" ca="1" si="18"/>
        <v>0</v>
      </c>
      <c r="BT98" s="44">
        <f t="shared" ca="1" si="19"/>
        <v>0</v>
      </c>
      <c r="BU98" s="44">
        <f t="shared" ca="1" si="20"/>
        <v>0</v>
      </c>
      <c r="BV98" s="44">
        <f t="shared" ca="1" si="21"/>
        <v>0</v>
      </c>
      <c r="BW98" s="44">
        <f t="shared" ca="1" si="22"/>
        <v>0</v>
      </c>
      <c r="BX98" s="44">
        <f t="shared" ca="1" si="23"/>
        <v>0</v>
      </c>
      <c r="BY98" s="44">
        <f t="shared" ca="1" si="24"/>
        <v>0</v>
      </c>
      <c r="BZ98" s="44">
        <f t="shared" ca="1" si="25"/>
        <v>0</v>
      </c>
      <c r="CA98" s="44">
        <f t="shared" ca="1" si="26"/>
        <v>0</v>
      </c>
      <c r="CB98" s="44">
        <f t="shared" ca="1" si="27"/>
        <v>0</v>
      </c>
    </row>
    <row r="99" spans="1:80" x14ac:dyDescent="0.25">
      <c r="A99" s="129">
        <v>32</v>
      </c>
      <c r="B99" s="44"/>
      <c r="C99" s="44">
        <f t="shared" ca="1" si="30"/>
        <v>2747</v>
      </c>
      <c r="D99" s="44">
        <f t="shared" ca="1" si="30"/>
        <v>2868</v>
      </c>
      <c r="E99" s="44">
        <f t="shared" ca="1" si="30"/>
        <v>2802</v>
      </c>
      <c r="F99" s="44">
        <f t="shared" ca="1" si="29"/>
        <v>2094</v>
      </c>
      <c r="G99" s="44">
        <f t="shared" ca="1" si="29"/>
        <v>1357</v>
      </c>
      <c r="H99" s="44">
        <f t="shared" ca="1" si="29"/>
        <v>1047</v>
      </c>
      <c r="I99" s="44">
        <f t="shared" ca="1" si="29"/>
        <v>834</v>
      </c>
      <c r="J99" s="44">
        <f t="shared" ca="1" si="29"/>
        <v>669</v>
      </c>
      <c r="K99" s="44">
        <f t="shared" ca="1" si="29"/>
        <v>592</v>
      </c>
      <c r="L99" s="44">
        <f t="shared" ca="1" si="29"/>
        <v>711</v>
      </c>
      <c r="M99" s="44">
        <f t="shared" ca="1" si="29"/>
        <v>1160</v>
      </c>
      <c r="N99" s="44">
        <f t="shared" ca="1" si="29"/>
        <v>2006</v>
      </c>
      <c r="O99" s="44">
        <f t="shared" ca="1" si="28"/>
        <v>0</v>
      </c>
      <c r="P99" s="44">
        <f t="shared" ca="1" si="28"/>
        <v>0</v>
      </c>
      <c r="Q99" s="44">
        <f t="shared" ca="1" si="28"/>
        <v>0</v>
      </c>
      <c r="R99" s="44">
        <f t="shared" ca="1" si="28"/>
        <v>0</v>
      </c>
      <c r="S99" s="44">
        <f t="shared" ca="1" si="28"/>
        <v>0</v>
      </c>
      <c r="T99" s="44">
        <f t="shared" ca="1" si="28"/>
        <v>0</v>
      </c>
      <c r="U99" s="44">
        <f t="shared" ca="1" si="28"/>
        <v>0</v>
      </c>
      <c r="V99" s="44">
        <f t="shared" ca="1" si="28"/>
        <v>0</v>
      </c>
      <c r="W99" s="44">
        <f t="shared" ca="1" si="28"/>
        <v>0</v>
      </c>
      <c r="X99" s="44">
        <f t="shared" ca="1" si="28"/>
        <v>0</v>
      </c>
      <c r="Y99" s="44">
        <f t="shared" ca="1" si="28"/>
        <v>0</v>
      </c>
      <c r="Z99" s="44">
        <f t="shared" ca="1" si="28"/>
        <v>0</v>
      </c>
      <c r="AA99" s="44">
        <f t="shared" ca="1" si="28"/>
        <v>0</v>
      </c>
      <c r="AB99" s="44">
        <f t="shared" ca="1" si="28"/>
        <v>0</v>
      </c>
      <c r="BC99" s="44">
        <f t="shared" ca="1" si="2"/>
        <v>2747.04</v>
      </c>
      <c r="BD99" s="44">
        <f t="shared" ca="1" si="3"/>
        <v>2868.21</v>
      </c>
      <c r="BE99" s="44">
        <f t="shared" ca="1" si="4"/>
        <v>2801.82</v>
      </c>
      <c r="BF99" s="44">
        <f t="shared" ca="1" si="5"/>
        <v>2094.34</v>
      </c>
      <c r="BG99" s="44">
        <f t="shared" ca="1" si="6"/>
        <v>1357.32</v>
      </c>
      <c r="BH99" s="44">
        <f t="shared" ca="1" si="7"/>
        <v>1046.98</v>
      </c>
      <c r="BI99" s="44">
        <f t="shared" ca="1" si="8"/>
        <v>833.61</v>
      </c>
      <c r="BJ99" s="44">
        <f t="shared" ca="1" si="9"/>
        <v>668.85</v>
      </c>
      <c r="BK99" s="44">
        <f t="shared" ca="1" si="10"/>
        <v>592.33000000000004</v>
      </c>
      <c r="BL99" s="44">
        <f t="shared" ca="1" si="11"/>
        <v>711.17</v>
      </c>
      <c r="BM99" s="44">
        <f t="shared" ca="1" si="12"/>
        <v>1160.3499999999999</v>
      </c>
      <c r="BN99" s="44">
        <f t="shared" ca="1" si="13"/>
        <v>2005.5</v>
      </c>
      <c r="BO99" s="44">
        <f t="shared" ca="1" si="14"/>
        <v>0</v>
      </c>
      <c r="BP99" s="44">
        <f t="shared" ca="1" si="15"/>
        <v>0</v>
      </c>
      <c r="BQ99" s="44">
        <f t="shared" ca="1" si="16"/>
        <v>0</v>
      </c>
      <c r="BR99" s="44">
        <f t="shared" ca="1" si="17"/>
        <v>0</v>
      </c>
      <c r="BS99" s="44">
        <f t="shared" ca="1" si="18"/>
        <v>0</v>
      </c>
      <c r="BT99" s="44">
        <f t="shared" ca="1" si="19"/>
        <v>0</v>
      </c>
      <c r="BU99" s="44">
        <f t="shared" ca="1" si="20"/>
        <v>0</v>
      </c>
      <c r="BV99" s="44">
        <f t="shared" ca="1" si="21"/>
        <v>0</v>
      </c>
      <c r="BW99" s="44">
        <f t="shared" ca="1" si="22"/>
        <v>0</v>
      </c>
      <c r="BX99" s="44">
        <f t="shared" ca="1" si="23"/>
        <v>0</v>
      </c>
      <c r="BY99" s="44">
        <f t="shared" ca="1" si="24"/>
        <v>0</v>
      </c>
      <c r="BZ99" s="44">
        <f t="shared" ca="1" si="25"/>
        <v>0</v>
      </c>
      <c r="CA99" s="44">
        <f t="shared" ca="1" si="26"/>
        <v>0</v>
      </c>
      <c r="CB99" s="44">
        <f t="shared" ca="1" si="27"/>
        <v>0</v>
      </c>
    </row>
    <row r="100" spans="1:80" x14ac:dyDescent="0.25">
      <c r="A100" s="129">
        <v>33</v>
      </c>
      <c r="B100" s="44"/>
      <c r="C100" s="44">
        <f t="shared" ca="1" si="30"/>
        <v>3958</v>
      </c>
      <c r="D100" s="44">
        <f t="shared" ca="1" si="30"/>
        <v>4152</v>
      </c>
      <c r="E100" s="44">
        <f t="shared" ca="1" si="30"/>
        <v>4133</v>
      </c>
      <c r="F100" s="44">
        <f t="shared" ca="1" si="29"/>
        <v>3148</v>
      </c>
      <c r="G100" s="44">
        <f t="shared" ca="1" si="29"/>
        <v>2061</v>
      </c>
      <c r="H100" s="44">
        <f t="shared" ca="1" si="29"/>
        <v>1607</v>
      </c>
      <c r="I100" s="44">
        <f t="shared" ca="1" si="29"/>
        <v>1291</v>
      </c>
      <c r="J100" s="44">
        <f t="shared" ca="1" si="29"/>
        <v>1051</v>
      </c>
      <c r="K100" s="44">
        <f t="shared" ca="1" si="29"/>
        <v>945</v>
      </c>
      <c r="L100" s="44">
        <f t="shared" ca="1" si="29"/>
        <v>1118</v>
      </c>
      <c r="M100" s="44">
        <f t="shared" ca="1" si="29"/>
        <v>1730</v>
      </c>
      <c r="N100" s="44">
        <f t="shared" ca="1" si="29"/>
        <v>2913</v>
      </c>
      <c r="O100" s="44">
        <f t="shared" ca="1" si="28"/>
        <v>0</v>
      </c>
      <c r="P100" s="44">
        <f t="shared" ca="1" si="28"/>
        <v>0</v>
      </c>
      <c r="Q100" s="44">
        <f t="shared" ca="1" si="28"/>
        <v>0</v>
      </c>
      <c r="R100" s="44">
        <f t="shared" ca="1" si="28"/>
        <v>0</v>
      </c>
      <c r="S100" s="44">
        <f t="shared" ca="1" si="28"/>
        <v>0</v>
      </c>
      <c r="T100" s="44">
        <f t="shared" ca="1" si="28"/>
        <v>0</v>
      </c>
      <c r="U100" s="44">
        <f t="shared" ca="1" si="28"/>
        <v>0</v>
      </c>
      <c r="V100" s="44">
        <f t="shared" ca="1" si="28"/>
        <v>0</v>
      </c>
      <c r="W100" s="44">
        <f t="shared" ca="1" si="28"/>
        <v>0</v>
      </c>
      <c r="X100" s="44">
        <f t="shared" ca="1" si="28"/>
        <v>0</v>
      </c>
      <c r="Y100" s="44">
        <f t="shared" ca="1" si="28"/>
        <v>0</v>
      </c>
      <c r="Z100" s="44">
        <f t="shared" ca="1" si="28"/>
        <v>0</v>
      </c>
      <c r="AA100" s="44">
        <f t="shared" ca="1" si="28"/>
        <v>0</v>
      </c>
      <c r="AB100" s="44">
        <f t="shared" ca="1" si="28"/>
        <v>0</v>
      </c>
      <c r="BC100" s="44">
        <f t="shared" ca="1" si="2"/>
        <v>3957.71</v>
      </c>
      <c r="BD100" s="44">
        <f t="shared" ca="1" si="3"/>
        <v>4152.3999999999996</v>
      </c>
      <c r="BE100" s="44">
        <f t="shared" ca="1" si="4"/>
        <v>4132.78</v>
      </c>
      <c r="BF100" s="44">
        <f t="shared" ca="1" si="5"/>
        <v>3147.53</v>
      </c>
      <c r="BG100" s="44">
        <f t="shared" ca="1" si="6"/>
        <v>2060.79</v>
      </c>
      <c r="BH100" s="44">
        <f t="shared" ca="1" si="7"/>
        <v>1607.42</v>
      </c>
      <c r="BI100" s="44">
        <f t="shared" ca="1" si="8"/>
        <v>1291.23</v>
      </c>
      <c r="BJ100" s="44">
        <f t="shared" ca="1" si="9"/>
        <v>1051.47</v>
      </c>
      <c r="BK100" s="44">
        <f t="shared" ca="1" si="10"/>
        <v>945.37</v>
      </c>
      <c r="BL100" s="44">
        <f t="shared" ca="1" si="11"/>
        <v>1117.7</v>
      </c>
      <c r="BM100" s="44">
        <f t="shared" ca="1" si="12"/>
        <v>1730.47</v>
      </c>
      <c r="BN100" s="44">
        <f t="shared" ca="1" si="13"/>
        <v>2913.2</v>
      </c>
      <c r="BO100" s="44">
        <f t="shared" ca="1" si="14"/>
        <v>0</v>
      </c>
      <c r="BP100" s="44">
        <f t="shared" ca="1" si="15"/>
        <v>0</v>
      </c>
      <c r="BQ100" s="44">
        <f t="shared" ca="1" si="16"/>
        <v>0</v>
      </c>
      <c r="BR100" s="44">
        <f t="shared" ca="1" si="17"/>
        <v>0</v>
      </c>
      <c r="BS100" s="44">
        <f t="shared" ca="1" si="18"/>
        <v>0</v>
      </c>
      <c r="BT100" s="44">
        <f t="shared" ca="1" si="19"/>
        <v>0</v>
      </c>
      <c r="BU100" s="44">
        <f t="shared" ca="1" si="20"/>
        <v>0</v>
      </c>
      <c r="BV100" s="44">
        <f t="shared" ca="1" si="21"/>
        <v>0</v>
      </c>
      <c r="BW100" s="44">
        <f t="shared" ca="1" si="22"/>
        <v>0</v>
      </c>
      <c r="BX100" s="44">
        <f t="shared" ca="1" si="23"/>
        <v>0</v>
      </c>
      <c r="BY100" s="44">
        <f t="shared" ca="1" si="24"/>
        <v>0</v>
      </c>
      <c r="BZ100" s="44">
        <f t="shared" ca="1" si="25"/>
        <v>0</v>
      </c>
      <c r="CA100" s="44">
        <f t="shared" ca="1" si="26"/>
        <v>0</v>
      </c>
      <c r="CB100" s="44">
        <f t="shared" ca="1" si="27"/>
        <v>0</v>
      </c>
    </row>
    <row r="101" spans="1:80" x14ac:dyDescent="0.25">
      <c r="A101" s="129">
        <v>34</v>
      </c>
      <c r="B101" s="44"/>
      <c r="C101" s="44">
        <f t="shared" ca="1" si="30"/>
        <v>8680</v>
      </c>
      <c r="D101" s="44">
        <f t="shared" ca="1" si="30"/>
        <v>9131</v>
      </c>
      <c r="E101" s="44">
        <f t="shared" ca="1" si="30"/>
        <v>8784</v>
      </c>
      <c r="F101" s="44">
        <f t="shared" ca="1" si="29"/>
        <v>6592</v>
      </c>
      <c r="G101" s="44">
        <f t="shared" ca="1" si="29"/>
        <v>4532</v>
      </c>
      <c r="H101" s="44">
        <f t="shared" ca="1" si="29"/>
        <v>3709</v>
      </c>
      <c r="I101" s="44">
        <f t="shared" ca="1" si="29"/>
        <v>3026</v>
      </c>
      <c r="J101" s="44">
        <f t="shared" ca="1" si="29"/>
        <v>2537</v>
      </c>
      <c r="K101" s="44">
        <f t="shared" ca="1" si="29"/>
        <v>2404</v>
      </c>
      <c r="L101" s="44">
        <f t="shared" ca="1" si="29"/>
        <v>2777</v>
      </c>
      <c r="M101" s="44">
        <f t="shared" ca="1" si="29"/>
        <v>3841</v>
      </c>
      <c r="N101" s="44">
        <f t="shared" ca="1" si="29"/>
        <v>6160</v>
      </c>
      <c r="O101" s="44">
        <f t="shared" ca="1" si="28"/>
        <v>0</v>
      </c>
      <c r="P101" s="44">
        <f t="shared" ca="1" si="28"/>
        <v>0</v>
      </c>
      <c r="Q101" s="44">
        <f t="shared" ca="1" si="28"/>
        <v>0</v>
      </c>
      <c r="R101" s="44">
        <f t="shared" ca="1" si="28"/>
        <v>0</v>
      </c>
      <c r="S101" s="44">
        <f t="shared" ca="1" si="28"/>
        <v>0</v>
      </c>
      <c r="T101" s="44">
        <f t="shared" ca="1" si="28"/>
        <v>0</v>
      </c>
      <c r="U101" s="44">
        <f t="shared" ca="1" si="28"/>
        <v>0</v>
      </c>
      <c r="V101" s="44">
        <f t="shared" ca="1" si="28"/>
        <v>0</v>
      </c>
      <c r="W101" s="44">
        <f t="shared" ca="1" si="28"/>
        <v>0</v>
      </c>
      <c r="X101" s="44">
        <f t="shared" ca="1" si="28"/>
        <v>0</v>
      </c>
      <c r="Y101" s="44">
        <f t="shared" ca="1" si="28"/>
        <v>0</v>
      </c>
      <c r="Z101" s="44">
        <f t="shared" ca="1" si="28"/>
        <v>0</v>
      </c>
      <c r="AA101" s="44">
        <f t="shared" ca="1" si="28"/>
        <v>0</v>
      </c>
      <c r="AB101" s="44">
        <f t="shared" ca="1" si="28"/>
        <v>0</v>
      </c>
      <c r="BC101" s="44">
        <f t="shared" ca="1" si="2"/>
        <v>8679.75</v>
      </c>
      <c r="BD101" s="44">
        <f t="shared" ca="1" si="3"/>
        <v>9131.0300000000007</v>
      </c>
      <c r="BE101" s="44">
        <f t="shared" ca="1" si="4"/>
        <v>8783.8700000000008</v>
      </c>
      <c r="BF101" s="44">
        <f t="shared" ca="1" si="5"/>
        <v>6591.54</v>
      </c>
      <c r="BG101" s="44">
        <f t="shared" ca="1" si="6"/>
        <v>4532.49</v>
      </c>
      <c r="BH101" s="44">
        <f t="shared" ca="1" si="7"/>
        <v>3708.59</v>
      </c>
      <c r="BI101" s="44">
        <f t="shared" ca="1" si="8"/>
        <v>3026.46</v>
      </c>
      <c r="BJ101" s="44">
        <f t="shared" ca="1" si="9"/>
        <v>2536.96</v>
      </c>
      <c r="BK101" s="44">
        <f t="shared" ca="1" si="10"/>
        <v>2403.5700000000002</v>
      </c>
      <c r="BL101" s="44">
        <f t="shared" ca="1" si="11"/>
        <v>2777.27</v>
      </c>
      <c r="BM101" s="44">
        <f t="shared" ca="1" si="12"/>
        <v>3841.43</v>
      </c>
      <c r="BN101" s="44">
        <f t="shared" ca="1" si="13"/>
        <v>6159.8</v>
      </c>
      <c r="BO101" s="44">
        <f t="shared" ca="1" si="14"/>
        <v>0</v>
      </c>
      <c r="BP101" s="44">
        <f t="shared" ca="1" si="15"/>
        <v>0</v>
      </c>
      <c r="BQ101" s="44">
        <f t="shared" ca="1" si="16"/>
        <v>0</v>
      </c>
      <c r="BR101" s="44">
        <f t="shared" ca="1" si="17"/>
        <v>0</v>
      </c>
      <c r="BS101" s="44">
        <f t="shared" ca="1" si="18"/>
        <v>0</v>
      </c>
      <c r="BT101" s="44">
        <f t="shared" ca="1" si="19"/>
        <v>0</v>
      </c>
      <c r="BU101" s="44">
        <f t="shared" ca="1" si="20"/>
        <v>0</v>
      </c>
      <c r="BV101" s="44">
        <f t="shared" ca="1" si="21"/>
        <v>0</v>
      </c>
      <c r="BW101" s="44">
        <f t="shared" ca="1" si="22"/>
        <v>0</v>
      </c>
      <c r="BX101" s="44">
        <f t="shared" ca="1" si="23"/>
        <v>0</v>
      </c>
      <c r="BY101" s="44">
        <f t="shared" ca="1" si="24"/>
        <v>0</v>
      </c>
      <c r="BZ101" s="44">
        <f t="shared" ca="1" si="25"/>
        <v>0</v>
      </c>
      <c r="CA101" s="44">
        <f t="shared" ca="1" si="26"/>
        <v>0</v>
      </c>
      <c r="CB101" s="44">
        <f t="shared" ca="1" si="27"/>
        <v>0</v>
      </c>
    </row>
    <row r="102" spans="1:80" x14ac:dyDescent="0.25">
      <c r="A102" s="129">
        <v>35</v>
      </c>
      <c r="B102" s="44"/>
      <c r="C102" s="44">
        <f t="shared" ca="1" si="30"/>
        <v>0</v>
      </c>
      <c r="D102" s="44">
        <f t="shared" ca="1" si="30"/>
        <v>0</v>
      </c>
      <c r="E102" s="44">
        <f t="shared" ca="1" si="30"/>
        <v>0</v>
      </c>
      <c r="F102" s="44">
        <f t="shared" ca="1" si="29"/>
        <v>0</v>
      </c>
      <c r="G102" s="44">
        <f t="shared" ca="1" si="29"/>
        <v>0</v>
      </c>
      <c r="H102" s="44">
        <f t="shared" ca="1" si="29"/>
        <v>0</v>
      </c>
      <c r="I102" s="44">
        <f t="shared" ca="1" si="29"/>
        <v>0</v>
      </c>
      <c r="J102" s="44">
        <f t="shared" ca="1" si="29"/>
        <v>0</v>
      </c>
      <c r="K102" s="44">
        <f t="shared" ca="1" si="29"/>
        <v>0</v>
      </c>
      <c r="L102" s="44">
        <f t="shared" ca="1" si="29"/>
        <v>0</v>
      </c>
      <c r="M102" s="44">
        <f t="shared" ca="1" si="29"/>
        <v>0</v>
      </c>
      <c r="N102" s="44">
        <f t="shared" ca="1" si="29"/>
        <v>0</v>
      </c>
      <c r="O102" s="44">
        <f t="shared" ca="1" si="28"/>
        <v>0</v>
      </c>
      <c r="P102" s="44">
        <f t="shared" ca="1" si="28"/>
        <v>0</v>
      </c>
      <c r="Q102" s="44">
        <f t="shared" ca="1" si="28"/>
        <v>0</v>
      </c>
      <c r="R102" s="44">
        <f t="shared" ca="1" si="28"/>
        <v>0</v>
      </c>
      <c r="S102" s="44">
        <f t="shared" ca="1" si="28"/>
        <v>0</v>
      </c>
      <c r="T102" s="44">
        <f t="shared" ca="1" si="28"/>
        <v>0</v>
      </c>
      <c r="U102" s="44">
        <f t="shared" ca="1" si="28"/>
        <v>0</v>
      </c>
      <c r="V102" s="44">
        <f t="shared" ca="1" si="28"/>
        <v>0</v>
      </c>
      <c r="W102" s="44">
        <f t="shared" ca="1" si="28"/>
        <v>0</v>
      </c>
      <c r="X102" s="44">
        <f t="shared" ca="1" si="28"/>
        <v>0</v>
      </c>
      <c r="Y102" s="44">
        <f t="shared" ca="1" si="28"/>
        <v>0</v>
      </c>
      <c r="Z102" s="44">
        <f t="shared" ca="1" si="28"/>
        <v>0</v>
      </c>
      <c r="AA102" s="44">
        <f t="shared" ca="1" si="28"/>
        <v>0</v>
      </c>
      <c r="AB102" s="44">
        <f t="shared" ca="1" si="28"/>
        <v>0</v>
      </c>
      <c r="BC102" s="44">
        <f t="shared" ca="1" si="2"/>
        <v>0</v>
      </c>
      <c r="BD102" s="44">
        <f t="shared" ca="1" si="3"/>
        <v>0</v>
      </c>
      <c r="BE102" s="44">
        <f t="shared" ca="1" si="4"/>
        <v>0</v>
      </c>
      <c r="BF102" s="44">
        <f t="shared" ca="1" si="5"/>
        <v>0</v>
      </c>
      <c r="BG102" s="44">
        <f t="shared" ca="1" si="6"/>
        <v>0</v>
      </c>
      <c r="BH102" s="44">
        <f t="shared" ca="1" si="7"/>
        <v>0</v>
      </c>
      <c r="BI102" s="44">
        <f t="shared" ca="1" si="8"/>
        <v>0</v>
      </c>
      <c r="BJ102" s="44">
        <f t="shared" ca="1" si="9"/>
        <v>0</v>
      </c>
      <c r="BK102" s="44">
        <f t="shared" ca="1" si="10"/>
        <v>0</v>
      </c>
      <c r="BL102" s="44">
        <f t="shared" ca="1" si="11"/>
        <v>0</v>
      </c>
      <c r="BM102" s="44">
        <f t="shared" ca="1" si="12"/>
        <v>0</v>
      </c>
      <c r="BN102" s="44">
        <f t="shared" ca="1" si="13"/>
        <v>0</v>
      </c>
      <c r="BO102" s="44">
        <f t="shared" ca="1" si="14"/>
        <v>0</v>
      </c>
      <c r="BP102" s="44">
        <f t="shared" ca="1" si="15"/>
        <v>0</v>
      </c>
      <c r="BQ102" s="44">
        <f t="shared" ca="1" si="16"/>
        <v>0</v>
      </c>
      <c r="BR102" s="44">
        <f t="shared" ca="1" si="17"/>
        <v>0</v>
      </c>
      <c r="BS102" s="44">
        <f t="shared" ca="1" si="18"/>
        <v>0</v>
      </c>
      <c r="BT102" s="44">
        <f t="shared" ca="1" si="19"/>
        <v>0</v>
      </c>
      <c r="BU102" s="44">
        <f t="shared" ca="1" si="20"/>
        <v>0</v>
      </c>
      <c r="BV102" s="44">
        <f t="shared" ca="1" si="21"/>
        <v>0</v>
      </c>
      <c r="BW102" s="44">
        <f t="shared" ca="1" si="22"/>
        <v>0</v>
      </c>
      <c r="BX102" s="44">
        <f t="shared" ca="1" si="23"/>
        <v>0</v>
      </c>
      <c r="BY102" s="44">
        <f t="shared" ca="1" si="24"/>
        <v>0</v>
      </c>
      <c r="BZ102" s="44">
        <f t="shared" ca="1" si="25"/>
        <v>0</v>
      </c>
      <c r="CA102" s="44">
        <f t="shared" ca="1" si="26"/>
        <v>0</v>
      </c>
      <c r="CB102" s="44">
        <f t="shared" ca="1" si="27"/>
        <v>0</v>
      </c>
    </row>
    <row r="103" spans="1:80" x14ac:dyDescent="0.25">
      <c r="A103" s="129">
        <v>36</v>
      </c>
      <c r="B103" s="44"/>
      <c r="C103" s="44">
        <f t="shared" ca="1" si="30"/>
        <v>0</v>
      </c>
      <c r="D103" s="44">
        <f t="shared" ca="1" si="30"/>
        <v>0</v>
      </c>
      <c r="E103" s="44">
        <f t="shared" ca="1" si="30"/>
        <v>0</v>
      </c>
      <c r="F103" s="44">
        <f t="shared" ca="1" si="29"/>
        <v>0</v>
      </c>
      <c r="G103" s="44">
        <f t="shared" ca="1" si="29"/>
        <v>0</v>
      </c>
      <c r="H103" s="44">
        <f t="shared" ca="1" si="29"/>
        <v>0</v>
      </c>
      <c r="I103" s="44">
        <f t="shared" ca="1" si="29"/>
        <v>0</v>
      </c>
      <c r="J103" s="44">
        <f t="shared" ca="1" si="29"/>
        <v>0</v>
      </c>
      <c r="K103" s="44">
        <f t="shared" ca="1" si="29"/>
        <v>0</v>
      </c>
      <c r="L103" s="44">
        <f t="shared" ca="1" si="29"/>
        <v>0</v>
      </c>
      <c r="M103" s="44">
        <f t="shared" ca="1" si="29"/>
        <v>0</v>
      </c>
      <c r="N103" s="44">
        <f t="shared" ca="1" si="29"/>
        <v>0</v>
      </c>
      <c r="O103" s="44">
        <f t="shared" ca="1" si="28"/>
        <v>0</v>
      </c>
      <c r="P103" s="44">
        <f t="shared" ca="1" si="28"/>
        <v>0</v>
      </c>
      <c r="Q103" s="44">
        <f t="shared" ca="1" si="28"/>
        <v>0</v>
      </c>
      <c r="R103" s="44">
        <f t="shared" ca="1" si="28"/>
        <v>0</v>
      </c>
      <c r="S103" s="44">
        <f t="shared" ca="1" si="28"/>
        <v>0</v>
      </c>
      <c r="T103" s="44">
        <f t="shared" ca="1" si="28"/>
        <v>0</v>
      </c>
      <c r="U103" s="44">
        <f t="shared" ca="1" si="28"/>
        <v>0</v>
      </c>
      <c r="V103" s="44">
        <f t="shared" ca="1" si="28"/>
        <v>0</v>
      </c>
      <c r="W103" s="44">
        <f t="shared" ca="1" si="28"/>
        <v>0</v>
      </c>
      <c r="X103" s="44">
        <f t="shared" ca="1" si="28"/>
        <v>0</v>
      </c>
      <c r="Y103" s="44">
        <f t="shared" ca="1" si="28"/>
        <v>0</v>
      </c>
      <c r="Z103" s="44">
        <f t="shared" ca="1" si="28"/>
        <v>0</v>
      </c>
      <c r="AA103" s="44">
        <f t="shared" ca="1" si="28"/>
        <v>0</v>
      </c>
      <c r="AB103" s="44">
        <f t="shared" ca="1" si="28"/>
        <v>0</v>
      </c>
      <c r="BC103" s="44">
        <f t="shared" ca="1" si="2"/>
        <v>0</v>
      </c>
      <c r="BD103" s="44">
        <f t="shared" ca="1" si="3"/>
        <v>0</v>
      </c>
      <c r="BE103" s="44">
        <f t="shared" ca="1" si="4"/>
        <v>0</v>
      </c>
      <c r="BF103" s="44">
        <f t="shared" ca="1" si="5"/>
        <v>0</v>
      </c>
      <c r="BG103" s="44">
        <f t="shared" ca="1" si="6"/>
        <v>0</v>
      </c>
      <c r="BH103" s="44">
        <f t="shared" ca="1" si="7"/>
        <v>0</v>
      </c>
      <c r="BI103" s="44">
        <f t="shared" ca="1" si="8"/>
        <v>0</v>
      </c>
      <c r="BJ103" s="44">
        <f t="shared" ca="1" si="9"/>
        <v>0</v>
      </c>
      <c r="BK103" s="44">
        <f t="shared" ca="1" si="10"/>
        <v>0</v>
      </c>
      <c r="BL103" s="44">
        <f t="shared" ca="1" si="11"/>
        <v>0</v>
      </c>
      <c r="BM103" s="44">
        <f t="shared" ca="1" si="12"/>
        <v>0</v>
      </c>
      <c r="BN103" s="44">
        <f t="shared" ca="1" si="13"/>
        <v>0</v>
      </c>
      <c r="BO103" s="44">
        <f t="shared" ca="1" si="14"/>
        <v>0</v>
      </c>
      <c r="BP103" s="44">
        <f t="shared" ca="1" si="15"/>
        <v>0</v>
      </c>
      <c r="BQ103" s="44">
        <f t="shared" ca="1" si="16"/>
        <v>0</v>
      </c>
      <c r="BR103" s="44">
        <f t="shared" ca="1" si="17"/>
        <v>0</v>
      </c>
      <c r="BS103" s="44">
        <f t="shared" ca="1" si="18"/>
        <v>0</v>
      </c>
      <c r="BT103" s="44">
        <f t="shared" ca="1" si="19"/>
        <v>0</v>
      </c>
      <c r="BU103" s="44">
        <f t="shared" ca="1" si="20"/>
        <v>0</v>
      </c>
      <c r="BV103" s="44">
        <f t="shared" ca="1" si="21"/>
        <v>0</v>
      </c>
      <c r="BW103" s="44">
        <f t="shared" ca="1" si="22"/>
        <v>0</v>
      </c>
      <c r="BX103" s="44">
        <f t="shared" ca="1" si="23"/>
        <v>0</v>
      </c>
      <c r="BY103" s="44">
        <f t="shared" ca="1" si="24"/>
        <v>0</v>
      </c>
      <c r="BZ103" s="44">
        <f t="shared" ca="1" si="25"/>
        <v>0</v>
      </c>
      <c r="CA103" s="44">
        <f t="shared" ca="1" si="26"/>
        <v>0</v>
      </c>
      <c r="CB103" s="44">
        <f t="shared" ca="1" si="27"/>
        <v>0</v>
      </c>
    </row>
    <row r="104" spans="1:80" x14ac:dyDescent="0.25">
      <c r="A104" s="129">
        <v>37</v>
      </c>
      <c r="B104" s="44"/>
      <c r="C104" s="44">
        <f t="shared" ca="1" si="30"/>
        <v>681</v>
      </c>
      <c r="D104" s="44">
        <f t="shared" ca="1" si="30"/>
        <v>715</v>
      </c>
      <c r="E104" s="44">
        <f t="shared" ca="1" si="30"/>
        <v>608</v>
      </c>
      <c r="F104" s="44">
        <f t="shared" ca="1" si="29"/>
        <v>394</v>
      </c>
      <c r="G104" s="44">
        <f t="shared" ca="1" si="29"/>
        <v>314</v>
      </c>
      <c r="H104" s="44">
        <f t="shared" ca="1" si="29"/>
        <v>317</v>
      </c>
      <c r="I104" s="44">
        <f t="shared" ca="1" si="29"/>
        <v>247</v>
      </c>
      <c r="J104" s="44">
        <f t="shared" ca="1" si="29"/>
        <v>209</v>
      </c>
      <c r="K104" s="44">
        <f t="shared" ca="1" si="29"/>
        <v>224</v>
      </c>
      <c r="L104" s="44">
        <f t="shared" ca="1" si="29"/>
        <v>274</v>
      </c>
      <c r="M104" s="44">
        <f t="shared" ca="1" si="29"/>
        <v>303</v>
      </c>
      <c r="N104" s="44">
        <f t="shared" ca="1" si="29"/>
        <v>459</v>
      </c>
      <c r="O104" s="44">
        <f t="shared" ca="1" si="28"/>
        <v>0</v>
      </c>
      <c r="P104" s="44">
        <f t="shared" ca="1" si="28"/>
        <v>0</v>
      </c>
      <c r="Q104" s="44">
        <f t="shared" ca="1" si="28"/>
        <v>0</v>
      </c>
      <c r="R104" s="44">
        <f t="shared" ca="1" si="28"/>
        <v>0</v>
      </c>
      <c r="S104" s="44">
        <f t="shared" ca="1" si="28"/>
        <v>0</v>
      </c>
      <c r="T104" s="44">
        <f t="shared" ca="1" si="28"/>
        <v>0</v>
      </c>
      <c r="U104" s="44">
        <f t="shared" ref="O104:AB122" ca="1" si="31">IF(BU104&lt;=0,0,MAX(1,ROUND(BU104,0)))</f>
        <v>0</v>
      </c>
      <c r="V104" s="44">
        <f t="shared" ca="1" si="31"/>
        <v>0</v>
      </c>
      <c r="W104" s="44">
        <f t="shared" ca="1" si="31"/>
        <v>0</v>
      </c>
      <c r="X104" s="44">
        <f t="shared" ca="1" si="31"/>
        <v>0</v>
      </c>
      <c r="Y104" s="44">
        <f t="shared" ca="1" si="31"/>
        <v>0</v>
      </c>
      <c r="Z104" s="44">
        <f t="shared" ca="1" si="31"/>
        <v>0</v>
      </c>
      <c r="AA104" s="44">
        <f t="shared" ca="1" si="31"/>
        <v>0</v>
      </c>
      <c r="AB104" s="44">
        <f t="shared" ca="1" si="31"/>
        <v>0</v>
      </c>
      <c r="BC104" s="44">
        <f t="shared" ca="1" si="2"/>
        <v>681</v>
      </c>
      <c r="BD104" s="44">
        <f t="shared" ca="1" si="3"/>
        <v>715</v>
      </c>
      <c r="BE104" s="44">
        <f t="shared" ca="1" si="4"/>
        <v>608</v>
      </c>
      <c r="BF104" s="44">
        <f t="shared" ca="1" si="5"/>
        <v>394</v>
      </c>
      <c r="BG104" s="44">
        <f t="shared" ca="1" si="6"/>
        <v>314</v>
      </c>
      <c r="BH104" s="44">
        <f t="shared" ca="1" si="7"/>
        <v>317</v>
      </c>
      <c r="BI104" s="44">
        <f t="shared" ca="1" si="8"/>
        <v>247</v>
      </c>
      <c r="BJ104" s="44">
        <f t="shared" ca="1" si="9"/>
        <v>209</v>
      </c>
      <c r="BK104" s="44">
        <f t="shared" ca="1" si="10"/>
        <v>224</v>
      </c>
      <c r="BL104" s="44">
        <f t="shared" ca="1" si="11"/>
        <v>274</v>
      </c>
      <c r="BM104" s="44">
        <f t="shared" ca="1" si="12"/>
        <v>303</v>
      </c>
      <c r="BN104" s="44">
        <f t="shared" ca="1" si="13"/>
        <v>459</v>
      </c>
      <c r="BO104" s="44">
        <f t="shared" ca="1" si="14"/>
        <v>0</v>
      </c>
      <c r="BP104" s="44">
        <f t="shared" ca="1" si="15"/>
        <v>0</v>
      </c>
      <c r="BQ104" s="44">
        <f t="shared" ca="1" si="16"/>
        <v>0</v>
      </c>
      <c r="BR104" s="44">
        <f t="shared" ca="1" si="17"/>
        <v>0</v>
      </c>
      <c r="BS104" s="44">
        <f t="shared" ca="1" si="18"/>
        <v>0</v>
      </c>
      <c r="BT104" s="44">
        <f t="shared" ca="1" si="19"/>
        <v>0</v>
      </c>
      <c r="BU104" s="44">
        <f t="shared" ca="1" si="20"/>
        <v>0</v>
      </c>
      <c r="BV104" s="44">
        <f t="shared" ca="1" si="21"/>
        <v>0</v>
      </c>
      <c r="BW104" s="44">
        <f t="shared" ca="1" si="22"/>
        <v>0</v>
      </c>
      <c r="BX104" s="44">
        <f t="shared" ca="1" si="23"/>
        <v>0</v>
      </c>
      <c r="BY104" s="44">
        <f t="shared" ca="1" si="24"/>
        <v>0</v>
      </c>
      <c r="BZ104" s="44">
        <f t="shared" ca="1" si="25"/>
        <v>0</v>
      </c>
      <c r="CA104" s="44">
        <f t="shared" ca="1" si="26"/>
        <v>0</v>
      </c>
      <c r="CB104" s="44">
        <f t="shared" ca="1" si="27"/>
        <v>0</v>
      </c>
    </row>
    <row r="105" spans="1:80" x14ac:dyDescent="0.25">
      <c r="A105" s="129">
        <v>38</v>
      </c>
      <c r="B105" s="44"/>
      <c r="C105" s="44">
        <f t="shared" ca="1" si="30"/>
        <v>763</v>
      </c>
      <c r="D105" s="44">
        <f t="shared" ca="1" si="30"/>
        <v>805</v>
      </c>
      <c r="E105" s="44">
        <f t="shared" ca="1" si="30"/>
        <v>686</v>
      </c>
      <c r="F105" s="44">
        <f t="shared" ca="1" si="29"/>
        <v>450</v>
      </c>
      <c r="G105" s="44">
        <f t="shared" ca="1" si="29"/>
        <v>359</v>
      </c>
      <c r="H105" s="44">
        <f t="shared" ca="1" si="29"/>
        <v>362</v>
      </c>
      <c r="I105" s="44">
        <f t="shared" ca="1" si="29"/>
        <v>282</v>
      </c>
      <c r="J105" s="44">
        <f t="shared" ca="1" si="29"/>
        <v>240</v>
      </c>
      <c r="K105" s="44">
        <f t="shared" ca="1" si="29"/>
        <v>255</v>
      </c>
      <c r="L105" s="44">
        <f t="shared" ca="1" si="29"/>
        <v>308</v>
      </c>
      <c r="M105" s="44">
        <f t="shared" ca="1" si="29"/>
        <v>342</v>
      </c>
      <c r="N105" s="44">
        <f t="shared" ca="1" si="29"/>
        <v>512</v>
      </c>
      <c r="O105" s="44">
        <f t="shared" ca="1" si="31"/>
        <v>0</v>
      </c>
      <c r="P105" s="44">
        <f t="shared" ca="1" si="31"/>
        <v>0</v>
      </c>
      <c r="Q105" s="44">
        <f t="shared" ca="1" si="31"/>
        <v>0</v>
      </c>
      <c r="R105" s="44">
        <f t="shared" ca="1" si="31"/>
        <v>0</v>
      </c>
      <c r="S105" s="44">
        <f t="shared" ca="1" si="31"/>
        <v>0</v>
      </c>
      <c r="T105" s="44">
        <f t="shared" ca="1" si="31"/>
        <v>0</v>
      </c>
      <c r="U105" s="44">
        <f t="shared" ca="1" si="31"/>
        <v>0</v>
      </c>
      <c r="V105" s="44">
        <f t="shared" ca="1" si="31"/>
        <v>0</v>
      </c>
      <c r="W105" s="44">
        <f t="shared" ca="1" si="31"/>
        <v>0</v>
      </c>
      <c r="X105" s="44">
        <f t="shared" ca="1" si="31"/>
        <v>0</v>
      </c>
      <c r="Y105" s="44">
        <f t="shared" ca="1" si="31"/>
        <v>0</v>
      </c>
      <c r="Z105" s="44">
        <f t="shared" ca="1" si="31"/>
        <v>0</v>
      </c>
      <c r="AA105" s="44">
        <f t="shared" ca="1" si="31"/>
        <v>0</v>
      </c>
      <c r="AB105" s="44">
        <f t="shared" ca="1" si="31"/>
        <v>0</v>
      </c>
      <c r="BC105" s="44">
        <f t="shared" ca="1" si="2"/>
        <v>763</v>
      </c>
      <c r="BD105" s="44">
        <f t="shared" ca="1" si="3"/>
        <v>805</v>
      </c>
      <c r="BE105" s="44">
        <f t="shared" ca="1" si="4"/>
        <v>686</v>
      </c>
      <c r="BF105" s="44">
        <f t="shared" ca="1" si="5"/>
        <v>450</v>
      </c>
      <c r="BG105" s="44">
        <f t="shared" ca="1" si="6"/>
        <v>359</v>
      </c>
      <c r="BH105" s="44">
        <f t="shared" ca="1" si="7"/>
        <v>362</v>
      </c>
      <c r="BI105" s="44">
        <f t="shared" ca="1" si="8"/>
        <v>282</v>
      </c>
      <c r="BJ105" s="44">
        <f t="shared" ca="1" si="9"/>
        <v>240</v>
      </c>
      <c r="BK105" s="44">
        <f t="shared" ca="1" si="10"/>
        <v>255</v>
      </c>
      <c r="BL105" s="44">
        <f t="shared" ca="1" si="11"/>
        <v>308</v>
      </c>
      <c r="BM105" s="44">
        <f t="shared" ca="1" si="12"/>
        <v>342</v>
      </c>
      <c r="BN105" s="44">
        <f t="shared" ca="1" si="13"/>
        <v>512</v>
      </c>
      <c r="BO105" s="44">
        <f t="shared" ca="1" si="14"/>
        <v>0</v>
      </c>
      <c r="BP105" s="44">
        <f t="shared" ca="1" si="15"/>
        <v>0</v>
      </c>
      <c r="BQ105" s="44">
        <f t="shared" ca="1" si="16"/>
        <v>0</v>
      </c>
      <c r="BR105" s="44">
        <f t="shared" ca="1" si="17"/>
        <v>0</v>
      </c>
      <c r="BS105" s="44">
        <f t="shared" ca="1" si="18"/>
        <v>0</v>
      </c>
      <c r="BT105" s="44">
        <f t="shared" ca="1" si="19"/>
        <v>0</v>
      </c>
      <c r="BU105" s="44">
        <f t="shared" ca="1" si="20"/>
        <v>0</v>
      </c>
      <c r="BV105" s="44">
        <f t="shared" ca="1" si="21"/>
        <v>0</v>
      </c>
      <c r="BW105" s="44">
        <f t="shared" ca="1" si="22"/>
        <v>0</v>
      </c>
      <c r="BX105" s="44">
        <f t="shared" ca="1" si="23"/>
        <v>0</v>
      </c>
      <c r="BY105" s="44">
        <f t="shared" ca="1" si="24"/>
        <v>0</v>
      </c>
      <c r="BZ105" s="44">
        <f t="shared" ca="1" si="25"/>
        <v>0</v>
      </c>
      <c r="CA105" s="44">
        <f t="shared" ca="1" si="26"/>
        <v>0</v>
      </c>
      <c r="CB105" s="44">
        <f t="shared" ca="1" si="27"/>
        <v>0</v>
      </c>
    </row>
    <row r="106" spans="1:80" x14ac:dyDescent="0.25">
      <c r="A106" s="129">
        <v>39</v>
      </c>
      <c r="B106" s="44"/>
      <c r="C106" s="44">
        <f t="shared" ca="1" si="30"/>
        <v>910</v>
      </c>
      <c r="D106" s="44">
        <f t="shared" ca="1" si="30"/>
        <v>957</v>
      </c>
      <c r="E106" s="44">
        <f t="shared" ca="1" si="30"/>
        <v>823</v>
      </c>
      <c r="F106" s="44">
        <f t="shared" ca="1" si="29"/>
        <v>556</v>
      </c>
      <c r="G106" s="44">
        <f t="shared" ca="1" si="29"/>
        <v>447</v>
      </c>
      <c r="H106" s="44">
        <f t="shared" ca="1" si="29"/>
        <v>447</v>
      </c>
      <c r="I106" s="44">
        <f t="shared" ca="1" si="29"/>
        <v>356</v>
      </c>
      <c r="J106" s="44">
        <f t="shared" ca="1" si="29"/>
        <v>305</v>
      </c>
      <c r="K106" s="44">
        <f t="shared" ca="1" si="29"/>
        <v>321</v>
      </c>
      <c r="L106" s="44">
        <f t="shared" ca="1" si="29"/>
        <v>380</v>
      </c>
      <c r="M106" s="44">
        <f t="shared" ca="1" si="29"/>
        <v>419</v>
      </c>
      <c r="N106" s="44">
        <f t="shared" ca="1" si="29"/>
        <v>620</v>
      </c>
      <c r="O106" s="44">
        <f t="shared" ca="1" si="31"/>
        <v>0</v>
      </c>
      <c r="P106" s="44">
        <f t="shared" ca="1" si="31"/>
        <v>0</v>
      </c>
      <c r="Q106" s="44">
        <f t="shared" ca="1" si="31"/>
        <v>0</v>
      </c>
      <c r="R106" s="44">
        <f t="shared" ca="1" si="31"/>
        <v>0</v>
      </c>
      <c r="S106" s="44">
        <f t="shared" ca="1" si="31"/>
        <v>0</v>
      </c>
      <c r="T106" s="44">
        <f t="shared" ca="1" si="31"/>
        <v>0</v>
      </c>
      <c r="U106" s="44">
        <f t="shared" ca="1" si="31"/>
        <v>0</v>
      </c>
      <c r="V106" s="44">
        <f t="shared" ca="1" si="31"/>
        <v>0</v>
      </c>
      <c r="W106" s="44">
        <f t="shared" ca="1" si="31"/>
        <v>0</v>
      </c>
      <c r="X106" s="44">
        <f t="shared" ca="1" si="31"/>
        <v>0</v>
      </c>
      <c r="Y106" s="44">
        <f t="shared" ca="1" si="31"/>
        <v>0</v>
      </c>
      <c r="Z106" s="44">
        <f t="shared" ca="1" si="31"/>
        <v>0</v>
      </c>
      <c r="AA106" s="44">
        <f t="shared" ca="1" si="31"/>
        <v>0</v>
      </c>
      <c r="AB106" s="44">
        <f t="shared" ca="1" si="31"/>
        <v>0</v>
      </c>
      <c r="BC106" s="44">
        <f t="shared" ca="1" si="2"/>
        <v>910</v>
      </c>
      <c r="BD106" s="44">
        <f t="shared" ca="1" si="3"/>
        <v>957</v>
      </c>
      <c r="BE106" s="44">
        <f t="shared" ca="1" si="4"/>
        <v>823</v>
      </c>
      <c r="BF106" s="44">
        <f t="shared" ca="1" si="5"/>
        <v>556</v>
      </c>
      <c r="BG106" s="44">
        <f t="shared" ca="1" si="6"/>
        <v>447</v>
      </c>
      <c r="BH106" s="44">
        <f t="shared" ca="1" si="7"/>
        <v>447</v>
      </c>
      <c r="BI106" s="44">
        <f t="shared" ca="1" si="8"/>
        <v>356</v>
      </c>
      <c r="BJ106" s="44">
        <f t="shared" ca="1" si="9"/>
        <v>305</v>
      </c>
      <c r="BK106" s="44">
        <f t="shared" ca="1" si="10"/>
        <v>321</v>
      </c>
      <c r="BL106" s="44">
        <f t="shared" ca="1" si="11"/>
        <v>380</v>
      </c>
      <c r="BM106" s="44">
        <f t="shared" ca="1" si="12"/>
        <v>419</v>
      </c>
      <c r="BN106" s="44">
        <f t="shared" ca="1" si="13"/>
        <v>620</v>
      </c>
      <c r="BO106" s="44">
        <f t="shared" ca="1" si="14"/>
        <v>0</v>
      </c>
      <c r="BP106" s="44">
        <f t="shared" ca="1" si="15"/>
        <v>0</v>
      </c>
      <c r="BQ106" s="44">
        <f t="shared" ca="1" si="16"/>
        <v>0</v>
      </c>
      <c r="BR106" s="44">
        <f t="shared" ca="1" si="17"/>
        <v>0</v>
      </c>
      <c r="BS106" s="44">
        <f t="shared" ca="1" si="18"/>
        <v>0</v>
      </c>
      <c r="BT106" s="44">
        <f t="shared" ca="1" si="19"/>
        <v>0</v>
      </c>
      <c r="BU106" s="44">
        <f t="shared" ca="1" si="20"/>
        <v>0</v>
      </c>
      <c r="BV106" s="44">
        <f t="shared" ca="1" si="21"/>
        <v>0</v>
      </c>
      <c r="BW106" s="44">
        <f t="shared" ca="1" si="22"/>
        <v>0</v>
      </c>
      <c r="BX106" s="44">
        <f t="shared" ca="1" si="23"/>
        <v>0</v>
      </c>
      <c r="BY106" s="44">
        <f t="shared" ca="1" si="24"/>
        <v>0</v>
      </c>
      <c r="BZ106" s="44">
        <f t="shared" ca="1" si="25"/>
        <v>0</v>
      </c>
      <c r="CA106" s="44">
        <f t="shared" ca="1" si="26"/>
        <v>0</v>
      </c>
      <c r="CB106" s="44">
        <f t="shared" ca="1" si="27"/>
        <v>0</v>
      </c>
    </row>
    <row r="107" spans="1:80" x14ac:dyDescent="0.25">
      <c r="A107" s="129">
        <v>40</v>
      </c>
      <c r="B107" s="44"/>
      <c r="C107" s="44">
        <f t="shared" ca="1" si="30"/>
        <v>1097</v>
      </c>
      <c r="D107" s="44">
        <f t="shared" ca="1" si="30"/>
        <v>1156</v>
      </c>
      <c r="E107" s="44">
        <f t="shared" ca="1" si="30"/>
        <v>1004</v>
      </c>
      <c r="F107" s="44">
        <f t="shared" ca="1" si="29"/>
        <v>676</v>
      </c>
      <c r="G107" s="44">
        <f t="shared" ca="1" si="29"/>
        <v>544</v>
      </c>
      <c r="H107" s="44">
        <f t="shared" ca="1" si="29"/>
        <v>541</v>
      </c>
      <c r="I107" s="44">
        <f t="shared" ca="1" si="29"/>
        <v>436</v>
      </c>
      <c r="J107" s="44">
        <f t="shared" ca="1" si="29"/>
        <v>378</v>
      </c>
      <c r="K107" s="44">
        <f t="shared" ca="1" si="29"/>
        <v>397</v>
      </c>
      <c r="L107" s="44">
        <f t="shared" ca="1" si="29"/>
        <v>462</v>
      </c>
      <c r="M107" s="44">
        <f t="shared" ca="1" si="29"/>
        <v>505</v>
      </c>
      <c r="N107" s="44">
        <f t="shared" ca="1" si="29"/>
        <v>747</v>
      </c>
      <c r="O107" s="44">
        <f t="shared" ca="1" si="31"/>
        <v>0</v>
      </c>
      <c r="P107" s="44">
        <f t="shared" ca="1" si="31"/>
        <v>0</v>
      </c>
      <c r="Q107" s="44">
        <f t="shared" ca="1" si="31"/>
        <v>0</v>
      </c>
      <c r="R107" s="44">
        <f t="shared" ca="1" si="31"/>
        <v>0</v>
      </c>
      <c r="S107" s="44">
        <f t="shared" ca="1" si="31"/>
        <v>0</v>
      </c>
      <c r="T107" s="44">
        <f t="shared" ca="1" si="31"/>
        <v>0</v>
      </c>
      <c r="U107" s="44">
        <f t="shared" ca="1" si="31"/>
        <v>0</v>
      </c>
      <c r="V107" s="44">
        <f t="shared" ca="1" si="31"/>
        <v>0</v>
      </c>
      <c r="W107" s="44">
        <f t="shared" ca="1" si="31"/>
        <v>0</v>
      </c>
      <c r="X107" s="44">
        <f t="shared" ca="1" si="31"/>
        <v>0</v>
      </c>
      <c r="Y107" s="44">
        <f t="shared" ca="1" si="31"/>
        <v>0</v>
      </c>
      <c r="Z107" s="44">
        <f t="shared" ca="1" si="31"/>
        <v>0</v>
      </c>
      <c r="AA107" s="44">
        <f t="shared" ca="1" si="31"/>
        <v>0</v>
      </c>
      <c r="AB107" s="44">
        <f t="shared" ca="1" si="31"/>
        <v>0</v>
      </c>
      <c r="BC107" s="44">
        <f t="shared" ca="1" si="2"/>
        <v>1097</v>
      </c>
      <c r="BD107" s="44">
        <f t="shared" ca="1" si="3"/>
        <v>1156</v>
      </c>
      <c r="BE107" s="44">
        <f t="shared" ca="1" si="4"/>
        <v>1004</v>
      </c>
      <c r="BF107" s="44">
        <f t="shared" ca="1" si="5"/>
        <v>676</v>
      </c>
      <c r="BG107" s="44">
        <f t="shared" ca="1" si="6"/>
        <v>544</v>
      </c>
      <c r="BH107" s="44">
        <f t="shared" ca="1" si="7"/>
        <v>541</v>
      </c>
      <c r="BI107" s="44">
        <f t="shared" ca="1" si="8"/>
        <v>436</v>
      </c>
      <c r="BJ107" s="44">
        <f t="shared" ca="1" si="9"/>
        <v>378</v>
      </c>
      <c r="BK107" s="44">
        <f t="shared" ca="1" si="10"/>
        <v>397</v>
      </c>
      <c r="BL107" s="44">
        <f t="shared" ca="1" si="11"/>
        <v>462</v>
      </c>
      <c r="BM107" s="44">
        <f t="shared" ca="1" si="12"/>
        <v>505</v>
      </c>
      <c r="BN107" s="44">
        <f t="shared" ca="1" si="13"/>
        <v>747</v>
      </c>
      <c r="BO107" s="44">
        <f t="shared" ca="1" si="14"/>
        <v>0</v>
      </c>
      <c r="BP107" s="44">
        <f t="shared" ca="1" si="15"/>
        <v>0</v>
      </c>
      <c r="BQ107" s="44">
        <f t="shared" ca="1" si="16"/>
        <v>0</v>
      </c>
      <c r="BR107" s="44">
        <f t="shared" ca="1" si="17"/>
        <v>0</v>
      </c>
      <c r="BS107" s="44">
        <f t="shared" ca="1" si="18"/>
        <v>0</v>
      </c>
      <c r="BT107" s="44">
        <f t="shared" ca="1" si="19"/>
        <v>0</v>
      </c>
      <c r="BU107" s="44">
        <f t="shared" ca="1" si="20"/>
        <v>0</v>
      </c>
      <c r="BV107" s="44">
        <f t="shared" ca="1" si="21"/>
        <v>0</v>
      </c>
      <c r="BW107" s="44">
        <f t="shared" ca="1" si="22"/>
        <v>0</v>
      </c>
      <c r="BX107" s="44">
        <f t="shared" ca="1" si="23"/>
        <v>0</v>
      </c>
      <c r="BY107" s="44">
        <f t="shared" ca="1" si="24"/>
        <v>0</v>
      </c>
      <c r="BZ107" s="44">
        <f t="shared" ca="1" si="25"/>
        <v>0</v>
      </c>
      <c r="CA107" s="44">
        <f t="shared" ca="1" si="26"/>
        <v>0</v>
      </c>
      <c r="CB107" s="44">
        <f t="shared" ca="1" si="27"/>
        <v>0</v>
      </c>
    </row>
    <row r="108" spans="1:80" x14ac:dyDescent="0.25">
      <c r="A108" s="129">
        <v>41</v>
      </c>
      <c r="B108" s="44"/>
      <c r="C108" s="44">
        <f t="shared" ca="1" si="30"/>
        <v>0</v>
      </c>
      <c r="D108" s="44">
        <f t="shared" ca="1" si="30"/>
        <v>0</v>
      </c>
      <c r="E108" s="44">
        <f t="shared" ca="1" si="30"/>
        <v>0</v>
      </c>
      <c r="F108" s="44">
        <f t="shared" ca="1" si="29"/>
        <v>0</v>
      </c>
      <c r="G108" s="44">
        <f t="shared" ca="1" si="29"/>
        <v>0</v>
      </c>
      <c r="H108" s="44">
        <f t="shared" ca="1" si="29"/>
        <v>0</v>
      </c>
      <c r="I108" s="44">
        <f t="shared" ca="1" si="29"/>
        <v>0</v>
      </c>
      <c r="J108" s="44">
        <f t="shared" ca="1" si="29"/>
        <v>0</v>
      </c>
      <c r="K108" s="44">
        <f t="shared" ca="1" si="29"/>
        <v>0</v>
      </c>
      <c r="L108" s="44">
        <f t="shared" ca="1" si="29"/>
        <v>0</v>
      </c>
      <c r="M108" s="44">
        <f t="shared" ca="1" si="29"/>
        <v>0</v>
      </c>
      <c r="N108" s="44">
        <f t="shared" ca="1" si="29"/>
        <v>0</v>
      </c>
      <c r="O108" s="44">
        <f t="shared" ca="1" si="31"/>
        <v>0</v>
      </c>
      <c r="P108" s="44">
        <f t="shared" ca="1" si="31"/>
        <v>0</v>
      </c>
      <c r="Q108" s="44">
        <f t="shared" ca="1" si="31"/>
        <v>0</v>
      </c>
      <c r="R108" s="44">
        <f t="shared" ca="1" si="31"/>
        <v>0</v>
      </c>
      <c r="S108" s="44">
        <f t="shared" ca="1" si="31"/>
        <v>0</v>
      </c>
      <c r="T108" s="44">
        <f t="shared" ca="1" si="31"/>
        <v>0</v>
      </c>
      <c r="U108" s="44">
        <f t="shared" ca="1" si="31"/>
        <v>0</v>
      </c>
      <c r="V108" s="44">
        <f t="shared" ca="1" si="31"/>
        <v>0</v>
      </c>
      <c r="W108" s="44">
        <f t="shared" ca="1" si="31"/>
        <v>0</v>
      </c>
      <c r="X108" s="44">
        <f t="shared" ca="1" si="31"/>
        <v>0</v>
      </c>
      <c r="Y108" s="44">
        <f t="shared" ca="1" si="31"/>
        <v>0</v>
      </c>
      <c r="Z108" s="44">
        <f t="shared" ca="1" si="31"/>
        <v>0</v>
      </c>
      <c r="AA108" s="44">
        <f t="shared" ca="1" si="31"/>
        <v>0</v>
      </c>
      <c r="AB108" s="44">
        <f t="shared" ca="1" si="31"/>
        <v>0</v>
      </c>
      <c r="BC108" s="44">
        <f t="shared" ca="1" si="2"/>
        <v>0</v>
      </c>
      <c r="BD108" s="44">
        <f t="shared" ca="1" si="3"/>
        <v>0</v>
      </c>
      <c r="BE108" s="44">
        <f t="shared" ca="1" si="4"/>
        <v>0</v>
      </c>
      <c r="BF108" s="44">
        <f t="shared" ca="1" si="5"/>
        <v>0</v>
      </c>
      <c r="BG108" s="44">
        <f t="shared" ca="1" si="6"/>
        <v>0</v>
      </c>
      <c r="BH108" s="44">
        <f t="shared" ca="1" si="7"/>
        <v>0</v>
      </c>
      <c r="BI108" s="44">
        <f t="shared" ca="1" si="8"/>
        <v>0</v>
      </c>
      <c r="BJ108" s="44">
        <f t="shared" ca="1" si="9"/>
        <v>0</v>
      </c>
      <c r="BK108" s="44">
        <f t="shared" ca="1" si="10"/>
        <v>0</v>
      </c>
      <c r="BL108" s="44">
        <f t="shared" ca="1" si="11"/>
        <v>0</v>
      </c>
      <c r="BM108" s="44">
        <f t="shared" ca="1" si="12"/>
        <v>0</v>
      </c>
      <c r="BN108" s="44">
        <f t="shared" ca="1" si="13"/>
        <v>0</v>
      </c>
      <c r="BO108" s="44">
        <f t="shared" ca="1" si="14"/>
        <v>0</v>
      </c>
      <c r="BP108" s="44">
        <f t="shared" ca="1" si="15"/>
        <v>0</v>
      </c>
      <c r="BQ108" s="44">
        <f t="shared" ca="1" si="16"/>
        <v>0</v>
      </c>
      <c r="BR108" s="44">
        <f t="shared" ca="1" si="17"/>
        <v>0</v>
      </c>
      <c r="BS108" s="44">
        <f t="shared" ca="1" si="18"/>
        <v>0</v>
      </c>
      <c r="BT108" s="44">
        <f t="shared" ca="1" si="19"/>
        <v>0</v>
      </c>
      <c r="BU108" s="44">
        <f t="shared" ca="1" si="20"/>
        <v>0</v>
      </c>
      <c r="BV108" s="44">
        <f t="shared" ca="1" si="21"/>
        <v>0</v>
      </c>
      <c r="BW108" s="44">
        <f t="shared" ca="1" si="22"/>
        <v>0</v>
      </c>
      <c r="BX108" s="44">
        <f t="shared" ca="1" si="23"/>
        <v>0</v>
      </c>
      <c r="BY108" s="44">
        <f t="shared" ca="1" si="24"/>
        <v>0</v>
      </c>
      <c r="BZ108" s="44">
        <f t="shared" ca="1" si="25"/>
        <v>0</v>
      </c>
      <c r="CA108" s="44">
        <f t="shared" ca="1" si="26"/>
        <v>0</v>
      </c>
      <c r="CB108" s="44">
        <f t="shared" ca="1" si="27"/>
        <v>0</v>
      </c>
    </row>
    <row r="109" spans="1:80" x14ac:dyDescent="0.25">
      <c r="A109" s="129">
        <v>42</v>
      </c>
      <c r="B109" s="44"/>
      <c r="C109" s="44">
        <f t="shared" ca="1" si="30"/>
        <v>1179</v>
      </c>
      <c r="D109" s="44">
        <f t="shared" ca="1" si="30"/>
        <v>1246</v>
      </c>
      <c r="E109" s="44">
        <f t="shared" ca="1" si="30"/>
        <v>1078</v>
      </c>
      <c r="F109" s="44">
        <f t="shared" ca="1" si="29"/>
        <v>724</v>
      </c>
      <c r="G109" s="44">
        <f t="shared" ca="1" si="29"/>
        <v>580</v>
      </c>
      <c r="H109" s="44">
        <f t="shared" ca="1" si="29"/>
        <v>577</v>
      </c>
      <c r="I109" s="44">
        <f t="shared" ca="1" si="29"/>
        <v>464</v>
      </c>
      <c r="J109" s="44">
        <f t="shared" ca="1" si="29"/>
        <v>401</v>
      </c>
      <c r="K109" s="44">
        <f t="shared" ca="1" si="29"/>
        <v>421</v>
      </c>
      <c r="L109" s="44">
        <f t="shared" ca="1" si="29"/>
        <v>492</v>
      </c>
      <c r="M109" s="44">
        <f t="shared" ca="1" si="29"/>
        <v>539</v>
      </c>
      <c r="N109" s="44">
        <f t="shared" ca="1" si="29"/>
        <v>798</v>
      </c>
      <c r="O109" s="44">
        <f t="shared" ca="1" si="31"/>
        <v>0</v>
      </c>
      <c r="P109" s="44">
        <f t="shared" ca="1" si="31"/>
        <v>0</v>
      </c>
      <c r="Q109" s="44">
        <f t="shared" ca="1" si="31"/>
        <v>0</v>
      </c>
      <c r="R109" s="44">
        <f t="shared" ca="1" si="31"/>
        <v>0</v>
      </c>
      <c r="S109" s="44">
        <f t="shared" ca="1" si="31"/>
        <v>0</v>
      </c>
      <c r="T109" s="44">
        <f t="shared" ca="1" si="31"/>
        <v>0</v>
      </c>
      <c r="U109" s="44">
        <f t="shared" ca="1" si="31"/>
        <v>0</v>
      </c>
      <c r="V109" s="44">
        <f t="shared" ca="1" si="31"/>
        <v>0</v>
      </c>
      <c r="W109" s="44">
        <f t="shared" ca="1" si="31"/>
        <v>0</v>
      </c>
      <c r="X109" s="44">
        <f t="shared" ca="1" si="31"/>
        <v>0</v>
      </c>
      <c r="Y109" s="44">
        <f t="shared" ca="1" si="31"/>
        <v>0</v>
      </c>
      <c r="Z109" s="44">
        <f t="shared" ca="1" si="31"/>
        <v>0</v>
      </c>
      <c r="AA109" s="44">
        <f t="shared" ca="1" si="31"/>
        <v>0</v>
      </c>
      <c r="AB109" s="44">
        <f t="shared" ca="1" si="31"/>
        <v>0</v>
      </c>
      <c r="BC109" s="44">
        <f t="shared" ca="1" si="2"/>
        <v>1179</v>
      </c>
      <c r="BD109" s="44">
        <f t="shared" ca="1" si="3"/>
        <v>1246</v>
      </c>
      <c r="BE109" s="44">
        <f t="shared" ca="1" si="4"/>
        <v>1078</v>
      </c>
      <c r="BF109" s="44">
        <f t="shared" ca="1" si="5"/>
        <v>724</v>
      </c>
      <c r="BG109" s="44">
        <f t="shared" ca="1" si="6"/>
        <v>580</v>
      </c>
      <c r="BH109" s="44">
        <f t="shared" ca="1" si="7"/>
        <v>577</v>
      </c>
      <c r="BI109" s="44">
        <f t="shared" ca="1" si="8"/>
        <v>464</v>
      </c>
      <c r="BJ109" s="44">
        <f t="shared" ca="1" si="9"/>
        <v>401</v>
      </c>
      <c r="BK109" s="44">
        <f t="shared" ca="1" si="10"/>
        <v>421</v>
      </c>
      <c r="BL109" s="44">
        <f t="shared" ca="1" si="11"/>
        <v>492</v>
      </c>
      <c r="BM109" s="44">
        <f t="shared" ca="1" si="12"/>
        <v>539</v>
      </c>
      <c r="BN109" s="44">
        <f t="shared" ca="1" si="13"/>
        <v>798</v>
      </c>
      <c r="BO109" s="44">
        <f t="shared" ca="1" si="14"/>
        <v>0</v>
      </c>
      <c r="BP109" s="44">
        <f t="shared" ca="1" si="15"/>
        <v>0</v>
      </c>
      <c r="BQ109" s="44">
        <f t="shared" ca="1" si="16"/>
        <v>0</v>
      </c>
      <c r="BR109" s="44">
        <f t="shared" ca="1" si="17"/>
        <v>0</v>
      </c>
      <c r="BS109" s="44">
        <f t="shared" ca="1" si="18"/>
        <v>0</v>
      </c>
      <c r="BT109" s="44">
        <f t="shared" ca="1" si="19"/>
        <v>0</v>
      </c>
      <c r="BU109" s="44">
        <f t="shared" ca="1" si="20"/>
        <v>0</v>
      </c>
      <c r="BV109" s="44">
        <f t="shared" ca="1" si="21"/>
        <v>0</v>
      </c>
      <c r="BW109" s="44">
        <f t="shared" ca="1" si="22"/>
        <v>0</v>
      </c>
      <c r="BX109" s="44">
        <f t="shared" ca="1" si="23"/>
        <v>0</v>
      </c>
      <c r="BY109" s="44">
        <f t="shared" ca="1" si="24"/>
        <v>0</v>
      </c>
      <c r="BZ109" s="44">
        <f t="shared" ca="1" si="25"/>
        <v>0</v>
      </c>
      <c r="CA109" s="44">
        <f t="shared" ca="1" si="26"/>
        <v>0</v>
      </c>
      <c r="CB109" s="44">
        <f t="shared" ca="1" si="27"/>
        <v>0</v>
      </c>
    </row>
    <row r="110" spans="1:80" x14ac:dyDescent="0.25">
      <c r="A110" s="245">
        <v>43</v>
      </c>
      <c r="B110"/>
      <c r="C110">
        <f t="shared" ca="1" si="30"/>
        <v>1234</v>
      </c>
      <c r="D110">
        <f t="shared" ca="1" si="30"/>
        <v>1330</v>
      </c>
      <c r="E110">
        <f t="shared" ca="1" si="30"/>
        <v>1164</v>
      </c>
      <c r="F110">
        <f t="shared" ca="1" si="29"/>
        <v>792</v>
      </c>
      <c r="G110">
        <f t="shared" ca="1" si="29"/>
        <v>621</v>
      </c>
      <c r="H110">
        <f t="shared" ca="1" si="29"/>
        <v>621</v>
      </c>
      <c r="I110">
        <f t="shared" ca="1" si="29"/>
        <v>500</v>
      </c>
      <c r="J110">
        <f t="shared" ca="1" si="29"/>
        <v>434</v>
      </c>
      <c r="K110">
        <f t="shared" ca="1" si="29"/>
        <v>448</v>
      </c>
      <c r="L110">
        <f t="shared" ca="1" si="29"/>
        <v>523</v>
      </c>
      <c r="M110">
        <f t="shared" ca="1" si="29"/>
        <v>569</v>
      </c>
      <c r="N110">
        <f t="shared" ca="1" si="29"/>
        <v>835</v>
      </c>
      <c r="O110">
        <f t="shared" ca="1" si="31"/>
        <v>0</v>
      </c>
      <c r="P110">
        <f t="shared" ca="1" si="31"/>
        <v>0</v>
      </c>
      <c r="Q110">
        <f t="shared" ca="1" si="31"/>
        <v>0</v>
      </c>
      <c r="R110">
        <f t="shared" ca="1" si="31"/>
        <v>0</v>
      </c>
      <c r="S110">
        <f t="shared" ca="1" si="31"/>
        <v>0</v>
      </c>
      <c r="T110">
        <f t="shared" ca="1" si="31"/>
        <v>0</v>
      </c>
      <c r="U110">
        <f t="shared" ca="1" si="31"/>
        <v>0</v>
      </c>
      <c r="V110">
        <f t="shared" ca="1" si="31"/>
        <v>0</v>
      </c>
      <c r="W110">
        <f t="shared" ca="1" si="31"/>
        <v>0</v>
      </c>
      <c r="X110">
        <f t="shared" ca="1" si="31"/>
        <v>0</v>
      </c>
      <c r="Y110">
        <f t="shared" ca="1" si="31"/>
        <v>0</v>
      </c>
      <c r="Z110">
        <f t="shared" ca="1" si="31"/>
        <v>0</v>
      </c>
      <c r="AA110">
        <f t="shared" ca="1" si="31"/>
        <v>0</v>
      </c>
      <c r="AB110">
        <f t="shared" ca="1" si="31"/>
        <v>0</v>
      </c>
      <c r="BC110" s="44">
        <f t="shared" ca="1" si="2"/>
        <v>1234</v>
      </c>
      <c r="BD110" s="44">
        <f t="shared" ca="1" si="3"/>
        <v>1330</v>
      </c>
      <c r="BE110" s="44">
        <f t="shared" ca="1" si="4"/>
        <v>1164</v>
      </c>
      <c r="BF110" s="44">
        <f t="shared" ca="1" si="5"/>
        <v>792</v>
      </c>
      <c r="BG110" s="44">
        <f t="shared" ca="1" si="6"/>
        <v>621</v>
      </c>
      <c r="BH110" s="44">
        <f t="shared" ca="1" si="7"/>
        <v>621</v>
      </c>
      <c r="BI110" s="44">
        <f t="shared" ca="1" si="8"/>
        <v>500</v>
      </c>
      <c r="BJ110" s="44">
        <f t="shared" ca="1" si="9"/>
        <v>434</v>
      </c>
      <c r="BK110" s="44">
        <f t="shared" ca="1" si="10"/>
        <v>448</v>
      </c>
      <c r="BL110" s="44">
        <f t="shared" ca="1" si="11"/>
        <v>523</v>
      </c>
      <c r="BM110" s="44">
        <f t="shared" ca="1" si="12"/>
        <v>569</v>
      </c>
      <c r="BN110" s="44">
        <f t="shared" ca="1" si="13"/>
        <v>835</v>
      </c>
      <c r="BO110" s="44">
        <f t="shared" ca="1" si="14"/>
        <v>0</v>
      </c>
      <c r="BP110" s="44">
        <f t="shared" ca="1" si="15"/>
        <v>0</v>
      </c>
      <c r="BQ110" s="44">
        <f t="shared" ca="1" si="16"/>
        <v>0</v>
      </c>
      <c r="BR110" s="44">
        <f t="shared" ca="1" si="17"/>
        <v>0</v>
      </c>
      <c r="BS110" s="44">
        <f t="shared" ca="1" si="18"/>
        <v>0</v>
      </c>
      <c r="BT110" s="44">
        <f t="shared" ca="1" si="19"/>
        <v>0</v>
      </c>
      <c r="BU110" s="44">
        <f t="shared" ca="1" si="20"/>
        <v>0</v>
      </c>
      <c r="BV110" s="44">
        <f t="shared" ca="1" si="21"/>
        <v>0</v>
      </c>
      <c r="BW110" s="44">
        <f t="shared" ca="1" si="22"/>
        <v>0</v>
      </c>
      <c r="BX110" s="44">
        <f t="shared" ca="1" si="23"/>
        <v>0</v>
      </c>
      <c r="BY110" s="44">
        <f t="shared" ca="1" si="24"/>
        <v>0</v>
      </c>
      <c r="BZ110" s="44">
        <f t="shared" ca="1" si="25"/>
        <v>0</v>
      </c>
      <c r="CA110" s="44">
        <f t="shared" ca="1" si="26"/>
        <v>0</v>
      </c>
      <c r="CB110" s="44">
        <f t="shared" ca="1" si="27"/>
        <v>0</v>
      </c>
    </row>
    <row r="111" spans="1:80" x14ac:dyDescent="0.25">
      <c r="A111" s="129">
        <v>44</v>
      </c>
      <c r="B111" s="44"/>
      <c r="C111" s="44">
        <f t="shared" ca="1" si="30"/>
        <v>9914</v>
      </c>
      <c r="D111" s="44">
        <f t="shared" ca="1" si="30"/>
        <v>10461</v>
      </c>
      <c r="E111" s="44">
        <f t="shared" ca="1" si="30"/>
        <v>9948</v>
      </c>
      <c r="F111" s="44">
        <f t="shared" ca="1" si="29"/>
        <v>7384</v>
      </c>
      <c r="G111" s="44">
        <f t="shared" ca="1" si="29"/>
        <v>5154</v>
      </c>
      <c r="H111" s="44">
        <f t="shared" ca="1" si="29"/>
        <v>4330</v>
      </c>
      <c r="I111" s="44">
        <f t="shared" ca="1" si="29"/>
        <v>3527</v>
      </c>
      <c r="J111" s="44">
        <f t="shared" ca="1" si="29"/>
        <v>2971</v>
      </c>
      <c r="K111" s="44">
        <f t="shared" ca="1" si="29"/>
        <v>2852</v>
      </c>
      <c r="L111" s="44">
        <f t="shared" ca="1" si="29"/>
        <v>3300</v>
      </c>
      <c r="M111" s="44">
        <f t="shared" ca="1" si="29"/>
        <v>4411</v>
      </c>
      <c r="N111" s="44">
        <f t="shared" ca="1" si="29"/>
        <v>6995</v>
      </c>
      <c r="O111" s="44">
        <f t="shared" ca="1" si="31"/>
        <v>0</v>
      </c>
      <c r="P111" s="44">
        <f t="shared" ca="1" si="31"/>
        <v>0</v>
      </c>
      <c r="Q111" s="44">
        <f t="shared" ca="1" si="31"/>
        <v>0</v>
      </c>
      <c r="R111" s="44">
        <f t="shared" ca="1" si="31"/>
        <v>0</v>
      </c>
      <c r="S111" s="44">
        <f t="shared" ca="1" si="31"/>
        <v>0</v>
      </c>
      <c r="T111" s="44">
        <f t="shared" ca="1" si="31"/>
        <v>0</v>
      </c>
      <c r="U111" s="44">
        <f t="shared" ca="1" si="31"/>
        <v>0</v>
      </c>
      <c r="V111" s="44">
        <f t="shared" ca="1" si="31"/>
        <v>0</v>
      </c>
      <c r="W111" s="44">
        <f t="shared" ca="1" si="31"/>
        <v>0</v>
      </c>
      <c r="X111" s="44">
        <f t="shared" ca="1" si="31"/>
        <v>0</v>
      </c>
      <c r="Y111" s="44">
        <f t="shared" ca="1" si="31"/>
        <v>0</v>
      </c>
      <c r="Z111" s="44">
        <f t="shared" ca="1" si="31"/>
        <v>0</v>
      </c>
      <c r="AA111" s="44">
        <f t="shared" ca="1" si="31"/>
        <v>0</v>
      </c>
      <c r="AB111" s="44">
        <f t="shared" ca="1" si="31"/>
        <v>0</v>
      </c>
      <c r="BC111" s="44">
        <f t="shared" ca="1" si="2"/>
        <v>9914</v>
      </c>
      <c r="BD111" s="44">
        <f t="shared" ca="1" si="3"/>
        <v>10461</v>
      </c>
      <c r="BE111" s="44">
        <f t="shared" ca="1" si="4"/>
        <v>9948</v>
      </c>
      <c r="BF111" s="44">
        <f t="shared" ca="1" si="5"/>
        <v>7384</v>
      </c>
      <c r="BG111" s="44">
        <f t="shared" ca="1" si="6"/>
        <v>5154</v>
      </c>
      <c r="BH111" s="44">
        <f t="shared" ca="1" si="7"/>
        <v>4330</v>
      </c>
      <c r="BI111" s="44">
        <f t="shared" ca="1" si="8"/>
        <v>3527</v>
      </c>
      <c r="BJ111" s="44">
        <f t="shared" ca="1" si="9"/>
        <v>2971</v>
      </c>
      <c r="BK111" s="44">
        <f t="shared" ca="1" si="10"/>
        <v>2852</v>
      </c>
      <c r="BL111" s="44">
        <f t="shared" ca="1" si="11"/>
        <v>3300</v>
      </c>
      <c r="BM111" s="44">
        <f t="shared" ca="1" si="12"/>
        <v>4411</v>
      </c>
      <c r="BN111" s="44">
        <f t="shared" ca="1" si="13"/>
        <v>6995</v>
      </c>
      <c r="BO111" s="44">
        <f t="shared" ca="1" si="14"/>
        <v>0</v>
      </c>
      <c r="BP111" s="44">
        <f t="shared" ca="1" si="15"/>
        <v>0</v>
      </c>
      <c r="BQ111" s="44">
        <f t="shared" ca="1" si="16"/>
        <v>0</v>
      </c>
      <c r="BR111" s="44">
        <f t="shared" ca="1" si="17"/>
        <v>0</v>
      </c>
      <c r="BS111" s="44">
        <f t="shared" ca="1" si="18"/>
        <v>0</v>
      </c>
      <c r="BT111" s="44">
        <f t="shared" ca="1" si="19"/>
        <v>0</v>
      </c>
      <c r="BU111" s="44">
        <f t="shared" ca="1" si="20"/>
        <v>0</v>
      </c>
      <c r="BV111" s="44">
        <f t="shared" ca="1" si="21"/>
        <v>0</v>
      </c>
      <c r="BW111" s="44">
        <f t="shared" ca="1" si="22"/>
        <v>0</v>
      </c>
      <c r="BX111" s="44">
        <f t="shared" ca="1" si="23"/>
        <v>0</v>
      </c>
      <c r="BY111" s="44">
        <f t="shared" ca="1" si="24"/>
        <v>0</v>
      </c>
      <c r="BZ111" s="44">
        <f t="shared" ca="1" si="25"/>
        <v>0</v>
      </c>
      <c r="CA111" s="44">
        <f t="shared" ca="1" si="26"/>
        <v>0</v>
      </c>
      <c r="CB111" s="44">
        <f t="shared" ca="1" si="27"/>
        <v>0</v>
      </c>
    </row>
    <row r="112" spans="1:80" x14ac:dyDescent="0.25">
      <c r="A112" s="129">
        <v>45</v>
      </c>
      <c r="B112" s="44"/>
      <c r="C112" s="44">
        <f t="shared" ca="1" si="30"/>
        <v>10336</v>
      </c>
      <c r="D112" s="44">
        <f t="shared" ca="1" si="30"/>
        <v>10926</v>
      </c>
      <c r="E112" s="44">
        <f t="shared" ca="1" si="30"/>
        <v>10383</v>
      </c>
      <c r="F112" s="44">
        <f t="shared" ca="1" si="29"/>
        <v>7755</v>
      </c>
      <c r="G112" s="44">
        <f t="shared" ca="1" si="29"/>
        <v>5475</v>
      </c>
      <c r="H112" s="44">
        <f t="shared" ca="1" si="29"/>
        <v>4639</v>
      </c>
      <c r="I112" s="44">
        <f t="shared" ca="1" si="29"/>
        <v>3812</v>
      </c>
      <c r="J112" s="44">
        <f t="shared" ca="1" si="29"/>
        <v>3252</v>
      </c>
      <c r="K112" s="44">
        <f t="shared" ca="1" si="29"/>
        <v>3123</v>
      </c>
      <c r="L112" s="44">
        <f t="shared" ca="1" si="29"/>
        <v>3578</v>
      </c>
      <c r="M112" s="44">
        <f t="shared" ca="1" si="29"/>
        <v>4710</v>
      </c>
      <c r="N112" s="44">
        <f t="shared" ca="1" si="29"/>
        <v>7338</v>
      </c>
      <c r="O112" s="44">
        <f t="shared" ca="1" si="31"/>
        <v>0</v>
      </c>
      <c r="P112" s="44">
        <f t="shared" ca="1" si="31"/>
        <v>0</v>
      </c>
      <c r="Q112" s="44">
        <f t="shared" ca="1" si="31"/>
        <v>0</v>
      </c>
      <c r="R112" s="44">
        <f t="shared" ca="1" si="31"/>
        <v>0</v>
      </c>
      <c r="S112" s="44">
        <f t="shared" ca="1" si="31"/>
        <v>0</v>
      </c>
      <c r="T112" s="44">
        <f t="shared" ca="1" si="31"/>
        <v>0</v>
      </c>
      <c r="U112" s="44">
        <f t="shared" ca="1" si="31"/>
        <v>0</v>
      </c>
      <c r="V112" s="44">
        <f t="shared" ca="1" si="31"/>
        <v>0</v>
      </c>
      <c r="W112" s="44">
        <f t="shared" ca="1" si="31"/>
        <v>0</v>
      </c>
      <c r="X112" s="44">
        <f t="shared" ca="1" si="31"/>
        <v>0</v>
      </c>
      <c r="Y112" s="44">
        <f t="shared" ca="1" si="31"/>
        <v>0</v>
      </c>
      <c r="Z112" s="44">
        <f t="shared" ca="1" si="31"/>
        <v>0</v>
      </c>
      <c r="AA112" s="44">
        <f t="shared" ca="1" si="31"/>
        <v>0</v>
      </c>
      <c r="AB112" s="44">
        <f t="shared" ca="1" si="31"/>
        <v>0</v>
      </c>
      <c r="BC112" s="44">
        <f t="shared" ca="1" si="2"/>
        <v>10336</v>
      </c>
      <c r="BD112" s="44">
        <f t="shared" ca="1" si="3"/>
        <v>10926</v>
      </c>
      <c r="BE112" s="44">
        <f t="shared" ca="1" si="4"/>
        <v>10383</v>
      </c>
      <c r="BF112" s="44">
        <f t="shared" ca="1" si="5"/>
        <v>7755</v>
      </c>
      <c r="BG112" s="44">
        <f t="shared" ca="1" si="6"/>
        <v>5475</v>
      </c>
      <c r="BH112" s="44">
        <f t="shared" ca="1" si="7"/>
        <v>4639</v>
      </c>
      <c r="BI112" s="44">
        <f t="shared" ca="1" si="8"/>
        <v>3812</v>
      </c>
      <c r="BJ112" s="44">
        <f t="shared" ca="1" si="9"/>
        <v>3252</v>
      </c>
      <c r="BK112" s="44">
        <f t="shared" ca="1" si="10"/>
        <v>3123</v>
      </c>
      <c r="BL112" s="44">
        <f t="shared" ca="1" si="11"/>
        <v>3578</v>
      </c>
      <c r="BM112" s="44">
        <f t="shared" ca="1" si="12"/>
        <v>4710</v>
      </c>
      <c r="BN112" s="44">
        <f t="shared" ca="1" si="13"/>
        <v>7338</v>
      </c>
      <c r="BO112" s="44">
        <f t="shared" ca="1" si="14"/>
        <v>0</v>
      </c>
      <c r="BP112" s="44">
        <f t="shared" ca="1" si="15"/>
        <v>0</v>
      </c>
      <c r="BQ112" s="44">
        <f t="shared" ca="1" si="16"/>
        <v>0</v>
      </c>
      <c r="BR112" s="44">
        <f t="shared" ca="1" si="17"/>
        <v>0</v>
      </c>
      <c r="BS112" s="44">
        <f t="shared" ca="1" si="18"/>
        <v>0</v>
      </c>
      <c r="BT112" s="44">
        <f t="shared" ca="1" si="19"/>
        <v>0</v>
      </c>
      <c r="BU112" s="44">
        <f t="shared" ca="1" si="20"/>
        <v>0</v>
      </c>
      <c r="BV112" s="44">
        <f t="shared" ca="1" si="21"/>
        <v>0</v>
      </c>
      <c r="BW112" s="44">
        <f t="shared" ca="1" si="22"/>
        <v>0</v>
      </c>
      <c r="BX112" s="44">
        <f t="shared" ca="1" si="23"/>
        <v>0</v>
      </c>
      <c r="BY112" s="44">
        <f t="shared" ca="1" si="24"/>
        <v>0</v>
      </c>
      <c r="BZ112" s="44">
        <f t="shared" ca="1" si="25"/>
        <v>0</v>
      </c>
      <c r="CA112" s="44">
        <f t="shared" ca="1" si="26"/>
        <v>0</v>
      </c>
      <c r="CB112" s="44">
        <f t="shared" ca="1" si="27"/>
        <v>0</v>
      </c>
    </row>
    <row r="113" spans="1:80" x14ac:dyDescent="0.25">
      <c r="A113" s="241">
        <v>46</v>
      </c>
      <c r="B113" s="242"/>
      <c r="C113" s="242">
        <f t="shared" ca="1" si="30"/>
        <v>11224</v>
      </c>
      <c r="D113" s="242">
        <f t="shared" ca="1" si="30"/>
        <v>12045</v>
      </c>
      <c r="E113" s="242">
        <f t="shared" ca="1" si="30"/>
        <v>11489</v>
      </c>
      <c r="F113" s="242">
        <f t="shared" ca="1" si="29"/>
        <v>8790</v>
      </c>
      <c r="G113" s="242">
        <f t="shared" ca="1" si="29"/>
        <v>6367</v>
      </c>
      <c r="H113" s="242">
        <f t="shared" ca="1" si="29"/>
        <v>5527</v>
      </c>
      <c r="I113" s="242">
        <f t="shared" ca="1" si="29"/>
        <v>4531</v>
      </c>
      <c r="J113" s="242">
        <f t="shared" ca="1" si="29"/>
        <v>3872</v>
      </c>
      <c r="K113" s="242">
        <f t="shared" ca="1" si="29"/>
        <v>3742</v>
      </c>
      <c r="L113" s="242">
        <f t="shared" ca="1" si="29"/>
        <v>4246</v>
      </c>
      <c r="M113" s="242">
        <f t="shared" ca="1" si="29"/>
        <v>5368</v>
      </c>
      <c r="N113" s="242">
        <f t="shared" ca="1" si="29"/>
        <v>8017</v>
      </c>
      <c r="O113" s="242">
        <f t="shared" ca="1" si="31"/>
        <v>0</v>
      </c>
      <c r="P113" s="242">
        <f t="shared" ca="1" si="31"/>
        <v>0</v>
      </c>
      <c r="Q113" s="242">
        <f t="shared" ca="1" si="31"/>
        <v>0</v>
      </c>
      <c r="R113" s="242">
        <f t="shared" ca="1" si="31"/>
        <v>0</v>
      </c>
      <c r="S113" s="242">
        <f t="shared" ca="1" si="31"/>
        <v>0</v>
      </c>
      <c r="T113" s="242">
        <f t="shared" ca="1" si="31"/>
        <v>0</v>
      </c>
      <c r="U113" s="242">
        <f t="shared" ca="1" si="31"/>
        <v>0</v>
      </c>
      <c r="V113" s="242">
        <f t="shared" ca="1" si="31"/>
        <v>0</v>
      </c>
      <c r="W113" s="242">
        <f t="shared" ca="1" si="31"/>
        <v>0</v>
      </c>
      <c r="X113" s="242">
        <f t="shared" ca="1" si="31"/>
        <v>0</v>
      </c>
      <c r="Y113" s="242">
        <f t="shared" ca="1" si="31"/>
        <v>0</v>
      </c>
      <c r="Z113" s="242">
        <f t="shared" ca="1" si="31"/>
        <v>0</v>
      </c>
      <c r="AA113" s="242">
        <f t="shared" ca="1" si="31"/>
        <v>0</v>
      </c>
      <c r="AB113" s="242">
        <f t="shared" ca="1" si="31"/>
        <v>0</v>
      </c>
      <c r="BC113" s="44">
        <f t="shared" ca="1" si="2"/>
        <v>11224</v>
      </c>
      <c r="BD113" s="44">
        <f t="shared" ca="1" si="3"/>
        <v>12045</v>
      </c>
      <c r="BE113" s="44">
        <f t="shared" ca="1" si="4"/>
        <v>11489</v>
      </c>
      <c r="BF113" s="44">
        <f t="shared" ca="1" si="5"/>
        <v>8790</v>
      </c>
      <c r="BG113" s="44">
        <f t="shared" ca="1" si="6"/>
        <v>6367</v>
      </c>
      <c r="BH113" s="44">
        <f t="shared" ca="1" si="7"/>
        <v>5527</v>
      </c>
      <c r="BI113" s="44">
        <f t="shared" ca="1" si="8"/>
        <v>4531</v>
      </c>
      <c r="BJ113" s="44">
        <f t="shared" ca="1" si="9"/>
        <v>3872</v>
      </c>
      <c r="BK113" s="44">
        <f t="shared" ca="1" si="10"/>
        <v>3742</v>
      </c>
      <c r="BL113" s="44">
        <f t="shared" ca="1" si="11"/>
        <v>4246</v>
      </c>
      <c r="BM113" s="44">
        <f t="shared" ca="1" si="12"/>
        <v>5368</v>
      </c>
      <c r="BN113" s="44">
        <f t="shared" ca="1" si="13"/>
        <v>8017</v>
      </c>
      <c r="BO113" s="44">
        <f t="shared" ca="1" si="14"/>
        <v>0</v>
      </c>
      <c r="BP113" s="44">
        <f t="shared" ca="1" si="15"/>
        <v>0</v>
      </c>
      <c r="BQ113" s="44">
        <f t="shared" ca="1" si="16"/>
        <v>0</v>
      </c>
      <c r="BR113" s="44">
        <f t="shared" ca="1" si="17"/>
        <v>0</v>
      </c>
      <c r="BS113" s="44">
        <f t="shared" ca="1" si="18"/>
        <v>0</v>
      </c>
      <c r="BT113" s="44">
        <f t="shared" ca="1" si="19"/>
        <v>0</v>
      </c>
      <c r="BU113" s="44">
        <f t="shared" ca="1" si="20"/>
        <v>0</v>
      </c>
      <c r="BV113" s="44">
        <f t="shared" ca="1" si="21"/>
        <v>0</v>
      </c>
      <c r="BW113" s="44">
        <f t="shared" ca="1" si="22"/>
        <v>0</v>
      </c>
      <c r="BX113" s="44">
        <f t="shared" ca="1" si="23"/>
        <v>0</v>
      </c>
      <c r="BY113" s="44">
        <f t="shared" ca="1" si="24"/>
        <v>0</v>
      </c>
      <c r="BZ113" s="44">
        <f t="shared" ca="1" si="25"/>
        <v>0</v>
      </c>
      <c r="CA113" s="44">
        <f t="shared" ca="1" si="26"/>
        <v>0</v>
      </c>
      <c r="CB113" s="44">
        <f t="shared" ca="1" si="27"/>
        <v>0</v>
      </c>
    </row>
    <row r="114" spans="1:80" x14ac:dyDescent="0.25">
      <c r="A114" s="129">
        <v>47</v>
      </c>
      <c r="B114" s="44"/>
      <c r="C114" s="44">
        <f t="shared" ca="1" si="30"/>
        <v>327</v>
      </c>
      <c r="D114" s="44">
        <f t="shared" ca="1" si="30"/>
        <v>359</v>
      </c>
      <c r="E114" s="44">
        <f t="shared" ca="1" si="30"/>
        <v>305</v>
      </c>
      <c r="F114" s="44">
        <f t="shared" ca="1" si="29"/>
        <v>215</v>
      </c>
      <c r="G114" s="44">
        <f t="shared" ca="1" si="29"/>
        <v>190</v>
      </c>
      <c r="H114" s="44">
        <f t="shared" ca="1" si="29"/>
        <v>203</v>
      </c>
      <c r="I114" s="44">
        <f t="shared" ca="1" si="29"/>
        <v>174</v>
      </c>
      <c r="J114" s="44">
        <f t="shared" ca="1" si="29"/>
        <v>146</v>
      </c>
      <c r="K114" s="44">
        <f t="shared" ca="1" si="29"/>
        <v>158</v>
      </c>
      <c r="L114" s="44">
        <f t="shared" ca="1" si="29"/>
        <v>188</v>
      </c>
      <c r="M114" s="44">
        <f t="shared" ca="1" si="29"/>
        <v>183</v>
      </c>
      <c r="N114" s="44">
        <f t="shared" ca="1" si="29"/>
        <v>230</v>
      </c>
      <c r="O114" s="44">
        <f t="shared" ca="1" si="31"/>
        <v>0</v>
      </c>
      <c r="P114" s="44">
        <f t="shared" ca="1" si="31"/>
        <v>0</v>
      </c>
      <c r="Q114" s="44">
        <f t="shared" ca="1" si="31"/>
        <v>0</v>
      </c>
      <c r="R114" s="44">
        <f t="shared" ca="1" si="31"/>
        <v>0</v>
      </c>
      <c r="S114" s="44">
        <f t="shared" ca="1" si="31"/>
        <v>0</v>
      </c>
      <c r="T114" s="44">
        <f t="shared" ca="1" si="31"/>
        <v>0</v>
      </c>
      <c r="U114" s="44">
        <f t="shared" ca="1" si="31"/>
        <v>0</v>
      </c>
      <c r="V114" s="44">
        <f t="shared" ca="1" si="31"/>
        <v>0</v>
      </c>
      <c r="W114" s="44">
        <f t="shared" ca="1" si="31"/>
        <v>0</v>
      </c>
      <c r="X114" s="44">
        <f t="shared" ca="1" si="31"/>
        <v>0</v>
      </c>
      <c r="Y114" s="44">
        <f t="shared" ca="1" si="31"/>
        <v>0</v>
      </c>
      <c r="Z114" s="44">
        <f t="shared" ca="1" si="31"/>
        <v>0</v>
      </c>
      <c r="AA114" s="44">
        <f t="shared" ca="1" si="31"/>
        <v>0</v>
      </c>
      <c r="AB114" s="44">
        <f t="shared" ca="1" si="31"/>
        <v>0</v>
      </c>
      <c r="BC114" s="44">
        <f t="shared" ca="1" si="2"/>
        <v>326.8</v>
      </c>
      <c r="BD114" s="44">
        <f t="shared" ca="1" si="3"/>
        <v>358.63</v>
      </c>
      <c r="BE114" s="44">
        <f t="shared" ca="1" si="4"/>
        <v>304.52</v>
      </c>
      <c r="BF114" s="44">
        <f t="shared" ca="1" si="5"/>
        <v>215.45</v>
      </c>
      <c r="BG114" s="44">
        <f t="shared" ca="1" si="6"/>
        <v>190.2</v>
      </c>
      <c r="BH114" s="44">
        <f t="shared" ca="1" si="7"/>
        <v>202.66</v>
      </c>
      <c r="BI114" s="44">
        <f t="shared" ca="1" si="8"/>
        <v>173.87</v>
      </c>
      <c r="BJ114" s="44">
        <f t="shared" ca="1" si="9"/>
        <v>145.72</v>
      </c>
      <c r="BK114" s="44">
        <f t="shared" ca="1" si="10"/>
        <v>157.80000000000001</v>
      </c>
      <c r="BL114" s="44">
        <f t="shared" ca="1" si="11"/>
        <v>188.11</v>
      </c>
      <c r="BM114" s="44">
        <f t="shared" ca="1" si="12"/>
        <v>182.71</v>
      </c>
      <c r="BN114" s="44">
        <f t="shared" ca="1" si="13"/>
        <v>230</v>
      </c>
      <c r="BO114" s="44">
        <f t="shared" ca="1" si="14"/>
        <v>0</v>
      </c>
      <c r="BP114" s="44">
        <f t="shared" ca="1" si="15"/>
        <v>0</v>
      </c>
      <c r="BQ114" s="44">
        <f t="shared" ca="1" si="16"/>
        <v>0</v>
      </c>
      <c r="BR114" s="44">
        <f t="shared" ca="1" si="17"/>
        <v>0</v>
      </c>
      <c r="BS114" s="44">
        <f t="shared" ca="1" si="18"/>
        <v>0</v>
      </c>
      <c r="BT114" s="44">
        <f t="shared" ca="1" si="19"/>
        <v>0</v>
      </c>
      <c r="BU114" s="44">
        <f t="shared" ca="1" si="20"/>
        <v>0</v>
      </c>
      <c r="BV114" s="44">
        <f t="shared" ca="1" si="21"/>
        <v>0</v>
      </c>
      <c r="BW114" s="44">
        <f t="shared" ca="1" si="22"/>
        <v>0</v>
      </c>
      <c r="BX114" s="44">
        <f t="shared" ca="1" si="23"/>
        <v>0</v>
      </c>
      <c r="BY114" s="44">
        <f t="shared" ca="1" si="24"/>
        <v>0</v>
      </c>
      <c r="BZ114" s="44">
        <f t="shared" ca="1" si="25"/>
        <v>0</v>
      </c>
      <c r="CA114" s="44">
        <f t="shared" ca="1" si="26"/>
        <v>0</v>
      </c>
      <c r="CB114" s="44">
        <f t="shared" ca="1" si="27"/>
        <v>0</v>
      </c>
    </row>
    <row r="115" spans="1:80" x14ac:dyDescent="0.25">
      <c r="A115" s="129">
        <v>48</v>
      </c>
      <c r="B115" s="44"/>
      <c r="C115" s="44">
        <f t="shared" ca="1" si="30"/>
        <v>334</v>
      </c>
      <c r="D115" s="44">
        <f t="shared" ca="1" si="30"/>
        <v>367</v>
      </c>
      <c r="E115" s="44">
        <f t="shared" ca="1" si="30"/>
        <v>312</v>
      </c>
      <c r="F115" s="44">
        <f t="shared" ca="1" si="29"/>
        <v>221</v>
      </c>
      <c r="G115" s="44">
        <f t="shared" ca="1" si="29"/>
        <v>195</v>
      </c>
      <c r="H115" s="44">
        <f t="shared" ca="1" si="29"/>
        <v>208</v>
      </c>
      <c r="I115" s="44">
        <f t="shared" ca="1" si="29"/>
        <v>178</v>
      </c>
      <c r="J115" s="44">
        <f t="shared" ca="1" si="29"/>
        <v>149</v>
      </c>
      <c r="K115" s="44">
        <f t="shared" ca="1" si="29"/>
        <v>162</v>
      </c>
      <c r="L115" s="44">
        <f t="shared" ca="1" si="29"/>
        <v>193</v>
      </c>
      <c r="M115" s="44">
        <f t="shared" ca="1" si="29"/>
        <v>187</v>
      </c>
      <c r="N115" s="44">
        <f t="shared" ca="1" si="29"/>
        <v>235</v>
      </c>
      <c r="O115" s="44">
        <f t="shared" ca="1" si="31"/>
        <v>0</v>
      </c>
      <c r="P115" s="44">
        <f t="shared" ca="1" si="31"/>
        <v>0</v>
      </c>
      <c r="Q115" s="44">
        <f t="shared" ca="1" si="31"/>
        <v>0</v>
      </c>
      <c r="R115" s="44">
        <f t="shared" ca="1" si="31"/>
        <v>0</v>
      </c>
      <c r="S115" s="44">
        <f t="shared" ca="1" si="31"/>
        <v>0</v>
      </c>
      <c r="T115" s="44">
        <f t="shared" ca="1" si="31"/>
        <v>0</v>
      </c>
      <c r="U115" s="44">
        <f t="shared" ca="1" si="31"/>
        <v>0</v>
      </c>
      <c r="V115" s="44">
        <f t="shared" ca="1" si="31"/>
        <v>0</v>
      </c>
      <c r="W115" s="44">
        <f t="shared" ca="1" si="31"/>
        <v>0</v>
      </c>
      <c r="X115" s="44">
        <f t="shared" ca="1" si="31"/>
        <v>0</v>
      </c>
      <c r="Y115" s="44">
        <f t="shared" ca="1" si="31"/>
        <v>0</v>
      </c>
      <c r="Z115" s="44">
        <f t="shared" ca="1" si="31"/>
        <v>0</v>
      </c>
      <c r="AA115" s="44">
        <f t="shared" ca="1" si="31"/>
        <v>0</v>
      </c>
      <c r="AB115" s="44">
        <f t="shared" ca="1" si="31"/>
        <v>0</v>
      </c>
      <c r="BC115" s="44">
        <f t="shared" ca="1" si="2"/>
        <v>334.1</v>
      </c>
      <c r="BD115" s="44">
        <f t="shared" ca="1" si="3"/>
        <v>367.2</v>
      </c>
      <c r="BE115" s="44">
        <f t="shared" ca="1" si="4"/>
        <v>312.29000000000002</v>
      </c>
      <c r="BF115" s="44">
        <f t="shared" ca="1" si="5"/>
        <v>221.04</v>
      </c>
      <c r="BG115" s="44">
        <f t="shared" ca="1" si="6"/>
        <v>194.64</v>
      </c>
      <c r="BH115" s="44">
        <f t="shared" ca="1" si="7"/>
        <v>207.96</v>
      </c>
      <c r="BI115" s="44">
        <f t="shared" ca="1" si="8"/>
        <v>178.37</v>
      </c>
      <c r="BJ115" s="44">
        <f t="shared" ca="1" si="9"/>
        <v>149.47999999999999</v>
      </c>
      <c r="BK115" s="44">
        <f t="shared" ca="1" si="10"/>
        <v>161.52000000000001</v>
      </c>
      <c r="BL115" s="44">
        <f t="shared" ca="1" si="11"/>
        <v>192.89</v>
      </c>
      <c r="BM115" s="44">
        <f t="shared" ca="1" si="12"/>
        <v>187.28</v>
      </c>
      <c r="BN115" s="44">
        <f t="shared" ca="1" si="13"/>
        <v>235.11</v>
      </c>
      <c r="BO115" s="44">
        <f t="shared" ca="1" si="14"/>
        <v>0</v>
      </c>
      <c r="BP115" s="44">
        <f t="shared" ca="1" si="15"/>
        <v>0</v>
      </c>
      <c r="BQ115" s="44">
        <f t="shared" ca="1" si="16"/>
        <v>0</v>
      </c>
      <c r="BR115" s="44">
        <f t="shared" ca="1" si="17"/>
        <v>0</v>
      </c>
      <c r="BS115" s="44">
        <f t="shared" ca="1" si="18"/>
        <v>0</v>
      </c>
      <c r="BT115" s="44">
        <f t="shared" ca="1" si="19"/>
        <v>0</v>
      </c>
      <c r="BU115" s="44">
        <f t="shared" ca="1" si="20"/>
        <v>0</v>
      </c>
      <c r="BV115" s="44">
        <f t="shared" ca="1" si="21"/>
        <v>0</v>
      </c>
      <c r="BW115" s="44">
        <f t="shared" ca="1" si="22"/>
        <v>0</v>
      </c>
      <c r="BX115" s="44">
        <f t="shared" ca="1" si="23"/>
        <v>0</v>
      </c>
      <c r="BY115" s="44">
        <f t="shared" ca="1" si="24"/>
        <v>0</v>
      </c>
      <c r="BZ115" s="44">
        <f t="shared" ca="1" si="25"/>
        <v>0</v>
      </c>
      <c r="CA115" s="44">
        <f t="shared" ca="1" si="26"/>
        <v>0</v>
      </c>
      <c r="CB115" s="44">
        <f t="shared" ca="1" si="27"/>
        <v>0</v>
      </c>
    </row>
    <row r="116" spans="1:80" x14ac:dyDescent="0.25">
      <c r="A116" s="129">
        <v>49</v>
      </c>
      <c r="B116" s="44"/>
      <c r="C116" s="44">
        <f t="shared" ca="1" si="30"/>
        <v>508</v>
      </c>
      <c r="D116" s="44">
        <f t="shared" ca="1" si="30"/>
        <v>533</v>
      </c>
      <c r="E116" s="44">
        <f t="shared" ca="1" si="30"/>
        <v>443</v>
      </c>
      <c r="F116" s="44">
        <f t="shared" ca="1" si="29"/>
        <v>320</v>
      </c>
      <c r="G116" s="44">
        <f t="shared" ca="1" si="29"/>
        <v>298</v>
      </c>
      <c r="H116" s="44">
        <f t="shared" ca="1" si="29"/>
        <v>318</v>
      </c>
      <c r="I116" s="44">
        <f t="shared" ca="1" si="29"/>
        <v>274</v>
      </c>
      <c r="J116" s="44">
        <f t="shared" ca="1" si="29"/>
        <v>227</v>
      </c>
      <c r="K116" s="44">
        <f t="shared" ca="1" si="29"/>
        <v>254</v>
      </c>
      <c r="L116" s="44">
        <f t="shared" ca="1" si="29"/>
        <v>304</v>
      </c>
      <c r="M116" s="44">
        <f t="shared" ca="1" si="29"/>
        <v>287</v>
      </c>
      <c r="N116" s="44">
        <f t="shared" ca="1" si="29"/>
        <v>349</v>
      </c>
      <c r="O116" s="44">
        <f t="shared" ca="1" si="31"/>
        <v>0</v>
      </c>
      <c r="P116" s="44">
        <f t="shared" ca="1" si="31"/>
        <v>0</v>
      </c>
      <c r="Q116" s="44">
        <f t="shared" ca="1" si="31"/>
        <v>0</v>
      </c>
      <c r="R116" s="44">
        <f t="shared" ca="1" si="31"/>
        <v>0</v>
      </c>
      <c r="S116" s="44">
        <f t="shared" ca="1" si="31"/>
        <v>0</v>
      </c>
      <c r="T116" s="44">
        <f t="shared" ca="1" si="31"/>
        <v>0</v>
      </c>
      <c r="U116" s="44">
        <f t="shared" ca="1" si="31"/>
        <v>0</v>
      </c>
      <c r="V116" s="44">
        <f t="shared" ca="1" si="31"/>
        <v>0</v>
      </c>
      <c r="W116" s="44">
        <f t="shared" ca="1" si="31"/>
        <v>0</v>
      </c>
      <c r="X116" s="44">
        <f t="shared" ca="1" si="31"/>
        <v>0</v>
      </c>
      <c r="Y116" s="44">
        <f t="shared" ca="1" si="31"/>
        <v>0</v>
      </c>
      <c r="Z116" s="44">
        <f t="shared" ca="1" si="31"/>
        <v>0</v>
      </c>
      <c r="AA116" s="44">
        <f t="shared" ca="1" si="31"/>
        <v>0</v>
      </c>
      <c r="AB116" s="44">
        <f t="shared" ca="1" si="31"/>
        <v>0</v>
      </c>
      <c r="BC116" s="44">
        <f t="shared" ca="1" si="2"/>
        <v>507.96</v>
      </c>
      <c r="BD116" s="44">
        <f t="shared" ca="1" si="3"/>
        <v>533.12</v>
      </c>
      <c r="BE116" s="44">
        <f t="shared" ca="1" si="4"/>
        <v>443.32</v>
      </c>
      <c r="BF116" s="44">
        <f t="shared" ca="1" si="5"/>
        <v>319.85000000000002</v>
      </c>
      <c r="BG116" s="44">
        <f t="shared" ca="1" si="6"/>
        <v>298.18</v>
      </c>
      <c r="BH116" s="44">
        <f t="shared" ca="1" si="7"/>
        <v>318.26</v>
      </c>
      <c r="BI116" s="44">
        <f t="shared" ca="1" si="8"/>
        <v>274.12</v>
      </c>
      <c r="BJ116" s="44">
        <f t="shared" ca="1" si="9"/>
        <v>227.25</v>
      </c>
      <c r="BK116" s="44">
        <f t="shared" ca="1" si="10"/>
        <v>254.14</v>
      </c>
      <c r="BL116" s="44">
        <f t="shared" ca="1" si="11"/>
        <v>303.95999999999998</v>
      </c>
      <c r="BM116" s="44">
        <f t="shared" ca="1" si="12"/>
        <v>286.77</v>
      </c>
      <c r="BN116" s="44">
        <f t="shared" ca="1" si="13"/>
        <v>349.32</v>
      </c>
      <c r="BO116" s="44">
        <f t="shared" ca="1" si="14"/>
        <v>0</v>
      </c>
      <c r="BP116" s="44">
        <f t="shared" ca="1" si="15"/>
        <v>0</v>
      </c>
      <c r="BQ116" s="44">
        <f t="shared" ca="1" si="16"/>
        <v>0</v>
      </c>
      <c r="BR116" s="44">
        <f t="shared" ca="1" si="17"/>
        <v>0</v>
      </c>
      <c r="BS116" s="44">
        <f t="shared" ca="1" si="18"/>
        <v>0</v>
      </c>
      <c r="BT116" s="44">
        <f t="shared" ca="1" si="19"/>
        <v>0</v>
      </c>
      <c r="BU116" s="44">
        <f t="shared" ca="1" si="20"/>
        <v>0</v>
      </c>
      <c r="BV116" s="44">
        <f t="shared" ca="1" si="21"/>
        <v>0</v>
      </c>
      <c r="BW116" s="44">
        <f t="shared" ca="1" si="22"/>
        <v>0</v>
      </c>
      <c r="BX116" s="44">
        <f t="shared" ca="1" si="23"/>
        <v>0</v>
      </c>
      <c r="BY116" s="44">
        <f t="shared" ca="1" si="24"/>
        <v>0</v>
      </c>
      <c r="BZ116" s="44">
        <f t="shared" ca="1" si="25"/>
        <v>0</v>
      </c>
      <c r="CA116" s="44">
        <f t="shared" ca="1" si="26"/>
        <v>0</v>
      </c>
      <c r="CB116" s="44">
        <f t="shared" ca="1" si="27"/>
        <v>0</v>
      </c>
    </row>
    <row r="117" spans="1:80" x14ac:dyDescent="0.25">
      <c r="A117" s="129">
        <v>50</v>
      </c>
      <c r="B117" s="44"/>
      <c r="C117" s="44">
        <f t="shared" ca="1" si="30"/>
        <v>659</v>
      </c>
      <c r="D117" s="44">
        <f t="shared" ca="1" si="30"/>
        <v>701</v>
      </c>
      <c r="E117" s="44">
        <f t="shared" ca="1" si="30"/>
        <v>596</v>
      </c>
      <c r="F117" s="44">
        <f t="shared" ca="1" si="29"/>
        <v>440</v>
      </c>
      <c r="G117" s="44">
        <f t="shared" ca="1" si="29"/>
        <v>406</v>
      </c>
      <c r="H117" s="44">
        <f t="shared" ca="1" si="29"/>
        <v>430</v>
      </c>
      <c r="I117" s="44">
        <f t="shared" ref="I117:N159" ca="1" si="32">IF(BI117&lt;=0,0,MAX(1,ROUND(BI117,0)))</f>
        <v>367</v>
      </c>
      <c r="J117" s="44">
        <f t="shared" ca="1" si="32"/>
        <v>309</v>
      </c>
      <c r="K117" s="44">
        <f t="shared" ca="1" si="32"/>
        <v>338</v>
      </c>
      <c r="L117" s="44">
        <f t="shared" ca="1" si="32"/>
        <v>397</v>
      </c>
      <c r="M117" s="44">
        <f t="shared" ca="1" si="32"/>
        <v>381</v>
      </c>
      <c r="N117" s="44">
        <f t="shared" ca="1" si="32"/>
        <v>463</v>
      </c>
      <c r="O117" s="44">
        <f t="shared" ca="1" si="31"/>
        <v>0</v>
      </c>
      <c r="P117" s="44">
        <f t="shared" ca="1" si="31"/>
        <v>0</v>
      </c>
      <c r="Q117" s="44">
        <f t="shared" ca="1" si="31"/>
        <v>0</v>
      </c>
      <c r="R117" s="44">
        <f t="shared" ca="1" si="31"/>
        <v>0</v>
      </c>
      <c r="S117" s="44">
        <f t="shared" ca="1" si="31"/>
        <v>0</v>
      </c>
      <c r="T117" s="44">
        <f t="shared" ca="1" si="31"/>
        <v>0</v>
      </c>
      <c r="U117" s="44">
        <f t="shared" ca="1" si="31"/>
        <v>0</v>
      </c>
      <c r="V117" s="44">
        <f t="shared" ca="1" si="31"/>
        <v>0</v>
      </c>
      <c r="W117" s="44">
        <f t="shared" ca="1" si="31"/>
        <v>0</v>
      </c>
      <c r="X117" s="44">
        <f t="shared" ca="1" si="31"/>
        <v>0</v>
      </c>
      <c r="Y117" s="44">
        <f t="shared" ca="1" si="31"/>
        <v>0</v>
      </c>
      <c r="Z117" s="44">
        <f t="shared" ca="1" si="31"/>
        <v>0</v>
      </c>
      <c r="AA117" s="44">
        <f t="shared" ca="1" si="31"/>
        <v>0</v>
      </c>
      <c r="AB117" s="44">
        <f t="shared" ca="1" si="31"/>
        <v>0</v>
      </c>
      <c r="BC117" s="44">
        <f t="shared" ca="1" si="2"/>
        <v>659.34</v>
      </c>
      <c r="BD117" s="44">
        <f t="shared" ca="1" si="3"/>
        <v>701.47</v>
      </c>
      <c r="BE117" s="44">
        <f t="shared" ca="1" si="4"/>
        <v>596.01</v>
      </c>
      <c r="BF117" s="44">
        <f t="shared" ca="1" si="5"/>
        <v>440.3</v>
      </c>
      <c r="BG117" s="44">
        <f t="shared" ca="1" si="6"/>
        <v>406.26</v>
      </c>
      <c r="BH117" s="44">
        <f t="shared" ca="1" si="7"/>
        <v>430.47</v>
      </c>
      <c r="BI117" s="44">
        <f t="shared" ca="1" si="8"/>
        <v>366.72</v>
      </c>
      <c r="BJ117" s="44">
        <f t="shared" ca="1" si="9"/>
        <v>308.85000000000002</v>
      </c>
      <c r="BK117" s="44">
        <f t="shared" ca="1" si="10"/>
        <v>337.61</v>
      </c>
      <c r="BL117" s="44">
        <f t="shared" ca="1" si="11"/>
        <v>396.87</v>
      </c>
      <c r="BM117" s="44">
        <f t="shared" ca="1" si="12"/>
        <v>381.15</v>
      </c>
      <c r="BN117" s="44">
        <f t="shared" ca="1" si="13"/>
        <v>463.03</v>
      </c>
      <c r="BO117" s="44">
        <f t="shared" ca="1" si="14"/>
        <v>0</v>
      </c>
      <c r="BP117" s="44">
        <f t="shared" ca="1" si="15"/>
        <v>0</v>
      </c>
      <c r="BQ117" s="44">
        <f t="shared" ca="1" si="16"/>
        <v>0</v>
      </c>
      <c r="BR117" s="44">
        <f t="shared" ca="1" si="17"/>
        <v>0</v>
      </c>
      <c r="BS117" s="44">
        <f t="shared" ca="1" si="18"/>
        <v>0</v>
      </c>
      <c r="BT117" s="44">
        <f t="shared" ca="1" si="19"/>
        <v>0</v>
      </c>
      <c r="BU117" s="44">
        <f t="shared" ca="1" si="20"/>
        <v>0</v>
      </c>
      <c r="BV117" s="44">
        <f t="shared" ca="1" si="21"/>
        <v>0</v>
      </c>
      <c r="BW117" s="44">
        <f t="shared" ca="1" si="22"/>
        <v>0</v>
      </c>
      <c r="BX117" s="44">
        <f t="shared" ca="1" si="23"/>
        <v>0</v>
      </c>
      <c r="BY117" s="44">
        <f t="shared" ca="1" si="24"/>
        <v>0</v>
      </c>
      <c r="BZ117" s="44">
        <f t="shared" ca="1" si="25"/>
        <v>0</v>
      </c>
      <c r="CA117" s="44">
        <f t="shared" ca="1" si="26"/>
        <v>0</v>
      </c>
      <c r="CB117" s="44">
        <f t="shared" ca="1" si="27"/>
        <v>0</v>
      </c>
    </row>
    <row r="118" spans="1:80" x14ac:dyDescent="0.25">
      <c r="A118" s="129">
        <v>51</v>
      </c>
      <c r="B118" s="44"/>
      <c r="C118" s="44">
        <f t="shared" ca="1" si="30"/>
        <v>670</v>
      </c>
      <c r="D118" s="44">
        <f t="shared" ca="1" si="30"/>
        <v>714</v>
      </c>
      <c r="E118" s="44">
        <f t="shared" ca="1" si="30"/>
        <v>608</v>
      </c>
      <c r="F118" s="44">
        <f t="shared" ca="1" si="30"/>
        <v>450</v>
      </c>
      <c r="G118" s="44">
        <f t="shared" ca="1" si="30"/>
        <v>414</v>
      </c>
      <c r="H118" s="44">
        <f t="shared" ca="1" si="30"/>
        <v>439</v>
      </c>
      <c r="I118" s="44">
        <f t="shared" ca="1" si="32"/>
        <v>374</v>
      </c>
      <c r="J118" s="44">
        <f t="shared" ca="1" si="32"/>
        <v>315</v>
      </c>
      <c r="K118" s="44">
        <f t="shared" ca="1" si="32"/>
        <v>344</v>
      </c>
      <c r="L118" s="44">
        <f t="shared" ca="1" si="32"/>
        <v>404</v>
      </c>
      <c r="M118" s="44">
        <f t="shared" ca="1" si="32"/>
        <v>389</v>
      </c>
      <c r="N118" s="44">
        <f t="shared" ca="1" si="32"/>
        <v>471</v>
      </c>
      <c r="O118" s="44">
        <f t="shared" ca="1" si="31"/>
        <v>0</v>
      </c>
      <c r="P118" s="44">
        <f t="shared" ca="1" si="31"/>
        <v>0</v>
      </c>
      <c r="Q118" s="44">
        <f t="shared" ca="1" si="31"/>
        <v>0</v>
      </c>
      <c r="R118" s="44">
        <f t="shared" ca="1" si="31"/>
        <v>0</v>
      </c>
      <c r="S118" s="44">
        <f t="shared" ca="1" si="31"/>
        <v>0</v>
      </c>
      <c r="T118" s="44">
        <f t="shared" ca="1" si="31"/>
        <v>0</v>
      </c>
      <c r="U118" s="44">
        <f t="shared" ca="1" si="31"/>
        <v>0</v>
      </c>
      <c r="V118" s="44">
        <f t="shared" ca="1" si="31"/>
        <v>0</v>
      </c>
      <c r="W118" s="44">
        <f t="shared" ca="1" si="31"/>
        <v>0</v>
      </c>
      <c r="X118" s="44">
        <f t="shared" ca="1" si="31"/>
        <v>0</v>
      </c>
      <c r="Y118" s="44">
        <f t="shared" ca="1" si="31"/>
        <v>0</v>
      </c>
      <c r="Z118" s="44">
        <f t="shared" ca="1" si="31"/>
        <v>0</v>
      </c>
      <c r="AA118" s="44">
        <f t="shared" ca="1" si="31"/>
        <v>0</v>
      </c>
      <c r="AB118" s="44">
        <f t="shared" ca="1" si="31"/>
        <v>0</v>
      </c>
      <c r="BC118" s="44">
        <f t="shared" ca="1" si="2"/>
        <v>669.83</v>
      </c>
      <c r="BD118" s="44">
        <f t="shared" ca="1" si="3"/>
        <v>714.05</v>
      </c>
      <c r="BE118" s="44">
        <f t="shared" ca="1" si="4"/>
        <v>607.75</v>
      </c>
      <c r="BF118" s="44">
        <f t="shared" ca="1" si="5"/>
        <v>449.72</v>
      </c>
      <c r="BG118" s="44">
        <f t="shared" ca="1" si="6"/>
        <v>414.26</v>
      </c>
      <c r="BH118" s="44">
        <f t="shared" ca="1" si="7"/>
        <v>439.08</v>
      </c>
      <c r="BI118" s="44">
        <f t="shared" ca="1" si="8"/>
        <v>374.05</v>
      </c>
      <c r="BJ118" s="44">
        <f t="shared" ca="1" si="9"/>
        <v>315.22000000000003</v>
      </c>
      <c r="BK118" s="44">
        <f t="shared" ca="1" si="10"/>
        <v>343.82</v>
      </c>
      <c r="BL118" s="44">
        <f t="shared" ca="1" si="11"/>
        <v>404.12</v>
      </c>
      <c r="BM118" s="44">
        <f t="shared" ca="1" si="12"/>
        <v>388.5</v>
      </c>
      <c r="BN118" s="44">
        <f t="shared" ca="1" si="13"/>
        <v>471.17</v>
      </c>
      <c r="BO118" s="44">
        <f t="shared" ca="1" si="14"/>
        <v>0</v>
      </c>
      <c r="BP118" s="44">
        <f t="shared" ca="1" si="15"/>
        <v>0</v>
      </c>
      <c r="BQ118" s="44">
        <f t="shared" ca="1" si="16"/>
        <v>0</v>
      </c>
      <c r="BR118" s="44">
        <f t="shared" ca="1" si="17"/>
        <v>0</v>
      </c>
      <c r="BS118" s="44">
        <f t="shared" ca="1" si="18"/>
        <v>0</v>
      </c>
      <c r="BT118" s="44">
        <f t="shared" ca="1" si="19"/>
        <v>0</v>
      </c>
      <c r="BU118" s="44">
        <f t="shared" ca="1" si="20"/>
        <v>0</v>
      </c>
      <c r="BV118" s="44">
        <f t="shared" ca="1" si="21"/>
        <v>0</v>
      </c>
      <c r="BW118" s="44">
        <f t="shared" ca="1" si="22"/>
        <v>0</v>
      </c>
      <c r="BX118" s="44">
        <f t="shared" ca="1" si="23"/>
        <v>0</v>
      </c>
      <c r="BY118" s="44">
        <f t="shared" ca="1" si="24"/>
        <v>0</v>
      </c>
      <c r="BZ118" s="44">
        <f t="shared" ca="1" si="25"/>
        <v>0</v>
      </c>
      <c r="CA118" s="44">
        <f t="shared" ca="1" si="26"/>
        <v>0</v>
      </c>
      <c r="CB118" s="44">
        <f t="shared" ca="1" si="27"/>
        <v>0</v>
      </c>
    </row>
    <row r="119" spans="1:80" x14ac:dyDescent="0.25">
      <c r="A119" s="129">
        <v>52</v>
      </c>
      <c r="B119" s="44"/>
      <c r="C119" s="44">
        <f t="shared" ca="1" si="30"/>
        <v>693</v>
      </c>
      <c r="D119" s="44">
        <f t="shared" ca="1" si="30"/>
        <v>741</v>
      </c>
      <c r="E119" s="44">
        <f t="shared" ca="1" si="30"/>
        <v>632</v>
      </c>
      <c r="F119" s="44">
        <f t="shared" ca="1" si="30"/>
        <v>469</v>
      </c>
      <c r="G119" s="44">
        <f t="shared" ca="1" si="30"/>
        <v>431</v>
      </c>
      <c r="H119" s="44">
        <f t="shared" ca="1" si="30"/>
        <v>457</v>
      </c>
      <c r="I119" s="44">
        <f t="shared" ca="1" si="32"/>
        <v>389</v>
      </c>
      <c r="J119" s="44">
        <f t="shared" ca="1" si="32"/>
        <v>329</v>
      </c>
      <c r="K119" s="44">
        <f t="shared" ca="1" si="32"/>
        <v>357</v>
      </c>
      <c r="L119" s="44">
        <f t="shared" ca="1" si="32"/>
        <v>420</v>
      </c>
      <c r="M119" s="44">
        <f t="shared" ca="1" si="32"/>
        <v>404</v>
      </c>
      <c r="N119" s="44">
        <f t="shared" ca="1" si="32"/>
        <v>489</v>
      </c>
      <c r="O119" s="44">
        <f t="shared" ca="1" si="31"/>
        <v>0</v>
      </c>
      <c r="P119" s="44">
        <f t="shared" ca="1" si="31"/>
        <v>0</v>
      </c>
      <c r="Q119" s="44">
        <f t="shared" ca="1" si="31"/>
        <v>0</v>
      </c>
      <c r="R119" s="44">
        <f t="shared" ca="1" si="31"/>
        <v>0</v>
      </c>
      <c r="S119" s="44">
        <f t="shared" ca="1" si="31"/>
        <v>0</v>
      </c>
      <c r="T119" s="44">
        <f t="shared" ca="1" si="31"/>
        <v>0</v>
      </c>
      <c r="U119" s="44">
        <f t="shared" ca="1" si="31"/>
        <v>0</v>
      </c>
      <c r="V119" s="44">
        <f t="shared" ca="1" si="31"/>
        <v>0</v>
      </c>
      <c r="W119" s="44">
        <f t="shared" ca="1" si="31"/>
        <v>0</v>
      </c>
      <c r="X119" s="44">
        <f t="shared" ca="1" si="31"/>
        <v>0</v>
      </c>
      <c r="Y119" s="44">
        <f t="shared" ca="1" si="31"/>
        <v>0</v>
      </c>
      <c r="Z119" s="44">
        <f t="shared" ca="1" si="31"/>
        <v>0</v>
      </c>
      <c r="AA119" s="44">
        <f t="shared" ca="1" si="31"/>
        <v>0</v>
      </c>
      <c r="AB119" s="44">
        <f t="shared" ca="1" si="31"/>
        <v>0</v>
      </c>
      <c r="BC119" s="44">
        <f t="shared" ca="1" si="2"/>
        <v>693.33</v>
      </c>
      <c r="BD119" s="44">
        <f t="shared" ca="1" si="3"/>
        <v>740.7</v>
      </c>
      <c r="BE119" s="44">
        <f t="shared" ca="1" si="4"/>
        <v>632.26</v>
      </c>
      <c r="BF119" s="44">
        <f t="shared" ca="1" si="5"/>
        <v>469.1</v>
      </c>
      <c r="BG119" s="44">
        <f t="shared" ca="1" si="6"/>
        <v>431.49</v>
      </c>
      <c r="BH119" s="44">
        <f t="shared" ca="1" si="7"/>
        <v>457.38</v>
      </c>
      <c r="BI119" s="44">
        <f t="shared" ca="1" si="8"/>
        <v>389.32</v>
      </c>
      <c r="BJ119" s="44">
        <f t="shared" ca="1" si="9"/>
        <v>328.53</v>
      </c>
      <c r="BK119" s="44">
        <f t="shared" ca="1" si="10"/>
        <v>357.28</v>
      </c>
      <c r="BL119" s="44">
        <f t="shared" ca="1" si="11"/>
        <v>419.54</v>
      </c>
      <c r="BM119" s="44">
        <f t="shared" ca="1" si="12"/>
        <v>404.11</v>
      </c>
      <c r="BN119" s="44">
        <f t="shared" ca="1" si="13"/>
        <v>489.03</v>
      </c>
      <c r="BO119" s="44">
        <f t="shared" ca="1" si="14"/>
        <v>0</v>
      </c>
      <c r="BP119" s="44">
        <f t="shared" ca="1" si="15"/>
        <v>0</v>
      </c>
      <c r="BQ119" s="44">
        <f t="shared" ca="1" si="16"/>
        <v>0</v>
      </c>
      <c r="BR119" s="44">
        <f t="shared" ca="1" si="17"/>
        <v>0</v>
      </c>
      <c r="BS119" s="44">
        <f t="shared" ca="1" si="18"/>
        <v>0</v>
      </c>
      <c r="BT119" s="44">
        <f t="shared" ca="1" si="19"/>
        <v>0</v>
      </c>
      <c r="BU119" s="44">
        <f t="shared" ca="1" si="20"/>
        <v>0</v>
      </c>
      <c r="BV119" s="44">
        <f t="shared" ca="1" si="21"/>
        <v>0</v>
      </c>
      <c r="BW119" s="44">
        <f t="shared" ca="1" si="22"/>
        <v>0</v>
      </c>
      <c r="BX119" s="44">
        <f t="shared" ca="1" si="23"/>
        <v>0</v>
      </c>
      <c r="BY119" s="44">
        <f t="shared" ca="1" si="24"/>
        <v>0</v>
      </c>
      <c r="BZ119" s="44">
        <f t="shared" ca="1" si="25"/>
        <v>0</v>
      </c>
      <c r="CA119" s="44">
        <f t="shared" ca="1" si="26"/>
        <v>0</v>
      </c>
      <c r="CB119" s="44">
        <f t="shared" ca="1" si="27"/>
        <v>0</v>
      </c>
    </row>
    <row r="120" spans="1:80" x14ac:dyDescent="0.25">
      <c r="A120" s="129">
        <v>53</v>
      </c>
      <c r="B120" s="44"/>
      <c r="C120" s="44">
        <f t="shared" ca="1" si="30"/>
        <v>0</v>
      </c>
      <c r="D120" s="44">
        <f t="shared" ca="1" si="30"/>
        <v>0</v>
      </c>
      <c r="E120" s="44">
        <f t="shared" ca="1" si="30"/>
        <v>0</v>
      </c>
      <c r="F120" s="44">
        <f t="shared" ca="1" si="30"/>
        <v>0</v>
      </c>
      <c r="G120" s="44">
        <f t="shared" ca="1" si="30"/>
        <v>0</v>
      </c>
      <c r="H120" s="44">
        <f t="shared" ca="1" si="30"/>
        <v>0</v>
      </c>
      <c r="I120" s="44">
        <f t="shared" ca="1" si="32"/>
        <v>0</v>
      </c>
      <c r="J120" s="44">
        <f t="shared" ca="1" si="32"/>
        <v>0</v>
      </c>
      <c r="K120" s="44">
        <f t="shared" ca="1" si="32"/>
        <v>0</v>
      </c>
      <c r="L120" s="44">
        <f t="shared" ca="1" si="32"/>
        <v>0</v>
      </c>
      <c r="M120" s="44">
        <f t="shared" ca="1" si="32"/>
        <v>0</v>
      </c>
      <c r="N120" s="44">
        <f t="shared" ca="1" si="32"/>
        <v>0</v>
      </c>
      <c r="O120" s="44">
        <f t="shared" ca="1" si="31"/>
        <v>0</v>
      </c>
      <c r="P120" s="44">
        <f t="shared" ca="1" si="31"/>
        <v>0</v>
      </c>
      <c r="Q120" s="44">
        <f t="shared" ca="1" si="31"/>
        <v>0</v>
      </c>
      <c r="R120" s="44">
        <f t="shared" ca="1" si="31"/>
        <v>0</v>
      </c>
      <c r="S120" s="44">
        <f t="shared" ca="1" si="31"/>
        <v>0</v>
      </c>
      <c r="T120" s="44">
        <f t="shared" ca="1" si="31"/>
        <v>0</v>
      </c>
      <c r="U120" s="44">
        <f t="shared" ca="1" si="31"/>
        <v>0</v>
      </c>
      <c r="V120" s="44">
        <f t="shared" ca="1" si="31"/>
        <v>0</v>
      </c>
      <c r="W120" s="44">
        <f t="shared" ca="1" si="31"/>
        <v>0</v>
      </c>
      <c r="X120" s="44">
        <f t="shared" ca="1" si="31"/>
        <v>0</v>
      </c>
      <c r="Y120" s="44">
        <f t="shared" ca="1" si="31"/>
        <v>0</v>
      </c>
      <c r="Z120" s="44">
        <f t="shared" ca="1" si="31"/>
        <v>0</v>
      </c>
      <c r="AA120" s="44">
        <f t="shared" ca="1" si="31"/>
        <v>0</v>
      </c>
      <c r="AB120" s="44">
        <f t="shared" ca="1" si="31"/>
        <v>0</v>
      </c>
      <c r="BC120" s="44">
        <f t="shared" ca="1" si="2"/>
        <v>0</v>
      </c>
      <c r="BD120" s="44">
        <f t="shared" ca="1" si="3"/>
        <v>0</v>
      </c>
      <c r="BE120" s="44">
        <f t="shared" ca="1" si="4"/>
        <v>0</v>
      </c>
      <c r="BF120" s="44">
        <f t="shared" ca="1" si="5"/>
        <v>0</v>
      </c>
      <c r="BG120" s="44">
        <f t="shared" ca="1" si="6"/>
        <v>0</v>
      </c>
      <c r="BH120" s="44">
        <f t="shared" ca="1" si="7"/>
        <v>0</v>
      </c>
      <c r="BI120" s="44">
        <f t="shared" ca="1" si="8"/>
        <v>0</v>
      </c>
      <c r="BJ120" s="44">
        <f t="shared" ca="1" si="9"/>
        <v>0</v>
      </c>
      <c r="BK120" s="44">
        <f t="shared" ca="1" si="10"/>
        <v>0</v>
      </c>
      <c r="BL120" s="44">
        <f t="shared" ca="1" si="11"/>
        <v>0</v>
      </c>
      <c r="BM120" s="44">
        <f t="shared" ca="1" si="12"/>
        <v>0</v>
      </c>
      <c r="BN120" s="44">
        <f t="shared" ca="1" si="13"/>
        <v>0</v>
      </c>
      <c r="BO120" s="44">
        <f t="shared" ca="1" si="14"/>
        <v>0</v>
      </c>
      <c r="BP120" s="44">
        <f t="shared" ca="1" si="15"/>
        <v>0</v>
      </c>
      <c r="BQ120" s="44">
        <f t="shared" ca="1" si="16"/>
        <v>0</v>
      </c>
      <c r="BR120" s="44">
        <f t="shared" ca="1" si="17"/>
        <v>0</v>
      </c>
      <c r="BS120" s="44">
        <f t="shared" ca="1" si="18"/>
        <v>0</v>
      </c>
      <c r="BT120" s="44">
        <f t="shared" ca="1" si="19"/>
        <v>0</v>
      </c>
      <c r="BU120" s="44">
        <f t="shared" ca="1" si="20"/>
        <v>0</v>
      </c>
      <c r="BV120" s="44">
        <f t="shared" ca="1" si="21"/>
        <v>0</v>
      </c>
      <c r="BW120" s="44">
        <f t="shared" ca="1" si="22"/>
        <v>0</v>
      </c>
      <c r="BX120" s="44">
        <f t="shared" ca="1" si="23"/>
        <v>0</v>
      </c>
      <c r="BY120" s="44">
        <f t="shared" ca="1" si="24"/>
        <v>0</v>
      </c>
      <c r="BZ120" s="44">
        <f t="shared" ca="1" si="25"/>
        <v>0</v>
      </c>
      <c r="CA120" s="44">
        <f t="shared" ca="1" si="26"/>
        <v>0</v>
      </c>
      <c r="CB120" s="44">
        <f t="shared" ca="1" si="27"/>
        <v>0</v>
      </c>
    </row>
    <row r="121" spans="1:80" x14ac:dyDescent="0.25">
      <c r="A121" s="129">
        <v>54</v>
      </c>
      <c r="B121" s="44"/>
      <c r="C121" s="44">
        <f t="shared" ca="1" si="30"/>
        <v>159</v>
      </c>
      <c r="D121" s="44">
        <f t="shared" ca="1" si="30"/>
        <v>160</v>
      </c>
      <c r="E121" s="44">
        <f t="shared" ca="1" si="30"/>
        <v>137</v>
      </c>
      <c r="F121" s="44">
        <f t="shared" ca="1" si="30"/>
        <v>102</v>
      </c>
      <c r="G121" s="44">
        <f t="shared" ca="1" si="30"/>
        <v>126</v>
      </c>
      <c r="H121" s="44">
        <f t="shared" ca="1" si="30"/>
        <v>162</v>
      </c>
      <c r="I121" s="44">
        <f t="shared" ca="1" si="32"/>
        <v>164</v>
      </c>
      <c r="J121" s="44">
        <f t="shared" ca="1" si="32"/>
        <v>134</v>
      </c>
      <c r="K121" s="44">
        <f t="shared" ca="1" si="32"/>
        <v>148</v>
      </c>
      <c r="L121" s="44">
        <f t="shared" ca="1" si="32"/>
        <v>194</v>
      </c>
      <c r="M121" s="44">
        <f t="shared" ca="1" si="32"/>
        <v>158</v>
      </c>
      <c r="N121" s="44">
        <f t="shared" ca="1" si="32"/>
        <v>140</v>
      </c>
      <c r="O121" s="44">
        <f t="shared" ca="1" si="31"/>
        <v>0</v>
      </c>
      <c r="P121" s="44">
        <f t="shared" ca="1" si="31"/>
        <v>0</v>
      </c>
      <c r="Q121" s="44">
        <f t="shared" ca="1" si="31"/>
        <v>0</v>
      </c>
      <c r="R121" s="44">
        <f t="shared" ca="1" si="31"/>
        <v>0</v>
      </c>
      <c r="S121" s="44">
        <f t="shared" ca="1" si="31"/>
        <v>0</v>
      </c>
      <c r="T121" s="44">
        <f t="shared" ca="1" si="31"/>
        <v>0</v>
      </c>
      <c r="U121" s="44">
        <f t="shared" ca="1" si="31"/>
        <v>0</v>
      </c>
      <c r="V121" s="44">
        <f t="shared" ca="1" si="31"/>
        <v>0</v>
      </c>
      <c r="W121" s="44">
        <f t="shared" ca="1" si="31"/>
        <v>0</v>
      </c>
      <c r="X121" s="44">
        <f t="shared" ca="1" si="31"/>
        <v>0</v>
      </c>
      <c r="Y121" s="44">
        <f t="shared" ca="1" si="31"/>
        <v>0</v>
      </c>
      <c r="Z121" s="44">
        <f t="shared" ca="1" si="31"/>
        <v>0</v>
      </c>
      <c r="AA121" s="44">
        <f t="shared" ca="1" si="31"/>
        <v>0</v>
      </c>
      <c r="AB121" s="44">
        <f t="shared" ca="1" si="31"/>
        <v>0</v>
      </c>
      <c r="BC121" s="44">
        <f t="shared" ca="1" si="2"/>
        <v>158.83000000000001</v>
      </c>
      <c r="BD121" s="44">
        <f t="shared" ca="1" si="3"/>
        <v>160.22999999999999</v>
      </c>
      <c r="BE121" s="44">
        <f t="shared" ca="1" si="4"/>
        <v>137.06</v>
      </c>
      <c r="BF121" s="44">
        <f t="shared" ca="1" si="5"/>
        <v>102.17</v>
      </c>
      <c r="BG121" s="44">
        <f t="shared" ca="1" si="6"/>
        <v>126.46</v>
      </c>
      <c r="BH121" s="44">
        <f t="shared" ca="1" si="7"/>
        <v>161.94</v>
      </c>
      <c r="BI121" s="44">
        <f t="shared" ca="1" si="8"/>
        <v>164.08</v>
      </c>
      <c r="BJ121" s="44">
        <f t="shared" ca="1" si="9"/>
        <v>134.13</v>
      </c>
      <c r="BK121" s="44">
        <f t="shared" ca="1" si="10"/>
        <v>147.78</v>
      </c>
      <c r="BL121" s="44">
        <f t="shared" ca="1" si="11"/>
        <v>194.38</v>
      </c>
      <c r="BM121" s="44">
        <f t="shared" ca="1" si="12"/>
        <v>157.94999999999999</v>
      </c>
      <c r="BN121" s="44">
        <f t="shared" ca="1" si="13"/>
        <v>139.81</v>
      </c>
      <c r="BO121" s="44">
        <f t="shared" ca="1" si="14"/>
        <v>0</v>
      </c>
      <c r="BP121" s="44">
        <f t="shared" ca="1" si="15"/>
        <v>0</v>
      </c>
      <c r="BQ121" s="44">
        <f t="shared" ca="1" si="16"/>
        <v>0</v>
      </c>
      <c r="BR121" s="44">
        <f t="shared" ca="1" si="17"/>
        <v>0</v>
      </c>
      <c r="BS121" s="44">
        <f t="shared" ca="1" si="18"/>
        <v>0</v>
      </c>
      <c r="BT121" s="44">
        <f t="shared" ca="1" si="19"/>
        <v>0</v>
      </c>
      <c r="BU121" s="44">
        <f t="shared" ca="1" si="20"/>
        <v>0</v>
      </c>
      <c r="BV121" s="44">
        <f t="shared" ca="1" si="21"/>
        <v>0</v>
      </c>
      <c r="BW121" s="44">
        <f t="shared" ca="1" si="22"/>
        <v>0</v>
      </c>
      <c r="BX121" s="44">
        <f t="shared" ca="1" si="23"/>
        <v>0</v>
      </c>
      <c r="BY121" s="44">
        <f t="shared" ca="1" si="24"/>
        <v>0</v>
      </c>
      <c r="BZ121" s="44">
        <f t="shared" ca="1" si="25"/>
        <v>0</v>
      </c>
      <c r="CA121" s="44">
        <f t="shared" ca="1" si="26"/>
        <v>0</v>
      </c>
      <c r="CB121" s="44">
        <f t="shared" ca="1" si="27"/>
        <v>0</v>
      </c>
    </row>
    <row r="122" spans="1:80" x14ac:dyDescent="0.25">
      <c r="A122" s="129">
        <v>55</v>
      </c>
      <c r="B122" s="44"/>
      <c r="C122" s="44">
        <f t="shared" ca="1" si="30"/>
        <v>187</v>
      </c>
      <c r="D122" s="44">
        <f t="shared" ca="1" si="30"/>
        <v>186</v>
      </c>
      <c r="E122" s="44">
        <f t="shared" ca="1" si="30"/>
        <v>159</v>
      </c>
      <c r="F122" s="44">
        <f t="shared" ca="1" si="30"/>
        <v>118</v>
      </c>
      <c r="G122" s="44">
        <f t="shared" ca="1" si="30"/>
        <v>145</v>
      </c>
      <c r="H122" s="44">
        <f t="shared" ca="1" si="30"/>
        <v>184</v>
      </c>
      <c r="I122" s="44">
        <f t="shared" ca="1" si="32"/>
        <v>185</v>
      </c>
      <c r="J122" s="44">
        <f t="shared" ca="1" si="32"/>
        <v>150</v>
      </c>
      <c r="K122" s="44">
        <f t="shared" ca="1" si="32"/>
        <v>168</v>
      </c>
      <c r="L122" s="44">
        <f t="shared" ca="1" si="32"/>
        <v>220</v>
      </c>
      <c r="M122" s="44">
        <f t="shared" ca="1" si="32"/>
        <v>179</v>
      </c>
      <c r="N122" s="44">
        <f t="shared" ca="1" si="32"/>
        <v>160</v>
      </c>
      <c r="O122" s="44">
        <f t="shared" ca="1" si="31"/>
        <v>0</v>
      </c>
      <c r="P122" s="44">
        <f t="shared" ca="1" si="31"/>
        <v>0</v>
      </c>
      <c r="Q122" s="44">
        <f t="shared" ca="1" si="31"/>
        <v>0</v>
      </c>
      <c r="R122" s="44">
        <f t="shared" ca="1" si="31"/>
        <v>0</v>
      </c>
      <c r="S122" s="44">
        <f t="shared" ca="1" si="31"/>
        <v>0</v>
      </c>
      <c r="T122" s="44">
        <f t="shared" ca="1" si="31"/>
        <v>0</v>
      </c>
      <c r="U122" s="44">
        <f t="shared" ca="1" si="31"/>
        <v>0</v>
      </c>
      <c r="V122" s="44">
        <f t="shared" ca="1" si="31"/>
        <v>0</v>
      </c>
      <c r="W122" s="44">
        <f t="shared" ca="1" si="31"/>
        <v>0</v>
      </c>
      <c r="X122" s="44">
        <f t="shared" ref="O122:AB140" ca="1" si="33">IF(BX122&lt;=0,0,MAX(1,ROUND(BX122,0)))</f>
        <v>0</v>
      </c>
      <c r="Y122" s="44">
        <f t="shared" ca="1" si="33"/>
        <v>0</v>
      </c>
      <c r="Z122" s="44">
        <f t="shared" ca="1" si="33"/>
        <v>0</v>
      </c>
      <c r="AA122" s="44">
        <f t="shared" ca="1" si="33"/>
        <v>0</v>
      </c>
      <c r="AB122" s="44">
        <f t="shared" ca="1" si="33"/>
        <v>0</v>
      </c>
      <c r="BC122" s="44">
        <f t="shared" ca="1" si="2"/>
        <v>186.65</v>
      </c>
      <c r="BD122" s="44">
        <f t="shared" ca="1" si="3"/>
        <v>186.49</v>
      </c>
      <c r="BE122" s="44">
        <f t="shared" ca="1" si="4"/>
        <v>158.62</v>
      </c>
      <c r="BF122" s="44">
        <f t="shared" ca="1" si="5"/>
        <v>117.88</v>
      </c>
      <c r="BG122" s="44">
        <f t="shared" ca="1" si="6"/>
        <v>144.88</v>
      </c>
      <c r="BH122" s="44">
        <f t="shared" ca="1" si="7"/>
        <v>184.32</v>
      </c>
      <c r="BI122" s="44">
        <f t="shared" ca="1" si="8"/>
        <v>184.55</v>
      </c>
      <c r="BJ122" s="44">
        <f t="shared" ca="1" si="9"/>
        <v>150.46</v>
      </c>
      <c r="BK122" s="44">
        <f t="shared" ca="1" si="10"/>
        <v>167.5</v>
      </c>
      <c r="BL122" s="44">
        <f t="shared" ca="1" si="11"/>
        <v>219.62</v>
      </c>
      <c r="BM122" s="44">
        <f t="shared" ca="1" si="12"/>
        <v>179.24</v>
      </c>
      <c r="BN122" s="44">
        <f t="shared" ca="1" si="13"/>
        <v>160.32</v>
      </c>
      <c r="BO122" s="44">
        <f t="shared" ca="1" si="14"/>
        <v>0</v>
      </c>
      <c r="BP122" s="44">
        <f t="shared" ca="1" si="15"/>
        <v>0</v>
      </c>
      <c r="BQ122" s="44">
        <f t="shared" ca="1" si="16"/>
        <v>0</v>
      </c>
      <c r="BR122" s="44">
        <f t="shared" ca="1" si="17"/>
        <v>0</v>
      </c>
      <c r="BS122" s="44">
        <f t="shared" ca="1" si="18"/>
        <v>0</v>
      </c>
      <c r="BT122" s="44">
        <f t="shared" ca="1" si="19"/>
        <v>0</v>
      </c>
      <c r="BU122" s="44">
        <f t="shared" ca="1" si="20"/>
        <v>0</v>
      </c>
      <c r="BV122" s="44">
        <f t="shared" ca="1" si="21"/>
        <v>0</v>
      </c>
      <c r="BW122" s="44">
        <f t="shared" ca="1" si="22"/>
        <v>0</v>
      </c>
      <c r="BX122" s="44">
        <f t="shared" ca="1" si="23"/>
        <v>0</v>
      </c>
      <c r="BY122" s="44">
        <f t="shared" ca="1" si="24"/>
        <v>0</v>
      </c>
      <c r="BZ122" s="44">
        <f t="shared" ca="1" si="25"/>
        <v>0</v>
      </c>
      <c r="CA122" s="44">
        <f t="shared" ca="1" si="26"/>
        <v>0</v>
      </c>
      <c r="CB122" s="44">
        <f t="shared" ca="1" si="27"/>
        <v>0</v>
      </c>
    </row>
    <row r="123" spans="1:80" x14ac:dyDescent="0.25">
      <c r="A123" s="129">
        <v>56</v>
      </c>
      <c r="B123" s="44"/>
      <c r="C123" s="44">
        <f t="shared" ca="1" si="30"/>
        <v>0</v>
      </c>
      <c r="D123" s="44">
        <f t="shared" ca="1" si="30"/>
        <v>0</v>
      </c>
      <c r="E123" s="44">
        <f t="shared" ca="1" si="30"/>
        <v>0</v>
      </c>
      <c r="F123" s="44">
        <f t="shared" ca="1" si="30"/>
        <v>0</v>
      </c>
      <c r="G123" s="44">
        <f t="shared" ca="1" si="30"/>
        <v>0</v>
      </c>
      <c r="H123" s="44">
        <f t="shared" ca="1" si="30"/>
        <v>0</v>
      </c>
      <c r="I123" s="44">
        <f t="shared" ca="1" si="32"/>
        <v>0</v>
      </c>
      <c r="J123" s="44">
        <f t="shared" ca="1" si="32"/>
        <v>0</v>
      </c>
      <c r="K123" s="44">
        <f t="shared" ca="1" si="32"/>
        <v>0</v>
      </c>
      <c r="L123" s="44">
        <f t="shared" ca="1" si="32"/>
        <v>0</v>
      </c>
      <c r="M123" s="44">
        <f t="shared" ca="1" si="32"/>
        <v>0</v>
      </c>
      <c r="N123" s="44">
        <f t="shared" ca="1" si="32"/>
        <v>0</v>
      </c>
      <c r="O123" s="44">
        <f t="shared" ca="1" si="33"/>
        <v>0</v>
      </c>
      <c r="P123" s="44">
        <f t="shared" ca="1" si="33"/>
        <v>0</v>
      </c>
      <c r="Q123" s="44">
        <f t="shared" ca="1" si="33"/>
        <v>0</v>
      </c>
      <c r="R123" s="44">
        <f t="shared" ca="1" si="33"/>
        <v>0</v>
      </c>
      <c r="S123" s="44">
        <f t="shared" ca="1" si="33"/>
        <v>0</v>
      </c>
      <c r="T123" s="44">
        <f t="shared" ca="1" si="33"/>
        <v>0</v>
      </c>
      <c r="U123" s="44">
        <f t="shared" ca="1" si="33"/>
        <v>0</v>
      </c>
      <c r="V123" s="44">
        <f t="shared" ca="1" si="33"/>
        <v>0</v>
      </c>
      <c r="W123" s="44">
        <f t="shared" ca="1" si="33"/>
        <v>0</v>
      </c>
      <c r="X123" s="44">
        <f t="shared" ca="1" si="33"/>
        <v>0</v>
      </c>
      <c r="Y123" s="44">
        <f t="shared" ca="1" si="33"/>
        <v>0</v>
      </c>
      <c r="Z123" s="44">
        <f t="shared" ca="1" si="33"/>
        <v>0</v>
      </c>
      <c r="AA123" s="44">
        <f t="shared" ca="1" si="33"/>
        <v>0</v>
      </c>
      <c r="AB123" s="44">
        <f t="shared" ca="1" si="33"/>
        <v>0</v>
      </c>
      <c r="BC123" s="44">
        <f t="shared" ca="1" si="2"/>
        <v>0</v>
      </c>
      <c r="BD123" s="44">
        <f t="shared" ca="1" si="3"/>
        <v>0</v>
      </c>
      <c r="BE123" s="44">
        <f t="shared" ca="1" si="4"/>
        <v>0</v>
      </c>
      <c r="BF123" s="44">
        <f t="shared" ca="1" si="5"/>
        <v>0</v>
      </c>
      <c r="BG123" s="44">
        <f t="shared" ca="1" si="6"/>
        <v>0</v>
      </c>
      <c r="BH123" s="44">
        <f t="shared" ca="1" si="7"/>
        <v>0</v>
      </c>
      <c r="BI123" s="44">
        <f t="shared" ca="1" si="8"/>
        <v>0</v>
      </c>
      <c r="BJ123" s="44">
        <f t="shared" ca="1" si="9"/>
        <v>0</v>
      </c>
      <c r="BK123" s="44">
        <f t="shared" ca="1" si="10"/>
        <v>0</v>
      </c>
      <c r="BL123" s="44">
        <f t="shared" ca="1" si="11"/>
        <v>0</v>
      </c>
      <c r="BM123" s="44">
        <f t="shared" ca="1" si="12"/>
        <v>0</v>
      </c>
      <c r="BN123" s="44">
        <f t="shared" ca="1" si="13"/>
        <v>0</v>
      </c>
      <c r="BO123" s="44">
        <f t="shared" ca="1" si="14"/>
        <v>0</v>
      </c>
      <c r="BP123" s="44">
        <f t="shared" ca="1" si="15"/>
        <v>0</v>
      </c>
      <c r="BQ123" s="44">
        <f t="shared" ca="1" si="16"/>
        <v>0</v>
      </c>
      <c r="BR123" s="44">
        <f t="shared" ca="1" si="17"/>
        <v>0</v>
      </c>
      <c r="BS123" s="44">
        <f t="shared" ca="1" si="18"/>
        <v>0</v>
      </c>
      <c r="BT123" s="44">
        <f t="shared" ca="1" si="19"/>
        <v>0</v>
      </c>
      <c r="BU123" s="44">
        <f t="shared" ca="1" si="20"/>
        <v>0</v>
      </c>
      <c r="BV123" s="44">
        <f t="shared" ca="1" si="21"/>
        <v>0</v>
      </c>
      <c r="BW123" s="44">
        <f t="shared" ca="1" si="22"/>
        <v>0</v>
      </c>
      <c r="BX123" s="44">
        <f t="shared" ca="1" si="23"/>
        <v>0</v>
      </c>
      <c r="BY123" s="44">
        <f t="shared" ca="1" si="24"/>
        <v>0</v>
      </c>
      <c r="BZ123" s="44">
        <f t="shared" ca="1" si="25"/>
        <v>0</v>
      </c>
      <c r="CA123" s="44">
        <f t="shared" ca="1" si="26"/>
        <v>0</v>
      </c>
      <c r="CB123" s="44">
        <f t="shared" ca="1" si="27"/>
        <v>0</v>
      </c>
    </row>
    <row r="124" spans="1:80" x14ac:dyDescent="0.25">
      <c r="A124" s="129">
        <v>57</v>
      </c>
      <c r="B124" s="44"/>
      <c r="C124" s="44">
        <f t="shared" ca="1" si="30"/>
        <v>307</v>
      </c>
      <c r="D124" s="44">
        <f t="shared" ca="1" si="30"/>
        <v>308</v>
      </c>
      <c r="E124" s="44">
        <f t="shared" ca="1" si="30"/>
        <v>258</v>
      </c>
      <c r="F124" s="44">
        <f t="shared" ca="1" si="30"/>
        <v>192</v>
      </c>
      <c r="G124" s="44">
        <f t="shared" ca="1" si="30"/>
        <v>233</v>
      </c>
      <c r="H124" s="44">
        <f t="shared" ca="1" si="30"/>
        <v>293</v>
      </c>
      <c r="I124" s="44">
        <f t="shared" ca="1" si="32"/>
        <v>283</v>
      </c>
      <c r="J124" s="44">
        <f t="shared" ca="1" si="32"/>
        <v>228</v>
      </c>
      <c r="K124" s="44">
        <f t="shared" ca="1" si="32"/>
        <v>258</v>
      </c>
      <c r="L124" s="44">
        <f t="shared" ca="1" si="32"/>
        <v>338</v>
      </c>
      <c r="M124" s="44">
        <f t="shared" ca="1" si="32"/>
        <v>282</v>
      </c>
      <c r="N124" s="44">
        <f t="shared" ca="1" si="32"/>
        <v>255</v>
      </c>
      <c r="O124" s="44">
        <f t="shared" ca="1" si="33"/>
        <v>0</v>
      </c>
      <c r="P124" s="44">
        <f t="shared" ca="1" si="33"/>
        <v>0</v>
      </c>
      <c r="Q124" s="44">
        <f t="shared" ca="1" si="33"/>
        <v>0</v>
      </c>
      <c r="R124" s="44">
        <f t="shared" ca="1" si="33"/>
        <v>0</v>
      </c>
      <c r="S124" s="44">
        <f t="shared" ca="1" si="33"/>
        <v>0</v>
      </c>
      <c r="T124" s="44">
        <f t="shared" ca="1" si="33"/>
        <v>0</v>
      </c>
      <c r="U124" s="44">
        <f t="shared" ca="1" si="33"/>
        <v>0</v>
      </c>
      <c r="V124" s="44">
        <f t="shared" ca="1" si="33"/>
        <v>0</v>
      </c>
      <c r="W124" s="44">
        <f t="shared" ca="1" si="33"/>
        <v>0</v>
      </c>
      <c r="X124" s="44">
        <f t="shared" ca="1" si="33"/>
        <v>0</v>
      </c>
      <c r="Y124" s="44">
        <f t="shared" ca="1" si="33"/>
        <v>0</v>
      </c>
      <c r="Z124" s="44">
        <f t="shared" ca="1" si="33"/>
        <v>0</v>
      </c>
      <c r="AA124" s="44">
        <f t="shared" ca="1" si="33"/>
        <v>0</v>
      </c>
      <c r="AB124" s="44">
        <f t="shared" ca="1" si="33"/>
        <v>0</v>
      </c>
      <c r="BC124" s="44">
        <f t="shared" ca="1" si="2"/>
        <v>307.33</v>
      </c>
      <c r="BD124" s="44">
        <f t="shared" ca="1" si="3"/>
        <v>308.01</v>
      </c>
      <c r="BE124" s="44">
        <f t="shared" ca="1" si="4"/>
        <v>257.58999999999997</v>
      </c>
      <c r="BF124" s="44">
        <f t="shared" ca="1" si="5"/>
        <v>192.02</v>
      </c>
      <c r="BG124" s="44">
        <f t="shared" ca="1" si="6"/>
        <v>232.78</v>
      </c>
      <c r="BH124" s="44">
        <f t="shared" ca="1" si="7"/>
        <v>293.43</v>
      </c>
      <c r="BI124" s="44">
        <f t="shared" ca="1" si="8"/>
        <v>282.93</v>
      </c>
      <c r="BJ124" s="44">
        <f t="shared" ca="1" si="9"/>
        <v>227.99</v>
      </c>
      <c r="BK124" s="44">
        <f t="shared" ca="1" si="10"/>
        <v>257.68</v>
      </c>
      <c r="BL124" s="44">
        <f t="shared" ca="1" si="11"/>
        <v>338.18</v>
      </c>
      <c r="BM124" s="44">
        <f t="shared" ca="1" si="12"/>
        <v>282.10000000000002</v>
      </c>
      <c r="BN124" s="44">
        <f t="shared" ca="1" si="13"/>
        <v>255.42</v>
      </c>
      <c r="BO124" s="44">
        <f t="shared" ca="1" si="14"/>
        <v>0</v>
      </c>
      <c r="BP124" s="44">
        <f t="shared" ca="1" si="15"/>
        <v>0</v>
      </c>
      <c r="BQ124" s="44">
        <f t="shared" ca="1" si="16"/>
        <v>0</v>
      </c>
      <c r="BR124" s="44">
        <f t="shared" ca="1" si="17"/>
        <v>0</v>
      </c>
      <c r="BS124" s="44">
        <f t="shared" ca="1" si="18"/>
        <v>0</v>
      </c>
      <c r="BT124" s="44">
        <f t="shared" ca="1" si="19"/>
        <v>0</v>
      </c>
      <c r="BU124" s="44">
        <f t="shared" ca="1" si="20"/>
        <v>0</v>
      </c>
      <c r="BV124" s="44">
        <f t="shared" ca="1" si="21"/>
        <v>0</v>
      </c>
      <c r="BW124" s="44">
        <f t="shared" ca="1" si="22"/>
        <v>0</v>
      </c>
      <c r="BX124" s="44">
        <f t="shared" ca="1" si="23"/>
        <v>0</v>
      </c>
      <c r="BY124" s="44">
        <f t="shared" ca="1" si="24"/>
        <v>0</v>
      </c>
      <c r="BZ124" s="44">
        <f t="shared" ca="1" si="25"/>
        <v>0</v>
      </c>
      <c r="CA124" s="44">
        <f t="shared" ca="1" si="26"/>
        <v>0</v>
      </c>
      <c r="CB124" s="44">
        <f t="shared" ca="1" si="27"/>
        <v>0</v>
      </c>
    </row>
    <row r="125" spans="1:80" x14ac:dyDescent="0.25">
      <c r="A125" s="129">
        <v>58</v>
      </c>
      <c r="B125" s="44"/>
      <c r="C125" s="44">
        <f t="shared" ca="1" si="30"/>
        <v>380</v>
      </c>
      <c r="D125" s="44">
        <f t="shared" ca="1" si="30"/>
        <v>378</v>
      </c>
      <c r="E125" s="44">
        <f t="shared" ca="1" si="30"/>
        <v>311</v>
      </c>
      <c r="F125" s="44">
        <f t="shared" ca="1" si="30"/>
        <v>234</v>
      </c>
      <c r="G125" s="44">
        <f t="shared" ca="1" si="30"/>
        <v>276</v>
      </c>
      <c r="H125" s="44">
        <f t="shared" ca="1" si="30"/>
        <v>332</v>
      </c>
      <c r="I125" s="44">
        <f t="shared" ca="1" si="32"/>
        <v>320</v>
      </c>
      <c r="J125" s="44">
        <f t="shared" ca="1" si="32"/>
        <v>260</v>
      </c>
      <c r="K125" s="44">
        <f t="shared" ca="1" si="32"/>
        <v>298</v>
      </c>
      <c r="L125" s="44">
        <f t="shared" ca="1" si="32"/>
        <v>393</v>
      </c>
      <c r="M125" s="44">
        <f t="shared" ca="1" si="32"/>
        <v>334</v>
      </c>
      <c r="N125" s="44">
        <f t="shared" ca="1" si="32"/>
        <v>311</v>
      </c>
      <c r="O125" s="44">
        <f t="shared" ca="1" si="33"/>
        <v>0</v>
      </c>
      <c r="P125" s="44">
        <f t="shared" ca="1" si="33"/>
        <v>0</v>
      </c>
      <c r="Q125" s="44">
        <f t="shared" ca="1" si="33"/>
        <v>0</v>
      </c>
      <c r="R125" s="44">
        <f t="shared" ca="1" si="33"/>
        <v>0</v>
      </c>
      <c r="S125" s="44">
        <f t="shared" ca="1" si="33"/>
        <v>0</v>
      </c>
      <c r="T125" s="44">
        <f t="shared" ca="1" si="33"/>
        <v>0</v>
      </c>
      <c r="U125" s="44">
        <f t="shared" ca="1" si="33"/>
        <v>0</v>
      </c>
      <c r="V125" s="44">
        <f t="shared" ca="1" si="33"/>
        <v>0</v>
      </c>
      <c r="W125" s="44">
        <f t="shared" ca="1" si="33"/>
        <v>0</v>
      </c>
      <c r="X125" s="44">
        <f t="shared" ca="1" si="33"/>
        <v>0</v>
      </c>
      <c r="Y125" s="44">
        <f t="shared" ca="1" si="33"/>
        <v>0</v>
      </c>
      <c r="Z125" s="44">
        <f t="shared" ca="1" si="33"/>
        <v>0</v>
      </c>
      <c r="AA125" s="44">
        <f t="shared" ca="1" si="33"/>
        <v>0</v>
      </c>
      <c r="AB125" s="44">
        <f t="shared" ca="1" si="33"/>
        <v>0</v>
      </c>
      <c r="BC125" s="44">
        <f t="shared" ca="1" si="2"/>
        <v>379.85</v>
      </c>
      <c r="BD125" s="44">
        <f t="shared" ca="1" si="3"/>
        <v>377.93</v>
      </c>
      <c r="BE125" s="44">
        <f t="shared" ca="1" si="4"/>
        <v>311.23</v>
      </c>
      <c r="BF125" s="44">
        <f t="shared" ca="1" si="5"/>
        <v>234.06</v>
      </c>
      <c r="BG125" s="44">
        <f t="shared" ca="1" si="6"/>
        <v>276.27</v>
      </c>
      <c r="BH125" s="44">
        <f t="shared" ca="1" si="7"/>
        <v>332.33</v>
      </c>
      <c r="BI125" s="44">
        <f t="shared" ca="1" si="8"/>
        <v>320.35000000000002</v>
      </c>
      <c r="BJ125" s="44">
        <f t="shared" ca="1" si="9"/>
        <v>260.20999999999998</v>
      </c>
      <c r="BK125" s="44">
        <f t="shared" ca="1" si="10"/>
        <v>298.36</v>
      </c>
      <c r="BL125" s="44">
        <f t="shared" ca="1" si="11"/>
        <v>393.42</v>
      </c>
      <c r="BM125" s="44">
        <f t="shared" ca="1" si="12"/>
        <v>334.36</v>
      </c>
      <c r="BN125" s="44">
        <f t="shared" ca="1" si="13"/>
        <v>310.52</v>
      </c>
      <c r="BO125" s="44">
        <f t="shared" ca="1" si="14"/>
        <v>0</v>
      </c>
      <c r="BP125" s="44">
        <f t="shared" ca="1" si="15"/>
        <v>0</v>
      </c>
      <c r="BQ125" s="44">
        <f t="shared" ca="1" si="16"/>
        <v>0</v>
      </c>
      <c r="BR125" s="44">
        <f t="shared" ca="1" si="17"/>
        <v>0</v>
      </c>
      <c r="BS125" s="44">
        <f t="shared" ca="1" si="18"/>
        <v>0</v>
      </c>
      <c r="BT125" s="44">
        <f t="shared" ca="1" si="19"/>
        <v>0</v>
      </c>
      <c r="BU125" s="44">
        <f t="shared" ca="1" si="20"/>
        <v>0</v>
      </c>
      <c r="BV125" s="44">
        <f t="shared" ca="1" si="21"/>
        <v>0</v>
      </c>
      <c r="BW125" s="44">
        <f t="shared" ca="1" si="22"/>
        <v>0</v>
      </c>
      <c r="BX125" s="44">
        <f t="shared" ca="1" si="23"/>
        <v>0</v>
      </c>
      <c r="BY125" s="44">
        <f t="shared" ca="1" si="24"/>
        <v>0</v>
      </c>
      <c r="BZ125" s="44">
        <f t="shared" ca="1" si="25"/>
        <v>0</v>
      </c>
      <c r="CA125" s="44">
        <f t="shared" ca="1" si="26"/>
        <v>0</v>
      </c>
      <c r="CB125" s="44">
        <f t="shared" ca="1" si="27"/>
        <v>0</v>
      </c>
    </row>
    <row r="126" spans="1:80" x14ac:dyDescent="0.25">
      <c r="A126" s="129">
        <v>59</v>
      </c>
      <c r="B126" s="44"/>
      <c r="C126" s="44">
        <f t="shared" ca="1" si="30"/>
        <v>0</v>
      </c>
      <c r="D126" s="44">
        <f t="shared" ca="1" si="30"/>
        <v>0</v>
      </c>
      <c r="E126" s="44">
        <f t="shared" ca="1" si="30"/>
        <v>0</v>
      </c>
      <c r="F126" s="44">
        <f t="shared" ca="1" si="30"/>
        <v>0</v>
      </c>
      <c r="G126" s="44">
        <f t="shared" ca="1" si="30"/>
        <v>0</v>
      </c>
      <c r="H126" s="44">
        <f t="shared" ca="1" si="30"/>
        <v>0</v>
      </c>
      <c r="I126" s="44">
        <f t="shared" ca="1" si="32"/>
        <v>0</v>
      </c>
      <c r="J126" s="44">
        <f t="shared" ca="1" si="32"/>
        <v>0</v>
      </c>
      <c r="K126" s="44">
        <f t="shared" ca="1" si="32"/>
        <v>0</v>
      </c>
      <c r="L126" s="44">
        <f t="shared" ca="1" si="32"/>
        <v>0</v>
      </c>
      <c r="M126" s="44">
        <f t="shared" ca="1" si="32"/>
        <v>0</v>
      </c>
      <c r="N126" s="44">
        <f t="shared" ca="1" si="32"/>
        <v>0</v>
      </c>
      <c r="O126" s="44">
        <f t="shared" ca="1" si="33"/>
        <v>0</v>
      </c>
      <c r="P126" s="44">
        <f t="shared" ca="1" si="33"/>
        <v>0</v>
      </c>
      <c r="Q126" s="44">
        <f t="shared" ca="1" si="33"/>
        <v>0</v>
      </c>
      <c r="R126" s="44">
        <f t="shared" ca="1" si="33"/>
        <v>0</v>
      </c>
      <c r="S126" s="44">
        <f t="shared" ca="1" si="33"/>
        <v>0</v>
      </c>
      <c r="T126" s="44">
        <f t="shared" ca="1" si="33"/>
        <v>0</v>
      </c>
      <c r="U126" s="44">
        <f t="shared" ca="1" si="33"/>
        <v>0</v>
      </c>
      <c r="V126" s="44">
        <f t="shared" ca="1" si="33"/>
        <v>0</v>
      </c>
      <c r="W126" s="44">
        <f t="shared" ca="1" si="33"/>
        <v>0</v>
      </c>
      <c r="X126" s="44">
        <f t="shared" ca="1" si="33"/>
        <v>0</v>
      </c>
      <c r="Y126" s="44">
        <f t="shared" ca="1" si="33"/>
        <v>0</v>
      </c>
      <c r="Z126" s="44">
        <f t="shared" ca="1" si="33"/>
        <v>0</v>
      </c>
      <c r="AA126" s="44">
        <f t="shared" ca="1" si="33"/>
        <v>0</v>
      </c>
      <c r="AB126" s="44">
        <f t="shared" ca="1" si="33"/>
        <v>0</v>
      </c>
      <c r="BC126" s="44">
        <f t="shared" ca="1" si="2"/>
        <v>0</v>
      </c>
      <c r="BD126" s="44">
        <f t="shared" ca="1" si="3"/>
        <v>0</v>
      </c>
      <c r="BE126" s="44">
        <f t="shared" ca="1" si="4"/>
        <v>0</v>
      </c>
      <c r="BF126" s="44">
        <f t="shared" ca="1" si="5"/>
        <v>0</v>
      </c>
      <c r="BG126" s="44">
        <f t="shared" ca="1" si="6"/>
        <v>0</v>
      </c>
      <c r="BH126" s="44">
        <f t="shared" ca="1" si="7"/>
        <v>0</v>
      </c>
      <c r="BI126" s="44">
        <f t="shared" ca="1" si="8"/>
        <v>0</v>
      </c>
      <c r="BJ126" s="44">
        <f t="shared" ca="1" si="9"/>
        <v>0</v>
      </c>
      <c r="BK126" s="44">
        <f t="shared" ca="1" si="10"/>
        <v>0</v>
      </c>
      <c r="BL126" s="44">
        <f t="shared" ca="1" si="11"/>
        <v>0</v>
      </c>
      <c r="BM126" s="44">
        <f t="shared" ca="1" si="12"/>
        <v>0</v>
      </c>
      <c r="BN126" s="44">
        <f t="shared" ca="1" si="13"/>
        <v>0</v>
      </c>
      <c r="BO126" s="44">
        <f t="shared" ca="1" si="14"/>
        <v>0</v>
      </c>
      <c r="BP126" s="44">
        <f t="shared" ca="1" si="15"/>
        <v>0</v>
      </c>
      <c r="BQ126" s="44">
        <f t="shared" ca="1" si="16"/>
        <v>0</v>
      </c>
      <c r="BR126" s="44">
        <f t="shared" ca="1" si="17"/>
        <v>0</v>
      </c>
      <c r="BS126" s="44">
        <f t="shared" ca="1" si="18"/>
        <v>0</v>
      </c>
      <c r="BT126" s="44">
        <f t="shared" ca="1" si="19"/>
        <v>0</v>
      </c>
      <c r="BU126" s="44">
        <f t="shared" ca="1" si="20"/>
        <v>0</v>
      </c>
      <c r="BV126" s="44">
        <f t="shared" ca="1" si="21"/>
        <v>0</v>
      </c>
      <c r="BW126" s="44">
        <f t="shared" ca="1" si="22"/>
        <v>0</v>
      </c>
      <c r="BX126" s="44">
        <f t="shared" ca="1" si="23"/>
        <v>0</v>
      </c>
      <c r="BY126" s="44">
        <f t="shared" ca="1" si="24"/>
        <v>0</v>
      </c>
      <c r="BZ126" s="44">
        <f t="shared" ca="1" si="25"/>
        <v>0</v>
      </c>
      <c r="CA126" s="44">
        <f t="shared" ca="1" si="26"/>
        <v>0</v>
      </c>
      <c r="CB126" s="44">
        <f t="shared" ca="1" si="27"/>
        <v>0</v>
      </c>
    </row>
    <row r="127" spans="1:80" x14ac:dyDescent="0.25">
      <c r="A127" s="129">
        <v>60</v>
      </c>
      <c r="B127" s="44"/>
      <c r="C127" s="44">
        <f t="shared" ca="1" si="30"/>
        <v>0</v>
      </c>
      <c r="D127" s="44">
        <f t="shared" ca="1" si="30"/>
        <v>0</v>
      </c>
      <c r="E127" s="44">
        <f t="shared" ca="1" si="30"/>
        <v>0</v>
      </c>
      <c r="F127" s="44">
        <f t="shared" ca="1" si="30"/>
        <v>0</v>
      </c>
      <c r="G127" s="44">
        <f t="shared" ca="1" si="30"/>
        <v>0</v>
      </c>
      <c r="H127" s="44">
        <f t="shared" ca="1" si="30"/>
        <v>0</v>
      </c>
      <c r="I127" s="44">
        <f t="shared" ca="1" si="32"/>
        <v>0</v>
      </c>
      <c r="J127" s="44">
        <f t="shared" ca="1" si="32"/>
        <v>0</v>
      </c>
      <c r="K127" s="44">
        <f t="shared" ca="1" si="32"/>
        <v>0</v>
      </c>
      <c r="L127" s="44">
        <f t="shared" ca="1" si="32"/>
        <v>0</v>
      </c>
      <c r="M127" s="44">
        <f t="shared" ca="1" si="32"/>
        <v>0</v>
      </c>
      <c r="N127" s="44">
        <f t="shared" ca="1" si="32"/>
        <v>0</v>
      </c>
      <c r="O127" s="44">
        <f t="shared" ca="1" si="33"/>
        <v>0</v>
      </c>
      <c r="P127" s="44">
        <f t="shared" ca="1" si="33"/>
        <v>0</v>
      </c>
      <c r="Q127" s="44">
        <f t="shared" ca="1" si="33"/>
        <v>0</v>
      </c>
      <c r="R127" s="44">
        <f t="shared" ca="1" si="33"/>
        <v>0</v>
      </c>
      <c r="S127" s="44">
        <f t="shared" ca="1" si="33"/>
        <v>0</v>
      </c>
      <c r="T127" s="44">
        <f t="shared" ca="1" si="33"/>
        <v>0</v>
      </c>
      <c r="U127" s="44">
        <f t="shared" ca="1" si="33"/>
        <v>0</v>
      </c>
      <c r="V127" s="44">
        <f t="shared" ca="1" si="33"/>
        <v>0</v>
      </c>
      <c r="W127" s="44">
        <f t="shared" ca="1" si="33"/>
        <v>0</v>
      </c>
      <c r="X127" s="44">
        <f t="shared" ca="1" si="33"/>
        <v>0</v>
      </c>
      <c r="Y127" s="44">
        <f t="shared" ca="1" si="33"/>
        <v>0</v>
      </c>
      <c r="Z127" s="44">
        <f t="shared" ca="1" si="33"/>
        <v>0</v>
      </c>
      <c r="AA127" s="44">
        <f t="shared" ca="1" si="33"/>
        <v>0</v>
      </c>
      <c r="AB127" s="44">
        <f t="shared" ca="1" si="33"/>
        <v>0</v>
      </c>
      <c r="BC127" s="44">
        <f t="shared" ca="1" si="2"/>
        <v>0</v>
      </c>
      <c r="BD127" s="44">
        <f t="shared" ca="1" si="3"/>
        <v>0</v>
      </c>
      <c r="BE127" s="44">
        <f t="shared" ca="1" si="4"/>
        <v>0</v>
      </c>
      <c r="BF127" s="44">
        <f t="shared" ca="1" si="5"/>
        <v>0</v>
      </c>
      <c r="BG127" s="44">
        <f t="shared" ca="1" si="6"/>
        <v>0</v>
      </c>
      <c r="BH127" s="44">
        <f t="shared" ca="1" si="7"/>
        <v>0</v>
      </c>
      <c r="BI127" s="44">
        <f t="shared" ca="1" si="8"/>
        <v>0</v>
      </c>
      <c r="BJ127" s="44">
        <f t="shared" ca="1" si="9"/>
        <v>0</v>
      </c>
      <c r="BK127" s="44">
        <f t="shared" ca="1" si="10"/>
        <v>0</v>
      </c>
      <c r="BL127" s="44">
        <f t="shared" ca="1" si="11"/>
        <v>0</v>
      </c>
      <c r="BM127" s="44">
        <f t="shared" ca="1" si="12"/>
        <v>0</v>
      </c>
      <c r="BN127" s="44">
        <f t="shared" ca="1" si="13"/>
        <v>0</v>
      </c>
      <c r="BO127" s="44">
        <f t="shared" ca="1" si="14"/>
        <v>0</v>
      </c>
      <c r="BP127" s="44">
        <f t="shared" ca="1" si="15"/>
        <v>0</v>
      </c>
      <c r="BQ127" s="44">
        <f t="shared" ca="1" si="16"/>
        <v>0</v>
      </c>
      <c r="BR127" s="44">
        <f t="shared" ca="1" si="17"/>
        <v>0</v>
      </c>
      <c r="BS127" s="44">
        <f t="shared" ca="1" si="18"/>
        <v>0</v>
      </c>
      <c r="BT127" s="44">
        <f t="shared" ca="1" si="19"/>
        <v>0</v>
      </c>
      <c r="BU127" s="44">
        <f t="shared" ca="1" si="20"/>
        <v>0</v>
      </c>
      <c r="BV127" s="44">
        <f t="shared" ca="1" si="21"/>
        <v>0</v>
      </c>
      <c r="BW127" s="44">
        <f t="shared" ca="1" si="22"/>
        <v>0</v>
      </c>
      <c r="BX127" s="44">
        <f t="shared" ca="1" si="23"/>
        <v>0</v>
      </c>
      <c r="BY127" s="44">
        <f t="shared" ca="1" si="24"/>
        <v>0</v>
      </c>
      <c r="BZ127" s="44">
        <f t="shared" ca="1" si="25"/>
        <v>0</v>
      </c>
      <c r="CA127" s="44">
        <f t="shared" ca="1" si="26"/>
        <v>0</v>
      </c>
      <c r="CB127" s="44">
        <f t="shared" ca="1" si="27"/>
        <v>0</v>
      </c>
    </row>
    <row r="128" spans="1:80" x14ac:dyDescent="0.25">
      <c r="A128" s="129">
        <v>61</v>
      </c>
      <c r="B128" s="44"/>
      <c r="C128" s="44">
        <f t="shared" ca="1" si="30"/>
        <v>1516</v>
      </c>
      <c r="D128" s="44">
        <f t="shared" ca="1" si="30"/>
        <v>1548</v>
      </c>
      <c r="E128" s="44">
        <f t="shared" ca="1" si="30"/>
        <v>1281</v>
      </c>
      <c r="F128" s="44">
        <f t="shared" ca="1" si="30"/>
        <v>972</v>
      </c>
      <c r="G128" s="44">
        <f t="shared" ca="1" si="30"/>
        <v>980</v>
      </c>
      <c r="H128" s="44">
        <f t="shared" ca="1" si="30"/>
        <v>1101</v>
      </c>
      <c r="I128" s="44">
        <f t="shared" ca="1" si="32"/>
        <v>969</v>
      </c>
      <c r="J128" s="44">
        <f t="shared" ca="1" si="32"/>
        <v>799</v>
      </c>
      <c r="K128" s="44">
        <f t="shared" ca="1" si="32"/>
        <v>880</v>
      </c>
      <c r="L128" s="44">
        <f t="shared" ca="1" si="32"/>
        <v>1103</v>
      </c>
      <c r="M128" s="44">
        <f t="shared" ca="1" si="32"/>
        <v>1016</v>
      </c>
      <c r="N128" s="44">
        <f t="shared" ca="1" si="32"/>
        <v>1103</v>
      </c>
      <c r="O128" s="44">
        <f t="shared" ca="1" si="33"/>
        <v>0</v>
      </c>
      <c r="P128" s="44">
        <f t="shared" ca="1" si="33"/>
        <v>0</v>
      </c>
      <c r="Q128" s="44">
        <f t="shared" ca="1" si="33"/>
        <v>0</v>
      </c>
      <c r="R128" s="44">
        <f t="shared" ca="1" si="33"/>
        <v>0</v>
      </c>
      <c r="S128" s="44">
        <f t="shared" ca="1" si="33"/>
        <v>0</v>
      </c>
      <c r="T128" s="44">
        <f t="shared" ca="1" si="33"/>
        <v>0</v>
      </c>
      <c r="U128" s="44">
        <f t="shared" ca="1" si="33"/>
        <v>0</v>
      </c>
      <c r="V128" s="44">
        <f t="shared" ca="1" si="33"/>
        <v>0</v>
      </c>
      <c r="W128" s="44">
        <f t="shared" ca="1" si="33"/>
        <v>0</v>
      </c>
      <c r="X128" s="44">
        <f t="shared" ca="1" si="33"/>
        <v>0</v>
      </c>
      <c r="Y128" s="44">
        <f t="shared" ca="1" si="33"/>
        <v>0</v>
      </c>
      <c r="Z128" s="44">
        <f t="shared" ca="1" si="33"/>
        <v>0</v>
      </c>
      <c r="AA128" s="44">
        <f t="shared" ca="1" si="33"/>
        <v>0</v>
      </c>
      <c r="AB128" s="44">
        <f t="shared" ca="1" si="33"/>
        <v>0</v>
      </c>
      <c r="BC128" s="44">
        <f t="shared" ca="1" si="2"/>
        <v>1516.25</v>
      </c>
      <c r="BD128" s="44">
        <f t="shared" ca="1" si="3"/>
        <v>1547.5</v>
      </c>
      <c r="BE128" s="44">
        <f t="shared" ca="1" si="4"/>
        <v>1281.21</v>
      </c>
      <c r="BF128" s="44">
        <f t="shared" ca="1" si="5"/>
        <v>971.54</v>
      </c>
      <c r="BG128" s="44">
        <f t="shared" ca="1" si="6"/>
        <v>980.02</v>
      </c>
      <c r="BH128" s="44">
        <f t="shared" ca="1" si="7"/>
        <v>1101.0899999999999</v>
      </c>
      <c r="BI128" s="44">
        <f t="shared" ca="1" si="8"/>
        <v>968.85</v>
      </c>
      <c r="BJ128" s="44">
        <f t="shared" ca="1" si="9"/>
        <v>798.66</v>
      </c>
      <c r="BK128" s="44">
        <f t="shared" ca="1" si="10"/>
        <v>879.53</v>
      </c>
      <c r="BL128" s="44">
        <f t="shared" ca="1" si="11"/>
        <v>1103.1099999999999</v>
      </c>
      <c r="BM128" s="44">
        <f t="shared" ca="1" si="12"/>
        <v>1015.75</v>
      </c>
      <c r="BN128" s="44">
        <f t="shared" ca="1" si="13"/>
        <v>1102.5</v>
      </c>
      <c r="BO128" s="44">
        <f t="shared" ca="1" si="14"/>
        <v>0</v>
      </c>
      <c r="BP128" s="44">
        <f t="shared" ca="1" si="15"/>
        <v>0</v>
      </c>
      <c r="BQ128" s="44">
        <f t="shared" ca="1" si="16"/>
        <v>0</v>
      </c>
      <c r="BR128" s="44">
        <f t="shared" ca="1" si="17"/>
        <v>0</v>
      </c>
      <c r="BS128" s="44">
        <f t="shared" ca="1" si="18"/>
        <v>0</v>
      </c>
      <c r="BT128" s="44">
        <f t="shared" ca="1" si="19"/>
        <v>0</v>
      </c>
      <c r="BU128" s="44">
        <f t="shared" ca="1" si="20"/>
        <v>0</v>
      </c>
      <c r="BV128" s="44">
        <f t="shared" ca="1" si="21"/>
        <v>0</v>
      </c>
      <c r="BW128" s="44">
        <f t="shared" ca="1" si="22"/>
        <v>0</v>
      </c>
      <c r="BX128" s="44">
        <f t="shared" ca="1" si="23"/>
        <v>0</v>
      </c>
      <c r="BY128" s="44">
        <f t="shared" ca="1" si="24"/>
        <v>0</v>
      </c>
      <c r="BZ128" s="44">
        <f t="shared" ca="1" si="25"/>
        <v>0</v>
      </c>
      <c r="CA128" s="44">
        <f t="shared" ca="1" si="26"/>
        <v>0</v>
      </c>
      <c r="CB128" s="44">
        <f t="shared" ca="1" si="27"/>
        <v>0</v>
      </c>
    </row>
    <row r="129" spans="1:80" x14ac:dyDescent="0.25">
      <c r="A129" s="129">
        <v>62</v>
      </c>
      <c r="B129" s="44"/>
      <c r="C129" s="44">
        <f t="shared" ca="1" si="30"/>
        <v>1589</v>
      </c>
      <c r="D129" s="44">
        <f t="shared" ca="1" si="30"/>
        <v>1626</v>
      </c>
      <c r="E129" s="44">
        <f t="shared" ca="1" si="30"/>
        <v>1350</v>
      </c>
      <c r="F129" s="44">
        <f t="shared" ca="1" si="30"/>
        <v>1026</v>
      </c>
      <c r="G129" s="44">
        <f t="shared" ca="1" si="30"/>
        <v>1033</v>
      </c>
      <c r="H129" s="44">
        <f t="shared" ca="1" si="30"/>
        <v>1161</v>
      </c>
      <c r="I129" s="44">
        <f t="shared" ca="1" si="32"/>
        <v>1026</v>
      </c>
      <c r="J129" s="44">
        <f t="shared" ca="1" si="32"/>
        <v>846</v>
      </c>
      <c r="K129" s="44">
        <f t="shared" ca="1" si="32"/>
        <v>927</v>
      </c>
      <c r="L129" s="44">
        <f t="shared" ca="1" si="32"/>
        <v>1166</v>
      </c>
      <c r="M129" s="44">
        <f t="shared" ca="1" si="32"/>
        <v>1074</v>
      </c>
      <c r="N129" s="44">
        <f t="shared" ca="1" si="32"/>
        <v>1159</v>
      </c>
      <c r="O129" s="44">
        <f t="shared" ca="1" si="33"/>
        <v>0</v>
      </c>
      <c r="P129" s="44">
        <f t="shared" ca="1" si="33"/>
        <v>0</v>
      </c>
      <c r="Q129" s="44">
        <f t="shared" ca="1" si="33"/>
        <v>0</v>
      </c>
      <c r="R129" s="44">
        <f t="shared" ca="1" si="33"/>
        <v>0</v>
      </c>
      <c r="S129" s="44">
        <f t="shared" ca="1" si="33"/>
        <v>0</v>
      </c>
      <c r="T129" s="44">
        <f t="shared" ca="1" si="33"/>
        <v>0</v>
      </c>
      <c r="U129" s="44">
        <f t="shared" ca="1" si="33"/>
        <v>0</v>
      </c>
      <c r="V129" s="44">
        <f t="shared" ca="1" si="33"/>
        <v>0</v>
      </c>
      <c r="W129" s="44">
        <f t="shared" ca="1" si="33"/>
        <v>0</v>
      </c>
      <c r="X129" s="44">
        <f t="shared" ca="1" si="33"/>
        <v>0</v>
      </c>
      <c r="Y129" s="44">
        <f t="shared" ca="1" si="33"/>
        <v>0</v>
      </c>
      <c r="Z129" s="44">
        <f t="shared" ca="1" si="33"/>
        <v>0</v>
      </c>
      <c r="AA129" s="44">
        <f t="shared" ca="1" si="33"/>
        <v>0</v>
      </c>
      <c r="AB129" s="44">
        <f t="shared" ca="1" si="33"/>
        <v>0</v>
      </c>
      <c r="BC129" s="44">
        <f t="shared" ca="1" si="2"/>
        <v>1588.87</v>
      </c>
      <c r="BD129" s="44">
        <f t="shared" ca="1" si="3"/>
        <v>1625.86</v>
      </c>
      <c r="BE129" s="44">
        <f t="shared" ca="1" si="4"/>
        <v>1350.49</v>
      </c>
      <c r="BF129" s="44">
        <f t="shared" ca="1" si="5"/>
        <v>1025.68</v>
      </c>
      <c r="BG129" s="44">
        <f t="shared" ca="1" si="6"/>
        <v>1032.77</v>
      </c>
      <c r="BH129" s="44">
        <f t="shared" ca="1" si="7"/>
        <v>1160.55</v>
      </c>
      <c r="BI129" s="44">
        <f t="shared" ca="1" si="8"/>
        <v>1026.17</v>
      </c>
      <c r="BJ129" s="44">
        <f t="shared" ca="1" si="9"/>
        <v>846.36</v>
      </c>
      <c r="BK129" s="44">
        <f t="shared" ca="1" si="10"/>
        <v>926.74</v>
      </c>
      <c r="BL129" s="44">
        <f t="shared" ca="1" si="11"/>
        <v>1165.6500000000001</v>
      </c>
      <c r="BM129" s="44">
        <f t="shared" ca="1" si="12"/>
        <v>1073.6600000000001</v>
      </c>
      <c r="BN129" s="44">
        <f t="shared" ca="1" si="13"/>
        <v>1159.1400000000001</v>
      </c>
      <c r="BO129" s="44">
        <f t="shared" ca="1" si="14"/>
        <v>0</v>
      </c>
      <c r="BP129" s="44">
        <f t="shared" ca="1" si="15"/>
        <v>0</v>
      </c>
      <c r="BQ129" s="44">
        <f t="shared" ca="1" si="16"/>
        <v>0</v>
      </c>
      <c r="BR129" s="44">
        <f t="shared" ca="1" si="17"/>
        <v>0</v>
      </c>
      <c r="BS129" s="44">
        <f t="shared" ca="1" si="18"/>
        <v>0</v>
      </c>
      <c r="BT129" s="44">
        <f t="shared" ca="1" si="19"/>
        <v>0</v>
      </c>
      <c r="BU129" s="44">
        <f t="shared" ca="1" si="20"/>
        <v>0</v>
      </c>
      <c r="BV129" s="44">
        <f t="shared" ca="1" si="21"/>
        <v>0</v>
      </c>
      <c r="BW129" s="44">
        <f t="shared" ca="1" si="22"/>
        <v>0</v>
      </c>
      <c r="BX129" s="44">
        <f t="shared" ca="1" si="23"/>
        <v>0</v>
      </c>
      <c r="BY129" s="44">
        <f t="shared" ca="1" si="24"/>
        <v>0</v>
      </c>
      <c r="BZ129" s="44">
        <f t="shared" ca="1" si="25"/>
        <v>0</v>
      </c>
      <c r="CA129" s="44">
        <f t="shared" ca="1" si="26"/>
        <v>0</v>
      </c>
      <c r="CB129" s="44">
        <f t="shared" ca="1" si="27"/>
        <v>0</v>
      </c>
    </row>
    <row r="130" spans="1:80" x14ac:dyDescent="0.25">
      <c r="A130" s="241">
        <v>63</v>
      </c>
      <c r="B130" s="242"/>
      <c r="C130" s="242">
        <f t="shared" ca="1" si="30"/>
        <v>1756</v>
      </c>
      <c r="D130" s="242">
        <f t="shared" ca="1" si="30"/>
        <v>1802</v>
      </c>
      <c r="E130" s="242">
        <f t="shared" ca="1" si="30"/>
        <v>1516</v>
      </c>
      <c r="F130" s="242">
        <f t="shared" ca="1" si="30"/>
        <v>1157</v>
      </c>
      <c r="G130" s="242">
        <f t="shared" ca="1" si="30"/>
        <v>1158</v>
      </c>
      <c r="H130" s="242">
        <f t="shared" ca="1" si="30"/>
        <v>1304</v>
      </c>
      <c r="I130" s="242">
        <f t="shared" ca="1" si="32"/>
        <v>1156</v>
      </c>
      <c r="J130" s="242">
        <f t="shared" ca="1" si="32"/>
        <v>962</v>
      </c>
      <c r="K130" s="242">
        <f t="shared" ca="1" si="32"/>
        <v>1040</v>
      </c>
      <c r="L130" s="242">
        <f t="shared" ca="1" si="32"/>
        <v>1308</v>
      </c>
      <c r="M130" s="242">
        <f t="shared" ca="1" si="32"/>
        <v>1214</v>
      </c>
      <c r="N130" s="242">
        <f t="shared" ca="1" si="32"/>
        <v>1298</v>
      </c>
      <c r="O130" s="242">
        <f t="shared" ca="1" si="33"/>
        <v>0</v>
      </c>
      <c r="P130" s="242">
        <f t="shared" ca="1" si="33"/>
        <v>0</v>
      </c>
      <c r="Q130" s="242">
        <f t="shared" ca="1" si="33"/>
        <v>0</v>
      </c>
      <c r="R130" s="242">
        <f t="shared" ca="1" si="33"/>
        <v>0</v>
      </c>
      <c r="S130" s="242">
        <f t="shared" ca="1" si="33"/>
        <v>0</v>
      </c>
      <c r="T130" s="242">
        <f t="shared" ca="1" si="33"/>
        <v>0</v>
      </c>
      <c r="U130" s="242">
        <f t="shared" ca="1" si="33"/>
        <v>0</v>
      </c>
      <c r="V130" s="242">
        <f t="shared" ca="1" si="33"/>
        <v>0</v>
      </c>
      <c r="W130" s="242">
        <f t="shared" ca="1" si="33"/>
        <v>0</v>
      </c>
      <c r="X130" s="242">
        <f t="shared" ca="1" si="33"/>
        <v>0</v>
      </c>
      <c r="Y130" s="242">
        <f t="shared" ca="1" si="33"/>
        <v>0</v>
      </c>
      <c r="Z130" s="242">
        <f t="shared" ca="1" si="33"/>
        <v>0</v>
      </c>
      <c r="AA130" s="242">
        <f t="shared" ca="1" si="33"/>
        <v>0</v>
      </c>
      <c r="AB130" s="242">
        <f t="shared" ca="1" si="33"/>
        <v>0</v>
      </c>
      <c r="BC130" s="44">
        <f t="shared" ca="1" si="2"/>
        <v>1755.91</v>
      </c>
      <c r="BD130" s="44">
        <f t="shared" ca="1" si="3"/>
        <v>1802.48</v>
      </c>
      <c r="BE130" s="44">
        <f t="shared" ca="1" si="4"/>
        <v>1516.01</v>
      </c>
      <c r="BF130" s="44">
        <f t="shared" ca="1" si="5"/>
        <v>1156.57</v>
      </c>
      <c r="BG130" s="44">
        <f t="shared" ca="1" si="6"/>
        <v>1157.8</v>
      </c>
      <c r="BH130" s="44">
        <f t="shared" ca="1" si="7"/>
        <v>1304.47</v>
      </c>
      <c r="BI130" s="44">
        <f t="shared" ca="1" si="8"/>
        <v>1155.8</v>
      </c>
      <c r="BJ130" s="44">
        <f t="shared" ca="1" si="9"/>
        <v>961.98</v>
      </c>
      <c r="BK130" s="44">
        <f t="shared" ca="1" si="10"/>
        <v>1040.1400000000001</v>
      </c>
      <c r="BL130" s="44">
        <f t="shared" ca="1" si="11"/>
        <v>1308.3499999999999</v>
      </c>
      <c r="BM130" s="44">
        <f t="shared" ca="1" si="12"/>
        <v>1213.5899999999999</v>
      </c>
      <c r="BN130" s="44">
        <f t="shared" ca="1" si="13"/>
        <v>1297.8900000000001</v>
      </c>
      <c r="BO130" s="44">
        <f t="shared" ca="1" si="14"/>
        <v>0</v>
      </c>
      <c r="BP130" s="44">
        <f t="shared" ca="1" si="15"/>
        <v>0</v>
      </c>
      <c r="BQ130" s="44">
        <f t="shared" ca="1" si="16"/>
        <v>0</v>
      </c>
      <c r="BR130" s="44">
        <f t="shared" ca="1" si="17"/>
        <v>0</v>
      </c>
      <c r="BS130" s="44">
        <f t="shared" ca="1" si="18"/>
        <v>0</v>
      </c>
      <c r="BT130" s="44">
        <f t="shared" ca="1" si="19"/>
        <v>0</v>
      </c>
      <c r="BU130" s="44">
        <f t="shared" ca="1" si="20"/>
        <v>0</v>
      </c>
      <c r="BV130" s="44">
        <f t="shared" ca="1" si="21"/>
        <v>0</v>
      </c>
      <c r="BW130" s="44">
        <f t="shared" ca="1" si="22"/>
        <v>0</v>
      </c>
      <c r="BX130" s="44">
        <f t="shared" ca="1" si="23"/>
        <v>0</v>
      </c>
      <c r="BY130" s="44">
        <f t="shared" ca="1" si="24"/>
        <v>0</v>
      </c>
      <c r="BZ130" s="44">
        <f t="shared" ca="1" si="25"/>
        <v>0</v>
      </c>
      <c r="CA130" s="44">
        <f t="shared" ca="1" si="26"/>
        <v>0</v>
      </c>
      <c r="CB130" s="44">
        <f t="shared" ca="1" si="27"/>
        <v>0</v>
      </c>
    </row>
    <row r="131" spans="1:80" x14ac:dyDescent="0.25">
      <c r="A131" s="129">
        <v>64</v>
      </c>
      <c r="B131" s="44"/>
      <c r="C131" s="44">
        <f t="shared" ca="1" si="30"/>
        <v>0</v>
      </c>
      <c r="D131" s="44">
        <f t="shared" ca="1" si="30"/>
        <v>0</v>
      </c>
      <c r="E131" s="44">
        <f t="shared" ca="1" si="30"/>
        <v>0</v>
      </c>
      <c r="F131" s="44">
        <f t="shared" ca="1" si="30"/>
        <v>0</v>
      </c>
      <c r="G131" s="44">
        <f t="shared" ca="1" si="30"/>
        <v>0</v>
      </c>
      <c r="H131" s="44">
        <f t="shared" ca="1" si="30"/>
        <v>0</v>
      </c>
      <c r="I131" s="44">
        <f t="shared" ca="1" si="32"/>
        <v>0</v>
      </c>
      <c r="J131" s="44">
        <f t="shared" ca="1" si="32"/>
        <v>0</v>
      </c>
      <c r="K131" s="44">
        <f t="shared" ca="1" si="32"/>
        <v>0</v>
      </c>
      <c r="L131" s="44">
        <f t="shared" ca="1" si="32"/>
        <v>0</v>
      </c>
      <c r="M131" s="44">
        <f t="shared" ca="1" si="32"/>
        <v>0</v>
      </c>
      <c r="N131" s="44">
        <f t="shared" ca="1" si="32"/>
        <v>0</v>
      </c>
      <c r="O131" s="44">
        <f t="shared" ca="1" si="33"/>
        <v>0</v>
      </c>
      <c r="P131" s="44">
        <f t="shared" ca="1" si="33"/>
        <v>0</v>
      </c>
      <c r="Q131" s="44">
        <f t="shared" ca="1" si="33"/>
        <v>0</v>
      </c>
      <c r="R131" s="44">
        <f t="shared" ca="1" si="33"/>
        <v>0</v>
      </c>
      <c r="S131" s="44">
        <f t="shared" ca="1" si="33"/>
        <v>0</v>
      </c>
      <c r="T131" s="44">
        <f t="shared" ca="1" si="33"/>
        <v>0</v>
      </c>
      <c r="U131" s="44">
        <f t="shared" ca="1" si="33"/>
        <v>0</v>
      </c>
      <c r="V131" s="44">
        <f t="shared" ca="1" si="33"/>
        <v>0</v>
      </c>
      <c r="W131" s="44">
        <f t="shared" ca="1" si="33"/>
        <v>0</v>
      </c>
      <c r="X131" s="44">
        <f t="shared" ca="1" si="33"/>
        <v>0</v>
      </c>
      <c r="Y131" s="44">
        <f t="shared" ca="1" si="33"/>
        <v>0</v>
      </c>
      <c r="Z131" s="44">
        <f t="shared" ca="1" si="33"/>
        <v>0</v>
      </c>
      <c r="AA131" s="44">
        <f t="shared" ca="1" si="33"/>
        <v>0</v>
      </c>
      <c r="AB131" s="44">
        <f t="shared" ca="1" si="33"/>
        <v>0</v>
      </c>
      <c r="BC131" s="44">
        <f t="shared" ca="1" si="2"/>
        <v>0</v>
      </c>
      <c r="BD131" s="44">
        <f t="shared" ca="1" si="3"/>
        <v>0</v>
      </c>
      <c r="BE131" s="44">
        <f t="shared" ca="1" si="4"/>
        <v>0</v>
      </c>
      <c r="BF131" s="44">
        <f t="shared" ca="1" si="5"/>
        <v>0</v>
      </c>
      <c r="BG131" s="44">
        <f t="shared" ca="1" si="6"/>
        <v>0</v>
      </c>
      <c r="BH131" s="44">
        <f t="shared" ca="1" si="7"/>
        <v>0</v>
      </c>
      <c r="BI131" s="44">
        <f t="shared" ca="1" si="8"/>
        <v>0</v>
      </c>
      <c r="BJ131" s="44">
        <f t="shared" ca="1" si="9"/>
        <v>0</v>
      </c>
      <c r="BK131" s="44">
        <f t="shared" ca="1" si="10"/>
        <v>0</v>
      </c>
      <c r="BL131" s="44">
        <f t="shared" ca="1" si="11"/>
        <v>0</v>
      </c>
      <c r="BM131" s="44">
        <f t="shared" ca="1" si="12"/>
        <v>0</v>
      </c>
      <c r="BN131" s="44">
        <f t="shared" ca="1" si="13"/>
        <v>0</v>
      </c>
      <c r="BO131" s="44">
        <f t="shared" ca="1" si="14"/>
        <v>0</v>
      </c>
      <c r="BP131" s="44">
        <f t="shared" ca="1" si="15"/>
        <v>0</v>
      </c>
      <c r="BQ131" s="44">
        <f t="shared" ca="1" si="16"/>
        <v>0</v>
      </c>
      <c r="BR131" s="44">
        <f t="shared" ca="1" si="17"/>
        <v>0</v>
      </c>
      <c r="BS131" s="44">
        <f t="shared" ca="1" si="18"/>
        <v>0</v>
      </c>
      <c r="BT131" s="44">
        <f t="shared" ca="1" si="19"/>
        <v>0</v>
      </c>
      <c r="BU131" s="44">
        <f t="shared" ca="1" si="20"/>
        <v>0</v>
      </c>
      <c r="BV131" s="44">
        <f t="shared" ca="1" si="21"/>
        <v>0</v>
      </c>
      <c r="BW131" s="44">
        <f t="shared" ca="1" si="22"/>
        <v>0</v>
      </c>
      <c r="BX131" s="44">
        <f t="shared" ca="1" si="23"/>
        <v>0</v>
      </c>
      <c r="BY131" s="44">
        <f t="shared" ca="1" si="24"/>
        <v>0</v>
      </c>
      <c r="BZ131" s="44">
        <f t="shared" ca="1" si="25"/>
        <v>0</v>
      </c>
      <c r="CA131" s="44">
        <f t="shared" ca="1" si="26"/>
        <v>0</v>
      </c>
      <c r="CB131" s="44">
        <f t="shared" ca="1" si="27"/>
        <v>0</v>
      </c>
    </row>
    <row r="132" spans="1:80" x14ac:dyDescent="0.25">
      <c r="A132" s="129">
        <v>65</v>
      </c>
      <c r="B132" s="44"/>
      <c r="C132" s="44">
        <f t="shared" ca="1" si="30"/>
        <v>85</v>
      </c>
      <c r="D132" s="44">
        <f t="shared" ca="1" si="30"/>
        <v>88</v>
      </c>
      <c r="E132" s="44">
        <f t="shared" ca="1" si="30"/>
        <v>78</v>
      </c>
      <c r="F132" s="44">
        <f t="shared" ca="1" si="30"/>
        <v>81</v>
      </c>
      <c r="G132" s="44">
        <f t="shared" ca="1" si="30"/>
        <v>115</v>
      </c>
      <c r="H132" s="44">
        <f t="shared" ca="1" si="30"/>
        <v>142</v>
      </c>
      <c r="I132" s="44">
        <f t="shared" ca="1" si="32"/>
        <v>120</v>
      </c>
      <c r="J132" s="44">
        <f t="shared" ca="1" si="32"/>
        <v>100</v>
      </c>
      <c r="K132" s="44">
        <f t="shared" ca="1" si="32"/>
        <v>112</v>
      </c>
      <c r="L132" s="44">
        <f t="shared" ca="1" si="32"/>
        <v>159</v>
      </c>
      <c r="M132" s="44">
        <f t="shared" ca="1" si="32"/>
        <v>119</v>
      </c>
      <c r="N132" s="44">
        <f t="shared" ca="1" si="32"/>
        <v>88</v>
      </c>
      <c r="O132" s="44">
        <f t="shared" ca="1" si="33"/>
        <v>0</v>
      </c>
      <c r="P132" s="44">
        <f t="shared" ca="1" si="33"/>
        <v>0</v>
      </c>
      <c r="Q132" s="44">
        <f t="shared" ca="1" si="33"/>
        <v>0</v>
      </c>
      <c r="R132" s="44">
        <f t="shared" ca="1" si="33"/>
        <v>0</v>
      </c>
      <c r="S132" s="44">
        <f t="shared" ca="1" si="33"/>
        <v>0</v>
      </c>
      <c r="T132" s="44">
        <f t="shared" ca="1" si="33"/>
        <v>0</v>
      </c>
      <c r="U132" s="44">
        <f t="shared" ca="1" si="33"/>
        <v>0</v>
      </c>
      <c r="V132" s="44">
        <f t="shared" ca="1" si="33"/>
        <v>0</v>
      </c>
      <c r="W132" s="44">
        <f t="shared" ca="1" si="33"/>
        <v>0</v>
      </c>
      <c r="X132" s="44">
        <f t="shared" ca="1" si="33"/>
        <v>0</v>
      </c>
      <c r="Y132" s="44">
        <f t="shared" ca="1" si="33"/>
        <v>0</v>
      </c>
      <c r="Z132" s="44">
        <f t="shared" ca="1" si="33"/>
        <v>0</v>
      </c>
      <c r="AA132" s="44">
        <f t="shared" ca="1" si="33"/>
        <v>0</v>
      </c>
      <c r="AB132" s="44">
        <f t="shared" ca="1" si="33"/>
        <v>0</v>
      </c>
      <c r="BC132" s="44">
        <f t="shared" ref="BC132:BC195" ca="1" si="34" xml:space="preserve">
 INDEX(
  INDIRECT(
   IF(C$13="E",
    $AE$68,
    IF(
     AND(TODAY()&lt;=C$14,_tipo="Diario"),$AE$70,     $AE$69
    )
   )
  ),$A132,C$67)</f>
        <v>85.35</v>
      </c>
      <c r="BD132" s="44">
        <f t="shared" ref="BD132:BD195" ca="1" si="35" xml:space="preserve">
 INDEX(
  INDIRECT(
   IF(D$13="E",
    $AE$68,
    IF(
     AND(TODAY()&lt;=D$14,_tipo="Diario"),$AE$70,     $AE$69
    )
   )
  ),$A132,D$67)</f>
        <v>88.27</v>
      </c>
      <c r="BE132" s="44">
        <f t="shared" ref="BE132:BE195" ca="1" si="36" xml:space="preserve">
 INDEX(
  INDIRECT(
   IF(E$13="E",
    $AE$68,
    IF(
     AND(TODAY()&lt;=E$14,_tipo="Diario"),$AE$70,     $AE$69
    )
   )
  ),$A132,E$67)</f>
        <v>78.34</v>
      </c>
      <c r="BF132" s="44">
        <f t="shared" ref="BF132:BF195" ca="1" si="37" xml:space="preserve">
 INDEX(
  INDIRECT(
   IF(F$13="E",
    $AE$68,
    IF(
     AND(TODAY()&lt;=F$14,_tipo="Diario"),$AE$70,     $AE$69
    )
   )
  ),$A132,F$67)</f>
        <v>81</v>
      </c>
      <c r="BG132" s="44">
        <f t="shared" ref="BG132:BG195" ca="1" si="38" xml:space="preserve">
 INDEX(
  INDIRECT(
   IF(G$13="E",
    $AE$68,
    IF(
     AND(TODAY()&lt;=G$14,_tipo="Diario"),$AE$70,     $AE$69
    )
   )
  ),$A132,G$67)</f>
        <v>114.89</v>
      </c>
      <c r="BH132" s="44">
        <f t="shared" ref="BH132:BH195" ca="1" si="39" xml:space="preserve">
 INDEX(
  INDIRECT(
   IF(H$13="E",
    $AE$68,
    IF(
     AND(TODAY()&lt;=H$14,_tipo="Diario"),$AE$70,     $AE$69
    )
   )
  ),$A132,H$67)</f>
        <v>142.29</v>
      </c>
      <c r="BI132" s="44">
        <f t="shared" ref="BI132:BI195" ca="1" si="40" xml:space="preserve">
 INDEX(
  INDIRECT(
   IF(I$13="E",
    $AE$68,
    IF(
     AND(TODAY()&lt;=I$14,_tipo="Diario"),$AE$70,     $AE$69
    )
   )
  ),$A132,I$67)</f>
        <v>119.59</v>
      </c>
      <c r="BJ132" s="44">
        <f t="shared" ref="BJ132:BJ195" ca="1" si="41" xml:space="preserve">
 INDEX(
  INDIRECT(
   IF(J$13="E",
    $AE$68,
    IF(
     AND(TODAY()&lt;=J$14,_tipo="Diario"),$AE$70,     $AE$69
    )
   )
  ),$A132,J$67)</f>
        <v>99.65</v>
      </c>
      <c r="BK132" s="44">
        <f t="shared" ref="BK132:BK195" ca="1" si="42" xml:space="preserve">
 INDEX(
  INDIRECT(
   IF(K$13="E",
    $AE$68,
    IF(
     AND(TODAY()&lt;=K$14,_tipo="Diario"),$AE$70,     $AE$69
    )
   )
  ),$A132,K$67)</f>
        <v>112.21</v>
      </c>
      <c r="BL132" s="44">
        <f t="shared" ref="BL132:BL195" ca="1" si="43" xml:space="preserve">
 INDEX(
  INDIRECT(
   IF(L$13="E",
    $AE$68,
    IF(
     AND(TODAY()&lt;=L$14,_tipo="Diario"),$AE$70,     $AE$69
    )
   )
  ),$A132,L$67)</f>
        <v>158.71</v>
      </c>
      <c r="BM132" s="44">
        <f t="shared" ref="BM132:BM195" ca="1" si="44" xml:space="preserve">
 INDEX(
  INDIRECT(
   IF(M$13="E",
    $AE$68,
    IF(
     AND(TODAY()&lt;=M$14,_tipo="Diario"),$AE$70,     $AE$69
    )
   )
  ),$A132,M$67)</f>
        <v>118.56</v>
      </c>
      <c r="BN132" s="44">
        <f t="shared" ref="BN132:BN195" ca="1" si="45" xml:space="preserve">
 INDEX(
  INDIRECT(
   IF(N$13="E",
    $AE$68,
    IF(
     AND(TODAY()&lt;=N$14,_tipo="Diario"),$AE$70,     $AE$69
    )
   )
  ),$A132,N$67)</f>
        <v>88.4</v>
      </c>
      <c r="BO132" s="44">
        <f t="shared" ref="BO132:BO195" ca="1" si="46" xml:space="preserve">
 INDEX(
  INDIRECT(
   IF(O$13="E",
    $AE$68,
    IF(
     AND(TODAY()&lt;=O$14,_tipo="Diario"),$AE$70,     $AE$69
    )
   )
  ),$A132,O$67)</f>
        <v>0</v>
      </c>
      <c r="BP132" s="44">
        <f t="shared" ref="BP132:BP195" ca="1" si="47" xml:space="preserve">
 INDEX(
  INDIRECT(
   IF(P$13="E",
    $AE$68,
    IF(
     AND(TODAY()&lt;=P$14,_tipo="Diario"),$AE$70,     $AE$69
    )
   )
  ),$A132,P$67)</f>
        <v>0</v>
      </c>
      <c r="BQ132" s="44">
        <f t="shared" ref="BQ132:BQ195" ca="1" si="48" xml:space="preserve">
 INDEX(
  INDIRECT(
   IF(Q$13="E",
    $AE$68,
    IF(
     AND(TODAY()&lt;=Q$14,_tipo="Diario"),$AE$70,     $AE$69
    )
   )
  ),$A132,Q$67)</f>
        <v>0</v>
      </c>
      <c r="BR132" s="44">
        <f t="shared" ref="BR132:BR195" ca="1" si="49" xml:space="preserve">
 INDEX(
  INDIRECT(
   IF(R$13="E",
    $AE$68,
    IF(
     AND(TODAY()&lt;=R$14,_tipo="Diario"),$AE$70,     $AE$69
    )
   )
  ),$A132,R$67)</f>
        <v>0</v>
      </c>
      <c r="BS132" s="44">
        <f t="shared" ref="BS132:BS195" ca="1" si="50" xml:space="preserve">
 INDEX(
  INDIRECT(
   IF(S$13="E",
    $AE$68,
    IF(
     AND(TODAY()&lt;=S$14,_tipo="Diario"),$AE$70,     $AE$69
    )
   )
  ),$A132,S$67)</f>
        <v>0</v>
      </c>
      <c r="BT132" s="44">
        <f t="shared" ref="BT132:BT195" ca="1" si="51" xml:space="preserve">
 INDEX(
  INDIRECT(
   IF(T$13="E",
    $AE$68,
    IF(
     AND(TODAY()&lt;=T$14,_tipo="Diario"),$AE$70,     $AE$69
    )
   )
  ),$A132,T$67)</f>
        <v>0</v>
      </c>
      <c r="BU132" s="44">
        <f t="shared" ref="BU132:BU195" ca="1" si="52" xml:space="preserve">
 INDEX(
  INDIRECT(
   IF(U$13="E",
    $AE$68,
    IF(
     AND(TODAY()&lt;=U$14,_tipo="Diario"),$AE$70,     $AE$69
    )
   )
  ),$A132,U$67)</f>
        <v>0</v>
      </c>
      <c r="BV132" s="44">
        <f t="shared" ref="BV132:BV195" ca="1" si="53" xml:space="preserve">
 INDEX(
  INDIRECT(
   IF(V$13="E",
    $AE$68,
    IF(
     AND(TODAY()&lt;=V$14,_tipo="Diario"),$AE$70,     $AE$69
    )
   )
  ),$A132,V$67)</f>
        <v>0</v>
      </c>
      <c r="BW132" s="44">
        <f t="shared" ref="BW132:BW195" ca="1" si="54" xml:space="preserve">
 INDEX(
  INDIRECT(
   IF(W$13="E",
    $AE$68,
    IF(
     AND(TODAY()&lt;=W$14,_tipo="Diario"),$AE$70,     $AE$69
    )
   )
  ),$A132,W$67)</f>
        <v>0</v>
      </c>
      <c r="BX132" s="44">
        <f t="shared" ref="BX132:BX195" ca="1" si="55" xml:space="preserve">
 INDEX(
  INDIRECT(
   IF(X$13="E",
    $AE$68,
    IF(
     AND(TODAY()&lt;=X$14,_tipo="Diario"),$AE$70,     $AE$69
    )
   )
  ),$A132,X$67)</f>
        <v>0</v>
      </c>
      <c r="BY132" s="44">
        <f t="shared" ref="BY132:BY195" ca="1" si="56" xml:space="preserve">
 INDEX(
  INDIRECT(
   IF(Y$13="E",
    $AE$68,
    IF(
     AND(TODAY()&lt;=Y$14,_tipo="Diario"),$AE$70,     $AE$69
    )
   )
  ),$A132,Y$67)</f>
        <v>0</v>
      </c>
      <c r="BZ132" s="44">
        <f t="shared" ref="BZ132:BZ195" ca="1" si="57" xml:space="preserve">
 INDEX(
  INDIRECT(
   IF(Z$13="E",
    $AE$68,
    IF(
     AND(TODAY()&lt;=Z$14,_tipo="Diario"),$AE$70,     $AE$69
    )
   )
  ),$A132,Z$67)</f>
        <v>0</v>
      </c>
      <c r="CA132" s="44">
        <f t="shared" ref="CA132:CA195" ca="1" si="58" xml:space="preserve">
 INDEX(
  INDIRECT(
   IF(AA$13="E",
    $AE$68,
    IF(
     AND(TODAY()&lt;=AA$14,_tipo="Diario"),$AE$70,     $AE$69
    )
   )
  ),$A132,AA$67)</f>
        <v>0</v>
      </c>
      <c r="CB132" s="44">
        <f t="shared" ref="CB132:CB195" ca="1" si="59" xml:space="preserve">
 INDEX(
  INDIRECT(
   IF(AB$13="E",
    $AE$68,
    IF(
     AND(TODAY()&lt;=AB$14,_tipo="Diario"),$AE$70,     $AE$69
    )
   )
  ),$A132,AB$67)</f>
        <v>0</v>
      </c>
    </row>
    <row r="133" spans="1:80" x14ac:dyDescent="0.25">
      <c r="A133" s="243">
        <v>66</v>
      </c>
      <c r="B133" s="244"/>
      <c r="C133" s="244">
        <f t="shared" ca="1" si="30"/>
        <v>14722</v>
      </c>
      <c r="D133" s="244">
        <f t="shared" ca="1" si="30"/>
        <v>15900</v>
      </c>
      <c r="E133" s="244">
        <f t="shared" ca="1" si="30"/>
        <v>14940</v>
      </c>
      <c r="F133" s="244">
        <f t="shared" ca="1" si="30"/>
        <v>11821</v>
      </c>
      <c r="G133" s="244">
        <f t="shared" ca="1" si="30"/>
        <v>9516</v>
      </c>
      <c r="H133" s="244">
        <f t="shared" ca="1" si="30"/>
        <v>8945</v>
      </c>
      <c r="I133" s="244">
        <f t="shared" ca="1" si="32"/>
        <v>7512</v>
      </c>
      <c r="J133" s="244">
        <f t="shared" ca="1" si="32"/>
        <v>6319</v>
      </c>
      <c r="K133" s="244">
        <f t="shared" ca="1" si="32"/>
        <v>6318</v>
      </c>
      <c r="L133" s="244">
        <f t="shared" ca="1" si="32"/>
        <v>7628</v>
      </c>
      <c r="M133" s="244">
        <f t="shared" ca="1" si="32"/>
        <v>8425</v>
      </c>
      <c r="N133" s="244">
        <f t="shared" ca="1" si="32"/>
        <v>11055</v>
      </c>
      <c r="O133" s="244">
        <f t="shared" ca="1" si="33"/>
        <v>0</v>
      </c>
      <c r="P133" s="244">
        <f t="shared" ca="1" si="33"/>
        <v>0</v>
      </c>
      <c r="Q133" s="244">
        <f t="shared" ca="1" si="33"/>
        <v>0</v>
      </c>
      <c r="R133" s="244">
        <f t="shared" ca="1" si="33"/>
        <v>0</v>
      </c>
      <c r="S133" s="244">
        <f t="shared" ca="1" si="33"/>
        <v>0</v>
      </c>
      <c r="T133" s="244">
        <f t="shared" ca="1" si="33"/>
        <v>0</v>
      </c>
      <c r="U133" s="244">
        <f t="shared" ca="1" si="33"/>
        <v>0</v>
      </c>
      <c r="V133" s="244">
        <f t="shared" ca="1" si="33"/>
        <v>0</v>
      </c>
      <c r="W133" s="244">
        <f t="shared" ca="1" si="33"/>
        <v>0</v>
      </c>
      <c r="X133" s="244">
        <f t="shared" ca="1" si="33"/>
        <v>0</v>
      </c>
      <c r="Y133" s="244">
        <f t="shared" ca="1" si="33"/>
        <v>0</v>
      </c>
      <c r="Z133" s="244">
        <f t="shared" ca="1" si="33"/>
        <v>0</v>
      </c>
      <c r="AA133" s="244">
        <f t="shared" ca="1" si="33"/>
        <v>0</v>
      </c>
      <c r="AB133" s="244">
        <f t="shared" ca="1" si="33"/>
        <v>0</v>
      </c>
      <c r="BC133" s="44">
        <f t="shared" ca="1" si="34"/>
        <v>14721.777000000002</v>
      </c>
      <c r="BD133" s="44">
        <f t="shared" ca="1" si="35"/>
        <v>15899.616</v>
      </c>
      <c r="BE133" s="44">
        <f t="shared" ca="1" si="36"/>
        <v>14940.275000000001</v>
      </c>
      <c r="BF133" s="44">
        <f t="shared" ca="1" si="37"/>
        <v>11820.526</v>
      </c>
      <c r="BG133" s="44">
        <f t="shared" ca="1" si="38"/>
        <v>9515.7619999999988</v>
      </c>
      <c r="BH133" s="44">
        <f t="shared" ca="1" si="39"/>
        <v>8944.5929999999989</v>
      </c>
      <c r="BI133" s="44">
        <f t="shared" ca="1" si="40"/>
        <v>7511.6340000000009</v>
      </c>
      <c r="BJ133" s="44">
        <f t="shared" ca="1" si="41"/>
        <v>6319.0459999999994</v>
      </c>
      <c r="BK133" s="44">
        <f t="shared" ca="1" si="42"/>
        <v>6317.9240000000009</v>
      </c>
      <c r="BL133" s="44">
        <f t="shared" ca="1" si="43"/>
        <v>7628.1280000000006</v>
      </c>
      <c r="BM133" s="44">
        <f t="shared" ca="1" si="44"/>
        <v>8425.0740000000005</v>
      </c>
      <c r="BN133" s="44">
        <f t="shared" ca="1" si="45"/>
        <v>11054.950999999997</v>
      </c>
      <c r="BO133" s="44">
        <f t="shared" ca="1" si="46"/>
        <v>0</v>
      </c>
      <c r="BP133" s="44">
        <f t="shared" ca="1" si="47"/>
        <v>0</v>
      </c>
      <c r="BQ133" s="44">
        <f t="shared" ca="1" si="48"/>
        <v>0</v>
      </c>
      <c r="BR133" s="44">
        <f t="shared" ca="1" si="49"/>
        <v>0</v>
      </c>
      <c r="BS133" s="44">
        <f t="shared" ca="1" si="50"/>
        <v>0</v>
      </c>
      <c r="BT133" s="44">
        <f t="shared" ca="1" si="51"/>
        <v>0</v>
      </c>
      <c r="BU133" s="44">
        <f t="shared" ca="1" si="52"/>
        <v>0</v>
      </c>
      <c r="BV133" s="44">
        <f t="shared" ca="1" si="53"/>
        <v>0</v>
      </c>
      <c r="BW133" s="44">
        <f t="shared" ca="1" si="54"/>
        <v>0</v>
      </c>
      <c r="BX133" s="44">
        <f t="shared" ca="1" si="55"/>
        <v>0</v>
      </c>
      <c r="BY133" s="44">
        <f t="shared" ca="1" si="56"/>
        <v>0</v>
      </c>
      <c r="BZ133" s="44">
        <f t="shared" ca="1" si="57"/>
        <v>0</v>
      </c>
      <c r="CA133" s="44">
        <f t="shared" ca="1" si="58"/>
        <v>0</v>
      </c>
      <c r="CB133" s="44">
        <f t="shared" ca="1" si="59"/>
        <v>0</v>
      </c>
    </row>
    <row r="134" spans="1:80" x14ac:dyDescent="0.25">
      <c r="A134" s="129">
        <v>67</v>
      </c>
      <c r="B134" s="44"/>
      <c r="C134" s="44">
        <f t="shared" ca="1" si="30"/>
        <v>0</v>
      </c>
      <c r="D134" s="44">
        <f t="shared" ca="1" si="30"/>
        <v>0</v>
      </c>
      <c r="E134" s="44">
        <f t="shared" ca="1" si="30"/>
        <v>0</v>
      </c>
      <c r="F134" s="44">
        <f t="shared" ca="1" si="30"/>
        <v>0</v>
      </c>
      <c r="G134" s="44">
        <f t="shared" ca="1" si="30"/>
        <v>0</v>
      </c>
      <c r="H134" s="44">
        <f t="shared" ca="1" si="30"/>
        <v>0</v>
      </c>
      <c r="I134" s="44">
        <f t="shared" ca="1" si="32"/>
        <v>0</v>
      </c>
      <c r="J134" s="44">
        <f t="shared" ca="1" si="32"/>
        <v>0</v>
      </c>
      <c r="K134" s="44">
        <f t="shared" ca="1" si="32"/>
        <v>0</v>
      </c>
      <c r="L134" s="44">
        <f t="shared" ca="1" si="32"/>
        <v>0</v>
      </c>
      <c r="M134" s="44">
        <f t="shared" ca="1" si="32"/>
        <v>0</v>
      </c>
      <c r="N134" s="44">
        <f t="shared" ca="1" si="32"/>
        <v>0</v>
      </c>
      <c r="O134" s="44">
        <f t="shared" ca="1" si="33"/>
        <v>0</v>
      </c>
      <c r="P134" s="44">
        <f t="shared" ca="1" si="33"/>
        <v>0</v>
      </c>
      <c r="Q134" s="44">
        <f t="shared" ca="1" si="33"/>
        <v>0</v>
      </c>
      <c r="R134" s="44">
        <f t="shared" ca="1" si="33"/>
        <v>0</v>
      </c>
      <c r="S134" s="44">
        <f t="shared" ca="1" si="33"/>
        <v>0</v>
      </c>
      <c r="T134" s="44">
        <f t="shared" ca="1" si="33"/>
        <v>0</v>
      </c>
      <c r="U134" s="44">
        <f t="shared" ca="1" si="33"/>
        <v>0</v>
      </c>
      <c r="V134" s="44">
        <f t="shared" ca="1" si="33"/>
        <v>0</v>
      </c>
      <c r="W134" s="44">
        <f t="shared" ca="1" si="33"/>
        <v>0</v>
      </c>
      <c r="X134" s="44">
        <f t="shared" ca="1" si="33"/>
        <v>0</v>
      </c>
      <c r="Y134" s="44">
        <f t="shared" ca="1" si="33"/>
        <v>0</v>
      </c>
      <c r="Z134" s="44">
        <f t="shared" ca="1" si="33"/>
        <v>0</v>
      </c>
      <c r="AA134" s="44">
        <f t="shared" ca="1" si="33"/>
        <v>0</v>
      </c>
      <c r="AB134" s="44">
        <f t="shared" ca="1" si="33"/>
        <v>0</v>
      </c>
      <c r="BC134" s="44">
        <f t="shared" ca="1" si="34"/>
        <v>0</v>
      </c>
      <c r="BD134" s="44">
        <f t="shared" ca="1" si="35"/>
        <v>0</v>
      </c>
      <c r="BE134" s="44">
        <f t="shared" ca="1" si="36"/>
        <v>0</v>
      </c>
      <c r="BF134" s="44">
        <f t="shared" ca="1" si="37"/>
        <v>0</v>
      </c>
      <c r="BG134" s="44">
        <f t="shared" ca="1" si="38"/>
        <v>0</v>
      </c>
      <c r="BH134" s="44">
        <f t="shared" ca="1" si="39"/>
        <v>0</v>
      </c>
      <c r="BI134" s="44">
        <f t="shared" ca="1" si="40"/>
        <v>0</v>
      </c>
      <c r="BJ134" s="44">
        <f t="shared" ca="1" si="41"/>
        <v>0</v>
      </c>
      <c r="BK134" s="44">
        <f t="shared" ca="1" si="42"/>
        <v>0</v>
      </c>
      <c r="BL134" s="44">
        <f t="shared" ca="1" si="43"/>
        <v>0</v>
      </c>
      <c r="BM134" s="44">
        <f t="shared" ca="1" si="44"/>
        <v>0</v>
      </c>
      <c r="BN134" s="44">
        <f t="shared" ca="1" si="45"/>
        <v>0</v>
      </c>
      <c r="BO134" s="44">
        <f t="shared" ca="1" si="46"/>
        <v>0</v>
      </c>
      <c r="BP134" s="44">
        <f t="shared" ca="1" si="47"/>
        <v>0</v>
      </c>
      <c r="BQ134" s="44">
        <f t="shared" ca="1" si="48"/>
        <v>0</v>
      </c>
      <c r="BR134" s="44">
        <f t="shared" ca="1" si="49"/>
        <v>0</v>
      </c>
      <c r="BS134" s="44">
        <f t="shared" ca="1" si="50"/>
        <v>0</v>
      </c>
      <c r="BT134" s="44">
        <f t="shared" ca="1" si="51"/>
        <v>0</v>
      </c>
      <c r="BU134" s="44">
        <f t="shared" ca="1" si="52"/>
        <v>0</v>
      </c>
      <c r="BV134" s="44">
        <f t="shared" ca="1" si="53"/>
        <v>0</v>
      </c>
      <c r="BW134" s="44">
        <f t="shared" ca="1" si="54"/>
        <v>0</v>
      </c>
      <c r="BX134" s="44">
        <f t="shared" ca="1" si="55"/>
        <v>0</v>
      </c>
      <c r="BY134" s="44">
        <f t="shared" ca="1" si="56"/>
        <v>0</v>
      </c>
      <c r="BZ134" s="44">
        <f t="shared" ca="1" si="57"/>
        <v>0</v>
      </c>
      <c r="CA134" s="44">
        <f t="shared" ca="1" si="58"/>
        <v>0</v>
      </c>
      <c r="CB134" s="44">
        <f t="shared" ca="1" si="59"/>
        <v>0</v>
      </c>
    </row>
    <row r="135" spans="1:80" x14ac:dyDescent="0.25">
      <c r="A135" s="129">
        <v>68</v>
      </c>
      <c r="B135" s="44"/>
      <c r="C135" s="44">
        <f t="shared" ca="1" si="30"/>
        <v>0</v>
      </c>
      <c r="D135" s="44">
        <f t="shared" ca="1" si="30"/>
        <v>0</v>
      </c>
      <c r="E135" s="44">
        <f t="shared" ca="1" si="30"/>
        <v>0</v>
      </c>
      <c r="F135" s="44">
        <f t="shared" ca="1" si="30"/>
        <v>0</v>
      </c>
      <c r="G135" s="44">
        <f t="shared" ca="1" si="30"/>
        <v>0</v>
      </c>
      <c r="H135" s="44">
        <f t="shared" ca="1" si="30"/>
        <v>0</v>
      </c>
      <c r="I135" s="44">
        <f t="shared" ca="1" si="32"/>
        <v>0</v>
      </c>
      <c r="J135" s="44">
        <f t="shared" ca="1" si="32"/>
        <v>0</v>
      </c>
      <c r="K135" s="44">
        <f t="shared" ca="1" si="32"/>
        <v>0</v>
      </c>
      <c r="L135" s="44">
        <f t="shared" ca="1" si="32"/>
        <v>0</v>
      </c>
      <c r="M135" s="44">
        <f t="shared" ca="1" si="32"/>
        <v>0</v>
      </c>
      <c r="N135" s="44">
        <f t="shared" ca="1" si="32"/>
        <v>0</v>
      </c>
      <c r="O135" s="44">
        <f t="shared" ca="1" si="33"/>
        <v>0</v>
      </c>
      <c r="P135" s="44">
        <f t="shared" ca="1" si="33"/>
        <v>0</v>
      </c>
      <c r="Q135" s="44">
        <f t="shared" ca="1" si="33"/>
        <v>0</v>
      </c>
      <c r="R135" s="44">
        <f t="shared" ca="1" si="33"/>
        <v>0</v>
      </c>
      <c r="S135" s="44">
        <f t="shared" ca="1" si="33"/>
        <v>0</v>
      </c>
      <c r="T135" s="44">
        <f t="shared" ca="1" si="33"/>
        <v>0</v>
      </c>
      <c r="U135" s="44">
        <f t="shared" ca="1" si="33"/>
        <v>0</v>
      </c>
      <c r="V135" s="44">
        <f t="shared" ca="1" si="33"/>
        <v>0</v>
      </c>
      <c r="W135" s="44">
        <f t="shared" ca="1" si="33"/>
        <v>0</v>
      </c>
      <c r="X135" s="44">
        <f t="shared" ca="1" si="33"/>
        <v>0</v>
      </c>
      <c r="Y135" s="44">
        <f t="shared" ca="1" si="33"/>
        <v>0</v>
      </c>
      <c r="Z135" s="44">
        <f t="shared" ca="1" si="33"/>
        <v>0</v>
      </c>
      <c r="AA135" s="44">
        <f t="shared" ca="1" si="33"/>
        <v>0</v>
      </c>
      <c r="AB135" s="44">
        <f t="shared" ca="1" si="33"/>
        <v>0</v>
      </c>
      <c r="BC135" s="44">
        <f t="shared" ca="1" si="34"/>
        <v>0</v>
      </c>
      <c r="BD135" s="44">
        <f t="shared" ca="1" si="35"/>
        <v>0</v>
      </c>
      <c r="BE135" s="44">
        <f t="shared" ca="1" si="36"/>
        <v>0</v>
      </c>
      <c r="BF135" s="44">
        <f t="shared" ca="1" si="37"/>
        <v>0</v>
      </c>
      <c r="BG135" s="44">
        <f t="shared" ca="1" si="38"/>
        <v>0</v>
      </c>
      <c r="BH135" s="44">
        <f t="shared" ca="1" si="39"/>
        <v>0</v>
      </c>
      <c r="BI135" s="44">
        <f t="shared" ca="1" si="40"/>
        <v>0</v>
      </c>
      <c r="BJ135" s="44">
        <f t="shared" ca="1" si="41"/>
        <v>0</v>
      </c>
      <c r="BK135" s="44">
        <f t="shared" ca="1" si="42"/>
        <v>0</v>
      </c>
      <c r="BL135" s="44">
        <f t="shared" ca="1" si="43"/>
        <v>0</v>
      </c>
      <c r="BM135" s="44">
        <f t="shared" ca="1" si="44"/>
        <v>0</v>
      </c>
      <c r="BN135" s="44">
        <f t="shared" ca="1" si="45"/>
        <v>0</v>
      </c>
      <c r="BO135" s="44">
        <f t="shared" ca="1" si="46"/>
        <v>0</v>
      </c>
      <c r="BP135" s="44">
        <f t="shared" ca="1" si="47"/>
        <v>0</v>
      </c>
      <c r="BQ135" s="44">
        <f t="shared" ca="1" si="48"/>
        <v>0</v>
      </c>
      <c r="BR135" s="44">
        <f t="shared" ca="1" si="49"/>
        <v>0</v>
      </c>
      <c r="BS135" s="44">
        <f t="shared" ca="1" si="50"/>
        <v>0</v>
      </c>
      <c r="BT135" s="44">
        <f t="shared" ca="1" si="51"/>
        <v>0</v>
      </c>
      <c r="BU135" s="44">
        <f t="shared" ca="1" si="52"/>
        <v>0</v>
      </c>
      <c r="BV135" s="44">
        <f t="shared" ca="1" si="53"/>
        <v>0</v>
      </c>
      <c r="BW135" s="44">
        <f t="shared" ca="1" si="54"/>
        <v>0</v>
      </c>
      <c r="BX135" s="44">
        <f t="shared" ca="1" si="55"/>
        <v>0</v>
      </c>
      <c r="BY135" s="44">
        <f t="shared" ca="1" si="56"/>
        <v>0</v>
      </c>
      <c r="BZ135" s="44">
        <f t="shared" ca="1" si="57"/>
        <v>0</v>
      </c>
      <c r="CA135" s="44">
        <f t="shared" ca="1" si="58"/>
        <v>0</v>
      </c>
      <c r="CB135" s="44">
        <f t="shared" ca="1" si="59"/>
        <v>0</v>
      </c>
    </row>
    <row r="136" spans="1:80" x14ac:dyDescent="0.25">
      <c r="A136" s="129">
        <v>69</v>
      </c>
      <c r="B136" s="44"/>
      <c r="C136" s="44">
        <f t="shared" ca="1" si="30"/>
        <v>0</v>
      </c>
      <c r="D136" s="44">
        <f t="shared" ca="1" si="30"/>
        <v>0</v>
      </c>
      <c r="E136" s="44">
        <f t="shared" ca="1" si="30"/>
        <v>0</v>
      </c>
      <c r="F136" s="44">
        <f t="shared" ca="1" si="30"/>
        <v>0</v>
      </c>
      <c r="G136" s="44">
        <f t="shared" ca="1" si="30"/>
        <v>0</v>
      </c>
      <c r="H136" s="44">
        <f t="shared" ca="1" si="30"/>
        <v>0</v>
      </c>
      <c r="I136" s="44">
        <f t="shared" ca="1" si="32"/>
        <v>0</v>
      </c>
      <c r="J136" s="44">
        <f t="shared" ca="1" si="32"/>
        <v>0</v>
      </c>
      <c r="K136" s="44">
        <f t="shared" ca="1" si="32"/>
        <v>0</v>
      </c>
      <c r="L136" s="44">
        <f t="shared" ca="1" si="32"/>
        <v>0</v>
      </c>
      <c r="M136" s="44">
        <f t="shared" ca="1" si="32"/>
        <v>0</v>
      </c>
      <c r="N136" s="44">
        <f t="shared" ca="1" si="32"/>
        <v>0</v>
      </c>
      <c r="O136" s="44">
        <f t="shared" ca="1" si="33"/>
        <v>0</v>
      </c>
      <c r="P136" s="44">
        <f t="shared" ca="1" si="33"/>
        <v>0</v>
      </c>
      <c r="Q136" s="44">
        <f t="shared" ca="1" si="33"/>
        <v>0</v>
      </c>
      <c r="R136" s="44">
        <f t="shared" ca="1" si="33"/>
        <v>0</v>
      </c>
      <c r="S136" s="44">
        <f t="shared" ca="1" si="33"/>
        <v>0</v>
      </c>
      <c r="T136" s="44">
        <f t="shared" ca="1" si="33"/>
        <v>0</v>
      </c>
      <c r="U136" s="44">
        <f t="shared" ca="1" si="33"/>
        <v>0</v>
      </c>
      <c r="V136" s="44">
        <f t="shared" ca="1" si="33"/>
        <v>0</v>
      </c>
      <c r="W136" s="44">
        <f t="shared" ca="1" si="33"/>
        <v>0</v>
      </c>
      <c r="X136" s="44">
        <f t="shared" ca="1" si="33"/>
        <v>0</v>
      </c>
      <c r="Y136" s="44">
        <f t="shared" ca="1" si="33"/>
        <v>0</v>
      </c>
      <c r="Z136" s="44">
        <f t="shared" ca="1" si="33"/>
        <v>0</v>
      </c>
      <c r="AA136" s="44">
        <f t="shared" ca="1" si="33"/>
        <v>0</v>
      </c>
      <c r="AB136" s="44">
        <f t="shared" ca="1" si="33"/>
        <v>0</v>
      </c>
      <c r="BC136" s="44">
        <f t="shared" ca="1" si="34"/>
        <v>0</v>
      </c>
      <c r="BD136" s="44">
        <f t="shared" ca="1" si="35"/>
        <v>0</v>
      </c>
      <c r="BE136" s="44">
        <f t="shared" ca="1" si="36"/>
        <v>0</v>
      </c>
      <c r="BF136" s="44">
        <f t="shared" ca="1" si="37"/>
        <v>0</v>
      </c>
      <c r="BG136" s="44">
        <f t="shared" ca="1" si="38"/>
        <v>0</v>
      </c>
      <c r="BH136" s="44">
        <f t="shared" ca="1" si="39"/>
        <v>0</v>
      </c>
      <c r="BI136" s="44">
        <f t="shared" ca="1" si="40"/>
        <v>0</v>
      </c>
      <c r="BJ136" s="44">
        <f t="shared" ca="1" si="41"/>
        <v>0</v>
      </c>
      <c r="BK136" s="44">
        <f t="shared" ca="1" si="42"/>
        <v>0</v>
      </c>
      <c r="BL136" s="44">
        <f t="shared" ca="1" si="43"/>
        <v>0</v>
      </c>
      <c r="BM136" s="44">
        <f t="shared" ca="1" si="44"/>
        <v>0</v>
      </c>
      <c r="BN136" s="44">
        <f t="shared" ca="1" si="45"/>
        <v>0</v>
      </c>
      <c r="BO136" s="44">
        <f t="shared" ca="1" si="46"/>
        <v>0</v>
      </c>
      <c r="BP136" s="44">
        <f t="shared" ca="1" si="47"/>
        <v>0</v>
      </c>
      <c r="BQ136" s="44">
        <f t="shared" ca="1" si="48"/>
        <v>0</v>
      </c>
      <c r="BR136" s="44">
        <f t="shared" ca="1" si="49"/>
        <v>0</v>
      </c>
      <c r="BS136" s="44">
        <f t="shared" ca="1" si="50"/>
        <v>0</v>
      </c>
      <c r="BT136" s="44">
        <f t="shared" ca="1" si="51"/>
        <v>0</v>
      </c>
      <c r="BU136" s="44">
        <f t="shared" ca="1" si="52"/>
        <v>0</v>
      </c>
      <c r="BV136" s="44">
        <f t="shared" ca="1" si="53"/>
        <v>0</v>
      </c>
      <c r="BW136" s="44">
        <f t="shared" ca="1" si="54"/>
        <v>0</v>
      </c>
      <c r="BX136" s="44">
        <f t="shared" ca="1" si="55"/>
        <v>0</v>
      </c>
      <c r="BY136" s="44">
        <f t="shared" ca="1" si="56"/>
        <v>0</v>
      </c>
      <c r="BZ136" s="44">
        <f t="shared" ca="1" si="57"/>
        <v>0</v>
      </c>
      <c r="CA136" s="44">
        <f t="shared" ca="1" si="58"/>
        <v>0</v>
      </c>
      <c r="CB136" s="44">
        <f t="shared" ca="1" si="59"/>
        <v>0</v>
      </c>
    </row>
    <row r="137" spans="1:80" x14ac:dyDescent="0.25">
      <c r="A137" s="129">
        <v>70</v>
      </c>
      <c r="B137" s="44"/>
      <c r="C137" s="44">
        <f t="shared" ca="1" si="30"/>
        <v>10</v>
      </c>
      <c r="D137" s="44">
        <f t="shared" ca="1" si="30"/>
        <v>10</v>
      </c>
      <c r="E137" s="44">
        <f t="shared" ca="1" si="30"/>
        <v>10</v>
      </c>
      <c r="F137" s="44">
        <f t="shared" ca="1" si="30"/>
        <v>10</v>
      </c>
      <c r="G137" s="44">
        <f t="shared" ca="1" si="30"/>
        <v>10</v>
      </c>
      <c r="H137" s="44">
        <f t="shared" ca="1" si="30"/>
        <v>10</v>
      </c>
      <c r="I137" s="44">
        <f t="shared" ca="1" si="32"/>
        <v>10</v>
      </c>
      <c r="J137" s="44">
        <f t="shared" ca="1" si="32"/>
        <v>10</v>
      </c>
      <c r="K137" s="44">
        <f t="shared" ca="1" si="32"/>
        <v>10</v>
      </c>
      <c r="L137" s="44">
        <f t="shared" ca="1" si="32"/>
        <v>10</v>
      </c>
      <c r="M137" s="44">
        <f t="shared" ca="1" si="32"/>
        <v>10</v>
      </c>
      <c r="N137" s="44">
        <f t="shared" ca="1" si="32"/>
        <v>10</v>
      </c>
      <c r="O137" s="44">
        <f t="shared" ca="1" si="33"/>
        <v>0</v>
      </c>
      <c r="P137" s="44">
        <f t="shared" ca="1" si="33"/>
        <v>0</v>
      </c>
      <c r="Q137" s="44">
        <f t="shared" ca="1" si="33"/>
        <v>0</v>
      </c>
      <c r="R137" s="44">
        <f t="shared" ca="1" si="33"/>
        <v>0</v>
      </c>
      <c r="S137" s="44">
        <f t="shared" ca="1" si="33"/>
        <v>0</v>
      </c>
      <c r="T137" s="44">
        <f t="shared" ca="1" si="33"/>
        <v>0</v>
      </c>
      <c r="U137" s="44">
        <f t="shared" ca="1" si="33"/>
        <v>0</v>
      </c>
      <c r="V137" s="44">
        <f t="shared" ca="1" si="33"/>
        <v>0</v>
      </c>
      <c r="W137" s="44">
        <f t="shared" ca="1" si="33"/>
        <v>0</v>
      </c>
      <c r="X137" s="44">
        <f t="shared" ca="1" si="33"/>
        <v>0</v>
      </c>
      <c r="Y137" s="44">
        <f t="shared" ca="1" si="33"/>
        <v>0</v>
      </c>
      <c r="Z137" s="44">
        <f t="shared" ca="1" si="33"/>
        <v>0</v>
      </c>
      <c r="AA137" s="44">
        <f t="shared" ca="1" si="33"/>
        <v>0</v>
      </c>
      <c r="AB137" s="44">
        <f t="shared" ca="1" si="33"/>
        <v>0</v>
      </c>
      <c r="BC137" s="44">
        <f t="shared" ca="1" si="34"/>
        <v>10</v>
      </c>
      <c r="BD137" s="44">
        <f t="shared" ca="1" si="35"/>
        <v>10</v>
      </c>
      <c r="BE137" s="44">
        <f t="shared" ca="1" si="36"/>
        <v>10</v>
      </c>
      <c r="BF137" s="44">
        <f t="shared" ca="1" si="37"/>
        <v>10</v>
      </c>
      <c r="BG137" s="44">
        <f t="shared" ca="1" si="38"/>
        <v>10</v>
      </c>
      <c r="BH137" s="44">
        <f t="shared" ca="1" si="39"/>
        <v>10</v>
      </c>
      <c r="BI137" s="44">
        <f t="shared" ca="1" si="40"/>
        <v>10</v>
      </c>
      <c r="BJ137" s="44">
        <f t="shared" ca="1" si="41"/>
        <v>10</v>
      </c>
      <c r="BK137" s="44">
        <f t="shared" ca="1" si="42"/>
        <v>10</v>
      </c>
      <c r="BL137" s="44">
        <f t="shared" ca="1" si="43"/>
        <v>10</v>
      </c>
      <c r="BM137" s="44">
        <f t="shared" ca="1" si="44"/>
        <v>10</v>
      </c>
      <c r="BN137" s="44">
        <f t="shared" ca="1" si="45"/>
        <v>10</v>
      </c>
      <c r="BO137" s="44">
        <f t="shared" ca="1" si="46"/>
        <v>0</v>
      </c>
      <c r="BP137" s="44">
        <f t="shared" ca="1" si="47"/>
        <v>0</v>
      </c>
      <c r="BQ137" s="44">
        <f t="shared" ca="1" si="48"/>
        <v>0</v>
      </c>
      <c r="BR137" s="44">
        <f t="shared" ca="1" si="49"/>
        <v>0</v>
      </c>
      <c r="BS137" s="44">
        <f t="shared" ca="1" si="50"/>
        <v>0</v>
      </c>
      <c r="BT137" s="44">
        <f t="shared" ca="1" si="51"/>
        <v>0</v>
      </c>
      <c r="BU137" s="44">
        <f t="shared" ca="1" si="52"/>
        <v>0</v>
      </c>
      <c r="BV137" s="44">
        <f t="shared" ca="1" si="53"/>
        <v>0</v>
      </c>
      <c r="BW137" s="44">
        <f t="shared" ca="1" si="54"/>
        <v>0</v>
      </c>
      <c r="BX137" s="44">
        <f t="shared" ca="1" si="55"/>
        <v>0</v>
      </c>
      <c r="BY137" s="44">
        <f t="shared" ca="1" si="56"/>
        <v>0</v>
      </c>
      <c r="BZ137" s="44">
        <f t="shared" ca="1" si="57"/>
        <v>0</v>
      </c>
      <c r="CA137" s="44">
        <f t="shared" ca="1" si="58"/>
        <v>0</v>
      </c>
      <c r="CB137" s="44">
        <f t="shared" ca="1" si="59"/>
        <v>0</v>
      </c>
    </row>
    <row r="138" spans="1:80" x14ac:dyDescent="0.25">
      <c r="A138" s="129">
        <v>71</v>
      </c>
      <c r="B138" s="44"/>
      <c r="C138" s="44">
        <f t="shared" ca="1" si="30"/>
        <v>94</v>
      </c>
      <c r="D138" s="44">
        <f t="shared" ca="1" si="30"/>
        <v>94</v>
      </c>
      <c r="E138" s="44">
        <f t="shared" ca="1" si="30"/>
        <v>81</v>
      </c>
      <c r="F138" s="44">
        <f t="shared" ca="1" si="30"/>
        <v>79</v>
      </c>
      <c r="G138" s="44">
        <f t="shared" ca="1" si="30"/>
        <v>106</v>
      </c>
      <c r="H138" s="44">
        <f t="shared" ca="1" si="30"/>
        <v>132</v>
      </c>
      <c r="I138" s="44">
        <f t="shared" ca="1" si="32"/>
        <v>117</v>
      </c>
      <c r="J138" s="44">
        <f t="shared" ca="1" si="32"/>
        <v>89</v>
      </c>
      <c r="K138" s="44">
        <f t="shared" ca="1" si="32"/>
        <v>108</v>
      </c>
      <c r="L138" s="44">
        <f t="shared" ca="1" si="32"/>
        <v>139</v>
      </c>
      <c r="M138" s="44">
        <f t="shared" ca="1" si="32"/>
        <v>108</v>
      </c>
      <c r="N138" s="44">
        <f t="shared" ca="1" si="32"/>
        <v>93</v>
      </c>
      <c r="O138" s="44">
        <f t="shared" ca="1" si="33"/>
        <v>0</v>
      </c>
      <c r="P138" s="44">
        <f t="shared" ca="1" si="33"/>
        <v>0</v>
      </c>
      <c r="Q138" s="44">
        <f t="shared" ca="1" si="33"/>
        <v>0</v>
      </c>
      <c r="R138" s="44">
        <f t="shared" ca="1" si="33"/>
        <v>0</v>
      </c>
      <c r="S138" s="44">
        <f t="shared" ca="1" si="33"/>
        <v>0</v>
      </c>
      <c r="T138" s="44">
        <f t="shared" ca="1" si="33"/>
        <v>0</v>
      </c>
      <c r="U138" s="44">
        <f t="shared" ca="1" si="33"/>
        <v>0</v>
      </c>
      <c r="V138" s="44">
        <f t="shared" ca="1" si="33"/>
        <v>0</v>
      </c>
      <c r="W138" s="44">
        <f t="shared" ca="1" si="33"/>
        <v>0</v>
      </c>
      <c r="X138" s="44">
        <f t="shared" ca="1" si="33"/>
        <v>0</v>
      </c>
      <c r="Y138" s="44">
        <f t="shared" ca="1" si="33"/>
        <v>0</v>
      </c>
      <c r="Z138" s="44">
        <f t="shared" ca="1" si="33"/>
        <v>0</v>
      </c>
      <c r="AA138" s="44">
        <f t="shared" ca="1" si="33"/>
        <v>0</v>
      </c>
      <c r="AB138" s="44">
        <f t="shared" ca="1" si="33"/>
        <v>0</v>
      </c>
      <c r="BC138" s="44">
        <f t="shared" ca="1" si="34"/>
        <v>94.27</v>
      </c>
      <c r="BD138" s="44">
        <f t="shared" ca="1" si="35"/>
        <v>94.45</v>
      </c>
      <c r="BE138" s="44">
        <f t="shared" ca="1" si="36"/>
        <v>80.97</v>
      </c>
      <c r="BF138" s="44">
        <f t="shared" ca="1" si="37"/>
        <v>79.16</v>
      </c>
      <c r="BG138" s="44">
        <f t="shared" ca="1" si="38"/>
        <v>105.67</v>
      </c>
      <c r="BH138" s="44">
        <f t="shared" ca="1" si="39"/>
        <v>132.04</v>
      </c>
      <c r="BI138" s="44">
        <f t="shared" ca="1" si="40"/>
        <v>116.65</v>
      </c>
      <c r="BJ138" s="44">
        <f t="shared" ca="1" si="41"/>
        <v>89.15</v>
      </c>
      <c r="BK138" s="44">
        <f t="shared" ca="1" si="42"/>
        <v>108.28</v>
      </c>
      <c r="BL138" s="44">
        <f t="shared" ca="1" si="43"/>
        <v>138.87</v>
      </c>
      <c r="BM138" s="44">
        <f t="shared" ca="1" si="44"/>
        <v>107.93</v>
      </c>
      <c r="BN138" s="44">
        <f t="shared" ca="1" si="45"/>
        <v>92.61</v>
      </c>
      <c r="BO138" s="44">
        <f t="shared" ca="1" si="46"/>
        <v>0</v>
      </c>
      <c r="BP138" s="44">
        <f t="shared" ca="1" si="47"/>
        <v>0</v>
      </c>
      <c r="BQ138" s="44">
        <f t="shared" ca="1" si="48"/>
        <v>0</v>
      </c>
      <c r="BR138" s="44">
        <f t="shared" ca="1" si="49"/>
        <v>0</v>
      </c>
      <c r="BS138" s="44">
        <f t="shared" ca="1" si="50"/>
        <v>0</v>
      </c>
      <c r="BT138" s="44">
        <f t="shared" ca="1" si="51"/>
        <v>0</v>
      </c>
      <c r="BU138" s="44">
        <f t="shared" ca="1" si="52"/>
        <v>0</v>
      </c>
      <c r="BV138" s="44">
        <f t="shared" ca="1" si="53"/>
        <v>0</v>
      </c>
      <c r="BW138" s="44">
        <f t="shared" ca="1" si="54"/>
        <v>0</v>
      </c>
      <c r="BX138" s="44">
        <f t="shared" ca="1" si="55"/>
        <v>0</v>
      </c>
      <c r="BY138" s="44">
        <f t="shared" ca="1" si="56"/>
        <v>0</v>
      </c>
      <c r="BZ138" s="44">
        <f t="shared" ca="1" si="57"/>
        <v>0</v>
      </c>
      <c r="CA138" s="44">
        <f t="shared" ca="1" si="58"/>
        <v>0</v>
      </c>
      <c r="CB138" s="44">
        <f t="shared" ca="1" si="59"/>
        <v>0</v>
      </c>
    </row>
    <row r="139" spans="1:80" x14ac:dyDescent="0.25">
      <c r="A139" s="129">
        <v>72</v>
      </c>
      <c r="B139" s="44"/>
      <c r="C139" s="44">
        <f t="shared" ca="1" si="30"/>
        <v>99</v>
      </c>
      <c r="D139" s="44">
        <f t="shared" ca="1" si="30"/>
        <v>99</v>
      </c>
      <c r="E139" s="44">
        <f t="shared" ca="1" si="30"/>
        <v>85</v>
      </c>
      <c r="F139" s="44">
        <f t="shared" ca="1" si="30"/>
        <v>83</v>
      </c>
      <c r="G139" s="44">
        <f t="shared" ca="1" si="30"/>
        <v>111</v>
      </c>
      <c r="H139" s="44">
        <f t="shared" ca="1" si="30"/>
        <v>138</v>
      </c>
      <c r="I139" s="44">
        <f t="shared" ca="1" si="32"/>
        <v>122</v>
      </c>
      <c r="J139" s="44">
        <f t="shared" ca="1" si="32"/>
        <v>94</v>
      </c>
      <c r="K139" s="44">
        <f t="shared" ca="1" si="32"/>
        <v>114</v>
      </c>
      <c r="L139" s="44">
        <f t="shared" ca="1" si="32"/>
        <v>146</v>
      </c>
      <c r="M139" s="44">
        <f t="shared" ca="1" si="32"/>
        <v>113</v>
      </c>
      <c r="N139" s="44">
        <f t="shared" ca="1" si="32"/>
        <v>97</v>
      </c>
      <c r="O139" s="44">
        <f t="shared" ca="1" si="33"/>
        <v>0</v>
      </c>
      <c r="P139" s="44">
        <f t="shared" ca="1" si="33"/>
        <v>0</v>
      </c>
      <c r="Q139" s="44">
        <f t="shared" ca="1" si="33"/>
        <v>0</v>
      </c>
      <c r="R139" s="44">
        <f t="shared" ca="1" si="33"/>
        <v>0</v>
      </c>
      <c r="S139" s="44">
        <f t="shared" ca="1" si="33"/>
        <v>0</v>
      </c>
      <c r="T139" s="44">
        <f t="shared" ca="1" si="33"/>
        <v>0</v>
      </c>
      <c r="U139" s="44">
        <f t="shared" ca="1" si="33"/>
        <v>0</v>
      </c>
      <c r="V139" s="44">
        <f t="shared" ca="1" si="33"/>
        <v>0</v>
      </c>
      <c r="W139" s="44">
        <f t="shared" ca="1" si="33"/>
        <v>0</v>
      </c>
      <c r="X139" s="44">
        <f t="shared" ca="1" si="33"/>
        <v>0</v>
      </c>
      <c r="Y139" s="44">
        <f t="shared" ca="1" si="33"/>
        <v>0</v>
      </c>
      <c r="Z139" s="44">
        <f t="shared" ca="1" si="33"/>
        <v>0</v>
      </c>
      <c r="AA139" s="44">
        <f t="shared" ca="1" si="33"/>
        <v>0</v>
      </c>
      <c r="AB139" s="44">
        <f t="shared" ca="1" si="33"/>
        <v>0</v>
      </c>
      <c r="BC139" s="44">
        <f t="shared" ca="1" si="34"/>
        <v>98.92</v>
      </c>
      <c r="BD139" s="44">
        <f t="shared" ca="1" si="35"/>
        <v>99.15</v>
      </c>
      <c r="BE139" s="44">
        <f t="shared" ca="1" si="36"/>
        <v>85.13</v>
      </c>
      <c r="BF139" s="44">
        <f t="shared" ca="1" si="37"/>
        <v>83.14</v>
      </c>
      <c r="BG139" s="44">
        <f t="shared" ca="1" si="38"/>
        <v>110.95</v>
      </c>
      <c r="BH139" s="44">
        <f t="shared" ca="1" si="39"/>
        <v>138.44999999999999</v>
      </c>
      <c r="BI139" s="44">
        <f t="shared" ca="1" si="40"/>
        <v>122.34</v>
      </c>
      <c r="BJ139" s="44">
        <f t="shared" ca="1" si="41"/>
        <v>93.61</v>
      </c>
      <c r="BK139" s="44">
        <f t="shared" ca="1" si="42"/>
        <v>113.64</v>
      </c>
      <c r="BL139" s="44">
        <f t="shared" ca="1" si="43"/>
        <v>145.91999999999999</v>
      </c>
      <c r="BM139" s="44">
        <f t="shared" ca="1" si="44"/>
        <v>113.38</v>
      </c>
      <c r="BN139" s="44">
        <f t="shared" ca="1" si="45"/>
        <v>97.1</v>
      </c>
      <c r="BO139" s="44">
        <f t="shared" ca="1" si="46"/>
        <v>0</v>
      </c>
      <c r="BP139" s="44">
        <f t="shared" ca="1" si="47"/>
        <v>0</v>
      </c>
      <c r="BQ139" s="44">
        <f t="shared" ca="1" si="48"/>
        <v>0</v>
      </c>
      <c r="BR139" s="44">
        <f t="shared" ca="1" si="49"/>
        <v>0</v>
      </c>
      <c r="BS139" s="44">
        <f t="shared" ca="1" si="50"/>
        <v>0</v>
      </c>
      <c r="BT139" s="44">
        <f t="shared" ca="1" si="51"/>
        <v>0</v>
      </c>
      <c r="BU139" s="44">
        <f t="shared" ca="1" si="52"/>
        <v>0</v>
      </c>
      <c r="BV139" s="44">
        <f t="shared" ca="1" si="53"/>
        <v>0</v>
      </c>
      <c r="BW139" s="44">
        <f t="shared" ca="1" si="54"/>
        <v>0</v>
      </c>
      <c r="BX139" s="44">
        <f t="shared" ca="1" si="55"/>
        <v>0</v>
      </c>
      <c r="BY139" s="44">
        <f t="shared" ca="1" si="56"/>
        <v>0</v>
      </c>
      <c r="BZ139" s="44">
        <f t="shared" ca="1" si="57"/>
        <v>0</v>
      </c>
      <c r="CA139" s="44">
        <f t="shared" ca="1" si="58"/>
        <v>0</v>
      </c>
      <c r="CB139" s="44">
        <f t="shared" ca="1" si="59"/>
        <v>0</v>
      </c>
    </row>
    <row r="140" spans="1:80" x14ac:dyDescent="0.25">
      <c r="A140" s="129">
        <v>73</v>
      </c>
      <c r="B140" s="44"/>
      <c r="C140" s="44">
        <f t="shared" ca="1" si="30"/>
        <v>117</v>
      </c>
      <c r="D140" s="44">
        <f t="shared" ca="1" si="30"/>
        <v>117</v>
      </c>
      <c r="E140" s="44">
        <f t="shared" ca="1" si="30"/>
        <v>101</v>
      </c>
      <c r="F140" s="44">
        <f t="shared" ca="1" si="30"/>
        <v>99</v>
      </c>
      <c r="G140" s="44">
        <f t="shared" ca="1" si="30"/>
        <v>133</v>
      </c>
      <c r="H140" s="44">
        <f t="shared" ca="1" si="30"/>
        <v>165</v>
      </c>
      <c r="I140" s="44">
        <f t="shared" ca="1" si="32"/>
        <v>146</v>
      </c>
      <c r="J140" s="44">
        <f t="shared" ca="1" si="32"/>
        <v>112</v>
      </c>
      <c r="K140" s="44">
        <f t="shared" ca="1" si="32"/>
        <v>135</v>
      </c>
      <c r="L140" s="44">
        <f t="shared" ca="1" si="32"/>
        <v>172</v>
      </c>
      <c r="M140" s="44">
        <f t="shared" ca="1" si="32"/>
        <v>135</v>
      </c>
      <c r="N140" s="44">
        <f t="shared" ca="1" si="32"/>
        <v>115</v>
      </c>
      <c r="O140" s="44">
        <f t="shared" ca="1" si="33"/>
        <v>0</v>
      </c>
      <c r="P140" s="44">
        <f t="shared" ca="1" si="33"/>
        <v>0</v>
      </c>
      <c r="Q140" s="44">
        <f t="shared" ca="1" si="33"/>
        <v>0</v>
      </c>
      <c r="R140" s="44">
        <f t="shared" ca="1" si="33"/>
        <v>0</v>
      </c>
      <c r="S140" s="44">
        <f t="shared" ca="1" si="33"/>
        <v>0</v>
      </c>
      <c r="T140" s="44">
        <f t="shared" ca="1" si="33"/>
        <v>0</v>
      </c>
      <c r="U140" s="44">
        <f t="shared" ca="1" si="33"/>
        <v>0</v>
      </c>
      <c r="V140" s="44">
        <f t="shared" ca="1" si="33"/>
        <v>0</v>
      </c>
      <c r="W140" s="44">
        <f t="shared" ca="1" si="33"/>
        <v>0</v>
      </c>
      <c r="X140" s="44">
        <f t="shared" ca="1" si="33"/>
        <v>0</v>
      </c>
      <c r="Y140" s="44">
        <f t="shared" ca="1" si="33"/>
        <v>0</v>
      </c>
      <c r="Z140" s="44">
        <f t="shared" ca="1" si="33"/>
        <v>0</v>
      </c>
      <c r="AA140" s="44">
        <f t="shared" ref="O140:AB159" ca="1" si="60">IF(CA140&lt;=0,0,MAX(1,ROUND(CA140,0)))</f>
        <v>0</v>
      </c>
      <c r="AB140" s="44">
        <f t="shared" ca="1" si="60"/>
        <v>0</v>
      </c>
      <c r="BC140" s="44">
        <f t="shared" ca="1" si="34"/>
        <v>117.33</v>
      </c>
      <c r="BD140" s="44">
        <f t="shared" ca="1" si="35"/>
        <v>116.84</v>
      </c>
      <c r="BE140" s="44">
        <f t="shared" ca="1" si="36"/>
        <v>101.3</v>
      </c>
      <c r="BF140" s="44">
        <f t="shared" ca="1" si="37"/>
        <v>99.23</v>
      </c>
      <c r="BG140" s="44">
        <f t="shared" ca="1" si="38"/>
        <v>132.77000000000001</v>
      </c>
      <c r="BH140" s="44">
        <f t="shared" ca="1" si="39"/>
        <v>165.13</v>
      </c>
      <c r="BI140" s="44">
        <f t="shared" ca="1" si="40"/>
        <v>146.09</v>
      </c>
      <c r="BJ140" s="44">
        <f t="shared" ca="1" si="41"/>
        <v>111.86</v>
      </c>
      <c r="BK140" s="44">
        <f t="shared" ca="1" si="42"/>
        <v>135.19999999999999</v>
      </c>
      <c r="BL140" s="44">
        <f t="shared" ca="1" si="43"/>
        <v>172.3</v>
      </c>
      <c r="BM140" s="44">
        <f t="shared" ca="1" si="44"/>
        <v>134.93</v>
      </c>
      <c r="BN140" s="44">
        <f t="shared" ca="1" si="45"/>
        <v>114.9</v>
      </c>
      <c r="BO140" s="44">
        <f t="shared" ca="1" si="46"/>
        <v>0</v>
      </c>
      <c r="BP140" s="44">
        <f t="shared" ca="1" si="47"/>
        <v>0</v>
      </c>
      <c r="BQ140" s="44">
        <f t="shared" ca="1" si="48"/>
        <v>0</v>
      </c>
      <c r="BR140" s="44">
        <f t="shared" ca="1" si="49"/>
        <v>0</v>
      </c>
      <c r="BS140" s="44">
        <f t="shared" ca="1" si="50"/>
        <v>0</v>
      </c>
      <c r="BT140" s="44">
        <f t="shared" ca="1" si="51"/>
        <v>0</v>
      </c>
      <c r="BU140" s="44">
        <f t="shared" ca="1" si="52"/>
        <v>0</v>
      </c>
      <c r="BV140" s="44">
        <f t="shared" ca="1" si="53"/>
        <v>0</v>
      </c>
      <c r="BW140" s="44">
        <f t="shared" ca="1" si="54"/>
        <v>0</v>
      </c>
      <c r="BX140" s="44">
        <f t="shared" ca="1" si="55"/>
        <v>0</v>
      </c>
      <c r="BY140" s="44">
        <f t="shared" ca="1" si="56"/>
        <v>0</v>
      </c>
      <c r="BZ140" s="44">
        <f t="shared" ca="1" si="57"/>
        <v>0</v>
      </c>
      <c r="CA140" s="44">
        <f t="shared" ca="1" si="58"/>
        <v>0</v>
      </c>
      <c r="CB140" s="44">
        <f t="shared" ca="1" si="59"/>
        <v>0</v>
      </c>
    </row>
    <row r="141" spans="1:80" x14ac:dyDescent="0.25">
      <c r="A141" s="129">
        <v>74</v>
      </c>
      <c r="B141" s="44"/>
      <c r="C141" s="44">
        <f t="shared" ca="1" si="30"/>
        <v>618</v>
      </c>
      <c r="D141" s="44">
        <f t="shared" ca="1" si="30"/>
        <v>668</v>
      </c>
      <c r="E141" s="44">
        <f t="shared" ca="1" si="30"/>
        <v>607</v>
      </c>
      <c r="F141" s="44">
        <f t="shared" ca="1" si="30"/>
        <v>479</v>
      </c>
      <c r="G141" s="44">
        <f t="shared" ca="1" si="30"/>
        <v>573</v>
      </c>
      <c r="H141" s="44">
        <f t="shared" ca="1" si="30"/>
        <v>728</v>
      </c>
      <c r="I141" s="44">
        <f t="shared" ca="1" si="32"/>
        <v>710</v>
      </c>
      <c r="J141" s="44">
        <f t="shared" ca="1" si="32"/>
        <v>606</v>
      </c>
      <c r="K141" s="44">
        <f t="shared" ca="1" si="32"/>
        <v>709</v>
      </c>
      <c r="L141" s="44">
        <f t="shared" ca="1" si="32"/>
        <v>925</v>
      </c>
      <c r="M141" s="44">
        <f t="shared" ca="1" si="32"/>
        <v>683</v>
      </c>
      <c r="N141" s="44">
        <f t="shared" ca="1" si="32"/>
        <v>580</v>
      </c>
      <c r="O141" s="44">
        <f t="shared" ca="1" si="60"/>
        <v>0</v>
      </c>
      <c r="P141" s="44">
        <f t="shared" ca="1" si="60"/>
        <v>0</v>
      </c>
      <c r="Q141" s="44">
        <f t="shared" ca="1" si="60"/>
        <v>0</v>
      </c>
      <c r="R141" s="44">
        <f t="shared" ca="1" si="60"/>
        <v>0</v>
      </c>
      <c r="S141" s="44">
        <f t="shared" ca="1" si="60"/>
        <v>0</v>
      </c>
      <c r="T141" s="44">
        <f t="shared" ca="1" si="60"/>
        <v>0</v>
      </c>
      <c r="U141" s="44">
        <f t="shared" ca="1" si="60"/>
        <v>0</v>
      </c>
      <c r="V141" s="44">
        <f t="shared" ca="1" si="60"/>
        <v>0</v>
      </c>
      <c r="W141" s="44">
        <f t="shared" ca="1" si="60"/>
        <v>0</v>
      </c>
      <c r="X141" s="44">
        <f t="shared" ca="1" si="60"/>
        <v>0</v>
      </c>
      <c r="Y141" s="44">
        <f t="shared" ca="1" si="60"/>
        <v>0</v>
      </c>
      <c r="Z141" s="44">
        <f t="shared" ca="1" si="60"/>
        <v>0</v>
      </c>
      <c r="AA141" s="44">
        <f t="shared" ca="1" si="60"/>
        <v>0</v>
      </c>
      <c r="AB141" s="44">
        <f t="shared" ca="1" si="60"/>
        <v>0</v>
      </c>
      <c r="BC141" s="44">
        <f t="shared" ca="1" si="34"/>
        <v>618.11</v>
      </c>
      <c r="BD141" s="44">
        <f t="shared" ca="1" si="35"/>
        <v>667.79</v>
      </c>
      <c r="BE141" s="44">
        <f t="shared" ca="1" si="36"/>
        <v>606.75</v>
      </c>
      <c r="BF141" s="44">
        <f t="shared" ca="1" si="37"/>
        <v>478.57</v>
      </c>
      <c r="BG141" s="44">
        <f t="shared" ca="1" si="38"/>
        <v>572.79999999999995</v>
      </c>
      <c r="BH141" s="44">
        <f t="shared" ca="1" si="39"/>
        <v>727.86</v>
      </c>
      <c r="BI141" s="44">
        <f t="shared" ca="1" si="40"/>
        <v>709.88</v>
      </c>
      <c r="BJ141" s="44">
        <f t="shared" ca="1" si="41"/>
        <v>606.28</v>
      </c>
      <c r="BK141" s="44">
        <f t="shared" ca="1" si="42"/>
        <v>709.35</v>
      </c>
      <c r="BL141" s="44">
        <f t="shared" ca="1" si="43"/>
        <v>925.39</v>
      </c>
      <c r="BM141" s="44">
        <f t="shared" ca="1" si="44"/>
        <v>683.09</v>
      </c>
      <c r="BN141" s="44">
        <f t="shared" ca="1" si="45"/>
        <v>579.58000000000004</v>
      </c>
      <c r="BO141" s="44">
        <f t="shared" ca="1" si="46"/>
        <v>0</v>
      </c>
      <c r="BP141" s="44">
        <f t="shared" ca="1" si="47"/>
        <v>0</v>
      </c>
      <c r="BQ141" s="44">
        <f t="shared" ca="1" si="48"/>
        <v>0</v>
      </c>
      <c r="BR141" s="44">
        <f t="shared" ca="1" si="49"/>
        <v>0</v>
      </c>
      <c r="BS141" s="44">
        <f t="shared" ca="1" si="50"/>
        <v>0</v>
      </c>
      <c r="BT141" s="44">
        <f t="shared" ca="1" si="51"/>
        <v>0</v>
      </c>
      <c r="BU141" s="44">
        <f t="shared" ca="1" si="52"/>
        <v>0</v>
      </c>
      <c r="BV141" s="44">
        <f t="shared" ca="1" si="53"/>
        <v>0</v>
      </c>
      <c r="BW141" s="44">
        <f t="shared" ca="1" si="54"/>
        <v>0</v>
      </c>
      <c r="BX141" s="44">
        <f t="shared" ca="1" si="55"/>
        <v>0</v>
      </c>
      <c r="BY141" s="44">
        <f t="shared" ca="1" si="56"/>
        <v>0</v>
      </c>
      <c r="BZ141" s="44">
        <f t="shared" ca="1" si="57"/>
        <v>0</v>
      </c>
      <c r="CA141" s="44">
        <f t="shared" ca="1" si="58"/>
        <v>0</v>
      </c>
      <c r="CB141" s="44">
        <f t="shared" ca="1" si="59"/>
        <v>0</v>
      </c>
    </row>
    <row r="142" spans="1:80" x14ac:dyDescent="0.25">
      <c r="A142" s="129">
        <v>75</v>
      </c>
      <c r="B142" s="44"/>
      <c r="C142" s="44">
        <f t="shared" ca="1" si="30"/>
        <v>816</v>
      </c>
      <c r="D142" s="44">
        <f t="shared" ca="1" si="30"/>
        <v>869</v>
      </c>
      <c r="E142" s="44">
        <f t="shared" ca="1" si="30"/>
        <v>781</v>
      </c>
      <c r="F142" s="44">
        <f t="shared" ca="1" si="30"/>
        <v>649</v>
      </c>
      <c r="G142" s="44">
        <f t="shared" ca="1" si="30"/>
        <v>801</v>
      </c>
      <c r="H142" s="44">
        <f t="shared" ca="1" si="30"/>
        <v>1016</v>
      </c>
      <c r="I142" s="44">
        <f t="shared" ca="1" si="32"/>
        <v>963</v>
      </c>
      <c r="J142" s="44">
        <f t="shared" ca="1" si="32"/>
        <v>801</v>
      </c>
      <c r="K142" s="44">
        <f t="shared" ca="1" si="32"/>
        <v>945</v>
      </c>
      <c r="L142" s="44">
        <f t="shared" ca="1" si="32"/>
        <v>1239</v>
      </c>
      <c r="M142" s="44">
        <f t="shared" ca="1" si="32"/>
        <v>922</v>
      </c>
      <c r="N142" s="44">
        <f t="shared" ca="1" si="32"/>
        <v>771</v>
      </c>
      <c r="O142" s="44">
        <f t="shared" ca="1" si="60"/>
        <v>0</v>
      </c>
      <c r="P142" s="44">
        <f t="shared" ca="1" si="60"/>
        <v>0</v>
      </c>
      <c r="Q142" s="44">
        <f t="shared" ca="1" si="60"/>
        <v>0</v>
      </c>
      <c r="R142" s="44">
        <f t="shared" ca="1" si="60"/>
        <v>0</v>
      </c>
      <c r="S142" s="44">
        <f t="shared" ca="1" si="60"/>
        <v>0</v>
      </c>
      <c r="T142" s="44">
        <f t="shared" ca="1" si="60"/>
        <v>0</v>
      </c>
      <c r="U142" s="44">
        <f t="shared" ca="1" si="60"/>
        <v>0</v>
      </c>
      <c r="V142" s="44">
        <f t="shared" ca="1" si="60"/>
        <v>0</v>
      </c>
      <c r="W142" s="44">
        <f t="shared" ca="1" si="60"/>
        <v>0</v>
      </c>
      <c r="X142" s="44">
        <f t="shared" ca="1" si="60"/>
        <v>0</v>
      </c>
      <c r="Y142" s="44">
        <f t="shared" ca="1" si="60"/>
        <v>0</v>
      </c>
      <c r="Z142" s="44">
        <f t="shared" ca="1" si="60"/>
        <v>0</v>
      </c>
      <c r="AA142" s="44">
        <f t="shared" ca="1" si="60"/>
        <v>0</v>
      </c>
      <c r="AB142" s="44">
        <f t="shared" ca="1" si="60"/>
        <v>0</v>
      </c>
      <c r="BC142" s="44">
        <f t="shared" ca="1" si="34"/>
        <v>816.49</v>
      </c>
      <c r="BD142" s="44">
        <f t="shared" ca="1" si="35"/>
        <v>868.91000000000008</v>
      </c>
      <c r="BE142" s="44">
        <f t="shared" ca="1" si="36"/>
        <v>780.63</v>
      </c>
      <c r="BF142" s="44">
        <f t="shared" ca="1" si="37"/>
        <v>649.45000000000005</v>
      </c>
      <c r="BG142" s="44">
        <f t="shared" ca="1" si="38"/>
        <v>800.81</v>
      </c>
      <c r="BH142" s="44">
        <f t="shared" ca="1" si="39"/>
        <v>1016.47</v>
      </c>
      <c r="BI142" s="44">
        <f t="shared" ca="1" si="40"/>
        <v>963.30000000000007</v>
      </c>
      <c r="BJ142" s="44">
        <f t="shared" ca="1" si="41"/>
        <v>801.21</v>
      </c>
      <c r="BK142" s="44">
        <f t="shared" ca="1" si="42"/>
        <v>945.16000000000008</v>
      </c>
      <c r="BL142" s="44">
        <f t="shared" ca="1" si="43"/>
        <v>1238.57</v>
      </c>
      <c r="BM142" s="44">
        <f t="shared" ca="1" si="44"/>
        <v>922.05</v>
      </c>
      <c r="BN142" s="44">
        <f t="shared" ca="1" si="45"/>
        <v>771.36</v>
      </c>
      <c r="BO142" s="44">
        <f t="shared" ca="1" si="46"/>
        <v>0</v>
      </c>
      <c r="BP142" s="44">
        <f t="shared" ca="1" si="47"/>
        <v>0</v>
      </c>
      <c r="BQ142" s="44">
        <f t="shared" ca="1" si="48"/>
        <v>0</v>
      </c>
      <c r="BR142" s="44">
        <f t="shared" ca="1" si="49"/>
        <v>0</v>
      </c>
      <c r="BS142" s="44">
        <f t="shared" ca="1" si="50"/>
        <v>0</v>
      </c>
      <c r="BT142" s="44">
        <f t="shared" ca="1" si="51"/>
        <v>0</v>
      </c>
      <c r="BU142" s="44">
        <f t="shared" ca="1" si="52"/>
        <v>0</v>
      </c>
      <c r="BV142" s="44">
        <f t="shared" ca="1" si="53"/>
        <v>0</v>
      </c>
      <c r="BW142" s="44">
        <f t="shared" ca="1" si="54"/>
        <v>0</v>
      </c>
      <c r="BX142" s="44">
        <f t="shared" ca="1" si="55"/>
        <v>0</v>
      </c>
      <c r="BY142" s="44">
        <f t="shared" ca="1" si="56"/>
        <v>0</v>
      </c>
      <c r="BZ142" s="44">
        <f t="shared" ca="1" si="57"/>
        <v>0</v>
      </c>
      <c r="CA142" s="44">
        <f t="shared" ca="1" si="58"/>
        <v>0</v>
      </c>
      <c r="CB142" s="44">
        <f t="shared" ca="1" si="59"/>
        <v>0</v>
      </c>
    </row>
    <row r="143" spans="1:80" x14ac:dyDescent="0.25">
      <c r="A143" s="129">
        <v>76</v>
      </c>
      <c r="B143" s="44"/>
      <c r="C143" s="44">
        <f t="shared" ca="1" si="30"/>
        <v>709</v>
      </c>
      <c r="D143" s="44">
        <f t="shared" ca="1" si="30"/>
        <v>762</v>
      </c>
      <c r="E143" s="44">
        <f t="shared" ca="1" si="30"/>
        <v>689</v>
      </c>
      <c r="F143" s="44">
        <f t="shared" ca="1" si="30"/>
        <v>560</v>
      </c>
      <c r="G143" s="44">
        <f t="shared" ca="1" si="30"/>
        <v>678</v>
      </c>
      <c r="H143" s="44">
        <f t="shared" ca="1" si="30"/>
        <v>861</v>
      </c>
      <c r="I143" s="44">
        <f t="shared" ca="1" si="32"/>
        <v>827</v>
      </c>
      <c r="J143" s="44">
        <f t="shared" ca="1" si="32"/>
        <v>699</v>
      </c>
      <c r="K143" s="44">
        <f t="shared" ca="1" si="32"/>
        <v>820</v>
      </c>
      <c r="L143" s="44">
        <f t="shared" ca="1" si="32"/>
        <v>1076</v>
      </c>
      <c r="M143" s="44">
        <f t="shared" ca="1" si="32"/>
        <v>797</v>
      </c>
      <c r="N143" s="44">
        <f t="shared" ca="1" si="32"/>
        <v>666</v>
      </c>
      <c r="O143" s="44">
        <f t="shared" ca="1" si="60"/>
        <v>0</v>
      </c>
      <c r="P143" s="44">
        <f t="shared" ca="1" si="60"/>
        <v>0</v>
      </c>
      <c r="Q143" s="44">
        <f t="shared" ca="1" si="60"/>
        <v>0</v>
      </c>
      <c r="R143" s="44">
        <f t="shared" ca="1" si="60"/>
        <v>0</v>
      </c>
      <c r="S143" s="44">
        <f t="shared" ca="1" si="60"/>
        <v>0</v>
      </c>
      <c r="T143" s="44">
        <f t="shared" ca="1" si="60"/>
        <v>0</v>
      </c>
      <c r="U143" s="44">
        <f t="shared" ca="1" si="60"/>
        <v>0</v>
      </c>
      <c r="V143" s="44">
        <f t="shared" ca="1" si="60"/>
        <v>0</v>
      </c>
      <c r="W143" s="44">
        <f t="shared" ca="1" si="60"/>
        <v>0</v>
      </c>
      <c r="X143" s="44">
        <f t="shared" ca="1" si="60"/>
        <v>0</v>
      </c>
      <c r="Y143" s="44">
        <f t="shared" ca="1" si="60"/>
        <v>0</v>
      </c>
      <c r="Z143" s="44">
        <f t="shared" ca="1" si="60"/>
        <v>0</v>
      </c>
      <c r="AA143" s="44">
        <f t="shared" ca="1" si="60"/>
        <v>0</v>
      </c>
      <c r="AB143" s="44">
        <f t="shared" ca="1" si="60"/>
        <v>0</v>
      </c>
      <c r="BC143" s="44">
        <f t="shared" ca="1" si="34"/>
        <v>709.16</v>
      </c>
      <c r="BD143" s="44">
        <f t="shared" ca="1" si="35"/>
        <v>762.07</v>
      </c>
      <c r="BE143" s="44">
        <f t="shared" ca="1" si="36"/>
        <v>689.33</v>
      </c>
      <c r="BF143" s="44">
        <f t="shared" ca="1" si="37"/>
        <v>560.22</v>
      </c>
      <c r="BG143" s="44">
        <f t="shared" ca="1" si="38"/>
        <v>678.04</v>
      </c>
      <c r="BH143" s="44">
        <f t="shared" ca="1" si="39"/>
        <v>861.34</v>
      </c>
      <c r="BI143" s="44">
        <f t="shared" ca="1" si="40"/>
        <v>827.21</v>
      </c>
      <c r="BJ143" s="44">
        <f t="shared" ca="1" si="41"/>
        <v>699.35</v>
      </c>
      <c r="BK143" s="44">
        <f t="shared" ca="1" si="42"/>
        <v>819.96</v>
      </c>
      <c r="BL143" s="44">
        <f t="shared" ca="1" si="43"/>
        <v>1076.27</v>
      </c>
      <c r="BM143" s="44">
        <f t="shared" ca="1" si="44"/>
        <v>797.12</v>
      </c>
      <c r="BN143" s="44">
        <f t="shared" ca="1" si="45"/>
        <v>666.46</v>
      </c>
      <c r="BO143" s="44">
        <f t="shared" ca="1" si="46"/>
        <v>0</v>
      </c>
      <c r="BP143" s="44">
        <f t="shared" ca="1" si="47"/>
        <v>0</v>
      </c>
      <c r="BQ143" s="44">
        <f t="shared" ca="1" si="48"/>
        <v>0</v>
      </c>
      <c r="BR143" s="44">
        <f t="shared" ca="1" si="49"/>
        <v>0</v>
      </c>
      <c r="BS143" s="44">
        <f t="shared" ca="1" si="50"/>
        <v>0</v>
      </c>
      <c r="BT143" s="44">
        <f t="shared" ca="1" si="51"/>
        <v>0</v>
      </c>
      <c r="BU143" s="44">
        <f t="shared" ca="1" si="52"/>
        <v>0</v>
      </c>
      <c r="BV143" s="44">
        <f t="shared" ca="1" si="53"/>
        <v>0</v>
      </c>
      <c r="BW143" s="44">
        <f t="shared" ca="1" si="54"/>
        <v>0</v>
      </c>
      <c r="BX143" s="44">
        <f t="shared" ca="1" si="55"/>
        <v>0</v>
      </c>
      <c r="BY143" s="44">
        <f t="shared" ca="1" si="56"/>
        <v>0</v>
      </c>
      <c r="BZ143" s="44">
        <f t="shared" ca="1" si="57"/>
        <v>0</v>
      </c>
      <c r="CA143" s="44">
        <f t="shared" ca="1" si="58"/>
        <v>0</v>
      </c>
      <c r="CB143" s="44">
        <f t="shared" ca="1" si="59"/>
        <v>0</v>
      </c>
    </row>
    <row r="144" spans="1:80" x14ac:dyDescent="0.25">
      <c r="A144" s="129">
        <v>77</v>
      </c>
      <c r="B144" s="44"/>
      <c r="C144" s="44">
        <f t="shared" ca="1" si="30"/>
        <v>922</v>
      </c>
      <c r="D144" s="44">
        <f t="shared" ca="1" si="30"/>
        <v>979</v>
      </c>
      <c r="E144" s="44">
        <f t="shared" ca="1" si="30"/>
        <v>870</v>
      </c>
      <c r="F144" s="44">
        <f t="shared" ca="1" si="30"/>
        <v>753</v>
      </c>
      <c r="G144" s="44">
        <f t="shared" ca="1" si="30"/>
        <v>935</v>
      </c>
      <c r="H144" s="44">
        <f t="shared" ca="1" si="30"/>
        <v>1192</v>
      </c>
      <c r="I144" s="44">
        <f t="shared" ca="1" si="32"/>
        <v>1115</v>
      </c>
      <c r="J144" s="44">
        <f t="shared" ca="1" si="32"/>
        <v>919</v>
      </c>
      <c r="K144" s="44">
        <f t="shared" ca="1" si="32"/>
        <v>1079</v>
      </c>
      <c r="L144" s="44">
        <f t="shared" ca="1" si="32"/>
        <v>1435</v>
      </c>
      <c r="M144" s="44">
        <f t="shared" ca="1" si="32"/>
        <v>1066</v>
      </c>
      <c r="N144" s="44">
        <f t="shared" ca="1" si="32"/>
        <v>877</v>
      </c>
      <c r="O144" s="44">
        <f t="shared" ca="1" si="60"/>
        <v>0</v>
      </c>
      <c r="P144" s="44">
        <f t="shared" ca="1" si="60"/>
        <v>0</v>
      </c>
      <c r="Q144" s="44">
        <f t="shared" ca="1" si="60"/>
        <v>0</v>
      </c>
      <c r="R144" s="44">
        <f t="shared" ca="1" si="60"/>
        <v>0</v>
      </c>
      <c r="S144" s="44">
        <f t="shared" ca="1" si="60"/>
        <v>0</v>
      </c>
      <c r="T144" s="44">
        <f t="shared" ca="1" si="60"/>
        <v>0</v>
      </c>
      <c r="U144" s="44">
        <f t="shared" ca="1" si="60"/>
        <v>0</v>
      </c>
      <c r="V144" s="44">
        <f t="shared" ca="1" si="60"/>
        <v>0</v>
      </c>
      <c r="W144" s="44">
        <f t="shared" ca="1" si="60"/>
        <v>0</v>
      </c>
      <c r="X144" s="44">
        <f t="shared" ca="1" si="60"/>
        <v>0</v>
      </c>
      <c r="Y144" s="44">
        <f t="shared" ca="1" si="60"/>
        <v>0</v>
      </c>
      <c r="Z144" s="44">
        <f t="shared" ca="1" si="60"/>
        <v>0</v>
      </c>
      <c r="AA144" s="44">
        <f t="shared" ca="1" si="60"/>
        <v>0</v>
      </c>
      <c r="AB144" s="44">
        <f t="shared" ca="1" si="60"/>
        <v>0</v>
      </c>
      <c r="BC144" s="44">
        <f t="shared" ca="1" si="34"/>
        <v>921.88</v>
      </c>
      <c r="BD144" s="44">
        <f t="shared" ca="1" si="35"/>
        <v>978.87</v>
      </c>
      <c r="BE144" s="44">
        <f t="shared" ca="1" si="36"/>
        <v>870.17</v>
      </c>
      <c r="BF144" s="44">
        <f t="shared" ca="1" si="37"/>
        <v>752.95</v>
      </c>
      <c r="BG144" s="44">
        <f t="shared" ca="1" si="38"/>
        <v>934.57</v>
      </c>
      <c r="BH144" s="44">
        <f t="shared" ca="1" si="39"/>
        <v>1191.96</v>
      </c>
      <c r="BI144" s="44">
        <f t="shared" ca="1" si="40"/>
        <v>1114.82</v>
      </c>
      <c r="BJ144" s="44">
        <f t="shared" ca="1" si="41"/>
        <v>918.62</v>
      </c>
      <c r="BK144" s="44">
        <f t="shared" ca="1" si="42"/>
        <v>1079.2</v>
      </c>
      <c r="BL144" s="44">
        <f t="shared" ca="1" si="43"/>
        <v>1434.71</v>
      </c>
      <c r="BM144" s="44">
        <f t="shared" ca="1" si="44"/>
        <v>1066.3599999999999</v>
      </c>
      <c r="BN144" s="44">
        <f t="shared" ca="1" si="45"/>
        <v>877.03</v>
      </c>
      <c r="BO144" s="44">
        <f t="shared" ca="1" si="46"/>
        <v>0</v>
      </c>
      <c r="BP144" s="44">
        <f t="shared" ca="1" si="47"/>
        <v>0</v>
      </c>
      <c r="BQ144" s="44">
        <f t="shared" ca="1" si="48"/>
        <v>0</v>
      </c>
      <c r="BR144" s="44">
        <f t="shared" ca="1" si="49"/>
        <v>0</v>
      </c>
      <c r="BS144" s="44">
        <f t="shared" ca="1" si="50"/>
        <v>0</v>
      </c>
      <c r="BT144" s="44">
        <f t="shared" ca="1" si="51"/>
        <v>0</v>
      </c>
      <c r="BU144" s="44">
        <f t="shared" ca="1" si="52"/>
        <v>0</v>
      </c>
      <c r="BV144" s="44">
        <f t="shared" ca="1" si="53"/>
        <v>0</v>
      </c>
      <c r="BW144" s="44">
        <f t="shared" ca="1" si="54"/>
        <v>0</v>
      </c>
      <c r="BX144" s="44">
        <f t="shared" ca="1" si="55"/>
        <v>0</v>
      </c>
      <c r="BY144" s="44">
        <f t="shared" ca="1" si="56"/>
        <v>0</v>
      </c>
      <c r="BZ144" s="44">
        <f t="shared" ca="1" si="57"/>
        <v>0</v>
      </c>
      <c r="CA144" s="44">
        <f t="shared" ca="1" si="58"/>
        <v>0</v>
      </c>
      <c r="CB144" s="44">
        <f t="shared" ca="1" si="59"/>
        <v>0</v>
      </c>
    </row>
    <row r="145" spans="1:80" x14ac:dyDescent="0.25">
      <c r="A145" s="129">
        <v>78</v>
      </c>
      <c r="B145" s="44"/>
      <c r="C145" s="44">
        <f t="shared" ca="1" si="30"/>
        <v>960</v>
      </c>
      <c r="D145" s="44">
        <f t="shared" ca="1" si="30"/>
        <v>1020</v>
      </c>
      <c r="E145" s="44">
        <f t="shared" ca="1" si="30"/>
        <v>909</v>
      </c>
      <c r="F145" s="44">
        <f t="shared" ca="1" si="30"/>
        <v>788</v>
      </c>
      <c r="G145" s="44">
        <f t="shared" ca="1" si="30"/>
        <v>981</v>
      </c>
      <c r="H145" s="44">
        <f t="shared" ca="1" si="30"/>
        <v>1251</v>
      </c>
      <c r="I145" s="44">
        <f t="shared" ca="1" si="32"/>
        <v>1168</v>
      </c>
      <c r="J145" s="44">
        <f t="shared" ca="1" si="32"/>
        <v>961</v>
      </c>
      <c r="K145" s="44">
        <f t="shared" ca="1" si="32"/>
        <v>1123</v>
      </c>
      <c r="L145" s="44">
        <f t="shared" ca="1" si="32"/>
        <v>1509</v>
      </c>
      <c r="M145" s="44">
        <f t="shared" ca="1" si="32"/>
        <v>1124</v>
      </c>
      <c r="N145" s="44">
        <f t="shared" ca="1" si="32"/>
        <v>919</v>
      </c>
      <c r="O145" s="44">
        <f t="shared" ca="1" si="60"/>
        <v>0</v>
      </c>
      <c r="P145" s="44">
        <f t="shared" ca="1" si="60"/>
        <v>0</v>
      </c>
      <c r="Q145" s="44">
        <f t="shared" ca="1" si="60"/>
        <v>0</v>
      </c>
      <c r="R145" s="44">
        <f t="shared" ca="1" si="60"/>
        <v>0</v>
      </c>
      <c r="S145" s="44">
        <f t="shared" ca="1" si="60"/>
        <v>0</v>
      </c>
      <c r="T145" s="44">
        <f t="shared" ca="1" si="60"/>
        <v>0</v>
      </c>
      <c r="U145" s="44">
        <f t="shared" ca="1" si="60"/>
        <v>0</v>
      </c>
      <c r="V145" s="44">
        <f t="shared" ca="1" si="60"/>
        <v>0</v>
      </c>
      <c r="W145" s="44">
        <f t="shared" ca="1" si="60"/>
        <v>0</v>
      </c>
      <c r="X145" s="44">
        <f t="shared" ca="1" si="60"/>
        <v>0</v>
      </c>
      <c r="Y145" s="44">
        <f t="shared" ca="1" si="60"/>
        <v>0</v>
      </c>
      <c r="Z145" s="44">
        <f t="shared" ca="1" si="60"/>
        <v>0</v>
      </c>
      <c r="AA145" s="44">
        <f t="shared" ca="1" si="60"/>
        <v>0</v>
      </c>
      <c r="AB145" s="44">
        <f t="shared" ca="1" si="60"/>
        <v>0</v>
      </c>
      <c r="BC145" s="44">
        <f t="shared" ca="1" si="34"/>
        <v>959.89</v>
      </c>
      <c r="BD145" s="44">
        <f t="shared" ca="1" si="35"/>
        <v>1019.55</v>
      </c>
      <c r="BE145" s="44">
        <f t="shared" ca="1" si="36"/>
        <v>908.55</v>
      </c>
      <c r="BF145" s="44">
        <f t="shared" ca="1" si="37"/>
        <v>788.35</v>
      </c>
      <c r="BG145" s="44">
        <f t="shared" ca="1" si="38"/>
        <v>981.33</v>
      </c>
      <c r="BH145" s="44">
        <f t="shared" ca="1" si="39"/>
        <v>1250.8499999999999</v>
      </c>
      <c r="BI145" s="44">
        <f t="shared" ca="1" si="40"/>
        <v>1167.5</v>
      </c>
      <c r="BJ145" s="44">
        <f t="shared" ca="1" si="41"/>
        <v>960.71</v>
      </c>
      <c r="BK145" s="44">
        <f t="shared" ca="1" si="42"/>
        <v>1122.54</v>
      </c>
      <c r="BL145" s="44">
        <f t="shared" ca="1" si="43"/>
        <v>1508.95</v>
      </c>
      <c r="BM145" s="44">
        <f t="shared" ca="1" si="44"/>
        <v>1124.48</v>
      </c>
      <c r="BN145" s="44">
        <f t="shared" ca="1" si="45"/>
        <v>918.73</v>
      </c>
      <c r="BO145" s="44">
        <f t="shared" ca="1" si="46"/>
        <v>0</v>
      </c>
      <c r="BP145" s="44">
        <f t="shared" ca="1" si="47"/>
        <v>0</v>
      </c>
      <c r="BQ145" s="44">
        <f t="shared" ca="1" si="48"/>
        <v>0</v>
      </c>
      <c r="BR145" s="44">
        <f t="shared" ca="1" si="49"/>
        <v>0</v>
      </c>
      <c r="BS145" s="44">
        <f t="shared" ca="1" si="50"/>
        <v>0</v>
      </c>
      <c r="BT145" s="44">
        <f t="shared" ca="1" si="51"/>
        <v>0</v>
      </c>
      <c r="BU145" s="44">
        <f t="shared" ca="1" si="52"/>
        <v>0</v>
      </c>
      <c r="BV145" s="44">
        <f t="shared" ca="1" si="53"/>
        <v>0</v>
      </c>
      <c r="BW145" s="44">
        <f t="shared" ca="1" si="54"/>
        <v>0</v>
      </c>
      <c r="BX145" s="44">
        <f t="shared" ca="1" si="55"/>
        <v>0</v>
      </c>
      <c r="BY145" s="44">
        <f t="shared" ca="1" si="56"/>
        <v>0</v>
      </c>
      <c r="BZ145" s="44">
        <f t="shared" ca="1" si="57"/>
        <v>0</v>
      </c>
      <c r="CA145" s="44">
        <f t="shared" ca="1" si="58"/>
        <v>0</v>
      </c>
      <c r="CB145" s="44">
        <f t="shared" ca="1" si="59"/>
        <v>0</v>
      </c>
    </row>
    <row r="146" spans="1:80" x14ac:dyDescent="0.25">
      <c r="A146" s="129">
        <v>79</v>
      </c>
      <c r="B146" s="44"/>
      <c r="C146" s="44">
        <f t="shared" ca="1" si="30"/>
        <v>0</v>
      </c>
      <c r="D146" s="44">
        <f t="shared" ca="1" si="30"/>
        <v>0</v>
      </c>
      <c r="E146" s="44">
        <f t="shared" ca="1" si="30"/>
        <v>0</v>
      </c>
      <c r="F146" s="44">
        <f t="shared" ref="F146:K195" ca="1" si="61">IF(BF146&lt;=0,0,MAX(1,ROUND(BF146,0)))</f>
        <v>0</v>
      </c>
      <c r="G146" s="44">
        <f t="shared" ca="1" si="61"/>
        <v>0</v>
      </c>
      <c r="H146" s="44">
        <f t="shared" ca="1" si="61"/>
        <v>0</v>
      </c>
      <c r="I146" s="44">
        <f t="shared" ca="1" si="32"/>
        <v>0</v>
      </c>
      <c r="J146" s="44">
        <f t="shared" ca="1" si="32"/>
        <v>0</v>
      </c>
      <c r="K146" s="44">
        <f t="shared" ca="1" si="32"/>
        <v>0</v>
      </c>
      <c r="L146" s="44">
        <f t="shared" ca="1" si="32"/>
        <v>0</v>
      </c>
      <c r="M146" s="44">
        <f t="shared" ca="1" si="32"/>
        <v>0</v>
      </c>
      <c r="N146" s="44">
        <f t="shared" ca="1" si="32"/>
        <v>0</v>
      </c>
      <c r="O146" s="44">
        <f t="shared" ca="1" si="60"/>
        <v>0</v>
      </c>
      <c r="P146" s="44">
        <f t="shared" ca="1" si="60"/>
        <v>0</v>
      </c>
      <c r="Q146" s="44">
        <f t="shared" ca="1" si="60"/>
        <v>0</v>
      </c>
      <c r="R146" s="44">
        <f t="shared" ca="1" si="60"/>
        <v>0</v>
      </c>
      <c r="S146" s="44">
        <f t="shared" ca="1" si="60"/>
        <v>0</v>
      </c>
      <c r="T146" s="44">
        <f t="shared" ca="1" si="60"/>
        <v>0</v>
      </c>
      <c r="U146" s="44">
        <f t="shared" ca="1" si="60"/>
        <v>0</v>
      </c>
      <c r="V146" s="44">
        <f t="shared" ca="1" si="60"/>
        <v>0</v>
      </c>
      <c r="W146" s="44">
        <f t="shared" ca="1" si="60"/>
        <v>0</v>
      </c>
      <c r="X146" s="44">
        <f t="shared" ca="1" si="60"/>
        <v>0</v>
      </c>
      <c r="Y146" s="44">
        <f t="shared" ca="1" si="60"/>
        <v>0</v>
      </c>
      <c r="Z146" s="44">
        <f t="shared" ca="1" si="60"/>
        <v>0</v>
      </c>
      <c r="AA146" s="44">
        <f t="shared" ca="1" si="60"/>
        <v>0</v>
      </c>
      <c r="AB146" s="44">
        <f t="shared" ca="1" si="60"/>
        <v>0</v>
      </c>
      <c r="BC146" s="44">
        <f t="shared" ca="1" si="34"/>
        <v>0</v>
      </c>
      <c r="BD146" s="44">
        <f t="shared" ca="1" si="35"/>
        <v>0</v>
      </c>
      <c r="BE146" s="44">
        <f t="shared" ca="1" si="36"/>
        <v>0</v>
      </c>
      <c r="BF146" s="44">
        <f t="shared" ca="1" si="37"/>
        <v>0</v>
      </c>
      <c r="BG146" s="44">
        <f t="shared" ca="1" si="38"/>
        <v>0</v>
      </c>
      <c r="BH146" s="44">
        <f t="shared" ca="1" si="39"/>
        <v>0</v>
      </c>
      <c r="BI146" s="44">
        <f t="shared" ca="1" si="40"/>
        <v>0</v>
      </c>
      <c r="BJ146" s="44">
        <f t="shared" ca="1" si="41"/>
        <v>0</v>
      </c>
      <c r="BK146" s="44">
        <f t="shared" ca="1" si="42"/>
        <v>0</v>
      </c>
      <c r="BL146" s="44">
        <f t="shared" ca="1" si="43"/>
        <v>0</v>
      </c>
      <c r="BM146" s="44">
        <f t="shared" ca="1" si="44"/>
        <v>0</v>
      </c>
      <c r="BN146" s="44">
        <f t="shared" ca="1" si="45"/>
        <v>0</v>
      </c>
      <c r="BO146" s="44">
        <f t="shared" ca="1" si="46"/>
        <v>0</v>
      </c>
      <c r="BP146" s="44">
        <f t="shared" ca="1" si="47"/>
        <v>0</v>
      </c>
      <c r="BQ146" s="44">
        <f t="shared" ca="1" si="48"/>
        <v>0</v>
      </c>
      <c r="BR146" s="44">
        <f t="shared" ca="1" si="49"/>
        <v>0</v>
      </c>
      <c r="BS146" s="44">
        <f t="shared" ca="1" si="50"/>
        <v>0</v>
      </c>
      <c r="BT146" s="44">
        <f t="shared" ca="1" si="51"/>
        <v>0</v>
      </c>
      <c r="BU146" s="44">
        <f t="shared" ca="1" si="52"/>
        <v>0</v>
      </c>
      <c r="BV146" s="44">
        <f t="shared" ca="1" si="53"/>
        <v>0</v>
      </c>
      <c r="BW146" s="44">
        <f t="shared" ca="1" si="54"/>
        <v>0</v>
      </c>
      <c r="BX146" s="44">
        <f t="shared" ca="1" si="55"/>
        <v>0</v>
      </c>
      <c r="BY146" s="44">
        <f t="shared" ca="1" si="56"/>
        <v>0</v>
      </c>
      <c r="BZ146" s="44">
        <f t="shared" ca="1" si="57"/>
        <v>0</v>
      </c>
      <c r="CA146" s="44">
        <f t="shared" ca="1" si="58"/>
        <v>0</v>
      </c>
      <c r="CB146" s="44">
        <f t="shared" ca="1" si="59"/>
        <v>0</v>
      </c>
    </row>
    <row r="147" spans="1:80" x14ac:dyDescent="0.25">
      <c r="A147" s="129">
        <v>80</v>
      </c>
      <c r="B147" s="44"/>
      <c r="C147" s="44">
        <f t="shared" ref="C147:H210" ca="1" si="62">IF(BC147&lt;=0,0,MAX(1,ROUND(BC147,0)))</f>
        <v>54</v>
      </c>
      <c r="D147" s="44">
        <f t="shared" ca="1" si="62"/>
        <v>59</v>
      </c>
      <c r="E147" s="44">
        <f t="shared" ca="1" si="62"/>
        <v>51</v>
      </c>
      <c r="F147" s="44">
        <f t="shared" ca="1" si="61"/>
        <v>53</v>
      </c>
      <c r="G147" s="44">
        <f t="shared" ca="1" si="61"/>
        <v>73</v>
      </c>
      <c r="H147" s="44">
        <f t="shared" ca="1" si="61"/>
        <v>91</v>
      </c>
      <c r="I147" s="44">
        <f t="shared" ca="1" si="32"/>
        <v>78</v>
      </c>
      <c r="J147" s="44">
        <f t="shared" ca="1" si="32"/>
        <v>64</v>
      </c>
      <c r="K147" s="44">
        <f t="shared" ca="1" si="32"/>
        <v>74</v>
      </c>
      <c r="L147" s="44">
        <f t="shared" ca="1" si="32"/>
        <v>102</v>
      </c>
      <c r="M147" s="44">
        <f t="shared" ca="1" si="32"/>
        <v>73</v>
      </c>
      <c r="N147" s="44">
        <f t="shared" ca="1" si="32"/>
        <v>55</v>
      </c>
      <c r="O147" s="44">
        <f t="shared" ca="1" si="60"/>
        <v>0</v>
      </c>
      <c r="P147" s="44">
        <f t="shared" ca="1" si="60"/>
        <v>0</v>
      </c>
      <c r="Q147" s="44">
        <f t="shared" ca="1" si="60"/>
        <v>0</v>
      </c>
      <c r="R147" s="44">
        <f t="shared" ca="1" si="60"/>
        <v>0</v>
      </c>
      <c r="S147" s="44">
        <f t="shared" ca="1" si="60"/>
        <v>0</v>
      </c>
      <c r="T147" s="44">
        <f t="shared" ca="1" si="60"/>
        <v>0</v>
      </c>
      <c r="U147" s="44">
        <f t="shared" ca="1" si="60"/>
        <v>0</v>
      </c>
      <c r="V147" s="44">
        <f t="shared" ca="1" si="60"/>
        <v>0</v>
      </c>
      <c r="W147" s="44">
        <f t="shared" ca="1" si="60"/>
        <v>0</v>
      </c>
      <c r="X147" s="44">
        <f t="shared" ca="1" si="60"/>
        <v>0</v>
      </c>
      <c r="Y147" s="44">
        <f t="shared" ca="1" si="60"/>
        <v>0</v>
      </c>
      <c r="Z147" s="44">
        <f t="shared" ca="1" si="60"/>
        <v>0</v>
      </c>
      <c r="AA147" s="44">
        <f t="shared" ca="1" si="60"/>
        <v>0</v>
      </c>
      <c r="AB147" s="44">
        <f t="shared" ca="1" si="60"/>
        <v>0</v>
      </c>
      <c r="BC147" s="44">
        <f t="shared" ca="1" si="34"/>
        <v>54.47</v>
      </c>
      <c r="BD147" s="44">
        <f t="shared" ca="1" si="35"/>
        <v>58.63</v>
      </c>
      <c r="BE147" s="44">
        <f t="shared" ca="1" si="36"/>
        <v>50.6</v>
      </c>
      <c r="BF147" s="44">
        <f t="shared" ca="1" si="37"/>
        <v>52.8</v>
      </c>
      <c r="BG147" s="44">
        <f t="shared" ca="1" si="38"/>
        <v>72.98</v>
      </c>
      <c r="BH147" s="44">
        <f t="shared" ca="1" si="39"/>
        <v>90.97</v>
      </c>
      <c r="BI147" s="44">
        <f t="shared" ca="1" si="40"/>
        <v>78.17</v>
      </c>
      <c r="BJ147" s="44">
        <f t="shared" ca="1" si="41"/>
        <v>64.12</v>
      </c>
      <c r="BK147" s="44">
        <f t="shared" ca="1" si="42"/>
        <v>74.41</v>
      </c>
      <c r="BL147" s="44">
        <f t="shared" ca="1" si="43"/>
        <v>101.67</v>
      </c>
      <c r="BM147" s="44">
        <f t="shared" ca="1" si="44"/>
        <v>73.3</v>
      </c>
      <c r="BN147" s="44">
        <f t="shared" ca="1" si="45"/>
        <v>54.93</v>
      </c>
      <c r="BO147" s="44">
        <f t="shared" ca="1" si="46"/>
        <v>0</v>
      </c>
      <c r="BP147" s="44">
        <f t="shared" ca="1" si="47"/>
        <v>0</v>
      </c>
      <c r="BQ147" s="44">
        <f t="shared" ca="1" si="48"/>
        <v>0</v>
      </c>
      <c r="BR147" s="44">
        <f t="shared" ca="1" si="49"/>
        <v>0</v>
      </c>
      <c r="BS147" s="44">
        <f t="shared" ca="1" si="50"/>
        <v>0</v>
      </c>
      <c r="BT147" s="44">
        <f t="shared" ca="1" si="51"/>
        <v>0</v>
      </c>
      <c r="BU147" s="44">
        <f t="shared" ca="1" si="52"/>
        <v>0</v>
      </c>
      <c r="BV147" s="44">
        <f t="shared" ca="1" si="53"/>
        <v>0</v>
      </c>
      <c r="BW147" s="44">
        <f t="shared" ca="1" si="54"/>
        <v>0</v>
      </c>
      <c r="BX147" s="44">
        <f t="shared" ca="1" si="55"/>
        <v>0</v>
      </c>
      <c r="BY147" s="44">
        <f t="shared" ca="1" si="56"/>
        <v>0</v>
      </c>
      <c r="BZ147" s="44">
        <f t="shared" ca="1" si="57"/>
        <v>0</v>
      </c>
      <c r="CA147" s="44">
        <f t="shared" ca="1" si="58"/>
        <v>0</v>
      </c>
      <c r="CB147" s="44">
        <f t="shared" ca="1" si="59"/>
        <v>0</v>
      </c>
    </row>
    <row r="148" spans="1:80" x14ac:dyDescent="0.25">
      <c r="A148" s="129">
        <v>81</v>
      </c>
      <c r="B148" s="44"/>
      <c r="C148" s="44">
        <f t="shared" ca="1" si="62"/>
        <v>1287</v>
      </c>
      <c r="D148" s="44">
        <f t="shared" ca="1" si="62"/>
        <v>1363</v>
      </c>
      <c r="E148" s="44">
        <f t="shared" ca="1" si="62"/>
        <v>1214</v>
      </c>
      <c r="F148" s="44">
        <f t="shared" ca="1" si="61"/>
        <v>1099</v>
      </c>
      <c r="G148" s="44">
        <f t="shared" ca="1" si="61"/>
        <v>1414</v>
      </c>
      <c r="H148" s="44">
        <f t="shared" ca="1" si="61"/>
        <v>1793</v>
      </c>
      <c r="I148" s="44">
        <f t="shared" ca="1" si="32"/>
        <v>1622</v>
      </c>
      <c r="J148" s="44">
        <f t="shared" ca="1" si="32"/>
        <v>1335</v>
      </c>
      <c r="K148" s="44">
        <f t="shared" ca="1" si="32"/>
        <v>1537</v>
      </c>
      <c r="L148" s="44">
        <f t="shared" ca="1" si="32"/>
        <v>2110</v>
      </c>
      <c r="M148" s="44">
        <f t="shared" ca="1" si="32"/>
        <v>1577</v>
      </c>
      <c r="N148" s="44">
        <f t="shared" ca="1" si="32"/>
        <v>1264</v>
      </c>
      <c r="O148" s="44">
        <f t="shared" ca="1" si="60"/>
        <v>0</v>
      </c>
      <c r="P148" s="44">
        <f t="shared" ca="1" si="60"/>
        <v>0</v>
      </c>
      <c r="Q148" s="44">
        <f t="shared" ca="1" si="60"/>
        <v>0</v>
      </c>
      <c r="R148" s="44">
        <f t="shared" ca="1" si="60"/>
        <v>0</v>
      </c>
      <c r="S148" s="44">
        <f t="shared" ca="1" si="60"/>
        <v>0</v>
      </c>
      <c r="T148" s="44">
        <f t="shared" ca="1" si="60"/>
        <v>0</v>
      </c>
      <c r="U148" s="44">
        <f t="shared" ca="1" si="60"/>
        <v>0</v>
      </c>
      <c r="V148" s="44">
        <f t="shared" ca="1" si="60"/>
        <v>0</v>
      </c>
      <c r="W148" s="44">
        <f t="shared" ca="1" si="60"/>
        <v>0</v>
      </c>
      <c r="X148" s="44">
        <f t="shared" ca="1" si="60"/>
        <v>0</v>
      </c>
      <c r="Y148" s="44">
        <f t="shared" ca="1" si="60"/>
        <v>0</v>
      </c>
      <c r="Z148" s="44">
        <f t="shared" ca="1" si="60"/>
        <v>0</v>
      </c>
      <c r="AA148" s="44">
        <f t="shared" ca="1" si="60"/>
        <v>0</v>
      </c>
      <c r="AB148" s="44">
        <f t="shared" ca="1" si="60"/>
        <v>0</v>
      </c>
      <c r="BC148" s="44">
        <f t="shared" ca="1" si="34"/>
        <v>1287.3800000000001</v>
      </c>
      <c r="BD148" s="44">
        <f t="shared" ca="1" si="35"/>
        <v>1363.05</v>
      </c>
      <c r="BE148" s="44">
        <f t="shared" ca="1" si="36"/>
        <v>1214.17</v>
      </c>
      <c r="BF148" s="44">
        <f t="shared" ca="1" si="37"/>
        <v>1099.21</v>
      </c>
      <c r="BG148" s="44">
        <f t="shared" ca="1" si="38"/>
        <v>1413.72</v>
      </c>
      <c r="BH148" s="44">
        <f t="shared" ca="1" si="39"/>
        <v>1792.75</v>
      </c>
      <c r="BI148" s="44">
        <f t="shared" ca="1" si="40"/>
        <v>1622.08</v>
      </c>
      <c r="BJ148" s="44">
        <f t="shared" ca="1" si="41"/>
        <v>1335.33</v>
      </c>
      <c r="BK148" s="44">
        <f t="shared" ca="1" si="42"/>
        <v>1537.18</v>
      </c>
      <c r="BL148" s="44">
        <f t="shared" ca="1" si="43"/>
        <v>2110.13</v>
      </c>
      <c r="BM148" s="44">
        <f t="shared" ca="1" si="44"/>
        <v>1576.51</v>
      </c>
      <c r="BN148" s="44">
        <f t="shared" ca="1" si="45"/>
        <v>1264.3699999999999</v>
      </c>
      <c r="BO148" s="44">
        <f t="shared" ca="1" si="46"/>
        <v>0</v>
      </c>
      <c r="BP148" s="44">
        <f t="shared" ca="1" si="47"/>
        <v>0</v>
      </c>
      <c r="BQ148" s="44">
        <f t="shared" ca="1" si="48"/>
        <v>0</v>
      </c>
      <c r="BR148" s="44">
        <f t="shared" ca="1" si="49"/>
        <v>0</v>
      </c>
      <c r="BS148" s="44">
        <f t="shared" ca="1" si="50"/>
        <v>0</v>
      </c>
      <c r="BT148" s="44">
        <f t="shared" ca="1" si="51"/>
        <v>0</v>
      </c>
      <c r="BU148" s="44">
        <f t="shared" ca="1" si="52"/>
        <v>0</v>
      </c>
      <c r="BV148" s="44">
        <f t="shared" ca="1" si="53"/>
        <v>0</v>
      </c>
      <c r="BW148" s="44">
        <f t="shared" ca="1" si="54"/>
        <v>0</v>
      </c>
      <c r="BX148" s="44">
        <f t="shared" ca="1" si="55"/>
        <v>0</v>
      </c>
      <c r="BY148" s="44">
        <f t="shared" ca="1" si="56"/>
        <v>0</v>
      </c>
      <c r="BZ148" s="44">
        <f t="shared" ca="1" si="57"/>
        <v>0</v>
      </c>
      <c r="CA148" s="44">
        <f t="shared" ca="1" si="58"/>
        <v>0</v>
      </c>
      <c r="CB148" s="44">
        <f t="shared" ca="1" si="59"/>
        <v>0</v>
      </c>
    </row>
    <row r="149" spans="1:80" x14ac:dyDescent="0.25">
      <c r="A149" s="129">
        <v>82</v>
      </c>
      <c r="B149" s="44"/>
      <c r="C149" s="44">
        <f t="shared" ca="1" si="62"/>
        <v>0</v>
      </c>
      <c r="D149" s="44">
        <f t="shared" ca="1" si="62"/>
        <v>0</v>
      </c>
      <c r="E149" s="44">
        <f t="shared" ca="1" si="62"/>
        <v>0</v>
      </c>
      <c r="F149" s="44">
        <f t="shared" ca="1" si="61"/>
        <v>0</v>
      </c>
      <c r="G149" s="44">
        <f t="shared" ca="1" si="61"/>
        <v>0</v>
      </c>
      <c r="H149" s="44">
        <f t="shared" ca="1" si="61"/>
        <v>0</v>
      </c>
      <c r="I149" s="44">
        <f t="shared" ca="1" si="32"/>
        <v>0</v>
      </c>
      <c r="J149" s="44">
        <f t="shared" ca="1" si="32"/>
        <v>0</v>
      </c>
      <c r="K149" s="44">
        <f t="shared" ca="1" si="32"/>
        <v>0</v>
      </c>
      <c r="L149" s="44">
        <f t="shared" ca="1" si="32"/>
        <v>0</v>
      </c>
      <c r="M149" s="44">
        <f t="shared" ca="1" si="32"/>
        <v>0</v>
      </c>
      <c r="N149" s="44">
        <f t="shared" ca="1" si="32"/>
        <v>0</v>
      </c>
      <c r="O149" s="44">
        <f t="shared" ca="1" si="60"/>
        <v>0</v>
      </c>
      <c r="P149" s="44">
        <f t="shared" ca="1" si="60"/>
        <v>0</v>
      </c>
      <c r="Q149" s="44">
        <f t="shared" ca="1" si="60"/>
        <v>0</v>
      </c>
      <c r="R149" s="44">
        <f t="shared" ca="1" si="60"/>
        <v>0</v>
      </c>
      <c r="S149" s="44">
        <f t="shared" ca="1" si="60"/>
        <v>0</v>
      </c>
      <c r="T149" s="44">
        <f t="shared" ca="1" si="60"/>
        <v>0</v>
      </c>
      <c r="U149" s="44">
        <f t="shared" ca="1" si="60"/>
        <v>0</v>
      </c>
      <c r="V149" s="44">
        <f t="shared" ca="1" si="60"/>
        <v>0</v>
      </c>
      <c r="W149" s="44">
        <f t="shared" ca="1" si="60"/>
        <v>0</v>
      </c>
      <c r="X149" s="44">
        <f t="shared" ca="1" si="60"/>
        <v>0</v>
      </c>
      <c r="Y149" s="44">
        <f t="shared" ca="1" si="60"/>
        <v>0</v>
      </c>
      <c r="Z149" s="44">
        <f t="shared" ca="1" si="60"/>
        <v>0</v>
      </c>
      <c r="AA149" s="44">
        <f t="shared" ca="1" si="60"/>
        <v>0</v>
      </c>
      <c r="AB149" s="44">
        <f t="shared" ca="1" si="60"/>
        <v>0</v>
      </c>
      <c r="BC149" s="44">
        <f t="shared" ca="1" si="34"/>
        <v>0</v>
      </c>
      <c r="BD149" s="44">
        <f t="shared" ca="1" si="35"/>
        <v>0</v>
      </c>
      <c r="BE149" s="44">
        <f t="shared" ca="1" si="36"/>
        <v>0</v>
      </c>
      <c r="BF149" s="44">
        <f t="shared" ca="1" si="37"/>
        <v>0</v>
      </c>
      <c r="BG149" s="44">
        <f t="shared" ca="1" si="38"/>
        <v>0</v>
      </c>
      <c r="BH149" s="44">
        <f t="shared" ca="1" si="39"/>
        <v>0</v>
      </c>
      <c r="BI149" s="44">
        <f t="shared" ca="1" si="40"/>
        <v>0</v>
      </c>
      <c r="BJ149" s="44">
        <f t="shared" ca="1" si="41"/>
        <v>0</v>
      </c>
      <c r="BK149" s="44">
        <f t="shared" ca="1" si="42"/>
        <v>0</v>
      </c>
      <c r="BL149" s="44">
        <f t="shared" ca="1" si="43"/>
        <v>0</v>
      </c>
      <c r="BM149" s="44">
        <f t="shared" ca="1" si="44"/>
        <v>0</v>
      </c>
      <c r="BN149" s="44">
        <f t="shared" ca="1" si="45"/>
        <v>0</v>
      </c>
      <c r="BO149" s="44">
        <f t="shared" ca="1" si="46"/>
        <v>0</v>
      </c>
      <c r="BP149" s="44">
        <f t="shared" ca="1" si="47"/>
        <v>0</v>
      </c>
      <c r="BQ149" s="44">
        <f t="shared" ca="1" si="48"/>
        <v>0</v>
      </c>
      <c r="BR149" s="44">
        <f t="shared" ca="1" si="49"/>
        <v>0</v>
      </c>
      <c r="BS149" s="44">
        <f t="shared" ca="1" si="50"/>
        <v>0</v>
      </c>
      <c r="BT149" s="44">
        <f t="shared" ca="1" si="51"/>
        <v>0</v>
      </c>
      <c r="BU149" s="44">
        <f t="shared" ca="1" si="52"/>
        <v>0</v>
      </c>
      <c r="BV149" s="44">
        <f t="shared" ca="1" si="53"/>
        <v>0</v>
      </c>
      <c r="BW149" s="44">
        <f t="shared" ca="1" si="54"/>
        <v>0</v>
      </c>
      <c r="BX149" s="44">
        <f t="shared" ca="1" si="55"/>
        <v>0</v>
      </c>
      <c r="BY149" s="44">
        <f t="shared" ca="1" si="56"/>
        <v>0</v>
      </c>
      <c r="BZ149" s="44">
        <f t="shared" ca="1" si="57"/>
        <v>0</v>
      </c>
      <c r="CA149" s="44">
        <f t="shared" ca="1" si="58"/>
        <v>0</v>
      </c>
      <c r="CB149" s="44">
        <f t="shared" ca="1" si="59"/>
        <v>0</v>
      </c>
    </row>
    <row r="150" spans="1:80" x14ac:dyDescent="0.25">
      <c r="A150" s="129">
        <v>83</v>
      </c>
      <c r="B150" s="44"/>
      <c r="C150" s="44">
        <f t="shared" ca="1" si="62"/>
        <v>58</v>
      </c>
      <c r="D150" s="44">
        <f t="shared" ca="1" si="62"/>
        <v>63</v>
      </c>
      <c r="E150" s="44">
        <f t="shared" ca="1" si="62"/>
        <v>54</v>
      </c>
      <c r="F150" s="44">
        <f t="shared" ca="1" si="61"/>
        <v>56</v>
      </c>
      <c r="G150" s="44">
        <f t="shared" ca="1" si="61"/>
        <v>78</v>
      </c>
      <c r="H150" s="44">
        <f t="shared" ca="1" si="61"/>
        <v>97</v>
      </c>
      <c r="I150" s="44">
        <f t="shared" ca="1" si="32"/>
        <v>84</v>
      </c>
      <c r="J150" s="44">
        <f t="shared" ca="1" si="32"/>
        <v>69</v>
      </c>
      <c r="K150" s="44">
        <f t="shared" ca="1" si="32"/>
        <v>79</v>
      </c>
      <c r="L150" s="44">
        <f t="shared" ca="1" si="32"/>
        <v>109</v>
      </c>
      <c r="M150" s="44">
        <f t="shared" ca="1" si="32"/>
        <v>79</v>
      </c>
      <c r="N150" s="44">
        <f t="shared" ca="1" si="32"/>
        <v>59</v>
      </c>
      <c r="O150" s="44">
        <f t="shared" ca="1" si="60"/>
        <v>0</v>
      </c>
      <c r="P150" s="44">
        <f t="shared" ca="1" si="60"/>
        <v>0</v>
      </c>
      <c r="Q150" s="44">
        <f t="shared" ca="1" si="60"/>
        <v>0</v>
      </c>
      <c r="R150" s="44">
        <f t="shared" ca="1" si="60"/>
        <v>0</v>
      </c>
      <c r="S150" s="44">
        <f t="shared" ca="1" si="60"/>
        <v>0</v>
      </c>
      <c r="T150" s="44">
        <f t="shared" ca="1" si="60"/>
        <v>0</v>
      </c>
      <c r="U150" s="44">
        <f t="shared" ca="1" si="60"/>
        <v>0</v>
      </c>
      <c r="V150" s="44">
        <f t="shared" ca="1" si="60"/>
        <v>0</v>
      </c>
      <c r="W150" s="44">
        <f t="shared" ca="1" si="60"/>
        <v>0</v>
      </c>
      <c r="X150" s="44">
        <f t="shared" ca="1" si="60"/>
        <v>0</v>
      </c>
      <c r="Y150" s="44">
        <f t="shared" ca="1" si="60"/>
        <v>0</v>
      </c>
      <c r="Z150" s="44">
        <f t="shared" ca="1" si="60"/>
        <v>0</v>
      </c>
      <c r="AA150" s="44">
        <f t="shared" ca="1" si="60"/>
        <v>0</v>
      </c>
      <c r="AB150" s="44">
        <f t="shared" ca="1" si="60"/>
        <v>0</v>
      </c>
      <c r="BC150" s="44">
        <f t="shared" ca="1" si="34"/>
        <v>58.25</v>
      </c>
      <c r="BD150" s="44">
        <f t="shared" ca="1" si="35"/>
        <v>62.63</v>
      </c>
      <c r="BE150" s="44">
        <f t="shared" ca="1" si="36"/>
        <v>54.12</v>
      </c>
      <c r="BF150" s="44">
        <f t="shared" ca="1" si="37"/>
        <v>56.4</v>
      </c>
      <c r="BG150" s="44">
        <f t="shared" ca="1" si="38"/>
        <v>78.02</v>
      </c>
      <c r="BH150" s="44">
        <f t="shared" ca="1" si="39"/>
        <v>97.3</v>
      </c>
      <c r="BI150" s="44">
        <f t="shared" ca="1" si="40"/>
        <v>83.65</v>
      </c>
      <c r="BJ150" s="44">
        <f t="shared" ca="1" si="41"/>
        <v>68.569999999999993</v>
      </c>
      <c r="BK150" s="44">
        <f t="shared" ca="1" si="42"/>
        <v>79.34</v>
      </c>
      <c r="BL150" s="44">
        <f t="shared" ca="1" si="43"/>
        <v>108.81</v>
      </c>
      <c r="BM150" s="44">
        <f t="shared" ca="1" si="44"/>
        <v>78.510000000000005</v>
      </c>
      <c r="BN150" s="44">
        <f t="shared" ca="1" si="45"/>
        <v>58.73</v>
      </c>
      <c r="BO150" s="44">
        <f t="shared" ca="1" si="46"/>
        <v>0</v>
      </c>
      <c r="BP150" s="44">
        <f t="shared" ca="1" si="47"/>
        <v>0</v>
      </c>
      <c r="BQ150" s="44">
        <f t="shared" ca="1" si="48"/>
        <v>0</v>
      </c>
      <c r="BR150" s="44">
        <f t="shared" ca="1" si="49"/>
        <v>0</v>
      </c>
      <c r="BS150" s="44">
        <f t="shared" ca="1" si="50"/>
        <v>0</v>
      </c>
      <c r="BT150" s="44">
        <f t="shared" ca="1" si="51"/>
        <v>0</v>
      </c>
      <c r="BU150" s="44">
        <f t="shared" ca="1" si="52"/>
        <v>0</v>
      </c>
      <c r="BV150" s="44">
        <f t="shared" ca="1" si="53"/>
        <v>0</v>
      </c>
      <c r="BW150" s="44">
        <f t="shared" ca="1" si="54"/>
        <v>0</v>
      </c>
      <c r="BX150" s="44">
        <f t="shared" ca="1" si="55"/>
        <v>0</v>
      </c>
      <c r="BY150" s="44">
        <f t="shared" ca="1" si="56"/>
        <v>0</v>
      </c>
      <c r="BZ150" s="44">
        <f t="shared" ca="1" si="57"/>
        <v>0</v>
      </c>
      <c r="CA150" s="44">
        <f t="shared" ca="1" si="58"/>
        <v>0</v>
      </c>
      <c r="CB150" s="44">
        <f t="shared" ca="1" si="59"/>
        <v>0</v>
      </c>
    </row>
    <row r="151" spans="1:80" x14ac:dyDescent="0.25">
      <c r="A151" s="129">
        <v>84</v>
      </c>
      <c r="B151" s="44"/>
      <c r="C151" s="44">
        <f t="shared" ca="1" si="62"/>
        <v>0</v>
      </c>
      <c r="D151" s="44">
        <f t="shared" ca="1" si="62"/>
        <v>0</v>
      </c>
      <c r="E151" s="44">
        <f t="shared" ca="1" si="62"/>
        <v>0</v>
      </c>
      <c r="F151" s="44">
        <f t="shared" ca="1" si="61"/>
        <v>0</v>
      </c>
      <c r="G151" s="44">
        <f t="shared" ca="1" si="61"/>
        <v>0</v>
      </c>
      <c r="H151" s="44">
        <f t="shared" ca="1" si="61"/>
        <v>0</v>
      </c>
      <c r="I151" s="44">
        <f t="shared" ca="1" si="32"/>
        <v>0</v>
      </c>
      <c r="J151" s="44">
        <f t="shared" ca="1" si="32"/>
        <v>0</v>
      </c>
      <c r="K151" s="44">
        <f t="shared" ca="1" si="32"/>
        <v>0</v>
      </c>
      <c r="L151" s="44">
        <f t="shared" ca="1" si="32"/>
        <v>0</v>
      </c>
      <c r="M151" s="44">
        <f t="shared" ca="1" si="32"/>
        <v>0</v>
      </c>
      <c r="N151" s="44">
        <f t="shared" ca="1" si="32"/>
        <v>0</v>
      </c>
      <c r="O151" s="44">
        <f t="shared" ca="1" si="60"/>
        <v>0</v>
      </c>
      <c r="P151" s="44">
        <f t="shared" ca="1" si="60"/>
        <v>0</v>
      </c>
      <c r="Q151" s="44">
        <f t="shared" ca="1" si="60"/>
        <v>0</v>
      </c>
      <c r="R151" s="44">
        <f t="shared" ca="1" si="60"/>
        <v>0</v>
      </c>
      <c r="S151" s="44">
        <f t="shared" ca="1" si="60"/>
        <v>0</v>
      </c>
      <c r="T151" s="44">
        <f t="shared" ca="1" si="60"/>
        <v>0</v>
      </c>
      <c r="U151" s="44">
        <f t="shared" ca="1" si="60"/>
        <v>0</v>
      </c>
      <c r="V151" s="44">
        <f t="shared" ca="1" si="60"/>
        <v>0</v>
      </c>
      <c r="W151" s="44">
        <f t="shared" ca="1" si="60"/>
        <v>0</v>
      </c>
      <c r="X151" s="44">
        <f t="shared" ca="1" si="60"/>
        <v>0</v>
      </c>
      <c r="Y151" s="44">
        <f t="shared" ca="1" si="60"/>
        <v>0</v>
      </c>
      <c r="Z151" s="44">
        <f t="shared" ca="1" si="60"/>
        <v>0</v>
      </c>
      <c r="AA151" s="44">
        <f t="shared" ca="1" si="60"/>
        <v>0</v>
      </c>
      <c r="AB151" s="44">
        <f t="shared" ca="1" si="60"/>
        <v>0</v>
      </c>
      <c r="BC151" s="44">
        <f t="shared" ca="1" si="34"/>
        <v>0</v>
      </c>
      <c r="BD151" s="44">
        <f t="shared" ca="1" si="35"/>
        <v>0</v>
      </c>
      <c r="BE151" s="44">
        <f t="shared" ca="1" si="36"/>
        <v>0</v>
      </c>
      <c r="BF151" s="44">
        <f t="shared" ca="1" si="37"/>
        <v>0</v>
      </c>
      <c r="BG151" s="44">
        <f t="shared" ca="1" si="38"/>
        <v>0</v>
      </c>
      <c r="BH151" s="44">
        <f t="shared" ca="1" si="39"/>
        <v>0</v>
      </c>
      <c r="BI151" s="44">
        <f t="shared" ca="1" si="40"/>
        <v>0</v>
      </c>
      <c r="BJ151" s="44">
        <f t="shared" ca="1" si="41"/>
        <v>0</v>
      </c>
      <c r="BK151" s="44">
        <f t="shared" ca="1" si="42"/>
        <v>0</v>
      </c>
      <c r="BL151" s="44">
        <f t="shared" ca="1" si="43"/>
        <v>0</v>
      </c>
      <c r="BM151" s="44">
        <f t="shared" ca="1" si="44"/>
        <v>0</v>
      </c>
      <c r="BN151" s="44">
        <f t="shared" ca="1" si="45"/>
        <v>0</v>
      </c>
      <c r="BO151" s="44">
        <f t="shared" ca="1" si="46"/>
        <v>0</v>
      </c>
      <c r="BP151" s="44">
        <f t="shared" ca="1" si="47"/>
        <v>0</v>
      </c>
      <c r="BQ151" s="44">
        <f t="shared" ca="1" si="48"/>
        <v>0</v>
      </c>
      <c r="BR151" s="44">
        <f t="shared" ca="1" si="49"/>
        <v>0</v>
      </c>
      <c r="BS151" s="44">
        <f t="shared" ca="1" si="50"/>
        <v>0</v>
      </c>
      <c r="BT151" s="44">
        <f t="shared" ca="1" si="51"/>
        <v>0</v>
      </c>
      <c r="BU151" s="44">
        <f t="shared" ca="1" si="52"/>
        <v>0</v>
      </c>
      <c r="BV151" s="44">
        <f t="shared" ca="1" si="53"/>
        <v>0</v>
      </c>
      <c r="BW151" s="44">
        <f t="shared" ca="1" si="54"/>
        <v>0</v>
      </c>
      <c r="BX151" s="44">
        <f t="shared" ca="1" si="55"/>
        <v>0</v>
      </c>
      <c r="BY151" s="44">
        <f t="shared" ca="1" si="56"/>
        <v>0</v>
      </c>
      <c r="BZ151" s="44">
        <f t="shared" ca="1" si="57"/>
        <v>0</v>
      </c>
      <c r="CA151" s="44">
        <f t="shared" ca="1" si="58"/>
        <v>0</v>
      </c>
      <c r="CB151" s="44">
        <f t="shared" ca="1" si="59"/>
        <v>0</v>
      </c>
    </row>
    <row r="152" spans="1:80" x14ac:dyDescent="0.25">
      <c r="A152" s="129">
        <v>85</v>
      </c>
      <c r="B152" s="44"/>
      <c r="C152" s="44">
        <f t="shared" ca="1" si="62"/>
        <v>111</v>
      </c>
      <c r="D152" s="44">
        <f t="shared" ca="1" si="62"/>
        <v>137</v>
      </c>
      <c r="E152" s="44">
        <f t="shared" ca="1" si="62"/>
        <v>104</v>
      </c>
      <c r="F152" s="44">
        <f t="shared" ca="1" si="61"/>
        <v>105</v>
      </c>
      <c r="G152" s="44">
        <f t="shared" ca="1" si="61"/>
        <v>143</v>
      </c>
      <c r="H152" s="44">
        <f t="shared" ca="1" si="61"/>
        <v>166</v>
      </c>
      <c r="I152" s="44">
        <f t="shared" ca="1" si="32"/>
        <v>204</v>
      </c>
      <c r="J152" s="44">
        <f t="shared" ca="1" si="32"/>
        <v>205</v>
      </c>
      <c r="K152" s="44">
        <f t="shared" ca="1" si="32"/>
        <v>238</v>
      </c>
      <c r="L152" s="44">
        <f t="shared" ca="1" si="32"/>
        <v>209</v>
      </c>
      <c r="M152" s="44">
        <f t="shared" ca="1" si="32"/>
        <v>125</v>
      </c>
      <c r="N152" s="44">
        <f t="shared" ca="1" si="32"/>
        <v>105</v>
      </c>
      <c r="O152" s="44">
        <f t="shared" ca="1" si="60"/>
        <v>0</v>
      </c>
      <c r="P152" s="44">
        <f t="shared" ca="1" si="60"/>
        <v>0</v>
      </c>
      <c r="Q152" s="44">
        <f t="shared" ca="1" si="60"/>
        <v>0</v>
      </c>
      <c r="R152" s="44">
        <f t="shared" ca="1" si="60"/>
        <v>0</v>
      </c>
      <c r="S152" s="44">
        <f t="shared" ca="1" si="60"/>
        <v>0</v>
      </c>
      <c r="T152" s="44">
        <f t="shared" ca="1" si="60"/>
        <v>0</v>
      </c>
      <c r="U152" s="44">
        <f t="shared" ca="1" si="60"/>
        <v>0</v>
      </c>
      <c r="V152" s="44">
        <f t="shared" ca="1" si="60"/>
        <v>0</v>
      </c>
      <c r="W152" s="44">
        <f t="shared" ca="1" si="60"/>
        <v>0</v>
      </c>
      <c r="X152" s="44">
        <f t="shared" ca="1" si="60"/>
        <v>0</v>
      </c>
      <c r="Y152" s="44">
        <f t="shared" ca="1" si="60"/>
        <v>0</v>
      </c>
      <c r="Z152" s="44">
        <f t="shared" ca="1" si="60"/>
        <v>0</v>
      </c>
      <c r="AA152" s="44">
        <f t="shared" ca="1" si="60"/>
        <v>0</v>
      </c>
      <c r="AB152" s="44">
        <f t="shared" ca="1" si="60"/>
        <v>0</v>
      </c>
      <c r="BC152" s="44">
        <f t="shared" ca="1" si="34"/>
        <v>110.56</v>
      </c>
      <c r="BD152" s="44">
        <f t="shared" ca="1" si="35"/>
        <v>136.61000000000001</v>
      </c>
      <c r="BE152" s="44">
        <f t="shared" ca="1" si="36"/>
        <v>104.22</v>
      </c>
      <c r="BF152" s="44">
        <f t="shared" ca="1" si="37"/>
        <v>105.08</v>
      </c>
      <c r="BG152" s="44">
        <f t="shared" ca="1" si="38"/>
        <v>142.94999999999999</v>
      </c>
      <c r="BH152" s="44">
        <f t="shared" ca="1" si="39"/>
        <v>166.14</v>
      </c>
      <c r="BI152" s="44">
        <f t="shared" ca="1" si="40"/>
        <v>204.22</v>
      </c>
      <c r="BJ152" s="44">
        <f t="shared" ca="1" si="41"/>
        <v>205.35</v>
      </c>
      <c r="BK152" s="44">
        <f t="shared" ca="1" si="42"/>
        <v>237.84</v>
      </c>
      <c r="BL152" s="44">
        <f t="shared" ca="1" si="43"/>
        <v>209.16</v>
      </c>
      <c r="BM152" s="44">
        <f t="shared" ca="1" si="44"/>
        <v>124.86</v>
      </c>
      <c r="BN152" s="44">
        <f t="shared" ca="1" si="45"/>
        <v>105.49</v>
      </c>
      <c r="BO152" s="44">
        <f t="shared" ca="1" si="46"/>
        <v>0</v>
      </c>
      <c r="BP152" s="44">
        <f t="shared" ca="1" si="47"/>
        <v>0</v>
      </c>
      <c r="BQ152" s="44">
        <f t="shared" ca="1" si="48"/>
        <v>0</v>
      </c>
      <c r="BR152" s="44">
        <f t="shared" ca="1" si="49"/>
        <v>0</v>
      </c>
      <c r="BS152" s="44">
        <f t="shared" ca="1" si="50"/>
        <v>0</v>
      </c>
      <c r="BT152" s="44">
        <f t="shared" ca="1" si="51"/>
        <v>0</v>
      </c>
      <c r="BU152" s="44">
        <f t="shared" ca="1" si="52"/>
        <v>0</v>
      </c>
      <c r="BV152" s="44">
        <f t="shared" ca="1" si="53"/>
        <v>0</v>
      </c>
      <c r="BW152" s="44">
        <f t="shared" ca="1" si="54"/>
        <v>0</v>
      </c>
      <c r="BX152" s="44">
        <f t="shared" ca="1" si="55"/>
        <v>0</v>
      </c>
      <c r="BY152" s="44">
        <f t="shared" ca="1" si="56"/>
        <v>0</v>
      </c>
      <c r="BZ152" s="44">
        <f t="shared" ca="1" si="57"/>
        <v>0</v>
      </c>
      <c r="CA152" s="44">
        <f t="shared" ca="1" si="58"/>
        <v>0</v>
      </c>
      <c r="CB152" s="44">
        <f t="shared" ca="1" si="59"/>
        <v>0</v>
      </c>
    </row>
    <row r="153" spans="1:80" x14ac:dyDescent="0.25">
      <c r="A153" s="129">
        <v>86</v>
      </c>
      <c r="B153" s="44"/>
      <c r="C153" s="44">
        <f t="shared" ca="1" si="62"/>
        <v>0</v>
      </c>
      <c r="D153" s="44">
        <f t="shared" ca="1" si="62"/>
        <v>0</v>
      </c>
      <c r="E153" s="44">
        <f t="shared" ca="1" si="62"/>
        <v>0</v>
      </c>
      <c r="F153" s="44">
        <f t="shared" ca="1" si="61"/>
        <v>0</v>
      </c>
      <c r="G153" s="44">
        <f t="shared" ca="1" si="61"/>
        <v>0</v>
      </c>
      <c r="H153" s="44">
        <f t="shared" ca="1" si="61"/>
        <v>0</v>
      </c>
      <c r="I153" s="44">
        <f t="shared" ca="1" si="32"/>
        <v>0</v>
      </c>
      <c r="J153" s="44">
        <f t="shared" ca="1" si="32"/>
        <v>0</v>
      </c>
      <c r="K153" s="44">
        <f t="shared" ca="1" si="32"/>
        <v>0</v>
      </c>
      <c r="L153" s="44">
        <f t="shared" ca="1" si="32"/>
        <v>0</v>
      </c>
      <c r="M153" s="44">
        <f t="shared" ca="1" si="32"/>
        <v>0</v>
      </c>
      <c r="N153" s="44">
        <f t="shared" ca="1" si="32"/>
        <v>0</v>
      </c>
      <c r="O153" s="44">
        <f t="shared" ca="1" si="60"/>
        <v>0</v>
      </c>
      <c r="P153" s="44">
        <f t="shared" ca="1" si="60"/>
        <v>0</v>
      </c>
      <c r="Q153" s="44">
        <f t="shared" ca="1" si="60"/>
        <v>0</v>
      </c>
      <c r="R153" s="44">
        <f t="shared" ca="1" si="60"/>
        <v>0</v>
      </c>
      <c r="S153" s="44">
        <f t="shared" ca="1" si="60"/>
        <v>0</v>
      </c>
      <c r="T153" s="44">
        <f t="shared" ca="1" si="60"/>
        <v>0</v>
      </c>
      <c r="U153" s="44">
        <f t="shared" ca="1" si="60"/>
        <v>0</v>
      </c>
      <c r="V153" s="44">
        <f t="shared" ca="1" si="60"/>
        <v>0</v>
      </c>
      <c r="W153" s="44">
        <f t="shared" ca="1" si="60"/>
        <v>0</v>
      </c>
      <c r="X153" s="44">
        <f t="shared" ca="1" si="60"/>
        <v>0</v>
      </c>
      <c r="Y153" s="44">
        <f t="shared" ca="1" si="60"/>
        <v>0</v>
      </c>
      <c r="Z153" s="44">
        <f t="shared" ca="1" si="60"/>
        <v>0</v>
      </c>
      <c r="AA153" s="44">
        <f t="shared" ca="1" si="60"/>
        <v>0</v>
      </c>
      <c r="AB153" s="44">
        <f t="shared" ca="1" si="60"/>
        <v>0</v>
      </c>
      <c r="BC153" s="44">
        <f t="shared" ca="1" si="34"/>
        <v>0</v>
      </c>
      <c r="BD153" s="44">
        <f t="shared" ca="1" si="35"/>
        <v>0</v>
      </c>
      <c r="BE153" s="44">
        <f t="shared" ca="1" si="36"/>
        <v>0</v>
      </c>
      <c r="BF153" s="44">
        <f t="shared" ca="1" si="37"/>
        <v>0</v>
      </c>
      <c r="BG153" s="44">
        <f t="shared" ca="1" si="38"/>
        <v>0</v>
      </c>
      <c r="BH153" s="44">
        <f t="shared" ca="1" si="39"/>
        <v>0</v>
      </c>
      <c r="BI153" s="44">
        <f t="shared" ca="1" si="40"/>
        <v>0</v>
      </c>
      <c r="BJ153" s="44">
        <f t="shared" ca="1" si="41"/>
        <v>0</v>
      </c>
      <c r="BK153" s="44">
        <f t="shared" ca="1" si="42"/>
        <v>0</v>
      </c>
      <c r="BL153" s="44">
        <f t="shared" ca="1" si="43"/>
        <v>0</v>
      </c>
      <c r="BM153" s="44">
        <f t="shared" ca="1" si="44"/>
        <v>0</v>
      </c>
      <c r="BN153" s="44">
        <f t="shared" ca="1" si="45"/>
        <v>0</v>
      </c>
      <c r="BO153" s="44">
        <f t="shared" ca="1" si="46"/>
        <v>0</v>
      </c>
      <c r="BP153" s="44">
        <f t="shared" ca="1" si="47"/>
        <v>0</v>
      </c>
      <c r="BQ153" s="44">
        <f t="shared" ca="1" si="48"/>
        <v>0</v>
      </c>
      <c r="BR153" s="44">
        <f t="shared" ca="1" si="49"/>
        <v>0</v>
      </c>
      <c r="BS153" s="44">
        <f t="shared" ca="1" si="50"/>
        <v>0</v>
      </c>
      <c r="BT153" s="44">
        <f t="shared" ca="1" si="51"/>
        <v>0</v>
      </c>
      <c r="BU153" s="44">
        <f t="shared" ca="1" si="52"/>
        <v>0</v>
      </c>
      <c r="BV153" s="44">
        <f t="shared" ca="1" si="53"/>
        <v>0</v>
      </c>
      <c r="BW153" s="44">
        <f t="shared" ca="1" si="54"/>
        <v>0</v>
      </c>
      <c r="BX153" s="44">
        <f t="shared" ca="1" si="55"/>
        <v>0</v>
      </c>
      <c r="BY153" s="44">
        <f t="shared" ca="1" si="56"/>
        <v>0</v>
      </c>
      <c r="BZ153" s="44">
        <f t="shared" ca="1" si="57"/>
        <v>0</v>
      </c>
      <c r="CA153" s="44">
        <f t="shared" ca="1" si="58"/>
        <v>0</v>
      </c>
      <c r="CB153" s="44">
        <f t="shared" ca="1" si="59"/>
        <v>0</v>
      </c>
    </row>
    <row r="154" spans="1:80" x14ac:dyDescent="0.25">
      <c r="A154" s="129">
        <v>87</v>
      </c>
      <c r="B154" s="44"/>
      <c r="C154" s="44">
        <f t="shared" ca="1" si="62"/>
        <v>0</v>
      </c>
      <c r="D154" s="44">
        <f t="shared" ca="1" si="62"/>
        <v>0</v>
      </c>
      <c r="E154" s="44">
        <f t="shared" ca="1" si="62"/>
        <v>0</v>
      </c>
      <c r="F154" s="44">
        <f t="shared" ca="1" si="61"/>
        <v>0</v>
      </c>
      <c r="G154" s="44">
        <f t="shared" ca="1" si="61"/>
        <v>0</v>
      </c>
      <c r="H154" s="44">
        <f t="shared" ca="1" si="61"/>
        <v>0</v>
      </c>
      <c r="I154" s="44">
        <f t="shared" ca="1" si="32"/>
        <v>0</v>
      </c>
      <c r="J154" s="44">
        <f t="shared" ca="1" si="32"/>
        <v>0</v>
      </c>
      <c r="K154" s="44">
        <f t="shared" ca="1" si="32"/>
        <v>0</v>
      </c>
      <c r="L154" s="44">
        <f t="shared" ca="1" si="32"/>
        <v>0</v>
      </c>
      <c r="M154" s="44">
        <f t="shared" ca="1" si="32"/>
        <v>0</v>
      </c>
      <c r="N154" s="44">
        <f t="shared" ca="1" si="32"/>
        <v>0</v>
      </c>
      <c r="O154" s="44">
        <f t="shared" ca="1" si="60"/>
        <v>0</v>
      </c>
      <c r="P154" s="44">
        <f t="shared" ca="1" si="60"/>
        <v>0</v>
      </c>
      <c r="Q154" s="44">
        <f t="shared" ca="1" si="60"/>
        <v>0</v>
      </c>
      <c r="R154" s="44">
        <f t="shared" ca="1" si="60"/>
        <v>0</v>
      </c>
      <c r="S154" s="44">
        <f t="shared" ca="1" si="60"/>
        <v>0</v>
      </c>
      <c r="T154" s="44">
        <f t="shared" ca="1" si="60"/>
        <v>0</v>
      </c>
      <c r="U154" s="44">
        <f t="shared" ca="1" si="60"/>
        <v>0</v>
      </c>
      <c r="V154" s="44">
        <f t="shared" ca="1" si="60"/>
        <v>0</v>
      </c>
      <c r="W154" s="44">
        <f t="shared" ca="1" si="60"/>
        <v>0</v>
      </c>
      <c r="X154" s="44">
        <f t="shared" ca="1" si="60"/>
        <v>0</v>
      </c>
      <c r="Y154" s="44">
        <f t="shared" ca="1" si="60"/>
        <v>0</v>
      </c>
      <c r="Z154" s="44">
        <f t="shared" ca="1" si="60"/>
        <v>0</v>
      </c>
      <c r="AA154" s="44">
        <f t="shared" ca="1" si="60"/>
        <v>0</v>
      </c>
      <c r="AB154" s="44">
        <f t="shared" ca="1" si="60"/>
        <v>0</v>
      </c>
      <c r="BC154" s="44">
        <f t="shared" ca="1" si="34"/>
        <v>0</v>
      </c>
      <c r="BD154" s="44">
        <f t="shared" ca="1" si="35"/>
        <v>0</v>
      </c>
      <c r="BE154" s="44">
        <f t="shared" ca="1" si="36"/>
        <v>0</v>
      </c>
      <c r="BF154" s="44">
        <f t="shared" ca="1" si="37"/>
        <v>0</v>
      </c>
      <c r="BG154" s="44">
        <f t="shared" ca="1" si="38"/>
        <v>0</v>
      </c>
      <c r="BH154" s="44">
        <f t="shared" ca="1" si="39"/>
        <v>0</v>
      </c>
      <c r="BI154" s="44">
        <f t="shared" ca="1" si="40"/>
        <v>0</v>
      </c>
      <c r="BJ154" s="44">
        <f t="shared" ca="1" si="41"/>
        <v>0</v>
      </c>
      <c r="BK154" s="44">
        <f t="shared" ca="1" si="42"/>
        <v>0</v>
      </c>
      <c r="BL154" s="44">
        <f t="shared" ca="1" si="43"/>
        <v>0</v>
      </c>
      <c r="BM154" s="44">
        <f t="shared" ca="1" si="44"/>
        <v>0</v>
      </c>
      <c r="BN154" s="44">
        <f t="shared" ca="1" si="45"/>
        <v>0</v>
      </c>
      <c r="BO154" s="44">
        <f t="shared" ca="1" si="46"/>
        <v>0</v>
      </c>
      <c r="BP154" s="44">
        <f t="shared" ca="1" si="47"/>
        <v>0</v>
      </c>
      <c r="BQ154" s="44">
        <f t="shared" ca="1" si="48"/>
        <v>0</v>
      </c>
      <c r="BR154" s="44">
        <f t="shared" ca="1" si="49"/>
        <v>0</v>
      </c>
      <c r="BS154" s="44">
        <f t="shared" ca="1" si="50"/>
        <v>0</v>
      </c>
      <c r="BT154" s="44">
        <f t="shared" ca="1" si="51"/>
        <v>0</v>
      </c>
      <c r="BU154" s="44">
        <f t="shared" ca="1" si="52"/>
        <v>0</v>
      </c>
      <c r="BV154" s="44">
        <f t="shared" ca="1" si="53"/>
        <v>0</v>
      </c>
      <c r="BW154" s="44">
        <f t="shared" ca="1" si="54"/>
        <v>0</v>
      </c>
      <c r="BX154" s="44">
        <f t="shared" ca="1" si="55"/>
        <v>0</v>
      </c>
      <c r="BY154" s="44">
        <f t="shared" ca="1" si="56"/>
        <v>0</v>
      </c>
      <c r="BZ154" s="44">
        <f t="shared" ca="1" si="57"/>
        <v>0</v>
      </c>
      <c r="CA154" s="44">
        <f t="shared" ca="1" si="58"/>
        <v>0</v>
      </c>
      <c r="CB154" s="44">
        <f t="shared" ca="1" si="59"/>
        <v>0</v>
      </c>
    </row>
    <row r="155" spans="1:80" x14ac:dyDescent="0.25">
      <c r="A155" s="129">
        <v>88</v>
      </c>
      <c r="B155" s="44"/>
      <c r="C155" s="44">
        <f t="shared" ca="1" si="62"/>
        <v>183</v>
      </c>
      <c r="D155" s="44">
        <f t="shared" ca="1" si="62"/>
        <v>219</v>
      </c>
      <c r="E155" s="44">
        <f t="shared" ca="1" si="62"/>
        <v>179</v>
      </c>
      <c r="F155" s="44">
        <f t="shared" ca="1" si="61"/>
        <v>155</v>
      </c>
      <c r="G155" s="44">
        <f t="shared" ca="1" si="61"/>
        <v>208</v>
      </c>
      <c r="H155" s="44">
        <f t="shared" ca="1" si="61"/>
        <v>241</v>
      </c>
      <c r="I155" s="44">
        <f t="shared" ca="1" si="32"/>
        <v>265</v>
      </c>
      <c r="J155" s="44">
        <f t="shared" ca="1" si="32"/>
        <v>275</v>
      </c>
      <c r="K155" s="44">
        <f t="shared" ca="1" si="32"/>
        <v>326</v>
      </c>
      <c r="L155" s="44">
        <f t="shared" ca="1" si="32"/>
        <v>357</v>
      </c>
      <c r="M155" s="44">
        <f t="shared" ca="1" si="32"/>
        <v>230</v>
      </c>
      <c r="N155" s="44">
        <f t="shared" ca="1" si="32"/>
        <v>169</v>
      </c>
      <c r="O155" s="44">
        <f t="shared" ca="1" si="60"/>
        <v>0</v>
      </c>
      <c r="P155" s="44">
        <f t="shared" ca="1" si="60"/>
        <v>0</v>
      </c>
      <c r="Q155" s="44">
        <f t="shared" ca="1" si="60"/>
        <v>0</v>
      </c>
      <c r="R155" s="44">
        <f t="shared" ca="1" si="60"/>
        <v>0</v>
      </c>
      <c r="S155" s="44">
        <f t="shared" ca="1" si="60"/>
        <v>0</v>
      </c>
      <c r="T155" s="44">
        <f t="shared" ca="1" si="60"/>
        <v>0</v>
      </c>
      <c r="U155" s="44">
        <f t="shared" ca="1" si="60"/>
        <v>0</v>
      </c>
      <c r="V155" s="44">
        <f t="shared" ca="1" si="60"/>
        <v>0</v>
      </c>
      <c r="W155" s="44">
        <f t="shared" ca="1" si="60"/>
        <v>0</v>
      </c>
      <c r="X155" s="44">
        <f t="shared" ca="1" si="60"/>
        <v>0</v>
      </c>
      <c r="Y155" s="44">
        <f t="shared" ca="1" si="60"/>
        <v>0</v>
      </c>
      <c r="Z155" s="44">
        <f t="shared" ca="1" si="60"/>
        <v>0</v>
      </c>
      <c r="AA155" s="44">
        <f t="shared" ca="1" si="60"/>
        <v>0</v>
      </c>
      <c r="AB155" s="44">
        <f t="shared" ca="1" si="60"/>
        <v>0</v>
      </c>
      <c r="BC155" s="44">
        <f t="shared" ca="1" si="34"/>
        <v>182.78</v>
      </c>
      <c r="BD155" s="44">
        <f t="shared" ca="1" si="35"/>
        <v>218.78</v>
      </c>
      <c r="BE155" s="44">
        <f t="shared" ca="1" si="36"/>
        <v>179</v>
      </c>
      <c r="BF155" s="44">
        <f t="shared" ca="1" si="37"/>
        <v>154.93</v>
      </c>
      <c r="BG155" s="44">
        <f t="shared" ca="1" si="38"/>
        <v>208.1</v>
      </c>
      <c r="BH155" s="44">
        <f t="shared" ca="1" si="39"/>
        <v>240.7</v>
      </c>
      <c r="BI155" s="44">
        <f t="shared" ca="1" si="40"/>
        <v>264.8</v>
      </c>
      <c r="BJ155" s="44">
        <f t="shared" ca="1" si="41"/>
        <v>274.61</v>
      </c>
      <c r="BK155" s="44">
        <f t="shared" ca="1" si="42"/>
        <v>326.07</v>
      </c>
      <c r="BL155" s="44">
        <f t="shared" ca="1" si="43"/>
        <v>356.52</v>
      </c>
      <c r="BM155" s="44">
        <f t="shared" ca="1" si="44"/>
        <v>230.28</v>
      </c>
      <c r="BN155" s="44">
        <f t="shared" ca="1" si="45"/>
        <v>169.12</v>
      </c>
      <c r="BO155" s="44">
        <f t="shared" ca="1" si="46"/>
        <v>0</v>
      </c>
      <c r="BP155" s="44">
        <f t="shared" ca="1" si="47"/>
        <v>0</v>
      </c>
      <c r="BQ155" s="44">
        <f t="shared" ca="1" si="48"/>
        <v>0</v>
      </c>
      <c r="BR155" s="44">
        <f t="shared" ca="1" si="49"/>
        <v>0</v>
      </c>
      <c r="BS155" s="44">
        <f t="shared" ca="1" si="50"/>
        <v>0</v>
      </c>
      <c r="BT155" s="44">
        <f t="shared" ca="1" si="51"/>
        <v>0</v>
      </c>
      <c r="BU155" s="44">
        <f t="shared" ca="1" si="52"/>
        <v>0</v>
      </c>
      <c r="BV155" s="44">
        <f t="shared" ca="1" si="53"/>
        <v>0</v>
      </c>
      <c r="BW155" s="44">
        <f t="shared" ca="1" si="54"/>
        <v>0</v>
      </c>
      <c r="BX155" s="44">
        <f t="shared" ca="1" si="55"/>
        <v>0</v>
      </c>
      <c r="BY155" s="44">
        <f t="shared" ca="1" si="56"/>
        <v>0</v>
      </c>
      <c r="BZ155" s="44">
        <f t="shared" ca="1" si="57"/>
        <v>0</v>
      </c>
      <c r="CA155" s="44">
        <f t="shared" ca="1" si="58"/>
        <v>0</v>
      </c>
      <c r="CB155" s="44">
        <f t="shared" ca="1" si="59"/>
        <v>0</v>
      </c>
    </row>
    <row r="156" spans="1:80" x14ac:dyDescent="0.25">
      <c r="A156" s="129">
        <v>89</v>
      </c>
      <c r="B156" s="44"/>
      <c r="C156" s="44">
        <f t="shared" ca="1" si="62"/>
        <v>218</v>
      </c>
      <c r="D156" s="44">
        <f t="shared" ca="1" si="62"/>
        <v>258</v>
      </c>
      <c r="E156" s="44">
        <f t="shared" ca="1" si="62"/>
        <v>211</v>
      </c>
      <c r="F156" s="44">
        <f t="shared" ca="1" si="61"/>
        <v>188</v>
      </c>
      <c r="G156" s="44">
        <f t="shared" ca="1" si="61"/>
        <v>256</v>
      </c>
      <c r="H156" s="44">
        <f t="shared" ca="1" si="61"/>
        <v>298</v>
      </c>
      <c r="I156" s="44">
        <f t="shared" ca="1" si="32"/>
        <v>328</v>
      </c>
      <c r="J156" s="44">
        <f t="shared" ca="1" si="32"/>
        <v>332</v>
      </c>
      <c r="K156" s="44">
        <f t="shared" ca="1" si="32"/>
        <v>401</v>
      </c>
      <c r="L156" s="44">
        <f t="shared" ca="1" si="32"/>
        <v>434</v>
      </c>
      <c r="M156" s="44">
        <f t="shared" ca="1" si="32"/>
        <v>280</v>
      </c>
      <c r="N156" s="44">
        <f t="shared" ca="1" si="32"/>
        <v>203</v>
      </c>
      <c r="O156" s="44">
        <f t="shared" ca="1" si="60"/>
        <v>0</v>
      </c>
      <c r="P156" s="44">
        <f t="shared" ca="1" si="60"/>
        <v>0</v>
      </c>
      <c r="Q156" s="44">
        <f t="shared" ca="1" si="60"/>
        <v>0</v>
      </c>
      <c r="R156" s="44">
        <f t="shared" ca="1" si="60"/>
        <v>0</v>
      </c>
      <c r="S156" s="44">
        <f t="shared" ca="1" si="60"/>
        <v>0</v>
      </c>
      <c r="T156" s="44">
        <f t="shared" ca="1" si="60"/>
        <v>0</v>
      </c>
      <c r="U156" s="44">
        <f t="shared" ca="1" si="60"/>
        <v>0</v>
      </c>
      <c r="V156" s="44">
        <f t="shared" ca="1" si="60"/>
        <v>0</v>
      </c>
      <c r="W156" s="44">
        <f t="shared" ca="1" si="60"/>
        <v>0</v>
      </c>
      <c r="X156" s="44">
        <f t="shared" ca="1" si="60"/>
        <v>0</v>
      </c>
      <c r="Y156" s="44">
        <f t="shared" ca="1" si="60"/>
        <v>0</v>
      </c>
      <c r="Z156" s="44">
        <f t="shared" ca="1" si="60"/>
        <v>0</v>
      </c>
      <c r="AA156" s="44">
        <f t="shared" ca="1" si="60"/>
        <v>0</v>
      </c>
      <c r="AB156" s="44">
        <f t="shared" ca="1" si="60"/>
        <v>0</v>
      </c>
      <c r="BC156" s="44">
        <f t="shared" ca="1" si="34"/>
        <v>217.52</v>
      </c>
      <c r="BD156" s="44">
        <f t="shared" ca="1" si="35"/>
        <v>257.72000000000003</v>
      </c>
      <c r="BE156" s="44">
        <f t="shared" ca="1" si="36"/>
        <v>210.77</v>
      </c>
      <c r="BF156" s="44">
        <f t="shared" ca="1" si="37"/>
        <v>188.22</v>
      </c>
      <c r="BG156" s="44">
        <f t="shared" ca="1" si="38"/>
        <v>256.14</v>
      </c>
      <c r="BH156" s="44">
        <f t="shared" ca="1" si="39"/>
        <v>297.77</v>
      </c>
      <c r="BI156" s="44">
        <f t="shared" ca="1" si="40"/>
        <v>328.02</v>
      </c>
      <c r="BJ156" s="44">
        <f t="shared" ca="1" si="41"/>
        <v>332.33</v>
      </c>
      <c r="BK156" s="44">
        <f t="shared" ca="1" si="42"/>
        <v>400.97</v>
      </c>
      <c r="BL156" s="44">
        <f t="shared" ca="1" si="43"/>
        <v>434.15</v>
      </c>
      <c r="BM156" s="44">
        <f t="shared" ca="1" si="44"/>
        <v>279.91000000000003</v>
      </c>
      <c r="BN156" s="44">
        <f t="shared" ca="1" si="45"/>
        <v>202.71</v>
      </c>
      <c r="BO156" s="44">
        <f t="shared" ca="1" si="46"/>
        <v>0</v>
      </c>
      <c r="BP156" s="44">
        <f t="shared" ca="1" si="47"/>
        <v>0</v>
      </c>
      <c r="BQ156" s="44">
        <f t="shared" ca="1" si="48"/>
        <v>0</v>
      </c>
      <c r="BR156" s="44">
        <f t="shared" ca="1" si="49"/>
        <v>0</v>
      </c>
      <c r="BS156" s="44">
        <f t="shared" ca="1" si="50"/>
        <v>0</v>
      </c>
      <c r="BT156" s="44">
        <f t="shared" ca="1" si="51"/>
        <v>0</v>
      </c>
      <c r="BU156" s="44">
        <f t="shared" ca="1" si="52"/>
        <v>0</v>
      </c>
      <c r="BV156" s="44">
        <f t="shared" ca="1" si="53"/>
        <v>0</v>
      </c>
      <c r="BW156" s="44">
        <f t="shared" ca="1" si="54"/>
        <v>0</v>
      </c>
      <c r="BX156" s="44">
        <f t="shared" ca="1" si="55"/>
        <v>0</v>
      </c>
      <c r="BY156" s="44">
        <f t="shared" ca="1" si="56"/>
        <v>0</v>
      </c>
      <c r="BZ156" s="44">
        <f t="shared" ca="1" si="57"/>
        <v>0</v>
      </c>
      <c r="CA156" s="44">
        <f t="shared" ca="1" si="58"/>
        <v>0</v>
      </c>
      <c r="CB156" s="44">
        <f t="shared" ca="1" si="59"/>
        <v>0</v>
      </c>
    </row>
    <row r="157" spans="1:80" x14ac:dyDescent="0.25">
      <c r="A157" s="129">
        <v>90</v>
      </c>
      <c r="B157" s="44"/>
      <c r="C157" s="44">
        <f t="shared" ca="1" si="62"/>
        <v>0</v>
      </c>
      <c r="D157" s="44">
        <f t="shared" ca="1" si="62"/>
        <v>0</v>
      </c>
      <c r="E157" s="44">
        <f t="shared" ca="1" si="62"/>
        <v>0</v>
      </c>
      <c r="F157" s="44">
        <f t="shared" ca="1" si="61"/>
        <v>0</v>
      </c>
      <c r="G157" s="44">
        <f t="shared" ca="1" si="61"/>
        <v>0</v>
      </c>
      <c r="H157" s="44">
        <f t="shared" ca="1" si="61"/>
        <v>0</v>
      </c>
      <c r="I157" s="44">
        <f t="shared" ca="1" si="32"/>
        <v>0</v>
      </c>
      <c r="J157" s="44">
        <f t="shared" ca="1" si="32"/>
        <v>0</v>
      </c>
      <c r="K157" s="44">
        <f t="shared" ca="1" si="32"/>
        <v>0</v>
      </c>
      <c r="L157" s="44">
        <f t="shared" ca="1" si="32"/>
        <v>0</v>
      </c>
      <c r="M157" s="44">
        <f t="shared" ca="1" si="32"/>
        <v>0</v>
      </c>
      <c r="N157" s="44">
        <f t="shared" ca="1" si="32"/>
        <v>0</v>
      </c>
      <c r="O157" s="44">
        <f t="shared" ca="1" si="60"/>
        <v>0</v>
      </c>
      <c r="P157" s="44">
        <f t="shared" ca="1" si="60"/>
        <v>0</v>
      </c>
      <c r="Q157" s="44">
        <f t="shared" ca="1" si="60"/>
        <v>0</v>
      </c>
      <c r="R157" s="44">
        <f t="shared" ca="1" si="60"/>
        <v>0</v>
      </c>
      <c r="S157" s="44">
        <f t="shared" ca="1" si="60"/>
        <v>0</v>
      </c>
      <c r="T157" s="44">
        <f t="shared" ca="1" si="60"/>
        <v>0</v>
      </c>
      <c r="U157" s="44">
        <f t="shared" ca="1" si="60"/>
        <v>0</v>
      </c>
      <c r="V157" s="44">
        <f t="shared" ca="1" si="60"/>
        <v>0</v>
      </c>
      <c r="W157" s="44">
        <f t="shared" ca="1" si="60"/>
        <v>0</v>
      </c>
      <c r="X157" s="44">
        <f t="shared" ca="1" si="60"/>
        <v>0</v>
      </c>
      <c r="Y157" s="44">
        <f t="shared" ca="1" si="60"/>
        <v>0</v>
      </c>
      <c r="Z157" s="44">
        <f t="shared" ca="1" si="60"/>
        <v>0</v>
      </c>
      <c r="AA157" s="44">
        <f t="shared" ca="1" si="60"/>
        <v>0</v>
      </c>
      <c r="AB157" s="44">
        <f t="shared" ca="1" si="60"/>
        <v>0</v>
      </c>
      <c r="BC157" s="44">
        <f t="shared" ca="1" si="34"/>
        <v>0</v>
      </c>
      <c r="BD157" s="44">
        <f t="shared" ca="1" si="35"/>
        <v>0</v>
      </c>
      <c r="BE157" s="44">
        <f t="shared" ca="1" si="36"/>
        <v>0</v>
      </c>
      <c r="BF157" s="44">
        <f t="shared" ca="1" si="37"/>
        <v>0</v>
      </c>
      <c r="BG157" s="44">
        <f t="shared" ca="1" si="38"/>
        <v>0</v>
      </c>
      <c r="BH157" s="44">
        <f t="shared" ca="1" si="39"/>
        <v>0</v>
      </c>
      <c r="BI157" s="44">
        <f t="shared" ca="1" si="40"/>
        <v>0</v>
      </c>
      <c r="BJ157" s="44">
        <f t="shared" ca="1" si="41"/>
        <v>0</v>
      </c>
      <c r="BK157" s="44">
        <f t="shared" ca="1" si="42"/>
        <v>0</v>
      </c>
      <c r="BL157" s="44">
        <f t="shared" ca="1" si="43"/>
        <v>0</v>
      </c>
      <c r="BM157" s="44">
        <f t="shared" ca="1" si="44"/>
        <v>0</v>
      </c>
      <c r="BN157" s="44">
        <f t="shared" ca="1" si="45"/>
        <v>0</v>
      </c>
      <c r="BO157" s="44">
        <f t="shared" ca="1" si="46"/>
        <v>0</v>
      </c>
      <c r="BP157" s="44">
        <f t="shared" ca="1" si="47"/>
        <v>0</v>
      </c>
      <c r="BQ157" s="44">
        <f t="shared" ca="1" si="48"/>
        <v>0</v>
      </c>
      <c r="BR157" s="44">
        <f t="shared" ca="1" si="49"/>
        <v>0</v>
      </c>
      <c r="BS157" s="44">
        <f t="shared" ca="1" si="50"/>
        <v>0</v>
      </c>
      <c r="BT157" s="44">
        <f t="shared" ca="1" si="51"/>
        <v>0</v>
      </c>
      <c r="BU157" s="44">
        <f t="shared" ca="1" si="52"/>
        <v>0</v>
      </c>
      <c r="BV157" s="44">
        <f t="shared" ca="1" si="53"/>
        <v>0</v>
      </c>
      <c r="BW157" s="44">
        <f t="shared" ca="1" si="54"/>
        <v>0</v>
      </c>
      <c r="BX157" s="44">
        <f t="shared" ca="1" si="55"/>
        <v>0</v>
      </c>
      <c r="BY157" s="44">
        <f t="shared" ca="1" si="56"/>
        <v>0</v>
      </c>
      <c r="BZ157" s="44">
        <f t="shared" ca="1" si="57"/>
        <v>0</v>
      </c>
      <c r="CA157" s="44">
        <f t="shared" ca="1" si="58"/>
        <v>0</v>
      </c>
      <c r="CB157" s="44">
        <f t="shared" ca="1" si="59"/>
        <v>0</v>
      </c>
    </row>
    <row r="158" spans="1:80" x14ac:dyDescent="0.25">
      <c r="A158" s="129">
        <v>91</v>
      </c>
      <c r="B158" s="44"/>
      <c r="C158" s="44">
        <f t="shared" ca="1" si="62"/>
        <v>0</v>
      </c>
      <c r="D158" s="44">
        <f t="shared" ca="1" si="62"/>
        <v>0</v>
      </c>
      <c r="E158" s="44">
        <f t="shared" ca="1" si="62"/>
        <v>0</v>
      </c>
      <c r="F158" s="44">
        <f t="shared" ca="1" si="61"/>
        <v>0</v>
      </c>
      <c r="G158" s="44">
        <f t="shared" ca="1" si="61"/>
        <v>0</v>
      </c>
      <c r="H158" s="44">
        <f t="shared" ca="1" si="61"/>
        <v>0</v>
      </c>
      <c r="I158" s="44">
        <f t="shared" ca="1" si="32"/>
        <v>0</v>
      </c>
      <c r="J158" s="44">
        <f t="shared" ca="1" si="32"/>
        <v>0</v>
      </c>
      <c r="K158" s="44">
        <f t="shared" ca="1" si="32"/>
        <v>0</v>
      </c>
      <c r="L158" s="44">
        <f t="shared" ca="1" si="32"/>
        <v>0</v>
      </c>
      <c r="M158" s="44">
        <f t="shared" ca="1" si="32"/>
        <v>0</v>
      </c>
      <c r="N158" s="44">
        <f t="shared" ca="1" si="32"/>
        <v>0</v>
      </c>
      <c r="O158" s="44">
        <f t="shared" ca="1" si="60"/>
        <v>0</v>
      </c>
      <c r="P158" s="44">
        <f t="shared" ca="1" si="60"/>
        <v>0</v>
      </c>
      <c r="Q158" s="44">
        <f t="shared" ca="1" si="60"/>
        <v>0</v>
      </c>
      <c r="R158" s="44">
        <f t="shared" ca="1" si="60"/>
        <v>0</v>
      </c>
      <c r="S158" s="44">
        <f t="shared" ca="1" si="60"/>
        <v>0</v>
      </c>
      <c r="T158" s="44">
        <f t="shared" ca="1" si="60"/>
        <v>0</v>
      </c>
      <c r="U158" s="44">
        <f t="shared" ca="1" si="60"/>
        <v>0</v>
      </c>
      <c r="V158" s="44">
        <f t="shared" ca="1" si="60"/>
        <v>0</v>
      </c>
      <c r="W158" s="44">
        <f t="shared" ca="1" si="60"/>
        <v>0</v>
      </c>
      <c r="X158" s="44">
        <f t="shared" ca="1" si="60"/>
        <v>0</v>
      </c>
      <c r="Y158" s="44">
        <f t="shared" ca="1" si="60"/>
        <v>0</v>
      </c>
      <c r="Z158" s="44">
        <f t="shared" ca="1" si="60"/>
        <v>0</v>
      </c>
      <c r="AA158" s="44">
        <f t="shared" ca="1" si="60"/>
        <v>0</v>
      </c>
      <c r="AB158" s="44">
        <f t="shared" ca="1" si="60"/>
        <v>0</v>
      </c>
      <c r="BC158" s="44">
        <f t="shared" ca="1" si="34"/>
        <v>0</v>
      </c>
      <c r="BD158" s="44">
        <f t="shared" ca="1" si="35"/>
        <v>0</v>
      </c>
      <c r="BE158" s="44">
        <f t="shared" ca="1" si="36"/>
        <v>0</v>
      </c>
      <c r="BF158" s="44">
        <f t="shared" ca="1" si="37"/>
        <v>0</v>
      </c>
      <c r="BG158" s="44">
        <f t="shared" ca="1" si="38"/>
        <v>0</v>
      </c>
      <c r="BH158" s="44">
        <f t="shared" ca="1" si="39"/>
        <v>0</v>
      </c>
      <c r="BI158" s="44">
        <f t="shared" ca="1" si="40"/>
        <v>0</v>
      </c>
      <c r="BJ158" s="44">
        <f t="shared" ca="1" si="41"/>
        <v>0</v>
      </c>
      <c r="BK158" s="44">
        <f t="shared" ca="1" si="42"/>
        <v>0</v>
      </c>
      <c r="BL158" s="44">
        <f t="shared" ca="1" si="43"/>
        <v>0</v>
      </c>
      <c r="BM158" s="44">
        <f t="shared" ca="1" si="44"/>
        <v>0</v>
      </c>
      <c r="BN158" s="44">
        <f t="shared" ca="1" si="45"/>
        <v>0</v>
      </c>
      <c r="BO158" s="44">
        <f t="shared" ca="1" si="46"/>
        <v>0</v>
      </c>
      <c r="BP158" s="44">
        <f t="shared" ca="1" si="47"/>
        <v>0</v>
      </c>
      <c r="BQ158" s="44">
        <f t="shared" ca="1" si="48"/>
        <v>0</v>
      </c>
      <c r="BR158" s="44">
        <f t="shared" ca="1" si="49"/>
        <v>0</v>
      </c>
      <c r="BS158" s="44">
        <f t="shared" ca="1" si="50"/>
        <v>0</v>
      </c>
      <c r="BT158" s="44">
        <f t="shared" ca="1" si="51"/>
        <v>0</v>
      </c>
      <c r="BU158" s="44">
        <f t="shared" ca="1" si="52"/>
        <v>0</v>
      </c>
      <c r="BV158" s="44">
        <f t="shared" ca="1" si="53"/>
        <v>0</v>
      </c>
      <c r="BW158" s="44">
        <f t="shared" ca="1" si="54"/>
        <v>0</v>
      </c>
      <c r="BX158" s="44">
        <f t="shared" ca="1" si="55"/>
        <v>0</v>
      </c>
      <c r="BY158" s="44">
        <f t="shared" ca="1" si="56"/>
        <v>0</v>
      </c>
      <c r="BZ158" s="44">
        <f t="shared" ca="1" si="57"/>
        <v>0</v>
      </c>
      <c r="CA158" s="44">
        <f t="shared" ca="1" si="58"/>
        <v>0</v>
      </c>
      <c r="CB158" s="44">
        <f t="shared" ca="1" si="59"/>
        <v>0</v>
      </c>
    </row>
    <row r="159" spans="1:80" x14ac:dyDescent="0.25">
      <c r="A159" s="129">
        <v>92</v>
      </c>
      <c r="B159" s="44"/>
      <c r="C159" s="44">
        <f t="shared" ca="1" si="62"/>
        <v>701</v>
      </c>
      <c r="D159" s="44">
        <f t="shared" ca="1" si="62"/>
        <v>842</v>
      </c>
      <c r="E159" s="44">
        <f t="shared" ca="1" si="62"/>
        <v>676</v>
      </c>
      <c r="F159" s="44">
        <f t="shared" ca="1" si="61"/>
        <v>693</v>
      </c>
      <c r="G159" s="44">
        <f t="shared" ca="1" si="61"/>
        <v>998</v>
      </c>
      <c r="H159" s="44">
        <f t="shared" ca="1" si="61"/>
        <v>1178</v>
      </c>
      <c r="I159" s="44">
        <f t="shared" ca="1" si="32"/>
        <v>1303</v>
      </c>
      <c r="J159" s="44">
        <f t="shared" ca="1" si="32"/>
        <v>1312</v>
      </c>
      <c r="K159" s="44">
        <f t="shared" ca="1" si="32"/>
        <v>1523</v>
      </c>
      <c r="L159" s="44">
        <f t="shared" ref="L159:N222" ca="1" si="63">IF(BL159&lt;=0,0,MAX(1,ROUND(BL159,0)))</f>
        <v>1567</v>
      </c>
      <c r="M159" s="44">
        <f t="shared" ca="1" si="63"/>
        <v>975</v>
      </c>
      <c r="N159" s="44">
        <f t="shared" ca="1" si="63"/>
        <v>716</v>
      </c>
      <c r="O159" s="44">
        <f t="shared" ca="1" si="60"/>
        <v>0</v>
      </c>
      <c r="P159" s="44">
        <f t="shared" ref="P159:P222" ca="1" si="64">IF(BP159&lt;=0,0,MAX(1,ROUND(BP159,0)))</f>
        <v>0</v>
      </c>
      <c r="Q159" s="44">
        <f t="shared" ref="Q159:Q222" ca="1" si="65">IF(BQ159&lt;=0,0,MAX(1,ROUND(BQ159,0)))</f>
        <v>0</v>
      </c>
      <c r="R159" s="44">
        <f t="shared" ref="R159:R222" ca="1" si="66">IF(BR159&lt;=0,0,MAX(1,ROUND(BR159,0)))</f>
        <v>0</v>
      </c>
      <c r="S159" s="44">
        <f t="shared" ref="S159:S222" ca="1" si="67">IF(BS159&lt;=0,0,MAX(1,ROUND(BS159,0)))</f>
        <v>0</v>
      </c>
      <c r="T159" s="44">
        <f t="shared" ref="T159:T222" ca="1" si="68">IF(BT159&lt;=0,0,MAX(1,ROUND(BT159,0)))</f>
        <v>0</v>
      </c>
      <c r="U159" s="44">
        <f t="shared" ref="U159:U222" ca="1" si="69">IF(BU159&lt;=0,0,MAX(1,ROUND(BU159,0)))</f>
        <v>0</v>
      </c>
      <c r="V159" s="44">
        <f t="shared" ref="V159:V222" ca="1" si="70">IF(BV159&lt;=0,0,MAX(1,ROUND(BV159,0)))</f>
        <v>0</v>
      </c>
      <c r="W159" s="44">
        <f t="shared" ref="W159:W222" ca="1" si="71">IF(BW159&lt;=0,0,MAX(1,ROUND(BW159,0)))</f>
        <v>0</v>
      </c>
      <c r="X159" s="44">
        <f t="shared" ref="X159:X222" ca="1" si="72">IF(BX159&lt;=0,0,MAX(1,ROUND(BX159,0)))</f>
        <v>0</v>
      </c>
      <c r="Y159" s="44">
        <f t="shared" ref="Y159:Y222" ca="1" si="73">IF(BY159&lt;=0,0,MAX(1,ROUND(BY159,0)))</f>
        <v>0</v>
      </c>
      <c r="Z159" s="44">
        <f t="shared" ref="Z159:Z222" ca="1" si="74">IF(BZ159&lt;=0,0,MAX(1,ROUND(BZ159,0)))</f>
        <v>0</v>
      </c>
      <c r="AA159" s="44">
        <f t="shared" ref="AA159:AA222" ca="1" si="75">IF(CA159&lt;=0,0,MAX(1,ROUND(CA159,0)))</f>
        <v>0</v>
      </c>
      <c r="AB159" s="44">
        <f t="shared" ref="AB159:AB222" ca="1" si="76">IF(CB159&lt;=0,0,MAX(1,ROUND(CB159,0)))</f>
        <v>0</v>
      </c>
      <c r="BC159" s="44">
        <f t="shared" ca="1" si="34"/>
        <v>700.95</v>
      </c>
      <c r="BD159" s="44">
        <f t="shared" ca="1" si="35"/>
        <v>841.79</v>
      </c>
      <c r="BE159" s="44">
        <f t="shared" ca="1" si="36"/>
        <v>676.08</v>
      </c>
      <c r="BF159" s="44">
        <f t="shared" ca="1" si="37"/>
        <v>692.58</v>
      </c>
      <c r="BG159" s="44">
        <f t="shared" ca="1" si="38"/>
        <v>998.49</v>
      </c>
      <c r="BH159" s="44">
        <f t="shared" ca="1" si="39"/>
        <v>1177.6300000000001</v>
      </c>
      <c r="BI159" s="44">
        <f t="shared" ca="1" si="40"/>
        <v>1302.67</v>
      </c>
      <c r="BJ159" s="44">
        <f t="shared" ca="1" si="41"/>
        <v>1312.45</v>
      </c>
      <c r="BK159" s="44">
        <f t="shared" ca="1" si="42"/>
        <v>1522.67</v>
      </c>
      <c r="BL159" s="44">
        <f t="shared" ca="1" si="43"/>
        <v>1566.89</v>
      </c>
      <c r="BM159" s="44">
        <f t="shared" ca="1" si="44"/>
        <v>974.97</v>
      </c>
      <c r="BN159" s="44">
        <f t="shared" ca="1" si="45"/>
        <v>715.67</v>
      </c>
      <c r="BO159" s="44">
        <f t="shared" ca="1" si="46"/>
        <v>0</v>
      </c>
      <c r="BP159" s="44">
        <f t="shared" ca="1" si="47"/>
        <v>0</v>
      </c>
      <c r="BQ159" s="44">
        <f t="shared" ca="1" si="48"/>
        <v>0</v>
      </c>
      <c r="BR159" s="44">
        <f t="shared" ca="1" si="49"/>
        <v>0</v>
      </c>
      <c r="BS159" s="44">
        <f t="shared" ca="1" si="50"/>
        <v>0</v>
      </c>
      <c r="BT159" s="44">
        <f t="shared" ca="1" si="51"/>
        <v>0</v>
      </c>
      <c r="BU159" s="44">
        <f t="shared" ca="1" si="52"/>
        <v>0</v>
      </c>
      <c r="BV159" s="44">
        <f t="shared" ca="1" si="53"/>
        <v>0</v>
      </c>
      <c r="BW159" s="44">
        <f t="shared" ca="1" si="54"/>
        <v>0</v>
      </c>
      <c r="BX159" s="44">
        <f t="shared" ca="1" si="55"/>
        <v>0</v>
      </c>
      <c r="BY159" s="44">
        <f t="shared" ca="1" si="56"/>
        <v>0</v>
      </c>
      <c r="BZ159" s="44">
        <f t="shared" ca="1" si="57"/>
        <v>0</v>
      </c>
      <c r="CA159" s="44">
        <f t="shared" ca="1" si="58"/>
        <v>0</v>
      </c>
      <c r="CB159" s="44">
        <f t="shared" ca="1" si="59"/>
        <v>0</v>
      </c>
    </row>
    <row r="160" spans="1:80" x14ac:dyDescent="0.25">
      <c r="A160" s="129">
        <v>93</v>
      </c>
      <c r="B160" s="44"/>
      <c r="C160" s="44">
        <f t="shared" ca="1" si="62"/>
        <v>35</v>
      </c>
      <c r="D160" s="44">
        <f t="shared" ca="1" si="62"/>
        <v>34</v>
      </c>
      <c r="E160" s="44">
        <f t="shared" ca="1" si="62"/>
        <v>29</v>
      </c>
      <c r="F160" s="44">
        <f t="shared" ca="1" si="61"/>
        <v>37</v>
      </c>
      <c r="G160" s="44">
        <f t="shared" ca="1" si="61"/>
        <v>57</v>
      </c>
      <c r="H160" s="44">
        <f t="shared" ca="1" si="61"/>
        <v>73</v>
      </c>
      <c r="I160" s="44">
        <f t="shared" ca="1" si="61"/>
        <v>78</v>
      </c>
      <c r="J160" s="44">
        <f t="shared" ca="1" si="61"/>
        <v>69</v>
      </c>
      <c r="K160" s="44">
        <f t="shared" ca="1" si="61"/>
        <v>76</v>
      </c>
      <c r="L160" s="44">
        <f t="shared" ca="1" si="63"/>
        <v>84</v>
      </c>
      <c r="M160" s="44">
        <f t="shared" ca="1" si="63"/>
        <v>58</v>
      </c>
      <c r="N160" s="44">
        <f t="shared" ca="1" si="63"/>
        <v>44</v>
      </c>
      <c r="O160" s="44">
        <f t="shared" ref="O160:AB223" ca="1" si="77">IF(BO160&lt;=0,0,MAX(1,ROUND(BO160,0)))</f>
        <v>0</v>
      </c>
      <c r="P160" s="44">
        <f t="shared" ca="1" si="64"/>
        <v>0</v>
      </c>
      <c r="Q160" s="44">
        <f t="shared" ca="1" si="65"/>
        <v>0</v>
      </c>
      <c r="R160" s="44">
        <f t="shared" ca="1" si="66"/>
        <v>0</v>
      </c>
      <c r="S160" s="44">
        <f t="shared" ca="1" si="67"/>
        <v>0</v>
      </c>
      <c r="T160" s="44">
        <f t="shared" ca="1" si="68"/>
        <v>0</v>
      </c>
      <c r="U160" s="44">
        <f t="shared" ca="1" si="69"/>
        <v>0</v>
      </c>
      <c r="V160" s="44">
        <f t="shared" ca="1" si="70"/>
        <v>0</v>
      </c>
      <c r="W160" s="44">
        <f t="shared" ca="1" si="71"/>
        <v>0</v>
      </c>
      <c r="X160" s="44">
        <f t="shared" ca="1" si="72"/>
        <v>0</v>
      </c>
      <c r="Y160" s="44">
        <f t="shared" ca="1" si="73"/>
        <v>0</v>
      </c>
      <c r="Z160" s="44">
        <f t="shared" ca="1" si="74"/>
        <v>0</v>
      </c>
      <c r="AA160" s="44">
        <f t="shared" ca="1" si="75"/>
        <v>0</v>
      </c>
      <c r="AB160" s="44">
        <f t="shared" ca="1" si="76"/>
        <v>0</v>
      </c>
      <c r="BC160" s="44">
        <f t="shared" ca="1" si="34"/>
        <v>35.49</v>
      </c>
      <c r="BD160" s="44">
        <f t="shared" ca="1" si="35"/>
        <v>33.85</v>
      </c>
      <c r="BE160" s="44">
        <f t="shared" ca="1" si="36"/>
        <v>29.08</v>
      </c>
      <c r="BF160" s="44">
        <f t="shared" ca="1" si="37"/>
        <v>36.54</v>
      </c>
      <c r="BG160" s="44">
        <f t="shared" ca="1" si="38"/>
        <v>57.23</v>
      </c>
      <c r="BH160" s="44">
        <f t="shared" ca="1" si="39"/>
        <v>73.099999999999994</v>
      </c>
      <c r="BI160" s="44">
        <f t="shared" ca="1" si="40"/>
        <v>78.45</v>
      </c>
      <c r="BJ160" s="44">
        <f t="shared" ca="1" si="41"/>
        <v>68.83</v>
      </c>
      <c r="BK160" s="44">
        <f t="shared" ca="1" si="42"/>
        <v>76.16</v>
      </c>
      <c r="BL160" s="44">
        <f t="shared" ca="1" si="43"/>
        <v>83.58</v>
      </c>
      <c r="BM160" s="44">
        <f t="shared" ca="1" si="44"/>
        <v>58.15</v>
      </c>
      <c r="BN160" s="44">
        <f t="shared" ca="1" si="45"/>
        <v>44.45</v>
      </c>
      <c r="BO160" s="44">
        <f t="shared" ca="1" si="46"/>
        <v>0</v>
      </c>
      <c r="BP160" s="44">
        <f t="shared" ca="1" si="47"/>
        <v>0</v>
      </c>
      <c r="BQ160" s="44">
        <f t="shared" ca="1" si="48"/>
        <v>0</v>
      </c>
      <c r="BR160" s="44">
        <f t="shared" ca="1" si="49"/>
        <v>0</v>
      </c>
      <c r="BS160" s="44">
        <f t="shared" ca="1" si="50"/>
        <v>0</v>
      </c>
      <c r="BT160" s="44">
        <f t="shared" ca="1" si="51"/>
        <v>0</v>
      </c>
      <c r="BU160" s="44">
        <f t="shared" ca="1" si="52"/>
        <v>0</v>
      </c>
      <c r="BV160" s="44">
        <f t="shared" ca="1" si="53"/>
        <v>0</v>
      </c>
      <c r="BW160" s="44">
        <f t="shared" ca="1" si="54"/>
        <v>0</v>
      </c>
      <c r="BX160" s="44">
        <f t="shared" ca="1" si="55"/>
        <v>0</v>
      </c>
      <c r="BY160" s="44">
        <f t="shared" ca="1" si="56"/>
        <v>0</v>
      </c>
      <c r="BZ160" s="44">
        <f t="shared" ca="1" si="57"/>
        <v>0</v>
      </c>
      <c r="CA160" s="44">
        <f t="shared" ca="1" si="58"/>
        <v>0</v>
      </c>
      <c r="CB160" s="44">
        <f t="shared" ca="1" si="59"/>
        <v>0</v>
      </c>
    </row>
    <row r="161" spans="1:80" x14ac:dyDescent="0.25">
      <c r="A161" s="129">
        <v>94</v>
      </c>
      <c r="B161" s="44"/>
      <c r="C161" s="44">
        <f t="shared" ca="1" si="62"/>
        <v>850</v>
      </c>
      <c r="D161" s="44">
        <f t="shared" ca="1" si="62"/>
        <v>1001</v>
      </c>
      <c r="E161" s="44">
        <f t="shared" ca="1" si="62"/>
        <v>818</v>
      </c>
      <c r="F161" s="44">
        <f t="shared" ca="1" si="61"/>
        <v>855</v>
      </c>
      <c r="G161" s="44">
        <f t="shared" ca="1" si="61"/>
        <v>1238</v>
      </c>
      <c r="H161" s="44">
        <f t="shared" ca="1" si="61"/>
        <v>1490</v>
      </c>
      <c r="I161" s="44">
        <f t="shared" ca="1" si="61"/>
        <v>1618</v>
      </c>
      <c r="J161" s="44">
        <f t="shared" ca="1" si="61"/>
        <v>1611</v>
      </c>
      <c r="K161" s="44">
        <f t="shared" ca="1" si="61"/>
        <v>1840</v>
      </c>
      <c r="L161" s="44">
        <f t="shared" ca="1" si="63"/>
        <v>1918</v>
      </c>
      <c r="M161" s="44">
        <f t="shared" ca="1" si="63"/>
        <v>1225</v>
      </c>
      <c r="N161" s="44">
        <f t="shared" ca="1" si="63"/>
        <v>900</v>
      </c>
      <c r="O161" s="44">
        <f t="shared" ca="1" si="77"/>
        <v>0</v>
      </c>
      <c r="P161" s="44">
        <f t="shared" ca="1" si="64"/>
        <v>0</v>
      </c>
      <c r="Q161" s="44">
        <f t="shared" ca="1" si="65"/>
        <v>0</v>
      </c>
      <c r="R161" s="44">
        <f t="shared" ca="1" si="66"/>
        <v>0</v>
      </c>
      <c r="S161" s="44">
        <f t="shared" ca="1" si="67"/>
        <v>0</v>
      </c>
      <c r="T161" s="44">
        <f t="shared" ca="1" si="68"/>
        <v>0</v>
      </c>
      <c r="U161" s="44">
        <f t="shared" ca="1" si="69"/>
        <v>0</v>
      </c>
      <c r="V161" s="44">
        <f t="shared" ca="1" si="70"/>
        <v>0</v>
      </c>
      <c r="W161" s="44">
        <f t="shared" ca="1" si="71"/>
        <v>0</v>
      </c>
      <c r="X161" s="44">
        <f t="shared" ca="1" si="72"/>
        <v>0</v>
      </c>
      <c r="Y161" s="44">
        <f t="shared" ca="1" si="73"/>
        <v>0</v>
      </c>
      <c r="Z161" s="44">
        <f t="shared" ca="1" si="74"/>
        <v>0</v>
      </c>
      <c r="AA161" s="44">
        <f t="shared" ca="1" si="75"/>
        <v>0</v>
      </c>
      <c r="AB161" s="44">
        <f t="shared" ca="1" si="76"/>
        <v>0</v>
      </c>
      <c r="BC161" s="44">
        <f t="shared" ca="1" si="34"/>
        <v>850.48</v>
      </c>
      <c r="BD161" s="44">
        <f t="shared" ca="1" si="35"/>
        <v>1000.83</v>
      </c>
      <c r="BE161" s="44">
        <f t="shared" ca="1" si="36"/>
        <v>818.01</v>
      </c>
      <c r="BF161" s="44">
        <f t="shared" ca="1" si="37"/>
        <v>854.59</v>
      </c>
      <c r="BG161" s="44">
        <f t="shared" ca="1" si="38"/>
        <v>1238.3800000000001</v>
      </c>
      <c r="BH161" s="44">
        <f t="shared" ca="1" si="39"/>
        <v>1490.1</v>
      </c>
      <c r="BI161" s="44">
        <f t="shared" ca="1" si="40"/>
        <v>1617.98</v>
      </c>
      <c r="BJ161" s="44">
        <f t="shared" ca="1" si="41"/>
        <v>1611.02</v>
      </c>
      <c r="BK161" s="44">
        <f t="shared" ca="1" si="42"/>
        <v>1839.75</v>
      </c>
      <c r="BL161" s="44">
        <f t="shared" ca="1" si="43"/>
        <v>1917.66</v>
      </c>
      <c r="BM161" s="44">
        <f t="shared" ca="1" si="44"/>
        <v>1224.54</v>
      </c>
      <c r="BN161" s="44">
        <f t="shared" ca="1" si="45"/>
        <v>900.4</v>
      </c>
      <c r="BO161" s="44">
        <f t="shared" ca="1" si="46"/>
        <v>0</v>
      </c>
      <c r="BP161" s="44">
        <f t="shared" ca="1" si="47"/>
        <v>0</v>
      </c>
      <c r="BQ161" s="44">
        <f t="shared" ca="1" si="48"/>
        <v>0</v>
      </c>
      <c r="BR161" s="44">
        <f t="shared" ca="1" si="49"/>
        <v>0</v>
      </c>
      <c r="BS161" s="44">
        <f t="shared" ca="1" si="50"/>
        <v>0</v>
      </c>
      <c r="BT161" s="44">
        <f t="shared" ca="1" si="51"/>
        <v>0</v>
      </c>
      <c r="BU161" s="44">
        <f t="shared" ca="1" si="52"/>
        <v>0</v>
      </c>
      <c r="BV161" s="44">
        <f t="shared" ca="1" si="53"/>
        <v>0</v>
      </c>
      <c r="BW161" s="44">
        <f t="shared" ca="1" si="54"/>
        <v>0</v>
      </c>
      <c r="BX161" s="44">
        <f t="shared" ca="1" si="55"/>
        <v>0</v>
      </c>
      <c r="BY161" s="44">
        <f t="shared" ca="1" si="56"/>
        <v>0</v>
      </c>
      <c r="BZ161" s="44">
        <f t="shared" ca="1" si="57"/>
        <v>0</v>
      </c>
      <c r="CA161" s="44">
        <f t="shared" ca="1" si="58"/>
        <v>0</v>
      </c>
      <c r="CB161" s="44">
        <f t="shared" ca="1" si="59"/>
        <v>0</v>
      </c>
    </row>
    <row r="162" spans="1:80" x14ac:dyDescent="0.25">
      <c r="A162" s="129">
        <v>95</v>
      </c>
      <c r="B162" s="44"/>
      <c r="C162" s="44">
        <f t="shared" ca="1" si="62"/>
        <v>0</v>
      </c>
      <c r="D162" s="44">
        <f t="shared" ca="1" si="62"/>
        <v>0</v>
      </c>
      <c r="E162" s="44">
        <f t="shared" ca="1" si="62"/>
        <v>0</v>
      </c>
      <c r="F162" s="44">
        <f t="shared" ca="1" si="61"/>
        <v>0</v>
      </c>
      <c r="G162" s="44">
        <f t="shared" ca="1" si="61"/>
        <v>0</v>
      </c>
      <c r="H162" s="44">
        <f t="shared" ca="1" si="61"/>
        <v>0</v>
      </c>
      <c r="I162" s="44">
        <f t="shared" ca="1" si="61"/>
        <v>0</v>
      </c>
      <c r="J162" s="44">
        <f t="shared" ca="1" si="61"/>
        <v>0</v>
      </c>
      <c r="K162" s="44">
        <f t="shared" ca="1" si="61"/>
        <v>0</v>
      </c>
      <c r="L162" s="44">
        <f t="shared" ca="1" si="63"/>
        <v>0</v>
      </c>
      <c r="M162" s="44">
        <f t="shared" ca="1" si="63"/>
        <v>0</v>
      </c>
      <c r="N162" s="44">
        <f t="shared" ca="1" si="63"/>
        <v>0</v>
      </c>
      <c r="O162" s="44">
        <f t="shared" ca="1" si="77"/>
        <v>0</v>
      </c>
      <c r="P162" s="44">
        <f t="shared" ca="1" si="64"/>
        <v>0</v>
      </c>
      <c r="Q162" s="44">
        <f t="shared" ca="1" si="65"/>
        <v>0</v>
      </c>
      <c r="R162" s="44">
        <f t="shared" ca="1" si="66"/>
        <v>0</v>
      </c>
      <c r="S162" s="44">
        <f t="shared" ca="1" si="67"/>
        <v>0</v>
      </c>
      <c r="T162" s="44">
        <f t="shared" ca="1" si="68"/>
        <v>0</v>
      </c>
      <c r="U162" s="44">
        <f t="shared" ca="1" si="69"/>
        <v>0</v>
      </c>
      <c r="V162" s="44">
        <f t="shared" ca="1" si="70"/>
        <v>0</v>
      </c>
      <c r="W162" s="44">
        <f t="shared" ca="1" si="71"/>
        <v>0</v>
      </c>
      <c r="X162" s="44">
        <f t="shared" ca="1" si="72"/>
        <v>0</v>
      </c>
      <c r="Y162" s="44">
        <f t="shared" ca="1" si="73"/>
        <v>0</v>
      </c>
      <c r="Z162" s="44">
        <f t="shared" ca="1" si="74"/>
        <v>0</v>
      </c>
      <c r="AA162" s="44">
        <f t="shared" ca="1" si="75"/>
        <v>0</v>
      </c>
      <c r="AB162" s="44">
        <f t="shared" ca="1" si="76"/>
        <v>0</v>
      </c>
      <c r="BC162" s="44">
        <f t="shared" ca="1" si="34"/>
        <v>0</v>
      </c>
      <c r="BD162" s="44">
        <f t="shared" ca="1" si="35"/>
        <v>0</v>
      </c>
      <c r="BE162" s="44">
        <f t="shared" ca="1" si="36"/>
        <v>0</v>
      </c>
      <c r="BF162" s="44">
        <f t="shared" ca="1" si="37"/>
        <v>0</v>
      </c>
      <c r="BG162" s="44">
        <f t="shared" ca="1" si="38"/>
        <v>0</v>
      </c>
      <c r="BH162" s="44">
        <f t="shared" ca="1" si="39"/>
        <v>0</v>
      </c>
      <c r="BI162" s="44">
        <f t="shared" ca="1" si="40"/>
        <v>0</v>
      </c>
      <c r="BJ162" s="44">
        <f t="shared" ca="1" si="41"/>
        <v>0</v>
      </c>
      <c r="BK162" s="44">
        <f t="shared" ca="1" si="42"/>
        <v>0</v>
      </c>
      <c r="BL162" s="44">
        <f t="shared" ca="1" si="43"/>
        <v>0</v>
      </c>
      <c r="BM162" s="44">
        <f t="shared" ca="1" si="44"/>
        <v>0</v>
      </c>
      <c r="BN162" s="44">
        <f t="shared" ca="1" si="45"/>
        <v>0</v>
      </c>
      <c r="BO162" s="44">
        <f t="shared" ca="1" si="46"/>
        <v>0</v>
      </c>
      <c r="BP162" s="44">
        <f t="shared" ca="1" si="47"/>
        <v>0</v>
      </c>
      <c r="BQ162" s="44">
        <f t="shared" ca="1" si="48"/>
        <v>0</v>
      </c>
      <c r="BR162" s="44">
        <f t="shared" ca="1" si="49"/>
        <v>0</v>
      </c>
      <c r="BS162" s="44">
        <f t="shared" ca="1" si="50"/>
        <v>0</v>
      </c>
      <c r="BT162" s="44">
        <f t="shared" ca="1" si="51"/>
        <v>0</v>
      </c>
      <c r="BU162" s="44">
        <f t="shared" ca="1" si="52"/>
        <v>0</v>
      </c>
      <c r="BV162" s="44">
        <f t="shared" ca="1" si="53"/>
        <v>0</v>
      </c>
      <c r="BW162" s="44">
        <f t="shared" ca="1" si="54"/>
        <v>0</v>
      </c>
      <c r="BX162" s="44">
        <f t="shared" ca="1" si="55"/>
        <v>0</v>
      </c>
      <c r="BY162" s="44">
        <f t="shared" ca="1" si="56"/>
        <v>0</v>
      </c>
      <c r="BZ162" s="44">
        <f t="shared" ca="1" si="57"/>
        <v>0</v>
      </c>
      <c r="CA162" s="44">
        <f t="shared" ca="1" si="58"/>
        <v>0</v>
      </c>
      <c r="CB162" s="44">
        <f t="shared" ca="1" si="59"/>
        <v>0</v>
      </c>
    </row>
    <row r="163" spans="1:80" x14ac:dyDescent="0.25">
      <c r="A163" s="129">
        <v>96</v>
      </c>
      <c r="B163" s="44"/>
      <c r="C163" s="44">
        <f t="shared" ca="1" si="62"/>
        <v>0</v>
      </c>
      <c r="D163" s="44">
        <f t="shared" ca="1" si="62"/>
        <v>0</v>
      </c>
      <c r="E163" s="44">
        <f t="shared" ca="1" si="62"/>
        <v>0</v>
      </c>
      <c r="F163" s="44">
        <f t="shared" ca="1" si="61"/>
        <v>0</v>
      </c>
      <c r="G163" s="44">
        <f t="shared" ca="1" si="61"/>
        <v>0</v>
      </c>
      <c r="H163" s="44">
        <f t="shared" ca="1" si="61"/>
        <v>0</v>
      </c>
      <c r="I163" s="44">
        <f t="shared" ca="1" si="61"/>
        <v>0</v>
      </c>
      <c r="J163" s="44">
        <f t="shared" ca="1" si="61"/>
        <v>0</v>
      </c>
      <c r="K163" s="44">
        <f t="shared" ca="1" si="61"/>
        <v>0</v>
      </c>
      <c r="L163" s="44">
        <f t="shared" ca="1" si="63"/>
        <v>0</v>
      </c>
      <c r="M163" s="44">
        <f t="shared" ca="1" si="63"/>
        <v>0</v>
      </c>
      <c r="N163" s="44">
        <f t="shared" ca="1" si="63"/>
        <v>0</v>
      </c>
      <c r="O163" s="44">
        <f t="shared" ca="1" si="77"/>
        <v>0</v>
      </c>
      <c r="P163" s="44">
        <f t="shared" ca="1" si="64"/>
        <v>0</v>
      </c>
      <c r="Q163" s="44">
        <f t="shared" ca="1" si="65"/>
        <v>0</v>
      </c>
      <c r="R163" s="44">
        <f t="shared" ca="1" si="66"/>
        <v>0</v>
      </c>
      <c r="S163" s="44">
        <f t="shared" ca="1" si="67"/>
        <v>0</v>
      </c>
      <c r="T163" s="44">
        <f t="shared" ca="1" si="68"/>
        <v>0</v>
      </c>
      <c r="U163" s="44">
        <f t="shared" ca="1" si="69"/>
        <v>0</v>
      </c>
      <c r="V163" s="44">
        <f t="shared" ca="1" si="70"/>
        <v>0</v>
      </c>
      <c r="W163" s="44">
        <f t="shared" ca="1" si="71"/>
        <v>0</v>
      </c>
      <c r="X163" s="44">
        <f t="shared" ca="1" si="72"/>
        <v>0</v>
      </c>
      <c r="Y163" s="44">
        <f t="shared" ca="1" si="73"/>
        <v>0</v>
      </c>
      <c r="Z163" s="44">
        <f t="shared" ca="1" si="74"/>
        <v>0</v>
      </c>
      <c r="AA163" s="44">
        <f t="shared" ca="1" si="75"/>
        <v>0</v>
      </c>
      <c r="AB163" s="44">
        <f t="shared" ca="1" si="76"/>
        <v>0</v>
      </c>
      <c r="BC163" s="44">
        <f t="shared" ca="1" si="34"/>
        <v>0</v>
      </c>
      <c r="BD163" s="44">
        <f t="shared" ca="1" si="35"/>
        <v>0</v>
      </c>
      <c r="BE163" s="44">
        <f t="shared" ca="1" si="36"/>
        <v>0</v>
      </c>
      <c r="BF163" s="44">
        <f t="shared" ca="1" si="37"/>
        <v>0</v>
      </c>
      <c r="BG163" s="44">
        <f t="shared" ca="1" si="38"/>
        <v>0</v>
      </c>
      <c r="BH163" s="44">
        <f t="shared" ca="1" si="39"/>
        <v>0</v>
      </c>
      <c r="BI163" s="44">
        <f t="shared" ca="1" si="40"/>
        <v>0</v>
      </c>
      <c r="BJ163" s="44">
        <f t="shared" ca="1" si="41"/>
        <v>0</v>
      </c>
      <c r="BK163" s="44">
        <f t="shared" ca="1" si="42"/>
        <v>0</v>
      </c>
      <c r="BL163" s="44">
        <f t="shared" ca="1" si="43"/>
        <v>0</v>
      </c>
      <c r="BM163" s="44">
        <f t="shared" ca="1" si="44"/>
        <v>0</v>
      </c>
      <c r="BN163" s="44">
        <f t="shared" ca="1" si="45"/>
        <v>0</v>
      </c>
      <c r="BO163" s="44">
        <f t="shared" ca="1" si="46"/>
        <v>0</v>
      </c>
      <c r="BP163" s="44">
        <f t="shared" ca="1" si="47"/>
        <v>0</v>
      </c>
      <c r="BQ163" s="44">
        <f t="shared" ca="1" si="48"/>
        <v>0</v>
      </c>
      <c r="BR163" s="44">
        <f t="shared" ca="1" si="49"/>
        <v>0</v>
      </c>
      <c r="BS163" s="44">
        <f t="shared" ca="1" si="50"/>
        <v>0</v>
      </c>
      <c r="BT163" s="44">
        <f t="shared" ca="1" si="51"/>
        <v>0</v>
      </c>
      <c r="BU163" s="44">
        <f t="shared" ca="1" si="52"/>
        <v>0</v>
      </c>
      <c r="BV163" s="44">
        <f t="shared" ca="1" si="53"/>
        <v>0</v>
      </c>
      <c r="BW163" s="44">
        <f t="shared" ca="1" si="54"/>
        <v>0</v>
      </c>
      <c r="BX163" s="44">
        <f t="shared" ca="1" si="55"/>
        <v>0</v>
      </c>
      <c r="BY163" s="44">
        <f t="shared" ca="1" si="56"/>
        <v>0</v>
      </c>
      <c r="BZ163" s="44">
        <f t="shared" ca="1" si="57"/>
        <v>0</v>
      </c>
      <c r="CA163" s="44">
        <f t="shared" ca="1" si="58"/>
        <v>0</v>
      </c>
      <c r="CB163" s="44">
        <f t="shared" ca="1" si="59"/>
        <v>0</v>
      </c>
    </row>
    <row r="164" spans="1:80" x14ac:dyDescent="0.25">
      <c r="A164" s="129">
        <v>97</v>
      </c>
      <c r="B164" s="44"/>
      <c r="C164" s="44">
        <f t="shared" ca="1" si="62"/>
        <v>163</v>
      </c>
      <c r="D164" s="44">
        <f t="shared" ca="1" si="62"/>
        <v>198</v>
      </c>
      <c r="E164" s="44">
        <f t="shared" ca="1" si="62"/>
        <v>154</v>
      </c>
      <c r="F164" s="44">
        <f t="shared" ca="1" si="61"/>
        <v>173</v>
      </c>
      <c r="G164" s="44">
        <f t="shared" ca="1" si="61"/>
        <v>247</v>
      </c>
      <c r="H164" s="44">
        <f t="shared" ca="1" si="61"/>
        <v>331</v>
      </c>
      <c r="I164" s="44">
        <f t="shared" ca="1" si="61"/>
        <v>415</v>
      </c>
      <c r="J164" s="44">
        <f t="shared" ca="1" si="61"/>
        <v>403</v>
      </c>
      <c r="K164" s="44">
        <f t="shared" ca="1" si="61"/>
        <v>455</v>
      </c>
      <c r="L164" s="44">
        <f t="shared" ca="1" si="63"/>
        <v>397</v>
      </c>
      <c r="M164" s="44">
        <f t="shared" ca="1" si="63"/>
        <v>226</v>
      </c>
      <c r="N164" s="44">
        <f t="shared" ca="1" si="63"/>
        <v>177</v>
      </c>
      <c r="O164" s="44">
        <f t="shared" ca="1" si="77"/>
        <v>0</v>
      </c>
      <c r="P164" s="44">
        <f t="shared" ca="1" si="64"/>
        <v>0</v>
      </c>
      <c r="Q164" s="44">
        <f t="shared" ca="1" si="65"/>
        <v>0</v>
      </c>
      <c r="R164" s="44">
        <f t="shared" ca="1" si="66"/>
        <v>0</v>
      </c>
      <c r="S164" s="44">
        <f t="shared" ca="1" si="67"/>
        <v>0</v>
      </c>
      <c r="T164" s="44">
        <f t="shared" ca="1" si="68"/>
        <v>0</v>
      </c>
      <c r="U164" s="44">
        <f t="shared" ca="1" si="69"/>
        <v>0</v>
      </c>
      <c r="V164" s="44">
        <f t="shared" ca="1" si="70"/>
        <v>0</v>
      </c>
      <c r="W164" s="44">
        <f t="shared" ca="1" si="71"/>
        <v>0</v>
      </c>
      <c r="X164" s="44">
        <f t="shared" ca="1" si="72"/>
        <v>0</v>
      </c>
      <c r="Y164" s="44">
        <f t="shared" ca="1" si="73"/>
        <v>0</v>
      </c>
      <c r="Z164" s="44">
        <f t="shared" ca="1" si="74"/>
        <v>0</v>
      </c>
      <c r="AA164" s="44">
        <f t="shared" ca="1" si="75"/>
        <v>0</v>
      </c>
      <c r="AB164" s="44">
        <f t="shared" ca="1" si="76"/>
        <v>0</v>
      </c>
      <c r="BC164" s="44">
        <f t="shared" ca="1" si="34"/>
        <v>162.53</v>
      </c>
      <c r="BD164" s="44">
        <f t="shared" ca="1" si="35"/>
        <v>198.17</v>
      </c>
      <c r="BE164" s="44">
        <f t="shared" ca="1" si="36"/>
        <v>154.18</v>
      </c>
      <c r="BF164" s="44">
        <f t="shared" ca="1" si="37"/>
        <v>172.77</v>
      </c>
      <c r="BG164" s="44">
        <f t="shared" ca="1" si="38"/>
        <v>246.64</v>
      </c>
      <c r="BH164" s="44">
        <f t="shared" ca="1" si="39"/>
        <v>330.99</v>
      </c>
      <c r="BI164" s="44">
        <f t="shared" ca="1" si="40"/>
        <v>415.49</v>
      </c>
      <c r="BJ164" s="44">
        <f t="shared" ca="1" si="41"/>
        <v>402.5</v>
      </c>
      <c r="BK164" s="44">
        <f t="shared" ca="1" si="42"/>
        <v>455.43</v>
      </c>
      <c r="BL164" s="44">
        <f t="shared" ca="1" si="43"/>
        <v>396.57</v>
      </c>
      <c r="BM164" s="44">
        <f t="shared" ca="1" si="44"/>
        <v>226.39</v>
      </c>
      <c r="BN164" s="44">
        <f t="shared" ca="1" si="45"/>
        <v>177.42</v>
      </c>
      <c r="BO164" s="44">
        <f t="shared" ca="1" si="46"/>
        <v>0</v>
      </c>
      <c r="BP164" s="44">
        <f t="shared" ca="1" si="47"/>
        <v>0</v>
      </c>
      <c r="BQ164" s="44">
        <f t="shared" ca="1" si="48"/>
        <v>0</v>
      </c>
      <c r="BR164" s="44">
        <f t="shared" ca="1" si="49"/>
        <v>0</v>
      </c>
      <c r="BS164" s="44">
        <f t="shared" ca="1" si="50"/>
        <v>0</v>
      </c>
      <c r="BT164" s="44">
        <f t="shared" ca="1" si="51"/>
        <v>0</v>
      </c>
      <c r="BU164" s="44">
        <f t="shared" ca="1" si="52"/>
        <v>0</v>
      </c>
      <c r="BV164" s="44">
        <f t="shared" ca="1" si="53"/>
        <v>0</v>
      </c>
      <c r="BW164" s="44">
        <f t="shared" ca="1" si="54"/>
        <v>0</v>
      </c>
      <c r="BX164" s="44">
        <f t="shared" ca="1" si="55"/>
        <v>0</v>
      </c>
      <c r="BY164" s="44">
        <f t="shared" ca="1" si="56"/>
        <v>0</v>
      </c>
      <c r="BZ164" s="44">
        <f t="shared" ca="1" si="57"/>
        <v>0</v>
      </c>
      <c r="CA164" s="44">
        <f t="shared" ca="1" si="58"/>
        <v>0</v>
      </c>
      <c r="CB164" s="44">
        <f t="shared" ca="1" si="59"/>
        <v>0</v>
      </c>
    </row>
    <row r="165" spans="1:80" x14ac:dyDescent="0.25">
      <c r="A165" s="129">
        <v>98</v>
      </c>
      <c r="B165" s="44"/>
      <c r="C165" s="44">
        <f t="shared" ca="1" si="62"/>
        <v>96</v>
      </c>
      <c r="D165" s="44">
        <f t="shared" ca="1" si="62"/>
        <v>118</v>
      </c>
      <c r="E165" s="44">
        <f t="shared" ca="1" si="62"/>
        <v>92</v>
      </c>
      <c r="F165" s="44">
        <f t="shared" ca="1" si="61"/>
        <v>99</v>
      </c>
      <c r="G165" s="44">
        <f t="shared" ca="1" si="61"/>
        <v>133</v>
      </c>
      <c r="H165" s="44">
        <f t="shared" ca="1" si="61"/>
        <v>185</v>
      </c>
      <c r="I165" s="44">
        <f t="shared" ca="1" si="61"/>
        <v>230</v>
      </c>
      <c r="J165" s="44">
        <f t="shared" ca="1" si="61"/>
        <v>222</v>
      </c>
      <c r="K165" s="44">
        <f t="shared" ca="1" si="61"/>
        <v>247</v>
      </c>
      <c r="L165" s="44">
        <f t="shared" ca="1" si="63"/>
        <v>214</v>
      </c>
      <c r="M165" s="44">
        <f t="shared" ca="1" si="63"/>
        <v>125</v>
      </c>
      <c r="N165" s="44">
        <f t="shared" ca="1" si="63"/>
        <v>96</v>
      </c>
      <c r="O165" s="44">
        <f t="shared" ca="1" si="77"/>
        <v>0</v>
      </c>
      <c r="P165" s="44">
        <f t="shared" ca="1" si="64"/>
        <v>0</v>
      </c>
      <c r="Q165" s="44">
        <f t="shared" ca="1" si="65"/>
        <v>0</v>
      </c>
      <c r="R165" s="44">
        <f t="shared" ca="1" si="66"/>
        <v>0</v>
      </c>
      <c r="S165" s="44">
        <f t="shared" ca="1" si="67"/>
        <v>0</v>
      </c>
      <c r="T165" s="44">
        <f t="shared" ca="1" si="68"/>
        <v>0</v>
      </c>
      <c r="U165" s="44">
        <f t="shared" ca="1" si="69"/>
        <v>0</v>
      </c>
      <c r="V165" s="44">
        <f t="shared" ca="1" si="70"/>
        <v>0</v>
      </c>
      <c r="W165" s="44">
        <f t="shared" ca="1" si="71"/>
        <v>0</v>
      </c>
      <c r="X165" s="44">
        <f t="shared" ca="1" si="72"/>
        <v>0</v>
      </c>
      <c r="Y165" s="44">
        <f t="shared" ca="1" si="73"/>
        <v>0</v>
      </c>
      <c r="Z165" s="44">
        <f t="shared" ca="1" si="74"/>
        <v>0</v>
      </c>
      <c r="AA165" s="44">
        <f t="shared" ca="1" si="75"/>
        <v>0</v>
      </c>
      <c r="AB165" s="44">
        <f t="shared" ca="1" si="76"/>
        <v>0</v>
      </c>
      <c r="BC165" s="44">
        <f t="shared" ca="1" si="34"/>
        <v>96.07</v>
      </c>
      <c r="BD165" s="44">
        <f t="shared" ca="1" si="35"/>
        <v>117.96</v>
      </c>
      <c r="BE165" s="44">
        <f t="shared" ca="1" si="36"/>
        <v>91.59</v>
      </c>
      <c r="BF165" s="44">
        <f t="shared" ca="1" si="37"/>
        <v>99.02</v>
      </c>
      <c r="BG165" s="44">
        <f t="shared" ca="1" si="38"/>
        <v>133.41999999999999</v>
      </c>
      <c r="BH165" s="44">
        <f t="shared" ca="1" si="39"/>
        <v>184.6</v>
      </c>
      <c r="BI165" s="44">
        <f t="shared" ca="1" si="40"/>
        <v>229.88</v>
      </c>
      <c r="BJ165" s="44">
        <f t="shared" ca="1" si="41"/>
        <v>222.49</v>
      </c>
      <c r="BK165" s="44">
        <f t="shared" ca="1" si="42"/>
        <v>247.17</v>
      </c>
      <c r="BL165" s="44">
        <f t="shared" ca="1" si="43"/>
        <v>213.61</v>
      </c>
      <c r="BM165" s="44">
        <f t="shared" ca="1" si="44"/>
        <v>124.51</v>
      </c>
      <c r="BN165" s="44">
        <f t="shared" ca="1" si="45"/>
        <v>96.38</v>
      </c>
      <c r="BO165" s="44">
        <f t="shared" ca="1" si="46"/>
        <v>0</v>
      </c>
      <c r="BP165" s="44">
        <f t="shared" ca="1" si="47"/>
        <v>0</v>
      </c>
      <c r="BQ165" s="44">
        <f t="shared" ca="1" si="48"/>
        <v>0</v>
      </c>
      <c r="BR165" s="44">
        <f t="shared" ca="1" si="49"/>
        <v>0</v>
      </c>
      <c r="BS165" s="44">
        <f t="shared" ca="1" si="50"/>
        <v>0</v>
      </c>
      <c r="BT165" s="44">
        <f t="shared" ca="1" si="51"/>
        <v>0</v>
      </c>
      <c r="BU165" s="44">
        <f t="shared" ca="1" si="52"/>
        <v>0</v>
      </c>
      <c r="BV165" s="44">
        <f t="shared" ca="1" si="53"/>
        <v>0</v>
      </c>
      <c r="BW165" s="44">
        <f t="shared" ca="1" si="54"/>
        <v>0</v>
      </c>
      <c r="BX165" s="44">
        <f t="shared" ca="1" si="55"/>
        <v>0</v>
      </c>
      <c r="BY165" s="44">
        <f t="shared" ca="1" si="56"/>
        <v>0</v>
      </c>
      <c r="BZ165" s="44">
        <f t="shared" ca="1" si="57"/>
        <v>0</v>
      </c>
      <c r="CA165" s="44">
        <f t="shared" ca="1" si="58"/>
        <v>0</v>
      </c>
      <c r="CB165" s="44">
        <f t="shared" ca="1" si="59"/>
        <v>0</v>
      </c>
    </row>
    <row r="166" spans="1:80" x14ac:dyDescent="0.25">
      <c r="A166" s="129">
        <v>99</v>
      </c>
      <c r="B166" s="44"/>
      <c r="C166" s="44">
        <f t="shared" ca="1" si="62"/>
        <v>80</v>
      </c>
      <c r="D166" s="44">
        <f t="shared" ca="1" si="62"/>
        <v>85</v>
      </c>
      <c r="E166" s="44">
        <f t="shared" ca="1" si="62"/>
        <v>85</v>
      </c>
      <c r="F166" s="44">
        <f t="shared" ca="1" si="61"/>
        <v>73</v>
      </c>
      <c r="G166" s="44">
        <f t="shared" ca="1" si="61"/>
        <v>60</v>
      </c>
      <c r="H166" s="44">
        <f t="shared" ca="1" si="61"/>
        <v>54</v>
      </c>
      <c r="I166" s="44">
        <f t="shared" ca="1" si="61"/>
        <v>49</v>
      </c>
      <c r="J166" s="44">
        <f t="shared" ca="1" si="61"/>
        <v>47</v>
      </c>
      <c r="K166" s="44">
        <f t="shared" ca="1" si="61"/>
        <v>47</v>
      </c>
      <c r="L166" s="44">
        <f t="shared" ca="1" si="63"/>
        <v>51</v>
      </c>
      <c r="M166" s="44">
        <f t="shared" ca="1" si="63"/>
        <v>58</v>
      </c>
      <c r="N166" s="44">
        <f t="shared" ca="1" si="63"/>
        <v>70</v>
      </c>
      <c r="O166" s="44">
        <f t="shared" ca="1" si="77"/>
        <v>0</v>
      </c>
      <c r="P166" s="44">
        <f t="shared" ca="1" si="64"/>
        <v>0</v>
      </c>
      <c r="Q166" s="44">
        <f t="shared" ca="1" si="65"/>
        <v>0</v>
      </c>
      <c r="R166" s="44">
        <f t="shared" ca="1" si="66"/>
        <v>0</v>
      </c>
      <c r="S166" s="44">
        <f t="shared" ca="1" si="67"/>
        <v>0</v>
      </c>
      <c r="T166" s="44">
        <f t="shared" ca="1" si="68"/>
        <v>0</v>
      </c>
      <c r="U166" s="44">
        <f t="shared" ca="1" si="69"/>
        <v>0</v>
      </c>
      <c r="V166" s="44">
        <f t="shared" ca="1" si="70"/>
        <v>0</v>
      </c>
      <c r="W166" s="44">
        <f t="shared" ca="1" si="71"/>
        <v>0</v>
      </c>
      <c r="X166" s="44">
        <f t="shared" ca="1" si="72"/>
        <v>0</v>
      </c>
      <c r="Y166" s="44">
        <f t="shared" ca="1" si="73"/>
        <v>0</v>
      </c>
      <c r="Z166" s="44">
        <f t="shared" ca="1" si="74"/>
        <v>0</v>
      </c>
      <c r="AA166" s="44">
        <f t="shared" ca="1" si="75"/>
        <v>0</v>
      </c>
      <c r="AB166" s="44">
        <f t="shared" ca="1" si="76"/>
        <v>0</v>
      </c>
      <c r="BC166" s="44">
        <f t="shared" ca="1" si="34"/>
        <v>79.78</v>
      </c>
      <c r="BD166" s="44">
        <f t="shared" ca="1" si="35"/>
        <v>84.9</v>
      </c>
      <c r="BE166" s="44">
        <f t="shared" ca="1" si="36"/>
        <v>85.05</v>
      </c>
      <c r="BF166" s="44">
        <f t="shared" ca="1" si="37"/>
        <v>72.84</v>
      </c>
      <c r="BG166" s="44">
        <f t="shared" ca="1" si="38"/>
        <v>60.08</v>
      </c>
      <c r="BH166" s="44">
        <f t="shared" ca="1" si="39"/>
        <v>54.03</v>
      </c>
      <c r="BI166" s="44">
        <f t="shared" ca="1" si="40"/>
        <v>49.29</v>
      </c>
      <c r="BJ166" s="44">
        <f t="shared" ca="1" si="41"/>
        <v>46.55</v>
      </c>
      <c r="BK166" s="44">
        <f t="shared" ca="1" si="42"/>
        <v>46.89</v>
      </c>
      <c r="BL166" s="44">
        <f t="shared" ca="1" si="43"/>
        <v>51.21</v>
      </c>
      <c r="BM166" s="44">
        <f t="shared" ca="1" si="44"/>
        <v>58.49</v>
      </c>
      <c r="BN166" s="44">
        <f t="shared" ca="1" si="45"/>
        <v>69.59</v>
      </c>
      <c r="BO166" s="44">
        <f t="shared" ca="1" si="46"/>
        <v>0</v>
      </c>
      <c r="BP166" s="44">
        <f t="shared" ca="1" si="47"/>
        <v>0</v>
      </c>
      <c r="BQ166" s="44">
        <f t="shared" ca="1" si="48"/>
        <v>0</v>
      </c>
      <c r="BR166" s="44">
        <f t="shared" ca="1" si="49"/>
        <v>0</v>
      </c>
      <c r="BS166" s="44">
        <f t="shared" ca="1" si="50"/>
        <v>0</v>
      </c>
      <c r="BT166" s="44">
        <f t="shared" ca="1" si="51"/>
        <v>0</v>
      </c>
      <c r="BU166" s="44">
        <f t="shared" ca="1" si="52"/>
        <v>0</v>
      </c>
      <c r="BV166" s="44">
        <f t="shared" ca="1" si="53"/>
        <v>0</v>
      </c>
      <c r="BW166" s="44">
        <f t="shared" ca="1" si="54"/>
        <v>0</v>
      </c>
      <c r="BX166" s="44">
        <f t="shared" ca="1" si="55"/>
        <v>0</v>
      </c>
      <c r="BY166" s="44">
        <f t="shared" ca="1" si="56"/>
        <v>0</v>
      </c>
      <c r="BZ166" s="44">
        <f t="shared" ca="1" si="57"/>
        <v>0</v>
      </c>
      <c r="CA166" s="44">
        <f t="shared" ca="1" si="58"/>
        <v>0</v>
      </c>
      <c r="CB166" s="44">
        <f t="shared" ca="1" si="59"/>
        <v>0</v>
      </c>
    </row>
    <row r="167" spans="1:80" x14ac:dyDescent="0.25">
      <c r="A167" s="129">
        <v>100</v>
      </c>
      <c r="B167" s="44"/>
      <c r="C167" s="44">
        <f t="shared" ca="1" si="62"/>
        <v>5</v>
      </c>
      <c r="D167" s="44">
        <f t="shared" ca="1" si="62"/>
        <v>6</v>
      </c>
      <c r="E167" s="44">
        <f t="shared" ca="1" si="62"/>
        <v>6</v>
      </c>
      <c r="F167" s="44">
        <f t="shared" ca="1" si="61"/>
        <v>5</v>
      </c>
      <c r="G167" s="44">
        <f t="shared" ca="1" si="61"/>
        <v>4</v>
      </c>
      <c r="H167" s="44">
        <f t="shared" ca="1" si="61"/>
        <v>4</v>
      </c>
      <c r="I167" s="44">
        <f t="shared" ca="1" si="61"/>
        <v>4</v>
      </c>
      <c r="J167" s="44">
        <f t="shared" ca="1" si="61"/>
        <v>3</v>
      </c>
      <c r="K167" s="44">
        <f t="shared" ca="1" si="61"/>
        <v>4</v>
      </c>
      <c r="L167" s="44">
        <f t="shared" ca="1" si="63"/>
        <v>5</v>
      </c>
      <c r="M167" s="44">
        <f t="shared" ca="1" si="63"/>
        <v>5</v>
      </c>
      <c r="N167" s="44">
        <f t="shared" ca="1" si="63"/>
        <v>5</v>
      </c>
      <c r="O167" s="44">
        <f t="shared" ca="1" si="77"/>
        <v>0</v>
      </c>
      <c r="P167" s="44">
        <f t="shared" ca="1" si="64"/>
        <v>0</v>
      </c>
      <c r="Q167" s="44">
        <f t="shared" ca="1" si="65"/>
        <v>0</v>
      </c>
      <c r="R167" s="44">
        <f t="shared" ca="1" si="66"/>
        <v>0</v>
      </c>
      <c r="S167" s="44">
        <f t="shared" ca="1" si="67"/>
        <v>0</v>
      </c>
      <c r="T167" s="44">
        <f t="shared" ca="1" si="68"/>
        <v>0</v>
      </c>
      <c r="U167" s="44">
        <f t="shared" ca="1" si="69"/>
        <v>0</v>
      </c>
      <c r="V167" s="44">
        <f t="shared" ca="1" si="70"/>
        <v>0</v>
      </c>
      <c r="W167" s="44">
        <f t="shared" ca="1" si="71"/>
        <v>0</v>
      </c>
      <c r="X167" s="44">
        <f t="shared" ca="1" si="72"/>
        <v>0</v>
      </c>
      <c r="Y167" s="44">
        <f t="shared" ca="1" si="73"/>
        <v>0</v>
      </c>
      <c r="Z167" s="44">
        <f t="shared" ca="1" si="74"/>
        <v>0</v>
      </c>
      <c r="AA167" s="44">
        <f t="shared" ca="1" si="75"/>
        <v>0</v>
      </c>
      <c r="AB167" s="44">
        <f t="shared" ca="1" si="76"/>
        <v>0</v>
      </c>
      <c r="BC167" s="44">
        <f t="shared" ca="1" si="34"/>
        <v>5.0599999999999996</v>
      </c>
      <c r="BD167" s="44">
        <f t="shared" ca="1" si="35"/>
        <v>5.89</v>
      </c>
      <c r="BE167" s="44">
        <f t="shared" ca="1" si="36"/>
        <v>5.65</v>
      </c>
      <c r="BF167" s="44">
        <f t="shared" ca="1" si="37"/>
        <v>4.72</v>
      </c>
      <c r="BG167" s="44">
        <f t="shared" ca="1" si="38"/>
        <v>4.16</v>
      </c>
      <c r="BH167" s="44">
        <f t="shared" ca="1" si="39"/>
        <v>3.85</v>
      </c>
      <c r="BI167" s="44">
        <f t="shared" ca="1" si="40"/>
        <v>3.81</v>
      </c>
      <c r="BJ167" s="44">
        <f t="shared" ca="1" si="41"/>
        <v>3.07</v>
      </c>
      <c r="BK167" s="44">
        <f t="shared" ca="1" si="42"/>
        <v>3.8</v>
      </c>
      <c r="BL167" s="44">
        <f t="shared" ca="1" si="43"/>
        <v>4.67</v>
      </c>
      <c r="BM167" s="44">
        <f t="shared" ca="1" si="44"/>
        <v>4.88</v>
      </c>
      <c r="BN167" s="44">
        <f t="shared" ca="1" si="45"/>
        <v>4.7300000000000004</v>
      </c>
      <c r="BO167" s="44">
        <f t="shared" ca="1" si="46"/>
        <v>0</v>
      </c>
      <c r="BP167" s="44">
        <f t="shared" ca="1" si="47"/>
        <v>0</v>
      </c>
      <c r="BQ167" s="44">
        <f t="shared" ca="1" si="48"/>
        <v>0</v>
      </c>
      <c r="BR167" s="44">
        <f t="shared" ca="1" si="49"/>
        <v>0</v>
      </c>
      <c r="BS167" s="44">
        <f t="shared" ca="1" si="50"/>
        <v>0</v>
      </c>
      <c r="BT167" s="44">
        <f t="shared" ca="1" si="51"/>
        <v>0</v>
      </c>
      <c r="BU167" s="44">
        <f t="shared" ca="1" si="52"/>
        <v>0</v>
      </c>
      <c r="BV167" s="44">
        <f t="shared" ca="1" si="53"/>
        <v>0</v>
      </c>
      <c r="BW167" s="44">
        <f t="shared" ca="1" si="54"/>
        <v>0</v>
      </c>
      <c r="BX167" s="44">
        <f t="shared" ca="1" si="55"/>
        <v>0</v>
      </c>
      <c r="BY167" s="44">
        <f t="shared" ca="1" si="56"/>
        <v>0</v>
      </c>
      <c r="BZ167" s="44">
        <f t="shared" ca="1" si="57"/>
        <v>0</v>
      </c>
      <c r="CA167" s="44">
        <f t="shared" ca="1" si="58"/>
        <v>0</v>
      </c>
      <c r="CB167" s="44">
        <f t="shared" ca="1" si="59"/>
        <v>0</v>
      </c>
    </row>
    <row r="168" spans="1:80" x14ac:dyDescent="0.25">
      <c r="A168" s="129">
        <v>101</v>
      </c>
      <c r="B168" s="44"/>
      <c r="C168" s="44">
        <f t="shared" ca="1" si="62"/>
        <v>114</v>
      </c>
      <c r="D168" s="44">
        <f t="shared" ca="1" si="62"/>
        <v>131</v>
      </c>
      <c r="E168" s="44">
        <f t="shared" ca="1" si="62"/>
        <v>104</v>
      </c>
      <c r="F168" s="44">
        <f t="shared" ca="1" si="61"/>
        <v>75</v>
      </c>
      <c r="G168" s="44">
        <f t="shared" ca="1" si="61"/>
        <v>93</v>
      </c>
      <c r="H168" s="44">
        <f t="shared" ca="1" si="61"/>
        <v>99</v>
      </c>
      <c r="I168" s="44">
        <f t="shared" ca="1" si="61"/>
        <v>115</v>
      </c>
      <c r="J168" s="44">
        <f t="shared" ca="1" si="61"/>
        <v>127</v>
      </c>
      <c r="K168" s="44">
        <f t="shared" ca="1" si="61"/>
        <v>156</v>
      </c>
      <c r="L168" s="44">
        <f t="shared" ca="1" si="63"/>
        <v>170</v>
      </c>
      <c r="M168" s="44">
        <f t="shared" ca="1" si="63"/>
        <v>112</v>
      </c>
      <c r="N168" s="44">
        <f t="shared" ca="1" si="63"/>
        <v>96</v>
      </c>
      <c r="O168" s="44">
        <f t="shared" ca="1" si="77"/>
        <v>0</v>
      </c>
      <c r="P168" s="44">
        <f t="shared" ca="1" si="64"/>
        <v>0</v>
      </c>
      <c r="Q168" s="44">
        <f t="shared" ca="1" si="65"/>
        <v>0</v>
      </c>
      <c r="R168" s="44">
        <f t="shared" ca="1" si="66"/>
        <v>0</v>
      </c>
      <c r="S168" s="44">
        <f t="shared" ca="1" si="67"/>
        <v>0</v>
      </c>
      <c r="T168" s="44">
        <f t="shared" ca="1" si="68"/>
        <v>0</v>
      </c>
      <c r="U168" s="44">
        <f t="shared" ca="1" si="69"/>
        <v>0</v>
      </c>
      <c r="V168" s="44">
        <f t="shared" ca="1" si="70"/>
        <v>0</v>
      </c>
      <c r="W168" s="44">
        <f t="shared" ca="1" si="71"/>
        <v>0</v>
      </c>
      <c r="X168" s="44">
        <f t="shared" ca="1" si="72"/>
        <v>0</v>
      </c>
      <c r="Y168" s="44">
        <f t="shared" ca="1" si="73"/>
        <v>0</v>
      </c>
      <c r="Z168" s="44">
        <f t="shared" ca="1" si="74"/>
        <v>0</v>
      </c>
      <c r="AA168" s="44">
        <f t="shared" ca="1" si="75"/>
        <v>0</v>
      </c>
      <c r="AB168" s="44">
        <f t="shared" ca="1" si="76"/>
        <v>0</v>
      </c>
      <c r="BC168" s="44">
        <f t="shared" ca="1" si="34"/>
        <v>114.15</v>
      </c>
      <c r="BD168" s="44">
        <f t="shared" ca="1" si="35"/>
        <v>131.21</v>
      </c>
      <c r="BE168" s="44">
        <f t="shared" ca="1" si="36"/>
        <v>103.93</v>
      </c>
      <c r="BF168" s="44">
        <f t="shared" ca="1" si="37"/>
        <v>74.849999999999994</v>
      </c>
      <c r="BG168" s="44">
        <f t="shared" ca="1" si="38"/>
        <v>92.55</v>
      </c>
      <c r="BH168" s="44">
        <f t="shared" ca="1" si="39"/>
        <v>99.12</v>
      </c>
      <c r="BI168" s="44">
        <f t="shared" ca="1" si="40"/>
        <v>114.67</v>
      </c>
      <c r="BJ168" s="44">
        <f t="shared" ca="1" si="41"/>
        <v>126.52</v>
      </c>
      <c r="BK168" s="44">
        <f t="shared" ca="1" si="42"/>
        <v>155.88</v>
      </c>
      <c r="BL168" s="44">
        <f t="shared" ca="1" si="43"/>
        <v>170.21</v>
      </c>
      <c r="BM168" s="44">
        <f t="shared" ca="1" si="44"/>
        <v>112.35</v>
      </c>
      <c r="BN168" s="44">
        <f t="shared" ca="1" si="45"/>
        <v>95.55</v>
      </c>
      <c r="BO168" s="44">
        <f t="shared" ca="1" si="46"/>
        <v>0</v>
      </c>
      <c r="BP168" s="44">
        <f t="shared" ca="1" si="47"/>
        <v>0</v>
      </c>
      <c r="BQ168" s="44">
        <f t="shared" ca="1" si="48"/>
        <v>0</v>
      </c>
      <c r="BR168" s="44">
        <f t="shared" ca="1" si="49"/>
        <v>0</v>
      </c>
      <c r="BS168" s="44">
        <f t="shared" ca="1" si="50"/>
        <v>0</v>
      </c>
      <c r="BT168" s="44">
        <f t="shared" ca="1" si="51"/>
        <v>0</v>
      </c>
      <c r="BU168" s="44">
        <f t="shared" ca="1" si="52"/>
        <v>0</v>
      </c>
      <c r="BV168" s="44">
        <f t="shared" ca="1" si="53"/>
        <v>0</v>
      </c>
      <c r="BW168" s="44">
        <f t="shared" ca="1" si="54"/>
        <v>0</v>
      </c>
      <c r="BX168" s="44">
        <f t="shared" ca="1" si="55"/>
        <v>0</v>
      </c>
      <c r="BY168" s="44">
        <f t="shared" ca="1" si="56"/>
        <v>0</v>
      </c>
      <c r="BZ168" s="44">
        <f t="shared" ca="1" si="57"/>
        <v>0</v>
      </c>
      <c r="CA168" s="44">
        <f t="shared" ca="1" si="58"/>
        <v>0</v>
      </c>
      <c r="CB168" s="44">
        <f t="shared" ca="1" si="59"/>
        <v>0</v>
      </c>
    </row>
    <row r="169" spans="1:80" x14ac:dyDescent="0.25">
      <c r="A169" s="129">
        <v>102</v>
      </c>
      <c r="B169" s="44"/>
      <c r="C169" s="44">
        <f t="shared" ca="1" si="62"/>
        <v>166</v>
      </c>
      <c r="D169" s="44">
        <f t="shared" ca="1" si="62"/>
        <v>144</v>
      </c>
      <c r="E169" s="44">
        <f t="shared" ca="1" si="62"/>
        <v>127</v>
      </c>
      <c r="F169" s="44">
        <f t="shared" ca="1" si="61"/>
        <v>192</v>
      </c>
      <c r="G169" s="44">
        <f t="shared" ca="1" si="61"/>
        <v>255</v>
      </c>
      <c r="H169" s="44">
        <f t="shared" ca="1" si="61"/>
        <v>306</v>
      </c>
      <c r="I169" s="44">
        <f t="shared" ca="1" si="61"/>
        <v>297</v>
      </c>
      <c r="J169" s="44">
        <f t="shared" ca="1" si="61"/>
        <v>274</v>
      </c>
      <c r="K169" s="44">
        <f t="shared" ca="1" si="61"/>
        <v>317</v>
      </c>
      <c r="L169" s="44">
        <f t="shared" ca="1" si="63"/>
        <v>361</v>
      </c>
      <c r="M169" s="44">
        <f t="shared" ca="1" si="63"/>
        <v>273</v>
      </c>
      <c r="N169" s="44">
        <f t="shared" ca="1" si="63"/>
        <v>213</v>
      </c>
      <c r="O169" s="44">
        <f t="shared" ca="1" si="77"/>
        <v>0</v>
      </c>
      <c r="P169" s="44">
        <f t="shared" ca="1" si="64"/>
        <v>0</v>
      </c>
      <c r="Q169" s="44">
        <f t="shared" ca="1" si="65"/>
        <v>0</v>
      </c>
      <c r="R169" s="44">
        <f t="shared" ca="1" si="66"/>
        <v>0</v>
      </c>
      <c r="S169" s="44">
        <f t="shared" ca="1" si="67"/>
        <v>0</v>
      </c>
      <c r="T169" s="44">
        <f t="shared" ca="1" si="68"/>
        <v>0</v>
      </c>
      <c r="U169" s="44">
        <f t="shared" ca="1" si="69"/>
        <v>0</v>
      </c>
      <c r="V169" s="44">
        <f t="shared" ca="1" si="70"/>
        <v>0</v>
      </c>
      <c r="W169" s="44">
        <f t="shared" ca="1" si="71"/>
        <v>0</v>
      </c>
      <c r="X169" s="44">
        <f t="shared" ca="1" si="72"/>
        <v>0</v>
      </c>
      <c r="Y169" s="44">
        <f t="shared" ca="1" si="73"/>
        <v>0</v>
      </c>
      <c r="Z169" s="44">
        <f t="shared" ca="1" si="74"/>
        <v>0</v>
      </c>
      <c r="AA169" s="44">
        <f t="shared" ca="1" si="75"/>
        <v>0</v>
      </c>
      <c r="AB169" s="44">
        <f t="shared" ca="1" si="76"/>
        <v>0</v>
      </c>
      <c r="BC169" s="44">
        <f t="shared" ca="1" si="34"/>
        <v>166.43</v>
      </c>
      <c r="BD169" s="44">
        <f t="shared" ca="1" si="35"/>
        <v>143.5</v>
      </c>
      <c r="BE169" s="44">
        <f t="shared" ca="1" si="36"/>
        <v>126.67</v>
      </c>
      <c r="BF169" s="44">
        <f t="shared" ca="1" si="37"/>
        <v>192.38</v>
      </c>
      <c r="BG169" s="44">
        <f t="shared" ca="1" si="38"/>
        <v>254.82</v>
      </c>
      <c r="BH169" s="44">
        <f t="shared" ca="1" si="39"/>
        <v>305.52</v>
      </c>
      <c r="BI169" s="44">
        <f t="shared" ca="1" si="40"/>
        <v>297.25</v>
      </c>
      <c r="BJ169" s="44">
        <f t="shared" ca="1" si="41"/>
        <v>274.48</v>
      </c>
      <c r="BK169" s="44">
        <f t="shared" ca="1" si="42"/>
        <v>317.20999999999998</v>
      </c>
      <c r="BL169" s="44">
        <f t="shared" ca="1" si="43"/>
        <v>360.8</v>
      </c>
      <c r="BM169" s="44">
        <f t="shared" ca="1" si="44"/>
        <v>273.23</v>
      </c>
      <c r="BN169" s="44">
        <f t="shared" ca="1" si="45"/>
        <v>212.84</v>
      </c>
      <c r="BO169" s="44">
        <f t="shared" ca="1" si="46"/>
        <v>0</v>
      </c>
      <c r="BP169" s="44">
        <f t="shared" ca="1" si="47"/>
        <v>0</v>
      </c>
      <c r="BQ169" s="44">
        <f t="shared" ca="1" si="48"/>
        <v>0</v>
      </c>
      <c r="BR169" s="44">
        <f t="shared" ca="1" si="49"/>
        <v>0</v>
      </c>
      <c r="BS169" s="44">
        <f t="shared" ca="1" si="50"/>
        <v>0</v>
      </c>
      <c r="BT169" s="44">
        <f t="shared" ca="1" si="51"/>
        <v>0</v>
      </c>
      <c r="BU169" s="44">
        <f t="shared" ca="1" si="52"/>
        <v>0</v>
      </c>
      <c r="BV169" s="44">
        <f t="shared" ca="1" si="53"/>
        <v>0</v>
      </c>
      <c r="BW169" s="44">
        <f t="shared" ca="1" si="54"/>
        <v>0</v>
      </c>
      <c r="BX169" s="44">
        <f t="shared" ca="1" si="55"/>
        <v>0</v>
      </c>
      <c r="BY169" s="44">
        <f t="shared" ca="1" si="56"/>
        <v>0</v>
      </c>
      <c r="BZ169" s="44">
        <f t="shared" ca="1" si="57"/>
        <v>0</v>
      </c>
      <c r="CA169" s="44">
        <f t="shared" ca="1" si="58"/>
        <v>0</v>
      </c>
      <c r="CB169" s="44">
        <f t="shared" ca="1" si="59"/>
        <v>0</v>
      </c>
    </row>
    <row r="170" spans="1:80" x14ac:dyDescent="0.25">
      <c r="A170" s="129">
        <v>103</v>
      </c>
      <c r="B170" s="44"/>
      <c r="C170" s="44">
        <f t="shared" ca="1" si="62"/>
        <v>173</v>
      </c>
      <c r="D170" s="44">
        <f t="shared" ca="1" si="62"/>
        <v>149</v>
      </c>
      <c r="E170" s="44">
        <f t="shared" ca="1" si="62"/>
        <v>132</v>
      </c>
      <c r="F170" s="44">
        <f t="shared" ca="1" si="61"/>
        <v>198</v>
      </c>
      <c r="G170" s="44">
        <f t="shared" ca="1" si="61"/>
        <v>264</v>
      </c>
      <c r="H170" s="44">
        <f t="shared" ca="1" si="61"/>
        <v>317</v>
      </c>
      <c r="I170" s="44">
        <f t="shared" ca="1" si="61"/>
        <v>309</v>
      </c>
      <c r="J170" s="44">
        <f t="shared" ca="1" si="61"/>
        <v>285</v>
      </c>
      <c r="K170" s="44">
        <f t="shared" ca="1" si="61"/>
        <v>328</v>
      </c>
      <c r="L170" s="44">
        <f t="shared" ca="1" si="63"/>
        <v>375</v>
      </c>
      <c r="M170" s="44">
        <f t="shared" ca="1" si="63"/>
        <v>285</v>
      </c>
      <c r="N170" s="44">
        <f t="shared" ca="1" si="63"/>
        <v>221</v>
      </c>
      <c r="O170" s="44">
        <f t="shared" ca="1" si="77"/>
        <v>0</v>
      </c>
      <c r="P170" s="44">
        <f t="shared" ca="1" si="64"/>
        <v>0</v>
      </c>
      <c r="Q170" s="44">
        <f t="shared" ca="1" si="65"/>
        <v>0</v>
      </c>
      <c r="R170" s="44">
        <f t="shared" ca="1" si="66"/>
        <v>0</v>
      </c>
      <c r="S170" s="44">
        <f t="shared" ca="1" si="67"/>
        <v>0</v>
      </c>
      <c r="T170" s="44">
        <f t="shared" ca="1" si="68"/>
        <v>0</v>
      </c>
      <c r="U170" s="44">
        <f t="shared" ca="1" si="69"/>
        <v>0</v>
      </c>
      <c r="V170" s="44">
        <f t="shared" ca="1" si="70"/>
        <v>0</v>
      </c>
      <c r="W170" s="44">
        <f t="shared" ca="1" si="71"/>
        <v>0</v>
      </c>
      <c r="X170" s="44">
        <f t="shared" ca="1" si="72"/>
        <v>0</v>
      </c>
      <c r="Y170" s="44">
        <f t="shared" ca="1" si="73"/>
        <v>0</v>
      </c>
      <c r="Z170" s="44">
        <f t="shared" ca="1" si="74"/>
        <v>0</v>
      </c>
      <c r="AA170" s="44">
        <f t="shared" ca="1" si="75"/>
        <v>0</v>
      </c>
      <c r="AB170" s="44">
        <f t="shared" ca="1" si="76"/>
        <v>0</v>
      </c>
      <c r="BC170" s="44">
        <f t="shared" ca="1" si="34"/>
        <v>173.05</v>
      </c>
      <c r="BD170" s="44">
        <f t="shared" ca="1" si="35"/>
        <v>149.09</v>
      </c>
      <c r="BE170" s="44">
        <f t="shared" ca="1" si="36"/>
        <v>131.57</v>
      </c>
      <c r="BF170" s="44">
        <f t="shared" ca="1" si="37"/>
        <v>198.36</v>
      </c>
      <c r="BG170" s="44">
        <f t="shared" ca="1" si="38"/>
        <v>263.52999999999997</v>
      </c>
      <c r="BH170" s="44">
        <f t="shared" ca="1" si="39"/>
        <v>317.39999999999998</v>
      </c>
      <c r="BI170" s="44">
        <f t="shared" ca="1" si="40"/>
        <v>309.17</v>
      </c>
      <c r="BJ170" s="44">
        <f t="shared" ca="1" si="41"/>
        <v>285.04000000000002</v>
      </c>
      <c r="BK170" s="44">
        <f t="shared" ca="1" si="42"/>
        <v>328.42</v>
      </c>
      <c r="BL170" s="44">
        <f t="shared" ca="1" si="43"/>
        <v>374.54</v>
      </c>
      <c r="BM170" s="44">
        <f t="shared" ca="1" si="44"/>
        <v>284.89</v>
      </c>
      <c r="BN170" s="44">
        <f t="shared" ca="1" si="45"/>
        <v>221.23</v>
      </c>
      <c r="BO170" s="44">
        <f t="shared" ca="1" si="46"/>
        <v>0</v>
      </c>
      <c r="BP170" s="44">
        <f t="shared" ca="1" si="47"/>
        <v>0</v>
      </c>
      <c r="BQ170" s="44">
        <f t="shared" ca="1" si="48"/>
        <v>0</v>
      </c>
      <c r="BR170" s="44">
        <f t="shared" ca="1" si="49"/>
        <v>0</v>
      </c>
      <c r="BS170" s="44">
        <f t="shared" ca="1" si="50"/>
        <v>0</v>
      </c>
      <c r="BT170" s="44">
        <f t="shared" ca="1" si="51"/>
        <v>0</v>
      </c>
      <c r="BU170" s="44">
        <f t="shared" ca="1" si="52"/>
        <v>0</v>
      </c>
      <c r="BV170" s="44">
        <f t="shared" ca="1" si="53"/>
        <v>0</v>
      </c>
      <c r="BW170" s="44">
        <f t="shared" ca="1" si="54"/>
        <v>0</v>
      </c>
      <c r="BX170" s="44">
        <f t="shared" ca="1" si="55"/>
        <v>0</v>
      </c>
      <c r="BY170" s="44">
        <f t="shared" ca="1" si="56"/>
        <v>0</v>
      </c>
      <c r="BZ170" s="44">
        <f t="shared" ca="1" si="57"/>
        <v>0</v>
      </c>
      <c r="CA170" s="44">
        <f t="shared" ca="1" si="58"/>
        <v>0</v>
      </c>
      <c r="CB170" s="44">
        <f t="shared" ca="1" si="59"/>
        <v>0</v>
      </c>
    </row>
    <row r="171" spans="1:80" x14ac:dyDescent="0.25">
      <c r="A171" s="129">
        <v>104</v>
      </c>
      <c r="B171" s="44"/>
      <c r="C171" s="44">
        <f t="shared" ca="1" si="62"/>
        <v>47</v>
      </c>
      <c r="D171" s="44">
        <f t="shared" ca="1" si="62"/>
        <v>47</v>
      </c>
      <c r="E171" s="44">
        <f t="shared" ca="1" si="62"/>
        <v>43</v>
      </c>
      <c r="F171" s="44">
        <f t="shared" ca="1" si="61"/>
        <v>31</v>
      </c>
      <c r="G171" s="44">
        <f t="shared" ca="1" si="61"/>
        <v>24</v>
      </c>
      <c r="H171" s="44">
        <f t="shared" ca="1" si="61"/>
        <v>22</v>
      </c>
      <c r="I171" s="44">
        <f t="shared" ca="1" si="61"/>
        <v>19</v>
      </c>
      <c r="J171" s="44">
        <f t="shared" ca="1" si="61"/>
        <v>17</v>
      </c>
      <c r="K171" s="44">
        <f t="shared" ca="1" si="61"/>
        <v>22</v>
      </c>
      <c r="L171" s="44">
        <f t="shared" ca="1" si="63"/>
        <v>28</v>
      </c>
      <c r="M171" s="44">
        <f t="shared" ca="1" si="63"/>
        <v>28</v>
      </c>
      <c r="N171" s="44">
        <f t="shared" ca="1" si="63"/>
        <v>36</v>
      </c>
      <c r="O171" s="44">
        <f t="shared" ca="1" si="77"/>
        <v>0</v>
      </c>
      <c r="P171" s="44">
        <f t="shared" ca="1" si="64"/>
        <v>0</v>
      </c>
      <c r="Q171" s="44">
        <f t="shared" ca="1" si="65"/>
        <v>0</v>
      </c>
      <c r="R171" s="44">
        <f t="shared" ca="1" si="66"/>
        <v>0</v>
      </c>
      <c r="S171" s="44">
        <f t="shared" ca="1" si="67"/>
        <v>0</v>
      </c>
      <c r="T171" s="44">
        <f t="shared" ca="1" si="68"/>
        <v>0</v>
      </c>
      <c r="U171" s="44">
        <f t="shared" ca="1" si="69"/>
        <v>0</v>
      </c>
      <c r="V171" s="44">
        <f t="shared" ca="1" si="70"/>
        <v>0</v>
      </c>
      <c r="W171" s="44">
        <f t="shared" ca="1" si="71"/>
        <v>0</v>
      </c>
      <c r="X171" s="44">
        <f t="shared" ca="1" si="72"/>
        <v>0</v>
      </c>
      <c r="Y171" s="44">
        <f t="shared" ca="1" si="73"/>
        <v>0</v>
      </c>
      <c r="Z171" s="44">
        <f t="shared" ca="1" si="74"/>
        <v>0</v>
      </c>
      <c r="AA171" s="44">
        <f t="shared" ca="1" si="75"/>
        <v>0</v>
      </c>
      <c r="AB171" s="44">
        <f t="shared" ca="1" si="76"/>
        <v>0</v>
      </c>
      <c r="BC171" s="44">
        <f t="shared" ca="1" si="34"/>
        <v>46.620000000000005</v>
      </c>
      <c r="BD171" s="44">
        <f t="shared" ca="1" si="35"/>
        <v>47.480000000000004</v>
      </c>
      <c r="BE171" s="44">
        <f t="shared" ca="1" si="36"/>
        <v>43.19</v>
      </c>
      <c r="BF171" s="44">
        <f t="shared" ca="1" si="37"/>
        <v>30.58</v>
      </c>
      <c r="BG171" s="44">
        <f t="shared" ca="1" si="38"/>
        <v>23.869999999999997</v>
      </c>
      <c r="BH171" s="44">
        <f t="shared" ca="1" si="39"/>
        <v>22.33</v>
      </c>
      <c r="BI171" s="44">
        <f t="shared" ca="1" si="40"/>
        <v>18.740000000000002</v>
      </c>
      <c r="BJ171" s="44">
        <f t="shared" ca="1" si="41"/>
        <v>17.07</v>
      </c>
      <c r="BK171" s="44">
        <f t="shared" ca="1" si="42"/>
        <v>22.369999999999997</v>
      </c>
      <c r="BL171" s="44">
        <f t="shared" ca="1" si="43"/>
        <v>27.5</v>
      </c>
      <c r="BM171" s="44">
        <f t="shared" ca="1" si="44"/>
        <v>28.32</v>
      </c>
      <c r="BN171" s="44">
        <f t="shared" ca="1" si="45"/>
        <v>36.230000000000004</v>
      </c>
      <c r="BO171" s="44">
        <f t="shared" ca="1" si="46"/>
        <v>0</v>
      </c>
      <c r="BP171" s="44">
        <f t="shared" ca="1" si="47"/>
        <v>0</v>
      </c>
      <c r="BQ171" s="44">
        <f t="shared" ca="1" si="48"/>
        <v>0</v>
      </c>
      <c r="BR171" s="44">
        <f t="shared" ca="1" si="49"/>
        <v>0</v>
      </c>
      <c r="BS171" s="44">
        <f t="shared" ca="1" si="50"/>
        <v>0</v>
      </c>
      <c r="BT171" s="44">
        <f t="shared" ca="1" si="51"/>
        <v>0</v>
      </c>
      <c r="BU171" s="44">
        <f t="shared" ca="1" si="52"/>
        <v>0</v>
      </c>
      <c r="BV171" s="44">
        <f t="shared" ca="1" si="53"/>
        <v>0</v>
      </c>
      <c r="BW171" s="44">
        <f t="shared" ca="1" si="54"/>
        <v>0</v>
      </c>
      <c r="BX171" s="44">
        <f t="shared" ca="1" si="55"/>
        <v>0</v>
      </c>
      <c r="BY171" s="44">
        <f t="shared" ca="1" si="56"/>
        <v>0</v>
      </c>
      <c r="BZ171" s="44">
        <f t="shared" ca="1" si="57"/>
        <v>0</v>
      </c>
      <c r="CA171" s="44">
        <f t="shared" ca="1" si="58"/>
        <v>0</v>
      </c>
      <c r="CB171" s="44">
        <f t="shared" ca="1" si="59"/>
        <v>0</v>
      </c>
    </row>
    <row r="172" spans="1:80" x14ac:dyDescent="0.25">
      <c r="A172" s="129">
        <v>105</v>
      </c>
      <c r="B172" s="44"/>
      <c r="C172" s="44">
        <f t="shared" ca="1" si="62"/>
        <v>0</v>
      </c>
      <c r="D172" s="44">
        <f t="shared" ca="1" si="62"/>
        <v>0</v>
      </c>
      <c r="E172" s="44">
        <f t="shared" ca="1" si="62"/>
        <v>0</v>
      </c>
      <c r="F172" s="44">
        <f t="shared" ca="1" si="61"/>
        <v>0</v>
      </c>
      <c r="G172" s="44">
        <f t="shared" ca="1" si="61"/>
        <v>0</v>
      </c>
      <c r="H172" s="44">
        <f t="shared" ca="1" si="61"/>
        <v>0</v>
      </c>
      <c r="I172" s="44">
        <f t="shared" ca="1" si="61"/>
        <v>0</v>
      </c>
      <c r="J172" s="44">
        <f t="shared" ca="1" si="61"/>
        <v>0</v>
      </c>
      <c r="K172" s="44">
        <f t="shared" ca="1" si="61"/>
        <v>0</v>
      </c>
      <c r="L172" s="44">
        <f t="shared" ca="1" si="63"/>
        <v>0</v>
      </c>
      <c r="M172" s="44">
        <f t="shared" ca="1" si="63"/>
        <v>0</v>
      </c>
      <c r="N172" s="44">
        <f t="shared" ca="1" si="63"/>
        <v>0</v>
      </c>
      <c r="O172" s="44">
        <f t="shared" ca="1" si="77"/>
        <v>0</v>
      </c>
      <c r="P172" s="44">
        <f t="shared" ca="1" si="64"/>
        <v>0</v>
      </c>
      <c r="Q172" s="44">
        <f t="shared" ca="1" si="65"/>
        <v>0</v>
      </c>
      <c r="R172" s="44">
        <f t="shared" ca="1" si="66"/>
        <v>0</v>
      </c>
      <c r="S172" s="44">
        <f t="shared" ca="1" si="67"/>
        <v>0</v>
      </c>
      <c r="T172" s="44">
        <f t="shared" ca="1" si="68"/>
        <v>0</v>
      </c>
      <c r="U172" s="44">
        <f t="shared" ca="1" si="69"/>
        <v>0</v>
      </c>
      <c r="V172" s="44">
        <f t="shared" ca="1" si="70"/>
        <v>0</v>
      </c>
      <c r="W172" s="44">
        <f t="shared" ca="1" si="71"/>
        <v>0</v>
      </c>
      <c r="X172" s="44">
        <f t="shared" ca="1" si="72"/>
        <v>0</v>
      </c>
      <c r="Y172" s="44">
        <f t="shared" ca="1" si="73"/>
        <v>0</v>
      </c>
      <c r="Z172" s="44">
        <f t="shared" ca="1" si="74"/>
        <v>0</v>
      </c>
      <c r="AA172" s="44">
        <f t="shared" ca="1" si="75"/>
        <v>0</v>
      </c>
      <c r="AB172" s="44">
        <f t="shared" ca="1" si="76"/>
        <v>0</v>
      </c>
      <c r="BC172" s="44">
        <f t="shared" ca="1" si="34"/>
        <v>0</v>
      </c>
      <c r="BD172" s="44">
        <f t="shared" ca="1" si="35"/>
        <v>0</v>
      </c>
      <c r="BE172" s="44">
        <f t="shared" ca="1" si="36"/>
        <v>0</v>
      </c>
      <c r="BF172" s="44">
        <f t="shared" ca="1" si="37"/>
        <v>0</v>
      </c>
      <c r="BG172" s="44">
        <f t="shared" ca="1" si="38"/>
        <v>0</v>
      </c>
      <c r="BH172" s="44">
        <f t="shared" ca="1" si="39"/>
        <v>0</v>
      </c>
      <c r="BI172" s="44">
        <f t="shared" ca="1" si="40"/>
        <v>0</v>
      </c>
      <c r="BJ172" s="44">
        <f t="shared" ca="1" si="41"/>
        <v>0</v>
      </c>
      <c r="BK172" s="44">
        <f t="shared" ca="1" si="42"/>
        <v>0</v>
      </c>
      <c r="BL172" s="44">
        <f t="shared" ca="1" si="43"/>
        <v>0</v>
      </c>
      <c r="BM172" s="44">
        <f t="shared" ca="1" si="44"/>
        <v>0</v>
      </c>
      <c r="BN172" s="44">
        <f t="shared" ca="1" si="45"/>
        <v>0</v>
      </c>
      <c r="BO172" s="44">
        <f t="shared" ca="1" si="46"/>
        <v>0</v>
      </c>
      <c r="BP172" s="44">
        <f t="shared" ca="1" si="47"/>
        <v>0</v>
      </c>
      <c r="BQ172" s="44">
        <f t="shared" ca="1" si="48"/>
        <v>0</v>
      </c>
      <c r="BR172" s="44">
        <f t="shared" ca="1" si="49"/>
        <v>0</v>
      </c>
      <c r="BS172" s="44">
        <f t="shared" ca="1" si="50"/>
        <v>0</v>
      </c>
      <c r="BT172" s="44">
        <f t="shared" ca="1" si="51"/>
        <v>0</v>
      </c>
      <c r="BU172" s="44">
        <f t="shared" ca="1" si="52"/>
        <v>0</v>
      </c>
      <c r="BV172" s="44">
        <f t="shared" ca="1" si="53"/>
        <v>0</v>
      </c>
      <c r="BW172" s="44">
        <f t="shared" ca="1" si="54"/>
        <v>0</v>
      </c>
      <c r="BX172" s="44">
        <f t="shared" ca="1" si="55"/>
        <v>0</v>
      </c>
      <c r="BY172" s="44">
        <f t="shared" ca="1" si="56"/>
        <v>0</v>
      </c>
      <c r="BZ172" s="44">
        <f t="shared" ca="1" si="57"/>
        <v>0</v>
      </c>
      <c r="CA172" s="44">
        <f t="shared" ca="1" si="58"/>
        <v>0</v>
      </c>
      <c r="CB172" s="44">
        <f t="shared" ca="1" si="59"/>
        <v>0</v>
      </c>
    </row>
    <row r="173" spans="1:80" x14ac:dyDescent="0.25">
      <c r="A173" s="129">
        <v>106</v>
      </c>
      <c r="B173" s="44"/>
      <c r="C173" s="44">
        <f t="shared" ca="1" si="62"/>
        <v>0</v>
      </c>
      <c r="D173" s="44">
        <f t="shared" ca="1" si="62"/>
        <v>0</v>
      </c>
      <c r="E173" s="44">
        <f t="shared" ca="1" si="62"/>
        <v>0</v>
      </c>
      <c r="F173" s="44">
        <f t="shared" ca="1" si="61"/>
        <v>0</v>
      </c>
      <c r="G173" s="44">
        <f t="shared" ca="1" si="61"/>
        <v>0</v>
      </c>
      <c r="H173" s="44">
        <f t="shared" ca="1" si="61"/>
        <v>0</v>
      </c>
      <c r="I173" s="44">
        <f t="shared" ca="1" si="61"/>
        <v>0</v>
      </c>
      <c r="J173" s="44">
        <f t="shared" ca="1" si="61"/>
        <v>0</v>
      </c>
      <c r="K173" s="44">
        <f t="shared" ca="1" si="61"/>
        <v>0</v>
      </c>
      <c r="L173" s="44">
        <f t="shared" ca="1" si="63"/>
        <v>0</v>
      </c>
      <c r="M173" s="44">
        <f t="shared" ca="1" si="63"/>
        <v>0</v>
      </c>
      <c r="N173" s="44">
        <f t="shared" ca="1" si="63"/>
        <v>0</v>
      </c>
      <c r="O173" s="44">
        <f t="shared" ca="1" si="77"/>
        <v>0</v>
      </c>
      <c r="P173" s="44">
        <f t="shared" ca="1" si="64"/>
        <v>0</v>
      </c>
      <c r="Q173" s="44">
        <f t="shared" ca="1" si="65"/>
        <v>0</v>
      </c>
      <c r="R173" s="44">
        <f t="shared" ca="1" si="66"/>
        <v>0</v>
      </c>
      <c r="S173" s="44">
        <f t="shared" ca="1" si="67"/>
        <v>0</v>
      </c>
      <c r="T173" s="44">
        <f t="shared" ca="1" si="68"/>
        <v>0</v>
      </c>
      <c r="U173" s="44">
        <f t="shared" ca="1" si="69"/>
        <v>0</v>
      </c>
      <c r="V173" s="44">
        <f t="shared" ca="1" si="70"/>
        <v>0</v>
      </c>
      <c r="W173" s="44">
        <f t="shared" ca="1" si="71"/>
        <v>0</v>
      </c>
      <c r="X173" s="44">
        <f t="shared" ca="1" si="72"/>
        <v>0</v>
      </c>
      <c r="Y173" s="44">
        <f t="shared" ca="1" si="73"/>
        <v>0</v>
      </c>
      <c r="Z173" s="44">
        <f t="shared" ca="1" si="74"/>
        <v>0</v>
      </c>
      <c r="AA173" s="44">
        <f t="shared" ca="1" si="75"/>
        <v>0</v>
      </c>
      <c r="AB173" s="44">
        <f t="shared" ca="1" si="76"/>
        <v>0</v>
      </c>
      <c r="BC173" s="44">
        <f t="shared" ca="1" si="34"/>
        <v>0</v>
      </c>
      <c r="BD173" s="44">
        <f t="shared" ca="1" si="35"/>
        <v>0</v>
      </c>
      <c r="BE173" s="44">
        <f t="shared" ca="1" si="36"/>
        <v>0</v>
      </c>
      <c r="BF173" s="44">
        <f t="shared" ca="1" si="37"/>
        <v>0</v>
      </c>
      <c r="BG173" s="44">
        <f t="shared" ca="1" si="38"/>
        <v>0</v>
      </c>
      <c r="BH173" s="44">
        <f t="shared" ca="1" si="39"/>
        <v>0</v>
      </c>
      <c r="BI173" s="44">
        <f t="shared" ca="1" si="40"/>
        <v>0</v>
      </c>
      <c r="BJ173" s="44">
        <f t="shared" ca="1" si="41"/>
        <v>0</v>
      </c>
      <c r="BK173" s="44">
        <f t="shared" ca="1" si="42"/>
        <v>0</v>
      </c>
      <c r="BL173" s="44">
        <f t="shared" ca="1" si="43"/>
        <v>0</v>
      </c>
      <c r="BM173" s="44">
        <f t="shared" ca="1" si="44"/>
        <v>0</v>
      </c>
      <c r="BN173" s="44">
        <f t="shared" ca="1" si="45"/>
        <v>0</v>
      </c>
      <c r="BO173" s="44">
        <f t="shared" ca="1" si="46"/>
        <v>0</v>
      </c>
      <c r="BP173" s="44">
        <f t="shared" ca="1" si="47"/>
        <v>0</v>
      </c>
      <c r="BQ173" s="44">
        <f t="shared" ca="1" si="48"/>
        <v>0</v>
      </c>
      <c r="BR173" s="44">
        <f t="shared" ca="1" si="49"/>
        <v>0</v>
      </c>
      <c r="BS173" s="44">
        <f t="shared" ca="1" si="50"/>
        <v>0</v>
      </c>
      <c r="BT173" s="44">
        <f t="shared" ca="1" si="51"/>
        <v>0</v>
      </c>
      <c r="BU173" s="44">
        <f t="shared" ca="1" si="52"/>
        <v>0</v>
      </c>
      <c r="BV173" s="44">
        <f t="shared" ca="1" si="53"/>
        <v>0</v>
      </c>
      <c r="BW173" s="44">
        <f t="shared" ca="1" si="54"/>
        <v>0</v>
      </c>
      <c r="BX173" s="44">
        <f t="shared" ca="1" si="55"/>
        <v>0</v>
      </c>
      <c r="BY173" s="44">
        <f t="shared" ca="1" si="56"/>
        <v>0</v>
      </c>
      <c r="BZ173" s="44">
        <f t="shared" ca="1" si="57"/>
        <v>0</v>
      </c>
      <c r="CA173" s="44">
        <f t="shared" ca="1" si="58"/>
        <v>0</v>
      </c>
      <c r="CB173" s="44">
        <f t="shared" ca="1" si="59"/>
        <v>0</v>
      </c>
    </row>
    <row r="174" spans="1:80" x14ac:dyDescent="0.25">
      <c r="A174" s="129">
        <v>107</v>
      </c>
      <c r="B174" s="44"/>
      <c r="C174" s="44">
        <f t="shared" ca="1" si="62"/>
        <v>0</v>
      </c>
      <c r="D174" s="44">
        <f t="shared" ca="1" si="62"/>
        <v>0</v>
      </c>
      <c r="E174" s="44">
        <f t="shared" ca="1" si="62"/>
        <v>0</v>
      </c>
      <c r="F174" s="44">
        <f t="shared" ca="1" si="61"/>
        <v>0</v>
      </c>
      <c r="G174" s="44">
        <f t="shared" ca="1" si="61"/>
        <v>0</v>
      </c>
      <c r="H174" s="44">
        <f t="shared" ca="1" si="61"/>
        <v>0</v>
      </c>
      <c r="I174" s="44">
        <f t="shared" ca="1" si="61"/>
        <v>0</v>
      </c>
      <c r="J174" s="44">
        <f t="shared" ca="1" si="61"/>
        <v>0</v>
      </c>
      <c r="K174" s="44">
        <f t="shared" ca="1" si="61"/>
        <v>0</v>
      </c>
      <c r="L174" s="44">
        <f t="shared" ca="1" si="63"/>
        <v>0</v>
      </c>
      <c r="M174" s="44">
        <f t="shared" ca="1" si="63"/>
        <v>0</v>
      </c>
      <c r="N174" s="44">
        <f t="shared" ca="1" si="63"/>
        <v>0</v>
      </c>
      <c r="O174" s="44">
        <f t="shared" ca="1" si="77"/>
        <v>0</v>
      </c>
      <c r="P174" s="44">
        <f t="shared" ca="1" si="64"/>
        <v>0</v>
      </c>
      <c r="Q174" s="44">
        <f t="shared" ca="1" si="65"/>
        <v>0</v>
      </c>
      <c r="R174" s="44">
        <f t="shared" ca="1" si="66"/>
        <v>0</v>
      </c>
      <c r="S174" s="44">
        <f t="shared" ca="1" si="67"/>
        <v>0</v>
      </c>
      <c r="T174" s="44">
        <f t="shared" ca="1" si="68"/>
        <v>0</v>
      </c>
      <c r="U174" s="44">
        <f t="shared" ca="1" si="69"/>
        <v>0</v>
      </c>
      <c r="V174" s="44">
        <f t="shared" ca="1" si="70"/>
        <v>0</v>
      </c>
      <c r="W174" s="44">
        <f t="shared" ca="1" si="71"/>
        <v>0</v>
      </c>
      <c r="X174" s="44">
        <f t="shared" ca="1" si="72"/>
        <v>0</v>
      </c>
      <c r="Y174" s="44">
        <f t="shared" ca="1" si="73"/>
        <v>0</v>
      </c>
      <c r="Z174" s="44">
        <f t="shared" ca="1" si="74"/>
        <v>0</v>
      </c>
      <c r="AA174" s="44">
        <f t="shared" ca="1" si="75"/>
        <v>0</v>
      </c>
      <c r="AB174" s="44">
        <f t="shared" ca="1" si="76"/>
        <v>0</v>
      </c>
      <c r="BC174" s="44">
        <f t="shared" ca="1" si="34"/>
        <v>0</v>
      </c>
      <c r="BD174" s="44">
        <f t="shared" ca="1" si="35"/>
        <v>0</v>
      </c>
      <c r="BE174" s="44">
        <f t="shared" ca="1" si="36"/>
        <v>0</v>
      </c>
      <c r="BF174" s="44">
        <f t="shared" ca="1" si="37"/>
        <v>0</v>
      </c>
      <c r="BG174" s="44">
        <f t="shared" ca="1" si="38"/>
        <v>0</v>
      </c>
      <c r="BH174" s="44">
        <f t="shared" ca="1" si="39"/>
        <v>0</v>
      </c>
      <c r="BI174" s="44">
        <f t="shared" ca="1" si="40"/>
        <v>0</v>
      </c>
      <c r="BJ174" s="44">
        <f t="shared" ca="1" si="41"/>
        <v>0</v>
      </c>
      <c r="BK174" s="44">
        <f t="shared" ca="1" si="42"/>
        <v>0</v>
      </c>
      <c r="BL174" s="44">
        <f t="shared" ca="1" si="43"/>
        <v>0</v>
      </c>
      <c r="BM174" s="44">
        <f t="shared" ca="1" si="44"/>
        <v>0</v>
      </c>
      <c r="BN174" s="44">
        <f t="shared" ca="1" si="45"/>
        <v>0</v>
      </c>
      <c r="BO174" s="44">
        <f t="shared" ca="1" si="46"/>
        <v>0</v>
      </c>
      <c r="BP174" s="44">
        <f t="shared" ca="1" si="47"/>
        <v>0</v>
      </c>
      <c r="BQ174" s="44">
        <f t="shared" ca="1" si="48"/>
        <v>0</v>
      </c>
      <c r="BR174" s="44">
        <f t="shared" ca="1" si="49"/>
        <v>0</v>
      </c>
      <c r="BS174" s="44">
        <f t="shared" ca="1" si="50"/>
        <v>0</v>
      </c>
      <c r="BT174" s="44">
        <f t="shared" ca="1" si="51"/>
        <v>0</v>
      </c>
      <c r="BU174" s="44">
        <f t="shared" ca="1" si="52"/>
        <v>0</v>
      </c>
      <c r="BV174" s="44">
        <f t="shared" ca="1" si="53"/>
        <v>0</v>
      </c>
      <c r="BW174" s="44">
        <f t="shared" ca="1" si="54"/>
        <v>0</v>
      </c>
      <c r="BX174" s="44">
        <f t="shared" ca="1" si="55"/>
        <v>0</v>
      </c>
      <c r="BY174" s="44">
        <f t="shared" ca="1" si="56"/>
        <v>0</v>
      </c>
      <c r="BZ174" s="44">
        <f t="shared" ca="1" si="57"/>
        <v>0</v>
      </c>
      <c r="CA174" s="44">
        <f t="shared" ca="1" si="58"/>
        <v>0</v>
      </c>
      <c r="CB174" s="44">
        <f t="shared" ca="1" si="59"/>
        <v>0</v>
      </c>
    </row>
    <row r="175" spans="1:80" x14ac:dyDescent="0.25">
      <c r="A175" s="129">
        <v>108</v>
      </c>
      <c r="B175" s="44"/>
      <c r="C175" s="44">
        <f t="shared" ca="1" si="62"/>
        <v>0</v>
      </c>
      <c r="D175" s="44">
        <f t="shared" ca="1" si="62"/>
        <v>0</v>
      </c>
      <c r="E175" s="44">
        <f t="shared" ca="1" si="62"/>
        <v>0</v>
      </c>
      <c r="F175" s="44">
        <f t="shared" ca="1" si="61"/>
        <v>0</v>
      </c>
      <c r="G175" s="44">
        <f t="shared" ca="1" si="61"/>
        <v>0</v>
      </c>
      <c r="H175" s="44">
        <f t="shared" ca="1" si="61"/>
        <v>0</v>
      </c>
      <c r="I175" s="44">
        <f t="shared" ca="1" si="61"/>
        <v>0</v>
      </c>
      <c r="J175" s="44">
        <f t="shared" ca="1" si="61"/>
        <v>0</v>
      </c>
      <c r="K175" s="44">
        <f t="shared" ca="1" si="61"/>
        <v>0</v>
      </c>
      <c r="L175" s="44">
        <f t="shared" ca="1" si="63"/>
        <v>0</v>
      </c>
      <c r="M175" s="44">
        <f t="shared" ca="1" si="63"/>
        <v>0</v>
      </c>
      <c r="N175" s="44">
        <f t="shared" ca="1" si="63"/>
        <v>0</v>
      </c>
      <c r="O175" s="44">
        <f t="shared" ca="1" si="77"/>
        <v>0</v>
      </c>
      <c r="P175" s="44">
        <f t="shared" ca="1" si="64"/>
        <v>0</v>
      </c>
      <c r="Q175" s="44">
        <f t="shared" ca="1" si="65"/>
        <v>0</v>
      </c>
      <c r="R175" s="44">
        <f t="shared" ca="1" si="66"/>
        <v>0</v>
      </c>
      <c r="S175" s="44">
        <f t="shared" ca="1" si="67"/>
        <v>0</v>
      </c>
      <c r="T175" s="44">
        <f t="shared" ca="1" si="68"/>
        <v>0</v>
      </c>
      <c r="U175" s="44">
        <f t="shared" ca="1" si="69"/>
        <v>0</v>
      </c>
      <c r="V175" s="44">
        <f t="shared" ca="1" si="70"/>
        <v>0</v>
      </c>
      <c r="W175" s="44">
        <f t="shared" ca="1" si="71"/>
        <v>0</v>
      </c>
      <c r="X175" s="44">
        <f t="shared" ca="1" si="72"/>
        <v>0</v>
      </c>
      <c r="Y175" s="44">
        <f t="shared" ca="1" si="73"/>
        <v>0</v>
      </c>
      <c r="Z175" s="44">
        <f t="shared" ca="1" si="74"/>
        <v>0</v>
      </c>
      <c r="AA175" s="44">
        <f t="shared" ca="1" si="75"/>
        <v>0</v>
      </c>
      <c r="AB175" s="44">
        <f t="shared" ca="1" si="76"/>
        <v>0</v>
      </c>
      <c r="BC175" s="44">
        <f t="shared" ca="1" si="34"/>
        <v>0</v>
      </c>
      <c r="BD175" s="44">
        <f t="shared" ca="1" si="35"/>
        <v>0</v>
      </c>
      <c r="BE175" s="44">
        <f t="shared" ca="1" si="36"/>
        <v>0</v>
      </c>
      <c r="BF175" s="44">
        <f t="shared" ca="1" si="37"/>
        <v>0</v>
      </c>
      <c r="BG175" s="44">
        <f t="shared" ca="1" si="38"/>
        <v>0</v>
      </c>
      <c r="BH175" s="44">
        <f t="shared" ca="1" si="39"/>
        <v>0</v>
      </c>
      <c r="BI175" s="44">
        <f t="shared" ca="1" si="40"/>
        <v>0</v>
      </c>
      <c r="BJ175" s="44">
        <f t="shared" ca="1" si="41"/>
        <v>0</v>
      </c>
      <c r="BK175" s="44">
        <f t="shared" ca="1" si="42"/>
        <v>0</v>
      </c>
      <c r="BL175" s="44">
        <f t="shared" ca="1" si="43"/>
        <v>0</v>
      </c>
      <c r="BM175" s="44">
        <f t="shared" ca="1" si="44"/>
        <v>0</v>
      </c>
      <c r="BN175" s="44">
        <f t="shared" ca="1" si="45"/>
        <v>0</v>
      </c>
      <c r="BO175" s="44">
        <f t="shared" ca="1" si="46"/>
        <v>0</v>
      </c>
      <c r="BP175" s="44">
        <f t="shared" ca="1" si="47"/>
        <v>0</v>
      </c>
      <c r="BQ175" s="44">
        <f t="shared" ca="1" si="48"/>
        <v>0</v>
      </c>
      <c r="BR175" s="44">
        <f t="shared" ca="1" si="49"/>
        <v>0</v>
      </c>
      <c r="BS175" s="44">
        <f t="shared" ca="1" si="50"/>
        <v>0</v>
      </c>
      <c r="BT175" s="44">
        <f t="shared" ca="1" si="51"/>
        <v>0</v>
      </c>
      <c r="BU175" s="44">
        <f t="shared" ca="1" si="52"/>
        <v>0</v>
      </c>
      <c r="BV175" s="44">
        <f t="shared" ca="1" si="53"/>
        <v>0</v>
      </c>
      <c r="BW175" s="44">
        <f t="shared" ca="1" si="54"/>
        <v>0</v>
      </c>
      <c r="BX175" s="44">
        <f t="shared" ca="1" si="55"/>
        <v>0</v>
      </c>
      <c r="BY175" s="44">
        <f t="shared" ca="1" si="56"/>
        <v>0</v>
      </c>
      <c r="BZ175" s="44">
        <f t="shared" ca="1" si="57"/>
        <v>0</v>
      </c>
      <c r="CA175" s="44">
        <f t="shared" ca="1" si="58"/>
        <v>0</v>
      </c>
      <c r="CB175" s="44">
        <f t="shared" ca="1" si="59"/>
        <v>0</v>
      </c>
    </row>
    <row r="176" spans="1:80" x14ac:dyDescent="0.25">
      <c r="A176" s="129">
        <v>109</v>
      </c>
      <c r="B176" s="44"/>
      <c r="C176" s="44">
        <f t="shared" ca="1" si="62"/>
        <v>26</v>
      </c>
      <c r="D176" s="44">
        <f t="shared" ca="1" si="62"/>
        <v>26</v>
      </c>
      <c r="E176" s="44">
        <f t="shared" ca="1" si="62"/>
        <v>24</v>
      </c>
      <c r="F176" s="44">
        <f t="shared" ca="1" si="61"/>
        <v>17</v>
      </c>
      <c r="G176" s="44">
        <f t="shared" ca="1" si="61"/>
        <v>13</v>
      </c>
      <c r="H176" s="44">
        <f t="shared" ca="1" si="61"/>
        <v>12</v>
      </c>
      <c r="I176" s="44">
        <f t="shared" ca="1" si="61"/>
        <v>10</v>
      </c>
      <c r="J176" s="44">
        <f t="shared" ca="1" si="61"/>
        <v>9</v>
      </c>
      <c r="K176" s="44">
        <f t="shared" ca="1" si="61"/>
        <v>13</v>
      </c>
      <c r="L176" s="44">
        <f t="shared" ca="1" si="63"/>
        <v>16</v>
      </c>
      <c r="M176" s="44">
        <f t="shared" ca="1" si="63"/>
        <v>16</v>
      </c>
      <c r="N176" s="44">
        <f t="shared" ca="1" si="63"/>
        <v>21</v>
      </c>
      <c r="O176" s="44">
        <f t="shared" ca="1" si="77"/>
        <v>0</v>
      </c>
      <c r="P176" s="44">
        <f t="shared" ca="1" si="64"/>
        <v>0</v>
      </c>
      <c r="Q176" s="44">
        <f t="shared" ca="1" si="65"/>
        <v>0</v>
      </c>
      <c r="R176" s="44">
        <f t="shared" ca="1" si="66"/>
        <v>0</v>
      </c>
      <c r="S176" s="44">
        <f t="shared" ca="1" si="67"/>
        <v>0</v>
      </c>
      <c r="T176" s="44">
        <f t="shared" ca="1" si="68"/>
        <v>0</v>
      </c>
      <c r="U176" s="44">
        <f t="shared" ca="1" si="69"/>
        <v>0</v>
      </c>
      <c r="V176" s="44">
        <f t="shared" ca="1" si="70"/>
        <v>0</v>
      </c>
      <c r="W176" s="44">
        <f t="shared" ca="1" si="71"/>
        <v>0</v>
      </c>
      <c r="X176" s="44">
        <f t="shared" ca="1" si="72"/>
        <v>0</v>
      </c>
      <c r="Y176" s="44">
        <f t="shared" ca="1" si="73"/>
        <v>0</v>
      </c>
      <c r="Z176" s="44">
        <f t="shared" ca="1" si="74"/>
        <v>0</v>
      </c>
      <c r="AA176" s="44">
        <f t="shared" ca="1" si="75"/>
        <v>0</v>
      </c>
      <c r="AB176" s="44">
        <f t="shared" ca="1" si="76"/>
        <v>0</v>
      </c>
      <c r="BC176" s="44">
        <f t="shared" ca="1" si="34"/>
        <v>26.16</v>
      </c>
      <c r="BD176" s="44">
        <f t="shared" ca="1" si="35"/>
        <v>26.09</v>
      </c>
      <c r="BE176" s="44">
        <f t="shared" ca="1" si="36"/>
        <v>23.97</v>
      </c>
      <c r="BF176" s="44">
        <f t="shared" ca="1" si="37"/>
        <v>17.079999999999998</v>
      </c>
      <c r="BG176" s="44">
        <f t="shared" ca="1" si="38"/>
        <v>12.75</v>
      </c>
      <c r="BH176" s="44">
        <f t="shared" ca="1" si="39"/>
        <v>11.5</v>
      </c>
      <c r="BI176" s="44">
        <f t="shared" ca="1" si="40"/>
        <v>9.51</v>
      </c>
      <c r="BJ176" s="44">
        <f t="shared" ca="1" si="41"/>
        <v>8.8000000000000007</v>
      </c>
      <c r="BK176" s="44">
        <f t="shared" ca="1" si="42"/>
        <v>12.51</v>
      </c>
      <c r="BL176" s="44">
        <f t="shared" ca="1" si="43"/>
        <v>15.78</v>
      </c>
      <c r="BM176" s="44">
        <f t="shared" ca="1" si="44"/>
        <v>16.22</v>
      </c>
      <c r="BN176" s="44">
        <f t="shared" ca="1" si="45"/>
        <v>20.94</v>
      </c>
      <c r="BO176" s="44">
        <f t="shared" ca="1" si="46"/>
        <v>0</v>
      </c>
      <c r="BP176" s="44">
        <f t="shared" ca="1" si="47"/>
        <v>0</v>
      </c>
      <c r="BQ176" s="44">
        <f t="shared" ca="1" si="48"/>
        <v>0</v>
      </c>
      <c r="BR176" s="44">
        <f t="shared" ca="1" si="49"/>
        <v>0</v>
      </c>
      <c r="BS176" s="44">
        <f t="shared" ca="1" si="50"/>
        <v>0</v>
      </c>
      <c r="BT176" s="44">
        <f t="shared" ca="1" si="51"/>
        <v>0</v>
      </c>
      <c r="BU176" s="44">
        <f t="shared" ca="1" si="52"/>
        <v>0</v>
      </c>
      <c r="BV176" s="44">
        <f t="shared" ca="1" si="53"/>
        <v>0</v>
      </c>
      <c r="BW176" s="44">
        <f t="shared" ca="1" si="54"/>
        <v>0</v>
      </c>
      <c r="BX176" s="44">
        <f t="shared" ca="1" si="55"/>
        <v>0</v>
      </c>
      <c r="BY176" s="44">
        <f t="shared" ca="1" si="56"/>
        <v>0</v>
      </c>
      <c r="BZ176" s="44">
        <f t="shared" ca="1" si="57"/>
        <v>0</v>
      </c>
      <c r="CA176" s="44">
        <f t="shared" ca="1" si="58"/>
        <v>0</v>
      </c>
      <c r="CB176" s="44">
        <f t="shared" ca="1" si="59"/>
        <v>0</v>
      </c>
    </row>
    <row r="177" spans="1:80" x14ac:dyDescent="0.25">
      <c r="A177" s="129">
        <v>110</v>
      </c>
      <c r="B177" s="44"/>
      <c r="C177" s="44">
        <f t="shared" ca="1" si="62"/>
        <v>22</v>
      </c>
      <c r="D177" s="44">
        <f t="shared" ca="1" si="62"/>
        <v>20</v>
      </c>
      <c r="E177" s="44">
        <f t="shared" ca="1" si="62"/>
        <v>17</v>
      </c>
      <c r="F177" s="44">
        <f t="shared" ca="1" si="61"/>
        <v>21</v>
      </c>
      <c r="G177" s="44">
        <f t="shared" ca="1" si="61"/>
        <v>30</v>
      </c>
      <c r="H177" s="44">
        <f t="shared" ca="1" si="61"/>
        <v>35</v>
      </c>
      <c r="I177" s="44">
        <f t="shared" ca="1" si="61"/>
        <v>41</v>
      </c>
      <c r="J177" s="44">
        <f t="shared" ca="1" si="61"/>
        <v>40</v>
      </c>
      <c r="K177" s="44">
        <f t="shared" ca="1" si="61"/>
        <v>43</v>
      </c>
      <c r="L177" s="44">
        <f t="shared" ca="1" si="63"/>
        <v>46</v>
      </c>
      <c r="M177" s="44">
        <f t="shared" ca="1" si="63"/>
        <v>33</v>
      </c>
      <c r="N177" s="44">
        <f t="shared" ca="1" si="63"/>
        <v>25</v>
      </c>
      <c r="O177" s="44">
        <f t="shared" ca="1" si="77"/>
        <v>0</v>
      </c>
      <c r="P177" s="44">
        <f t="shared" ca="1" si="64"/>
        <v>0</v>
      </c>
      <c r="Q177" s="44">
        <f t="shared" ca="1" si="65"/>
        <v>0</v>
      </c>
      <c r="R177" s="44">
        <f t="shared" ca="1" si="66"/>
        <v>0</v>
      </c>
      <c r="S177" s="44">
        <f t="shared" ca="1" si="67"/>
        <v>0</v>
      </c>
      <c r="T177" s="44">
        <f t="shared" ca="1" si="68"/>
        <v>0</v>
      </c>
      <c r="U177" s="44">
        <f t="shared" ca="1" si="69"/>
        <v>0</v>
      </c>
      <c r="V177" s="44">
        <f t="shared" ca="1" si="70"/>
        <v>0</v>
      </c>
      <c r="W177" s="44">
        <f t="shared" ca="1" si="71"/>
        <v>0</v>
      </c>
      <c r="X177" s="44">
        <f t="shared" ca="1" si="72"/>
        <v>0</v>
      </c>
      <c r="Y177" s="44">
        <f t="shared" ca="1" si="73"/>
        <v>0</v>
      </c>
      <c r="Z177" s="44">
        <f t="shared" ca="1" si="74"/>
        <v>0</v>
      </c>
      <c r="AA177" s="44">
        <f t="shared" ca="1" si="75"/>
        <v>0</v>
      </c>
      <c r="AB177" s="44">
        <f t="shared" ca="1" si="76"/>
        <v>0</v>
      </c>
      <c r="BC177" s="44">
        <f t="shared" ca="1" si="34"/>
        <v>21.92</v>
      </c>
      <c r="BD177" s="44">
        <f t="shared" ca="1" si="35"/>
        <v>20.170000000000002</v>
      </c>
      <c r="BE177" s="44">
        <f t="shared" ca="1" si="36"/>
        <v>16.62</v>
      </c>
      <c r="BF177" s="44">
        <f t="shared" ca="1" si="37"/>
        <v>21.28</v>
      </c>
      <c r="BG177" s="44">
        <f t="shared" ca="1" si="38"/>
        <v>30.07</v>
      </c>
      <c r="BH177" s="44">
        <f t="shared" ca="1" si="39"/>
        <v>35.380000000000003</v>
      </c>
      <c r="BI177" s="44">
        <f t="shared" ca="1" si="40"/>
        <v>40.880000000000003</v>
      </c>
      <c r="BJ177" s="44">
        <f t="shared" ca="1" si="41"/>
        <v>39.880000000000003</v>
      </c>
      <c r="BK177" s="44">
        <f t="shared" ca="1" si="42"/>
        <v>42.74</v>
      </c>
      <c r="BL177" s="44">
        <f t="shared" ca="1" si="43"/>
        <v>45.99</v>
      </c>
      <c r="BM177" s="44">
        <f t="shared" ca="1" si="44"/>
        <v>32.57</v>
      </c>
      <c r="BN177" s="44">
        <f t="shared" ca="1" si="45"/>
        <v>24.53</v>
      </c>
      <c r="BO177" s="44">
        <f t="shared" ca="1" si="46"/>
        <v>0</v>
      </c>
      <c r="BP177" s="44">
        <f t="shared" ca="1" si="47"/>
        <v>0</v>
      </c>
      <c r="BQ177" s="44">
        <f t="shared" ca="1" si="48"/>
        <v>0</v>
      </c>
      <c r="BR177" s="44">
        <f t="shared" ca="1" si="49"/>
        <v>0</v>
      </c>
      <c r="BS177" s="44">
        <f t="shared" ca="1" si="50"/>
        <v>0</v>
      </c>
      <c r="BT177" s="44">
        <f t="shared" ca="1" si="51"/>
        <v>0</v>
      </c>
      <c r="BU177" s="44">
        <f t="shared" ca="1" si="52"/>
        <v>0</v>
      </c>
      <c r="BV177" s="44">
        <f t="shared" ca="1" si="53"/>
        <v>0</v>
      </c>
      <c r="BW177" s="44">
        <f t="shared" ca="1" si="54"/>
        <v>0</v>
      </c>
      <c r="BX177" s="44">
        <f t="shared" ca="1" si="55"/>
        <v>0</v>
      </c>
      <c r="BY177" s="44">
        <f t="shared" ca="1" si="56"/>
        <v>0</v>
      </c>
      <c r="BZ177" s="44">
        <f t="shared" ca="1" si="57"/>
        <v>0</v>
      </c>
      <c r="CA177" s="44">
        <f t="shared" ca="1" si="58"/>
        <v>0</v>
      </c>
      <c r="CB177" s="44">
        <f t="shared" ca="1" si="59"/>
        <v>0</v>
      </c>
    </row>
    <row r="178" spans="1:80" x14ac:dyDescent="0.25">
      <c r="A178" s="129">
        <v>111</v>
      </c>
      <c r="B178" s="44"/>
      <c r="C178" s="44">
        <f t="shared" ca="1" si="62"/>
        <v>139</v>
      </c>
      <c r="D178" s="44">
        <f t="shared" ca="1" si="62"/>
        <v>124</v>
      </c>
      <c r="E178" s="44">
        <f t="shared" ca="1" si="62"/>
        <v>107</v>
      </c>
      <c r="F178" s="44">
        <f t="shared" ca="1" si="61"/>
        <v>142</v>
      </c>
      <c r="G178" s="44">
        <f t="shared" ca="1" si="61"/>
        <v>201</v>
      </c>
      <c r="H178" s="44">
        <f t="shared" ca="1" si="61"/>
        <v>249</v>
      </c>
      <c r="I178" s="44">
        <f t="shared" ca="1" si="61"/>
        <v>277</v>
      </c>
      <c r="J178" s="44">
        <f t="shared" ca="1" si="61"/>
        <v>268</v>
      </c>
      <c r="K178" s="44">
        <f t="shared" ca="1" si="61"/>
        <v>303</v>
      </c>
      <c r="L178" s="44">
        <f t="shared" ca="1" si="63"/>
        <v>309</v>
      </c>
      <c r="M178" s="44">
        <f t="shared" ca="1" si="63"/>
        <v>222</v>
      </c>
      <c r="N178" s="44">
        <f t="shared" ca="1" si="63"/>
        <v>173</v>
      </c>
      <c r="O178" s="44">
        <f t="shared" ca="1" si="77"/>
        <v>0</v>
      </c>
      <c r="P178" s="44">
        <f t="shared" ca="1" si="64"/>
        <v>0</v>
      </c>
      <c r="Q178" s="44">
        <f t="shared" ca="1" si="65"/>
        <v>0</v>
      </c>
      <c r="R178" s="44">
        <f t="shared" ca="1" si="66"/>
        <v>0</v>
      </c>
      <c r="S178" s="44">
        <f t="shared" ca="1" si="67"/>
        <v>0</v>
      </c>
      <c r="T178" s="44">
        <f t="shared" ca="1" si="68"/>
        <v>0</v>
      </c>
      <c r="U178" s="44">
        <f t="shared" ca="1" si="69"/>
        <v>0</v>
      </c>
      <c r="V178" s="44">
        <f t="shared" ca="1" si="70"/>
        <v>0</v>
      </c>
      <c r="W178" s="44">
        <f t="shared" ca="1" si="71"/>
        <v>0</v>
      </c>
      <c r="X178" s="44">
        <f t="shared" ca="1" si="72"/>
        <v>0</v>
      </c>
      <c r="Y178" s="44">
        <f t="shared" ca="1" si="73"/>
        <v>0</v>
      </c>
      <c r="Z178" s="44">
        <f t="shared" ca="1" si="74"/>
        <v>0</v>
      </c>
      <c r="AA178" s="44">
        <f t="shared" ca="1" si="75"/>
        <v>0</v>
      </c>
      <c r="AB178" s="44">
        <f t="shared" ca="1" si="76"/>
        <v>0</v>
      </c>
      <c r="BC178" s="44">
        <f t="shared" ca="1" si="34"/>
        <v>139.09</v>
      </c>
      <c r="BD178" s="44">
        <f t="shared" ca="1" si="35"/>
        <v>123.53</v>
      </c>
      <c r="BE178" s="44">
        <f t="shared" ca="1" si="36"/>
        <v>107.05</v>
      </c>
      <c r="BF178" s="44">
        <f t="shared" ca="1" si="37"/>
        <v>142.08000000000001</v>
      </c>
      <c r="BG178" s="44">
        <f t="shared" ca="1" si="38"/>
        <v>201.43</v>
      </c>
      <c r="BH178" s="44">
        <f t="shared" ca="1" si="39"/>
        <v>249.33</v>
      </c>
      <c r="BI178" s="44">
        <f t="shared" ca="1" si="40"/>
        <v>276.73</v>
      </c>
      <c r="BJ178" s="44">
        <f t="shared" ca="1" si="41"/>
        <v>267.91000000000003</v>
      </c>
      <c r="BK178" s="44">
        <f t="shared" ca="1" si="42"/>
        <v>303.39</v>
      </c>
      <c r="BL178" s="44">
        <f t="shared" ca="1" si="43"/>
        <v>309.12</v>
      </c>
      <c r="BM178" s="44">
        <f t="shared" ca="1" si="44"/>
        <v>221.93</v>
      </c>
      <c r="BN178" s="44">
        <f t="shared" ca="1" si="45"/>
        <v>172.62</v>
      </c>
      <c r="BO178" s="44">
        <f t="shared" ca="1" si="46"/>
        <v>0</v>
      </c>
      <c r="BP178" s="44">
        <f t="shared" ca="1" si="47"/>
        <v>0</v>
      </c>
      <c r="BQ178" s="44">
        <f t="shared" ca="1" si="48"/>
        <v>0</v>
      </c>
      <c r="BR178" s="44">
        <f t="shared" ca="1" si="49"/>
        <v>0</v>
      </c>
      <c r="BS178" s="44">
        <f t="shared" ca="1" si="50"/>
        <v>0</v>
      </c>
      <c r="BT178" s="44">
        <f t="shared" ca="1" si="51"/>
        <v>0</v>
      </c>
      <c r="BU178" s="44">
        <f t="shared" ca="1" si="52"/>
        <v>0</v>
      </c>
      <c r="BV178" s="44">
        <f t="shared" ca="1" si="53"/>
        <v>0</v>
      </c>
      <c r="BW178" s="44">
        <f t="shared" ca="1" si="54"/>
        <v>0</v>
      </c>
      <c r="BX178" s="44">
        <f t="shared" ca="1" si="55"/>
        <v>0</v>
      </c>
      <c r="BY178" s="44">
        <f t="shared" ca="1" si="56"/>
        <v>0</v>
      </c>
      <c r="BZ178" s="44">
        <f t="shared" ca="1" si="57"/>
        <v>0</v>
      </c>
      <c r="CA178" s="44">
        <f t="shared" ca="1" si="58"/>
        <v>0</v>
      </c>
      <c r="CB178" s="44">
        <f t="shared" ca="1" si="59"/>
        <v>0</v>
      </c>
    </row>
    <row r="179" spans="1:80" x14ac:dyDescent="0.25">
      <c r="A179" s="129">
        <v>112</v>
      </c>
      <c r="B179" s="44"/>
      <c r="C179" s="44">
        <f t="shared" ca="1" si="62"/>
        <v>141</v>
      </c>
      <c r="D179" s="44">
        <f t="shared" ca="1" si="62"/>
        <v>125</v>
      </c>
      <c r="E179" s="44">
        <f t="shared" ca="1" si="62"/>
        <v>108</v>
      </c>
      <c r="F179" s="44">
        <f t="shared" ca="1" si="61"/>
        <v>143</v>
      </c>
      <c r="G179" s="44">
        <f t="shared" ca="1" si="61"/>
        <v>203</v>
      </c>
      <c r="H179" s="44">
        <f t="shared" ca="1" si="61"/>
        <v>251</v>
      </c>
      <c r="I179" s="44">
        <f t="shared" ca="1" si="61"/>
        <v>279</v>
      </c>
      <c r="J179" s="44">
        <f t="shared" ca="1" si="61"/>
        <v>270</v>
      </c>
      <c r="K179" s="44">
        <f t="shared" ca="1" si="61"/>
        <v>306</v>
      </c>
      <c r="L179" s="44">
        <f t="shared" ca="1" si="63"/>
        <v>312</v>
      </c>
      <c r="M179" s="44">
        <f t="shared" ca="1" si="63"/>
        <v>224</v>
      </c>
      <c r="N179" s="44">
        <f t="shared" ca="1" si="63"/>
        <v>174</v>
      </c>
      <c r="O179" s="44">
        <f t="shared" ca="1" si="77"/>
        <v>0</v>
      </c>
      <c r="P179" s="44">
        <f t="shared" ca="1" si="64"/>
        <v>0</v>
      </c>
      <c r="Q179" s="44">
        <f t="shared" ca="1" si="65"/>
        <v>0</v>
      </c>
      <c r="R179" s="44">
        <f t="shared" ca="1" si="66"/>
        <v>0</v>
      </c>
      <c r="S179" s="44">
        <f t="shared" ca="1" si="67"/>
        <v>0</v>
      </c>
      <c r="T179" s="44">
        <f t="shared" ca="1" si="68"/>
        <v>0</v>
      </c>
      <c r="U179" s="44">
        <f t="shared" ca="1" si="69"/>
        <v>0</v>
      </c>
      <c r="V179" s="44">
        <f t="shared" ca="1" si="70"/>
        <v>0</v>
      </c>
      <c r="W179" s="44">
        <f t="shared" ca="1" si="71"/>
        <v>0</v>
      </c>
      <c r="X179" s="44">
        <f t="shared" ca="1" si="72"/>
        <v>0</v>
      </c>
      <c r="Y179" s="44">
        <f t="shared" ca="1" si="73"/>
        <v>0</v>
      </c>
      <c r="Z179" s="44">
        <f t="shared" ca="1" si="74"/>
        <v>0</v>
      </c>
      <c r="AA179" s="44">
        <f t="shared" ca="1" si="75"/>
        <v>0</v>
      </c>
      <c r="AB179" s="44">
        <f t="shared" ca="1" si="76"/>
        <v>0</v>
      </c>
      <c r="BC179" s="44">
        <f t="shared" ca="1" si="34"/>
        <v>140.57</v>
      </c>
      <c r="BD179" s="44">
        <f t="shared" ca="1" si="35"/>
        <v>124.54</v>
      </c>
      <c r="BE179" s="44">
        <f t="shared" ca="1" si="36"/>
        <v>108.1</v>
      </c>
      <c r="BF179" s="44">
        <f t="shared" ca="1" si="37"/>
        <v>143.38999999999999</v>
      </c>
      <c r="BG179" s="44">
        <f t="shared" ca="1" si="38"/>
        <v>203.23</v>
      </c>
      <c r="BH179" s="44">
        <f t="shared" ca="1" si="39"/>
        <v>251.47</v>
      </c>
      <c r="BI179" s="44">
        <f t="shared" ca="1" si="40"/>
        <v>279.13</v>
      </c>
      <c r="BJ179" s="44">
        <f t="shared" ca="1" si="41"/>
        <v>269.99</v>
      </c>
      <c r="BK179" s="44">
        <f t="shared" ca="1" si="42"/>
        <v>305.86</v>
      </c>
      <c r="BL179" s="44">
        <f t="shared" ca="1" si="43"/>
        <v>311.64999999999998</v>
      </c>
      <c r="BM179" s="44">
        <f t="shared" ca="1" si="44"/>
        <v>223.66</v>
      </c>
      <c r="BN179" s="44">
        <f t="shared" ca="1" si="45"/>
        <v>174.01</v>
      </c>
      <c r="BO179" s="44">
        <f t="shared" ca="1" si="46"/>
        <v>0</v>
      </c>
      <c r="BP179" s="44">
        <f t="shared" ca="1" si="47"/>
        <v>0</v>
      </c>
      <c r="BQ179" s="44">
        <f t="shared" ca="1" si="48"/>
        <v>0</v>
      </c>
      <c r="BR179" s="44">
        <f t="shared" ca="1" si="49"/>
        <v>0</v>
      </c>
      <c r="BS179" s="44">
        <f t="shared" ca="1" si="50"/>
        <v>0</v>
      </c>
      <c r="BT179" s="44">
        <f t="shared" ca="1" si="51"/>
        <v>0</v>
      </c>
      <c r="BU179" s="44">
        <f t="shared" ca="1" si="52"/>
        <v>0</v>
      </c>
      <c r="BV179" s="44">
        <f t="shared" ca="1" si="53"/>
        <v>0</v>
      </c>
      <c r="BW179" s="44">
        <f t="shared" ca="1" si="54"/>
        <v>0</v>
      </c>
      <c r="BX179" s="44">
        <f t="shared" ca="1" si="55"/>
        <v>0</v>
      </c>
      <c r="BY179" s="44">
        <f t="shared" ca="1" si="56"/>
        <v>0</v>
      </c>
      <c r="BZ179" s="44">
        <f t="shared" ca="1" si="57"/>
        <v>0</v>
      </c>
      <c r="CA179" s="44">
        <f t="shared" ca="1" si="58"/>
        <v>0</v>
      </c>
      <c r="CB179" s="44">
        <f t="shared" ca="1" si="59"/>
        <v>0</v>
      </c>
    </row>
    <row r="180" spans="1:80" x14ac:dyDescent="0.25">
      <c r="A180" s="129">
        <v>113</v>
      </c>
      <c r="B180" s="44"/>
      <c r="C180" s="44">
        <f t="shared" ca="1" si="62"/>
        <v>174</v>
      </c>
      <c r="D180" s="44">
        <f t="shared" ca="1" si="62"/>
        <v>154</v>
      </c>
      <c r="E180" s="44">
        <f t="shared" ca="1" si="62"/>
        <v>136</v>
      </c>
      <c r="F180" s="44">
        <f t="shared" ca="1" si="61"/>
        <v>182</v>
      </c>
      <c r="G180" s="44">
        <f t="shared" ca="1" si="61"/>
        <v>258</v>
      </c>
      <c r="H180" s="44">
        <f t="shared" ca="1" si="61"/>
        <v>319</v>
      </c>
      <c r="I180" s="44">
        <f t="shared" ca="1" si="61"/>
        <v>357</v>
      </c>
      <c r="J180" s="44">
        <f t="shared" ca="1" si="61"/>
        <v>339</v>
      </c>
      <c r="K180" s="44">
        <f t="shared" ca="1" si="61"/>
        <v>389</v>
      </c>
      <c r="L180" s="44">
        <f t="shared" ca="1" si="63"/>
        <v>395</v>
      </c>
      <c r="M180" s="44">
        <f t="shared" ca="1" si="63"/>
        <v>287</v>
      </c>
      <c r="N180" s="44">
        <f t="shared" ca="1" si="63"/>
        <v>216</v>
      </c>
      <c r="O180" s="44">
        <f t="shared" ca="1" si="77"/>
        <v>0</v>
      </c>
      <c r="P180" s="44">
        <f t="shared" ca="1" si="64"/>
        <v>0</v>
      </c>
      <c r="Q180" s="44">
        <f t="shared" ca="1" si="65"/>
        <v>0</v>
      </c>
      <c r="R180" s="44">
        <f t="shared" ca="1" si="66"/>
        <v>0</v>
      </c>
      <c r="S180" s="44">
        <f t="shared" ca="1" si="67"/>
        <v>0</v>
      </c>
      <c r="T180" s="44">
        <f t="shared" ca="1" si="68"/>
        <v>0</v>
      </c>
      <c r="U180" s="44">
        <f t="shared" ca="1" si="69"/>
        <v>0</v>
      </c>
      <c r="V180" s="44">
        <f t="shared" ca="1" si="70"/>
        <v>0</v>
      </c>
      <c r="W180" s="44">
        <f t="shared" ca="1" si="71"/>
        <v>0</v>
      </c>
      <c r="X180" s="44">
        <f t="shared" ca="1" si="72"/>
        <v>0</v>
      </c>
      <c r="Y180" s="44">
        <f t="shared" ca="1" si="73"/>
        <v>0</v>
      </c>
      <c r="Z180" s="44">
        <f t="shared" ca="1" si="74"/>
        <v>0</v>
      </c>
      <c r="AA180" s="44">
        <f t="shared" ca="1" si="75"/>
        <v>0</v>
      </c>
      <c r="AB180" s="44">
        <f t="shared" ca="1" si="76"/>
        <v>0</v>
      </c>
      <c r="BC180" s="44">
        <f t="shared" ca="1" si="34"/>
        <v>173.93</v>
      </c>
      <c r="BD180" s="44">
        <f t="shared" ca="1" si="35"/>
        <v>154.41</v>
      </c>
      <c r="BE180" s="44">
        <f t="shared" ca="1" si="36"/>
        <v>135.66</v>
      </c>
      <c r="BF180" s="44">
        <f t="shared" ca="1" si="37"/>
        <v>182.47</v>
      </c>
      <c r="BG180" s="44">
        <f t="shared" ca="1" si="38"/>
        <v>257.99</v>
      </c>
      <c r="BH180" s="44">
        <f t="shared" ca="1" si="39"/>
        <v>318.52999999999997</v>
      </c>
      <c r="BI180" s="44">
        <f t="shared" ca="1" si="40"/>
        <v>357.18</v>
      </c>
      <c r="BJ180" s="44">
        <f t="shared" ca="1" si="41"/>
        <v>339.4</v>
      </c>
      <c r="BK180" s="44">
        <f t="shared" ca="1" si="42"/>
        <v>388.63</v>
      </c>
      <c r="BL180" s="44">
        <f t="shared" ca="1" si="43"/>
        <v>395.34</v>
      </c>
      <c r="BM180" s="44">
        <f t="shared" ca="1" si="44"/>
        <v>287.3</v>
      </c>
      <c r="BN180" s="44">
        <f t="shared" ca="1" si="45"/>
        <v>216.23</v>
      </c>
      <c r="BO180" s="44">
        <f t="shared" ca="1" si="46"/>
        <v>0</v>
      </c>
      <c r="BP180" s="44">
        <f t="shared" ca="1" si="47"/>
        <v>0</v>
      </c>
      <c r="BQ180" s="44">
        <f t="shared" ca="1" si="48"/>
        <v>0</v>
      </c>
      <c r="BR180" s="44">
        <f t="shared" ca="1" si="49"/>
        <v>0</v>
      </c>
      <c r="BS180" s="44">
        <f t="shared" ca="1" si="50"/>
        <v>0</v>
      </c>
      <c r="BT180" s="44">
        <f t="shared" ca="1" si="51"/>
        <v>0</v>
      </c>
      <c r="BU180" s="44">
        <f t="shared" ca="1" si="52"/>
        <v>0</v>
      </c>
      <c r="BV180" s="44">
        <f t="shared" ca="1" si="53"/>
        <v>0</v>
      </c>
      <c r="BW180" s="44">
        <f t="shared" ca="1" si="54"/>
        <v>0</v>
      </c>
      <c r="BX180" s="44">
        <f t="shared" ca="1" si="55"/>
        <v>0</v>
      </c>
      <c r="BY180" s="44">
        <f t="shared" ca="1" si="56"/>
        <v>0</v>
      </c>
      <c r="BZ180" s="44">
        <f t="shared" ca="1" si="57"/>
        <v>0</v>
      </c>
      <c r="CA180" s="44">
        <f t="shared" ca="1" si="58"/>
        <v>0</v>
      </c>
      <c r="CB180" s="44">
        <f t="shared" ca="1" si="59"/>
        <v>0</v>
      </c>
    </row>
    <row r="181" spans="1:80" x14ac:dyDescent="0.25">
      <c r="A181" s="129">
        <v>114</v>
      </c>
      <c r="B181" s="44"/>
      <c r="C181" s="44">
        <f t="shared" ca="1" si="62"/>
        <v>212</v>
      </c>
      <c r="D181" s="44">
        <f t="shared" ca="1" si="62"/>
        <v>190</v>
      </c>
      <c r="E181" s="44">
        <f t="shared" ca="1" si="62"/>
        <v>169</v>
      </c>
      <c r="F181" s="44">
        <f t="shared" ca="1" si="61"/>
        <v>231</v>
      </c>
      <c r="G181" s="44">
        <f t="shared" ca="1" si="61"/>
        <v>316</v>
      </c>
      <c r="H181" s="44">
        <f t="shared" ca="1" si="61"/>
        <v>403</v>
      </c>
      <c r="I181" s="44">
        <f t="shared" ca="1" si="61"/>
        <v>448</v>
      </c>
      <c r="J181" s="44">
        <f t="shared" ca="1" si="61"/>
        <v>413</v>
      </c>
      <c r="K181" s="44">
        <f t="shared" ca="1" si="61"/>
        <v>472</v>
      </c>
      <c r="L181" s="44">
        <f t="shared" ca="1" si="63"/>
        <v>478</v>
      </c>
      <c r="M181" s="44">
        <f t="shared" ca="1" si="63"/>
        <v>343</v>
      </c>
      <c r="N181" s="44">
        <f t="shared" ca="1" si="63"/>
        <v>261</v>
      </c>
      <c r="O181" s="44">
        <f t="shared" ca="1" si="77"/>
        <v>0</v>
      </c>
      <c r="P181" s="44">
        <f t="shared" ca="1" si="64"/>
        <v>0</v>
      </c>
      <c r="Q181" s="44">
        <f t="shared" ca="1" si="65"/>
        <v>0</v>
      </c>
      <c r="R181" s="44">
        <f t="shared" ca="1" si="66"/>
        <v>0</v>
      </c>
      <c r="S181" s="44">
        <f t="shared" ca="1" si="67"/>
        <v>0</v>
      </c>
      <c r="T181" s="44">
        <f t="shared" ca="1" si="68"/>
        <v>0</v>
      </c>
      <c r="U181" s="44">
        <f t="shared" ca="1" si="69"/>
        <v>0</v>
      </c>
      <c r="V181" s="44">
        <f t="shared" ca="1" si="70"/>
        <v>0</v>
      </c>
      <c r="W181" s="44">
        <f t="shared" ca="1" si="71"/>
        <v>0</v>
      </c>
      <c r="X181" s="44">
        <f t="shared" ca="1" si="72"/>
        <v>0</v>
      </c>
      <c r="Y181" s="44">
        <f t="shared" ca="1" si="73"/>
        <v>0</v>
      </c>
      <c r="Z181" s="44">
        <f t="shared" ca="1" si="74"/>
        <v>0</v>
      </c>
      <c r="AA181" s="44">
        <f t="shared" ca="1" si="75"/>
        <v>0</v>
      </c>
      <c r="AB181" s="44">
        <f t="shared" ca="1" si="76"/>
        <v>0</v>
      </c>
      <c r="BC181" s="44">
        <f t="shared" ca="1" si="34"/>
        <v>211.61</v>
      </c>
      <c r="BD181" s="44">
        <f t="shared" ca="1" si="35"/>
        <v>190.34</v>
      </c>
      <c r="BE181" s="44">
        <f t="shared" ca="1" si="36"/>
        <v>168.6</v>
      </c>
      <c r="BF181" s="44">
        <f t="shared" ca="1" si="37"/>
        <v>231.43</v>
      </c>
      <c r="BG181" s="44">
        <f t="shared" ca="1" si="38"/>
        <v>315.64</v>
      </c>
      <c r="BH181" s="44">
        <f t="shared" ca="1" si="39"/>
        <v>402.61</v>
      </c>
      <c r="BI181" s="44">
        <f t="shared" ca="1" si="40"/>
        <v>448.22</v>
      </c>
      <c r="BJ181" s="44">
        <f t="shared" ca="1" si="41"/>
        <v>413.18</v>
      </c>
      <c r="BK181" s="44">
        <f t="shared" ca="1" si="42"/>
        <v>471.98</v>
      </c>
      <c r="BL181" s="44">
        <f t="shared" ca="1" si="43"/>
        <v>478.47</v>
      </c>
      <c r="BM181" s="44">
        <f t="shared" ca="1" si="44"/>
        <v>343.3</v>
      </c>
      <c r="BN181" s="44">
        <f t="shared" ca="1" si="45"/>
        <v>260.62</v>
      </c>
      <c r="BO181" s="44">
        <f t="shared" ca="1" si="46"/>
        <v>0</v>
      </c>
      <c r="BP181" s="44">
        <f t="shared" ca="1" si="47"/>
        <v>0</v>
      </c>
      <c r="BQ181" s="44">
        <f t="shared" ca="1" si="48"/>
        <v>0</v>
      </c>
      <c r="BR181" s="44">
        <f t="shared" ca="1" si="49"/>
        <v>0</v>
      </c>
      <c r="BS181" s="44">
        <f t="shared" ca="1" si="50"/>
        <v>0</v>
      </c>
      <c r="BT181" s="44">
        <f t="shared" ca="1" si="51"/>
        <v>0</v>
      </c>
      <c r="BU181" s="44">
        <f t="shared" ca="1" si="52"/>
        <v>0</v>
      </c>
      <c r="BV181" s="44">
        <f t="shared" ca="1" si="53"/>
        <v>0</v>
      </c>
      <c r="BW181" s="44">
        <f t="shared" ca="1" si="54"/>
        <v>0</v>
      </c>
      <c r="BX181" s="44">
        <f t="shared" ca="1" si="55"/>
        <v>0</v>
      </c>
      <c r="BY181" s="44">
        <f t="shared" ca="1" si="56"/>
        <v>0</v>
      </c>
      <c r="BZ181" s="44">
        <f t="shared" ca="1" si="57"/>
        <v>0</v>
      </c>
      <c r="CA181" s="44">
        <f t="shared" ca="1" si="58"/>
        <v>0</v>
      </c>
      <c r="CB181" s="44">
        <f t="shared" ca="1" si="59"/>
        <v>0</v>
      </c>
    </row>
    <row r="182" spans="1:80" x14ac:dyDescent="0.25">
      <c r="A182" s="129">
        <v>115</v>
      </c>
      <c r="B182" s="44"/>
      <c r="C182" s="44">
        <f t="shared" ca="1" si="62"/>
        <v>25</v>
      </c>
      <c r="D182" s="44">
        <f t="shared" ca="1" si="62"/>
        <v>27</v>
      </c>
      <c r="E182" s="44">
        <f t="shared" ca="1" si="62"/>
        <v>24</v>
      </c>
      <c r="F182" s="44">
        <f t="shared" ca="1" si="61"/>
        <v>18</v>
      </c>
      <c r="G182" s="44">
        <f t="shared" ca="1" si="61"/>
        <v>17</v>
      </c>
      <c r="H182" s="44">
        <f t="shared" ca="1" si="61"/>
        <v>17</v>
      </c>
      <c r="I182" s="44">
        <f t="shared" ca="1" si="61"/>
        <v>17</v>
      </c>
      <c r="J182" s="44">
        <f t="shared" ca="1" si="61"/>
        <v>15</v>
      </c>
      <c r="K182" s="44">
        <f t="shared" ca="1" si="61"/>
        <v>18</v>
      </c>
      <c r="L182" s="44">
        <f t="shared" ca="1" si="63"/>
        <v>20</v>
      </c>
      <c r="M182" s="44">
        <f t="shared" ca="1" si="63"/>
        <v>20</v>
      </c>
      <c r="N182" s="44">
        <f t="shared" ca="1" si="63"/>
        <v>21</v>
      </c>
      <c r="O182" s="44">
        <f t="shared" ca="1" si="77"/>
        <v>0</v>
      </c>
      <c r="P182" s="44">
        <f t="shared" ca="1" si="64"/>
        <v>0</v>
      </c>
      <c r="Q182" s="44">
        <f t="shared" ca="1" si="65"/>
        <v>0</v>
      </c>
      <c r="R182" s="44">
        <f t="shared" ca="1" si="66"/>
        <v>0</v>
      </c>
      <c r="S182" s="44">
        <f t="shared" ca="1" si="67"/>
        <v>0</v>
      </c>
      <c r="T182" s="44">
        <f t="shared" ca="1" si="68"/>
        <v>0</v>
      </c>
      <c r="U182" s="44">
        <f t="shared" ca="1" si="69"/>
        <v>0</v>
      </c>
      <c r="V182" s="44">
        <f t="shared" ca="1" si="70"/>
        <v>0</v>
      </c>
      <c r="W182" s="44">
        <f t="shared" ca="1" si="71"/>
        <v>0</v>
      </c>
      <c r="X182" s="44">
        <f t="shared" ca="1" si="72"/>
        <v>0</v>
      </c>
      <c r="Y182" s="44">
        <f t="shared" ca="1" si="73"/>
        <v>0</v>
      </c>
      <c r="Z182" s="44">
        <f t="shared" ca="1" si="74"/>
        <v>0</v>
      </c>
      <c r="AA182" s="44">
        <f t="shared" ca="1" si="75"/>
        <v>0</v>
      </c>
      <c r="AB182" s="44">
        <f t="shared" ca="1" si="76"/>
        <v>0</v>
      </c>
      <c r="BC182" s="44">
        <f t="shared" ca="1" si="34"/>
        <v>25.38</v>
      </c>
      <c r="BD182" s="44">
        <f t="shared" ca="1" si="35"/>
        <v>27.13</v>
      </c>
      <c r="BE182" s="44">
        <f t="shared" ca="1" si="36"/>
        <v>23.87</v>
      </c>
      <c r="BF182" s="44">
        <f t="shared" ca="1" si="37"/>
        <v>17.95</v>
      </c>
      <c r="BG182" s="44">
        <f t="shared" ca="1" si="38"/>
        <v>17.2</v>
      </c>
      <c r="BH182" s="44">
        <f t="shared" ca="1" si="39"/>
        <v>16.98</v>
      </c>
      <c r="BI182" s="44">
        <f t="shared" ca="1" si="40"/>
        <v>16.57</v>
      </c>
      <c r="BJ182" s="44">
        <f t="shared" ca="1" si="41"/>
        <v>14.64</v>
      </c>
      <c r="BK182" s="44">
        <f t="shared" ca="1" si="42"/>
        <v>18.010000000000002</v>
      </c>
      <c r="BL182" s="44">
        <f t="shared" ca="1" si="43"/>
        <v>20.36</v>
      </c>
      <c r="BM182" s="44">
        <f t="shared" ca="1" si="44"/>
        <v>19.71</v>
      </c>
      <c r="BN182" s="44">
        <f t="shared" ca="1" si="45"/>
        <v>20.66</v>
      </c>
      <c r="BO182" s="44">
        <f t="shared" ca="1" si="46"/>
        <v>0</v>
      </c>
      <c r="BP182" s="44">
        <f t="shared" ca="1" si="47"/>
        <v>0</v>
      </c>
      <c r="BQ182" s="44">
        <f t="shared" ca="1" si="48"/>
        <v>0</v>
      </c>
      <c r="BR182" s="44">
        <f t="shared" ca="1" si="49"/>
        <v>0</v>
      </c>
      <c r="BS182" s="44">
        <f t="shared" ca="1" si="50"/>
        <v>0</v>
      </c>
      <c r="BT182" s="44">
        <f t="shared" ca="1" si="51"/>
        <v>0</v>
      </c>
      <c r="BU182" s="44">
        <f t="shared" ca="1" si="52"/>
        <v>0</v>
      </c>
      <c r="BV182" s="44">
        <f t="shared" ca="1" si="53"/>
        <v>0</v>
      </c>
      <c r="BW182" s="44">
        <f t="shared" ca="1" si="54"/>
        <v>0</v>
      </c>
      <c r="BX182" s="44">
        <f t="shared" ca="1" si="55"/>
        <v>0</v>
      </c>
      <c r="BY182" s="44">
        <f t="shared" ca="1" si="56"/>
        <v>0</v>
      </c>
      <c r="BZ182" s="44">
        <f t="shared" ca="1" si="57"/>
        <v>0</v>
      </c>
      <c r="CA182" s="44">
        <f t="shared" ca="1" si="58"/>
        <v>0</v>
      </c>
      <c r="CB182" s="44">
        <f t="shared" ca="1" si="59"/>
        <v>0</v>
      </c>
    </row>
    <row r="183" spans="1:80" x14ac:dyDescent="0.25">
      <c r="A183" s="129">
        <v>116</v>
      </c>
      <c r="B183" s="44"/>
      <c r="C183" s="44">
        <f t="shared" ca="1" si="62"/>
        <v>6</v>
      </c>
      <c r="D183" s="44">
        <f t="shared" ca="1" si="62"/>
        <v>6</v>
      </c>
      <c r="E183" s="44">
        <f t="shared" ca="1" si="62"/>
        <v>5</v>
      </c>
      <c r="F183" s="44">
        <f t="shared" ca="1" si="61"/>
        <v>4</v>
      </c>
      <c r="G183" s="44">
        <f t="shared" ca="1" si="61"/>
        <v>3</v>
      </c>
      <c r="H183" s="44">
        <f t="shared" ca="1" si="61"/>
        <v>2</v>
      </c>
      <c r="I183" s="44">
        <f t="shared" ca="1" si="61"/>
        <v>2</v>
      </c>
      <c r="J183" s="44">
        <f t="shared" ca="1" si="61"/>
        <v>2</v>
      </c>
      <c r="K183" s="44">
        <f t="shared" ca="1" si="61"/>
        <v>3</v>
      </c>
      <c r="L183" s="44">
        <f t="shared" ca="1" si="63"/>
        <v>3</v>
      </c>
      <c r="M183" s="44">
        <f t="shared" ca="1" si="63"/>
        <v>4</v>
      </c>
      <c r="N183" s="44">
        <f t="shared" ca="1" si="63"/>
        <v>5</v>
      </c>
      <c r="O183" s="44">
        <f t="shared" ca="1" si="77"/>
        <v>0</v>
      </c>
      <c r="P183" s="44">
        <f t="shared" ca="1" si="64"/>
        <v>0</v>
      </c>
      <c r="Q183" s="44">
        <f t="shared" ca="1" si="65"/>
        <v>0</v>
      </c>
      <c r="R183" s="44">
        <f t="shared" ca="1" si="66"/>
        <v>0</v>
      </c>
      <c r="S183" s="44">
        <f t="shared" ca="1" si="67"/>
        <v>0</v>
      </c>
      <c r="T183" s="44">
        <f t="shared" ca="1" si="68"/>
        <v>0</v>
      </c>
      <c r="U183" s="44">
        <f t="shared" ca="1" si="69"/>
        <v>0</v>
      </c>
      <c r="V183" s="44">
        <f t="shared" ca="1" si="70"/>
        <v>0</v>
      </c>
      <c r="W183" s="44">
        <f t="shared" ca="1" si="71"/>
        <v>0</v>
      </c>
      <c r="X183" s="44">
        <f t="shared" ca="1" si="72"/>
        <v>0</v>
      </c>
      <c r="Y183" s="44">
        <f t="shared" ca="1" si="73"/>
        <v>0</v>
      </c>
      <c r="Z183" s="44">
        <f t="shared" ca="1" si="74"/>
        <v>0</v>
      </c>
      <c r="AA183" s="44">
        <f t="shared" ca="1" si="75"/>
        <v>0</v>
      </c>
      <c r="AB183" s="44">
        <f t="shared" ca="1" si="76"/>
        <v>0</v>
      </c>
      <c r="BC183" s="44">
        <f t="shared" ca="1" si="34"/>
        <v>5.889999999999997</v>
      </c>
      <c r="BD183" s="44">
        <f t="shared" ca="1" si="35"/>
        <v>5.879999999999999</v>
      </c>
      <c r="BE183" s="44">
        <f t="shared" ca="1" si="36"/>
        <v>5.3900000000000006</v>
      </c>
      <c r="BF183" s="44">
        <f t="shared" ca="1" si="37"/>
        <v>3.7700000000000031</v>
      </c>
      <c r="BG183" s="44">
        <f t="shared" ca="1" si="38"/>
        <v>2.76</v>
      </c>
      <c r="BH183" s="44">
        <f t="shared" ca="1" si="39"/>
        <v>2.4700000000000006</v>
      </c>
      <c r="BI183" s="44">
        <f t="shared" ca="1" si="40"/>
        <v>2</v>
      </c>
      <c r="BJ183" s="44">
        <f t="shared" ca="1" si="41"/>
        <v>1.83</v>
      </c>
      <c r="BK183" s="44">
        <f t="shared" ca="1" si="42"/>
        <v>2.7000000000000011</v>
      </c>
      <c r="BL183" s="44">
        <f t="shared" ca="1" si="43"/>
        <v>3.4700000000000006</v>
      </c>
      <c r="BM183" s="44">
        <f t="shared" ca="1" si="44"/>
        <v>3.5700000000000003</v>
      </c>
      <c r="BN183" s="44">
        <f t="shared" ca="1" si="45"/>
        <v>4.68</v>
      </c>
      <c r="BO183" s="44">
        <f t="shared" ca="1" si="46"/>
        <v>0</v>
      </c>
      <c r="BP183" s="44">
        <f t="shared" ca="1" si="47"/>
        <v>0</v>
      </c>
      <c r="BQ183" s="44">
        <f t="shared" ca="1" si="48"/>
        <v>0</v>
      </c>
      <c r="BR183" s="44">
        <f t="shared" ca="1" si="49"/>
        <v>0</v>
      </c>
      <c r="BS183" s="44">
        <f t="shared" ca="1" si="50"/>
        <v>0</v>
      </c>
      <c r="BT183" s="44">
        <f t="shared" ca="1" si="51"/>
        <v>0</v>
      </c>
      <c r="BU183" s="44">
        <f t="shared" ca="1" si="52"/>
        <v>0</v>
      </c>
      <c r="BV183" s="44">
        <f t="shared" ca="1" si="53"/>
        <v>0</v>
      </c>
      <c r="BW183" s="44">
        <f t="shared" ca="1" si="54"/>
        <v>0</v>
      </c>
      <c r="BX183" s="44">
        <f t="shared" ca="1" si="55"/>
        <v>0</v>
      </c>
      <c r="BY183" s="44">
        <f t="shared" ca="1" si="56"/>
        <v>0</v>
      </c>
      <c r="BZ183" s="44">
        <f t="shared" ca="1" si="57"/>
        <v>0</v>
      </c>
      <c r="CA183" s="44">
        <f t="shared" ca="1" si="58"/>
        <v>0</v>
      </c>
      <c r="CB183" s="44">
        <f t="shared" ca="1" si="59"/>
        <v>0</v>
      </c>
    </row>
    <row r="184" spans="1:80" x14ac:dyDescent="0.25">
      <c r="A184" s="129">
        <v>117</v>
      </c>
      <c r="B184" s="44"/>
      <c r="C184" s="44">
        <f t="shared" ca="1" si="62"/>
        <v>20</v>
      </c>
      <c r="D184" s="44">
        <f t="shared" ca="1" si="62"/>
        <v>21</v>
      </c>
      <c r="E184" s="44">
        <f t="shared" ca="1" si="62"/>
        <v>19</v>
      </c>
      <c r="F184" s="44">
        <f t="shared" ca="1" si="61"/>
        <v>14</v>
      </c>
      <c r="G184" s="44">
        <f t="shared" ca="1" si="61"/>
        <v>11</v>
      </c>
      <c r="H184" s="44">
        <f t="shared" ca="1" si="61"/>
        <v>11</v>
      </c>
      <c r="I184" s="44">
        <f t="shared" ca="1" si="61"/>
        <v>9</v>
      </c>
      <c r="J184" s="44">
        <f t="shared" ca="1" si="61"/>
        <v>8</v>
      </c>
      <c r="K184" s="44">
        <f t="shared" ca="1" si="61"/>
        <v>10</v>
      </c>
      <c r="L184" s="44">
        <f t="shared" ca="1" si="63"/>
        <v>12</v>
      </c>
      <c r="M184" s="44">
        <f t="shared" ca="1" si="63"/>
        <v>12</v>
      </c>
      <c r="N184" s="44">
        <f t="shared" ca="1" si="63"/>
        <v>15</v>
      </c>
      <c r="O184" s="44">
        <f t="shared" ca="1" si="77"/>
        <v>0</v>
      </c>
      <c r="P184" s="44">
        <f t="shared" ca="1" si="64"/>
        <v>0</v>
      </c>
      <c r="Q184" s="44">
        <f t="shared" ca="1" si="65"/>
        <v>0</v>
      </c>
      <c r="R184" s="44">
        <f t="shared" ca="1" si="66"/>
        <v>0</v>
      </c>
      <c r="S184" s="44">
        <f t="shared" ca="1" si="67"/>
        <v>0</v>
      </c>
      <c r="T184" s="44">
        <f t="shared" ca="1" si="68"/>
        <v>0</v>
      </c>
      <c r="U184" s="44">
        <f t="shared" ca="1" si="69"/>
        <v>0</v>
      </c>
      <c r="V184" s="44">
        <f t="shared" ca="1" si="70"/>
        <v>0</v>
      </c>
      <c r="W184" s="44">
        <f t="shared" ca="1" si="71"/>
        <v>0</v>
      </c>
      <c r="X184" s="44">
        <f t="shared" ca="1" si="72"/>
        <v>0</v>
      </c>
      <c r="Y184" s="44">
        <f t="shared" ca="1" si="73"/>
        <v>0</v>
      </c>
      <c r="Z184" s="44">
        <f t="shared" ca="1" si="74"/>
        <v>0</v>
      </c>
      <c r="AA184" s="44">
        <f t="shared" ca="1" si="75"/>
        <v>0</v>
      </c>
      <c r="AB184" s="44">
        <f t="shared" ca="1" si="76"/>
        <v>0</v>
      </c>
      <c r="BC184" s="44">
        <f t="shared" ca="1" si="34"/>
        <v>20.46</v>
      </c>
      <c r="BD184" s="44">
        <f t="shared" ca="1" si="35"/>
        <v>21.39</v>
      </c>
      <c r="BE184" s="44">
        <f t="shared" ca="1" si="36"/>
        <v>19.22</v>
      </c>
      <c r="BF184" s="44">
        <f t="shared" ca="1" si="37"/>
        <v>13.5</v>
      </c>
      <c r="BG184" s="44">
        <f t="shared" ca="1" si="38"/>
        <v>11.12</v>
      </c>
      <c r="BH184" s="44">
        <f t="shared" ca="1" si="39"/>
        <v>10.83</v>
      </c>
      <c r="BI184" s="44">
        <f t="shared" ca="1" si="40"/>
        <v>9.23</v>
      </c>
      <c r="BJ184" s="44">
        <f t="shared" ca="1" si="41"/>
        <v>8.27</v>
      </c>
      <c r="BK184" s="44">
        <f t="shared" ca="1" si="42"/>
        <v>9.86</v>
      </c>
      <c r="BL184" s="44">
        <f t="shared" ca="1" si="43"/>
        <v>11.72</v>
      </c>
      <c r="BM184" s="44">
        <f t="shared" ca="1" si="44"/>
        <v>12.1</v>
      </c>
      <c r="BN184" s="44">
        <f t="shared" ca="1" si="45"/>
        <v>15.29</v>
      </c>
      <c r="BO184" s="44">
        <f t="shared" ca="1" si="46"/>
        <v>0</v>
      </c>
      <c r="BP184" s="44">
        <f t="shared" ca="1" si="47"/>
        <v>0</v>
      </c>
      <c r="BQ184" s="44">
        <f t="shared" ca="1" si="48"/>
        <v>0</v>
      </c>
      <c r="BR184" s="44">
        <f t="shared" ca="1" si="49"/>
        <v>0</v>
      </c>
      <c r="BS184" s="44">
        <f t="shared" ca="1" si="50"/>
        <v>0</v>
      </c>
      <c r="BT184" s="44">
        <f t="shared" ca="1" si="51"/>
        <v>0</v>
      </c>
      <c r="BU184" s="44">
        <f t="shared" ca="1" si="52"/>
        <v>0</v>
      </c>
      <c r="BV184" s="44">
        <f t="shared" ca="1" si="53"/>
        <v>0</v>
      </c>
      <c r="BW184" s="44">
        <f t="shared" ca="1" si="54"/>
        <v>0</v>
      </c>
      <c r="BX184" s="44">
        <f t="shared" ca="1" si="55"/>
        <v>0</v>
      </c>
      <c r="BY184" s="44">
        <f t="shared" ca="1" si="56"/>
        <v>0</v>
      </c>
      <c r="BZ184" s="44">
        <f t="shared" ca="1" si="57"/>
        <v>0</v>
      </c>
      <c r="CA184" s="44">
        <f t="shared" ca="1" si="58"/>
        <v>0</v>
      </c>
      <c r="CB184" s="44">
        <f t="shared" ca="1" si="59"/>
        <v>0</v>
      </c>
    </row>
    <row r="185" spans="1:80" x14ac:dyDescent="0.25">
      <c r="A185" s="129">
        <v>118</v>
      </c>
      <c r="B185" s="44"/>
      <c r="C185" s="44">
        <f t="shared" ca="1" si="62"/>
        <v>26</v>
      </c>
      <c r="D185" s="44">
        <f t="shared" ca="1" si="62"/>
        <v>26</v>
      </c>
      <c r="E185" s="44">
        <f t="shared" ca="1" si="62"/>
        <v>24</v>
      </c>
      <c r="F185" s="44">
        <f t="shared" ca="1" si="61"/>
        <v>17</v>
      </c>
      <c r="G185" s="44">
        <f t="shared" ca="1" si="61"/>
        <v>13</v>
      </c>
      <c r="H185" s="44">
        <f t="shared" ca="1" si="61"/>
        <v>12</v>
      </c>
      <c r="I185" s="44">
        <f t="shared" ca="1" si="61"/>
        <v>10</v>
      </c>
      <c r="J185" s="44">
        <f t="shared" ca="1" si="61"/>
        <v>9</v>
      </c>
      <c r="K185" s="44">
        <f t="shared" ca="1" si="61"/>
        <v>13</v>
      </c>
      <c r="L185" s="44">
        <f t="shared" ca="1" si="63"/>
        <v>16</v>
      </c>
      <c r="M185" s="44">
        <f t="shared" ca="1" si="63"/>
        <v>16</v>
      </c>
      <c r="N185" s="44">
        <f t="shared" ca="1" si="63"/>
        <v>21</v>
      </c>
      <c r="O185" s="44">
        <f t="shared" ca="1" si="77"/>
        <v>0</v>
      </c>
      <c r="P185" s="44">
        <f t="shared" ca="1" si="64"/>
        <v>0</v>
      </c>
      <c r="Q185" s="44">
        <f t="shared" ca="1" si="65"/>
        <v>0</v>
      </c>
      <c r="R185" s="44">
        <f t="shared" ca="1" si="66"/>
        <v>0</v>
      </c>
      <c r="S185" s="44">
        <f t="shared" ca="1" si="67"/>
        <v>0</v>
      </c>
      <c r="T185" s="44">
        <f t="shared" ca="1" si="68"/>
        <v>0</v>
      </c>
      <c r="U185" s="44">
        <f t="shared" ca="1" si="69"/>
        <v>0</v>
      </c>
      <c r="V185" s="44">
        <f t="shared" ca="1" si="70"/>
        <v>0</v>
      </c>
      <c r="W185" s="44">
        <f t="shared" ca="1" si="71"/>
        <v>0</v>
      </c>
      <c r="X185" s="44">
        <f t="shared" ca="1" si="72"/>
        <v>0</v>
      </c>
      <c r="Y185" s="44">
        <f t="shared" ca="1" si="73"/>
        <v>0</v>
      </c>
      <c r="Z185" s="44">
        <f t="shared" ca="1" si="74"/>
        <v>0</v>
      </c>
      <c r="AA185" s="44">
        <f t="shared" ca="1" si="75"/>
        <v>0</v>
      </c>
      <c r="AB185" s="44">
        <f t="shared" ca="1" si="76"/>
        <v>0</v>
      </c>
      <c r="BC185" s="44">
        <f t="shared" ca="1" si="34"/>
        <v>26.16</v>
      </c>
      <c r="BD185" s="44">
        <f t="shared" ca="1" si="35"/>
        <v>26.09</v>
      </c>
      <c r="BE185" s="44">
        <f t="shared" ca="1" si="36"/>
        <v>23.97</v>
      </c>
      <c r="BF185" s="44">
        <f t="shared" ca="1" si="37"/>
        <v>17.079999999999998</v>
      </c>
      <c r="BG185" s="44">
        <f t="shared" ca="1" si="38"/>
        <v>12.75</v>
      </c>
      <c r="BH185" s="44">
        <f t="shared" ca="1" si="39"/>
        <v>11.5</v>
      </c>
      <c r="BI185" s="44">
        <f t="shared" ca="1" si="40"/>
        <v>9.51</v>
      </c>
      <c r="BJ185" s="44">
        <f t="shared" ca="1" si="41"/>
        <v>8.8000000000000007</v>
      </c>
      <c r="BK185" s="44">
        <f t="shared" ca="1" si="42"/>
        <v>12.51</v>
      </c>
      <c r="BL185" s="44">
        <f t="shared" ca="1" si="43"/>
        <v>15.78</v>
      </c>
      <c r="BM185" s="44">
        <f t="shared" ca="1" si="44"/>
        <v>16.22</v>
      </c>
      <c r="BN185" s="44">
        <f t="shared" ca="1" si="45"/>
        <v>20.94</v>
      </c>
      <c r="BO185" s="44">
        <f t="shared" ca="1" si="46"/>
        <v>0</v>
      </c>
      <c r="BP185" s="44">
        <f t="shared" ca="1" si="47"/>
        <v>0</v>
      </c>
      <c r="BQ185" s="44">
        <f t="shared" ca="1" si="48"/>
        <v>0</v>
      </c>
      <c r="BR185" s="44">
        <f t="shared" ca="1" si="49"/>
        <v>0</v>
      </c>
      <c r="BS185" s="44">
        <f t="shared" ca="1" si="50"/>
        <v>0</v>
      </c>
      <c r="BT185" s="44">
        <f t="shared" ca="1" si="51"/>
        <v>0</v>
      </c>
      <c r="BU185" s="44">
        <f t="shared" ca="1" si="52"/>
        <v>0</v>
      </c>
      <c r="BV185" s="44">
        <f t="shared" ca="1" si="53"/>
        <v>0</v>
      </c>
      <c r="BW185" s="44">
        <f t="shared" ca="1" si="54"/>
        <v>0</v>
      </c>
      <c r="BX185" s="44">
        <f t="shared" ca="1" si="55"/>
        <v>0</v>
      </c>
      <c r="BY185" s="44">
        <f t="shared" ca="1" si="56"/>
        <v>0</v>
      </c>
      <c r="BZ185" s="44">
        <f t="shared" ca="1" si="57"/>
        <v>0</v>
      </c>
      <c r="CA185" s="44">
        <f t="shared" ca="1" si="58"/>
        <v>0</v>
      </c>
      <c r="CB185" s="44">
        <f t="shared" ca="1" si="59"/>
        <v>0</v>
      </c>
    </row>
    <row r="186" spans="1:80" x14ac:dyDescent="0.25">
      <c r="A186" s="129">
        <v>119</v>
      </c>
      <c r="B186" s="44"/>
      <c r="C186" s="44">
        <f t="shared" ca="1" si="62"/>
        <v>32</v>
      </c>
      <c r="D186" s="44">
        <f t="shared" ca="1" si="62"/>
        <v>32</v>
      </c>
      <c r="E186" s="44">
        <f t="shared" ca="1" si="62"/>
        <v>29</v>
      </c>
      <c r="F186" s="44">
        <f t="shared" ca="1" si="61"/>
        <v>21</v>
      </c>
      <c r="G186" s="44">
        <f t="shared" ca="1" si="61"/>
        <v>16</v>
      </c>
      <c r="H186" s="44">
        <f t="shared" ca="1" si="61"/>
        <v>14</v>
      </c>
      <c r="I186" s="44">
        <f t="shared" ca="1" si="61"/>
        <v>12</v>
      </c>
      <c r="J186" s="44">
        <f t="shared" ca="1" si="61"/>
        <v>11</v>
      </c>
      <c r="K186" s="44">
        <f t="shared" ca="1" si="61"/>
        <v>15</v>
      </c>
      <c r="L186" s="44">
        <f t="shared" ca="1" si="63"/>
        <v>19</v>
      </c>
      <c r="M186" s="44">
        <f t="shared" ca="1" si="63"/>
        <v>20</v>
      </c>
      <c r="N186" s="44">
        <f t="shared" ca="1" si="63"/>
        <v>26</v>
      </c>
      <c r="O186" s="44">
        <f t="shared" ca="1" si="77"/>
        <v>0</v>
      </c>
      <c r="P186" s="44">
        <f t="shared" ca="1" si="64"/>
        <v>0</v>
      </c>
      <c r="Q186" s="44">
        <f t="shared" ca="1" si="65"/>
        <v>0</v>
      </c>
      <c r="R186" s="44">
        <f t="shared" ca="1" si="66"/>
        <v>0</v>
      </c>
      <c r="S186" s="44">
        <f t="shared" ca="1" si="67"/>
        <v>0</v>
      </c>
      <c r="T186" s="44">
        <f t="shared" ca="1" si="68"/>
        <v>0</v>
      </c>
      <c r="U186" s="44">
        <f t="shared" ca="1" si="69"/>
        <v>0</v>
      </c>
      <c r="V186" s="44">
        <f t="shared" ca="1" si="70"/>
        <v>0</v>
      </c>
      <c r="W186" s="44">
        <f t="shared" ca="1" si="71"/>
        <v>0</v>
      </c>
      <c r="X186" s="44">
        <f t="shared" ca="1" si="72"/>
        <v>0</v>
      </c>
      <c r="Y186" s="44">
        <f t="shared" ca="1" si="73"/>
        <v>0</v>
      </c>
      <c r="Z186" s="44">
        <f t="shared" ca="1" si="74"/>
        <v>0</v>
      </c>
      <c r="AA186" s="44">
        <f t="shared" ca="1" si="75"/>
        <v>0</v>
      </c>
      <c r="AB186" s="44">
        <f t="shared" ca="1" si="76"/>
        <v>0</v>
      </c>
      <c r="BC186" s="44">
        <f t="shared" ca="1" si="34"/>
        <v>32.049999999999997</v>
      </c>
      <c r="BD186" s="44">
        <f t="shared" ca="1" si="35"/>
        <v>31.97</v>
      </c>
      <c r="BE186" s="44">
        <f t="shared" ca="1" si="36"/>
        <v>29.36</v>
      </c>
      <c r="BF186" s="44">
        <f t="shared" ca="1" si="37"/>
        <v>20.85</v>
      </c>
      <c r="BG186" s="44">
        <f t="shared" ca="1" si="38"/>
        <v>15.51</v>
      </c>
      <c r="BH186" s="44">
        <f t="shared" ca="1" si="39"/>
        <v>13.97</v>
      </c>
      <c r="BI186" s="44">
        <f t="shared" ca="1" si="40"/>
        <v>11.51</v>
      </c>
      <c r="BJ186" s="44">
        <f t="shared" ca="1" si="41"/>
        <v>10.63</v>
      </c>
      <c r="BK186" s="44">
        <f t="shared" ca="1" si="42"/>
        <v>15.21</v>
      </c>
      <c r="BL186" s="44">
        <f t="shared" ca="1" si="43"/>
        <v>19.25</v>
      </c>
      <c r="BM186" s="44">
        <f t="shared" ca="1" si="44"/>
        <v>19.79</v>
      </c>
      <c r="BN186" s="44">
        <f t="shared" ca="1" si="45"/>
        <v>25.62</v>
      </c>
      <c r="BO186" s="44">
        <f t="shared" ca="1" si="46"/>
        <v>0</v>
      </c>
      <c r="BP186" s="44">
        <f t="shared" ca="1" si="47"/>
        <v>0</v>
      </c>
      <c r="BQ186" s="44">
        <f t="shared" ca="1" si="48"/>
        <v>0</v>
      </c>
      <c r="BR186" s="44">
        <f t="shared" ca="1" si="49"/>
        <v>0</v>
      </c>
      <c r="BS186" s="44">
        <f t="shared" ca="1" si="50"/>
        <v>0</v>
      </c>
      <c r="BT186" s="44">
        <f t="shared" ca="1" si="51"/>
        <v>0</v>
      </c>
      <c r="BU186" s="44">
        <f t="shared" ca="1" si="52"/>
        <v>0</v>
      </c>
      <c r="BV186" s="44">
        <f t="shared" ca="1" si="53"/>
        <v>0</v>
      </c>
      <c r="BW186" s="44">
        <f t="shared" ca="1" si="54"/>
        <v>0</v>
      </c>
      <c r="BX186" s="44">
        <f t="shared" ca="1" si="55"/>
        <v>0</v>
      </c>
      <c r="BY186" s="44">
        <f t="shared" ca="1" si="56"/>
        <v>0</v>
      </c>
      <c r="BZ186" s="44">
        <f t="shared" ca="1" si="57"/>
        <v>0</v>
      </c>
      <c r="CA186" s="44">
        <f t="shared" ca="1" si="58"/>
        <v>0</v>
      </c>
      <c r="CB186" s="44">
        <f t="shared" ca="1" si="59"/>
        <v>0</v>
      </c>
    </row>
    <row r="187" spans="1:80" x14ac:dyDescent="0.25">
      <c r="A187" s="129">
        <v>120</v>
      </c>
      <c r="B187" s="44"/>
      <c r="C187" s="44">
        <f t="shared" ca="1" si="62"/>
        <v>44</v>
      </c>
      <c r="D187" s="44">
        <f t="shared" ca="1" si="62"/>
        <v>47</v>
      </c>
      <c r="E187" s="44">
        <f t="shared" ca="1" si="62"/>
        <v>45</v>
      </c>
      <c r="F187" s="44">
        <f t="shared" ca="1" si="61"/>
        <v>32</v>
      </c>
      <c r="G187" s="44">
        <f t="shared" ca="1" si="61"/>
        <v>26</v>
      </c>
      <c r="H187" s="44">
        <f t="shared" ca="1" si="61"/>
        <v>23</v>
      </c>
      <c r="I187" s="44">
        <f t="shared" ca="1" si="61"/>
        <v>19</v>
      </c>
      <c r="J187" s="44">
        <f t="shared" ca="1" si="61"/>
        <v>17</v>
      </c>
      <c r="K187" s="44">
        <f t="shared" ca="1" si="61"/>
        <v>17</v>
      </c>
      <c r="L187" s="44">
        <f t="shared" ca="1" si="63"/>
        <v>20</v>
      </c>
      <c r="M187" s="44">
        <f t="shared" ca="1" si="63"/>
        <v>23</v>
      </c>
      <c r="N187" s="44">
        <f t="shared" ca="1" si="63"/>
        <v>33</v>
      </c>
      <c r="O187" s="44">
        <f t="shared" ca="1" si="77"/>
        <v>0</v>
      </c>
      <c r="P187" s="44">
        <f t="shared" ca="1" si="64"/>
        <v>0</v>
      </c>
      <c r="Q187" s="44">
        <f t="shared" ca="1" si="65"/>
        <v>0</v>
      </c>
      <c r="R187" s="44">
        <f t="shared" ca="1" si="66"/>
        <v>0</v>
      </c>
      <c r="S187" s="44">
        <f t="shared" ca="1" si="67"/>
        <v>0</v>
      </c>
      <c r="T187" s="44">
        <f t="shared" ca="1" si="68"/>
        <v>0</v>
      </c>
      <c r="U187" s="44">
        <f t="shared" ca="1" si="69"/>
        <v>0</v>
      </c>
      <c r="V187" s="44">
        <f t="shared" ca="1" si="70"/>
        <v>0</v>
      </c>
      <c r="W187" s="44">
        <f t="shared" ca="1" si="71"/>
        <v>0</v>
      </c>
      <c r="X187" s="44">
        <f t="shared" ca="1" si="72"/>
        <v>0</v>
      </c>
      <c r="Y187" s="44">
        <f t="shared" ca="1" si="73"/>
        <v>0</v>
      </c>
      <c r="Z187" s="44">
        <f t="shared" ca="1" si="74"/>
        <v>0</v>
      </c>
      <c r="AA187" s="44">
        <f t="shared" ca="1" si="75"/>
        <v>0</v>
      </c>
      <c r="AB187" s="44">
        <f t="shared" ca="1" si="76"/>
        <v>0</v>
      </c>
      <c r="BC187" s="44">
        <f t="shared" ca="1" si="34"/>
        <v>44.18</v>
      </c>
      <c r="BD187" s="44">
        <f t="shared" ca="1" si="35"/>
        <v>46.99</v>
      </c>
      <c r="BE187" s="44">
        <f t="shared" ca="1" si="36"/>
        <v>44.7</v>
      </c>
      <c r="BF187" s="44">
        <f t="shared" ca="1" si="37"/>
        <v>32.15</v>
      </c>
      <c r="BG187" s="44">
        <f t="shared" ca="1" si="38"/>
        <v>25.74</v>
      </c>
      <c r="BH187" s="44">
        <f t="shared" ca="1" si="39"/>
        <v>22.89</v>
      </c>
      <c r="BI187" s="44">
        <f t="shared" ca="1" si="40"/>
        <v>19.18</v>
      </c>
      <c r="BJ187" s="44">
        <f t="shared" ca="1" si="41"/>
        <v>16.71</v>
      </c>
      <c r="BK187" s="44">
        <f t="shared" ca="1" si="42"/>
        <v>17.34</v>
      </c>
      <c r="BL187" s="44">
        <f t="shared" ca="1" si="43"/>
        <v>19.739999999999998</v>
      </c>
      <c r="BM187" s="44">
        <f t="shared" ca="1" si="44"/>
        <v>23.1</v>
      </c>
      <c r="BN187" s="44">
        <f t="shared" ca="1" si="45"/>
        <v>32.83</v>
      </c>
      <c r="BO187" s="44">
        <f t="shared" ca="1" si="46"/>
        <v>0</v>
      </c>
      <c r="BP187" s="44">
        <f t="shared" ca="1" si="47"/>
        <v>0</v>
      </c>
      <c r="BQ187" s="44">
        <f t="shared" ca="1" si="48"/>
        <v>0</v>
      </c>
      <c r="BR187" s="44">
        <f t="shared" ca="1" si="49"/>
        <v>0</v>
      </c>
      <c r="BS187" s="44">
        <f t="shared" ca="1" si="50"/>
        <v>0</v>
      </c>
      <c r="BT187" s="44">
        <f t="shared" ca="1" si="51"/>
        <v>0</v>
      </c>
      <c r="BU187" s="44">
        <f t="shared" ca="1" si="52"/>
        <v>0</v>
      </c>
      <c r="BV187" s="44">
        <f t="shared" ca="1" si="53"/>
        <v>0</v>
      </c>
      <c r="BW187" s="44">
        <f t="shared" ca="1" si="54"/>
        <v>0</v>
      </c>
      <c r="BX187" s="44">
        <f t="shared" ca="1" si="55"/>
        <v>0</v>
      </c>
      <c r="BY187" s="44">
        <f t="shared" ca="1" si="56"/>
        <v>0</v>
      </c>
      <c r="BZ187" s="44">
        <f t="shared" ca="1" si="57"/>
        <v>0</v>
      </c>
      <c r="CA187" s="44">
        <f t="shared" ca="1" si="58"/>
        <v>0</v>
      </c>
      <c r="CB187" s="44">
        <f t="shared" ca="1" si="59"/>
        <v>0</v>
      </c>
    </row>
    <row r="188" spans="1:80" x14ac:dyDescent="0.25">
      <c r="A188" s="129">
        <v>121</v>
      </c>
      <c r="B188" s="44"/>
      <c r="C188" s="44">
        <f t="shared" ca="1" si="62"/>
        <v>105</v>
      </c>
      <c r="D188" s="44">
        <f t="shared" ca="1" si="62"/>
        <v>111</v>
      </c>
      <c r="E188" s="44">
        <f t="shared" ca="1" si="62"/>
        <v>101</v>
      </c>
      <c r="F188" s="44">
        <f t="shared" ca="1" si="61"/>
        <v>78</v>
      </c>
      <c r="G188" s="44">
        <f t="shared" ca="1" si="61"/>
        <v>60</v>
      </c>
      <c r="H188" s="44">
        <f t="shared" ca="1" si="61"/>
        <v>54</v>
      </c>
      <c r="I188" s="44">
        <f t="shared" ca="1" si="61"/>
        <v>47</v>
      </c>
      <c r="J188" s="44">
        <f t="shared" ca="1" si="61"/>
        <v>41</v>
      </c>
      <c r="K188" s="44">
        <f t="shared" ca="1" si="61"/>
        <v>44</v>
      </c>
      <c r="L188" s="44">
        <f t="shared" ca="1" si="63"/>
        <v>50</v>
      </c>
      <c r="M188" s="44">
        <f t="shared" ca="1" si="63"/>
        <v>58</v>
      </c>
      <c r="N188" s="44">
        <f t="shared" ca="1" si="63"/>
        <v>78</v>
      </c>
      <c r="O188" s="44">
        <f t="shared" ca="1" si="77"/>
        <v>0</v>
      </c>
      <c r="P188" s="44">
        <f t="shared" ca="1" si="64"/>
        <v>0</v>
      </c>
      <c r="Q188" s="44">
        <f t="shared" ca="1" si="65"/>
        <v>0</v>
      </c>
      <c r="R188" s="44">
        <f t="shared" ca="1" si="66"/>
        <v>0</v>
      </c>
      <c r="S188" s="44">
        <f t="shared" ca="1" si="67"/>
        <v>0</v>
      </c>
      <c r="T188" s="44">
        <f t="shared" ca="1" si="68"/>
        <v>0</v>
      </c>
      <c r="U188" s="44">
        <f t="shared" ca="1" si="69"/>
        <v>0</v>
      </c>
      <c r="V188" s="44">
        <f t="shared" ca="1" si="70"/>
        <v>0</v>
      </c>
      <c r="W188" s="44">
        <f t="shared" ca="1" si="71"/>
        <v>0</v>
      </c>
      <c r="X188" s="44">
        <f t="shared" ca="1" si="72"/>
        <v>0</v>
      </c>
      <c r="Y188" s="44">
        <f t="shared" ca="1" si="73"/>
        <v>0</v>
      </c>
      <c r="Z188" s="44">
        <f t="shared" ca="1" si="74"/>
        <v>0</v>
      </c>
      <c r="AA188" s="44">
        <f t="shared" ca="1" si="75"/>
        <v>0</v>
      </c>
      <c r="AB188" s="44">
        <f t="shared" ca="1" si="76"/>
        <v>0</v>
      </c>
      <c r="BC188" s="44">
        <f t="shared" ca="1" si="34"/>
        <v>104.96</v>
      </c>
      <c r="BD188" s="44">
        <f t="shared" ca="1" si="35"/>
        <v>110.62</v>
      </c>
      <c r="BE188" s="44">
        <f t="shared" ca="1" si="36"/>
        <v>100.71</v>
      </c>
      <c r="BF188" s="44">
        <f t="shared" ca="1" si="37"/>
        <v>77.72</v>
      </c>
      <c r="BG188" s="44">
        <f t="shared" ca="1" si="38"/>
        <v>60.32</v>
      </c>
      <c r="BH188" s="44">
        <f t="shared" ca="1" si="39"/>
        <v>53.51</v>
      </c>
      <c r="BI188" s="44">
        <f t="shared" ca="1" si="40"/>
        <v>46.61</v>
      </c>
      <c r="BJ188" s="44">
        <f t="shared" ca="1" si="41"/>
        <v>41.41</v>
      </c>
      <c r="BK188" s="44">
        <f t="shared" ca="1" si="42"/>
        <v>43.93</v>
      </c>
      <c r="BL188" s="44">
        <f t="shared" ca="1" si="43"/>
        <v>49.97</v>
      </c>
      <c r="BM188" s="44">
        <f t="shared" ca="1" si="44"/>
        <v>57.98</v>
      </c>
      <c r="BN188" s="44">
        <f t="shared" ca="1" si="45"/>
        <v>77.97</v>
      </c>
      <c r="BO188" s="44">
        <f t="shared" ca="1" si="46"/>
        <v>0</v>
      </c>
      <c r="BP188" s="44">
        <f t="shared" ca="1" si="47"/>
        <v>0</v>
      </c>
      <c r="BQ188" s="44">
        <f t="shared" ca="1" si="48"/>
        <v>0</v>
      </c>
      <c r="BR188" s="44">
        <f t="shared" ca="1" si="49"/>
        <v>0</v>
      </c>
      <c r="BS188" s="44">
        <f t="shared" ca="1" si="50"/>
        <v>0</v>
      </c>
      <c r="BT188" s="44">
        <f t="shared" ca="1" si="51"/>
        <v>0</v>
      </c>
      <c r="BU188" s="44">
        <f t="shared" ca="1" si="52"/>
        <v>0</v>
      </c>
      <c r="BV188" s="44">
        <f t="shared" ca="1" si="53"/>
        <v>0</v>
      </c>
      <c r="BW188" s="44">
        <f t="shared" ca="1" si="54"/>
        <v>0</v>
      </c>
      <c r="BX188" s="44">
        <f t="shared" ca="1" si="55"/>
        <v>0</v>
      </c>
      <c r="BY188" s="44">
        <f t="shared" ca="1" si="56"/>
        <v>0</v>
      </c>
      <c r="BZ188" s="44">
        <f t="shared" ca="1" si="57"/>
        <v>0</v>
      </c>
      <c r="CA188" s="44">
        <f t="shared" ca="1" si="58"/>
        <v>0</v>
      </c>
      <c r="CB188" s="44">
        <f t="shared" ca="1" si="59"/>
        <v>0</v>
      </c>
    </row>
    <row r="189" spans="1:80" x14ac:dyDescent="0.25">
      <c r="A189" s="129">
        <v>122</v>
      </c>
      <c r="B189" s="44"/>
      <c r="C189" s="44">
        <f t="shared" ca="1" si="62"/>
        <v>120</v>
      </c>
      <c r="D189" s="44">
        <f t="shared" ca="1" si="62"/>
        <v>127</v>
      </c>
      <c r="E189" s="44">
        <f t="shared" ca="1" si="62"/>
        <v>115</v>
      </c>
      <c r="F189" s="44">
        <f t="shared" ca="1" si="61"/>
        <v>88</v>
      </c>
      <c r="G189" s="44">
        <f t="shared" ca="1" si="61"/>
        <v>69</v>
      </c>
      <c r="H189" s="44">
        <f t="shared" ca="1" si="61"/>
        <v>61</v>
      </c>
      <c r="I189" s="44">
        <f t="shared" ca="1" si="61"/>
        <v>53</v>
      </c>
      <c r="J189" s="44">
        <f t="shared" ca="1" si="61"/>
        <v>47</v>
      </c>
      <c r="K189" s="44">
        <f t="shared" ca="1" si="61"/>
        <v>50</v>
      </c>
      <c r="L189" s="44">
        <f t="shared" ca="1" si="63"/>
        <v>57</v>
      </c>
      <c r="M189" s="44">
        <f t="shared" ca="1" si="63"/>
        <v>66</v>
      </c>
      <c r="N189" s="44">
        <f t="shared" ca="1" si="63"/>
        <v>88</v>
      </c>
      <c r="O189" s="44">
        <f t="shared" ca="1" si="77"/>
        <v>0</v>
      </c>
      <c r="P189" s="44">
        <f t="shared" ca="1" si="64"/>
        <v>0</v>
      </c>
      <c r="Q189" s="44">
        <f t="shared" ca="1" si="65"/>
        <v>0</v>
      </c>
      <c r="R189" s="44">
        <f t="shared" ca="1" si="66"/>
        <v>0</v>
      </c>
      <c r="S189" s="44">
        <f t="shared" ca="1" si="67"/>
        <v>0</v>
      </c>
      <c r="T189" s="44">
        <f t="shared" ca="1" si="68"/>
        <v>0</v>
      </c>
      <c r="U189" s="44">
        <f t="shared" ca="1" si="69"/>
        <v>0</v>
      </c>
      <c r="V189" s="44">
        <f t="shared" ca="1" si="70"/>
        <v>0</v>
      </c>
      <c r="W189" s="44">
        <f t="shared" ca="1" si="71"/>
        <v>0</v>
      </c>
      <c r="X189" s="44">
        <f t="shared" ca="1" si="72"/>
        <v>0</v>
      </c>
      <c r="Y189" s="44">
        <f t="shared" ca="1" si="73"/>
        <v>0</v>
      </c>
      <c r="Z189" s="44">
        <f t="shared" ca="1" si="74"/>
        <v>0</v>
      </c>
      <c r="AA189" s="44">
        <f t="shared" ca="1" si="75"/>
        <v>0</v>
      </c>
      <c r="AB189" s="44">
        <f t="shared" ca="1" si="76"/>
        <v>0</v>
      </c>
      <c r="BC189" s="44">
        <f t="shared" ca="1" si="34"/>
        <v>119.74</v>
      </c>
      <c r="BD189" s="44">
        <f t="shared" ca="1" si="35"/>
        <v>127.03</v>
      </c>
      <c r="BE189" s="44">
        <f t="shared" ca="1" si="36"/>
        <v>114.53</v>
      </c>
      <c r="BF189" s="44">
        <f t="shared" ca="1" si="37"/>
        <v>88.38</v>
      </c>
      <c r="BG189" s="44">
        <f t="shared" ca="1" si="38"/>
        <v>68.900000000000006</v>
      </c>
      <c r="BH189" s="44">
        <f t="shared" ca="1" si="39"/>
        <v>61.47</v>
      </c>
      <c r="BI189" s="44">
        <f t="shared" ca="1" si="40"/>
        <v>53.25</v>
      </c>
      <c r="BJ189" s="44">
        <f t="shared" ca="1" si="41"/>
        <v>47.12</v>
      </c>
      <c r="BK189" s="44">
        <f t="shared" ca="1" si="42"/>
        <v>50.07</v>
      </c>
      <c r="BL189" s="44">
        <f t="shared" ca="1" si="43"/>
        <v>56.76</v>
      </c>
      <c r="BM189" s="44">
        <f t="shared" ca="1" si="44"/>
        <v>66.14</v>
      </c>
      <c r="BN189" s="44">
        <f t="shared" ca="1" si="45"/>
        <v>88.46</v>
      </c>
      <c r="BO189" s="44">
        <f t="shared" ca="1" si="46"/>
        <v>0</v>
      </c>
      <c r="BP189" s="44">
        <f t="shared" ca="1" si="47"/>
        <v>0</v>
      </c>
      <c r="BQ189" s="44">
        <f t="shared" ca="1" si="48"/>
        <v>0</v>
      </c>
      <c r="BR189" s="44">
        <f t="shared" ca="1" si="49"/>
        <v>0</v>
      </c>
      <c r="BS189" s="44">
        <f t="shared" ca="1" si="50"/>
        <v>0</v>
      </c>
      <c r="BT189" s="44">
        <f t="shared" ca="1" si="51"/>
        <v>0</v>
      </c>
      <c r="BU189" s="44">
        <f t="shared" ca="1" si="52"/>
        <v>0</v>
      </c>
      <c r="BV189" s="44">
        <f t="shared" ca="1" si="53"/>
        <v>0</v>
      </c>
      <c r="BW189" s="44">
        <f t="shared" ca="1" si="54"/>
        <v>0</v>
      </c>
      <c r="BX189" s="44">
        <f t="shared" ca="1" si="55"/>
        <v>0</v>
      </c>
      <c r="BY189" s="44">
        <f t="shared" ca="1" si="56"/>
        <v>0</v>
      </c>
      <c r="BZ189" s="44">
        <f t="shared" ca="1" si="57"/>
        <v>0</v>
      </c>
      <c r="CA189" s="44">
        <f t="shared" ca="1" si="58"/>
        <v>0</v>
      </c>
      <c r="CB189" s="44">
        <f t="shared" ca="1" si="59"/>
        <v>0</v>
      </c>
    </row>
    <row r="190" spans="1:80" x14ac:dyDescent="0.25">
      <c r="A190" s="129">
        <v>123</v>
      </c>
      <c r="B190" s="44"/>
      <c r="C190" s="44">
        <f t="shared" ca="1" si="62"/>
        <v>374</v>
      </c>
      <c r="D190" s="44">
        <f t="shared" ca="1" si="62"/>
        <v>394</v>
      </c>
      <c r="E190" s="44">
        <f t="shared" ca="1" si="62"/>
        <v>379</v>
      </c>
      <c r="F190" s="44">
        <f t="shared" ca="1" si="61"/>
        <v>266</v>
      </c>
      <c r="G190" s="44">
        <f t="shared" ca="1" si="61"/>
        <v>186</v>
      </c>
      <c r="H190" s="44">
        <f t="shared" ca="1" si="61"/>
        <v>163</v>
      </c>
      <c r="I190" s="44">
        <f t="shared" ca="1" si="61"/>
        <v>137</v>
      </c>
      <c r="J190" s="44">
        <f t="shared" ca="1" si="61"/>
        <v>118</v>
      </c>
      <c r="K190" s="44">
        <f t="shared" ca="1" si="61"/>
        <v>122</v>
      </c>
      <c r="L190" s="44">
        <f t="shared" ca="1" si="63"/>
        <v>146</v>
      </c>
      <c r="M190" s="44">
        <f t="shared" ca="1" si="63"/>
        <v>184</v>
      </c>
      <c r="N190" s="44">
        <f t="shared" ca="1" si="63"/>
        <v>267</v>
      </c>
      <c r="O190" s="44">
        <f t="shared" ca="1" si="77"/>
        <v>0</v>
      </c>
      <c r="P190" s="44">
        <f t="shared" ca="1" si="64"/>
        <v>0</v>
      </c>
      <c r="Q190" s="44">
        <f t="shared" ca="1" si="65"/>
        <v>0</v>
      </c>
      <c r="R190" s="44">
        <f t="shared" ca="1" si="66"/>
        <v>0</v>
      </c>
      <c r="S190" s="44">
        <f t="shared" ca="1" si="67"/>
        <v>0</v>
      </c>
      <c r="T190" s="44">
        <f t="shared" ca="1" si="68"/>
        <v>0</v>
      </c>
      <c r="U190" s="44">
        <f t="shared" ca="1" si="69"/>
        <v>0</v>
      </c>
      <c r="V190" s="44">
        <f t="shared" ca="1" si="70"/>
        <v>0</v>
      </c>
      <c r="W190" s="44">
        <f t="shared" ca="1" si="71"/>
        <v>0</v>
      </c>
      <c r="X190" s="44">
        <f t="shared" ca="1" si="72"/>
        <v>0</v>
      </c>
      <c r="Y190" s="44">
        <f t="shared" ca="1" si="73"/>
        <v>0</v>
      </c>
      <c r="Z190" s="44">
        <f t="shared" ca="1" si="74"/>
        <v>0</v>
      </c>
      <c r="AA190" s="44">
        <f t="shared" ca="1" si="75"/>
        <v>0</v>
      </c>
      <c r="AB190" s="44">
        <f t="shared" ca="1" si="76"/>
        <v>0</v>
      </c>
      <c r="BC190" s="44">
        <f t="shared" ca="1" si="34"/>
        <v>374.21</v>
      </c>
      <c r="BD190" s="44">
        <f t="shared" ca="1" si="35"/>
        <v>393.76</v>
      </c>
      <c r="BE190" s="44">
        <f t="shared" ca="1" si="36"/>
        <v>378.5</v>
      </c>
      <c r="BF190" s="44">
        <f t="shared" ca="1" si="37"/>
        <v>266.16000000000003</v>
      </c>
      <c r="BG190" s="44">
        <f t="shared" ca="1" si="38"/>
        <v>186.36</v>
      </c>
      <c r="BH190" s="44">
        <f t="shared" ca="1" si="39"/>
        <v>163</v>
      </c>
      <c r="BI190" s="44">
        <f t="shared" ca="1" si="40"/>
        <v>137.25</v>
      </c>
      <c r="BJ190" s="44">
        <f t="shared" ca="1" si="41"/>
        <v>117.96</v>
      </c>
      <c r="BK190" s="44">
        <f t="shared" ca="1" si="42"/>
        <v>121.53</v>
      </c>
      <c r="BL190" s="44">
        <f t="shared" ca="1" si="43"/>
        <v>145.91999999999999</v>
      </c>
      <c r="BM190" s="44">
        <f t="shared" ca="1" si="44"/>
        <v>183.76</v>
      </c>
      <c r="BN190" s="44">
        <f t="shared" ca="1" si="45"/>
        <v>266.58</v>
      </c>
      <c r="BO190" s="44">
        <f t="shared" ca="1" si="46"/>
        <v>0</v>
      </c>
      <c r="BP190" s="44">
        <f t="shared" ca="1" si="47"/>
        <v>0</v>
      </c>
      <c r="BQ190" s="44">
        <f t="shared" ca="1" si="48"/>
        <v>0</v>
      </c>
      <c r="BR190" s="44">
        <f t="shared" ca="1" si="49"/>
        <v>0</v>
      </c>
      <c r="BS190" s="44">
        <f t="shared" ca="1" si="50"/>
        <v>0</v>
      </c>
      <c r="BT190" s="44">
        <f t="shared" ca="1" si="51"/>
        <v>0</v>
      </c>
      <c r="BU190" s="44">
        <f t="shared" ca="1" si="52"/>
        <v>0</v>
      </c>
      <c r="BV190" s="44">
        <f t="shared" ca="1" si="53"/>
        <v>0</v>
      </c>
      <c r="BW190" s="44">
        <f t="shared" ca="1" si="54"/>
        <v>0</v>
      </c>
      <c r="BX190" s="44">
        <f t="shared" ca="1" si="55"/>
        <v>0</v>
      </c>
      <c r="BY190" s="44">
        <f t="shared" ca="1" si="56"/>
        <v>0</v>
      </c>
      <c r="BZ190" s="44">
        <f t="shared" ca="1" si="57"/>
        <v>0</v>
      </c>
      <c r="CA190" s="44">
        <f t="shared" ca="1" si="58"/>
        <v>0</v>
      </c>
      <c r="CB190" s="44">
        <f t="shared" ca="1" si="59"/>
        <v>0</v>
      </c>
    </row>
    <row r="191" spans="1:80" x14ac:dyDescent="0.25">
      <c r="A191" s="129">
        <v>124</v>
      </c>
      <c r="B191" s="44"/>
      <c r="C191" s="44">
        <f t="shared" ca="1" si="62"/>
        <v>0</v>
      </c>
      <c r="D191" s="44">
        <f t="shared" ca="1" si="62"/>
        <v>0</v>
      </c>
      <c r="E191" s="44">
        <f t="shared" ca="1" si="62"/>
        <v>0</v>
      </c>
      <c r="F191" s="44">
        <f t="shared" ca="1" si="61"/>
        <v>0</v>
      </c>
      <c r="G191" s="44">
        <f t="shared" ca="1" si="61"/>
        <v>0</v>
      </c>
      <c r="H191" s="44">
        <f t="shared" ca="1" si="61"/>
        <v>0</v>
      </c>
      <c r="I191" s="44">
        <f t="shared" ca="1" si="61"/>
        <v>0</v>
      </c>
      <c r="J191" s="44">
        <f t="shared" ca="1" si="61"/>
        <v>0</v>
      </c>
      <c r="K191" s="44">
        <f t="shared" ca="1" si="61"/>
        <v>0</v>
      </c>
      <c r="L191" s="44">
        <f t="shared" ca="1" si="63"/>
        <v>0</v>
      </c>
      <c r="M191" s="44">
        <f t="shared" ca="1" si="63"/>
        <v>0</v>
      </c>
      <c r="N191" s="44">
        <f t="shared" ca="1" si="63"/>
        <v>0</v>
      </c>
      <c r="O191" s="44">
        <f t="shared" ca="1" si="77"/>
        <v>0</v>
      </c>
      <c r="P191" s="44">
        <f t="shared" ca="1" si="64"/>
        <v>0</v>
      </c>
      <c r="Q191" s="44">
        <f t="shared" ca="1" si="65"/>
        <v>0</v>
      </c>
      <c r="R191" s="44">
        <f t="shared" ca="1" si="66"/>
        <v>0</v>
      </c>
      <c r="S191" s="44">
        <f t="shared" ca="1" si="67"/>
        <v>0</v>
      </c>
      <c r="T191" s="44">
        <f t="shared" ca="1" si="68"/>
        <v>0</v>
      </c>
      <c r="U191" s="44">
        <f t="shared" ca="1" si="69"/>
        <v>0</v>
      </c>
      <c r="V191" s="44">
        <f t="shared" ca="1" si="70"/>
        <v>0</v>
      </c>
      <c r="W191" s="44">
        <f t="shared" ca="1" si="71"/>
        <v>0</v>
      </c>
      <c r="X191" s="44">
        <f t="shared" ca="1" si="72"/>
        <v>0</v>
      </c>
      <c r="Y191" s="44">
        <f t="shared" ca="1" si="73"/>
        <v>0</v>
      </c>
      <c r="Z191" s="44">
        <f t="shared" ca="1" si="74"/>
        <v>0</v>
      </c>
      <c r="AA191" s="44">
        <f t="shared" ca="1" si="75"/>
        <v>0</v>
      </c>
      <c r="AB191" s="44">
        <f t="shared" ca="1" si="76"/>
        <v>0</v>
      </c>
      <c r="BC191" s="44">
        <f t="shared" ca="1" si="34"/>
        <v>0</v>
      </c>
      <c r="BD191" s="44">
        <f t="shared" ca="1" si="35"/>
        <v>0</v>
      </c>
      <c r="BE191" s="44">
        <f t="shared" ca="1" si="36"/>
        <v>0</v>
      </c>
      <c r="BF191" s="44">
        <f t="shared" ca="1" si="37"/>
        <v>0</v>
      </c>
      <c r="BG191" s="44">
        <f t="shared" ca="1" si="38"/>
        <v>0</v>
      </c>
      <c r="BH191" s="44">
        <f t="shared" ca="1" si="39"/>
        <v>0</v>
      </c>
      <c r="BI191" s="44">
        <f t="shared" ca="1" si="40"/>
        <v>0</v>
      </c>
      <c r="BJ191" s="44">
        <f t="shared" ca="1" si="41"/>
        <v>0</v>
      </c>
      <c r="BK191" s="44">
        <f t="shared" ca="1" si="42"/>
        <v>0</v>
      </c>
      <c r="BL191" s="44">
        <f t="shared" ca="1" si="43"/>
        <v>0</v>
      </c>
      <c r="BM191" s="44">
        <f t="shared" ca="1" si="44"/>
        <v>0</v>
      </c>
      <c r="BN191" s="44">
        <f t="shared" ca="1" si="45"/>
        <v>0</v>
      </c>
      <c r="BO191" s="44">
        <f t="shared" ca="1" si="46"/>
        <v>0</v>
      </c>
      <c r="BP191" s="44">
        <f t="shared" ca="1" si="47"/>
        <v>0</v>
      </c>
      <c r="BQ191" s="44">
        <f t="shared" ca="1" si="48"/>
        <v>0</v>
      </c>
      <c r="BR191" s="44">
        <f t="shared" ca="1" si="49"/>
        <v>0</v>
      </c>
      <c r="BS191" s="44">
        <f t="shared" ca="1" si="50"/>
        <v>0</v>
      </c>
      <c r="BT191" s="44">
        <f t="shared" ca="1" si="51"/>
        <v>0</v>
      </c>
      <c r="BU191" s="44">
        <f t="shared" ca="1" si="52"/>
        <v>0</v>
      </c>
      <c r="BV191" s="44">
        <f t="shared" ca="1" si="53"/>
        <v>0</v>
      </c>
      <c r="BW191" s="44">
        <f t="shared" ca="1" si="54"/>
        <v>0</v>
      </c>
      <c r="BX191" s="44">
        <f t="shared" ca="1" si="55"/>
        <v>0</v>
      </c>
      <c r="BY191" s="44">
        <f t="shared" ca="1" si="56"/>
        <v>0</v>
      </c>
      <c r="BZ191" s="44">
        <f t="shared" ca="1" si="57"/>
        <v>0</v>
      </c>
      <c r="CA191" s="44">
        <f t="shared" ca="1" si="58"/>
        <v>0</v>
      </c>
      <c r="CB191" s="44">
        <f t="shared" ca="1" si="59"/>
        <v>0</v>
      </c>
    </row>
    <row r="192" spans="1:80" x14ac:dyDescent="0.25">
      <c r="A192" s="129">
        <v>125</v>
      </c>
      <c r="B192" s="44"/>
      <c r="C192" s="44">
        <f t="shared" ca="1" si="62"/>
        <v>491</v>
      </c>
      <c r="D192" s="44">
        <f t="shared" ca="1" si="62"/>
        <v>510</v>
      </c>
      <c r="E192" s="44">
        <f t="shared" ca="1" si="62"/>
        <v>485</v>
      </c>
      <c r="F192" s="44">
        <f t="shared" ca="1" si="61"/>
        <v>336</v>
      </c>
      <c r="G192" s="44">
        <f t="shared" ca="1" si="61"/>
        <v>236</v>
      </c>
      <c r="H192" s="44">
        <f t="shared" ca="1" si="61"/>
        <v>204</v>
      </c>
      <c r="I192" s="44">
        <f t="shared" ca="1" si="61"/>
        <v>170</v>
      </c>
      <c r="J192" s="44">
        <f t="shared" ca="1" si="61"/>
        <v>145</v>
      </c>
      <c r="K192" s="44">
        <f t="shared" ca="1" si="61"/>
        <v>150</v>
      </c>
      <c r="L192" s="44">
        <f t="shared" ca="1" si="63"/>
        <v>181</v>
      </c>
      <c r="M192" s="44">
        <f t="shared" ca="1" si="63"/>
        <v>238</v>
      </c>
      <c r="N192" s="44">
        <f t="shared" ca="1" si="63"/>
        <v>349</v>
      </c>
      <c r="O192" s="44">
        <f t="shared" ca="1" si="77"/>
        <v>0</v>
      </c>
      <c r="P192" s="44">
        <f t="shared" ca="1" si="64"/>
        <v>0</v>
      </c>
      <c r="Q192" s="44">
        <f t="shared" ca="1" si="65"/>
        <v>0</v>
      </c>
      <c r="R192" s="44">
        <f t="shared" ca="1" si="66"/>
        <v>0</v>
      </c>
      <c r="S192" s="44">
        <f t="shared" ca="1" si="67"/>
        <v>0</v>
      </c>
      <c r="T192" s="44">
        <f t="shared" ca="1" si="68"/>
        <v>0</v>
      </c>
      <c r="U192" s="44">
        <f t="shared" ca="1" si="69"/>
        <v>0</v>
      </c>
      <c r="V192" s="44">
        <f t="shared" ca="1" si="70"/>
        <v>0</v>
      </c>
      <c r="W192" s="44">
        <f t="shared" ca="1" si="71"/>
        <v>0</v>
      </c>
      <c r="X192" s="44">
        <f t="shared" ca="1" si="72"/>
        <v>0</v>
      </c>
      <c r="Y192" s="44">
        <f t="shared" ca="1" si="73"/>
        <v>0</v>
      </c>
      <c r="Z192" s="44">
        <f t="shared" ca="1" si="74"/>
        <v>0</v>
      </c>
      <c r="AA192" s="44">
        <f t="shared" ca="1" si="75"/>
        <v>0</v>
      </c>
      <c r="AB192" s="44">
        <f t="shared" ca="1" si="76"/>
        <v>0</v>
      </c>
      <c r="BC192" s="44">
        <f t="shared" ca="1" si="34"/>
        <v>490.82</v>
      </c>
      <c r="BD192" s="44">
        <f t="shared" ca="1" si="35"/>
        <v>510.03</v>
      </c>
      <c r="BE192" s="44">
        <f t="shared" ca="1" si="36"/>
        <v>484.61</v>
      </c>
      <c r="BF192" s="44">
        <f t="shared" ca="1" si="37"/>
        <v>336.41</v>
      </c>
      <c r="BG192" s="44">
        <f t="shared" ca="1" si="38"/>
        <v>236.37</v>
      </c>
      <c r="BH192" s="44">
        <f t="shared" ca="1" si="39"/>
        <v>204.26</v>
      </c>
      <c r="BI192" s="44">
        <f t="shared" ca="1" si="40"/>
        <v>169.77</v>
      </c>
      <c r="BJ192" s="44">
        <f t="shared" ca="1" si="41"/>
        <v>145.29</v>
      </c>
      <c r="BK192" s="44">
        <f t="shared" ca="1" si="42"/>
        <v>149.63</v>
      </c>
      <c r="BL192" s="44">
        <f t="shared" ca="1" si="43"/>
        <v>180.76</v>
      </c>
      <c r="BM192" s="44">
        <f t="shared" ca="1" si="44"/>
        <v>237.98</v>
      </c>
      <c r="BN192" s="44">
        <f t="shared" ca="1" si="45"/>
        <v>348.79</v>
      </c>
      <c r="BO192" s="44">
        <f t="shared" ca="1" si="46"/>
        <v>0</v>
      </c>
      <c r="BP192" s="44">
        <f t="shared" ca="1" si="47"/>
        <v>0</v>
      </c>
      <c r="BQ192" s="44">
        <f t="shared" ca="1" si="48"/>
        <v>0</v>
      </c>
      <c r="BR192" s="44">
        <f t="shared" ca="1" si="49"/>
        <v>0</v>
      </c>
      <c r="BS192" s="44">
        <f t="shared" ca="1" si="50"/>
        <v>0</v>
      </c>
      <c r="BT192" s="44">
        <f t="shared" ca="1" si="51"/>
        <v>0</v>
      </c>
      <c r="BU192" s="44">
        <f t="shared" ca="1" si="52"/>
        <v>0</v>
      </c>
      <c r="BV192" s="44">
        <f t="shared" ca="1" si="53"/>
        <v>0</v>
      </c>
      <c r="BW192" s="44">
        <f t="shared" ca="1" si="54"/>
        <v>0</v>
      </c>
      <c r="BX192" s="44">
        <f t="shared" ca="1" si="55"/>
        <v>0</v>
      </c>
      <c r="BY192" s="44">
        <f t="shared" ca="1" si="56"/>
        <v>0</v>
      </c>
      <c r="BZ192" s="44">
        <f t="shared" ca="1" si="57"/>
        <v>0</v>
      </c>
      <c r="CA192" s="44">
        <f t="shared" ca="1" si="58"/>
        <v>0</v>
      </c>
      <c r="CB192" s="44">
        <f t="shared" ca="1" si="59"/>
        <v>0</v>
      </c>
    </row>
    <row r="193" spans="1:80" x14ac:dyDescent="0.25">
      <c r="A193" s="129">
        <v>126</v>
      </c>
      <c r="B193" s="44"/>
      <c r="C193" s="44">
        <f t="shared" ca="1" si="62"/>
        <v>340</v>
      </c>
      <c r="D193" s="44">
        <f t="shared" ca="1" si="62"/>
        <v>340</v>
      </c>
      <c r="E193" s="44">
        <f t="shared" ca="1" si="62"/>
        <v>340</v>
      </c>
      <c r="F193" s="44">
        <f t="shared" ca="1" si="61"/>
        <v>340</v>
      </c>
      <c r="G193" s="44">
        <f t="shared" ca="1" si="61"/>
        <v>203</v>
      </c>
      <c r="H193" s="44">
        <f t="shared" ca="1" si="61"/>
        <v>163</v>
      </c>
      <c r="I193" s="44">
        <f t="shared" ca="1" si="61"/>
        <v>117</v>
      </c>
      <c r="J193" s="44">
        <f t="shared" ca="1" si="61"/>
        <v>88</v>
      </c>
      <c r="K193" s="44">
        <f t="shared" ca="1" si="61"/>
        <v>89</v>
      </c>
      <c r="L193" s="44">
        <f t="shared" ca="1" si="63"/>
        <v>121</v>
      </c>
      <c r="M193" s="44">
        <f t="shared" ca="1" si="63"/>
        <v>208</v>
      </c>
      <c r="N193" s="44">
        <f t="shared" ca="1" si="63"/>
        <v>340</v>
      </c>
      <c r="O193" s="44">
        <f t="shared" ca="1" si="77"/>
        <v>0</v>
      </c>
      <c r="P193" s="44">
        <f t="shared" ca="1" si="64"/>
        <v>0</v>
      </c>
      <c r="Q193" s="44">
        <f t="shared" ca="1" si="65"/>
        <v>0</v>
      </c>
      <c r="R193" s="44">
        <f t="shared" ca="1" si="66"/>
        <v>0</v>
      </c>
      <c r="S193" s="44">
        <f t="shared" ca="1" si="67"/>
        <v>0</v>
      </c>
      <c r="T193" s="44">
        <f t="shared" ca="1" si="68"/>
        <v>0</v>
      </c>
      <c r="U193" s="44">
        <f t="shared" ca="1" si="69"/>
        <v>0</v>
      </c>
      <c r="V193" s="44">
        <f t="shared" ca="1" si="70"/>
        <v>0</v>
      </c>
      <c r="W193" s="44">
        <f t="shared" ca="1" si="71"/>
        <v>0</v>
      </c>
      <c r="X193" s="44">
        <f t="shared" ca="1" si="72"/>
        <v>0</v>
      </c>
      <c r="Y193" s="44">
        <f t="shared" ca="1" si="73"/>
        <v>0</v>
      </c>
      <c r="Z193" s="44">
        <f t="shared" ca="1" si="74"/>
        <v>0</v>
      </c>
      <c r="AA193" s="44">
        <f t="shared" ca="1" si="75"/>
        <v>0</v>
      </c>
      <c r="AB193" s="44">
        <f t="shared" ca="1" si="76"/>
        <v>0</v>
      </c>
      <c r="BC193" s="44">
        <f t="shared" ca="1" si="34"/>
        <v>340</v>
      </c>
      <c r="BD193" s="44">
        <f t="shared" ca="1" si="35"/>
        <v>340</v>
      </c>
      <c r="BE193" s="44">
        <f t="shared" ca="1" si="36"/>
        <v>340</v>
      </c>
      <c r="BF193" s="44">
        <f t="shared" ca="1" si="37"/>
        <v>340</v>
      </c>
      <c r="BG193" s="44">
        <f t="shared" ca="1" si="38"/>
        <v>202.78003000000001</v>
      </c>
      <c r="BH193" s="44">
        <f t="shared" ca="1" si="39"/>
        <v>162.62527999999998</v>
      </c>
      <c r="BI193" s="44">
        <f t="shared" ca="1" si="40"/>
        <v>116.62711842105261</v>
      </c>
      <c r="BJ193" s="44">
        <f t="shared" ca="1" si="41"/>
        <v>88.444608947368408</v>
      </c>
      <c r="BK193" s="44">
        <f t="shared" ca="1" si="42"/>
        <v>89.129568421052596</v>
      </c>
      <c r="BL193" s="44">
        <f t="shared" ca="1" si="43"/>
        <v>121.23997789473682</v>
      </c>
      <c r="BM193" s="44">
        <f t="shared" ca="1" si="44"/>
        <v>207.97224000000006</v>
      </c>
      <c r="BN193" s="44">
        <f t="shared" ca="1" si="45"/>
        <v>340</v>
      </c>
      <c r="BO193" s="44">
        <f t="shared" ca="1" si="46"/>
        <v>0</v>
      </c>
      <c r="BP193" s="44">
        <f t="shared" ca="1" si="47"/>
        <v>0</v>
      </c>
      <c r="BQ193" s="44">
        <f t="shared" ca="1" si="48"/>
        <v>0</v>
      </c>
      <c r="BR193" s="44">
        <f t="shared" ca="1" si="49"/>
        <v>0</v>
      </c>
      <c r="BS193" s="44">
        <f t="shared" ca="1" si="50"/>
        <v>0</v>
      </c>
      <c r="BT193" s="44">
        <f t="shared" ca="1" si="51"/>
        <v>0</v>
      </c>
      <c r="BU193" s="44">
        <f t="shared" ca="1" si="52"/>
        <v>0</v>
      </c>
      <c r="BV193" s="44">
        <f t="shared" ca="1" si="53"/>
        <v>0</v>
      </c>
      <c r="BW193" s="44">
        <f t="shared" ca="1" si="54"/>
        <v>0</v>
      </c>
      <c r="BX193" s="44">
        <f t="shared" ca="1" si="55"/>
        <v>0</v>
      </c>
      <c r="BY193" s="44">
        <f t="shared" ca="1" si="56"/>
        <v>0</v>
      </c>
      <c r="BZ193" s="44">
        <f t="shared" ca="1" si="57"/>
        <v>0</v>
      </c>
      <c r="CA193" s="44">
        <f t="shared" ca="1" si="58"/>
        <v>0</v>
      </c>
      <c r="CB193" s="44">
        <f t="shared" ca="1" si="59"/>
        <v>0</v>
      </c>
    </row>
    <row r="194" spans="1:80" x14ac:dyDescent="0.25">
      <c r="A194" s="129">
        <v>127</v>
      </c>
      <c r="B194" s="44"/>
      <c r="C194" s="44">
        <f t="shared" ca="1" si="62"/>
        <v>752</v>
      </c>
      <c r="D194" s="44">
        <f t="shared" ca="1" si="62"/>
        <v>750</v>
      </c>
      <c r="E194" s="44">
        <f t="shared" ca="1" si="62"/>
        <v>690</v>
      </c>
      <c r="F194" s="44">
        <f t="shared" ca="1" si="61"/>
        <v>453</v>
      </c>
      <c r="G194" s="44">
        <f t="shared" ca="1" si="61"/>
        <v>293</v>
      </c>
      <c r="H194" s="44">
        <f t="shared" ca="1" si="61"/>
        <v>253</v>
      </c>
      <c r="I194" s="44">
        <f t="shared" ca="1" si="61"/>
        <v>207</v>
      </c>
      <c r="J194" s="44">
        <f t="shared" ca="1" si="61"/>
        <v>178</v>
      </c>
      <c r="K194" s="44">
        <f t="shared" ca="1" si="61"/>
        <v>179</v>
      </c>
      <c r="L194" s="44">
        <f t="shared" ca="1" si="63"/>
        <v>211</v>
      </c>
      <c r="M194" s="44">
        <f t="shared" ca="1" si="63"/>
        <v>298</v>
      </c>
      <c r="N194" s="44">
        <f t="shared" ca="1" si="63"/>
        <v>506</v>
      </c>
      <c r="O194" s="44">
        <f t="shared" ca="1" si="77"/>
        <v>0</v>
      </c>
      <c r="P194" s="44">
        <f t="shared" ca="1" si="64"/>
        <v>0</v>
      </c>
      <c r="Q194" s="44">
        <f t="shared" ca="1" si="65"/>
        <v>0</v>
      </c>
      <c r="R194" s="44">
        <f t="shared" ca="1" si="66"/>
        <v>0</v>
      </c>
      <c r="S194" s="44">
        <f t="shared" ca="1" si="67"/>
        <v>0</v>
      </c>
      <c r="T194" s="44">
        <f t="shared" ca="1" si="68"/>
        <v>0</v>
      </c>
      <c r="U194" s="44">
        <f t="shared" ca="1" si="69"/>
        <v>0</v>
      </c>
      <c r="V194" s="44">
        <f t="shared" ca="1" si="70"/>
        <v>0</v>
      </c>
      <c r="W194" s="44">
        <f t="shared" ca="1" si="71"/>
        <v>0</v>
      </c>
      <c r="X194" s="44">
        <f t="shared" ca="1" si="72"/>
        <v>0</v>
      </c>
      <c r="Y194" s="44">
        <f t="shared" ca="1" si="73"/>
        <v>0</v>
      </c>
      <c r="Z194" s="44">
        <f t="shared" ca="1" si="74"/>
        <v>0</v>
      </c>
      <c r="AA194" s="44">
        <f t="shared" ca="1" si="75"/>
        <v>0</v>
      </c>
      <c r="AB194" s="44">
        <f t="shared" ca="1" si="76"/>
        <v>0</v>
      </c>
      <c r="BC194" s="44">
        <f t="shared" ca="1" si="34"/>
        <v>751.66313000000002</v>
      </c>
      <c r="BD194" s="44">
        <f t="shared" ca="1" si="35"/>
        <v>749.52860999999996</v>
      </c>
      <c r="BE194" s="44">
        <f t="shared" ca="1" si="36"/>
        <v>690.18180000000007</v>
      </c>
      <c r="BF194" s="44">
        <f t="shared" ca="1" si="37"/>
        <v>452.95824999999996</v>
      </c>
      <c r="BG194" s="44">
        <f t="shared" ca="1" si="38"/>
        <v>292.78003000000001</v>
      </c>
      <c r="BH194" s="44">
        <f t="shared" ca="1" si="39"/>
        <v>252.62527999999998</v>
      </c>
      <c r="BI194" s="44">
        <f t="shared" ca="1" si="40"/>
        <v>206.62711842105261</v>
      </c>
      <c r="BJ194" s="44">
        <f t="shared" ca="1" si="41"/>
        <v>178.44460894736841</v>
      </c>
      <c r="BK194" s="44">
        <f t="shared" ca="1" si="42"/>
        <v>179.1295684210526</v>
      </c>
      <c r="BL194" s="44">
        <f t="shared" ca="1" si="43"/>
        <v>211.23997789473682</v>
      </c>
      <c r="BM194" s="44">
        <f t="shared" ca="1" si="44"/>
        <v>297.97224000000006</v>
      </c>
      <c r="BN194" s="44">
        <f t="shared" ca="1" si="45"/>
        <v>505.60200999999995</v>
      </c>
      <c r="BO194" s="44">
        <f t="shared" ca="1" si="46"/>
        <v>0</v>
      </c>
      <c r="BP194" s="44">
        <f t="shared" ca="1" si="47"/>
        <v>0</v>
      </c>
      <c r="BQ194" s="44">
        <f t="shared" ca="1" si="48"/>
        <v>0</v>
      </c>
      <c r="BR194" s="44">
        <f t="shared" ca="1" si="49"/>
        <v>0</v>
      </c>
      <c r="BS194" s="44">
        <f t="shared" ca="1" si="50"/>
        <v>0</v>
      </c>
      <c r="BT194" s="44">
        <f t="shared" ca="1" si="51"/>
        <v>0</v>
      </c>
      <c r="BU194" s="44">
        <f t="shared" ca="1" si="52"/>
        <v>0</v>
      </c>
      <c r="BV194" s="44">
        <f t="shared" ca="1" si="53"/>
        <v>0</v>
      </c>
      <c r="BW194" s="44">
        <f t="shared" ca="1" si="54"/>
        <v>0</v>
      </c>
      <c r="BX194" s="44">
        <f t="shared" ca="1" si="55"/>
        <v>0</v>
      </c>
      <c r="BY194" s="44">
        <f t="shared" ca="1" si="56"/>
        <v>0</v>
      </c>
      <c r="BZ194" s="44">
        <f t="shared" ca="1" si="57"/>
        <v>0</v>
      </c>
      <c r="CA194" s="44">
        <f t="shared" ca="1" si="58"/>
        <v>0</v>
      </c>
      <c r="CB194" s="44">
        <f t="shared" ca="1" si="59"/>
        <v>0</v>
      </c>
    </row>
    <row r="195" spans="1:80" x14ac:dyDescent="0.25">
      <c r="A195" s="129">
        <v>128</v>
      </c>
      <c r="B195" s="44"/>
      <c r="C195" s="44">
        <f t="shared" ca="1" si="62"/>
        <v>0</v>
      </c>
      <c r="D195" s="44">
        <f t="shared" ca="1" si="62"/>
        <v>0</v>
      </c>
      <c r="E195" s="44">
        <f t="shared" ca="1" si="62"/>
        <v>0</v>
      </c>
      <c r="F195" s="44">
        <f t="shared" ca="1" si="61"/>
        <v>0</v>
      </c>
      <c r="G195" s="44">
        <f t="shared" ca="1" si="61"/>
        <v>0</v>
      </c>
      <c r="H195" s="44">
        <f t="shared" ca="1" si="61"/>
        <v>0</v>
      </c>
      <c r="I195" s="44">
        <f t="shared" ref="I195:N251" ca="1" si="78">IF(BI195&lt;=0,0,MAX(1,ROUND(BI195,0)))</f>
        <v>0</v>
      </c>
      <c r="J195" s="44">
        <f t="shared" ca="1" si="78"/>
        <v>0</v>
      </c>
      <c r="K195" s="44">
        <f t="shared" ca="1" si="78"/>
        <v>0</v>
      </c>
      <c r="L195" s="44">
        <f t="shared" ca="1" si="63"/>
        <v>0</v>
      </c>
      <c r="M195" s="44">
        <f t="shared" ca="1" si="63"/>
        <v>0</v>
      </c>
      <c r="N195" s="44">
        <f t="shared" ca="1" si="63"/>
        <v>0</v>
      </c>
      <c r="O195" s="44">
        <f t="shared" ca="1" si="77"/>
        <v>0</v>
      </c>
      <c r="P195" s="44">
        <f t="shared" ca="1" si="64"/>
        <v>0</v>
      </c>
      <c r="Q195" s="44">
        <f t="shared" ca="1" si="65"/>
        <v>0</v>
      </c>
      <c r="R195" s="44">
        <f t="shared" ca="1" si="66"/>
        <v>0</v>
      </c>
      <c r="S195" s="44">
        <f t="shared" ca="1" si="67"/>
        <v>0</v>
      </c>
      <c r="T195" s="44">
        <f t="shared" ca="1" si="68"/>
        <v>0</v>
      </c>
      <c r="U195" s="44">
        <f t="shared" ca="1" si="69"/>
        <v>0</v>
      </c>
      <c r="V195" s="44">
        <f t="shared" ca="1" si="70"/>
        <v>0</v>
      </c>
      <c r="W195" s="44">
        <f t="shared" ca="1" si="71"/>
        <v>0</v>
      </c>
      <c r="X195" s="44">
        <f t="shared" ca="1" si="72"/>
        <v>0</v>
      </c>
      <c r="Y195" s="44">
        <f t="shared" ca="1" si="73"/>
        <v>0</v>
      </c>
      <c r="Z195" s="44">
        <f t="shared" ca="1" si="74"/>
        <v>0</v>
      </c>
      <c r="AA195" s="44">
        <f t="shared" ca="1" si="75"/>
        <v>0</v>
      </c>
      <c r="AB195" s="44">
        <f t="shared" ca="1" si="76"/>
        <v>0</v>
      </c>
      <c r="BC195" s="44">
        <f t="shared" ca="1" si="34"/>
        <v>0</v>
      </c>
      <c r="BD195" s="44">
        <f t="shared" ca="1" si="35"/>
        <v>0</v>
      </c>
      <c r="BE195" s="44">
        <f t="shared" ca="1" si="36"/>
        <v>0</v>
      </c>
      <c r="BF195" s="44">
        <f t="shared" ca="1" si="37"/>
        <v>0</v>
      </c>
      <c r="BG195" s="44">
        <f t="shared" ca="1" si="38"/>
        <v>0</v>
      </c>
      <c r="BH195" s="44">
        <f t="shared" ca="1" si="39"/>
        <v>0</v>
      </c>
      <c r="BI195" s="44">
        <f t="shared" ca="1" si="40"/>
        <v>0</v>
      </c>
      <c r="BJ195" s="44">
        <f t="shared" ca="1" si="41"/>
        <v>0</v>
      </c>
      <c r="BK195" s="44">
        <f t="shared" ca="1" si="42"/>
        <v>0</v>
      </c>
      <c r="BL195" s="44">
        <f t="shared" ca="1" si="43"/>
        <v>0</v>
      </c>
      <c r="BM195" s="44">
        <f t="shared" ca="1" si="44"/>
        <v>0</v>
      </c>
      <c r="BN195" s="44">
        <f t="shared" ca="1" si="45"/>
        <v>0</v>
      </c>
      <c r="BO195" s="44">
        <f t="shared" ca="1" si="46"/>
        <v>0</v>
      </c>
      <c r="BP195" s="44">
        <f t="shared" ca="1" si="47"/>
        <v>0</v>
      </c>
      <c r="BQ195" s="44">
        <f t="shared" ca="1" si="48"/>
        <v>0</v>
      </c>
      <c r="BR195" s="44">
        <f t="shared" ca="1" si="49"/>
        <v>0</v>
      </c>
      <c r="BS195" s="44">
        <f t="shared" ca="1" si="50"/>
        <v>0</v>
      </c>
      <c r="BT195" s="44">
        <f t="shared" ca="1" si="51"/>
        <v>0</v>
      </c>
      <c r="BU195" s="44">
        <f t="shared" ca="1" si="52"/>
        <v>0</v>
      </c>
      <c r="BV195" s="44">
        <f t="shared" ca="1" si="53"/>
        <v>0</v>
      </c>
      <c r="BW195" s="44">
        <f t="shared" ca="1" si="54"/>
        <v>0</v>
      </c>
      <c r="BX195" s="44">
        <f t="shared" ca="1" si="55"/>
        <v>0</v>
      </c>
      <c r="BY195" s="44">
        <f t="shared" ca="1" si="56"/>
        <v>0</v>
      </c>
      <c r="BZ195" s="44">
        <f t="shared" ca="1" si="57"/>
        <v>0</v>
      </c>
      <c r="CA195" s="44">
        <f t="shared" ca="1" si="58"/>
        <v>0</v>
      </c>
      <c r="CB195" s="44">
        <f t="shared" ca="1" si="59"/>
        <v>0</v>
      </c>
    </row>
    <row r="196" spans="1:80" x14ac:dyDescent="0.25">
      <c r="A196" s="129">
        <v>129</v>
      </c>
      <c r="B196" s="44"/>
      <c r="C196" s="44">
        <f t="shared" ca="1" si="62"/>
        <v>947</v>
      </c>
      <c r="D196" s="44">
        <f t="shared" ca="1" si="62"/>
        <v>945</v>
      </c>
      <c r="E196" s="44">
        <f t="shared" ca="1" si="62"/>
        <v>883</v>
      </c>
      <c r="F196" s="44">
        <f t="shared" ca="1" si="62"/>
        <v>639</v>
      </c>
      <c r="G196" s="44">
        <f t="shared" ca="1" si="62"/>
        <v>457</v>
      </c>
      <c r="H196" s="44">
        <f t="shared" ca="1" si="62"/>
        <v>385</v>
      </c>
      <c r="I196" s="44">
        <f t="shared" ca="1" si="78"/>
        <v>324</v>
      </c>
      <c r="J196" s="44">
        <f t="shared" ca="1" si="78"/>
        <v>279</v>
      </c>
      <c r="K196" s="44">
        <f t="shared" ca="1" si="78"/>
        <v>282</v>
      </c>
      <c r="L196" s="44">
        <f t="shared" ca="1" si="63"/>
        <v>336</v>
      </c>
      <c r="M196" s="44">
        <f t="shared" ca="1" si="63"/>
        <v>463</v>
      </c>
      <c r="N196" s="44">
        <f t="shared" ca="1" si="63"/>
        <v>692</v>
      </c>
      <c r="O196" s="44">
        <f t="shared" ca="1" si="77"/>
        <v>0</v>
      </c>
      <c r="P196" s="44">
        <f t="shared" ca="1" si="64"/>
        <v>0</v>
      </c>
      <c r="Q196" s="44">
        <f t="shared" ca="1" si="65"/>
        <v>0</v>
      </c>
      <c r="R196" s="44">
        <f t="shared" ca="1" si="66"/>
        <v>0</v>
      </c>
      <c r="S196" s="44">
        <f t="shared" ca="1" si="67"/>
        <v>0</v>
      </c>
      <c r="T196" s="44">
        <f t="shared" ca="1" si="68"/>
        <v>0</v>
      </c>
      <c r="U196" s="44">
        <f t="shared" ca="1" si="69"/>
        <v>0</v>
      </c>
      <c r="V196" s="44">
        <f t="shared" ca="1" si="70"/>
        <v>0</v>
      </c>
      <c r="W196" s="44">
        <f t="shared" ca="1" si="71"/>
        <v>0</v>
      </c>
      <c r="X196" s="44">
        <f t="shared" ca="1" si="72"/>
        <v>0</v>
      </c>
      <c r="Y196" s="44">
        <f t="shared" ca="1" si="73"/>
        <v>0</v>
      </c>
      <c r="Z196" s="44">
        <f t="shared" ca="1" si="74"/>
        <v>0</v>
      </c>
      <c r="AA196" s="44">
        <f t="shared" ca="1" si="75"/>
        <v>0</v>
      </c>
      <c r="AB196" s="44">
        <f t="shared" ca="1" si="76"/>
        <v>0</v>
      </c>
      <c r="BC196" s="44">
        <f t="shared" ref="BC196:BC259" ca="1" si="79" xml:space="preserve">
 INDEX(
  INDIRECT(
   IF(C$13="E",
    $AE$68,
    IF(
     AND(TODAY()&lt;=C$14,_tipo="Diario"),$AE$70,     $AE$69
    )
   )
  ),$A196,C$67)</f>
        <v>946.6</v>
      </c>
      <c r="BD196" s="44">
        <f t="shared" ref="BD196:BD259" ca="1" si="80" xml:space="preserve">
 INDEX(
  INDIRECT(
   IF(D$13="E",
    $AE$68,
    IF(
     AND(TODAY()&lt;=D$14,_tipo="Diario"),$AE$70,     $AE$69
    )
   )
  ),$A196,D$67)</f>
        <v>944.99</v>
      </c>
      <c r="BE196" s="44">
        <f t="shared" ref="BE196:BE259" ca="1" si="81" xml:space="preserve">
 INDEX(
  INDIRECT(
   IF(E$13="E",
    $AE$68,
    IF(
     AND(TODAY()&lt;=E$14,_tipo="Diario"),$AE$70,     $AE$69
    )
   )
  ),$A196,E$67)</f>
        <v>883.21</v>
      </c>
      <c r="BF196" s="44">
        <f t="shared" ref="BF196:BF259" ca="1" si="82" xml:space="preserve">
 INDEX(
  INDIRECT(
   IF(F$13="E",
    $AE$68,
    IF(
     AND(TODAY()&lt;=F$14,_tipo="Diario"),$AE$70,     $AE$69
    )
   )
  ),$A196,F$67)</f>
        <v>638.91999999999996</v>
      </c>
      <c r="BG196" s="44">
        <f t="shared" ref="BG196:BG259" ca="1" si="83" xml:space="preserve">
 INDEX(
  INDIRECT(
   IF(G$13="E",
    $AE$68,
    IF(
     AND(TODAY()&lt;=G$14,_tipo="Diario"),$AE$70,     $AE$69
    )
   )
  ),$A196,G$67)</f>
        <v>457.04</v>
      </c>
      <c r="BH196" s="44">
        <f t="shared" ref="BH196:BH259" ca="1" si="84" xml:space="preserve">
 INDEX(
  INDIRECT(
   IF(H$13="E",
    $AE$68,
    IF(
     AND(TODAY()&lt;=H$14,_tipo="Diario"),$AE$70,     $AE$69
    )
   )
  ),$A196,H$67)</f>
        <v>384.78</v>
      </c>
      <c r="BI196" s="44">
        <f t="shared" ref="BI196:BI259" ca="1" si="85" xml:space="preserve">
 INDEX(
  INDIRECT(
   IF(I$13="E",
    $AE$68,
    IF(
     AND(TODAY()&lt;=I$14,_tipo="Diario"),$AE$70,     $AE$69
    )
   )
  ),$A196,I$67)</f>
        <v>323.62</v>
      </c>
      <c r="BJ196" s="44">
        <f t="shared" ref="BJ196:BJ259" ca="1" si="86" xml:space="preserve">
 INDEX(
  INDIRECT(
   IF(J$13="E",
    $AE$68,
    IF(
     AND(TODAY()&lt;=J$14,_tipo="Diario"),$AE$70,     $AE$69
    )
   )
  ),$A196,J$67)</f>
        <v>278.58999999999997</v>
      </c>
      <c r="BK196" s="44">
        <f t="shared" ref="BK196:BK259" ca="1" si="87" xml:space="preserve">
 INDEX(
  INDIRECT(
   IF(K$13="E",
    $AE$68,
    IF(
     AND(TODAY()&lt;=K$14,_tipo="Diario"),$AE$70,     $AE$69
    )
   )
  ),$A196,K$67)</f>
        <v>282.27</v>
      </c>
      <c r="BL196" s="44">
        <f t="shared" ref="BL196:BL259" ca="1" si="88" xml:space="preserve">
 INDEX(
  INDIRECT(
   IF(L$13="E",
    $AE$68,
    IF(
     AND(TODAY()&lt;=L$14,_tipo="Diario"),$AE$70,     $AE$69
    )
   )
  ),$A196,L$67)</f>
        <v>335.83</v>
      </c>
      <c r="BM196" s="44">
        <f t="shared" ref="BM196:BM259" ca="1" si="89" xml:space="preserve">
 INDEX(
  INDIRECT(
   IF(M$13="E",
    $AE$68,
    IF(
     AND(TODAY()&lt;=M$14,_tipo="Diario"),$AE$70,     $AE$69
    )
   )
  ),$A196,M$67)</f>
        <v>463.07</v>
      </c>
      <c r="BN196" s="44">
        <f t="shared" ref="BN196:BN259" ca="1" si="90" xml:space="preserve">
 INDEX(
  INDIRECT(
   IF(N$13="E",
    $AE$68,
    IF(
     AND(TODAY()&lt;=N$14,_tipo="Diario"),$AE$70,     $AE$69
    )
   )
  ),$A196,N$67)</f>
        <v>692.03</v>
      </c>
      <c r="BO196" s="44">
        <f t="shared" ref="BO196:BO259" ca="1" si="91" xml:space="preserve">
 INDEX(
  INDIRECT(
   IF(O$13="E",
    $AE$68,
    IF(
     AND(TODAY()&lt;=O$14,_tipo="Diario"),$AE$70,     $AE$69
    )
   )
  ),$A196,O$67)</f>
        <v>0</v>
      </c>
      <c r="BP196" s="44">
        <f t="shared" ref="BP196:BP259" ca="1" si="92" xml:space="preserve">
 INDEX(
  INDIRECT(
   IF(P$13="E",
    $AE$68,
    IF(
     AND(TODAY()&lt;=P$14,_tipo="Diario"),$AE$70,     $AE$69
    )
   )
  ),$A196,P$67)</f>
        <v>0</v>
      </c>
      <c r="BQ196" s="44">
        <f t="shared" ref="BQ196:BQ259" ca="1" si="93" xml:space="preserve">
 INDEX(
  INDIRECT(
   IF(Q$13="E",
    $AE$68,
    IF(
     AND(TODAY()&lt;=Q$14,_tipo="Diario"),$AE$70,     $AE$69
    )
   )
  ),$A196,Q$67)</f>
        <v>0</v>
      </c>
      <c r="BR196" s="44">
        <f t="shared" ref="BR196:BR259" ca="1" si="94" xml:space="preserve">
 INDEX(
  INDIRECT(
   IF(R$13="E",
    $AE$68,
    IF(
     AND(TODAY()&lt;=R$14,_tipo="Diario"),$AE$70,     $AE$69
    )
   )
  ),$A196,R$67)</f>
        <v>0</v>
      </c>
      <c r="BS196" s="44">
        <f t="shared" ref="BS196:BS259" ca="1" si="95" xml:space="preserve">
 INDEX(
  INDIRECT(
   IF(S$13="E",
    $AE$68,
    IF(
     AND(TODAY()&lt;=S$14,_tipo="Diario"),$AE$70,     $AE$69
    )
   )
  ),$A196,S$67)</f>
        <v>0</v>
      </c>
      <c r="BT196" s="44">
        <f t="shared" ref="BT196:BT259" ca="1" si="96" xml:space="preserve">
 INDEX(
  INDIRECT(
   IF(T$13="E",
    $AE$68,
    IF(
     AND(TODAY()&lt;=T$14,_tipo="Diario"),$AE$70,     $AE$69
    )
   )
  ),$A196,T$67)</f>
        <v>0</v>
      </c>
      <c r="BU196" s="44">
        <f t="shared" ref="BU196:BU259" ca="1" si="97" xml:space="preserve">
 INDEX(
  INDIRECT(
   IF(U$13="E",
    $AE$68,
    IF(
     AND(TODAY()&lt;=U$14,_tipo="Diario"),$AE$70,     $AE$69
    )
   )
  ),$A196,U$67)</f>
        <v>0</v>
      </c>
      <c r="BV196" s="44">
        <f t="shared" ref="BV196:BV259" ca="1" si="98" xml:space="preserve">
 INDEX(
  INDIRECT(
   IF(V$13="E",
    $AE$68,
    IF(
     AND(TODAY()&lt;=V$14,_tipo="Diario"),$AE$70,     $AE$69
    )
   )
  ),$A196,V$67)</f>
        <v>0</v>
      </c>
      <c r="BW196" s="44">
        <f t="shared" ref="BW196:BW259" ca="1" si="99" xml:space="preserve">
 INDEX(
  INDIRECT(
   IF(W$13="E",
    $AE$68,
    IF(
     AND(TODAY()&lt;=W$14,_tipo="Diario"),$AE$70,     $AE$69
    )
   )
  ),$A196,W$67)</f>
        <v>0</v>
      </c>
      <c r="BX196" s="44">
        <f t="shared" ref="BX196:BX259" ca="1" si="100" xml:space="preserve">
 INDEX(
  INDIRECT(
   IF(X$13="E",
    $AE$68,
    IF(
     AND(TODAY()&lt;=X$14,_tipo="Diario"),$AE$70,     $AE$69
    )
   )
  ),$A196,X$67)</f>
        <v>0</v>
      </c>
      <c r="BY196" s="44">
        <f t="shared" ref="BY196:BY259" ca="1" si="101" xml:space="preserve">
 INDEX(
  INDIRECT(
   IF(Y$13="E",
    $AE$68,
    IF(
     AND(TODAY()&lt;=Y$14,_tipo="Diario"),$AE$70,     $AE$69
    )
   )
  ),$A196,Y$67)</f>
        <v>0</v>
      </c>
      <c r="BZ196" s="44">
        <f t="shared" ref="BZ196:BZ259" ca="1" si="102" xml:space="preserve">
 INDEX(
  INDIRECT(
   IF(Z$13="E",
    $AE$68,
    IF(
     AND(TODAY()&lt;=Z$14,_tipo="Diario"),$AE$70,     $AE$69
    )
   )
  ),$A196,Z$67)</f>
        <v>0</v>
      </c>
      <c r="CA196" s="44">
        <f t="shared" ref="CA196:CA259" ca="1" si="103" xml:space="preserve">
 INDEX(
  INDIRECT(
   IF(AA$13="E",
    $AE$68,
    IF(
     AND(TODAY()&lt;=AA$14,_tipo="Diario"),$AE$70,     $AE$69
    )
   )
  ),$A196,AA$67)</f>
        <v>0</v>
      </c>
      <c r="CB196" s="44">
        <f t="shared" ref="CB196:CB259" ca="1" si="104" xml:space="preserve">
 INDEX(
  INDIRECT(
   IF(AB$13="E",
    $AE$68,
    IF(
     AND(TODAY()&lt;=AB$14,_tipo="Diario"),$AE$70,     $AE$69
    )
   )
  ),$A196,AB$67)</f>
        <v>0</v>
      </c>
    </row>
    <row r="197" spans="1:80" x14ac:dyDescent="0.25">
      <c r="A197" s="129">
        <v>130</v>
      </c>
      <c r="B197" s="44"/>
      <c r="C197" s="44">
        <f t="shared" ca="1" si="62"/>
        <v>1057</v>
      </c>
      <c r="D197" s="44">
        <f t="shared" ca="1" si="62"/>
        <v>1059</v>
      </c>
      <c r="E197" s="44">
        <f t="shared" ca="1" si="62"/>
        <v>990</v>
      </c>
      <c r="F197" s="44">
        <f t="shared" ca="1" si="62"/>
        <v>711</v>
      </c>
      <c r="G197" s="44">
        <f t="shared" ca="1" si="62"/>
        <v>505</v>
      </c>
      <c r="H197" s="44">
        <f t="shared" ca="1" si="62"/>
        <v>424</v>
      </c>
      <c r="I197" s="44">
        <f t="shared" ca="1" si="78"/>
        <v>356</v>
      </c>
      <c r="J197" s="44">
        <f t="shared" ca="1" si="78"/>
        <v>307</v>
      </c>
      <c r="K197" s="44">
        <f t="shared" ca="1" si="78"/>
        <v>311</v>
      </c>
      <c r="L197" s="44">
        <f t="shared" ca="1" si="63"/>
        <v>372</v>
      </c>
      <c r="M197" s="44">
        <f t="shared" ca="1" si="63"/>
        <v>513</v>
      </c>
      <c r="N197" s="44">
        <f t="shared" ca="1" si="63"/>
        <v>774</v>
      </c>
      <c r="O197" s="44">
        <f t="shared" ca="1" si="77"/>
        <v>0</v>
      </c>
      <c r="P197" s="44">
        <f t="shared" ca="1" si="64"/>
        <v>0</v>
      </c>
      <c r="Q197" s="44">
        <f t="shared" ca="1" si="65"/>
        <v>0</v>
      </c>
      <c r="R197" s="44">
        <f t="shared" ca="1" si="66"/>
        <v>0</v>
      </c>
      <c r="S197" s="44">
        <f t="shared" ca="1" si="67"/>
        <v>0</v>
      </c>
      <c r="T197" s="44">
        <f t="shared" ca="1" si="68"/>
        <v>0</v>
      </c>
      <c r="U197" s="44">
        <f t="shared" ca="1" si="69"/>
        <v>0</v>
      </c>
      <c r="V197" s="44">
        <f t="shared" ca="1" si="70"/>
        <v>0</v>
      </c>
      <c r="W197" s="44">
        <f t="shared" ca="1" si="71"/>
        <v>0</v>
      </c>
      <c r="X197" s="44">
        <f t="shared" ca="1" si="72"/>
        <v>0</v>
      </c>
      <c r="Y197" s="44">
        <f t="shared" ca="1" si="73"/>
        <v>0</v>
      </c>
      <c r="Z197" s="44">
        <f t="shared" ca="1" si="74"/>
        <v>0</v>
      </c>
      <c r="AA197" s="44">
        <f t="shared" ca="1" si="75"/>
        <v>0</v>
      </c>
      <c r="AB197" s="44">
        <f t="shared" ca="1" si="76"/>
        <v>0</v>
      </c>
      <c r="BC197" s="44">
        <f t="shared" ca="1" si="79"/>
        <v>1056.9000000000001</v>
      </c>
      <c r="BD197" s="44">
        <f t="shared" ca="1" si="80"/>
        <v>1058.9100000000001</v>
      </c>
      <c r="BE197" s="44">
        <f t="shared" ca="1" si="81"/>
        <v>989.51</v>
      </c>
      <c r="BF197" s="44">
        <f t="shared" ca="1" si="82"/>
        <v>710.7</v>
      </c>
      <c r="BG197" s="44">
        <f t="shared" ca="1" si="83"/>
        <v>505.13</v>
      </c>
      <c r="BH197" s="44">
        <f t="shared" ca="1" si="84"/>
        <v>424.45</v>
      </c>
      <c r="BI197" s="44">
        <f t="shared" ca="1" si="85"/>
        <v>356.37</v>
      </c>
      <c r="BJ197" s="44">
        <f t="shared" ca="1" si="86"/>
        <v>306.5</v>
      </c>
      <c r="BK197" s="44">
        <f t="shared" ca="1" si="87"/>
        <v>310.93</v>
      </c>
      <c r="BL197" s="44">
        <f t="shared" ca="1" si="88"/>
        <v>371.66</v>
      </c>
      <c r="BM197" s="44">
        <f t="shared" ca="1" si="89"/>
        <v>512.95000000000005</v>
      </c>
      <c r="BN197" s="44">
        <f t="shared" ca="1" si="90"/>
        <v>774.04</v>
      </c>
      <c r="BO197" s="44">
        <f t="shared" ca="1" si="91"/>
        <v>0</v>
      </c>
      <c r="BP197" s="44">
        <f t="shared" ca="1" si="92"/>
        <v>0</v>
      </c>
      <c r="BQ197" s="44">
        <f t="shared" ca="1" si="93"/>
        <v>0</v>
      </c>
      <c r="BR197" s="44">
        <f t="shared" ca="1" si="94"/>
        <v>0</v>
      </c>
      <c r="BS197" s="44">
        <f t="shared" ca="1" si="95"/>
        <v>0</v>
      </c>
      <c r="BT197" s="44">
        <f t="shared" ca="1" si="96"/>
        <v>0</v>
      </c>
      <c r="BU197" s="44">
        <f t="shared" ca="1" si="97"/>
        <v>0</v>
      </c>
      <c r="BV197" s="44">
        <f t="shared" ca="1" si="98"/>
        <v>0</v>
      </c>
      <c r="BW197" s="44">
        <f t="shared" ca="1" si="99"/>
        <v>0</v>
      </c>
      <c r="BX197" s="44">
        <f t="shared" ca="1" si="100"/>
        <v>0</v>
      </c>
      <c r="BY197" s="44">
        <f t="shared" ca="1" si="101"/>
        <v>0</v>
      </c>
      <c r="BZ197" s="44">
        <f t="shared" ca="1" si="102"/>
        <v>0</v>
      </c>
      <c r="CA197" s="44">
        <f t="shared" ca="1" si="103"/>
        <v>0</v>
      </c>
      <c r="CB197" s="44">
        <f t="shared" ca="1" si="104"/>
        <v>0</v>
      </c>
    </row>
    <row r="198" spans="1:80" x14ac:dyDescent="0.25">
      <c r="A198" s="129">
        <v>131</v>
      </c>
      <c r="B198" s="44"/>
      <c r="C198" s="44">
        <f t="shared" ca="1" si="62"/>
        <v>144</v>
      </c>
      <c r="D198" s="44">
        <f t="shared" ca="1" si="62"/>
        <v>144</v>
      </c>
      <c r="E198" s="44">
        <f t="shared" ca="1" si="62"/>
        <v>144</v>
      </c>
      <c r="F198" s="44">
        <f t="shared" ca="1" si="62"/>
        <v>144</v>
      </c>
      <c r="G198" s="44">
        <f t="shared" ca="1" si="62"/>
        <v>144</v>
      </c>
      <c r="H198" s="44">
        <f t="shared" ca="1" si="62"/>
        <v>123</v>
      </c>
      <c r="I198" s="44">
        <f t="shared" ca="1" si="78"/>
        <v>110</v>
      </c>
      <c r="J198" s="44">
        <f t="shared" ca="1" si="78"/>
        <v>94</v>
      </c>
      <c r="K198" s="44">
        <f t="shared" ca="1" si="78"/>
        <v>97</v>
      </c>
      <c r="L198" s="44">
        <f t="shared" ca="1" si="63"/>
        <v>117</v>
      </c>
      <c r="M198" s="44">
        <f t="shared" ca="1" si="63"/>
        <v>144</v>
      </c>
      <c r="N198" s="44">
        <f t="shared" ca="1" si="63"/>
        <v>144</v>
      </c>
      <c r="O198" s="44">
        <f t="shared" ca="1" si="77"/>
        <v>0</v>
      </c>
      <c r="P198" s="44">
        <f t="shared" ca="1" si="64"/>
        <v>0</v>
      </c>
      <c r="Q198" s="44">
        <f t="shared" ca="1" si="65"/>
        <v>0</v>
      </c>
      <c r="R198" s="44">
        <f t="shared" ca="1" si="66"/>
        <v>0</v>
      </c>
      <c r="S198" s="44">
        <f t="shared" ca="1" si="67"/>
        <v>0</v>
      </c>
      <c r="T198" s="44">
        <f t="shared" ca="1" si="68"/>
        <v>0</v>
      </c>
      <c r="U198" s="44">
        <f t="shared" ca="1" si="69"/>
        <v>0</v>
      </c>
      <c r="V198" s="44">
        <f t="shared" ca="1" si="70"/>
        <v>0</v>
      </c>
      <c r="W198" s="44">
        <f t="shared" ca="1" si="71"/>
        <v>0</v>
      </c>
      <c r="X198" s="44">
        <f t="shared" ca="1" si="72"/>
        <v>0</v>
      </c>
      <c r="Y198" s="44">
        <f t="shared" ca="1" si="73"/>
        <v>0</v>
      </c>
      <c r="Z198" s="44">
        <f t="shared" ca="1" si="74"/>
        <v>0</v>
      </c>
      <c r="AA198" s="44">
        <f t="shared" ca="1" si="75"/>
        <v>0</v>
      </c>
      <c r="AB198" s="44">
        <f t="shared" ca="1" si="76"/>
        <v>0</v>
      </c>
      <c r="BC198" s="44">
        <f t="shared" ca="1" si="79"/>
        <v>144</v>
      </c>
      <c r="BD198" s="44">
        <f t="shared" ca="1" si="80"/>
        <v>144</v>
      </c>
      <c r="BE198" s="44">
        <f t="shared" ca="1" si="81"/>
        <v>144</v>
      </c>
      <c r="BF198" s="44">
        <f t="shared" ca="1" si="82"/>
        <v>144</v>
      </c>
      <c r="BG198" s="44">
        <f t="shared" ca="1" si="83"/>
        <v>144</v>
      </c>
      <c r="BH198" s="44">
        <f t="shared" ca="1" si="84"/>
        <v>123.19472</v>
      </c>
      <c r="BI198" s="44">
        <f t="shared" ca="1" si="85"/>
        <v>109.74288157894738</v>
      </c>
      <c r="BJ198" s="44">
        <f t="shared" ca="1" si="86"/>
        <v>93.935391052631573</v>
      </c>
      <c r="BK198" s="44">
        <f t="shared" ca="1" si="87"/>
        <v>96.74043157894738</v>
      </c>
      <c r="BL198" s="44">
        <f t="shared" ca="1" si="88"/>
        <v>116.85002210526315</v>
      </c>
      <c r="BM198" s="44">
        <f t="shared" ca="1" si="89"/>
        <v>144</v>
      </c>
      <c r="BN198" s="44">
        <f t="shared" ca="1" si="90"/>
        <v>144</v>
      </c>
      <c r="BO198" s="44">
        <f t="shared" ca="1" si="91"/>
        <v>0</v>
      </c>
      <c r="BP198" s="44">
        <f t="shared" ca="1" si="92"/>
        <v>0</v>
      </c>
      <c r="BQ198" s="44">
        <f t="shared" ca="1" si="93"/>
        <v>0</v>
      </c>
      <c r="BR198" s="44">
        <f t="shared" ca="1" si="94"/>
        <v>0</v>
      </c>
      <c r="BS198" s="44">
        <f t="shared" ca="1" si="95"/>
        <v>0</v>
      </c>
      <c r="BT198" s="44">
        <f t="shared" ca="1" si="96"/>
        <v>0</v>
      </c>
      <c r="BU198" s="44">
        <f t="shared" ca="1" si="97"/>
        <v>0</v>
      </c>
      <c r="BV198" s="44">
        <f t="shared" ca="1" si="98"/>
        <v>0</v>
      </c>
      <c r="BW198" s="44">
        <f t="shared" ca="1" si="99"/>
        <v>0</v>
      </c>
      <c r="BX198" s="44">
        <f t="shared" ca="1" si="100"/>
        <v>0</v>
      </c>
      <c r="BY198" s="44">
        <f t="shared" ca="1" si="101"/>
        <v>0</v>
      </c>
      <c r="BZ198" s="44">
        <f t="shared" ca="1" si="102"/>
        <v>0</v>
      </c>
      <c r="CA198" s="44">
        <f t="shared" ca="1" si="103"/>
        <v>0</v>
      </c>
      <c r="CB198" s="44">
        <f t="shared" ca="1" si="104"/>
        <v>0</v>
      </c>
    </row>
    <row r="199" spans="1:80" x14ac:dyDescent="0.25">
      <c r="A199" s="129">
        <v>132</v>
      </c>
      <c r="B199" s="44"/>
      <c r="C199" s="44">
        <f t="shared" ca="1" si="62"/>
        <v>34</v>
      </c>
      <c r="D199" s="44">
        <f t="shared" ca="1" si="62"/>
        <v>34</v>
      </c>
      <c r="E199" s="44">
        <f t="shared" ca="1" si="62"/>
        <v>32</v>
      </c>
      <c r="F199" s="44">
        <f t="shared" ca="1" si="62"/>
        <v>24</v>
      </c>
      <c r="G199" s="44">
        <f t="shared" ca="1" si="62"/>
        <v>17</v>
      </c>
      <c r="H199" s="44">
        <f t="shared" ca="1" si="62"/>
        <v>12</v>
      </c>
      <c r="I199" s="44">
        <f t="shared" ca="1" si="78"/>
        <v>10</v>
      </c>
      <c r="J199" s="44">
        <f t="shared" ca="1" si="78"/>
        <v>9</v>
      </c>
      <c r="K199" s="44">
        <f t="shared" ca="1" si="78"/>
        <v>9</v>
      </c>
      <c r="L199" s="44">
        <f t="shared" ca="1" si="63"/>
        <v>11</v>
      </c>
      <c r="M199" s="44">
        <f t="shared" ca="1" si="63"/>
        <v>17</v>
      </c>
      <c r="N199" s="44">
        <f t="shared" ca="1" si="63"/>
        <v>26</v>
      </c>
      <c r="O199" s="44">
        <f t="shared" ca="1" si="77"/>
        <v>0</v>
      </c>
      <c r="P199" s="44">
        <f t="shared" ca="1" si="64"/>
        <v>0</v>
      </c>
      <c r="Q199" s="44">
        <f t="shared" ca="1" si="65"/>
        <v>0</v>
      </c>
      <c r="R199" s="44">
        <f t="shared" ca="1" si="66"/>
        <v>0</v>
      </c>
      <c r="S199" s="44">
        <f t="shared" ca="1" si="67"/>
        <v>0</v>
      </c>
      <c r="T199" s="44">
        <f t="shared" ca="1" si="68"/>
        <v>0</v>
      </c>
      <c r="U199" s="44">
        <f t="shared" ca="1" si="69"/>
        <v>0</v>
      </c>
      <c r="V199" s="44">
        <f t="shared" ca="1" si="70"/>
        <v>0</v>
      </c>
      <c r="W199" s="44">
        <f t="shared" ca="1" si="71"/>
        <v>0</v>
      </c>
      <c r="X199" s="44">
        <f t="shared" ca="1" si="72"/>
        <v>0</v>
      </c>
      <c r="Y199" s="44">
        <f t="shared" ca="1" si="73"/>
        <v>0</v>
      </c>
      <c r="Z199" s="44">
        <f t="shared" ca="1" si="74"/>
        <v>0</v>
      </c>
      <c r="AA199" s="44">
        <f t="shared" ca="1" si="75"/>
        <v>0</v>
      </c>
      <c r="AB199" s="44">
        <f t="shared" ca="1" si="76"/>
        <v>0</v>
      </c>
      <c r="BC199" s="44">
        <f t="shared" ca="1" si="79"/>
        <v>33.94</v>
      </c>
      <c r="BD199" s="44">
        <f t="shared" ca="1" si="80"/>
        <v>33.5</v>
      </c>
      <c r="BE199" s="44">
        <f t="shared" ca="1" si="81"/>
        <v>31.880000000000003</v>
      </c>
      <c r="BF199" s="44">
        <f t="shared" ca="1" si="82"/>
        <v>24.45</v>
      </c>
      <c r="BG199" s="44">
        <f t="shared" ca="1" si="83"/>
        <v>16.830000000000002</v>
      </c>
      <c r="BH199" s="44">
        <f t="shared" ca="1" si="84"/>
        <v>12.450000000000001</v>
      </c>
      <c r="BI199" s="44">
        <f t="shared" ca="1" si="85"/>
        <v>10.050000000000001</v>
      </c>
      <c r="BJ199" s="44">
        <f t="shared" ca="1" si="86"/>
        <v>8.5299999999999994</v>
      </c>
      <c r="BK199" s="44">
        <f t="shared" ca="1" si="87"/>
        <v>9.07</v>
      </c>
      <c r="BL199" s="44">
        <f t="shared" ca="1" si="88"/>
        <v>10.91</v>
      </c>
      <c r="BM199" s="44">
        <f t="shared" ca="1" si="89"/>
        <v>16.54</v>
      </c>
      <c r="BN199" s="44">
        <f t="shared" ca="1" si="90"/>
        <v>25.86</v>
      </c>
      <c r="BO199" s="44">
        <f t="shared" ca="1" si="91"/>
        <v>0</v>
      </c>
      <c r="BP199" s="44">
        <f t="shared" ca="1" si="92"/>
        <v>0</v>
      </c>
      <c r="BQ199" s="44">
        <f t="shared" ca="1" si="93"/>
        <v>0</v>
      </c>
      <c r="BR199" s="44">
        <f t="shared" ca="1" si="94"/>
        <v>0</v>
      </c>
      <c r="BS199" s="44">
        <f t="shared" ca="1" si="95"/>
        <v>0</v>
      </c>
      <c r="BT199" s="44">
        <f t="shared" ca="1" si="96"/>
        <v>0</v>
      </c>
      <c r="BU199" s="44">
        <f t="shared" ca="1" si="97"/>
        <v>0</v>
      </c>
      <c r="BV199" s="44">
        <f t="shared" ca="1" si="98"/>
        <v>0</v>
      </c>
      <c r="BW199" s="44">
        <f t="shared" ca="1" si="99"/>
        <v>0</v>
      </c>
      <c r="BX199" s="44">
        <f t="shared" ca="1" si="100"/>
        <v>0</v>
      </c>
      <c r="BY199" s="44">
        <f t="shared" ca="1" si="101"/>
        <v>0</v>
      </c>
      <c r="BZ199" s="44">
        <f t="shared" ca="1" si="102"/>
        <v>0</v>
      </c>
      <c r="CA199" s="44">
        <f t="shared" ca="1" si="103"/>
        <v>0</v>
      </c>
      <c r="CB199" s="44">
        <f t="shared" ca="1" si="104"/>
        <v>0</v>
      </c>
    </row>
    <row r="200" spans="1:80" x14ac:dyDescent="0.25">
      <c r="A200" s="129">
        <v>133</v>
      </c>
      <c r="B200" s="44"/>
      <c r="C200" s="44">
        <f t="shared" ca="1" si="62"/>
        <v>0</v>
      </c>
      <c r="D200" s="44">
        <f t="shared" ca="1" si="62"/>
        <v>0</v>
      </c>
      <c r="E200" s="44">
        <f t="shared" ca="1" si="62"/>
        <v>0</v>
      </c>
      <c r="F200" s="44">
        <f t="shared" ca="1" si="62"/>
        <v>0</v>
      </c>
      <c r="G200" s="44">
        <f t="shared" ca="1" si="62"/>
        <v>0</v>
      </c>
      <c r="H200" s="44">
        <f t="shared" ca="1" si="62"/>
        <v>0</v>
      </c>
      <c r="I200" s="44">
        <f t="shared" ca="1" si="78"/>
        <v>0</v>
      </c>
      <c r="J200" s="44">
        <f t="shared" ca="1" si="78"/>
        <v>0</v>
      </c>
      <c r="K200" s="44">
        <f t="shared" ca="1" si="78"/>
        <v>0</v>
      </c>
      <c r="L200" s="44">
        <f t="shared" ca="1" si="63"/>
        <v>0</v>
      </c>
      <c r="M200" s="44">
        <f t="shared" ca="1" si="63"/>
        <v>0</v>
      </c>
      <c r="N200" s="44">
        <f t="shared" ca="1" si="63"/>
        <v>0</v>
      </c>
      <c r="O200" s="44">
        <f t="shared" ca="1" si="77"/>
        <v>0</v>
      </c>
      <c r="P200" s="44">
        <f t="shared" ca="1" si="64"/>
        <v>0</v>
      </c>
      <c r="Q200" s="44">
        <f t="shared" ca="1" si="65"/>
        <v>0</v>
      </c>
      <c r="R200" s="44">
        <f t="shared" ca="1" si="66"/>
        <v>0</v>
      </c>
      <c r="S200" s="44">
        <f t="shared" ca="1" si="67"/>
        <v>0</v>
      </c>
      <c r="T200" s="44">
        <f t="shared" ca="1" si="68"/>
        <v>0</v>
      </c>
      <c r="U200" s="44">
        <f t="shared" ca="1" si="69"/>
        <v>0</v>
      </c>
      <c r="V200" s="44">
        <f t="shared" ca="1" si="70"/>
        <v>0</v>
      </c>
      <c r="W200" s="44">
        <f t="shared" ca="1" si="71"/>
        <v>0</v>
      </c>
      <c r="X200" s="44">
        <f t="shared" ca="1" si="72"/>
        <v>0</v>
      </c>
      <c r="Y200" s="44">
        <f t="shared" ca="1" si="73"/>
        <v>0</v>
      </c>
      <c r="Z200" s="44">
        <f t="shared" ca="1" si="74"/>
        <v>0</v>
      </c>
      <c r="AA200" s="44">
        <f t="shared" ca="1" si="75"/>
        <v>0</v>
      </c>
      <c r="AB200" s="44">
        <f t="shared" ca="1" si="76"/>
        <v>0</v>
      </c>
      <c r="BC200" s="44">
        <f t="shared" ca="1" si="79"/>
        <v>0</v>
      </c>
      <c r="BD200" s="44">
        <f t="shared" ca="1" si="80"/>
        <v>0</v>
      </c>
      <c r="BE200" s="44">
        <f t="shared" ca="1" si="81"/>
        <v>0</v>
      </c>
      <c r="BF200" s="44">
        <f t="shared" ca="1" si="82"/>
        <v>0</v>
      </c>
      <c r="BG200" s="44">
        <f t="shared" ca="1" si="83"/>
        <v>0</v>
      </c>
      <c r="BH200" s="44">
        <f t="shared" ca="1" si="84"/>
        <v>0</v>
      </c>
      <c r="BI200" s="44">
        <f t="shared" ca="1" si="85"/>
        <v>0</v>
      </c>
      <c r="BJ200" s="44">
        <f t="shared" ca="1" si="86"/>
        <v>0</v>
      </c>
      <c r="BK200" s="44">
        <f t="shared" ca="1" si="87"/>
        <v>0</v>
      </c>
      <c r="BL200" s="44">
        <f t="shared" ca="1" si="88"/>
        <v>0</v>
      </c>
      <c r="BM200" s="44">
        <f t="shared" ca="1" si="89"/>
        <v>0</v>
      </c>
      <c r="BN200" s="44">
        <f t="shared" ca="1" si="90"/>
        <v>0</v>
      </c>
      <c r="BO200" s="44">
        <f t="shared" ca="1" si="91"/>
        <v>0</v>
      </c>
      <c r="BP200" s="44">
        <f t="shared" ca="1" si="92"/>
        <v>0</v>
      </c>
      <c r="BQ200" s="44">
        <f t="shared" ca="1" si="93"/>
        <v>0</v>
      </c>
      <c r="BR200" s="44">
        <f t="shared" ca="1" si="94"/>
        <v>0</v>
      </c>
      <c r="BS200" s="44">
        <f t="shared" ca="1" si="95"/>
        <v>0</v>
      </c>
      <c r="BT200" s="44">
        <f t="shared" ca="1" si="96"/>
        <v>0</v>
      </c>
      <c r="BU200" s="44">
        <f t="shared" ca="1" si="97"/>
        <v>0</v>
      </c>
      <c r="BV200" s="44">
        <f t="shared" ca="1" si="98"/>
        <v>0</v>
      </c>
      <c r="BW200" s="44">
        <f t="shared" ca="1" si="99"/>
        <v>0</v>
      </c>
      <c r="BX200" s="44">
        <f t="shared" ca="1" si="100"/>
        <v>0</v>
      </c>
      <c r="BY200" s="44">
        <f t="shared" ca="1" si="101"/>
        <v>0</v>
      </c>
      <c r="BZ200" s="44">
        <f t="shared" ca="1" si="102"/>
        <v>0</v>
      </c>
      <c r="CA200" s="44">
        <f t="shared" ca="1" si="103"/>
        <v>0</v>
      </c>
      <c r="CB200" s="44">
        <f t="shared" ca="1" si="104"/>
        <v>0</v>
      </c>
    </row>
    <row r="201" spans="1:80" x14ac:dyDescent="0.25">
      <c r="A201" s="129">
        <v>134</v>
      </c>
      <c r="B201" s="44"/>
      <c r="C201" s="44">
        <f t="shared" ca="1" si="62"/>
        <v>286</v>
      </c>
      <c r="D201" s="44">
        <f t="shared" ca="1" si="62"/>
        <v>235</v>
      </c>
      <c r="E201" s="44">
        <f t="shared" ca="1" si="62"/>
        <v>211</v>
      </c>
      <c r="F201" s="44">
        <f t="shared" ca="1" si="62"/>
        <v>155</v>
      </c>
      <c r="G201" s="44">
        <f t="shared" ca="1" si="62"/>
        <v>111</v>
      </c>
      <c r="H201" s="44">
        <f t="shared" ca="1" si="62"/>
        <v>91</v>
      </c>
      <c r="I201" s="44">
        <f t="shared" ca="1" si="78"/>
        <v>77</v>
      </c>
      <c r="J201" s="44">
        <f t="shared" ca="1" si="78"/>
        <v>67</v>
      </c>
      <c r="K201" s="44">
        <f t="shared" ca="1" si="78"/>
        <v>64</v>
      </c>
      <c r="L201" s="44">
        <f t="shared" ca="1" si="63"/>
        <v>83</v>
      </c>
      <c r="M201" s="44">
        <f t="shared" ca="1" si="63"/>
        <v>158</v>
      </c>
      <c r="N201" s="44">
        <f t="shared" ca="1" si="63"/>
        <v>253</v>
      </c>
      <c r="O201" s="44">
        <f t="shared" ca="1" si="77"/>
        <v>0</v>
      </c>
      <c r="P201" s="44">
        <f t="shared" ca="1" si="64"/>
        <v>0</v>
      </c>
      <c r="Q201" s="44">
        <f t="shared" ca="1" si="65"/>
        <v>0</v>
      </c>
      <c r="R201" s="44">
        <f t="shared" ca="1" si="66"/>
        <v>0</v>
      </c>
      <c r="S201" s="44">
        <f t="shared" ca="1" si="67"/>
        <v>0</v>
      </c>
      <c r="T201" s="44">
        <f t="shared" ca="1" si="68"/>
        <v>0</v>
      </c>
      <c r="U201" s="44">
        <f t="shared" ca="1" si="69"/>
        <v>0</v>
      </c>
      <c r="V201" s="44">
        <f t="shared" ca="1" si="70"/>
        <v>0</v>
      </c>
      <c r="W201" s="44">
        <f t="shared" ca="1" si="71"/>
        <v>0</v>
      </c>
      <c r="X201" s="44">
        <f t="shared" ca="1" si="72"/>
        <v>0</v>
      </c>
      <c r="Y201" s="44">
        <f t="shared" ca="1" si="73"/>
        <v>0</v>
      </c>
      <c r="Z201" s="44">
        <f t="shared" ca="1" si="74"/>
        <v>0</v>
      </c>
      <c r="AA201" s="44">
        <f t="shared" ca="1" si="75"/>
        <v>0</v>
      </c>
      <c r="AB201" s="44">
        <f t="shared" ca="1" si="76"/>
        <v>0</v>
      </c>
      <c r="BC201" s="44">
        <f t="shared" ca="1" si="79"/>
        <v>285.61</v>
      </c>
      <c r="BD201" s="44">
        <f t="shared" ca="1" si="80"/>
        <v>235.41</v>
      </c>
      <c r="BE201" s="44">
        <f t="shared" ca="1" si="81"/>
        <v>210.51</v>
      </c>
      <c r="BF201" s="44">
        <f t="shared" ca="1" si="82"/>
        <v>155.38</v>
      </c>
      <c r="BG201" s="44">
        <f t="shared" ca="1" si="83"/>
        <v>111.39</v>
      </c>
      <c r="BH201" s="44">
        <f t="shared" ca="1" si="84"/>
        <v>91</v>
      </c>
      <c r="BI201" s="44">
        <f t="shared" ca="1" si="85"/>
        <v>77.349999999999994</v>
      </c>
      <c r="BJ201" s="44">
        <f t="shared" ca="1" si="86"/>
        <v>67.03</v>
      </c>
      <c r="BK201" s="44">
        <f t="shared" ca="1" si="87"/>
        <v>64.22</v>
      </c>
      <c r="BL201" s="44">
        <f t="shared" ca="1" si="88"/>
        <v>82.65</v>
      </c>
      <c r="BM201" s="44">
        <f t="shared" ca="1" si="89"/>
        <v>157.57</v>
      </c>
      <c r="BN201" s="44">
        <f t="shared" ca="1" si="90"/>
        <v>253.08</v>
      </c>
      <c r="BO201" s="44">
        <f t="shared" ca="1" si="91"/>
        <v>0</v>
      </c>
      <c r="BP201" s="44">
        <f t="shared" ca="1" si="92"/>
        <v>0</v>
      </c>
      <c r="BQ201" s="44">
        <f t="shared" ca="1" si="93"/>
        <v>0</v>
      </c>
      <c r="BR201" s="44">
        <f t="shared" ca="1" si="94"/>
        <v>0</v>
      </c>
      <c r="BS201" s="44">
        <f t="shared" ca="1" si="95"/>
        <v>0</v>
      </c>
      <c r="BT201" s="44">
        <f t="shared" ca="1" si="96"/>
        <v>0</v>
      </c>
      <c r="BU201" s="44">
        <f t="shared" ca="1" si="97"/>
        <v>0</v>
      </c>
      <c r="BV201" s="44">
        <f t="shared" ca="1" si="98"/>
        <v>0</v>
      </c>
      <c r="BW201" s="44">
        <f t="shared" ca="1" si="99"/>
        <v>0</v>
      </c>
      <c r="BX201" s="44">
        <f t="shared" ca="1" si="100"/>
        <v>0</v>
      </c>
      <c r="BY201" s="44">
        <f t="shared" ca="1" si="101"/>
        <v>0</v>
      </c>
      <c r="BZ201" s="44">
        <f t="shared" ca="1" si="102"/>
        <v>0</v>
      </c>
      <c r="CA201" s="44">
        <f t="shared" ca="1" si="103"/>
        <v>0</v>
      </c>
      <c r="CB201" s="44">
        <f t="shared" ca="1" si="104"/>
        <v>0</v>
      </c>
    </row>
    <row r="202" spans="1:80" x14ac:dyDescent="0.25">
      <c r="A202" s="129">
        <v>135</v>
      </c>
      <c r="B202" s="44"/>
      <c r="C202" s="44">
        <f t="shared" ca="1" si="62"/>
        <v>215</v>
      </c>
      <c r="D202" s="44">
        <f t="shared" ca="1" si="62"/>
        <v>190</v>
      </c>
      <c r="E202" s="44">
        <f t="shared" ca="1" si="62"/>
        <v>160</v>
      </c>
      <c r="F202" s="44">
        <f t="shared" ca="1" si="62"/>
        <v>117</v>
      </c>
      <c r="G202" s="44">
        <f t="shared" ca="1" si="62"/>
        <v>87</v>
      </c>
      <c r="H202" s="44">
        <f t="shared" ca="1" si="62"/>
        <v>75</v>
      </c>
      <c r="I202" s="44">
        <f t="shared" ca="1" si="78"/>
        <v>66</v>
      </c>
      <c r="J202" s="44">
        <f t="shared" ca="1" si="78"/>
        <v>58</v>
      </c>
      <c r="K202" s="44">
        <f t="shared" ca="1" si="78"/>
        <v>58</v>
      </c>
      <c r="L202" s="44">
        <f t="shared" ca="1" si="63"/>
        <v>68</v>
      </c>
      <c r="M202" s="44">
        <f t="shared" ca="1" si="63"/>
        <v>109</v>
      </c>
      <c r="N202" s="44">
        <f t="shared" ca="1" si="63"/>
        <v>173</v>
      </c>
      <c r="O202" s="44">
        <f t="shared" ca="1" si="77"/>
        <v>0</v>
      </c>
      <c r="P202" s="44">
        <f t="shared" ca="1" si="64"/>
        <v>0</v>
      </c>
      <c r="Q202" s="44">
        <f t="shared" ca="1" si="65"/>
        <v>0</v>
      </c>
      <c r="R202" s="44">
        <f t="shared" ca="1" si="66"/>
        <v>0</v>
      </c>
      <c r="S202" s="44">
        <f t="shared" ca="1" si="67"/>
        <v>0</v>
      </c>
      <c r="T202" s="44">
        <f t="shared" ca="1" si="68"/>
        <v>0</v>
      </c>
      <c r="U202" s="44">
        <f t="shared" ca="1" si="69"/>
        <v>0</v>
      </c>
      <c r="V202" s="44">
        <f t="shared" ca="1" si="70"/>
        <v>0</v>
      </c>
      <c r="W202" s="44">
        <f t="shared" ca="1" si="71"/>
        <v>0</v>
      </c>
      <c r="X202" s="44">
        <f t="shared" ca="1" si="72"/>
        <v>0</v>
      </c>
      <c r="Y202" s="44">
        <f t="shared" ca="1" si="73"/>
        <v>0</v>
      </c>
      <c r="Z202" s="44">
        <f t="shared" ca="1" si="74"/>
        <v>0</v>
      </c>
      <c r="AA202" s="44">
        <f t="shared" ca="1" si="75"/>
        <v>0</v>
      </c>
      <c r="AB202" s="44">
        <f t="shared" ca="1" si="76"/>
        <v>0</v>
      </c>
      <c r="BC202" s="44">
        <f t="shared" ca="1" si="79"/>
        <v>215.29</v>
      </c>
      <c r="BD202" s="44">
        <f t="shared" ca="1" si="80"/>
        <v>189.86</v>
      </c>
      <c r="BE202" s="44">
        <f t="shared" ca="1" si="81"/>
        <v>160.1</v>
      </c>
      <c r="BF202" s="44">
        <f t="shared" ca="1" si="82"/>
        <v>116.74</v>
      </c>
      <c r="BG202" s="44">
        <f t="shared" ca="1" si="83"/>
        <v>87.26</v>
      </c>
      <c r="BH202" s="44">
        <f t="shared" ca="1" si="84"/>
        <v>74.650000000000006</v>
      </c>
      <c r="BI202" s="44">
        <f t="shared" ca="1" si="85"/>
        <v>65.61</v>
      </c>
      <c r="BJ202" s="44">
        <f t="shared" ca="1" si="86"/>
        <v>57.89</v>
      </c>
      <c r="BK202" s="44">
        <f t="shared" ca="1" si="87"/>
        <v>57.54</v>
      </c>
      <c r="BL202" s="44">
        <f t="shared" ca="1" si="88"/>
        <v>68.290000000000006</v>
      </c>
      <c r="BM202" s="44">
        <f t="shared" ca="1" si="89"/>
        <v>108.77</v>
      </c>
      <c r="BN202" s="44">
        <f t="shared" ca="1" si="90"/>
        <v>173.39</v>
      </c>
      <c r="BO202" s="44">
        <f t="shared" ca="1" si="91"/>
        <v>0</v>
      </c>
      <c r="BP202" s="44">
        <f t="shared" ca="1" si="92"/>
        <v>0</v>
      </c>
      <c r="BQ202" s="44">
        <f t="shared" ca="1" si="93"/>
        <v>0</v>
      </c>
      <c r="BR202" s="44">
        <f t="shared" ca="1" si="94"/>
        <v>0</v>
      </c>
      <c r="BS202" s="44">
        <f t="shared" ca="1" si="95"/>
        <v>0</v>
      </c>
      <c r="BT202" s="44">
        <f t="shared" ca="1" si="96"/>
        <v>0</v>
      </c>
      <c r="BU202" s="44">
        <f t="shared" ca="1" si="97"/>
        <v>0</v>
      </c>
      <c r="BV202" s="44">
        <f t="shared" ca="1" si="98"/>
        <v>0</v>
      </c>
      <c r="BW202" s="44">
        <f t="shared" ca="1" si="99"/>
        <v>0</v>
      </c>
      <c r="BX202" s="44">
        <f t="shared" ca="1" si="100"/>
        <v>0</v>
      </c>
      <c r="BY202" s="44">
        <f t="shared" ca="1" si="101"/>
        <v>0</v>
      </c>
      <c r="BZ202" s="44">
        <f t="shared" ca="1" si="102"/>
        <v>0</v>
      </c>
      <c r="CA202" s="44">
        <f t="shared" ca="1" si="103"/>
        <v>0</v>
      </c>
      <c r="CB202" s="44">
        <f t="shared" ca="1" si="104"/>
        <v>0</v>
      </c>
    </row>
    <row r="203" spans="1:80" x14ac:dyDescent="0.25">
      <c r="A203" s="129">
        <v>136</v>
      </c>
      <c r="B203" s="44"/>
      <c r="C203" s="44">
        <f t="shared" ca="1" si="62"/>
        <v>0</v>
      </c>
      <c r="D203" s="44">
        <f t="shared" ca="1" si="62"/>
        <v>0</v>
      </c>
      <c r="E203" s="44">
        <f t="shared" ca="1" si="62"/>
        <v>0</v>
      </c>
      <c r="F203" s="44">
        <f t="shared" ca="1" si="62"/>
        <v>0</v>
      </c>
      <c r="G203" s="44">
        <f t="shared" ca="1" si="62"/>
        <v>0</v>
      </c>
      <c r="H203" s="44">
        <f t="shared" ca="1" si="62"/>
        <v>0</v>
      </c>
      <c r="I203" s="44">
        <f t="shared" ca="1" si="78"/>
        <v>0</v>
      </c>
      <c r="J203" s="44">
        <f t="shared" ca="1" si="78"/>
        <v>0</v>
      </c>
      <c r="K203" s="44">
        <f t="shared" ca="1" si="78"/>
        <v>0</v>
      </c>
      <c r="L203" s="44">
        <f t="shared" ca="1" si="63"/>
        <v>0</v>
      </c>
      <c r="M203" s="44">
        <f t="shared" ca="1" si="63"/>
        <v>0</v>
      </c>
      <c r="N203" s="44">
        <f t="shared" ca="1" si="63"/>
        <v>0</v>
      </c>
      <c r="O203" s="44">
        <f t="shared" ca="1" si="77"/>
        <v>0</v>
      </c>
      <c r="P203" s="44">
        <f t="shared" ca="1" si="64"/>
        <v>0</v>
      </c>
      <c r="Q203" s="44">
        <f t="shared" ca="1" si="65"/>
        <v>0</v>
      </c>
      <c r="R203" s="44">
        <f t="shared" ca="1" si="66"/>
        <v>0</v>
      </c>
      <c r="S203" s="44">
        <f t="shared" ca="1" si="67"/>
        <v>0</v>
      </c>
      <c r="T203" s="44">
        <f t="shared" ca="1" si="68"/>
        <v>0</v>
      </c>
      <c r="U203" s="44">
        <f t="shared" ca="1" si="69"/>
        <v>0</v>
      </c>
      <c r="V203" s="44">
        <f t="shared" ca="1" si="70"/>
        <v>0</v>
      </c>
      <c r="W203" s="44">
        <f t="shared" ca="1" si="71"/>
        <v>0</v>
      </c>
      <c r="X203" s="44">
        <f t="shared" ca="1" si="72"/>
        <v>0</v>
      </c>
      <c r="Y203" s="44">
        <f t="shared" ca="1" si="73"/>
        <v>0</v>
      </c>
      <c r="Z203" s="44">
        <f t="shared" ca="1" si="74"/>
        <v>0</v>
      </c>
      <c r="AA203" s="44">
        <f t="shared" ca="1" si="75"/>
        <v>0</v>
      </c>
      <c r="AB203" s="44">
        <f t="shared" ca="1" si="76"/>
        <v>0</v>
      </c>
      <c r="BC203" s="44">
        <f t="shared" ca="1" si="79"/>
        <v>0</v>
      </c>
      <c r="BD203" s="44">
        <f t="shared" ca="1" si="80"/>
        <v>0</v>
      </c>
      <c r="BE203" s="44">
        <f t="shared" ca="1" si="81"/>
        <v>0</v>
      </c>
      <c r="BF203" s="44">
        <f t="shared" ca="1" si="82"/>
        <v>0</v>
      </c>
      <c r="BG203" s="44">
        <f t="shared" ca="1" si="83"/>
        <v>0</v>
      </c>
      <c r="BH203" s="44">
        <f t="shared" ca="1" si="84"/>
        <v>0</v>
      </c>
      <c r="BI203" s="44">
        <f t="shared" ca="1" si="85"/>
        <v>0</v>
      </c>
      <c r="BJ203" s="44">
        <f t="shared" ca="1" si="86"/>
        <v>0</v>
      </c>
      <c r="BK203" s="44">
        <f t="shared" ca="1" si="87"/>
        <v>0</v>
      </c>
      <c r="BL203" s="44">
        <f t="shared" ca="1" si="88"/>
        <v>0</v>
      </c>
      <c r="BM203" s="44">
        <f t="shared" ca="1" si="89"/>
        <v>0</v>
      </c>
      <c r="BN203" s="44">
        <f t="shared" ca="1" si="90"/>
        <v>0</v>
      </c>
      <c r="BO203" s="44">
        <f t="shared" ca="1" si="91"/>
        <v>0</v>
      </c>
      <c r="BP203" s="44">
        <f t="shared" ca="1" si="92"/>
        <v>0</v>
      </c>
      <c r="BQ203" s="44">
        <f t="shared" ca="1" si="93"/>
        <v>0</v>
      </c>
      <c r="BR203" s="44">
        <f t="shared" ca="1" si="94"/>
        <v>0</v>
      </c>
      <c r="BS203" s="44">
        <f t="shared" ca="1" si="95"/>
        <v>0</v>
      </c>
      <c r="BT203" s="44">
        <f t="shared" ca="1" si="96"/>
        <v>0</v>
      </c>
      <c r="BU203" s="44">
        <f t="shared" ca="1" si="97"/>
        <v>0</v>
      </c>
      <c r="BV203" s="44">
        <f t="shared" ca="1" si="98"/>
        <v>0</v>
      </c>
      <c r="BW203" s="44">
        <f t="shared" ca="1" si="99"/>
        <v>0</v>
      </c>
      <c r="BX203" s="44">
        <f t="shared" ca="1" si="100"/>
        <v>0</v>
      </c>
      <c r="BY203" s="44">
        <f t="shared" ca="1" si="101"/>
        <v>0</v>
      </c>
      <c r="BZ203" s="44">
        <f t="shared" ca="1" si="102"/>
        <v>0</v>
      </c>
      <c r="CA203" s="44">
        <f t="shared" ca="1" si="103"/>
        <v>0</v>
      </c>
      <c r="CB203" s="44">
        <f t="shared" ca="1" si="104"/>
        <v>0</v>
      </c>
    </row>
    <row r="204" spans="1:80" x14ac:dyDescent="0.25">
      <c r="A204" s="129">
        <v>137</v>
      </c>
      <c r="B204" s="44"/>
      <c r="C204" s="44">
        <f t="shared" ca="1" si="62"/>
        <v>0</v>
      </c>
      <c r="D204" s="44">
        <f t="shared" ca="1" si="62"/>
        <v>0</v>
      </c>
      <c r="E204" s="44">
        <f t="shared" ca="1" si="62"/>
        <v>0</v>
      </c>
      <c r="F204" s="44">
        <f t="shared" ca="1" si="62"/>
        <v>0</v>
      </c>
      <c r="G204" s="44">
        <f t="shared" ca="1" si="62"/>
        <v>0</v>
      </c>
      <c r="H204" s="44">
        <f t="shared" ca="1" si="62"/>
        <v>0</v>
      </c>
      <c r="I204" s="44">
        <f t="shared" ca="1" si="78"/>
        <v>0</v>
      </c>
      <c r="J204" s="44">
        <f t="shared" ca="1" si="78"/>
        <v>0</v>
      </c>
      <c r="K204" s="44">
        <f t="shared" ca="1" si="78"/>
        <v>0</v>
      </c>
      <c r="L204" s="44">
        <f t="shared" ca="1" si="63"/>
        <v>0</v>
      </c>
      <c r="M204" s="44">
        <f t="shared" ca="1" si="63"/>
        <v>0</v>
      </c>
      <c r="N204" s="44">
        <f t="shared" ca="1" si="63"/>
        <v>0</v>
      </c>
      <c r="O204" s="44">
        <f t="shared" ca="1" si="77"/>
        <v>0</v>
      </c>
      <c r="P204" s="44">
        <f t="shared" ca="1" si="64"/>
        <v>0</v>
      </c>
      <c r="Q204" s="44">
        <f t="shared" ca="1" si="65"/>
        <v>0</v>
      </c>
      <c r="R204" s="44">
        <f t="shared" ca="1" si="66"/>
        <v>0</v>
      </c>
      <c r="S204" s="44">
        <f t="shared" ca="1" si="67"/>
        <v>0</v>
      </c>
      <c r="T204" s="44">
        <f t="shared" ca="1" si="68"/>
        <v>0</v>
      </c>
      <c r="U204" s="44">
        <f t="shared" ca="1" si="69"/>
        <v>0</v>
      </c>
      <c r="V204" s="44">
        <f t="shared" ca="1" si="70"/>
        <v>0</v>
      </c>
      <c r="W204" s="44">
        <f t="shared" ca="1" si="71"/>
        <v>0</v>
      </c>
      <c r="X204" s="44">
        <f t="shared" ca="1" si="72"/>
        <v>0</v>
      </c>
      <c r="Y204" s="44">
        <f t="shared" ca="1" si="73"/>
        <v>0</v>
      </c>
      <c r="Z204" s="44">
        <f t="shared" ca="1" si="74"/>
        <v>0</v>
      </c>
      <c r="AA204" s="44">
        <f t="shared" ca="1" si="75"/>
        <v>0</v>
      </c>
      <c r="AB204" s="44">
        <f t="shared" ca="1" si="76"/>
        <v>0</v>
      </c>
      <c r="BC204" s="44">
        <f t="shared" ca="1" si="79"/>
        <v>0</v>
      </c>
      <c r="BD204" s="44">
        <f t="shared" ca="1" si="80"/>
        <v>0</v>
      </c>
      <c r="BE204" s="44">
        <f t="shared" ca="1" si="81"/>
        <v>0</v>
      </c>
      <c r="BF204" s="44">
        <f t="shared" ca="1" si="82"/>
        <v>0</v>
      </c>
      <c r="BG204" s="44">
        <f t="shared" ca="1" si="83"/>
        <v>0</v>
      </c>
      <c r="BH204" s="44">
        <f t="shared" ca="1" si="84"/>
        <v>0</v>
      </c>
      <c r="BI204" s="44">
        <f t="shared" ca="1" si="85"/>
        <v>0</v>
      </c>
      <c r="BJ204" s="44">
        <f t="shared" ca="1" si="86"/>
        <v>0</v>
      </c>
      <c r="BK204" s="44">
        <f t="shared" ca="1" si="87"/>
        <v>0</v>
      </c>
      <c r="BL204" s="44">
        <f t="shared" ca="1" si="88"/>
        <v>0</v>
      </c>
      <c r="BM204" s="44">
        <f t="shared" ca="1" si="89"/>
        <v>0</v>
      </c>
      <c r="BN204" s="44">
        <f t="shared" ca="1" si="90"/>
        <v>0</v>
      </c>
      <c r="BO204" s="44">
        <f t="shared" ca="1" si="91"/>
        <v>0</v>
      </c>
      <c r="BP204" s="44">
        <f t="shared" ca="1" si="92"/>
        <v>0</v>
      </c>
      <c r="BQ204" s="44">
        <f t="shared" ca="1" si="93"/>
        <v>0</v>
      </c>
      <c r="BR204" s="44">
        <f t="shared" ca="1" si="94"/>
        <v>0</v>
      </c>
      <c r="BS204" s="44">
        <f t="shared" ca="1" si="95"/>
        <v>0</v>
      </c>
      <c r="BT204" s="44">
        <f t="shared" ca="1" si="96"/>
        <v>0</v>
      </c>
      <c r="BU204" s="44">
        <f t="shared" ca="1" si="97"/>
        <v>0</v>
      </c>
      <c r="BV204" s="44">
        <f t="shared" ca="1" si="98"/>
        <v>0</v>
      </c>
      <c r="BW204" s="44">
        <f t="shared" ca="1" si="99"/>
        <v>0</v>
      </c>
      <c r="BX204" s="44">
        <f t="shared" ca="1" si="100"/>
        <v>0</v>
      </c>
      <c r="BY204" s="44">
        <f t="shared" ca="1" si="101"/>
        <v>0</v>
      </c>
      <c r="BZ204" s="44">
        <f t="shared" ca="1" si="102"/>
        <v>0</v>
      </c>
      <c r="CA204" s="44">
        <f t="shared" ca="1" si="103"/>
        <v>0</v>
      </c>
      <c r="CB204" s="44">
        <f t="shared" ca="1" si="104"/>
        <v>0</v>
      </c>
    </row>
    <row r="205" spans="1:80" x14ac:dyDescent="0.25">
      <c r="A205" s="129">
        <v>138</v>
      </c>
      <c r="B205" s="44"/>
      <c r="C205" s="44">
        <f t="shared" ca="1" si="62"/>
        <v>0</v>
      </c>
      <c r="D205" s="44">
        <f t="shared" ca="1" si="62"/>
        <v>0</v>
      </c>
      <c r="E205" s="44">
        <f t="shared" ca="1" si="62"/>
        <v>0</v>
      </c>
      <c r="F205" s="44">
        <f t="shared" ca="1" si="62"/>
        <v>0</v>
      </c>
      <c r="G205" s="44">
        <f t="shared" ca="1" si="62"/>
        <v>0</v>
      </c>
      <c r="H205" s="44">
        <f t="shared" ca="1" si="62"/>
        <v>0</v>
      </c>
      <c r="I205" s="44">
        <f t="shared" ca="1" si="78"/>
        <v>0</v>
      </c>
      <c r="J205" s="44">
        <f t="shared" ca="1" si="78"/>
        <v>0</v>
      </c>
      <c r="K205" s="44">
        <f t="shared" ca="1" si="78"/>
        <v>0</v>
      </c>
      <c r="L205" s="44">
        <f t="shared" ca="1" si="63"/>
        <v>0</v>
      </c>
      <c r="M205" s="44">
        <f t="shared" ca="1" si="63"/>
        <v>0</v>
      </c>
      <c r="N205" s="44">
        <f t="shared" ca="1" si="63"/>
        <v>0</v>
      </c>
      <c r="O205" s="44">
        <f t="shared" ca="1" si="77"/>
        <v>0</v>
      </c>
      <c r="P205" s="44">
        <f t="shared" ca="1" si="64"/>
        <v>0</v>
      </c>
      <c r="Q205" s="44">
        <f t="shared" ca="1" si="65"/>
        <v>0</v>
      </c>
      <c r="R205" s="44">
        <f t="shared" ca="1" si="66"/>
        <v>0</v>
      </c>
      <c r="S205" s="44">
        <f t="shared" ca="1" si="67"/>
        <v>0</v>
      </c>
      <c r="T205" s="44">
        <f t="shared" ca="1" si="68"/>
        <v>0</v>
      </c>
      <c r="U205" s="44">
        <f t="shared" ca="1" si="69"/>
        <v>0</v>
      </c>
      <c r="V205" s="44">
        <f t="shared" ca="1" si="70"/>
        <v>0</v>
      </c>
      <c r="W205" s="44">
        <f t="shared" ca="1" si="71"/>
        <v>0</v>
      </c>
      <c r="X205" s="44">
        <f t="shared" ca="1" si="72"/>
        <v>0</v>
      </c>
      <c r="Y205" s="44">
        <f t="shared" ca="1" si="73"/>
        <v>0</v>
      </c>
      <c r="Z205" s="44">
        <f t="shared" ca="1" si="74"/>
        <v>0</v>
      </c>
      <c r="AA205" s="44">
        <f t="shared" ca="1" si="75"/>
        <v>0</v>
      </c>
      <c r="AB205" s="44">
        <f t="shared" ca="1" si="76"/>
        <v>0</v>
      </c>
      <c r="BC205" s="44">
        <f t="shared" ca="1" si="79"/>
        <v>0</v>
      </c>
      <c r="BD205" s="44">
        <f t="shared" ca="1" si="80"/>
        <v>0</v>
      </c>
      <c r="BE205" s="44">
        <f t="shared" ca="1" si="81"/>
        <v>0</v>
      </c>
      <c r="BF205" s="44">
        <f t="shared" ca="1" si="82"/>
        <v>0</v>
      </c>
      <c r="BG205" s="44">
        <f t="shared" ca="1" si="83"/>
        <v>0</v>
      </c>
      <c r="BH205" s="44">
        <f t="shared" ca="1" si="84"/>
        <v>0</v>
      </c>
      <c r="BI205" s="44">
        <f t="shared" ca="1" si="85"/>
        <v>0</v>
      </c>
      <c r="BJ205" s="44">
        <f t="shared" ca="1" si="86"/>
        <v>0</v>
      </c>
      <c r="BK205" s="44">
        <f t="shared" ca="1" si="87"/>
        <v>0</v>
      </c>
      <c r="BL205" s="44">
        <f t="shared" ca="1" si="88"/>
        <v>0</v>
      </c>
      <c r="BM205" s="44">
        <f t="shared" ca="1" si="89"/>
        <v>0</v>
      </c>
      <c r="BN205" s="44">
        <f t="shared" ca="1" si="90"/>
        <v>0</v>
      </c>
      <c r="BO205" s="44">
        <f t="shared" ca="1" si="91"/>
        <v>0</v>
      </c>
      <c r="BP205" s="44">
        <f t="shared" ca="1" si="92"/>
        <v>0</v>
      </c>
      <c r="BQ205" s="44">
        <f t="shared" ca="1" si="93"/>
        <v>0</v>
      </c>
      <c r="BR205" s="44">
        <f t="shared" ca="1" si="94"/>
        <v>0</v>
      </c>
      <c r="BS205" s="44">
        <f t="shared" ca="1" si="95"/>
        <v>0</v>
      </c>
      <c r="BT205" s="44">
        <f t="shared" ca="1" si="96"/>
        <v>0</v>
      </c>
      <c r="BU205" s="44">
        <f t="shared" ca="1" si="97"/>
        <v>0</v>
      </c>
      <c r="BV205" s="44">
        <f t="shared" ca="1" si="98"/>
        <v>0</v>
      </c>
      <c r="BW205" s="44">
        <f t="shared" ca="1" si="99"/>
        <v>0</v>
      </c>
      <c r="BX205" s="44">
        <f t="shared" ca="1" si="100"/>
        <v>0</v>
      </c>
      <c r="BY205" s="44">
        <f t="shared" ca="1" si="101"/>
        <v>0</v>
      </c>
      <c r="BZ205" s="44">
        <f t="shared" ca="1" si="102"/>
        <v>0</v>
      </c>
      <c r="CA205" s="44">
        <f t="shared" ca="1" si="103"/>
        <v>0</v>
      </c>
      <c r="CB205" s="44">
        <f t="shared" ca="1" si="104"/>
        <v>0</v>
      </c>
    </row>
    <row r="206" spans="1:80" x14ac:dyDescent="0.25">
      <c r="A206" s="129">
        <v>139</v>
      </c>
      <c r="B206" s="44"/>
      <c r="C206" s="44">
        <f t="shared" ca="1" si="62"/>
        <v>0</v>
      </c>
      <c r="D206" s="44">
        <f t="shared" ca="1" si="62"/>
        <v>0</v>
      </c>
      <c r="E206" s="44">
        <f t="shared" ca="1" si="62"/>
        <v>0</v>
      </c>
      <c r="F206" s="44">
        <f t="shared" ca="1" si="62"/>
        <v>0</v>
      </c>
      <c r="G206" s="44">
        <f t="shared" ca="1" si="62"/>
        <v>0</v>
      </c>
      <c r="H206" s="44">
        <f t="shared" ca="1" si="62"/>
        <v>0</v>
      </c>
      <c r="I206" s="44">
        <f t="shared" ca="1" si="78"/>
        <v>0</v>
      </c>
      <c r="J206" s="44">
        <f t="shared" ca="1" si="78"/>
        <v>0</v>
      </c>
      <c r="K206" s="44">
        <f t="shared" ca="1" si="78"/>
        <v>0</v>
      </c>
      <c r="L206" s="44">
        <f t="shared" ca="1" si="63"/>
        <v>0</v>
      </c>
      <c r="M206" s="44">
        <f t="shared" ca="1" si="63"/>
        <v>0</v>
      </c>
      <c r="N206" s="44">
        <f t="shared" ca="1" si="63"/>
        <v>0</v>
      </c>
      <c r="O206" s="44">
        <f t="shared" ca="1" si="77"/>
        <v>0</v>
      </c>
      <c r="P206" s="44">
        <f t="shared" ca="1" si="64"/>
        <v>0</v>
      </c>
      <c r="Q206" s="44">
        <f t="shared" ca="1" si="65"/>
        <v>0</v>
      </c>
      <c r="R206" s="44">
        <f t="shared" ca="1" si="66"/>
        <v>0</v>
      </c>
      <c r="S206" s="44">
        <f t="shared" ca="1" si="67"/>
        <v>0</v>
      </c>
      <c r="T206" s="44">
        <f t="shared" ca="1" si="68"/>
        <v>0</v>
      </c>
      <c r="U206" s="44">
        <f t="shared" ca="1" si="69"/>
        <v>0</v>
      </c>
      <c r="V206" s="44">
        <f t="shared" ca="1" si="70"/>
        <v>0</v>
      </c>
      <c r="W206" s="44">
        <f t="shared" ca="1" si="71"/>
        <v>0</v>
      </c>
      <c r="X206" s="44">
        <f t="shared" ca="1" si="72"/>
        <v>0</v>
      </c>
      <c r="Y206" s="44">
        <f t="shared" ca="1" si="73"/>
        <v>0</v>
      </c>
      <c r="Z206" s="44">
        <f t="shared" ca="1" si="74"/>
        <v>0</v>
      </c>
      <c r="AA206" s="44">
        <f t="shared" ca="1" si="75"/>
        <v>0</v>
      </c>
      <c r="AB206" s="44">
        <f t="shared" ca="1" si="76"/>
        <v>0</v>
      </c>
      <c r="BC206" s="44">
        <f t="shared" ca="1" si="79"/>
        <v>0</v>
      </c>
      <c r="BD206" s="44">
        <f t="shared" ca="1" si="80"/>
        <v>0</v>
      </c>
      <c r="BE206" s="44">
        <f t="shared" ca="1" si="81"/>
        <v>0</v>
      </c>
      <c r="BF206" s="44">
        <f t="shared" ca="1" si="82"/>
        <v>0</v>
      </c>
      <c r="BG206" s="44">
        <f t="shared" ca="1" si="83"/>
        <v>0</v>
      </c>
      <c r="BH206" s="44">
        <f t="shared" ca="1" si="84"/>
        <v>0</v>
      </c>
      <c r="BI206" s="44">
        <f t="shared" ca="1" si="85"/>
        <v>0</v>
      </c>
      <c r="BJ206" s="44">
        <f t="shared" ca="1" si="86"/>
        <v>0</v>
      </c>
      <c r="BK206" s="44">
        <f t="shared" ca="1" si="87"/>
        <v>0</v>
      </c>
      <c r="BL206" s="44">
        <f t="shared" ca="1" si="88"/>
        <v>0</v>
      </c>
      <c r="BM206" s="44">
        <f t="shared" ca="1" si="89"/>
        <v>0</v>
      </c>
      <c r="BN206" s="44">
        <f t="shared" ca="1" si="90"/>
        <v>0</v>
      </c>
      <c r="BO206" s="44">
        <f t="shared" ca="1" si="91"/>
        <v>0</v>
      </c>
      <c r="BP206" s="44">
        <f t="shared" ca="1" si="92"/>
        <v>0</v>
      </c>
      <c r="BQ206" s="44">
        <f t="shared" ca="1" si="93"/>
        <v>0</v>
      </c>
      <c r="BR206" s="44">
        <f t="shared" ca="1" si="94"/>
        <v>0</v>
      </c>
      <c r="BS206" s="44">
        <f t="shared" ca="1" si="95"/>
        <v>0</v>
      </c>
      <c r="BT206" s="44">
        <f t="shared" ca="1" si="96"/>
        <v>0</v>
      </c>
      <c r="BU206" s="44">
        <f t="shared" ca="1" si="97"/>
        <v>0</v>
      </c>
      <c r="BV206" s="44">
        <f t="shared" ca="1" si="98"/>
        <v>0</v>
      </c>
      <c r="BW206" s="44">
        <f t="shared" ca="1" si="99"/>
        <v>0</v>
      </c>
      <c r="BX206" s="44">
        <f t="shared" ca="1" si="100"/>
        <v>0</v>
      </c>
      <c r="BY206" s="44">
        <f t="shared" ca="1" si="101"/>
        <v>0</v>
      </c>
      <c r="BZ206" s="44">
        <f t="shared" ca="1" si="102"/>
        <v>0</v>
      </c>
      <c r="CA206" s="44">
        <f t="shared" ca="1" si="103"/>
        <v>0</v>
      </c>
      <c r="CB206" s="44">
        <f t="shared" ca="1" si="104"/>
        <v>0</v>
      </c>
    </row>
    <row r="207" spans="1:80" x14ac:dyDescent="0.25">
      <c r="A207" s="129">
        <v>140</v>
      </c>
      <c r="B207" s="44"/>
      <c r="C207" s="44">
        <f t="shared" ca="1" si="62"/>
        <v>0</v>
      </c>
      <c r="D207" s="44">
        <f t="shared" ca="1" si="62"/>
        <v>0</v>
      </c>
      <c r="E207" s="44">
        <f t="shared" ca="1" si="62"/>
        <v>0</v>
      </c>
      <c r="F207" s="44">
        <f t="shared" ca="1" si="62"/>
        <v>0</v>
      </c>
      <c r="G207" s="44">
        <f t="shared" ca="1" si="62"/>
        <v>0</v>
      </c>
      <c r="H207" s="44">
        <f t="shared" ca="1" si="62"/>
        <v>0</v>
      </c>
      <c r="I207" s="44">
        <f t="shared" ca="1" si="78"/>
        <v>0</v>
      </c>
      <c r="J207" s="44">
        <f t="shared" ca="1" si="78"/>
        <v>0</v>
      </c>
      <c r="K207" s="44">
        <f t="shared" ca="1" si="78"/>
        <v>0</v>
      </c>
      <c r="L207" s="44">
        <f t="shared" ca="1" si="63"/>
        <v>0</v>
      </c>
      <c r="M207" s="44">
        <f t="shared" ca="1" si="63"/>
        <v>0</v>
      </c>
      <c r="N207" s="44">
        <f t="shared" ca="1" si="63"/>
        <v>0</v>
      </c>
      <c r="O207" s="44">
        <f t="shared" ca="1" si="77"/>
        <v>0</v>
      </c>
      <c r="P207" s="44">
        <f t="shared" ca="1" si="64"/>
        <v>0</v>
      </c>
      <c r="Q207" s="44">
        <f t="shared" ca="1" si="65"/>
        <v>0</v>
      </c>
      <c r="R207" s="44">
        <f t="shared" ca="1" si="66"/>
        <v>0</v>
      </c>
      <c r="S207" s="44">
        <f t="shared" ca="1" si="67"/>
        <v>0</v>
      </c>
      <c r="T207" s="44">
        <f t="shared" ca="1" si="68"/>
        <v>0</v>
      </c>
      <c r="U207" s="44">
        <f t="shared" ca="1" si="69"/>
        <v>0</v>
      </c>
      <c r="V207" s="44">
        <f t="shared" ca="1" si="70"/>
        <v>0</v>
      </c>
      <c r="W207" s="44">
        <f t="shared" ca="1" si="71"/>
        <v>0</v>
      </c>
      <c r="X207" s="44">
        <f t="shared" ca="1" si="72"/>
        <v>0</v>
      </c>
      <c r="Y207" s="44">
        <f t="shared" ca="1" si="73"/>
        <v>0</v>
      </c>
      <c r="Z207" s="44">
        <f t="shared" ca="1" si="74"/>
        <v>0</v>
      </c>
      <c r="AA207" s="44">
        <f t="shared" ca="1" si="75"/>
        <v>0</v>
      </c>
      <c r="AB207" s="44">
        <f t="shared" ca="1" si="76"/>
        <v>0</v>
      </c>
      <c r="BC207" s="44">
        <f t="shared" ca="1" si="79"/>
        <v>0</v>
      </c>
      <c r="BD207" s="44">
        <f t="shared" ca="1" si="80"/>
        <v>0</v>
      </c>
      <c r="BE207" s="44">
        <f t="shared" ca="1" si="81"/>
        <v>0</v>
      </c>
      <c r="BF207" s="44">
        <f t="shared" ca="1" si="82"/>
        <v>0</v>
      </c>
      <c r="BG207" s="44">
        <f t="shared" ca="1" si="83"/>
        <v>0</v>
      </c>
      <c r="BH207" s="44">
        <f t="shared" ca="1" si="84"/>
        <v>0</v>
      </c>
      <c r="BI207" s="44">
        <f t="shared" ca="1" si="85"/>
        <v>0</v>
      </c>
      <c r="BJ207" s="44">
        <f t="shared" ca="1" si="86"/>
        <v>0</v>
      </c>
      <c r="BK207" s="44">
        <f t="shared" ca="1" si="87"/>
        <v>0</v>
      </c>
      <c r="BL207" s="44">
        <f t="shared" ca="1" si="88"/>
        <v>0</v>
      </c>
      <c r="BM207" s="44">
        <f t="shared" ca="1" si="89"/>
        <v>0</v>
      </c>
      <c r="BN207" s="44">
        <f t="shared" ca="1" si="90"/>
        <v>0</v>
      </c>
      <c r="BO207" s="44">
        <f t="shared" ca="1" si="91"/>
        <v>0</v>
      </c>
      <c r="BP207" s="44">
        <f t="shared" ca="1" si="92"/>
        <v>0</v>
      </c>
      <c r="BQ207" s="44">
        <f t="shared" ca="1" si="93"/>
        <v>0</v>
      </c>
      <c r="BR207" s="44">
        <f t="shared" ca="1" si="94"/>
        <v>0</v>
      </c>
      <c r="BS207" s="44">
        <f t="shared" ca="1" si="95"/>
        <v>0</v>
      </c>
      <c r="BT207" s="44">
        <f t="shared" ca="1" si="96"/>
        <v>0</v>
      </c>
      <c r="BU207" s="44">
        <f t="shared" ca="1" si="97"/>
        <v>0</v>
      </c>
      <c r="BV207" s="44">
        <f t="shared" ca="1" si="98"/>
        <v>0</v>
      </c>
      <c r="BW207" s="44">
        <f t="shared" ca="1" si="99"/>
        <v>0</v>
      </c>
      <c r="BX207" s="44">
        <f t="shared" ca="1" si="100"/>
        <v>0</v>
      </c>
      <c r="BY207" s="44">
        <f t="shared" ca="1" si="101"/>
        <v>0</v>
      </c>
      <c r="BZ207" s="44">
        <f t="shared" ca="1" si="102"/>
        <v>0</v>
      </c>
      <c r="CA207" s="44">
        <f t="shared" ca="1" si="103"/>
        <v>0</v>
      </c>
      <c r="CB207" s="44">
        <f t="shared" ca="1" si="104"/>
        <v>0</v>
      </c>
    </row>
    <row r="208" spans="1:80" x14ac:dyDescent="0.25">
      <c r="A208" s="129">
        <v>141</v>
      </c>
      <c r="B208" s="44"/>
      <c r="C208" s="44">
        <f t="shared" ca="1" si="62"/>
        <v>1010</v>
      </c>
      <c r="D208" s="44">
        <f t="shared" ca="1" si="62"/>
        <v>834</v>
      </c>
      <c r="E208" s="44">
        <f t="shared" ca="1" si="62"/>
        <v>735</v>
      </c>
      <c r="F208" s="44">
        <f t="shared" ca="1" si="62"/>
        <v>568</v>
      </c>
      <c r="G208" s="44">
        <f t="shared" ca="1" si="62"/>
        <v>425</v>
      </c>
      <c r="H208" s="44">
        <f t="shared" ca="1" si="62"/>
        <v>361</v>
      </c>
      <c r="I208" s="44">
        <f t="shared" ca="1" si="78"/>
        <v>319</v>
      </c>
      <c r="J208" s="44">
        <f t="shared" ca="1" si="78"/>
        <v>285</v>
      </c>
      <c r="K208" s="44">
        <f t="shared" ca="1" si="78"/>
        <v>276</v>
      </c>
      <c r="L208" s="44">
        <f t="shared" ca="1" si="63"/>
        <v>335</v>
      </c>
      <c r="M208" s="44">
        <f t="shared" ca="1" si="63"/>
        <v>546</v>
      </c>
      <c r="N208" s="44">
        <f t="shared" ca="1" si="63"/>
        <v>885</v>
      </c>
      <c r="O208" s="44">
        <f t="shared" ca="1" si="77"/>
        <v>0</v>
      </c>
      <c r="P208" s="44">
        <f t="shared" ca="1" si="64"/>
        <v>0</v>
      </c>
      <c r="Q208" s="44">
        <f t="shared" ca="1" si="65"/>
        <v>0</v>
      </c>
      <c r="R208" s="44">
        <f t="shared" ca="1" si="66"/>
        <v>0</v>
      </c>
      <c r="S208" s="44">
        <f t="shared" ca="1" si="67"/>
        <v>0</v>
      </c>
      <c r="T208" s="44">
        <f t="shared" ca="1" si="68"/>
        <v>0</v>
      </c>
      <c r="U208" s="44">
        <f t="shared" ca="1" si="69"/>
        <v>0</v>
      </c>
      <c r="V208" s="44">
        <f t="shared" ca="1" si="70"/>
        <v>0</v>
      </c>
      <c r="W208" s="44">
        <f t="shared" ca="1" si="71"/>
        <v>0</v>
      </c>
      <c r="X208" s="44">
        <f t="shared" ca="1" si="72"/>
        <v>0</v>
      </c>
      <c r="Y208" s="44">
        <f t="shared" ca="1" si="73"/>
        <v>0</v>
      </c>
      <c r="Z208" s="44">
        <f t="shared" ca="1" si="74"/>
        <v>0</v>
      </c>
      <c r="AA208" s="44">
        <f t="shared" ca="1" si="75"/>
        <v>0</v>
      </c>
      <c r="AB208" s="44">
        <f t="shared" ca="1" si="76"/>
        <v>0</v>
      </c>
      <c r="BC208" s="44">
        <f t="shared" ca="1" si="79"/>
        <v>1009.99</v>
      </c>
      <c r="BD208" s="44">
        <f t="shared" ca="1" si="80"/>
        <v>833.61</v>
      </c>
      <c r="BE208" s="44">
        <f t="shared" ca="1" si="81"/>
        <v>734.85</v>
      </c>
      <c r="BF208" s="44">
        <f t="shared" ca="1" si="82"/>
        <v>567.83000000000004</v>
      </c>
      <c r="BG208" s="44">
        <f t="shared" ca="1" si="83"/>
        <v>425.47</v>
      </c>
      <c r="BH208" s="44">
        <f t="shared" ca="1" si="84"/>
        <v>360.89</v>
      </c>
      <c r="BI208" s="44">
        <f t="shared" ca="1" si="85"/>
        <v>318.70999999999998</v>
      </c>
      <c r="BJ208" s="44">
        <f t="shared" ca="1" si="86"/>
        <v>285.20999999999998</v>
      </c>
      <c r="BK208" s="44">
        <f t="shared" ca="1" si="87"/>
        <v>276.27999999999997</v>
      </c>
      <c r="BL208" s="44">
        <f t="shared" ca="1" si="88"/>
        <v>334.85</v>
      </c>
      <c r="BM208" s="44">
        <f t="shared" ca="1" si="89"/>
        <v>545.77</v>
      </c>
      <c r="BN208" s="44">
        <f t="shared" ca="1" si="90"/>
        <v>884.9</v>
      </c>
      <c r="BO208" s="44">
        <f t="shared" ca="1" si="91"/>
        <v>0</v>
      </c>
      <c r="BP208" s="44">
        <f t="shared" ca="1" si="92"/>
        <v>0</v>
      </c>
      <c r="BQ208" s="44">
        <f t="shared" ca="1" si="93"/>
        <v>0</v>
      </c>
      <c r="BR208" s="44">
        <f t="shared" ca="1" si="94"/>
        <v>0</v>
      </c>
      <c r="BS208" s="44">
        <f t="shared" ca="1" si="95"/>
        <v>0</v>
      </c>
      <c r="BT208" s="44">
        <f t="shared" ca="1" si="96"/>
        <v>0</v>
      </c>
      <c r="BU208" s="44">
        <f t="shared" ca="1" si="97"/>
        <v>0</v>
      </c>
      <c r="BV208" s="44">
        <f t="shared" ca="1" si="98"/>
        <v>0</v>
      </c>
      <c r="BW208" s="44">
        <f t="shared" ca="1" si="99"/>
        <v>0</v>
      </c>
      <c r="BX208" s="44">
        <f t="shared" ca="1" si="100"/>
        <v>0</v>
      </c>
      <c r="BY208" s="44">
        <f t="shared" ca="1" si="101"/>
        <v>0</v>
      </c>
      <c r="BZ208" s="44">
        <f t="shared" ca="1" si="102"/>
        <v>0</v>
      </c>
      <c r="CA208" s="44">
        <f t="shared" ca="1" si="103"/>
        <v>0</v>
      </c>
      <c r="CB208" s="44">
        <f t="shared" ca="1" si="104"/>
        <v>0</v>
      </c>
    </row>
    <row r="209" spans="1:80" x14ac:dyDescent="0.25">
      <c r="A209" s="129">
        <v>142</v>
      </c>
      <c r="B209" s="44"/>
      <c r="C209" s="44">
        <f t="shared" ca="1" si="62"/>
        <v>0</v>
      </c>
      <c r="D209" s="44">
        <f t="shared" ca="1" si="62"/>
        <v>0</v>
      </c>
      <c r="E209" s="44">
        <f t="shared" ca="1" si="62"/>
        <v>0</v>
      </c>
      <c r="F209" s="44">
        <f t="shared" ca="1" si="62"/>
        <v>0</v>
      </c>
      <c r="G209" s="44">
        <f t="shared" ca="1" si="62"/>
        <v>0</v>
      </c>
      <c r="H209" s="44">
        <f t="shared" ca="1" si="62"/>
        <v>0</v>
      </c>
      <c r="I209" s="44">
        <f t="shared" ca="1" si="78"/>
        <v>0</v>
      </c>
      <c r="J209" s="44">
        <f t="shared" ca="1" si="78"/>
        <v>0</v>
      </c>
      <c r="K209" s="44">
        <f t="shared" ca="1" si="78"/>
        <v>0</v>
      </c>
      <c r="L209" s="44">
        <f t="shared" ca="1" si="63"/>
        <v>0</v>
      </c>
      <c r="M209" s="44">
        <f t="shared" ca="1" si="63"/>
        <v>0</v>
      </c>
      <c r="N209" s="44">
        <f t="shared" ca="1" si="63"/>
        <v>0</v>
      </c>
      <c r="O209" s="44">
        <f t="shared" ca="1" si="77"/>
        <v>0</v>
      </c>
      <c r="P209" s="44">
        <f t="shared" ca="1" si="64"/>
        <v>0</v>
      </c>
      <c r="Q209" s="44">
        <f t="shared" ca="1" si="65"/>
        <v>0</v>
      </c>
      <c r="R209" s="44">
        <f t="shared" ca="1" si="66"/>
        <v>0</v>
      </c>
      <c r="S209" s="44">
        <f t="shared" ca="1" si="67"/>
        <v>0</v>
      </c>
      <c r="T209" s="44">
        <f t="shared" ca="1" si="68"/>
        <v>0</v>
      </c>
      <c r="U209" s="44">
        <f t="shared" ca="1" si="69"/>
        <v>0</v>
      </c>
      <c r="V209" s="44">
        <f t="shared" ca="1" si="70"/>
        <v>0</v>
      </c>
      <c r="W209" s="44">
        <f t="shared" ca="1" si="71"/>
        <v>0</v>
      </c>
      <c r="X209" s="44">
        <f t="shared" ca="1" si="72"/>
        <v>0</v>
      </c>
      <c r="Y209" s="44">
        <f t="shared" ca="1" si="73"/>
        <v>0</v>
      </c>
      <c r="Z209" s="44">
        <f t="shared" ca="1" si="74"/>
        <v>0</v>
      </c>
      <c r="AA209" s="44">
        <f t="shared" ca="1" si="75"/>
        <v>0</v>
      </c>
      <c r="AB209" s="44">
        <f t="shared" ca="1" si="76"/>
        <v>0</v>
      </c>
      <c r="BC209" s="44">
        <f t="shared" ca="1" si="79"/>
        <v>0</v>
      </c>
      <c r="BD209" s="44">
        <f t="shared" ca="1" si="80"/>
        <v>0</v>
      </c>
      <c r="BE209" s="44">
        <f t="shared" ca="1" si="81"/>
        <v>0</v>
      </c>
      <c r="BF209" s="44">
        <f t="shared" ca="1" si="82"/>
        <v>0</v>
      </c>
      <c r="BG209" s="44">
        <f t="shared" ca="1" si="83"/>
        <v>0</v>
      </c>
      <c r="BH209" s="44">
        <f t="shared" ca="1" si="84"/>
        <v>0</v>
      </c>
      <c r="BI209" s="44">
        <f t="shared" ca="1" si="85"/>
        <v>0</v>
      </c>
      <c r="BJ209" s="44">
        <f t="shared" ca="1" si="86"/>
        <v>0</v>
      </c>
      <c r="BK209" s="44">
        <f t="shared" ca="1" si="87"/>
        <v>0</v>
      </c>
      <c r="BL209" s="44">
        <f t="shared" ca="1" si="88"/>
        <v>0</v>
      </c>
      <c r="BM209" s="44">
        <f t="shared" ca="1" si="89"/>
        <v>0</v>
      </c>
      <c r="BN209" s="44">
        <f t="shared" ca="1" si="90"/>
        <v>0</v>
      </c>
      <c r="BO209" s="44">
        <f t="shared" ca="1" si="91"/>
        <v>0</v>
      </c>
      <c r="BP209" s="44">
        <f t="shared" ca="1" si="92"/>
        <v>0</v>
      </c>
      <c r="BQ209" s="44">
        <f t="shared" ca="1" si="93"/>
        <v>0</v>
      </c>
      <c r="BR209" s="44">
        <f t="shared" ca="1" si="94"/>
        <v>0</v>
      </c>
      <c r="BS209" s="44">
        <f t="shared" ca="1" si="95"/>
        <v>0</v>
      </c>
      <c r="BT209" s="44">
        <f t="shared" ca="1" si="96"/>
        <v>0</v>
      </c>
      <c r="BU209" s="44">
        <f t="shared" ca="1" si="97"/>
        <v>0</v>
      </c>
      <c r="BV209" s="44">
        <f t="shared" ca="1" si="98"/>
        <v>0</v>
      </c>
      <c r="BW209" s="44">
        <f t="shared" ca="1" si="99"/>
        <v>0</v>
      </c>
      <c r="BX209" s="44">
        <f t="shared" ca="1" si="100"/>
        <v>0</v>
      </c>
      <c r="BY209" s="44">
        <f t="shared" ca="1" si="101"/>
        <v>0</v>
      </c>
      <c r="BZ209" s="44">
        <f t="shared" ca="1" si="102"/>
        <v>0</v>
      </c>
      <c r="CA209" s="44">
        <f t="shared" ca="1" si="103"/>
        <v>0</v>
      </c>
      <c r="CB209" s="44">
        <f t="shared" ca="1" si="104"/>
        <v>0</v>
      </c>
    </row>
    <row r="210" spans="1:80" x14ac:dyDescent="0.25">
      <c r="A210" s="129">
        <v>143</v>
      </c>
      <c r="B210" s="44"/>
      <c r="C210" s="44">
        <f t="shared" ca="1" si="62"/>
        <v>0</v>
      </c>
      <c r="D210" s="44">
        <f t="shared" ca="1" si="62"/>
        <v>0</v>
      </c>
      <c r="E210" s="44">
        <f t="shared" ca="1" si="62"/>
        <v>0</v>
      </c>
      <c r="F210" s="44">
        <f t="shared" ca="1" si="62"/>
        <v>0</v>
      </c>
      <c r="G210" s="44">
        <f t="shared" ca="1" si="62"/>
        <v>0</v>
      </c>
      <c r="H210" s="44">
        <f t="shared" ca="1" si="62"/>
        <v>0</v>
      </c>
      <c r="I210" s="44">
        <f t="shared" ca="1" si="78"/>
        <v>0</v>
      </c>
      <c r="J210" s="44">
        <f t="shared" ca="1" si="78"/>
        <v>0</v>
      </c>
      <c r="K210" s="44">
        <f t="shared" ca="1" si="78"/>
        <v>0</v>
      </c>
      <c r="L210" s="44">
        <f t="shared" ca="1" si="63"/>
        <v>0</v>
      </c>
      <c r="M210" s="44">
        <f t="shared" ca="1" si="63"/>
        <v>0</v>
      </c>
      <c r="N210" s="44">
        <f t="shared" ca="1" si="63"/>
        <v>0</v>
      </c>
      <c r="O210" s="44">
        <f t="shared" ca="1" si="77"/>
        <v>0</v>
      </c>
      <c r="P210" s="44">
        <f t="shared" ca="1" si="64"/>
        <v>0</v>
      </c>
      <c r="Q210" s="44">
        <f t="shared" ca="1" si="65"/>
        <v>0</v>
      </c>
      <c r="R210" s="44">
        <f t="shared" ca="1" si="66"/>
        <v>0</v>
      </c>
      <c r="S210" s="44">
        <f t="shared" ca="1" si="67"/>
        <v>0</v>
      </c>
      <c r="T210" s="44">
        <f t="shared" ca="1" si="68"/>
        <v>0</v>
      </c>
      <c r="U210" s="44">
        <f t="shared" ca="1" si="69"/>
        <v>0</v>
      </c>
      <c r="V210" s="44">
        <f t="shared" ca="1" si="70"/>
        <v>0</v>
      </c>
      <c r="W210" s="44">
        <f t="shared" ca="1" si="71"/>
        <v>0</v>
      </c>
      <c r="X210" s="44">
        <f t="shared" ca="1" si="72"/>
        <v>0</v>
      </c>
      <c r="Y210" s="44">
        <f t="shared" ca="1" si="73"/>
        <v>0</v>
      </c>
      <c r="Z210" s="44">
        <f t="shared" ca="1" si="74"/>
        <v>0</v>
      </c>
      <c r="AA210" s="44">
        <f t="shared" ca="1" si="75"/>
        <v>0</v>
      </c>
      <c r="AB210" s="44">
        <f t="shared" ca="1" si="76"/>
        <v>0</v>
      </c>
      <c r="BC210" s="44">
        <f t="shared" ca="1" si="79"/>
        <v>0</v>
      </c>
      <c r="BD210" s="44">
        <f t="shared" ca="1" si="80"/>
        <v>0</v>
      </c>
      <c r="BE210" s="44">
        <f t="shared" ca="1" si="81"/>
        <v>0</v>
      </c>
      <c r="BF210" s="44">
        <f t="shared" ca="1" si="82"/>
        <v>0</v>
      </c>
      <c r="BG210" s="44">
        <f t="shared" ca="1" si="83"/>
        <v>0</v>
      </c>
      <c r="BH210" s="44">
        <f t="shared" ca="1" si="84"/>
        <v>0</v>
      </c>
      <c r="BI210" s="44">
        <f t="shared" ca="1" si="85"/>
        <v>0</v>
      </c>
      <c r="BJ210" s="44">
        <f t="shared" ca="1" si="86"/>
        <v>0</v>
      </c>
      <c r="BK210" s="44">
        <f t="shared" ca="1" si="87"/>
        <v>0</v>
      </c>
      <c r="BL210" s="44">
        <f t="shared" ca="1" si="88"/>
        <v>0</v>
      </c>
      <c r="BM210" s="44">
        <f t="shared" ca="1" si="89"/>
        <v>0</v>
      </c>
      <c r="BN210" s="44">
        <f t="shared" ca="1" si="90"/>
        <v>0</v>
      </c>
      <c r="BO210" s="44">
        <f t="shared" ca="1" si="91"/>
        <v>0</v>
      </c>
      <c r="BP210" s="44">
        <f t="shared" ca="1" si="92"/>
        <v>0</v>
      </c>
      <c r="BQ210" s="44">
        <f t="shared" ca="1" si="93"/>
        <v>0</v>
      </c>
      <c r="BR210" s="44">
        <f t="shared" ca="1" si="94"/>
        <v>0</v>
      </c>
      <c r="BS210" s="44">
        <f t="shared" ca="1" si="95"/>
        <v>0</v>
      </c>
      <c r="BT210" s="44">
        <f t="shared" ca="1" si="96"/>
        <v>0</v>
      </c>
      <c r="BU210" s="44">
        <f t="shared" ca="1" si="97"/>
        <v>0</v>
      </c>
      <c r="BV210" s="44">
        <f t="shared" ca="1" si="98"/>
        <v>0</v>
      </c>
      <c r="BW210" s="44">
        <f t="shared" ca="1" si="99"/>
        <v>0</v>
      </c>
      <c r="BX210" s="44">
        <f t="shared" ca="1" si="100"/>
        <v>0</v>
      </c>
      <c r="BY210" s="44">
        <f t="shared" ca="1" si="101"/>
        <v>0</v>
      </c>
      <c r="BZ210" s="44">
        <f t="shared" ca="1" si="102"/>
        <v>0</v>
      </c>
      <c r="CA210" s="44">
        <f t="shared" ca="1" si="103"/>
        <v>0</v>
      </c>
      <c r="CB210" s="44">
        <f t="shared" ca="1" si="104"/>
        <v>0</v>
      </c>
    </row>
    <row r="211" spans="1:80" x14ac:dyDescent="0.25">
      <c r="A211" s="129">
        <v>144</v>
      </c>
      <c r="B211" s="44"/>
      <c r="C211" s="44">
        <f t="shared" ref="C211:K252" ca="1" si="105">IF(BC211&lt;=0,0,MAX(1,ROUND(BC211,0)))</f>
        <v>1787</v>
      </c>
      <c r="D211" s="44">
        <f t="shared" ca="1" si="105"/>
        <v>1411</v>
      </c>
      <c r="E211" s="44">
        <f t="shared" ca="1" si="105"/>
        <v>1234</v>
      </c>
      <c r="F211" s="44">
        <f t="shared" ca="1" si="105"/>
        <v>945</v>
      </c>
      <c r="G211" s="44">
        <f t="shared" ca="1" si="105"/>
        <v>687</v>
      </c>
      <c r="H211" s="44">
        <f t="shared" ca="1" si="105"/>
        <v>573</v>
      </c>
      <c r="I211" s="44">
        <f t="shared" ca="1" si="78"/>
        <v>505</v>
      </c>
      <c r="J211" s="44">
        <f t="shared" ca="1" si="78"/>
        <v>448</v>
      </c>
      <c r="K211" s="44">
        <f t="shared" ca="1" si="78"/>
        <v>428</v>
      </c>
      <c r="L211" s="44">
        <f t="shared" ca="1" si="63"/>
        <v>540</v>
      </c>
      <c r="M211" s="44">
        <f t="shared" ca="1" si="63"/>
        <v>933</v>
      </c>
      <c r="N211" s="44">
        <f t="shared" ca="1" si="63"/>
        <v>1581</v>
      </c>
      <c r="O211" s="44">
        <f t="shared" ca="1" si="77"/>
        <v>0</v>
      </c>
      <c r="P211" s="44">
        <f t="shared" ca="1" si="64"/>
        <v>0</v>
      </c>
      <c r="Q211" s="44">
        <f t="shared" ca="1" si="65"/>
        <v>0</v>
      </c>
      <c r="R211" s="44">
        <f t="shared" ca="1" si="66"/>
        <v>0</v>
      </c>
      <c r="S211" s="44">
        <f t="shared" ca="1" si="67"/>
        <v>0</v>
      </c>
      <c r="T211" s="44">
        <f t="shared" ca="1" si="68"/>
        <v>0</v>
      </c>
      <c r="U211" s="44">
        <f t="shared" ca="1" si="69"/>
        <v>0</v>
      </c>
      <c r="V211" s="44">
        <f t="shared" ca="1" si="70"/>
        <v>0</v>
      </c>
      <c r="W211" s="44">
        <f t="shared" ca="1" si="71"/>
        <v>0</v>
      </c>
      <c r="X211" s="44">
        <f t="shared" ca="1" si="72"/>
        <v>0</v>
      </c>
      <c r="Y211" s="44">
        <f t="shared" ca="1" si="73"/>
        <v>0</v>
      </c>
      <c r="Z211" s="44">
        <f t="shared" ca="1" si="74"/>
        <v>0</v>
      </c>
      <c r="AA211" s="44">
        <f t="shared" ca="1" si="75"/>
        <v>0</v>
      </c>
      <c r="AB211" s="44">
        <f t="shared" ca="1" si="76"/>
        <v>0</v>
      </c>
      <c r="BC211" s="44">
        <f t="shared" ca="1" si="79"/>
        <v>1787.4</v>
      </c>
      <c r="BD211" s="44">
        <f t="shared" ca="1" si="80"/>
        <v>1410.51</v>
      </c>
      <c r="BE211" s="44">
        <f t="shared" ca="1" si="81"/>
        <v>1233.77</v>
      </c>
      <c r="BF211" s="44">
        <f t="shared" ca="1" si="82"/>
        <v>944.78</v>
      </c>
      <c r="BG211" s="44">
        <f t="shared" ca="1" si="83"/>
        <v>686.86</v>
      </c>
      <c r="BH211" s="44">
        <f t="shared" ca="1" si="84"/>
        <v>572.88</v>
      </c>
      <c r="BI211" s="44">
        <f t="shared" ca="1" si="85"/>
        <v>505.05</v>
      </c>
      <c r="BJ211" s="44">
        <f t="shared" ca="1" si="86"/>
        <v>447.57</v>
      </c>
      <c r="BK211" s="44">
        <f t="shared" ca="1" si="87"/>
        <v>428.37</v>
      </c>
      <c r="BL211" s="44">
        <f t="shared" ca="1" si="88"/>
        <v>539.61</v>
      </c>
      <c r="BM211" s="44">
        <f t="shared" ca="1" si="89"/>
        <v>932.55</v>
      </c>
      <c r="BN211" s="44">
        <f t="shared" ca="1" si="90"/>
        <v>1581.37</v>
      </c>
      <c r="BO211" s="44">
        <f t="shared" ca="1" si="91"/>
        <v>0</v>
      </c>
      <c r="BP211" s="44">
        <f t="shared" ca="1" si="92"/>
        <v>0</v>
      </c>
      <c r="BQ211" s="44">
        <f t="shared" ca="1" si="93"/>
        <v>0</v>
      </c>
      <c r="BR211" s="44">
        <f t="shared" ca="1" si="94"/>
        <v>0</v>
      </c>
      <c r="BS211" s="44">
        <f t="shared" ca="1" si="95"/>
        <v>0</v>
      </c>
      <c r="BT211" s="44">
        <f t="shared" ca="1" si="96"/>
        <v>0</v>
      </c>
      <c r="BU211" s="44">
        <f t="shared" ca="1" si="97"/>
        <v>0</v>
      </c>
      <c r="BV211" s="44">
        <f t="shared" ca="1" si="98"/>
        <v>0</v>
      </c>
      <c r="BW211" s="44">
        <f t="shared" ca="1" si="99"/>
        <v>0</v>
      </c>
      <c r="BX211" s="44">
        <f t="shared" ca="1" si="100"/>
        <v>0</v>
      </c>
      <c r="BY211" s="44">
        <f t="shared" ca="1" si="101"/>
        <v>0</v>
      </c>
      <c r="BZ211" s="44">
        <f t="shared" ca="1" si="102"/>
        <v>0</v>
      </c>
      <c r="CA211" s="44">
        <f t="shared" ca="1" si="103"/>
        <v>0</v>
      </c>
      <c r="CB211" s="44">
        <f t="shared" ca="1" si="104"/>
        <v>0</v>
      </c>
    </row>
    <row r="212" spans="1:80" x14ac:dyDescent="0.25">
      <c r="A212" s="129">
        <v>145</v>
      </c>
      <c r="B212" s="44"/>
      <c r="C212" s="44">
        <f t="shared" ca="1" si="105"/>
        <v>117</v>
      </c>
      <c r="D212" s="44">
        <f t="shared" ca="1" si="105"/>
        <v>136</v>
      </c>
      <c r="E212" s="44">
        <f t="shared" ca="1" si="105"/>
        <v>149</v>
      </c>
      <c r="F212" s="44">
        <f t="shared" ca="1" si="105"/>
        <v>112</v>
      </c>
      <c r="G212" s="44">
        <f t="shared" ca="1" si="105"/>
        <v>80</v>
      </c>
      <c r="H212" s="44">
        <f t="shared" ca="1" si="105"/>
        <v>65</v>
      </c>
      <c r="I212" s="44">
        <f t="shared" ca="1" si="78"/>
        <v>58</v>
      </c>
      <c r="J212" s="44">
        <f t="shared" ca="1" si="78"/>
        <v>54</v>
      </c>
      <c r="K212" s="44">
        <f t="shared" ca="1" si="78"/>
        <v>53</v>
      </c>
      <c r="L212" s="44">
        <f t="shared" ca="1" si="63"/>
        <v>57</v>
      </c>
      <c r="M212" s="44">
        <f t="shared" ca="1" si="63"/>
        <v>67</v>
      </c>
      <c r="N212" s="44">
        <f t="shared" ca="1" si="63"/>
        <v>90</v>
      </c>
      <c r="O212" s="44">
        <f t="shared" ca="1" si="77"/>
        <v>0</v>
      </c>
      <c r="P212" s="44">
        <f t="shared" ca="1" si="64"/>
        <v>0</v>
      </c>
      <c r="Q212" s="44">
        <f t="shared" ca="1" si="65"/>
        <v>0</v>
      </c>
      <c r="R212" s="44">
        <f t="shared" ca="1" si="66"/>
        <v>0</v>
      </c>
      <c r="S212" s="44">
        <f t="shared" ca="1" si="67"/>
        <v>0</v>
      </c>
      <c r="T212" s="44">
        <f t="shared" ca="1" si="68"/>
        <v>0</v>
      </c>
      <c r="U212" s="44">
        <f t="shared" ca="1" si="69"/>
        <v>0</v>
      </c>
      <c r="V212" s="44">
        <f t="shared" ca="1" si="70"/>
        <v>0</v>
      </c>
      <c r="W212" s="44">
        <f t="shared" ca="1" si="71"/>
        <v>0</v>
      </c>
      <c r="X212" s="44">
        <f t="shared" ca="1" si="72"/>
        <v>0</v>
      </c>
      <c r="Y212" s="44">
        <f t="shared" ca="1" si="73"/>
        <v>0</v>
      </c>
      <c r="Z212" s="44">
        <f t="shared" ca="1" si="74"/>
        <v>0</v>
      </c>
      <c r="AA212" s="44">
        <f t="shared" ca="1" si="75"/>
        <v>0</v>
      </c>
      <c r="AB212" s="44">
        <f t="shared" ca="1" si="76"/>
        <v>0</v>
      </c>
      <c r="BC212" s="44">
        <f t="shared" ca="1" si="79"/>
        <v>117.33</v>
      </c>
      <c r="BD212" s="44">
        <f t="shared" ca="1" si="80"/>
        <v>136.30000000000001</v>
      </c>
      <c r="BE212" s="44">
        <f t="shared" ca="1" si="81"/>
        <v>148.66</v>
      </c>
      <c r="BF212" s="44">
        <f t="shared" ca="1" si="82"/>
        <v>111.89</v>
      </c>
      <c r="BG212" s="44">
        <f t="shared" ca="1" si="83"/>
        <v>80</v>
      </c>
      <c r="BH212" s="44">
        <f t="shared" ca="1" si="84"/>
        <v>64.599999999999994</v>
      </c>
      <c r="BI212" s="44">
        <f t="shared" ca="1" si="85"/>
        <v>58.39</v>
      </c>
      <c r="BJ212" s="44">
        <f t="shared" ca="1" si="86"/>
        <v>54.05</v>
      </c>
      <c r="BK212" s="44">
        <f t="shared" ca="1" si="87"/>
        <v>52.85</v>
      </c>
      <c r="BL212" s="44">
        <f t="shared" ca="1" si="88"/>
        <v>57.32</v>
      </c>
      <c r="BM212" s="44">
        <f t="shared" ca="1" si="89"/>
        <v>67.05</v>
      </c>
      <c r="BN212" s="44">
        <f t="shared" ca="1" si="90"/>
        <v>89.93</v>
      </c>
      <c r="BO212" s="44">
        <f t="shared" ca="1" si="91"/>
        <v>0</v>
      </c>
      <c r="BP212" s="44">
        <f t="shared" ca="1" si="92"/>
        <v>0</v>
      </c>
      <c r="BQ212" s="44">
        <f t="shared" ca="1" si="93"/>
        <v>0</v>
      </c>
      <c r="BR212" s="44">
        <f t="shared" ca="1" si="94"/>
        <v>0</v>
      </c>
      <c r="BS212" s="44">
        <f t="shared" ca="1" si="95"/>
        <v>0</v>
      </c>
      <c r="BT212" s="44">
        <f t="shared" ca="1" si="96"/>
        <v>0</v>
      </c>
      <c r="BU212" s="44">
        <f t="shared" ca="1" si="97"/>
        <v>0</v>
      </c>
      <c r="BV212" s="44">
        <f t="shared" ca="1" si="98"/>
        <v>0</v>
      </c>
      <c r="BW212" s="44">
        <f t="shared" ca="1" si="99"/>
        <v>0</v>
      </c>
      <c r="BX212" s="44">
        <f t="shared" ca="1" si="100"/>
        <v>0</v>
      </c>
      <c r="BY212" s="44">
        <f t="shared" ca="1" si="101"/>
        <v>0</v>
      </c>
      <c r="BZ212" s="44">
        <f t="shared" ca="1" si="102"/>
        <v>0</v>
      </c>
      <c r="CA212" s="44">
        <f t="shared" ca="1" si="103"/>
        <v>0</v>
      </c>
      <c r="CB212" s="44">
        <f t="shared" ca="1" si="104"/>
        <v>0</v>
      </c>
    </row>
    <row r="213" spans="1:80" x14ac:dyDescent="0.25">
      <c r="A213" s="129">
        <v>146</v>
      </c>
      <c r="B213" s="44"/>
      <c r="C213" s="44">
        <f t="shared" ca="1" si="105"/>
        <v>0</v>
      </c>
      <c r="D213" s="44">
        <f t="shared" ca="1" si="105"/>
        <v>0</v>
      </c>
      <c r="E213" s="44">
        <f t="shared" ca="1" si="105"/>
        <v>0</v>
      </c>
      <c r="F213" s="44">
        <f t="shared" ca="1" si="105"/>
        <v>0</v>
      </c>
      <c r="G213" s="44">
        <f t="shared" ca="1" si="105"/>
        <v>0</v>
      </c>
      <c r="H213" s="44">
        <f t="shared" ca="1" si="105"/>
        <v>0</v>
      </c>
      <c r="I213" s="44">
        <f t="shared" ca="1" si="78"/>
        <v>0</v>
      </c>
      <c r="J213" s="44">
        <f t="shared" ca="1" si="78"/>
        <v>0</v>
      </c>
      <c r="K213" s="44">
        <f t="shared" ca="1" si="78"/>
        <v>0</v>
      </c>
      <c r="L213" s="44">
        <f t="shared" ca="1" si="63"/>
        <v>0</v>
      </c>
      <c r="M213" s="44">
        <f t="shared" ca="1" si="63"/>
        <v>0</v>
      </c>
      <c r="N213" s="44">
        <f t="shared" ca="1" si="63"/>
        <v>0</v>
      </c>
      <c r="O213" s="44">
        <f t="shared" ca="1" si="77"/>
        <v>0</v>
      </c>
      <c r="P213" s="44">
        <f t="shared" ca="1" si="64"/>
        <v>0</v>
      </c>
      <c r="Q213" s="44">
        <f t="shared" ca="1" si="65"/>
        <v>0</v>
      </c>
      <c r="R213" s="44">
        <f t="shared" ca="1" si="66"/>
        <v>0</v>
      </c>
      <c r="S213" s="44">
        <f t="shared" ca="1" si="67"/>
        <v>0</v>
      </c>
      <c r="T213" s="44">
        <f t="shared" ca="1" si="68"/>
        <v>0</v>
      </c>
      <c r="U213" s="44">
        <f t="shared" ca="1" si="69"/>
        <v>0</v>
      </c>
      <c r="V213" s="44">
        <f t="shared" ca="1" si="70"/>
        <v>0</v>
      </c>
      <c r="W213" s="44">
        <f t="shared" ca="1" si="71"/>
        <v>0</v>
      </c>
      <c r="X213" s="44">
        <f t="shared" ca="1" si="72"/>
        <v>0</v>
      </c>
      <c r="Y213" s="44">
        <f t="shared" ca="1" si="73"/>
        <v>0</v>
      </c>
      <c r="Z213" s="44">
        <f t="shared" ca="1" si="74"/>
        <v>0</v>
      </c>
      <c r="AA213" s="44">
        <f t="shared" ca="1" si="75"/>
        <v>0</v>
      </c>
      <c r="AB213" s="44">
        <f t="shared" ca="1" si="76"/>
        <v>0</v>
      </c>
      <c r="BC213" s="44">
        <f t="shared" ca="1" si="79"/>
        <v>0</v>
      </c>
      <c r="BD213" s="44">
        <f t="shared" ca="1" si="80"/>
        <v>0</v>
      </c>
      <c r="BE213" s="44">
        <f t="shared" ca="1" si="81"/>
        <v>0</v>
      </c>
      <c r="BF213" s="44">
        <f t="shared" ca="1" si="82"/>
        <v>0</v>
      </c>
      <c r="BG213" s="44">
        <f t="shared" ca="1" si="83"/>
        <v>0</v>
      </c>
      <c r="BH213" s="44">
        <f t="shared" ca="1" si="84"/>
        <v>0</v>
      </c>
      <c r="BI213" s="44">
        <f t="shared" ca="1" si="85"/>
        <v>0</v>
      </c>
      <c r="BJ213" s="44">
        <f t="shared" ca="1" si="86"/>
        <v>0</v>
      </c>
      <c r="BK213" s="44">
        <f t="shared" ca="1" si="87"/>
        <v>0</v>
      </c>
      <c r="BL213" s="44">
        <f t="shared" ca="1" si="88"/>
        <v>0</v>
      </c>
      <c r="BM213" s="44">
        <f t="shared" ca="1" si="89"/>
        <v>0</v>
      </c>
      <c r="BN213" s="44">
        <f t="shared" ca="1" si="90"/>
        <v>0</v>
      </c>
      <c r="BO213" s="44">
        <f t="shared" ca="1" si="91"/>
        <v>0</v>
      </c>
      <c r="BP213" s="44">
        <f t="shared" ca="1" si="92"/>
        <v>0</v>
      </c>
      <c r="BQ213" s="44">
        <f t="shared" ca="1" si="93"/>
        <v>0</v>
      </c>
      <c r="BR213" s="44">
        <f t="shared" ca="1" si="94"/>
        <v>0</v>
      </c>
      <c r="BS213" s="44">
        <f t="shared" ca="1" si="95"/>
        <v>0</v>
      </c>
      <c r="BT213" s="44">
        <f t="shared" ca="1" si="96"/>
        <v>0</v>
      </c>
      <c r="BU213" s="44">
        <f t="shared" ca="1" si="97"/>
        <v>0</v>
      </c>
      <c r="BV213" s="44">
        <f t="shared" ca="1" si="98"/>
        <v>0</v>
      </c>
      <c r="BW213" s="44">
        <f t="shared" ca="1" si="99"/>
        <v>0</v>
      </c>
      <c r="BX213" s="44">
        <f t="shared" ca="1" si="100"/>
        <v>0</v>
      </c>
      <c r="BY213" s="44">
        <f t="shared" ca="1" si="101"/>
        <v>0</v>
      </c>
      <c r="BZ213" s="44">
        <f t="shared" ca="1" si="102"/>
        <v>0</v>
      </c>
      <c r="CA213" s="44">
        <f t="shared" ca="1" si="103"/>
        <v>0</v>
      </c>
      <c r="CB213" s="44">
        <f t="shared" ca="1" si="104"/>
        <v>0</v>
      </c>
    </row>
    <row r="214" spans="1:80" x14ac:dyDescent="0.25">
      <c r="A214" s="129">
        <v>147</v>
      </c>
      <c r="B214" s="44"/>
      <c r="C214" s="44">
        <f t="shared" ca="1" si="105"/>
        <v>0</v>
      </c>
      <c r="D214" s="44">
        <f t="shared" ca="1" si="105"/>
        <v>0</v>
      </c>
      <c r="E214" s="44">
        <f t="shared" ca="1" si="105"/>
        <v>0</v>
      </c>
      <c r="F214" s="44">
        <f t="shared" ca="1" si="105"/>
        <v>0</v>
      </c>
      <c r="G214" s="44">
        <f t="shared" ca="1" si="105"/>
        <v>0</v>
      </c>
      <c r="H214" s="44">
        <f t="shared" ca="1" si="105"/>
        <v>0</v>
      </c>
      <c r="I214" s="44">
        <f t="shared" ca="1" si="78"/>
        <v>0</v>
      </c>
      <c r="J214" s="44">
        <f t="shared" ca="1" si="78"/>
        <v>0</v>
      </c>
      <c r="K214" s="44">
        <f t="shared" ca="1" si="78"/>
        <v>0</v>
      </c>
      <c r="L214" s="44">
        <f t="shared" ca="1" si="63"/>
        <v>0</v>
      </c>
      <c r="M214" s="44">
        <f t="shared" ca="1" si="63"/>
        <v>0</v>
      </c>
      <c r="N214" s="44">
        <f t="shared" ca="1" si="63"/>
        <v>0</v>
      </c>
      <c r="O214" s="44">
        <f t="shared" ca="1" si="77"/>
        <v>0</v>
      </c>
      <c r="P214" s="44">
        <f t="shared" ca="1" si="64"/>
        <v>0</v>
      </c>
      <c r="Q214" s="44">
        <f t="shared" ca="1" si="65"/>
        <v>0</v>
      </c>
      <c r="R214" s="44">
        <f t="shared" ca="1" si="66"/>
        <v>0</v>
      </c>
      <c r="S214" s="44">
        <f t="shared" ca="1" si="67"/>
        <v>0</v>
      </c>
      <c r="T214" s="44">
        <f t="shared" ca="1" si="68"/>
        <v>0</v>
      </c>
      <c r="U214" s="44">
        <f t="shared" ca="1" si="69"/>
        <v>0</v>
      </c>
      <c r="V214" s="44">
        <f t="shared" ca="1" si="70"/>
        <v>0</v>
      </c>
      <c r="W214" s="44">
        <f t="shared" ca="1" si="71"/>
        <v>0</v>
      </c>
      <c r="X214" s="44">
        <f t="shared" ca="1" si="72"/>
        <v>0</v>
      </c>
      <c r="Y214" s="44">
        <f t="shared" ca="1" si="73"/>
        <v>0</v>
      </c>
      <c r="Z214" s="44">
        <f t="shared" ca="1" si="74"/>
        <v>0</v>
      </c>
      <c r="AA214" s="44">
        <f t="shared" ca="1" si="75"/>
        <v>0</v>
      </c>
      <c r="AB214" s="44">
        <f t="shared" ca="1" si="76"/>
        <v>0</v>
      </c>
      <c r="BC214" s="44">
        <f t="shared" ca="1" si="79"/>
        <v>0</v>
      </c>
      <c r="BD214" s="44">
        <f t="shared" ca="1" si="80"/>
        <v>0</v>
      </c>
      <c r="BE214" s="44">
        <f t="shared" ca="1" si="81"/>
        <v>0</v>
      </c>
      <c r="BF214" s="44">
        <f t="shared" ca="1" si="82"/>
        <v>0</v>
      </c>
      <c r="BG214" s="44">
        <f t="shared" ca="1" si="83"/>
        <v>0</v>
      </c>
      <c r="BH214" s="44">
        <f t="shared" ca="1" si="84"/>
        <v>0</v>
      </c>
      <c r="BI214" s="44">
        <f t="shared" ca="1" si="85"/>
        <v>0</v>
      </c>
      <c r="BJ214" s="44">
        <f t="shared" ca="1" si="86"/>
        <v>0</v>
      </c>
      <c r="BK214" s="44">
        <f t="shared" ca="1" si="87"/>
        <v>0</v>
      </c>
      <c r="BL214" s="44">
        <f t="shared" ca="1" si="88"/>
        <v>0</v>
      </c>
      <c r="BM214" s="44">
        <f t="shared" ca="1" si="89"/>
        <v>0</v>
      </c>
      <c r="BN214" s="44">
        <f t="shared" ca="1" si="90"/>
        <v>0</v>
      </c>
      <c r="BO214" s="44">
        <f t="shared" ca="1" si="91"/>
        <v>0</v>
      </c>
      <c r="BP214" s="44">
        <f t="shared" ca="1" si="92"/>
        <v>0</v>
      </c>
      <c r="BQ214" s="44">
        <f t="shared" ca="1" si="93"/>
        <v>0</v>
      </c>
      <c r="BR214" s="44">
        <f t="shared" ca="1" si="94"/>
        <v>0</v>
      </c>
      <c r="BS214" s="44">
        <f t="shared" ca="1" si="95"/>
        <v>0</v>
      </c>
      <c r="BT214" s="44">
        <f t="shared" ca="1" si="96"/>
        <v>0</v>
      </c>
      <c r="BU214" s="44">
        <f t="shared" ca="1" si="97"/>
        <v>0</v>
      </c>
      <c r="BV214" s="44">
        <f t="shared" ca="1" si="98"/>
        <v>0</v>
      </c>
      <c r="BW214" s="44">
        <f t="shared" ca="1" si="99"/>
        <v>0</v>
      </c>
      <c r="BX214" s="44">
        <f t="shared" ca="1" si="100"/>
        <v>0</v>
      </c>
      <c r="BY214" s="44">
        <f t="shared" ca="1" si="101"/>
        <v>0</v>
      </c>
      <c r="BZ214" s="44">
        <f t="shared" ca="1" si="102"/>
        <v>0</v>
      </c>
      <c r="CA214" s="44">
        <f t="shared" ca="1" si="103"/>
        <v>0</v>
      </c>
      <c r="CB214" s="44">
        <f t="shared" ca="1" si="104"/>
        <v>0</v>
      </c>
    </row>
    <row r="215" spans="1:80" x14ac:dyDescent="0.25">
      <c r="A215" s="129">
        <v>148</v>
      </c>
      <c r="B215" s="44"/>
      <c r="C215" s="44">
        <f t="shared" ca="1" si="105"/>
        <v>1535</v>
      </c>
      <c r="D215" s="44">
        <f t="shared" ca="1" si="105"/>
        <v>1213</v>
      </c>
      <c r="E215" s="44">
        <f t="shared" ca="1" si="105"/>
        <v>1063</v>
      </c>
      <c r="F215" s="44">
        <f t="shared" ca="1" si="105"/>
        <v>814</v>
      </c>
      <c r="G215" s="44">
        <f t="shared" ca="1" si="105"/>
        <v>592</v>
      </c>
      <c r="H215" s="44">
        <f t="shared" ca="1" si="105"/>
        <v>496</v>
      </c>
      <c r="I215" s="44">
        <f t="shared" ca="1" si="78"/>
        <v>437</v>
      </c>
      <c r="J215" s="44">
        <f t="shared" ca="1" si="78"/>
        <v>389</v>
      </c>
      <c r="K215" s="44">
        <f t="shared" ca="1" si="78"/>
        <v>373</v>
      </c>
      <c r="L215" s="44">
        <f t="shared" ca="1" si="63"/>
        <v>468</v>
      </c>
      <c r="M215" s="44">
        <f t="shared" ca="1" si="63"/>
        <v>802</v>
      </c>
      <c r="N215" s="44">
        <f t="shared" ca="1" si="63"/>
        <v>1356</v>
      </c>
      <c r="O215" s="44">
        <f t="shared" ca="1" si="77"/>
        <v>0</v>
      </c>
      <c r="P215" s="44">
        <f t="shared" ca="1" si="64"/>
        <v>0</v>
      </c>
      <c r="Q215" s="44">
        <f t="shared" ca="1" si="65"/>
        <v>0</v>
      </c>
      <c r="R215" s="44">
        <f t="shared" ca="1" si="66"/>
        <v>0</v>
      </c>
      <c r="S215" s="44">
        <f t="shared" ca="1" si="67"/>
        <v>0</v>
      </c>
      <c r="T215" s="44">
        <f t="shared" ca="1" si="68"/>
        <v>0</v>
      </c>
      <c r="U215" s="44">
        <f t="shared" ca="1" si="69"/>
        <v>0</v>
      </c>
      <c r="V215" s="44">
        <f t="shared" ca="1" si="70"/>
        <v>0</v>
      </c>
      <c r="W215" s="44">
        <f t="shared" ca="1" si="71"/>
        <v>0</v>
      </c>
      <c r="X215" s="44">
        <f t="shared" ca="1" si="72"/>
        <v>0</v>
      </c>
      <c r="Y215" s="44">
        <f t="shared" ca="1" si="73"/>
        <v>0</v>
      </c>
      <c r="Z215" s="44">
        <f t="shared" ca="1" si="74"/>
        <v>0</v>
      </c>
      <c r="AA215" s="44">
        <f t="shared" ca="1" si="75"/>
        <v>0</v>
      </c>
      <c r="AB215" s="44">
        <f t="shared" ca="1" si="76"/>
        <v>0</v>
      </c>
      <c r="BC215" s="44">
        <f t="shared" ca="1" si="79"/>
        <v>1534.84</v>
      </c>
      <c r="BD215" s="44">
        <f t="shared" ca="1" si="80"/>
        <v>1213.1099999999999</v>
      </c>
      <c r="BE215" s="44">
        <f t="shared" ca="1" si="81"/>
        <v>1062.67</v>
      </c>
      <c r="BF215" s="44">
        <f t="shared" ca="1" si="82"/>
        <v>813.71</v>
      </c>
      <c r="BG215" s="44">
        <f t="shared" ca="1" si="83"/>
        <v>591.96</v>
      </c>
      <c r="BH215" s="44">
        <f t="shared" ca="1" si="84"/>
        <v>495.51</v>
      </c>
      <c r="BI215" s="44">
        <f t="shared" ca="1" si="85"/>
        <v>437.49</v>
      </c>
      <c r="BJ215" s="44">
        <f t="shared" ca="1" si="86"/>
        <v>388.87</v>
      </c>
      <c r="BK215" s="44">
        <f t="shared" ca="1" si="87"/>
        <v>373.39</v>
      </c>
      <c r="BL215" s="44">
        <f t="shared" ca="1" si="88"/>
        <v>468.47</v>
      </c>
      <c r="BM215" s="44">
        <f t="shared" ca="1" si="89"/>
        <v>802.41</v>
      </c>
      <c r="BN215" s="44">
        <f t="shared" ca="1" si="90"/>
        <v>1355.7</v>
      </c>
      <c r="BO215" s="44">
        <f t="shared" ca="1" si="91"/>
        <v>0</v>
      </c>
      <c r="BP215" s="44">
        <f t="shared" ca="1" si="92"/>
        <v>0</v>
      </c>
      <c r="BQ215" s="44">
        <f t="shared" ca="1" si="93"/>
        <v>0</v>
      </c>
      <c r="BR215" s="44">
        <f t="shared" ca="1" si="94"/>
        <v>0</v>
      </c>
      <c r="BS215" s="44">
        <f t="shared" ca="1" si="95"/>
        <v>0</v>
      </c>
      <c r="BT215" s="44">
        <f t="shared" ca="1" si="96"/>
        <v>0</v>
      </c>
      <c r="BU215" s="44">
        <f t="shared" ca="1" si="97"/>
        <v>0</v>
      </c>
      <c r="BV215" s="44">
        <f t="shared" ca="1" si="98"/>
        <v>0</v>
      </c>
      <c r="BW215" s="44">
        <f t="shared" ca="1" si="99"/>
        <v>0</v>
      </c>
      <c r="BX215" s="44">
        <f t="shared" ca="1" si="100"/>
        <v>0</v>
      </c>
      <c r="BY215" s="44">
        <f t="shared" ca="1" si="101"/>
        <v>0</v>
      </c>
      <c r="BZ215" s="44">
        <f t="shared" ca="1" si="102"/>
        <v>0</v>
      </c>
      <c r="CA215" s="44">
        <f t="shared" ca="1" si="103"/>
        <v>0</v>
      </c>
      <c r="CB215" s="44">
        <f t="shared" ca="1" si="104"/>
        <v>0</v>
      </c>
    </row>
    <row r="216" spans="1:80" x14ac:dyDescent="0.25">
      <c r="A216" s="129">
        <v>149</v>
      </c>
      <c r="B216" s="44"/>
      <c r="C216" s="44">
        <f t="shared" ca="1" si="105"/>
        <v>265</v>
      </c>
      <c r="D216" s="44">
        <f t="shared" ca="1" si="105"/>
        <v>225</v>
      </c>
      <c r="E216" s="44">
        <f t="shared" ca="1" si="105"/>
        <v>201</v>
      </c>
      <c r="F216" s="44">
        <f t="shared" ca="1" si="105"/>
        <v>154</v>
      </c>
      <c r="G216" s="44">
        <f t="shared" ca="1" si="105"/>
        <v>119</v>
      </c>
      <c r="H216" s="44">
        <f t="shared" ca="1" si="105"/>
        <v>103</v>
      </c>
      <c r="I216" s="44">
        <f t="shared" ca="1" si="78"/>
        <v>92</v>
      </c>
      <c r="J216" s="44">
        <f t="shared" ca="1" si="78"/>
        <v>83</v>
      </c>
      <c r="K216" s="44">
        <f t="shared" ca="1" si="78"/>
        <v>82</v>
      </c>
      <c r="L216" s="44">
        <f t="shared" ca="1" si="63"/>
        <v>97</v>
      </c>
      <c r="M216" s="44">
        <f t="shared" ca="1" si="63"/>
        <v>142</v>
      </c>
      <c r="N216" s="44">
        <f t="shared" ca="1" si="63"/>
        <v>224</v>
      </c>
      <c r="O216" s="44">
        <f t="shared" ca="1" si="77"/>
        <v>0</v>
      </c>
      <c r="P216" s="44">
        <f t="shared" ca="1" si="64"/>
        <v>0</v>
      </c>
      <c r="Q216" s="44">
        <f t="shared" ca="1" si="65"/>
        <v>0</v>
      </c>
      <c r="R216" s="44">
        <f t="shared" ca="1" si="66"/>
        <v>0</v>
      </c>
      <c r="S216" s="44">
        <f t="shared" ca="1" si="67"/>
        <v>0</v>
      </c>
      <c r="T216" s="44">
        <f t="shared" ca="1" si="68"/>
        <v>0</v>
      </c>
      <c r="U216" s="44">
        <f t="shared" ca="1" si="69"/>
        <v>0</v>
      </c>
      <c r="V216" s="44">
        <f t="shared" ca="1" si="70"/>
        <v>0</v>
      </c>
      <c r="W216" s="44">
        <f t="shared" ca="1" si="71"/>
        <v>0</v>
      </c>
      <c r="X216" s="44">
        <f t="shared" ca="1" si="72"/>
        <v>0</v>
      </c>
      <c r="Y216" s="44">
        <f t="shared" ca="1" si="73"/>
        <v>0</v>
      </c>
      <c r="Z216" s="44">
        <f t="shared" ca="1" si="74"/>
        <v>0</v>
      </c>
      <c r="AA216" s="44">
        <f t="shared" ca="1" si="75"/>
        <v>0</v>
      </c>
      <c r="AB216" s="44">
        <f t="shared" ca="1" si="76"/>
        <v>0</v>
      </c>
      <c r="BC216" s="44">
        <f t="shared" ca="1" si="79"/>
        <v>264.92</v>
      </c>
      <c r="BD216" s="44">
        <f t="shared" ca="1" si="80"/>
        <v>224.97</v>
      </c>
      <c r="BE216" s="44">
        <f t="shared" ca="1" si="81"/>
        <v>200.79</v>
      </c>
      <c r="BF216" s="44">
        <f t="shared" ca="1" si="82"/>
        <v>154.16999999999999</v>
      </c>
      <c r="BG216" s="44">
        <f t="shared" ca="1" si="83"/>
        <v>118.54</v>
      </c>
      <c r="BH216" s="44">
        <f t="shared" ca="1" si="84"/>
        <v>103.29</v>
      </c>
      <c r="BI216" s="44">
        <f t="shared" ca="1" si="85"/>
        <v>92.08</v>
      </c>
      <c r="BJ216" s="44">
        <f t="shared" ca="1" si="86"/>
        <v>82.61</v>
      </c>
      <c r="BK216" s="44">
        <f t="shared" ca="1" si="87"/>
        <v>81.84</v>
      </c>
      <c r="BL216" s="44">
        <f t="shared" ca="1" si="88"/>
        <v>96.75</v>
      </c>
      <c r="BM216" s="44">
        <f t="shared" ca="1" si="89"/>
        <v>142.33000000000001</v>
      </c>
      <c r="BN216" s="44">
        <f t="shared" ca="1" si="90"/>
        <v>223.5</v>
      </c>
      <c r="BO216" s="44">
        <f t="shared" ca="1" si="91"/>
        <v>0</v>
      </c>
      <c r="BP216" s="44">
        <f t="shared" ca="1" si="92"/>
        <v>0</v>
      </c>
      <c r="BQ216" s="44">
        <f t="shared" ca="1" si="93"/>
        <v>0</v>
      </c>
      <c r="BR216" s="44">
        <f t="shared" ca="1" si="94"/>
        <v>0</v>
      </c>
      <c r="BS216" s="44">
        <f t="shared" ca="1" si="95"/>
        <v>0</v>
      </c>
      <c r="BT216" s="44">
        <f t="shared" ca="1" si="96"/>
        <v>0</v>
      </c>
      <c r="BU216" s="44">
        <f t="shared" ca="1" si="97"/>
        <v>0</v>
      </c>
      <c r="BV216" s="44">
        <f t="shared" ca="1" si="98"/>
        <v>0</v>
      </c>
      <c r="BW216" s="44">
        <f t="shared" ca="1" si="99"/>
        <v>0</v>
      </c>
      <c r="BX216" s="44">
        <f t="shared" ca="1" si="100"/>
        <v>0</v>
      </c>
      <c r="BY216" s="44">
        <f t="shared" ca="1" si="101"/>
        <v>0</v>
      </c>
      <c r="BZ216" s="44">
        <f t="shared" ca="1" si="102"/>
        <v>0</v>
      </c>
      <c r="CA216" s="44">
        <f t="shared" ca="1" si="103"/>
        <v>0</v>
      </c>
      <c r="CB216" s="44">
        <f t="shared" ca="1" si="104"/>
        <v>0</v>
      </c>
    </row>
    <row r="217" spans="1:80" x14ac:dyDescent="0.25">
      <c r="A217" s="129">
        <v>150</v>
      </c>
      <c r="B217" s="44"/>
      <c r="C217" s="44">
        <f t="shared" ca="1" si="105"/>
        <v>0</v>
      </c>
      <c r="D217" s="44">
        <f t="shared" ca="1" si="105"/>
        <v>0</v>
      </c>
      <c r="E217" s="44">
        <f t="shared" ca="1" si="105"/>
        <v>0</v>
      </c>
      <c r="F217" s="44">
        <f t="shared" ca="1" si="105"/>
        <v>0</v>
      </c>
      <c r="G217" s="44">
        <f t="shared" ca="1" si="105"/>
        <v>0</v>
      </c>
      <c r="H217" s="44">
        <f t="shared" ca="1" si="105"/>
        <v>0</v>
      </c>
      <c r="I217" s="44">
        <f t="shared" ca="1" si="78"/>
        <v>0</v>
      </c>
      <c r="J217" s="44">
        <f t="shared" ca="1" si="78"/>
        <v>0</v>
      </c>
      <c r="K217" s="44">
        <f t="shared" ca="1" si="78"/>
        <v>0</v>
      </c>
      <c r="L217" s="44">
        <f t="shared" ca="1" si="63"/>
        <v>0</v>
      </c>
      <c r="M217" s="44">
        <f t="shared" ca="1" si="63"/>
        <v>0</v>
      </c>
      <c r="N217" s="44">
        <f t="shared" ca="1" si="63"/>
        <v>0</v>
      </c>
      <c r="O217" s="44">
        <f t="shared" ca="1" si="77"/>
        <v>0</v>
      </c>
      <c r="P217" s="44">
        <f t="shared" ca="1" si="64"/>
        <v>0</v>
      </c>
      <c r="Q217" s="44">
        <f t="shared" ca="1" si="65"/>
        <v>0</v>
      </c>
      <c r="R217" s="44">
        <f t="shared" ca="1" si="66"/>
        <v>0</v>
      </c>
      <c r="S217" s="44">
        <f t="shared" ca="1" si="67"/>
        <v>0</v>
      </c>
      <c r="T217" s="44">
        <f t="shared" ca="1" si="68"/>
        <v>0</v>
      </c>
      <c r="U217" s="44">
        <f t="shared" ca="1" si="69"/>
        <v>0</v>
      </c>
      <c r="V217" s="44">
        <f t="shared" ca="1" si="70"/>
        <v>0</v>
      </c>
      <c r="W217" s="44">
        <f t="shared" ca="1" si="71"/>
        <v>0</v>
      </c>
      <c r="X217" s="44">
        <f t="shared" ca="1" si="72"/>
        <v>0</v>
      </c>
      <c r="Y217" s="44">
        <f t="shared" ca="1" si="73"/>
        <v>0</v>
      </c>
      <c r="Z217" s="44">
        <f t="shared" ca="1" si="74"/>
        <v>0</v>
      </c>
      <c r="AA217" s="44">
        <f t="shared" ca="1" si="75"/>
        <v>0</v>
      </c>
      <c r="AB217" s="44">
        <f t="shared" ca="1" si="76"/>
        <v>0</v>
      </c>
      <c r="BC217" s="44">
        <f t="shared" ca="1" si="79"/>
        <v>0</v>
      </c>
      <c r="BD217" s="44">
        <f t="shared" ca="1" si="80"/>
        <v>0</v>
      </c>
      <c r="BE217" s="44">
        <f t="shared" ca="1" si="81"/>
        <v>0</v>
      </c>
      <c r="BF217" s="44">
        <f t="shared" ca="1" si="82"/>
        <v>0</v>
      </c>
      <c r="BG217" s="44">
        <f t="shared" ca="1" si="83"/>
        <v>0</v>
      </c>
      <c r="BH217" s="44">
        <f t="shared" ca="1" si="84"/>
        <v>0</v>
      </c>
      <c r="BI217" s="44">
        <f t="shared" ca="1" si="85"/>
        <v>0</v>
      </c>
      <c r="BJ217" s="44">
        <f t="shared" ca="1" si="86"/>
        <v>0</v>
      </c>
      <c r="BK217" s="44">
        <f t="shared" ca="1" si="87"/>
        <v>0</v>
      </c>
      <c r="BL217" s="44">
        <f t="shared" ca="1" si="88"/>
        <v>0</v>
      </c>
      <c r="BM217" s="44">
        <f t="shared" ca="1" si="89"/>
        <v>0</v>
      </c>
      <c r="BN217" s="44">
        <f t="shared" ca="1" si="90"/>
        <v>0</v>
      </c>
      <c r="BO217" s="44">
        <f t="shared" ca="1" si="91"/>
        <v>0</v>
      </c>
      <c r="BP217" s="44">
        <f t="shared" ca="1" si="92"/>
        <v>0</v>
      </c>
      <c r="BQ217" s="44">
        <f t="shared" ca="1" si="93"/>
        <v>0</v>
      </c>
      <c r="BR217" s="44">
        <f t="shared" ca="1" si="94"/>
        <v>0</v>
      </c>
      <c r="BS217" s="44">
        <f t="shared" ca="1" si="95"/>
        <v>0</v>
      </c>
      <c r="BT217" s="44">
        <f t="shared" ca="1" si="96"/>
        <v>0</v>
      </c>
      <c r="BU217" s="44">
        <f t="shared" ca="1" si="97"/>
        <v>0</v>
      </c>
      <c r="BV217" s="44">
        <f t="shared" ca="1" si="98"/>
        <v>0</v>
      </c>
      <c r="BW217" s="44">
        <f t="shared" ca="1" si="99"/>
        <v>0</v>
      </c>
      <c r="BX217" s="44">
        <f t="shared" ca="1" si="100"/>
        <v>0</v>
      </c>
      <c r="BY217" s="44">
        <f t="shared" ca="1" si="101"/>
        <v>0</v>
      </c>
      <c r="BZ217" s="44">
        <f t="shared" ca="1" si="102"/>
        <v>0</v>
      </c>
      <c r="CA217" s="44">
        <f t="shared" ca="1" si="103"/>
        <v>0</v>
      </c>
      <c r="CB217" s="44">
        <f t="shared" ca="1" si="104"/>
        <v>0</v>
      </c>
    </row>
    <row r="218" spans="1:80" x14ac:dyDescent="0.25">
      <c r="A218" s="129">
        <v>151</v>
      </c>
      <c r="B218" s="44"/>
      <c r="C218" s="44">
        <f t="shared" ca="1" si="105"/>
        <v>0</v>
      </c>
      <c r="D218" s="44">
        <f t="shared" ca="1" si="105"/>
        <v>0</v>
      </c>
      <c r="E218" s="44">
        <f t="shared" ca="1" si="105"/>
        <v>0</v>
      </c>
      <c r="F218" s="44">
        <f t="shared" ca="1" si="105"/>
        <v>0</v>
      </c>
      <c r="G218" s="44">
        <f t="shared" ca="1" si="105"/>
        <v>0</v>
      </c>
      <c r="H218" s="44">
        <f t="shared" ca="1" si="105"/>
        <v>0</v>
      </c>
      <c r="I218" s="44">
        <f t="shared" ca="1" si="78"/>
        <v>0</v>
      </c>
      <c r="J218" s="44">
        <f t="shared" ca="1" si="78"/>
        <v>0</v>
      </c>
      <c r="K218" s="44">
        <f t="shared" ca="1" si="78"/>
        <v>0</v>
      </c>
      <c r="L218" s="44">
        <f t="shared" ca="1" si="63"/>
        <v>0</v>
      </c>
      <c r="M218" s="44">
        <f t="shared" ca="1" si="63"/>
        <v>0</v>
      </c>
      <c r="N218" s="44">
        <f t="shared" ca="1" si="63"/>
        <v>0</v>
      </c>
      <c r="O218" s="44">
        <f t="shared" ca="1" si="77"/>
        <v>0</v>
      </c>
      <c r="P218" s="44">
        <f t="shared" ca="1" si="64"/>
        <v>0</v>
      </c>
      <c r="Q218" s="44">
        <f t="shared" ca="1" si="65"/>
        <v>0</v>
      </c>
      <c r="R218" s="44">
        <f t="shared" ca="1" si="66"/>
        <v>0</v>
      </c>
      <c r="S218" s="44">
        <f t="shared" ca="1" si="67"/>
        <v>0</v>
      </c>
      <c r="T218" s="44">
        <f t="shared" ca="1" si="68"/>
        <v>0</v>
      </c>
      <c r="U218" s="44">
        <f t="shared" ca="1" si="69"/>
        <v>0</v>
      </c>
      <c r="V218" s="44">
        <f t="shared" ca="1" si="70"/>
        <v>0</v>
      </c>
      <c r="W218" s="44">
        <f t="shared" ca="1" si="71"/>
        <v>0</v>
      </c>
      <c r="X218" s="44">
        <f t="shared" ca="1" si="72"/>
        <v>0</v>
      </c>
      <c r="Y218" s="44">
        <f t="shared" ca="1" si="73"/>
        <v>0</v>
      </c>
      <c r="Z218" s="44">
        <f t="shared" ca="1" si="74"/>
        <v>0</v>
      </c>
      <c r="AA218" s="44">
        <f t="shared" ca="1" si="75"/>
        <v>0</v>
      </c>
      <c r="AB218" s="44">
        <f t="shared" ca="1" si="76"/>
        <v>0</v>
      </c>
      <c r="BC218" s="44">
        <f t="shared" ca="1" si="79"/>
        <v>0</v>
      </c>
      <c r="BD218" s="44">
        <f t="shared" ca="1" si="80"/>
        <v>0</v>
      </c>
      <c r="BE218" s="44">
        <f t="shared" ca="1" si="81"/>
        <v>0</v>
      </c>
      <c r="BF218" s="44">
        <f t="shared" ca="1" si="82"/>
        <v>0</v>
      </c>
      <c r="BG218" s="44">
        <f t="shared" ca="1" si="83"/>
        <v>0</v>
      </c>
      <c r="BH218" s="44">
        <f t="shared" ca="1" si="84"/>
        <v>0</v>
      </c>
      <c r="BI218" s="44">
        <f t="shared" ca="1" si="85"/>
        <v>0</v>
      </c>
      <c r="BJ218" s="44">
        <f t="shared" ca="1" si="86"/>
        <v>0</v>
      </c>
      <c r="BK218" s="44">
        <f t="shared" ca="1" si="87"/>
        <v>0</v>
      </c>
      <c r="BL218" s="44">
        <f t="shared" ca="1" si="88"/>
        <v>0</v>
      </c>
      <c r="BM218" s="44">
        <f t="shared" ca="1" si="89"/>
        <v>0</v>
      </c>
      <c r="BN218" s="44">
        <f t="shared" ca="1" si="90"/>
        <v>0</v>
      </c>
      <c r="BO218" s="44">
        <f t="shared" ca="1" si="91"/>
        <v>0</v>
      </c>
      <c r="BP218" s="44">
        <f t="shared" ca="1" si="92"/>
        <v>0</v>
      </c>
      <c r="BQ218" s="44">
        <f t="shared" ca="1" si="93"/>
        <v>0</v>
      </c>
      <c r="BR218" s="44">
        <f t="shared" ca="1" si="94"/>
        <v>0</v>
      </c>
      <c r="BS218" s="44">
        <f t="shared" ca="1" si="95"/>
        <v>0</v>
      </c>
      <c r="BT218" s="44">
        <f t="shared" ca="1" si="96"/>
        <v>0</v>
      </c>
      <c r="BU218" s="44">
        <f t="shared" ca="1" si="97"/>
        <v>0</v>
      </c>
      <c r="BV218" s="44">
        <f t="shared" ca="1" si="98"/>
        <v>0</v>
      </c>
      <c r="BW218" s="44">
        <f t="shared" ca="1" si="99"/>
        <v>0</v>
      </c>
      <c r="BX218" s="44">
        <f t="shared" ca="1" si="100"/>
        <v>0</v>
      </c>
      <c r="BY218" s="44">
        <f t="shared" ca="1" si="101"/>
        <v>0</v>
      </c>
      <c r="BZ218" s="44">
        <f t="shared" ca="1" si="102"/>
        <v>0</v>
      </c>
      <c r="CA218" s="44">
        <f t="shared" ca="1" si="103"/>
        <v>0</v>
      </c>
      <c r="CB218" s="44">
        <f t="shared" ca="1" si="104"/>
        <v>0</v>
      </c>
    </row>
    <row r="219" spans="1:80" x14ac:dyDescent="0.25">
      <c r="A219" s="129">
        <v>152</v>
      </c>
      <c r="B219" s="44"/>
      <c r="C219" s="44">
        <f t="shared" ca="1" si="105"/>
        <v>0</v>
      </c>
      <c r="D219" s="44">
        <f t="shared" ca="1" si="105"/>
        <v>0</v>
      </c>
      <c r="E219" s="44">
        <f t="shared" ca="1" si="105"/>
        <v>0</v>
      </c>
      <c r="F219" s="44">
        <f t="shared" ca="1" si="105"/>
        <v>0</v>
      </c>
      <c r="G219" s="44">
        <f t="shared" ca="1" si="105"/>
        <v>0</v>
      </c>
      <c r="H219" s="44">
        <f t="shared" ca="1" si="105"/>
        <v>0</v>
      </c>
      <c r="I219" s="44">
        <f t="shared" ca="1" si="78"/>
        <v>0</v>
      </c>
      <c r="J219" s="44">
        <f t="shared" ca="1" si="78"/>
        <v>0</v>
      </c>
      <c r="K219" s="44">
        <f t="shared" ca="1" si="78"/>
        <v>0</v>
      </c>
      <c r="L219" s="44">
        <f t="shared" ca="1" si="63"/>
        <v>0</v>
      </c>
      <c r="M219" s="44">
        <f t="shared" ca="1" si="63"/>
        <v>0</v>
      </c>
      <c r="N219" s="44">
        <f t="shared" ca="1" si="63"/>
        <v>0</v>
      </c>
      <c r="O219" s="44">
        <f t="shared" ca="1" si="77"/>
        <v>0</v>
      </c>
      <c r="P219" s="44">
        <f t="shared" ca="1" si="64"/>
        <v>0</v>
      </c>
      <c r="Q219" s="44">
        <f t="shared" ca="1" si="65"/>
        <v>0</v>
      </c>
      <c r="R219" s="44">
        <f t="shared" ca="1" si="66"/>
        <v>0</v>
      </c>
      <c r="S219" s="44">
        <f t="shared" ca="1" si="67"/>
        <v>0</v>
      </c>
      <c r="T219" s="44">
        <f t="shared" ca="1" si="68"/>
        <v>0</v>
      </c>
      <c r="U219" s="44">
        <f t="shared" ca="1" si="69"/>
        <v>0</v>
      </c>
      <c r="V219" s="44">
        <f t="shared" ca="1" si="70"/>
        <v>0</v>
      </c>
      <c r="W219" s="44">
        <f t="shared" ca="1" si="71"/>
        <v>0</v>
      </c>
      <c r="X219" s="44">
        <f t="shared" ca="1" si="72"/>
        <v>0</v>
      </c>
      <c r="Y219" s="44">
        <f t="shared" ca="1" si="73"/>
        <v>0</v>
      </c>
      <c r="Z219" s="44">
        <f t="shared" ca="1" si="74"/>
        <v>0</v>
      </c>
      <c r="AA219" s="44">
        <f t="shared" ca="1" si="75"/>
        <v>0</v>
      </c>
      <c r="AB219" s="44">
        <f t="shared" ca="1" si="76"/>
        <v>0</v>
      </c>
      <c r="BC219" s="44">
        <f t="shared" ca="1" si="79"/>
        <v>0</v>
      </c>
      <c r="BD219" s="44">
        <f t="shared" ca="1" si="80"/>
        <v>0</v>
      </c>
      <c r="BE219" s="44">
        <f t="shared" ca="1" si="81"/>
        <v>0</v>
      </c>
      <c r="BF219" s="44">
        <f t="shared" ca="1" si="82"/>
        <v>0</v>
      </c>
      <c r="BG219" s="44">
        <f t="shared" ca="1" si="83"/>
        <v>0</v>
      </c>
      <c r="BH219" s="44">
        <f t="shared" ca="1" si="84"/>
        <v>0</v>
      </c>
      <c r="BI219" s="44">
        <f t="shared" ca="1" si="85"/>
        <v>0</v>
      </c>
      <c r="BJ219" s="44">
        <f t="shared" ca="1" si="86"/>
        <v>0</v>
      </c>
      <c r="BK219" s="44">
        <f t="shared" ca="1" si="87"/>
        <v>0</v>
      </c>
      <c r="BL219" s="44">
        <f t="shared" ca="1" si="88"/>
        <v>0</v>
      </c>
      <c r="BM219" s="44">
        <f t="shared" ca="1" si="89"/>
        <v>0</v>
      </c>
      <c r="BN219" s="44">
        <f t="shared" ca="1" si="90"/>
        <v>0</v>
      </c>
      <c r="BO219" s="44">
        <f t="shared" ca="1" si="91"/>
        <v>0</v>
      </c>
      <c r="BP219" s="44">
        <f t="shared" ca="1" si="92"/>
        <v>0</v>
      </c>
      <c r="BQ219" s="44">
        <f t="shared" ca="1" si="93"/>
        <v>0</v>
      </c>
      <c r="BR219" s="44">
        <f t="shared" ca="1" si="94"/>
        <v>0</v>
      </c>
      <c r="BS219" s="44">
        <f t="shared" ca="1" si="95"/>
        <v>0</v>
      </c>
      <c r="BT219" s="44">
        <f t="shared" ca="1" si="96"/>
        <v>0</v>
      </c>
      <c r="BU219" s="44">
        <f t="shared" ca="1" si="97"/>
        <v>0</v>
      </c>
      <c r="BV219" s="44">
        <f t="shared" ca="1" si="98"/>
        <v>0</v>
      </c>
      <c r="BW219" s="44">
        <f t="shared" ca="1" si="99"/>
        <v>0</v>
      </c>
      <c r="BX219" s="44">
        <f t="shared" ca="1" si="100"/>
        <v>0</v>
      </c>
      <c r="BY219" s="44">
        <f t="shared" ca="1" si="101"/>
        <v>0</v>
      </c>
      <c r="BZ219" s="44">
        <f t="shared" ca="1" si="102"/>
        <v>0</v>
      </c>
      <c r="CA219" s="44">
        <f t="shared" ca="1" si="103"/>
        <v>0</v>
      </c>
      <c r="CB219" s="44">
        <f t="shared" ca="1" si="104"/>
        <v>0</v>
      </c>
    </row>
    <row r="220" spans="1:80" x14ac:dyDescent="0.25">
      <c r="A220" s="129">
        <v>153</v>
      </c>
      <c r="B220" s="44"/>
      <c r="C220" s="44">
        <f t="shared" ca="1" si="105"/>
        <v>0</v>
      </c>
      <c r="D220" s="44">
        <f t="shared" ca="1" si="105"/>
        <v>0</v>
      </c>
      <c r="E220" s="44">
        <f t="shared" ca="1" si="105"/>
        <v>0</v>
      </c>
      <c r="F220" s="44">
        <f t="shared" ca="1" si="105"/>
        <v>0</v>
      </c>
      <c r="G220" s="44">
        <f t="shared" ca="1" si="105"/>
        <v>0</v>
      </c>
      <c r="H220" s="44">
        <f t="shared" ca="1" si="105"/>
        <v>0</v>
      </c>
      <c r="I220" s="44">
        <f t="shared" ca="1" si="78"/>
        <v>0</v>
      </c>
      <c r="J220" s="44">
        <f t="shared" ca="1" si="78"/>
        <v>0</v>
      </c>
      <c r="K220" s="44">
        <f t="shared" ca="1" si="78"/>
        <v>0</v>
      </c>
      <c r="L220" s="44">
        <f t="shared" ca="1" si="63"/>
        <v>0</v>
      </c>
      <c r="M220" s="44">
        <f t="shared" ca="1" si="63"/>
        <v>0</v>
      </c>
      <c r="N220" s="44">
        <f t="shared" ca="1" si="63"/>
        <v>0</v>
      </c>
      <c r="O220" s="44">
        <f t="shared" ca="1" si="77"/>
        <v>0</v>
      </c>
      <c r="P220" s="44">
        <f t="shared" ca="1" si="64"/>
        <v>0</v>
      </c>
      <c r="Q220" s="44">
        <f t="shared" ca="1" si="65"/>
        <v>0</v>
      </c>
      <c r="R220" s="44">
        <f t="shared" ca="1" si="66"/>
        <v>0</v>
      </c>
      <c r="S220" s="44">
        <f t="shared" ca="1" si="67"/>
        <v>0</v>
      </c>
      <c r="T220" s="44">
        <f t="shared" ca="1" si="68"/>
        <v>0</v>
      </c>
      <c r="U220" s="44">
        <f t="shared" ca="1" si="69"/>
        <v>0</v>
      </c>
      <c r="V220" s="44">
        <f t="shared" ca="1" si="70"/>
        <v>0</v>
      </c>
      <c r="W220" s="44">
        <f t="shared" ca="1" si="71"/>
        <v>0</v>
      </c>
      <c r="X220" s="44">
        <f t="shared" ca="1" si="72"/>
        <v>0</v>
      </c>
      <c r="Y220" s="44">
        <f t="shared" ca="1" si="73"/>
        <v>0</v>
      </c>
      <c r="Z220" s="44">
        <f t="shared" ca="1" si="74"/>
        <v>0</v>
      </c>
      <c r="AA220" s="44">
        <f t="shared" ca="1" si="75"/>
        <v>0</v>
      </c>
      <c r="AB220" s="44">
        <f t="shared" ca="1" si="76"/>
        <v>0</v>
      </c>
      <c r="BC220" s="44">
        <f t="shared" ca="1" si="79"/>
        <v>0</v>
      </c>
      <c r="BD220" s="44">
        <f t="shared" ca="1" si="80"/>
        <v>0</v>
      </c>
      <c r="BE220" s="44">
        <f t="shared" ca="1" si="81"/>
        <v>0</v>
      </c>
      <c r="BF220" s="44">
        <f t="shared" ca="1" si="82"/>
        <v>0</v>
      </c>
      <c r="BG220" s="44">
        <f t="shared" ca="1" si="83"/>
        <v>0</v>
      </c>
      <c r="BH220" s="44">
        <f t="shared" ca="1" si="84"/>
        <v>0</v>
      </c>
      <c r="BI220" s="44">
        <f t="shared" ca="1" si="85"/>
        <v>0</v>
      </c>
      <c r="BJ220" s="44">
        <f t="shared" ca="1" si="86"/>
        <v>0</v>
      </c>
      <c r="BK220" s="44">
        <f t="shared" ca="1" si="87"/>
        <v>0</v>
      </c>
      <c r="BL220" s="44">
        <f t="shared" ca="1" si="88"/>
        <v>0</v>
      </c>
      <c r="BM220" s="44">
        <f t="shared" ca="1" si="89"/>
        <v>0</v>
      </c>
      <c r="BN220" s="44">
        <f t="shared" ca="1" si="90"/>
        <v>0</v>
      </c>
      <c r="BO220" s="44">
        <f t="shared" ca="1" si="91"/>
        <v>0</v>
      </c>
      <c r="BP220" s="44">
        <f t="shared" ca="1" si="92"/>
        <v>0</v>
      </c>
      <c r="BQ220" s="44">
        <f t="shared" ca="1" si="93"/>
        <v>0</v>
      </c>
      <c r="BR220" s="44">
        <f t="shared" ca="1" si="94"/>
        <v>0</v>
      </c>
      <c r="BS220" s="44">
        <f t="shared" ca="1" si="95"/>
        <v>0</v>
      </c>
      <c r="BT220" s="44">
        <f t="shared" ca="1" si="96"/>
        <v>0</v>
      </c>
      <c r="BU220" s="44">
        <f t="shared" ca="1" si="97"/>
        <v>0</v>
      </c>
      <c r="BV220" s="44">
        <f t="shared" ca="1" si="98"/>
        <v>0</v>
      </c>
      <c r="BW220" s="44">
        <f t="shared" ca="1" si="99"/>
        <v>0</v>
      </c>
      <c r="BX220" s="44">
        <f t="shared" ca="1" si="100"/>
        <v>0</v>
      </c>
      <c r="BY220" s="44">
        <f t="shared" ca="1" si="101"/>
        <v>0</v>
      </c>
      <c r="BZ220" s="44">
        <f t="shared" ca="1" si="102"/>
        <v>0</v>
      </c>
      <c r="CA220" s="44">
        <f t="shared" ca="1" si="103"/>
        <v>0</v>
      </c>
      <c r="CB220" s="44">
        <f t="shared" ca="1" si="104"/>
        <v>0</v>
      </c>
    </row>
    <row r="221" spans="1:80" x14ac:dyDescent="0.25">
      <c r="A221" s="129">
        <v>154</v>
      </c>
      <c r="B221" s="44"/>
      <c r="C221" s="44">
        <f t="shared" ca="1" si="105"/>
        <v>150</v>
      </c>
      <c r="D221" s="44">
        <f t="shared" ca="1" si="105"/>
        <v>155</v>
      </c>
      <c r="E221" s="44">
        <f t="shared" ca="1" si="105"/>
        <v>150</v>
      </c>
      <c r="F221" s="44">
        <f t="shared" ca="1" si="105"/>
        <v>133</v>
      </c>
      <c r="G221" s="44">
        <f t="shared" ca="1" si="105"/>
        <v>123</v>
      </c>
      <c r="H221" s="44">
        <f t="shared" ca="1" si="105"/>
        <v>114</v>
      </c>
      <c r="I221" s="44">
        <f t="shared" ca="1" si="78"/>
        <v>108</v>
      </c>
      <c r="J221" s="44">
        <f t="shared" ca="1" si="78"/>
        <v>105</v>
      </c>
      <c r="K221" s="44">
        <f t="shared" ca="1" si="78"/>
        <v>107</v>
      </c>
      <c r="L221" s="44">
        <f t="shared" ca="1" si="63"/>
        <v>113</v>
      </c>
      <c r="M221" s="44">
        <f t="shared" ca="1" si="63"/>
        <v>117</v>
      </c>
      <c r="N221" s="44">
        <f t="shared" ca="1" si="63"/>
        <v>132</v>
      </c>
      <c r="O221" s="44">
        <f t="shared" ca="1" si="77"/>
        <v>0</v>
      </c>
      <c r="P221" s="44">
        <f t="shared" ca="1" si="64"/>
        <v>0</v>
      </c>
      <c r="Q221" s="44">
        <f t="shared" ca="1" si="65"/>
        <v>0</v>
      </c>
      <c r="R221" s="44">
        <f t="shared" ca="1" si="66"/>
        <v>0</v>
      </c>
      <c r="S221" s="44">
        <f t="shared" ca="1" si="67"/>
        <v>0</v>
      </c>
      <c r="T221" s="44">
        <f t="shared" ca="1" si="68"/>
        <v>0</v>
      </c>
      <c r="U221" s="44">
        <f t="shared" ca="1" si="69"/>
        <v>0</v>
      </c>
      <c r="V221" s="44">
        <f t="shared" ca="1" si="70"/>
        <v>0</v>
      </c>
      <c r="W221" s="44">
        <f t="shared" ca="1" si="71"/>
        <v>0</v>
      </c>
      <c r="X221" s="44">
        <f t="shared" ca="1" si="72"/>
        <v>0</v>
      </c>
      <c r="Y221" s="44">
        <f t="shared" ca="1" si="73"/>
        <v>0</v>
      </c>
      <c r="Z221" s="44">
        <f t="shared" ca="1" si="74"/>
        <v>0</v>
      </c>
      <c r="AA221" s="44">
        <f t="shared" ca="1" si="75"/>
        <v>0</v>
      </c>
      <c r="AB221" s="44">
        <f t="shared" ca="1" si="76"/>
        <v>0</v>
      </c>
      <c r="BC221" s="44">
        <f t="shared" ca="1" si="79"/>
        <v>149.91</v>
      </c>
      <c r="BD221" s="44">
        <f t="shared" ca="1" si="80"/>
        <v>154.76</v>
      </c>
      <c r="BE221" s="44">
        <f t="shared" ca="1" si="81"/>
        <v>150.41999999999999</v>
      </c>
      <c r="BF221" s="44">
        <f t="shared" ca="1" si="82"/>
        <v>132.52000000000001</v>
      </c>
      <c r="BG221" s="44">
        <f t="shared" ca="1" si="83"/>
        <v>122.84</v>
      </c>
      <c r="BH221" s="44">
        <f t="shared" ca="1" si="84"/>
        <v>114.26</v>
      </c>
      <c r="BI221" s="44">
        <f t="shared" ca="1" si="85"/>
        <v>108.48</v>
      </c>
      <c r="BJ221" s="44">
        <f t="shared" ca="1" si="86"/>
        <v>104.7</v>
      </c>
      <c r="BK221" s="44">
        <f t="shared" ca="1" si="87"/>
        <v>107.09</v>
      </c>
      <c r="BL221" s="44">
        <f t="shared" ca="1" si="88"/>
        <v>113.2</v>
      </c>
      <c r="BM221" s="44">
        <f t="shared" ca="1" si="89"/>
        <v>116.72</v>
      </c>
      <c r="BN221" s="44">
        <f t="shared" ca="1" si="90"/>
        <v>132.21</v>
      </c>
      <c r="BO221" s="44">
        <f t="shared" ca="1" si="91"/>
        <v>0</v>
      </c>
      <c r="BP221" s="44">
        <f t="shared" ca="1" si="92"/>
        <v>0</v>
      </c>
      <c r="BQ221" s="44">
        <f t="shared" ca="1" si="93"/>
        <v>0</v>
      </c>
      <c r="BR221" s="44">
        <f t="shared" ca="1" si="94"/>
        <v>0</v>
      </c>
      <c r="BS221" s="44">
        <f t="shared" ca="1" si="95"/>
        <v>0</v>
      </c>
      <c r="BT221" s="44">
        <f t="shared" ca="1" si="96"/>
        <v>0</v>
      </c>
      <c r="BU221" s="44">
        <f t="shared" ca="1" si="97"/>
        <v>0</v>
      </c>
      <c r="BV221" s="44">
        <f t="shared" ca="1" si="98"/>
        <v>0</v>
      </c>
      <c r="BW221" s="44">
        <f t="shared" ca="1" si="99"/>
        <v>0</v>
      </c>
      <c r="BX221" s="44">
        <f t="shared" ca="1" si="100"/>
        <v>0</v>
      </c>
      <c r="BY221" s="44">
        <f t="shared" ca="1" si="101"/>
        <v>0</v>
      </c>
      <c r="BZ221" s="44">
        <f t="shared" ca="1" si="102"/>
        <v>0</v>
      </c>
      <c r="CA221" s="44">
        <f t="shared" ca="1" si="103"/>
        <v>0</v>
      </c>
      <c r="CB221" s="44">
        <f t="shared" ca="1" si="104"/>
        <v>0</v>
      </c>
    </row>
    <row r="222" spans="1:80" x14ac:dyDescent="0.25">
      <c r="A222" s="129">
        <v>155</v>
      </c>
      <c r="B222" s="44"/>
      <c r="C222" s="44">
        <f t="shared" ca="1" si="105"/>
        <v>318</v>
      </c>
      <c r="D222" s="44">
        <f t="shared" ca="1" si="105"/>
        <v>273</v>
      </c>
      <c r="E222" s="44">
        <f t="shared" ca="1" si="105"/>
        <v>231</v>
      </c>
      <c r="F222" s="44">
        <f t="shared" ca="1" si="105"/>
        <v>151</v>
      </c>
      <c r="G222" s="44">
        <f t="shared" ca="1" si="105"/>
        <v>104</v>
      </c>
      <c r="H222" s="44">
        <f t="shared" ca="1" si="105"/>
        <v>85</v>
      </c>
      <c r="I222" s="44">
        <f t="shared" ca="1" si="78"/>
        <v>69</v>
      </c>
      <c r="J222" s="44">
        <f t="shared" ca="1" si="78"/>
        <v>59</v>
      </c>
      <c r="K222" s="44">
        <f t="shared" ca="1" si="78"/>
        <v>57</v>
      </c>
      <c r="L222" s="44">
        <f t="shared" ca="1" si="63"/>
        <v>73</v>
      </c>
      <c r="M222" s="44">
        <f t="shared" ca="1" si="63"/>
        <v>125</v>
      </c>
      <c r="N222" s="44">
        <f t="shared" ca="1" si="63"/>
        <v>240</v>
      </c>
      <c r="O222" s="44">
        <f t="shared" ca="1" si="77"/>
        <v>0</v>
      </c>
      <c r="P222" s="44">
        <f t="shared" ca="1" si="64"/>
        <v>0</v>
      </c>
      <c r="Q222" s="44">
        <f t="shared" ca="1" si="65"/>
        <v>0</v>
      </c>
      <c r="R222" s="44">
        <f t="shared" ca="1" si="66"/>
        <v>0</v>
      </c>
      <c r="S222" s="44">
        <f t="shared" ca="1" si="67"/>
        <v>0</v>
      </c>
      <c r="T222" s="44">
        <f t="shared" ca="1" si="68"/>
        <v>0</v>
      </c>
      <c r="U222" s="44">
        <f t="shared" ca="1" si="69"/>
        <v>0</v>
      </c>
      <c r="V222" s="44">
        <f t="shared" ca="1" si="70"/>
        <v>0</v>
      </c>
      <c r="W222" s="44">
        <f t="shared" ca="1" si="71"/>
        <v>0</v>
      </c>
      <c r="X222" s="44">
        <f t="shared" ca="1" si="72"/>
        <v>0</v>
      </c>
      <c r="Y222" s="44">
        <f t="shared" ca="1" si="73"/>
        <v>0</v>
      </c>
      <c r="Z222" s="44">
        <f t="shared" ca="1" si="74"/>
        <v>0</v>
      </c>
      <c r="AA222" s="44">
        <f t="shared" ca="1" si="75"/>
        <v>0</v>
      </c>
      <c r="AB222" s="44">
        <f t="shared" ca="1" si="76"/>
        <v>0</v>
      </c>
      <c r="BC222" s="44">
        <f t="shared" ca="1" si="79"/>
        <v>317.89999999999998</v>
      </c>
      <c r="BD222" s="44">
        <f t="shared" ca="1" si="80"/>
        <v>272.52999999999997</v>
      </c>
      <c r="BE222" s="44">
        <f t="shared" ca="1" si="81"/>
        <v>231.02</v>
      </c>
      <c r="BF222" s="44">
        <f t="shared" ca="1" si="82"/>
        <v>150.63</v>
      </c>
      <c r="BG222" s="44">
        <f t="shared" ca="1" si="83"/>
        <v>104.43</v>
      </c>
      <c r="BH222" s="44">
        <f t="shared" ca="1" si="84"/>
        <v>85.45</v>
      </c>
      <c r="BI222" s="44">
        <f t="shared" ca="1" si="85"/>
        <v>69.42</v>
      </c>
      <c r="BJ222" s="44">
        <f t="shared" ca="1" si="86"/>
        <v>59.25</v>
      </c>
      <c r="BK222" s="44">
        <f t="shared" ca="1" si="87"/>
        <v>57.23</v>
      </c>
      <c r="BL222" s="44">
        <f t="shared" ca="1" si="88"/>
        <v>72.67</v>
      </c>
      <c r="BM222" s="44">
        <f t="shared" ca="1" si="89"/>
        <v>124.95</v>
      </c>
      <c r="BN222" s="44">
        <f t="shared" ca="1" si="90"/>
        <v>239.88</v>
      </c>
      <c r="BO222" s="44">
        <f t="shared" ca="1" si="91"/>
        <v>0</v>
      </c>
      <c r="BP222" s="44">
        <f t="shared" ca="1" si="92"/>
        <v>0</v>
      </c>
      <c r="BQ222" s="44">
        <f t="shared" ca="1" si="93"/>
        <v>0</v>
      </c>
      <c r="BR222" s="44">
        <f t="shared" ca="1" si="94"/>
        <v>0</v>
      </c>
      <c r="BS222" s="44">
        <f t="shared" ca="1" si="95"/>
        <v>0</v>
      </c>
      <c r="BT222" s="44">
        <f t="shared" ca="1" si="96"/>
        <v>0</v>
      </c>
      <c r="BU222" s="44">
        <f t="shared" ca="1" si="97"/>
        <v>0</v>
      </c>
      <c r="BV222" s="44">
        <f t="shared" ca="1" si="98"/>
        <v>0</v>
      </c>
      <c r="BW222" s="44">
        <f t="shared" ca="1" si="99"/>
        <v>0</v>
      </c>
      <c r="BX222" s="44">
        <f t="shared" ca="1" si="100"/>
        <v>0</v>
      </c>
      <c r="BY222" s="44">
        <f t="shared" ca="1" si="101"/>
        <v>0</v>
      </c>
      <c r="BZ222" s="44">
        <f t="shared" ca="1" si="102"/>
        <v>0</v>
      </c>
      <c r="CA222" s="44">
        <f t="shared" ca="1" si="103"/>
        <v>0</v>
      </c>
      <c r="CB222" s="44">
        <f t="shared" ca="1" si="104"/>
        <v>0</v>
      </c>
    </row>
    <row r="223" spans="1:80" x14ac:dyDescent="0.25">
      <c r="A223" s="129">
        <v>156</v>
      </c>
      <c r="B223" s="44"/>
      <c r="C223" s="44">
        <f t="shared" ca="1" si="105"/>
        <v>1423</v>
      </c>
      <c r="D223" s="44">
        <f t="shared" ca="1" si="105"/>
        <v>1325</v>
      </c>
      <c r="E223" s="44">
        <f t="shared" ca="1" si="105"/>
        <v>1100</v>
      </c>
      <c r="F223" s="44">
        <f t="shared" ca="1" si="105"/>
        <v>716</v>
      </c>
      <c r="G223" s="44">
        <f t="shared" ca="1" si="105"/>
        <v>432</v>
      </c>
      <c r="H223" s="44">
        <f t="shared" ca="1" si="105"/>
        <v>325</v>
      </c>
      <c r="I223" s="44">
        <f t="shared" ca="1" si="78"/>
        <v>260</v>
      </c>
      <c r="J223" s="44">
        <f t="shared" ca="1" si="78"/>
        <v>212</v>
      </c>
      <c r="K223" s="44">
        <f t="shared" ca="1" si="78"/>
        <v>206</v>
      </c>
      <c r="L223" s="44">
        <f t="shared" ca="1" si="78"/>
        <v>281</v>
      </c>
      <c r="M223" s="44">
        <f t="shared" ca="1" si="78"/>
        <v>572</v>
      </c>
      <c r="N223" s="44">
        <f t="shared" ca="1" si="78"/>
        <v>1073</v>
      </c>
      <c r="O223" s="44">
        <f t="shared" ca="1" si="77"/>
        <v>0</v>
      </c>
      <c r="P223" s="44">
        <f t="shared" ca="1" si="77"/>
        <v>0</v>
      </c>
      <c r="Q223" s="44">
        <f t="shared" ca="1" si="77"/>
        <v>0</v>
      </c>
      <c r="R223" s="44">
        <f t="shared" ca="1" si="77"/>
        <v>0</v>
      </c>
      <c r="S223" s="44">
        <f t="shared" ca="1" si="77"/>
        <v>0</v>
      </c>
      <c r="T223" s="44">
        <f t="shared" ca="1" si="77"/>
        <v>0</v>
      </c>
      <c r="U223" s="44">
        <f t="shared" ca="1" si="77"/>
        <v>0</v>
      </c>
      <c r="V223" s="44">
        <f t="shared" ca="1" si="77"/>
        <v>0</v>
      </c>
      <c r="W223" s="44">
        <f t="shared" ca="1" si="77"/>
        <v>0</v>
      </c>
      <c r="X223" s="44">
        <f t="shared" ca="1" si="77"/>
        <v>0</v>
      </c>
      <c r="Y223" s="44">
        <f t="shared" ca="1" si="77"/>
        <v>0</v>
      </c>
      <c r="Z223" s="44">
        <f t="shared" ca="1" si="77"/>
        <v>0</v>
      </c>
      <c r="AA223" s="44">
        <f t="shared" ca="1" si="77"/>
        <v>0</v>
      </c>
      <c r="AB223" s="44">
        <f t="shared" ca="1" si="77"/>
        <v>0</v>
      </c>
      <c r="BC223" s="44">
        <f t="shared" ca="1" si="79"/>
        <v>1423.3</v>
      </c>
      <c r="BD223" s="44">
        <f t="shared" ca="1" si="80"/>
        <v>1325.46</v>
      </c>
      <c r="BE223" s="44">
        <f t="shared" ca="1" si="81"/>
        <v>1099.8399999999999</v>
      </c>
      <c r="BF223" s="44">
        <f t="shared" ca="1" si="82"/>
        <v>716.04</v>
      </c>
      <c r="BG223" s="44">
        <f t="shared" ca="1" si="83"/>
        <v>431.65</v>
      </c>
      <c r="BH223" s="44">
        <f t="shared" ca="1" si="84"/>
        <v>325.27999999999997</v>
      </c>
      <c r="BI223" s="44">
        <f t="shared" ca="1" si="85"/>
        <v>260.18</v>
      </c>
      <c r="BJ223" s="44">
        <f t="shared" ca="1" si="86"/>
        <v>211.74</v>
      </c>
      <c r="BK223" s="44">
        <f t="shared" ca="1" si="87"/>
        <v>205.54</v>
      </c>
      <c r="BL223" s="44">
        <f t="shared" ca="1" si="88"/>
        <v>280.64999999999998</v>
      </c>
      <c r="BM223" s="44">
        <f t="shared" ca="1" si="89"/>
        <v>572.36</v>
      </c>
      <c r="BN223" s="44">
        <f t="shared" ca="1" si="90"/>
        <v>1073.43</v>
      </c>
      <c r="BO223" s="44">
        <f t="shared" ca="1" si="91"/>
        <v>0</v>
      </c>
      <c r="BP223" s="44">
        <f t="shared" ca="1" si="92"/>
        <v>0</v>
      </c>
      <c r="BQ223" s="44">
        <f t="shared" ca="1" si="93"/>
        <v>0</v>
      </c>
      <c r="BR223" s="44">
        <f t="shared" ca="1" si="94"/>
        <v>0</v>
      </c>
      <c r="BS223" s="44">
        <f t="shared" ca="1" si="95"/>
        <v>0</v>
      </c>
      <c r="BT223" s="44">
        <f t="shared" ca="1" si="96"/>
        <v>0</v>
      </c>
      <c r="BU223" s="44">
        <f t="shared" ca="1" si="97"/>
        <v>0</v>
      </c>
      <c r="BV223" s="44">
        <f t="shared" ca="1" si="98"/>
        <v>0</v>
      </c>
      <c r="BW223" s="44">
        <f t="shared" ca="1" si="99"/>
        <v>0</v>
      </c>
      <c r="BX223" s="44">
        <f t="shared" ca="1" si="100"/>
        <v>0</v>
      </c>
      <c r="BY223" s="44">
        <f t="shared" ca="1" si="101"/>
        <v>0</v>
      </c>
      <c r="BZ223" s="44">
        <f t="shared" ca="1" si="102"/>
        <v>0</v>
      </c>
      <c r="CA223" s="44">
        <f t="shared" ca="1" si="103"/>
        <v>0</v>
      </c>
      <c r="CB223" s="44">
        <f t="shared" ca="1" si="104"/>
        <v>0</v>
      </c>
    </row>
    <row r="224" spans="1:80" x14ac:dyDescent="0.25">
      <c r="A224" s="129">
        <v>157</v>
      </c>
      <c r="B224" s="44"/>
      <c r="C224" s="44">
        <f t="shared" ca="1" si="105"/>
        <v>0</v>
      </c>
      <c r="D224" s="44">
        <f t="shared" ca="1" si="105"/>
        <v>0</v>
      </c>
      <c r="E224" s="44">
        <f t="shared" ca="1" si="105"/>
        <v>0</v>
      </c>
      <c r="F224" s="44">
        <f t="shared" ca="1" si="105"/>
        <v>0</v>
      </c>
      <c r="G224" s="44">
        <f t="shared" ca="1" si="105"/>
        <v>0</v>
      </c>
      <c r="H224" s="44">
        <f t="shared" ca="1" si="105"/>
        <v>0</v>
      </c>
      <c r="I224" s="44">
        <f t="shared" ca="1" si="78"/>
        <v>0</v>
      </c>
      <c r="J224" s="44">
        <f t="shared" ca="1" si="78"/>
        <v>0</v>
      </c>
      <c r="K224" s="44">
        <f t="shared" ca="1" si="78"/>
        <v>0</v>
      </c>
      <c r="L224" s="44">
        <f t="shared" ca="1" si="78"/>
        <v>0</v>
      </c>
      <c r="M224" s="44">
        <f t="shared" ca="1" si="78"/>
        <v>0</v>
      </c>
      <c r="N224" s="44">
        <f t="shared" ca="1" si="78"/>
        <v>0</v>
      </c>
      <c r="O224" s="44">
        <f t="shared" ref="O224:AB242" ca="1" si="106">IF(BO224&lt;=0,0,MAX(1,ROUND(BO224,0)))</f>
        <v>0</v>
      </c>
      <c r="P224" s="44">
        <f t="shared" ca="1" si="106"/>
        <v>0</v>
      </c>
      <c r="Q224" s="44">
        <f t="shared" ca="1" si="106"/>
        <v>0</v>
      </c>
      <c r="R224" s="44">
        <f t="shared" ca="1" si="106"/>
        <v>0</v>
      </c>
      <c r="S224" s="44">
        <f t="shared" ca="1" si="106"/>
        <v>0</v>
      </c>
      <c r="T224" s="44">
        <f t="shared" ca="1" si="106"/>
        <v>0</v>
      </c>
      <c r="U224" s="44">
        <f t="shared" ca="1" si="106"/>
        <v>0</v>
      </c>
      <c r="V224" s="44">
        <f t="shared" ca="1" si="106"/>
        <v>0</v>
      </c>
      <c r="W224" s="44">
        <f t="shared" ca="1" si="106"/>
        <v>0</v>
      </c>
      <c r="X224" s="44">
        <f t="shared" ca="1" si="106"/>
        <v>0</v>
      </c>
      <c r="Y224" s="44">
        <f t="shared" ca="1" si="106"/>
        <v>0</v>
      </c>
      <c r="Z224" s="44">
        <f t="shared" ca="1" si="106"/>
        <v>0</v>
      </c>
      <c r="AA224" s="44">
        <f t="shared" ca="1" si="106"/>
        <v>0</v>
      </c>
      <c r="AB224" s="44">
        <f t="shared" ca="1" si="106"/>
        <v>0</v>
      </c>
      <c r="BC224" s="44">
        <f t="shared" ca="1" si="79"/>
        <v>0</v>
      </c>
      <c r="BD224" s="44">
        <f t="shared" ca="1" si="80"/>
        <v>0</v>
      </c>
      <c r="BE224" s="44">
        <f t="shared" ca="1" si="81"/>
        <v>0</v>
      </c>
      <c r="BF224" s="44">
        <f t="shared" ca="1" si="82"/>
        <v>0</v>
      </c>
      <c r="BG224" s="44">
        <f t="shared" ca="1" si="83"/>
        <v>0</v>
      </c>
      <c r="BH224" s="44">
        <f t="shared" ca="1" si="84"/>
        <v>0</v>
      </c>
      <c r="BI224" s="44">
        <f t="shared" ca="1" si="85"/>
        <v>0</v>
      </c>
      <c r="BJ224" s="44">
        <f t="shared" ca="1" si="86"/>
        <v>0</v>
      </c>
      <c r="BK224" s="44">
        <f t="shared" ca="1" si="87"/>
        <v>0</v>
      </c>
      <c r="BL224" s="44">
        <f t="shared" ca="1" si="88"/>
        <v>0</v>
      </c>
      <c r="BM224" s="44">
        <f t="shared" ca="1" si="89"/>
        <v>0</v>
      </c>
      <c r="BN224" s="44">
        <f t="shared" ca="1" si="90"/>
        <v>0</v>
      </c>
      <c r="BO224" s="44">
        <f t="shared" ca="1" si="91"/>
        <v>0</v>
      </c>
      <c r="BP224" s="44">
        <f t="shared" ca="1" si="92"/>
        <v>0</v>
      </c>
      <c r="BQ224" s="44">
        <f t="shared" ca="1" si="93"/>
        <v>0</v>
      </c>
      <c r="BR224" s="44">
        <f t="shared" ca="1" si="94"/>
        <v>0</v>
      </c>
      <c r="BS224" s="44">
        <f t="shared" ca="1" si="95"/>
        <v>0</v>
      </c>
      <c r="BT224" s="44">
        <f t="shared" ca="1" si="96"/>
        <v>0</v>
      </c>
      <c r="BU224" s="44">
        <f t="shared" ca="1" si="97"/>
        <v>0</v>
      </c>
      <c r="BV224" s="44">
        <f t="shared" ca="1" si="98"/>
        <v>0</v>
      </c>
      <c r="BW224" s="44">
        <f t="shared" ca="1" si="99"/>
        <v>0</v>
      </c>
      <c r="BX224" s="44">
        <f t="shared" ca="1" si="100"/>
        <v>0</v>
      </c>
      <c r="BY224" s="44">
        <f t="shared" ca="1" si="101"/>
        <v>0</v>
      </c>
      <c r="BZ224" s="44">
        <f t="shared" ca="1" si="102"/>
        <v>0</v>
      </c>
      <c r="CA224" s="44">
        <f t="shared" ca="1" si="103"/>
        <v>0</v>
      </c>
      <c r="CB224" s="44">
        <f t="shared" ca="1" si="104"/>
        <v>0</v>
      </c>
    </row>
    <row r="225" spans="1:80" x14ac:dyDescent="0.25">
      <c r="A225" s="129">
        <v>158</v>
      </c>
      <c r="B225" s="44"/>
      <c r="C225" s="44">
        <f t="shared" ca="1" si="105"/>
        <v>78</v>
      </c>
      <c r="D225" s="44">
        <f t="shared" ca="1" si="105"/>
        <v>79</v>
      </c>
      <c r="E225" s="44">
        <f t="shared" ca="1" si="105"/>
        <v>83</v>
      </c>
      <c r="F225" s="44">
        <f t="shared" ca="1" si="105"/>
        <v>66</v>
      </c>
      <c r="G225" s="44">
        <f t="shared" ca="1" si="105"/>
        <v>46</v>
      </c>
      <c r="H225" s="44">
        <f t="shared" ca="1" si="105"/>
        <v>38</v>
      </c>
      <c r="I225" s="44">
        <f t="shared" ca="1" si="78"/>
        <v>33</v>
      </c>
      <c r="J225" s="44">
        <f t="shared" ca="1" si="78"/>
        <v>28</v>
      </c>
      <c r="K225" s="44">
        <f t="shared" ca="1" si="78"/>
        <v>26</v>
      </c>
      <c r="L225" s="44">
        <f t="shared" ca="1" si="78"/>
        <v>31</v>
      </c>
      <c r="M225" s="44">
        <f t="shared" ca="1" si="78"/>
        <v>48</v>
      </c>
      <c r="N225" s="44">
        <f t="shared" ca="1" si="78"/>
        <v>74</v>
      </c>
      <c r="O225" s="44">
        <f t="shared" ca="1" si="106"/>
        <v>0</v>
      </c>
      <c r="P225" s="44">
        <f t="shared" ca="1" si="106"/>
        <v>0</v>
      </c>
      <c r="Q225" s="44">
        <f t="shared" ca="1" si="106"/>
        <v>0</v>
      </c>
      <c r="R225" s="44">
        <f t="shared" ca="1" si="106"/>
        <v>0</v>
      </c>
      <c r="S225" s="44">
        <f t="shared" ca="1" si="106"/>
        <v>0</v>
      </c>
      <c r="T225" s="44">
        <f t="shared" ca="1" si="106"/>
        <v>0</v>
      </c>
      <c r="U225" s="44">
        <f t="shared" ca="1" si="106"/>
        <v>0</v>
      </c>
      <c r="V225" s="44">
        <f t="shared" ca="1" si="106"/>
        <v>0</v>
      </c>
      <c r="W225" s="44">
        <f t="shared" ca="1" si="106"/>
        <v>0</v>
      </c>
      <c r="X225" s="44">
        <f t="shared" ca="1" si="106"/>
        <v>0</v>
      </c>
      <c r="Y225" s="44">
        <f t="shared" ca="1" si="106"/>
        <v>0</v>
      </c>
      <c r="Z225" s="44">
        <f t="shared" ca="1" si="106"/>
        <v>0</v>
      </c>
      <c r="AA225" s="44">
        <f t="shared" ca="1" si="106"/>
        <v>0</v>
      </c>
      <c r="AB225" s="44">
        <f t="shared" ca="1" si="106"/>
        <v>0</v>
      </c>
      <c r="BC225" s="44">
        <f t="shared" ca="1" si="79"/>
        <v>77.67</v>
      </c>
      <c r="BD225" s="44">
        <f t="shared" ca="1" si="80"/>
        <v>79.11</v>
      </c>
      <c r="BE225" s="44">
        <f t="shared" ca="1" si="81"/>
        <v>83.39</v>
      </c>
      <c r="BF225" s="44">
        <f t="shared" ca="1" si="82"/>
        <v>66.14</v>
      </c>
      <c r="BG225" s="44">
        <f t="shared" ca="1" si="83"/>
        <v>45.85</v>
      </c>
      <c r="BH225" s="44">
        <f t="shared" ca="1" si="84"/>
        <v>38.18</v>
      </c>
      <c r="BI225" s="44">
        <f t="shared" ca="1" si="85"/>
        <v>33.11</v>
      </c>
      <c r="BJ225" s="44">
        <f t="shared" ca="1" si="86"/>
        <v>28.34</v>
      </c>
      <c r="BK225" s="44">
        <f t="shared" ca="1" si="87"/>
        <v>25.88</v>
      </c>
      <c r="BL225" s="44">
        <f t="shared" ca="1" si="88"/>
        <v>30.67</v>
      </c>
      <c r="BM225" s="44">
        <f t="shared" ca="1" si="89"/>
        <v>48.46</v>
      </c>
      <c r="BN225" s="44">
        <f t="shared" ca="1" si="90"/>
        <v>74.3</v>
      </c>
      <c r="BO225" s="44">
        <f t="shared" ca="1" si="91"/>
        <v>0</v>
      </c>
      <c r="BP225" s="44">
        <f t="shared" ca="1" si="92"/>
        <v>0</v>
      </c>
      <c r="BQ225" s="44">
        <f t="shared" ca="1" si="93"/>
        <v>0</v>
      </c>
      <c r="BR225" s="44">
        <f t="shared" ca="1" si="94"/>
        <v>0</v>
      </c>
      <c r="BS225" s="44">
        <f t="shared" ca="1" si="95"/>
        <v>0</v>
      </c>
      <c r="BT225" s="44">
        <f t="shared" ca="1" si="96"/>
        <v>0</v>
      </c>
      <c r="BU225" s="44">
        <f t="shared" ca="1" si="97"/>
        <v>0</v>
      </c>
      <c r="BV225" s="44">
        <f t="shared" ca="1" si="98"/>
        <v>0</v>
      </c>
      <c r="BW225" s="44">
        <f t="shared" ca="1" si="99"/>
        <v>0</v>
      </c>
      <c r="BX225" s="44">
        <f t="shared" ca="1" si="100"/>
        <v>0</v>
      </c>
      <c r="BY225" s="44">
        <f t="shared" ca="1" si="101"/>
        <v>0</v>
      </c>
      <c r="BZ225" s="44">
        <f t="shared" ca="1" si="102"/>
        <v>0</v>
      </c>
      <c r="CA225" s="44">
        <f t="shared" ca="1" si="103"/>
        <v>0</v>
      </c>
      <c r="CB225" s="44">
        <f t="shared" ca="1" si="104"/>
        <v>0</v>
      </c>
    </row>
    <row r="226" spans="1:80" x14ac:dyDescent="0.25">
      <c r="A226" s="129">
        <v>159</v>
      </c>
      <c r="B226" s="44"/>
      <c r="C226" s="44">
        <f t="shared" ca="1" si="105"/>
        <v>0</v>
      </c>
      <c r="D226" s="44">
        <f t="shared" ca="1" si="105"/>
        <v>0</v>
      </c>
      <c r="E226" s="44">
        <f t="shared" ca="1" si="105"/>
        <v>0</v>
      </c>
      <c r="F226" s="44">
        <f t="shared" ca="1" si="105"/>
        <v>0</v>
      </c>
      <c r="G226" s="44">
        <f t="shared" ca="1" si="105"/>
        <v>0</v>
      </c>
      <c r="H226" s="44">
        <f t="shared" ca="1" si="105"/>
        <v>0</v>
      </c>
      <c r="I226" s="44">
        <f t="shared" ca="1" si="78"/>
        <v>0</v>
      </c>
      <c r="J226" s="44">
        <f t="shared" ca="1" si="78"/>
        <v>0</v>
      </c>
      <c r="K226" s="44">
        <f t="shared" ca="1" si="78"/>
        <v>0</v>
      </c>
      <c r="L226" s="44">
        <f t="shared" ca="1" si="78"/>
        <v>0</v>
      </c>
      <c r="M226" s="44">
        <f t="shared" ca="1" si="78"/>
        <v>0</v>
      </c>
      <c r="N226" s="44">
        <f t="shared" ca="1" si="78"/>
        <v>0</v>
      </c>
      <c r="O226" s="44">
        <f t="shared" ca="1" si="106"/>
        <v>0</v>
      </c>
      <c r="P226" s="44">
        <f t="shared" ca="1" si="106"/>
        <v>0</v>
      </c>
      <c r="Q226" s="44">
        <f t="shared" ca="1" si="106"/>
        <v>0</v>
      </c>
      <c r="R226" s="44">
        <f t="shared" ca="1" si="106"/>
        <v>0</v>
      </c>
      <c r="S226" s="44">
        <f t="shared" ca="1" si="106"/>
        <v>0</v>
      </c>
      <c r="T226" s="44">
        <f t="shared" ca="1" si="106"/>
        <v>0</v>
      </c>
      <c r="U226" s="44">
        <f t="shared" ca="1" si="106"/>
        <v>0</v>
      </c>
      <c r="V226" s="44">
        <f t="shared" ca="1" si="106"/>
        <v>0</v>
      </c>
      <c r="W226" s="44">
        <f t="shared" ca="1" si="106"/>
        <v>0</v>
      </c>
      <c r="X226" s="44">
        <f t="shared" ca="1" si="106"/>
        <v>0</v>
      </c>
      <c r="Y226" s="44">
        <f t="shared" ca="1" si="106"/>
        <v>0</v>
      </c>
      <c r="Z226" s="44">
        <f t="shared" ca="1" si="106"/>
        <v>0</v>
      </c>
      <c r="AA226" s="44">
        <f t="shared" ca="1" si="106"/>
        <v>0</v>
      </c>
      <c r="AB226" s="44">
        <f t="shared" ca="1" si="106"/>
        <v>0</v>
      </c>
      <c r="BC226" s="44">
        <f t="shared" ca="1" si="79"/>
        <v>0</v>
      </c>
      <c r="BD226" s="44">
        <f t="shared" ca="1" si="80"/>
        <v>0</v>
      </c>
      <c r="BE226" s="44">
        <f t="shared" ca="1" si="81"/>
        <v>0</v>
      </c>
      <c r="BF226" s="44">
        <f t="shared" ca="1" si="82"/>
        <v>0</v>
      </c>
      <c r="BG226" s="44">
        <f t="shared" ca="1" si="83"/>
        <v>0</v>
      </c>
      <c r="BH226" s="44">
        <f t="shared" ca="1" si="84"/>
        <v>0</v>
      </c>
      <c r="BI226" s="44">
        <f t="shared" ca="1" si="85"/>
        <v>0</v>
      </c>
      <c r="BJ226" s="44">
        <f t="shared" ca="1" si="86"/>
        <v>0</v>
      </c>
      <c r="BK226" s="44">
        <f t="shared" ca="1" si="87"/>
        <v>0</v>
      </c>
      <c r="BL226" s="44">
        <f t="shared" ca="1" si="88"/>
        <v>0</v>
      </c>
      <c r="BM226" s="44">
        <f t="shared" ca="1" si="89"/>
        <v>0</v>
      </c>
      <c r="BN226" s="44">
        <f t="shared" ca="1" si="90"/>
        <v>0</v>
      </c>
      <c r="BO226" s="44">
        <f t="shared" ca="1" si="91"/>
        <v>0</v>
      </c>
      <c r="BP226" s="44">
        <f t="shared" ca="1" si="92"/>
        <v>0</v>
      </c>
      <c r="BQ226" s="44">
        <f t="shared" ca="1" si="93"/>
        <v>0</v>
      </c>
      <c r="BR226" s="44">
        <f t="shared" ca="1" si="94"/>
        <v>0</v>
      </c>
      <c r="BS226" s="44">
        <f t="shared" ca="1" si="95"/>
        <v>0</v>
      </c>
      <c r="BT226" s="44">
        <f t="shared" ca="1" si="96"/>
        <v>0</v>
      </c>
      <c r="BU226" s="44">
        <f t="shared" ca="1" si="97"/>
        <v>0</v>
      </c>
      <c r="BV226" s="44">
        <f t="shared" ca="1" si="98"/>
        <v>0</v>
      </c>
      <c r="BW226" s="44">
        <f t="shared" ca="1" si="99"/>
        <v>0</v>
      </c>
      <c r="BX226" s="44">
        <f t="shared" ca="1" si="100"/>
        <v>0</v>
      </c>
      <c r="BY226" s="44">
        <f t="shared" ca="1" si="101"/>
        <v>0</v>
      </c>
      <c r="BZ226" s="44">
        <f t="shared" ca="1" si="102"/>
        <v>0</v>
      </c>
      <c r="CA226" s="44">
        <f t="shared" ca="1" si="103"/>
        <v>0</v>
      </c>
      <c r="CB226" s="44">
        <f t="shared" ca="1" si="104"/>
        <v>0</v>
      </c>
    </row>
    <row r="227" spans="1:80" x14ac:dyDescent="0.25">
      <c r="A227" s="129">
        <v>160</v>
      </c>
      <c r="B227" s="44"/>
      <c r="C227" s="44">
        <f t="shared" ca="1" si="105"/>
        <v>11</v>
      </c>
      <c r="D227" s="44">
        <f t="shared" ca="1" si="105"/>
        <v>11</v>
      </c>
      <c r="E227" s="44">
        <f t="shared" ca="1" si="105"/>
        <v>11</v>
      </c>
      <c r="F227" s="44">
        <f t="shared" ca="1" si="105"/>
        <v>9</v>
      </c>
      <c r="G227" s="44">
        <f t="shared" ca="1" si="105"/>
        <v>7</v>
      </c>
      <c r="H227" s="44">
        <f t="shared" ca="1" si="105"/>
        <v>6</v>
      </c>
      <c r="I227" s="44">
        <f t="shared" ca="1" si="78"/>
        <v>5</v>
      </c>
      <c r="J227" s="44">
        <f t="shared" ca="1" si="78"/>
        <v>5</v>
      </c>
      <c r="K227" s="44">
        <f t="shared" ca="1" si="78"/>
        <v>6</v>
      </c>
      <c r="L227" s="44">
        <f t="shared" ca="1" si="78"/>
        <v>7</v>
      </c>
      <c r="M227" s="44">
        <f t="shared" ca="1" si="78"/>
        <v>7</v>
      </c>
      <c r="N227" s="44">
        <f t="shared" ca="1" si="78"/>
        <v>9</v>
      </c>
      <c r="O227" s="44">
        <f t="shared" ca="1" si="106"/>
        <v>0</v>
      </c>
      <c r="P227" s="44">
        <f t="shared" ca="1" si="106"/>
        <v>0</v>
      </c>
      <c r="Q227" s="44">
        <f t="shared" ca="1" si="106"/>
        <v>0</v>
      </c>
      <c r="R227" s="44">
        <f t="shared" ca="1" si="106"/>
        <v>0</v>
      </c>
      <c r="S227" s="44">
        <f t="shared" ca="1" si="106"/>
        <v>0</v>
      </c>
      <c r="T227" s="44">
        <f t="shared" ca="1" si="106"/>
        <v>0</v>
      </c>
      <c r="U227" s="44">
        <f t="shared" ca="1" si="106"/>
        <v>0</v>
      </c>
      <c r="V227" s="44">
        <f t="shared" ca="1" si="106"/>
        <v>0</v>
      </c>
      <c r="W227" s="44">
        <f t="shared" ca="1" si="106"/>
        <v>0</v>
      </c>
      <c r="X227" s="44">
        <f t="shared" ca="1" si="106"/>
        <v>0</v>
      </c>
      <c r="Y227" s="44">
        <f t="shared" ca="1" si="106"/>
        <v>0</v>
      </c>
      <c r="Z227" s="44">
        <f t="shared" ca="1" si="106"/>
        <v>0</v>
      </c>
      <c r="AA227" s="44">
        <f t="shared" ca="1" si="106"/>
        <v>0</v>
      </c>
      <c r="AB227" s="44">
        <f t="shared" ca="1" si="106"/>
        <v>0</v>
      </c>
      <c r="BC227" s="44">
        <f t="shared" ca="1" si="79"/>
        <v>11.3</v>
      </c>
      <c r="BD227" s="44">
        <f t="shared" ca="1" si="80"/>
        <v>11.15</v>
      </c>
      <c r="BE227" s="44">
        <f t="shared" ca="1" si="81"/>
        <v>10.67</v>
      </c>
      <c r="BF227" s="44">
        <f t="shared" ca="1" si="82"/>
        <v>8.9700000000000006</v>
      </c>
      <c r="BG227" s="44">
        <f t="shared" ca="1" si="83"/>
        <v>7.15</v>
      </c>
      <c r="BH227" s="44">
        <f t="shared" ca="1" si="84"/>
        <v>6.29</v>
      </c>
      <c r="BI227" s="44">
        <f t="shared" ca="1" si="85"/>
        <v>5.46</v>
      </c>
      <c r="BJ227" s="44">
        <f t="shared" ca="1" si="86"/>
        <v>5.24</v>
      </c>
      <c r="BK227" s="44">
        <f t="shared" ca="1" si="87"/>
        <v>5.79</v>
      </c>
      <c r="BL227" s="44">
        <f t="shared" ca="1" si="88"/>
        <v>6.58</v>
      </c>
      <c r="BM227" s="44">
        <f t="shared" ca="1" si="89"/>
        <v>7.21</v>
      </c>
      <c r="BN227" s="44">
        <f t="shared" ca="1" si="90"/>
        <v>9.1300000000000008</v>
      </c>
      <c r="BO227" s="44">
        <f t="shared" ca="1" si="91"/>
        <v>0</v>
      </c>
      <c r="BP227" s="44">
        <f t="shared" ca="1" si="92"/>
        <v>0</v>
      </c>
      <c r="BQ227" s="44">
        <f t="shared" ca="1" si="93"/>
        <v>0</v>
      </c>
      <c r="BR227" s="44">
        <f t="shared" ca="1" si="94"/>
        <v>0</v>
      </c>
      <c r="BS227" s="44">
        <f t="shared" ca="1" si="95"/>
        <v>0</v>
      </c>
      <c r="BT227" s="44">
        <f t="shared" ca="1" si="96"/>
        <v>0</v>
      </c>
      <c r="BU227" s="44">
        <f t="shared" ca="1" si="97"/>
        <v>0</v>
      </c>
      <c r="BV227" s="44">
        <f t="shared" ca="1" si="98"/>
        <v>0</v>
      </c>
      <c r="BW227" s="44">
        <f t="shared" ca="1" si="99"/>
        <v>0</v>
      </c>
      <c r="BX227" s="44">
        <f t="shared" ca="1" si="100"/>
        <v>0</v>
      </c>
      <c r="BY227" s="44">
        <f t="shared" ca="1" si="101"/>
        <v>0</v>
      </c>
      <c r="BZ227" s="44">
        <f t="shared" ca="1" si="102"/>
        <v>0</v>
      </c>
      <c r="CA227" s="44">
        <f t="shared" ca="1" si="103"/>
        <v>0</v>
      </c>
      <c r="CB227" s="44">
        <f t="shared" ca="1" si="104"/>
        <v>0</v>
      </c>
    </row>
    <row r="228" spans="1:80" x14ac:dyDescent="0.25">
      <c r="A228" s="129">
        <v>161</v>
      </c>
      <c r="B228" s="44"/>
      <c r="C228" s="44">
        <f t="shared" ca="1" si="105"/>
        <v>179</v>
      </c>
      <c r="D228" s="44">
        <f t="shared" ca="1" si="105"/>
        <v>187</v>
      </c>
      <c r="E228" s="44">
        <f t="shared" ca="1" si="105"/>
        <v>164</v>
      </c>
      <c r="F228" s="44">
        <f t="shared" ca="1" si="105"/>
        <v>107</v>
      </c>
      <c r="G228" s="44">
        <f t="shared" ca="1" si="105"/>
        <v>83</v>
      </c>
      <c r="H228" s="44">
        <f t="shared" ca="1" si="105"/>
        <v>79</v>
      </c>
      <c r="I228" s="44">
        <f t="shared" ca="1" si="78"/>
        <v>64</v>
      </c>
      <c r="J228" s="44">
        <f t="shared" ca="1" si="78"/>
        <v>56</v>
      </c>
      <c r="K228" s="44">
        <f t="shared" ca="1" si="78"/>
        <v>71</v>
      </c>
      <c r="L228" s="44">
        <f t="shared" ca="1" si="78"/>
        <v>90</v>
      </c>
      <c r="M228" s="44">
        <f t="shared" ca="1" si="78"/>
        <v>100</v>
      </c>
      <c r="N228" s="44">
        <f t="shared" ca="1" si="78"/>
        <v>132</v>
      </c>
      <c r="O228" s="44">
        <f t="shared" ca="1" si="106"/>
        <v>0</v>
      </c>
      <c r="P228" s="44">
        <f t="shared" ca="1" si="106"/>
        <v>0</v>
      </c>
      <c r="Q228" s="44">
        <f t="shared" ca="1" si="106"/>
        <v>0</v>
      </c>
      <c r="R228" s="44">
        <f t="shared" ca="1" si="106"/>
        <v>0</v>
      </c>
      <c r="S228" s="44">
        <f t="shared" ca="1" si="106"/>
        <v>0</v>
      </c>
      <c r="T228" s="44">
        <f t="shared" ca="1" si="106"/>
        <v>0</v>
      </c>
      <c r="U228" s="44">
        <f t="shared" ca="1" si="106"/>
        <v>0</v>
      </c>
      <c r="V228" s="44">
        <f t="shared" ca="1" si="106"/>
        <v>0</v>
      </c>
      <c r="W228" s="44">
        <f t="shared" ca="1" si="106"/>
        <v>0</v>
      </c>
      <c r="X228" s="44">
        <f t="shared" ca="1" si="106"/>
        <v>0</v>
      </c>
      <c r="Y228" s="44">
        <f t="shared" ca="1" si="106"/>
        <v>0</v>
      </c>
      <c r="Z228" s="44">
        <f t="shared" ca="1" si="106"/>
        <v>0</v>
      </c>
      <c r="AA228" s="44">
        <f t="shared" ca="1" si="106"/>
        <v>0</v>
      </c>
      <c r="AB228" s="44">
        <f t="shared" ca="1" si="106"/>
        <v>0</v>
      </c>
      <c r="BC228" s="44">
        <f t="shared" ca="1" si="79"/>
        <v>178.85</v>
      </c>
      <c r="BD228" s="44">
        <f t="shared" ca="1" si="80"/>
        <v>186.72</v>
      </c>
      <c r="BE228" s="44">
        <f t="shared" ca="1" si="81"/>
        <v>164.34</v>
      </c>
      <c r="BF228" s="44">
        <f t="shared" ca="1" si="82"/>
        <v>106.62</v>
      </c>
      <c r="BG228" s="44">
        <f t="shared" ca="1" si="83"/>
        <v>83.05</v>
      </c>
      <c r="BH228" s="44">
        <f t="shared" ca="1" si="84"/>
        <v>78.599999999999994</v>
      </c>
      <c r="BI228" s="44">
        <f t="shared" ca="1" si="85"/>
        <v>64.3</v>
      </c>
      <c r="BJ228" s="44">
        <f t="shared" ca="1" si="86"/>
        <v>55.71</v>
      </c>
      <c r="BK228" s="44">
        <f t="shared" ca="1" si="87"/>
        <v>70.83</v>
      </c>
      <c r="BL228" s="44">
        <f t="shared" ca="1" si="88"/>
        <v>90.12</v>
      </c>
      <c r="BM228" s="44">
        <f t="shared" ca="1" si="89"/>
        <v>100.38</v>
      </c>
      <c r="BN228" s="44">
        <f t="shared" ca="1" si="90"/>
        <v>131.62</v>
      </c>
      <c r="BO228" s="44">
        <f t="shared" ca="1" si="91"/>
        <v>0</v>
      </c>
      <c r="BP228" s="44">
        <f t="shared" ca="1" si="92"/>
        <v>0</v>
      </c>
      <c r="BQ228" s="44">
        <f t="shared" ca="1" si="93"/>
        <v>0</v>
      </c>
      <c r="BR228" s="44">
        <f t="shared" ca="1" si="94"/>
        <v>0</v>
      </c>
      <c r="BS228" s="44">
        <f t="shared" ca="1" si="95"/>
        <v>0</v>
      </c>
      <c r="BT228" s="44">
        <f t="shared" ca="1" si="96"/>
        <v>0</v>
      </c>
      <c r="BU228" s="44">
        <f t="shared" ca="1" si="97"/>
        <v>0</v>
      </c>
      <c r="BV228" s="44">
        <f t="shared" ca="1" si="98"/>
        <v>0</v>
      </c>
      <c r="BW228" s="44">
        <f t="shared" ca="1" si="99"/>
        <v>0</v>
      </c>
      <c r="BX228" s="44">
        <f t="shared" ca="1" si="100"/>
        <v>0</v>
      </c>
      <c r="BY228" s="44">
        <f t="shared" ca="1" si="101"/>
        <v>0</v>
      </c>
      <c r="BZ228" s="44">
        <f t="shared" ca="1" si="102"/>
        <v>0</v>
      </c>
      <c r="CA228" s="44">
        <f t="shared" ca="1" si="103"/>
        <v>0</v>
      </c>
      <c r="CB228" s="44">
        <f t="shared" ca="1" si="104"/>
        <v>0</v>
      </c>
    </row>
    <row r="229" spans="1:80" x14ac:dyDescent="0.25">
      <c r="A229" s="129">
        <v>162</v>
      </c>
      <c r="B229" s="44"/>
      <c r="C229" s="44">
        <f t="shared" ca="1" si="105"/>
        <v>0</v>
      </c>
      <c r="D229" s="44">
        <f t="shared" ca="1" si="105"/>
        <v>0</v>
      </c>
      <c r="E229" s="44">
        <f t="shared" ca="1" si="105"/>
        <v>0</v>
      </c>
      <c r="F229" s="44">
        <f t="shared" ca="1" si="105"/>
        <v>0</v>
      </c>
      <c r="G229" s="44">
        <f t="shared" ca="1" si="105"/>
        <v>0</v>
      </c>
      <c r="H229" s="44">
        <f t="shared" ca="1" si="105"/>
        <v>0</v>
      </c>
      <c r="I229" s="44">
        <f t="shared" ca="1" si="78"/>
        <v>0</v>
      </c>
      <c r="J229" s="44">
        <f t="shared" ca="1" si="78"/>
        <v>0</v>
      </c>
      <c r="K229" s="44">
        <f t="shared" ca="1" si="78"/>
        <v>0</v>
      </c>
      <c r="L229" s="44">
        <f t="shared" ca="1" si="78"/>
        <v>0</v>
      </c>
      <c r="M229" s="44">
        <f t="shared" ca="1" si="78"/>
        <v>0</v>
      </c>
      <c r="N229" s="44">
        <f t="shared" ca="1" si="78"/>
        <v>0</v>
      </c>
      <c r="O229" s="44">
        <f t="shared" ca="1" si="106"/>
        <v>0</v>
      </c>
      <c r="P229" s="44">
        <f t="shared" ca="1" si="106"/>
        <v>0</v>
      </c>
      <c r="Q229" s="44">
        <f t="shared" ca="1" si="106"/>
        <v>0</v>
      </c>
      <c r="R229" s="44">
        <f t="shared" ca="1" si="106"/>
        <v>0</v>
      </c>
      <c r="S229" s="44">
        <f t="shared" ca="1" si="106"/>
        <v>0</v>
      </c>
      <c r="T229" s="44">
        <f t="shared" ca="1" si="106"/>
        <v>0</v>
      </c>
      <c r="U229" s="44">
        <f t="shared" ca="1" si="106"/>
        <v>0</v>
      </c>
      <c r="V229" s="44">
        <f t="shared" ca="1" si="106"/>
        <v>0</v>
      </c>
      <c r="W229" s="44">
        <f t="shared" ca="1" si="106"/>
        <v>0</v>
      </c>
      <c r="X229" s="44">
        <f t="shared" ca="1" si="106"/>
        <v>0</v>
      </c>
      <c r="Y229" s="44">
        <f t="shared" ca="1" si="106"/>
        <v>0</v>
      </c>
      <c r="Z229" s="44">
        <f t="shared" ca="1" si="106"/>
        <v>0</v>
      </c>
      <c r="AA229" s="44">
        <f t="shared" ca="1" si="106"/>
        <v>0</v>
      </c>
      <c r="AB229" s="44">
        <f t="shared" ca="1" si="106"/>
        <v>0</v>
      </c>
      <c r="BC229" s="44">
        <f t="shared" ca="1" si="79"/>
        <v>0</v>
      </c>
      <c r="BD229" s="44">
        <f t="shared" ca="1" si="80"/>
        <v>0</v>
      </c>
      <c r="BE229" s="44">
        <f t="shared" ca="1" si="81"/>
        <v>0</v>
      </c>
      <c r="BF229" s="44">
        <f t="shared" ca="1" si="82"/>
        <v>0</v>
      </c>
      <c r="BG229" s="44">
        <f t="shared" ca="1" si="83"/>
        <v>0</v>
      </c>
      <c r="BH229" s="44">
        <f t="shared" ca="1" si="84"/>
        <v>0</v>
      </c>
      <c r="BI229" s="44">
        <f t="shared" ca="1" si="85"/>
        <v>0</v>
      </c>
      <c r="BJ229" s="44">
        <f t="shared" ca="1" si="86"/>
        <v>0</v>
      </c>
      <c r="BK229" s="44">
        <f t="shared" ca="1" si="87"/>
        <v>0</v>
      </c>
      <c r="BL229" s="44">
        <f t="shared" ca="1" si="88"/>
        <v>0</v>
      </c>
      <c r="BM229" s="44">
        <f t="shared" ca="1" si="89"/>
        <v>0</v>
      </c>
      <c r="BN229" s="44">
        <f t="shared" ca="1" si="90"/>
        <v>0</v>
      </c>
      <c r="BO229" s="44">
        <f t="shared" ca="1" si="91"/>
        <v>0</v>
      </c>
      <c r="BP229" s="44">
        <f t="shared" ca="1" si="92"/>
        <v>0</v>
      </c>
      <c r="BQ229" s="44">
        <f t="shared" ca="1" si="93"/>
        <v>0</v>
      </c>
      <c r="BR229" s="44">
        <f t="shared" ca="1" si="94"/>
        <v>0</v>
      </c>
      <c r="BS229" s="44">
        <f t="shared" ca="1" si="95"/>
        <v>0</v>
      </c>
      <c r="BT229" s="44">
        <f t="shared" ca="1" si="96"/>
        <v>0</v>
      </c>
      <c r="BU229" s="44">
        <f t="shared" ca="1" si="97"/>
        <v>0</v>
      </c>
      <c r="BV229" s="44">
        <f t="shared" ca="1" si="98"/>
        <v>0</v>
      </c>
      <c r="BW229" s="44">
        <f t="shared" ca="1" si="99"/>
        <v>0</v>
      </c>
      <c r="BX229" s="44">
        <f t="shared" ca="1" si="100"/>
        <v>0</v>
      </c>
      <c r="BY229" s="44">
        <f t="shared" ca="1" si="101"/>
        <v>0</v>
      </c>
      <c r="BZ229" s="44">
        <f t="shared" ca="1" si="102"/>
        <v>0</v>
      </c>
      <c r="CA229" s="44">
        <f t="shared" ca="1" si="103"/>
        <v>0</v>
      </c>
      <c r="CB229" s="44">
        <f t="shared" ca="1" si="104"/>
        <v>0</v>
      </c>
    </row>
    <row r="230" spans="1:80" x14ac:dyDescent="0.25">
      <c r="A230" s="129">
        <v>163</v>
      </c>
      <c r="B230" s="44"/>
      <c r="C230" s="44">
        <f t="shared" ca="1" si="105"/>
        <v>0</v>
      </c>
      <c r="D230" s="44">
        <f t="shared" ca="1" si="105"/>
        <v>0</v>
      </c>
      <c r="E230" s="44">
        <f t="shared" ca="1" si="105"/>
        <v>0</v>
      </c>
      <c r="F230" s="44">
        <f t="shared" ca="1" si="105"/>
        <v>0</v>
      </c>
      <c r="G230" s="44">
        <f t="shared" ca="1" si="105"/>
        <v>0</v>
      </c>
      <c r="H230" s="44">
        <f t="shared" ca="1" si="105"/>
        <v>0</v>
      </c>
      <c r="I230" s="44">
        <f t="shared" ca="1" si="78"/>
        <v>0</v>
      </c>
      <c r="J230" s="44">
        <f t="shared" ca="1" si="78"/>
        <v>0</v>
      </c>
      <c r="K230" s="44">
        <f t="shared" ca="1" si="78"/>
        <v>0</v>
      </c>
      <c r="L230" s="44">
        <f t="shared" ca="1" si="78"/>
        <v>0</v>
      </c>
      <c r="M230" s="44">
        <f t="shared" ca="1" si="78"/>
        <v>0</v>
      </c>
      <c r="N230" s="44">
        <f t="shared" ca="1" si="78"/>
        <v>0</v>
      </c>
      <c r="O230" s="44">
        <f t="shared" ca="1" si="106"/>
        <v>0</v>
      </c>
      <c r="P230" s="44">
        <f t="shared" ca="1" si="106"/>
        <v>0</v>
      </c>
      <c r="Q230" s="44">
        <f t="shared" ca="1" si="106"/>
        <v>0</v>
      </c>
      <c r="R230" s="44">
        <f t="shared" ca="1" si="106"/>
        <v>0</v>
      </c>
      <c r="S230" s="44">
        <f t="shared" ca="1" si="106"/>
        <v>0</v>
      </c>
      <c r="T230" s="44">
        <f t="shared" ca="1" si="106"/>
        <v>0</v>
      </c>
      <c r="U230" s="44">
        <f t="shared" ca="1" si="106"/>
        <v>0</v>
      </c>
      <c r="V230" s="44">
        <f t="shared" ca="1" si="106"/>
        <v>0</v>
      </c>
      <c r="W230" s="44">
        <f t="shared" ca="1" si="106"/>
        <v>0</v>
      </c>
      <c r="X230" s="44">
        <f t="shared" ca="1" si="106"/>
        <v>0</v>
      </c>
      <c r="Y230" s="44">
        <f t="shared" ca="1" si="106"/>
        <v>0</v>
      </c>
      <c r="Z230" s="44">
        <f t="shared" ca="1" si="106"/>
        <v>0</v>
      </c>
      <c r="AA230" s="44">
        <f t="shared" ca="1" si="106"/>
        <v>0</v>
      </c>
      <c r="AB230" s="44">
        <f t="shared" ca="1" si="106"/>
        <v>0</v>
      </c>
      <c r="BC230" s="44">
        <f t="shared" ca="1" si="79"/>
        <v>0</v>
      </c>
      <c r="BD230" s="44">
        <f t="shared" ca="1" si="80"/>
        <v>0</v>
      </c>
      <c r="BE230" s="44">
        <f t="shared" ca="1" si="81"/>
        <v>0</v>
      </c>
      <c r="BF230" s="44">
        <f t="shared" ca="1" si="82"/>
        <v>0</v>
      </c>
      <c r="BG230" s="44">
        <f t="shared" ca="1" si="83"/>
        <v>0</v>
      </c>
      <c r="BH230" s="44">
        <f t="shared" ca="1" si="84"/>
        <v>0</v>
      </c>
      <c r="BI230" s="44">
        <f t="shared" ca="1" si="85"/>
        <v>0</v>
      </c>
      <c r="BJ230" s="44">
        <f t="shared" ca="1" si="86"/>
        <v>0</v>
      </c>
      <c r="BK230" s="44">
        <f t="shared" ca="1" si="87"/>
        <v>0</v>
      </c>
      <c r="BL230" s="44">
        <f t="shared" ca="1" si="88"/>
        <v>0</v>
      </c>
      <c r="BM230" s="44">
        <f t="shared" ca="1" si="89"/>
        <v>0</v>
      </c>
      <c r="BN230" s="44">
        <f t="shared" ca="1" si="90"/>
        <v>0</v>
      </c>
      <c r="BO230" s="44">
        <f t="shared" ca="1" si="91"/>
        <v>0</v>
      </c>
      <c r="BP230" s="44">
        <f t="shared" ca="1" si="92"/>
        <v>0</v>
      </c>
      <c r="BQ230" s="44">
        <f t="shared" ca="1" si="93"/>
        <v>0</v>
      </c>
      <c r="BR230" s="44">
        <f t="shared" ca="1" si="94"/>
        <v>0</v>
      </c>
      <c r="BS230" s="44">
        <f t="shared" ca="1" si="95"/>
        <v>0</v>
      </c>
      <c r="BT230" s="44">
        <f t="shared" ca="1" si="96"/>
        <v>0</v>
      </c>
      <c r="BU230" s="44">
        <f t="shared" ca="1" si="97"/>
        <v>0</v>
      </c>
      <c r="BV230" s="44">
        <f t="shared" ca="1" si="98"/>
        <v>0</v>
      </c>
      <c r="BW230" s="44">
        <f t="shared" ca="1" si="99"/>
        <v>0</v>
      </c>
      <c r="BX230" s="44">
        <f t="shared" ca="1" si="100"/>
        <v>0</v>
      </c>
      <c r="BY230" s="44">
        <f t="shared" ca="1" si="101"/>
        <v>0</v>
      </c>
      <c r="BZ230" s="44">
        <f t="shared" ca="1" si="102"/>
        <v>0</v>
      </c>
      <c r="CA230" s="44">
        <f t="shared" ca="1" si="103"/>
        <v>0</v>
      </c>
      <c r="CB230" s="44">
        <f t="shared" ca="1" si="104"/>
        <v>0</v>
      </c>
    </row>
    <row r="231" spans="1:80" x14ac:dyDescent="0.25">
      <c r="A231" s="129">
        <v>164</v>
      </c>
      <c r="B231" s="44"/>
      <c r="C231" s="44">
        <f t="shared" ca="1" si="105"/>
        <v>132</v>
      </c>
      <c r="D231" s="44">
        <f t="shared" ca="1" si="105"/>
        <v>139</v>
      </c>
      <c r="E231" s="44">
        <f t="shared" ca="1" si="105"/>
        <v>121</v>
      </c>
      <c r="F231" s="44">
        <f t="shared" ca="1" si="105"/>
        <v>76</v>
      </c>
      <c r="G231" s="44">
        <f t="shared" ca="1" si="105"/>
        <v>59</v>
      </c>
      <c r="H231" s="44">
        <f t="shared" ca="1" si="105"/>
        <v>56</v>
      </c>
      <c r="I231" s="44">
        <f t="shared" ca="1" si="78"/>
        <v>46</v>
      </c>
      <c r="J231" s="44">
        <f t="shared" ca="1" si="78"/>
        <v>39</v>
      </c>
      <c r="K231" s="44">
        <f t="shared" ca="1" si="78"/>
        <v>48</v>
      </c>
      <c r="L231" s="44">
        <f t="shared" ca="1" si="78"/>
        <v>63</v>
      </c>
      <c r="M231" s="44">
        <f t="shared" ca="1" si="78"/>
        <v>72</v>
      </c>
      <c r="N231" s="44">
        <f t="shared" ca="1" si="78"/>
        <v>95</v>
      </c>
      <c r="O231" s="44">
        <f t="shared" ca="1" si="106"/>
        <v>0</v>
      </c>
      <c r="P231" s="44">
        <f t="shared" ca="1" si="106"/>
        <v>0</v>
      </c>
      <c r="Q231" s="44">
        <f t="shared" ca="1" si="106"/>
        <v>0</v>
      </c>
      <c r="R231" s="44">
        <f t="shared" ca="1" si="106"/>
        <v>0</v>
      </c>
      <c r="S231" s="44">
        <f t="shared" ca="1" si="106"/>
        <v>0</v>
      </c>
      <c r="T231" s="44">
        <f t="shared" ca="1" si="106"/>
        <v>0</v>
      </c>
      <c r="U231" s="44">
        <f t="shared" ca="1" si="106"/>
        <v>0</v>
      </c>
      <c r="V231" s="44">
        <f t="shared" ca="1" si="106"/>
        <v>0</v>
      </c>
      <c r="W231" s="44">
        <f t="shared" ca="1" si="106"/>
        <v>0</v>
      </c>
      <c r="X231" s="44">
        <f t="shared" ca="1" si="106"/>
        <v>0</v>
      </c>
      <c r="Y231" s="44">
        <f t="shared" ca="1" si="106"/>
        <v>0</v>
      </c>
      <c r="Z231" s="44">
        <f t="shared" ca="1" si="106"/>
        <v>0</v>
      </c>
      <c r="AA231" s="44">
        <f t="shared" ca="1" si="106"/>
        <v>0</v>
      </c>
      <c r="AB231" s="44">
        <f t="shared" ca="1" si="106"/>
        <v>0</v>
      </c>
      <c r="BC231" s="44">
        <f t="shared" ca="1" si="79"/>
        <v>132.22999999999999</v>
      </c>
      <c r="BD231" s="44">
        <f t="shared" ca="1" si="80"/>
        <v>139.23999999999998</v>
      </c>
      <c r="BE231" s="44">
        <f t="shared" ca="1" si="81"/>
        <v>121.15</v>
      </c>
      <c r="BF231" s="44">
        <f t="shared" ca="1" si="82"/>
        <v>76.040000000000006</v>
      </c>
      <c r="BG231" s="44">
        <f t="shared" ca="1" si="83"/>
        <v>59.179999999999993</v>
      </c>
      <c r="BH231" s="44">
        <f t="shared" ca="1" si="84"/>
        <v>56.269999999999996</v>
      </c>
      <c r="BI231" s="44">
        <f t="shared" ca="1" si="85"/>
        <v>45.559999999999995</v>
      </c>
      <c r="BJ231" s="44">
        <f t="shared" ca="1" si="86"/>
        <v>38.64</v>
      </c>
      <c r="BK231" s="44">
        <f t="shared" ca="1" si="87"/>
        <v>48.46</v>
      </c>
      <c r="BL231" s="44">
        <f t="shared" ca="1" si="88"/>
        <v>62.620000000000005</v>
      </c>
      <c r="BM231" s="44">
        <f t="shared" ca="1" si="89"/>
        <v>72.06</v>
      </c>
      <c r="BN231" s="44">
        <f t="shared" ca="1" si="90"/>
        <v>95.390000000000015</v>
      </c>
      <c r="BO231" s="44">
        <f t="shared" ca="1" si="91"/>
        <v>0</v>
      </c>
      <c r="BP231" s="44">
        <f t="shared" ca="1" si="92"/>
        <v>0</v>
      </c>
      <c r="BQ231" s="44">
        <f t="shared" ca="1" si="93"/>
        <v>0</v>
      </c>
      <c r="BR231" s="44">
        <f t="shared" ca="1" si="94"/>
        <v>0</v>
      </c>
      <c r="BS231" s="44">
        <f t="shared" ca="1" si="95"/>
        <v>0</v>
      </c>
      <c r="BT231" s="44">
        <f t="shared" ca="1" si="96"/>
        <v>0</v>
      </c>
      <c r="BU231" s="44">
        <f t="shared" ca="1" si="97"/>
        <v>0</v>
      </c>
      <c r="BV231" s="44">
        <f t="shared" ca="1" si="98"/>
        <v>0</v>
      </c>
      <c r="BW231" s="44">
        <f t="shared" ca="1" si="99"/>
        <v>0</v>
      </c>
      <c r="BX231" s="44">
        <f t="shared" ca="1" si="100"/>
        <v>0</v>
      </c>
      <c r="BY231" s="44">
        <f t="shared" ca="1" si="101"/>
        <v>0</v>
      </c>
      <c r="BZ231" s="44">
        <f t="shared" ca="1" si="102"/>
        <v>0</v>
      </c>
      <c r="CA231" s="44">
        <f t="shared" ca="1" si="103"/>
        <v>0</v>
      </c>
      <c r="CB231" s="44">
        <f t="shared" ca="1" si="104"/>
        <v>0</v>
      </c>
    </row>
    <row r="232" spans="1:80" x14ac:dyDescent="0.25">
      <c r="A232" s="129">
        <v>165</v>
      </c>
      <c r="B232" s="44"/>
      <c r="C232" s="44">
        <f t="shared" ca="1" si="105"/>
        <v>0</v>
      </c>
      <c r="D232" s="44">
        <f t="shared" ca="1" si="105"/>
        <v>0</v>
      </c>
      <c r="E232" s="44">
        <f t="shared" ca="1" si="105"/>
        <v>0</v>
      </c>
      <c r="F232" s="44">
        <f t="shared" ca="1" si="105"/>
        <v>0</v>
      </c>
      <c r="G232" s="44">
        <f t="shared" ca="1" si="105"/>
        <v>0</v>
      </c>
      <c r="H232" s="44">
        <f t="shared" ca="1" si="105"/>
        <v>0</v>
      </c>
      <c r="I232" s="44">
        <f t="shared" ca="1" si="78"/>
        <v>0</v>
      </c>
      <c r="J232" s="44">
        <f t="shared" ca="1" si="78"/>
        <v>0</v>
      </c>
      <c r="K232" s="44">
        <f t="shared" ca="1" si="78"/>
        <v>0</v>
      </c>
      <c r="L232" s="44">
        <f t="shared" ca="1" si="78"/>
        <v>0</v>
      </c>
      <c r="M232" s="44">
        <f t="shared" ca="1" si="78"/>
        <v>0</v>
      </c>
      <c r="N232" s="44">
        <f t="shared" ca="1" si="78"/>
        <v>0</v>
      </c>
      <c r="O232" s="44">
        <f t="shared" ca="1" si="106"/>
        <v>0</v>
      </c>
      <c r="P232" s="44">
        <f t="shared" ca="1" si="106"/>
        <v>0</v>
      </c>
      <c r="Q232" s="44">
        <f t="shared" ca="1" si="106"/>
        <v>0</v>
      </c>
      <c r="R232" s="44">
        <f t="shared" ca="1" si="106"/>
        <v>0</v>
      </c>
      <c r="S232" s="44">
        <f t="shared" ca="1" si="106"/>
        <v>0</v>
      </c>
      <c r="T232" s="44">
        <f t="shared" ca="1" si="106"/>
        <v>0</v>
      </c>
      <c r="U232" s="44">
        <f t="shared" ca="1" si="106"/>
        <v>0</v>
      </c>
      <c r="V232" s="44">
        <f t="shared" ca="1" si="106"/>
        <v>0</v>
      </c>
      <c r="W232" s="44">
        <f t="shared" ca="1" si="106"/>
        <v>0</v>
      </c>
      <c r="X232" s="44">
        <f t="shared" ca="1" si="106"/>
        <v>0</v>
      </c>
      <c r="Y232" s="44">
        <f t="shared" ca="1" si="106"/>
        <v>0</v>
      </c>
      <c r="Z232" s="44">
        <f t="shared" ca="1" si="106"/>
        <v>0</v>
      </c>
      <c r="AA232" s="44">
        <f t="shared" ca="1" si="106"/>
        <v>0</v>
      </c>
      <c r="AB232" s="44">
        <f t="shared" ca="1" si="106"/>
        <v>0</v>
      </c>
      <c r="BC232" s="44">
        <f t="shared" ca="1" si="79"/>
        <v>0</v>
      </c>
      <c r="BD232" s="44">
        <f t="shared" ca="1" si="80"/>
        <v>0</v>
      </c>
      <c r="BE232" s="44">
        <f t="shared" ca="1" si="81"/>
        <v>0</v>
      </c>
      <c r="BF232" s="44">
        <f t="shared" ca="1" si="82"/>
        <v>0</v>
      </c>
      <c r="BG232" s="44">
        <f t="shared" ca="1" si="83"/>
        <v>0</v>
      </c>
      <c r="BH232" s="44">
        <f t="shared" ca="1" si="84"/>
        <v>0</v>
      </c>
      <c r="BI232" s="44">
        <f t="shared" ca="1" si="85"/>
        <v>0</v>
      </c>
      <c r="BJ232" s="44">
        <f t="shared" ca="1" si="86"/>
        <v>0</v>
      </c>
      <c r="BK232" s="44">
        <f t="shared" ca="1" si="87"/>
        <v>0</v>
      </c>
      <c r="BL232" s="44">
        <f t="shared" ca="1" si="88"/>
        <v>0</v>
      </c>
      <c r="BM232" s="44">
        <f t="shared" ca="1" si="89"/>
        <v>0</v>
      </c>
      <c r="BN232" s="44">
        <f t="shared" ca="1" si="90"/>
        <v>0</v>
      </c>
      <c r="BO232" s="44">
        <f t="shared" ca="1" si="91"/>
        <v>0</v>
      </c>
      <c r="BP232" s="44">
        <f t="shared" ca="1" si="92"/>
        <v>0</v>
      </c>
      <c r="BQ232" s="44">
        <f t="shared" ca="1" si="93"/>
        <v>0</v>
      </c>
      <c r="BR232" s="44">
        <f t="shared" ca="1" si="94"/>
        <v>0</v>
      </c>
      <c r="BS232" s="44">
        <f t="shared" ca="1" si="95"/>
        <v>0</v>
      </c>
      <c r="BT232" s="44">
        <f t="shared" ca="1" si="96"/>
        <v>0</v>
      </c>
      <c r="BU232" s="44">
        <f t="shared" ca="1" si="97"/>
        <v>0</v>
      </c>
      <c r="BV232" s="44">
        <f t="shared" ca="1" si="98"/>
        <v>0</v>
      </c>
      <c r="BW232" s="44">
        <f t="shared" ca="1" si="99"/>
        <v>0</v>
      </c>
      <c r="BX232" s="44">
        <f t="shared" ca="1" si="100"/>
        <v>0</v>
      </c>
      <c r="BY232" s="44">
        <f t="shared" ca="1" si="101"/>
        <v>0</v>
      </c>
      <c r="BZ232" s="44">
        <f t="shared" ca="1" si="102"/>
        <v>0</v>
      </c>
      <c r="CA232" s="44">
        <f t="shared" ca="1" si="103"/>
        <v>0</v>
      </c>
      <c r="CB232" s="44">
        <f t="shared" ca="1" si="104"/>
        <v>0</v>
      </c>
    </row>
    <row r="233" spans="1:80" x14ac:dyDescent="0.25">
      <c r="A233" s="129">
        <v>166</v>
      </c>
      <c r="B233" s="44"/>
      <c r="C233" s="44">
        <f t="shared" ca="1" si="105"/>
        <v>0</v>
      </c>
      <c r="D233" s="44">
        <f t="shared" ca="1" si="105"/>
        <v>0</v>
      </c>
      <c r="E233" s="44">
        <f t="shared" ca="1" si="105"/>
        <v>0</v>
      </c>
      <c r="F233" s="44">
        <f t="shared" ca="1" si="105"/>
        <v>0</v>
      </c>
      <c r="G233" s="44">
        <f t="shared" ca="1" si="105"/>
        <v>0</v>
      </c>
      <c r="H233" s="44">
        <f t="shared" ca="1" si="105"/>
        <v>0</v>
      </c>
      <c r="I233" s="44">
        <f t="shared" ca="1" si="78"/>
        <v>0</v>
      </c>
      <c r="J233" s="44">
        <f t="shared" ca="1" si="78"/>
        <v>0</v>
      </c>
      <c r="K233" s="44">
        <f t="shared" ca="1" si="78"/>
        <v>0</v>
      </c>
      <c r="L233" s="44">
        <f t="shared" ca="1" si="78"/>
        <v>0</v>
      </c>
      <c r="M233" s="44">
        <f t="shared" ca="1" si="78"/>
        <v>0</v>
      </c>
      <c r="N233" s="44">
        <f t="shared" ca="1" si="78"/>
        <v>0</v>
      </c>
      <c r="O233" s="44">
        <f t="shared" ca="1" si="106"/>
        <v>0</v>
      </c>
      <c r="P233" s="44">
        <f t="shared" ca="1" si="106"/>
        <v>0</v>
      </c>
      <c r="Q233" s="44">
        <f t="shared" ca="1" si="106"/>
        <v>0</v>
      </c>
      <c r="R233" s="44">
        <f t="shared" ca="1" si="106"/>
        <v>0</v>
      </c>
      <c r="S233" s="44">
        <f t="shared" ca="1" si="106"/>
        <v>0</v>
      </c>
      <c r="T233" s="44">
        <f t="shared" ca="1" si="106"/>
        <v>0</v>
      </c>
      <c r="U233" s="44">
        <f t="shared" ca="1" si="106"/>
        <v>0</v>
      </c>
      <c r="V233" s="44">
        <f t="shared" ca="1" si="106"/>
        <v>0</v>
      </c>
      <c r="W233" s="44">
        <f t="shared" ca="1" si="106"/>
        <v>0</v>
      </c>
      <c r="X233" s="44">
        <f t="shared" ca="1" si="106"/>
        <v>0</v>
      </c>
      <c r="Y233" s="44">
        <f t="shared" ca="1" si="106"/>
        <v>0</v>
      </c>
      <c r="Z233" s="44">
        <f t="shared" ca="1" si="106"/>
        <v>0</v>
      </c>
      <c r="AA233" s="44">
        <f t="shared" ca="1" si="106"/>
        <v>0</v>
      </c>
      <c r="AB233" s="44">
        <f t="shared" ca="1" si="106"/>
        <v>0</v>
      </c>
      <c r="BC233" s="44">
        <f t="shared" ca="1" si="79"/>
        <v>0</v>
      </c>
      <c r="BD233" s="44">
        <f t="shared" ca="1" si="80"/>
        <v>0</v>
      </c>
      <c r="BE233" s="44">
        <f t="shared" ca="1" si="81"/>
        <v>0</v>
      </c>
      <c r="BF233" s="44">
        <f t="shared" ca="1" si="82"/>
        <v>0</v>
      </c>
      <c r="BG233" s="44">
        <f t="shared" ca="1" si="83"/>
        <v>0</v>
      </c>
      <c r="BH233" s="44">
        <f t="shared" ca="1" si="84"/>
        <v>0</v>
      </c>
      <c r="BI233" s="44">
        <f t="shared" ca="1" si="85"/>
        <v>0</v>
      </c>
      <c r="BJ233" s="44">
        <f t="shared" ca="1" si="86"/>
        <v>0</v>
      </c>
      <c r="BK233" s="44">
        <f t="shared" ca="1" si="87"/>
        <v>0</v>
      </c>
      <c r="BL233" s="44">
        <f t="shared" ca="1" si="88"/>
        <v>0</v>
      </c>
      <c r="BM233" s="44">
        <f t="shared" ca="1" si="89"/>
        <v>0</v>
      </c>
      <c r="BN233" s="44">
        <f t="shared" ca="1" si="90"/>
        <v>0</v>
      </c>
      <c r="BO233" s="44">
        <f t="shared" ca="1" si="91"/>
        <v>0</v>
      </c>
      <c r="BP233" s="44">
        <f t="shared" ca="1" si="92"/>
        <v>0</v>
      </c>
      <c r="BQ233" s="44">
        <f t="shared" ca="1" si="93"/>
        <v>0</v>
      </c>
      <c r="BR233" s="44">
        <f t="shared" ca="1" si="94"/>
        <v>0</v>
      </c>
      <c r="BS233" s="44">
        <f t="shared" ca="1" si="95"/>
        <v>0</v>
      </c>
      <c r="BT233" s="44">
        <f t="shared" ca="1" si="96"/>
        <v>0</v>
      </c>
      <c r="BU233" s="44">
        <f t="shared" ca="1" si="97"/>
        <v>0</v>
      </c>
      <c r="BV233" s="44">
        <f t="shared" ca="1" si="98"/>
        <v>0</v>
      </c>
      <c r="BW233" s="44">
        <f t="shared" ca="1" si="99"/>
        <v>0</v>
      </c>
      <c r="BX233" s="44">
        <f t="shared" ca="1" si="100"/>
        <v>0</v>
      </c>
      <c r="BY233" s="44">
        <f t="shared" ca="1" si="101"/>
        <v>0</v>
      </c>
      <c r="BZ233" s="44">
        <f t="shared" ca="1" si="102"/>
        <v>0</v>
      </c>
      <c r="CA233" s="44">
        <f t="shared" ca="1" si="103"/>
        <v>0</v>
      </c>
      <c r="CB233" s="44">
        <f t="shared" ca="1" si="104"/>
        <v>0</v>
      </c>
    </row>
    <row r="234" spans="1:80" x14ac:dyDescent="0.25">
      <c r="A234" s="129">
        <v>167</v>
      </c>
      <c r="B234" s="44"/>
      <c r="C234" s="44">
        <f t="shared" ca="1" si="105"/>
        <v>0</v>
      </c>
      <c r="D234" s="44">
        <f t="shared" ca="1" si="105"/>
        <v>0</v>
      </c>
      <c r="E234" s="44">
        <f t="shared" ca="1" si="105"/>
        <v>0</v>
      </c>
      <c r="F234" s="44">
        <f t="shared" ca="1" si="105"/>
        <v>0</v>
      </c>
      <c r="G234" s="44">
        <f t="shared" ca="1" si="105"/>
        <v>0</v>
      </c>
      <c r="H234" s="44">
        <f t="shared" ca="1" si="105"/>
        <v>0</v>
      </c>
      <c r="I234" s="44">
        <f t="shared" ca="1" si="78"/>
        <v>0</v>
      </c>
      <c r="J234" s="44">
        <f t="shared" ca="1" si="78"/>
        <v>0</v>
      </c>
      <c r="K234" s="44">
        <f t="shared" ca="1" si="78"/>
        <v>0</v>
      </c>
      <c r="L234" s="44">
        <f t="shared" ca="1" si="78"/>
        <v>0</v>
      </c>
      <c r="M234" s="44">
        <f t="shared" ca="1" si="78"/>
        <v>0</v>
      </c>
      <c r="N234" s="44">
        <f t="shared" ca="1" si="78"/>
        <v>0</v>
      </c>
      <c r="O234" s="44">
        <f t="shared" ca="1" si="106"/>
        <v>0</v>
      </c>
      <c r="P234" s="44">
        <f t="shared" ca="1" si="106"/>
        <v>0</v>
      </c>
      <c r="Q234" s="44">
        <f t="shared" ca="1" si="106"/>
        <v>0</v>
      </c>
      <c r="R234" s="44">
        <f t="shared" ca="1" si="106"/>
        <v>0</v>
      </c>
      <c r="S234" s="44">
        <f t="shared" ca="1" si="106"/>
        <v>0</v>
      </c>
      <c r="T234" s="44">
        <f t="shared" ca="1" si="106"/>
        <v>0</v>
      </c>
      <c r="U234" s="44">
        <f t="shared" ca="1" si="106"/>
        <v>0</v>
      </c>
      <c r="V234" s="44">
        <f t="shared" ca="1" si="106"/>
        <v>0</v>
      </c>
      <c r="W234" s="44">
        <f t="shared" ca="1" si="106"/>
        <v>0</v>
      </c>
      <c r="X234" s="44">
        <f t="shared" ca="1" si="106"/>
        <v>0</v>
      </c>
      <c r="Y234" s="44">
        <f t="shared" ca="1" si="106"/>
        <v>0</v>
      </c>
      <c r="Z234" s="44">
        <f t="shared" ca="1" si="106"/>
        <v>0</v>
      </c>
      <c r="AA234" s="44">
        <f t="shared" ca="1" si="106"/>
        <v>0</v>
      </c>
      <c r="AB234" s="44">
        <f t="shared" ca="1" si="106"/>
        <v>0</v>
      </c>
      <c r="BC234" s="44">
        <f t="shared" ca="1" si="79"/>
        <v>0</v>
      </c>
      <c r="BD234" s="44">
        <f t="shared" ca="1" si="80"/>
        <v>0</v>
      </c>
      <c r="BE234" s="44">
        <f t="shared" ca="1" si="81"/>
        <v>0</v>
      </c>
      <c r="BF234" s="44">
        <f t="shared" ca="1" si="82"/>
        <v>0</v>
      </c>
      <c r="BG234" s="44">
        <f t="shared" ca="1" si="83"/>
        <v>0</v>
      </c>
      <c r="BH234" s="44">
        <f t="shared" ca="1" si="84"/>
        <v>0</v>
      </c>
      <c r="BI234" s="44">
        <f t="shared" ca="1" si="85"/>
        <v>0</v>
      </c>
      <c r="BJ234" s="44">
        <f t="shared" ca="1" si="86"/>
        <v>0</v>
      </c>
      <c r="BK234" s="44">
        <f t="shared" ca="1" si="87"/>
        <v>0</v>
      </c>
      <c r="BL234" s="44">
        <f t="shared" ca="1" si="88"/>
        <v>0</v>
      </c>
      <c r="BM234" s="44">
        <f t="shared" ca="1" si="89"/>
        <v>0</v>
      </c>
      <c r="BN234" s="44">
        <f t="shared" ca="1" si="90"/>
        <v>0</v>
      </c>
      <c r="BO234" s="44">
        <f t="shared" ca="1" si="91"/>
        <v>0</v>
      </c>
      <c r="BP234" s="44">
        <f t="shared" ca="1" si="92"/>
        <v>0</v>
      </c>
      <c r="BQ234" s="44">
        <f t="shared" ca="1" si="93"/>
        <v>0</v>
      </c>
      <c r="BR234" s="44">
        <f t="shared" ca="1" si="94"/>
        <v>0</v>
      </c>
      <c r="BS234" s="44">
        <f t="shared" ca="1" si="95"/>
        <v>0</v>
      </c>
      <c r="BT234" s="44">
        <f t="shared" ca="1" si="96"/>
        <v>0</v>
      </c>
      <c r="BU234" s="44">
        <f t="shared" ca="1" si="97"/>
        <v>0</v>
      </c>
      <c r="BV234" s="44">
        <f t="shared" ca="1" si="98"/>
        <v>0</v>
      </c>
      <c r="BW234" s="44">
        <f t="shared" ca="1" si="99"/>
        <v>0</v>
      </c>
      <c r="BX234" s="44">
        <f t="shared" ca="1" si="100"/>
        <v>0</v>
      </c>
      <c r="BY234" s="44">
        <f t="shared" ca="1" si="101"/>
        <v>0</v>
      </c>
      <c r="BZ234" s="44">
        <f t="shared" ca="1" si="102"/>
        <v>0</v>
      </c>
      <c r="CA234" s="44">
        <f t="shared" ca="1" si="103"/>
        <v>0</v>
      </c>
      <c r="CB234" s="44">
        <f t="shared" ca="1" si="104"/>
        <v>0</v>
      </c>
    </row>
    <row r="235" spans="1:80" x14ac:dyDescent="0.25">
      <c r="A235" s="129">
        <v>168</v>
      </c>
      <c r="B235" s="44"/>
      <c r="C235" s="44">
        <f t="shared" ca="1" si="105"/>
        <v>3115</v>
      </c>
      <c r="D235" s="44">
        <f t="shared" ca="1" si="105"/>
        <v>3234</v>
      </c>
      <c r="E235" s="44">
        <f t="shared" ca="1" si="105"/>
        <v>3243</v>
      </c>
      <c r="F235" s="44">
        <f t="shared" ca="1" si="105"/>
        <v>2583</v>
      </c>
      <c r="G235" s="44">
        <f t="shared" ca="1" si="105"/>
        <v>1560</v>
      </c>
      <c r="H235" s="44">
        <f t="shared" ca="1" si="105"/>
        <v>1062</v>
      </c>
      <c r="I235" s="44">
        <f t="shared" ca="1" si="78"/>
        <v>911</v>
      </c>
      <c r="J235" s="44">
        <f t="shared" ca="1" si="78"/>
        <v>806</v>
      </c>
      <c r="K235" s="44">
        <f t="shared" ca="1" si="78"/>
        <v>722</v>
      </c>
      <c r="L235" s="44">
        <f t="shared" ca="1" si="78"/>
        <v>784</v>
      </c>
      <c r="M235" s="44">
        <f t="shared" ca="1" si="78"/>
        <v>1294</v>
      </c>
      <c r="N235" s="44">
        <f t="shared" ca="1" si="78"/>
        <v>2345</v>
      </c>
      <c r="O235" s="44">
        <f t="shared" ca="1" si="106"/>
        <v>0</v>
      </c>
      <c r="P235" s="44">
        <f t="shared" ca="1" si="106"/>
        <v>0</v>
      </c>
      <c r="Q235" s="44">
        <f t="shared" ca="1" si="106"/>
        <v>0</v>
      </c>
      <c r="R235" s="44">
        <f t="shared" ca="1" si="106"/>
        <v>0</v>
      </c>
      <c r="S235" s="44">
        <f t="shared" ca="1" si="106"/>
        <v>0</v>
      </c>
      <c r="T235" s="44">
        <f t="shared" ca="1" si="106"/>
        <v>0</v>
      </c>
      <c r="U235" s="44">
        <f t="shared" ca="1" si="106"/>
        <v>0</v>
      </c>
      <c r="V235" s="44">
        <f t="shared" ca="1" si="106"/>
        <v>0</v>
      </c>
      <c r="W235" s="44">
        <f t="shared" ca="1" si="106"/>
        <v>0</v>
      </c>
      <c r="X235" s="44">
        <f t="shared" ca="1" si="106"/>
        <v>0</v>
      </c>
      <c r="Y235" s="44">
        <f t="shared" ca="1" si="106"/>
        <v>0</v>
      </c>
      <c r="Z235" s="44">
        <f t="shared" ca="1" si="106"/>
        <v>0</v>
      </c>
      <c r="AA235" s="44">
        <f t="shared" ca="1" si="106"/>
        <v>0</v>
      </c>
      <c r="AB235" s="44">
        <f t="shared" ca="1" si="106"/>
        <v>0</v>
      </c>
      <c r="BC235" s="44">
        <f t="shared" ca="1" si="79"/>
        <v>3115.33</v>
      </c>
      <c r="BD235" s="44">
        <f t="shared" ca="1" si="80"/>
        <v>3233.95</v>
      </c>
      <c r="BE235" s="44">
        <f t="shared" ca="1" si="81"/>
        <v>3243.02</v>
      </c>
      <c r="BF235" s="44">
        <f t="shared" ca="1" si="82"/>
        <v>2583.34</v>
      </c>
      <c r="BG235" s="44">
        <f t="shared" ca="1" si="83"/>
        <v>1559.99</v>
      </c>
      <c r="BH235" s="44">
        <f t="shared" ca="1" si="84"/>
        <v>1062.42</v>
      </c>
      <c r="BI235" s="44">
        <f t="shared" ca="1" si="85"/>
        <v>911.39</v>
      </c>
      <c r="BJ235" s="44">
        <f t="shared" ca="1" si="86"/>
        <v>805.72</v>
      </c>
      <c r="BK235" s="44">
        <f t="shared" ca="1" si="87"/>
        <v>721.68</v>
      </c>
      <c r="BL235" s="44">
        <f t="shared" ca="1" si="88"/>
        <v>783.86</v>
      </c>
      <c r="BM235" s="44">
        <f t="shared" ca="1" si="89"/>
        <v>1293.5899999999999</v>
      </c>
      <c r="BN235" s="44">
        <f t="shared" ca="1" si="90"/>
        <v>2344.67</v>
      </c>
      <c r="BO235" s="44">
        <f t="shared" ca="1" si="91"/>
        <v>0</v>
      </c>
      <c r="BP235" s="44">
        <f t="shared" ca="1" si="92"/>
        <v>0</v>
      </c>
      <c r="BQ235" s="44">
        <f t="shared" ca="1" si="93"/>
        <v>0</v>
      </c>
      <c r="BR235" s="44">
        <f t="shared" ca="1" si="94"/>
        <v>0</v>
      </c>
      <c r="BS235" s="44">
        <f t="shared" ca="1" si="95"/>
        <v>0</v>
      </c>
      <c r="BT235" s="44">
        <f t="shared" ca="1" si="96"/>
        <v>0</v>
      </c>
      <c r="BU235" s="44">
        <f t="shared" ca="1" si="97"/>
        <v>0</v>
      </c>
      <c r="BV235" s="44">
        <f t="shared" ca="1" si="98"/>
        <v>0</v>
      </c>
      <c r="BW235" s="44">
        <f t="shared" ca="1" si="99"/>
        <v>0</v>
      </c>
      <c r="BX235" s="44">
        <f t="shared" ca="1" si="100"/>
        <v>0</v>
      </c>
      <c r="BY235" s="44">
        <f t="shared" ca="1" si="101"/>
        <v>0</v>
      </c>
      <c r="BZ235" s="44">
        <f t="shared" ca="1" si="102"/>
        <v>0</v>
      </c>
      <c r="CA235" s="44">
        <f t="shared" ca="1" si="103"/>
        <v>0</v>
      </c>
      <c r="CB235" s="44">
        <f t="shared" ca="1" si="104"/>
        <v>0</v>
      </c>
    </row>
    <row r="236" spans="1:80" x14ac:dyDescent="0.25">
      <c r="A236" s="129">
        <v>169</v>
      </c>
      <c r="B236" s="44"/>
      <c r="C236" s="44">
        <f t="shared" ca="1" si="105"/>
        <v>4465</v>
      </c>
      <c r="D236" s="44">
        <f t="shared" ca="1" si="105"/>
        <v>4696</v>
      </c>
      <c r="E236" s="44">
        <f t="shared" ca="1" si="105"/>
        <v>4543</v>
      </c>
      <c r="F236" s="44">
        <f t="shared" ca="1" si="105"/>
        <v>3568</v>
      </c>
      <c r="G236" s="44">
        <f t="shared" ca="1" si="105"/>
        <v>2152</v>
      </c>
      <c r="H236" s="44">
        <f t="shared" ca="1" si="105"/>
        <v>1471</v>
      </c>
      <c r="I236" s="44">
        <f t="shared" ca="1" si="78"/>
        <v>1229</v>
      </c>
      <c r="J236" s="44">
        <f t="shared" ca="1" si="78"/>
        <v>1064</v>
      </c>
      <c r="K236" s="44">
        <f t="shared" ca="1" si="78"/>
        <v>952</v>
      </c>
      <c r="L236" s="44">
        <f t="shared" ca="1" si="78"/>
        <v>1058</v>
      </c>
      <c r="M236" s="44">
        <f t="shared" ca="1" si="78"/>
        <v>1774</v>
      </c>
      <c r="N236" s="44">
        <f t="shared" ca="1" si="78"/>
        <v>3240</v>
      </c>
      <c r="O236" s="44">
        <f t="shared" ca="1" si="106"/>
        <v>0</v>
      </c>
      <c r="P236" s="44">
        <f t="shared" ca="1" si="106"/>
        <v>0</v>
      </c>
      <c r="Q236" s="44">
        <f t="shared" ca="1" si="106"/>
        <v>0</v>
      </c>
      <c r="R236" s="44">
        <f t="shared" ca="1" si="106"/>
        <v>0</v>
      </c>
      <c r="S236" s="44">
        <f t="shared" ca="1" si="106"/>
        <v>0</v>
      </c>
      <c r="T236" s="44">
        <f t="shared" ca="1" si="106"/>
        <v>0</v>
      </c>
      <c r="U236" s="44">
        <f t="shared" ca="1" si="106"/>
        <v>0</v>
      </c>
      <c r="V236" s="44">
        <f t="shared" ca="1" si="106"/>
        <v>0</v>
      </c>
      <c r="W236" s="44">
        <f t="shared" ca="1" si="106"/>
        <v>0</v>
      </c>
      <c r="X236" s="44">
        <f t="shared" ca="1" si="106"/>
        <v>0</v>
      </c>
      <c r="Y236" s="44">
        <f t="shared" ca="1" si="106"/>
        <v>0</v>
      </c>
      <c r="Z236" s="44">
        <f t="shared" ca="1" si="106"/>
        <v>0</v>
      </c>
      <c r="AA236" s="44">
        <f t="shared" ca="1" si="106"/>
        <v>0</v>
      </c>
      <c r="AB236" s="44">
        <f t="shared" ca="1" si="106"/>
        <v>0</v>
      </c>
      <c r="BC236" s="44">
        <f t="shared" ca="1" si="79"/>
        <v>4465.32</v>
      </c>
      <c r="BD236" s="44">
        <f t="shared" ca="1" si="80"/>
        <v>4695.82</v>
      </c>
      <c r="BE236" s="44">
        <f t="shared" ca="1" si="81"/>
        <v>4542.88</v>
      </c>
      <c r="BF236" s="44">
        <f t="shared" ca="1" si="82"/>
        <v>3568.34</v>
      </c>
      <c r="BG236" s="44">
        <f t="shared" ca="1" si="83"/>
        <v>2151.9</v>
      </c>
      <c r="BH236" s="44">
        <f t="shared" ca="1" si="84"/>
        <v>1470.82</v>
      </c>
      <c r="BI236" s="44">
        <f t="shared" ca="1" si="85"/>
        <v>1229.2</v>
      </c>
      <c r="BJ236" s="44">
        <f t="shared" ca="1" si="86"/>
        <v>1063.6199999999999</v>
      </c>
      <c r="BK236" s="44">
        <f t="shared" ca="1" si="87"/>
        <v>951.78</v>
      </c>
      <c r="BL236" s="44">
        <f t="shared" ca="1" si="88"/>
        <v>1057.5899999999999</v>
      </c>
      <c r="BM236" s="44">
        <f t="shared" ca="1" si="89"/>
        <v>1773.92</v>
      </c>
      <c r="BN236" s="44">
        <f t="shared" ca="1" si="90"/>
        <v>3239.82</v>
      </c>
      <c r="BO236" s="44">
        <f t="shared" ca="1" si="91"/>
        <v>0</v>
      </c>
      <c r="BP236" s="44">
        <f t="shared" ca="1" si="92"/>
        <v>0</v>
      </c>
      <c r="BQ236" s="44">
        <f t="shared" ca="1" si="93"/>
        <v>0</v>
      </c>
      <c r="BR236" s="44">
        <f t="shared" ca="1" si="94"/>
        <v>0</v>
      </c>
      <c r="BS236" s="44">
        <f t="shared" ca="1" si="95"/>
        <v>0</v>
      </c>
      <c r="BT236" s="44">
        <f t="shared" ca="1" si="96"/>
        <v>0</v>
      </c>
      <c r="BU236" s="44">
        <f t="shared" ca="1" si="97"/>
        <v>0</v>
      </c>
      <c r="BV236" s="44">
        <f t="shared" ca="1" si="98"/>
        <v>0</v>
      </c>
      <c r="BW236" s="44">
        <f t="shared" ca="1" si="99"/>
        <v>0</v>
      </c>
      <c r="BX236" s="44">
        <f t="shared" ca="1" si="100"/>
        <v>0</v>
      </c>
      <c r="BY236" s="44">
        <f t="shared" ca="1" si="101"/>
        <v>0</v>
      </c>
      <c r="BZ236" s="44">
        <f t="shared" ca="1" si="102"/>
        <v>0</v>
      </c>
      <c r="CA236" s="44">
        <f t="shared" ca="1" si="103"/>
        <v>0</v>
      </c>
      <c r="CB236" s="44">
        <f t="shared" ca="1" si="104"/>
        <v>0</v>
      </c>
    </row>
    <row r="237" spans="1:80" x14ac:dyDescent="0.25">
      <c r="A237" s="129">
        <v>170</v>
      </c>
      <c r="B237" s="44"/>
      <c r="C237" s="44">
        <f t="shared" ca="1" si="105"/>
        <v>0</v>
      </c>
      <c r="D237" s="44">
        <f t="shared" ca="1" si="105"/>
        <v>0</v>
      </c>
      <c r="E237" s="44">
        <f t="shared" ca="1" si="105"/>
        <v>0</v>
      </c>
      <c r="F237" s="44">
        <f t="shared" ca="1" si="105"/>
        <v>0</v>
      </c>
      <c r="G237" s="44">
        <f t="shared" ca="1" si="105"/>
        <v>0</v>
      </c>
      <c r="H237" s="44">
        <f t="shared" ca="1" si="105"/>
        <v>0</v>
      </c>
      <c r="I237" s="44">
        <f t="shared" ca="1" si="78"/>
        <v>0</v>
      </c>
      <c r="J237" s="44">
        <f t="shared" ca="1" si="78"/>
        <v>0</v>
      </c>
      <c r="K237" s="44">
        <f t="shared" ca="1" si="78"/>
        <v>0</v>
      </c>
      <c r="L237" s="44">
        <f t="shared" ca="1" si="78"/>
        <v>0</v>
      </c>
      <c r="M237" s="44">
        <f t="shared" ca="1" si="78"/>
        <v>0</v>
      </c>
      <c r="N237" s="44">
        <f t="shared" ca="1" si="78"/>
        <v>0</v>
      </c>
      <c r="O237" s="44">
        <f t="shared" ca="1" si="106"/>
        <v>0</v>
      </c>
      <c r="P237" s="44">
        <f t="shared" ca="1" si="106"/>
        <v>0</v>
      </c>
      <c r="Q237" s="44">
        <f t="shared" ca="1" si="106"/>
        <v>0</v>
      </c>
      <c r="R237" s="44">
        <f t="shared" ca="1" si="106"/>
        <v>0</v>
      </c>
      <c r="S237" s="44">
        <f t="shared" ca="1" si="106"/>
        <v>0</v>
      </c>
      <c r="T237" s="44">
        <f t="shared" ca="1" si="106"/>
        <v>0</v>
      </c>
      <c r="U237" s="44">
        <f t="shared" ca="1" si="106"/>
        <v>0</v>
      </c>
      <c r="V237" s="44">
        <f t="shared" ca="1" si="106"/>
        <v>0</v>
      </c>
      <c r="W237" s="44">
        <f t="shared" ca="1" si="106"/>
        <v>0</v>
      </c>
      <c r="X237" s="44">
        <f t="shared" ca="1" si="106"/>
        <v>0</v>
      </c>
      <c r="Y237" s="44">
        <f t="shared" ca="1" si="106"/>
        <v>0</v>
      </c>
      <c r="Z237" s="44">
        <f t="shared" ca="1" si="106"/>
        <v>0</v>
      </c>
      <c r="AA237" s="44">
        <f t="shared" ca="1" si="106"/>
        <v>0</v>
      </c>
      <c r="AB237" s="44">
        <f t="shared" ca="1" si="106"/>
        <v>0</v>
      </c>
      <c r="BC237" s="44">
        <f t="shared" ca="1" si="79"/>
        <v>0</v>
      </c>
      <c r="BD237" s="44">
        <f t="shared" ca="1" si="80"/>
        <v>0</v>
      </c>
      <c r="BE237" s="44">
        <f t="shared" ca="1" si="81"/>
        <v>0</v>
      </c>
      <c r="BF237" s="44">
        <f t="shared" ca="1" si="82"/>
        <v>0</v>
      </c>
      <c r="BG237" s="44">
        <f t="shared" ca="1" si="83"/>
        <v>0</v>
      </c>
      <c r="BH237" s="44">
        <f t="shared" ca="1" si="84"/>
        <v>0</v>
      </c>
      <c r="BI237" s="44">
        <f t="shared" ca="1" si="85"/>
        <v>0</v>
      </c>
      <c r="BJ237" s="44">
        <f t="shared" ca="1" si="86"/>
        <v>0</v>
      </c>
      <c r="BK237" s="44">
        <f t="shared" ca="1" si="87"/>
        <v>0</v>
      </c>
      <c r="BL237" s="44">
        <f t="shared" ca="1" si="88"/>
        <v>0</v>
      </c>
      <c r="BM237" s="44">
        <f t="shared" ca="1" si="89"/>
        <v>0</v>
      </c>
      <c r="BN237" s="44">
        <f t="shared" ca="1" si="90"/>
        <v>0</v>
      </c>
      <c r="BO237" s="44">
        <f t="shared" ca="1" si="91"/>
        <v>0</v>
      </c>
      <c r="BP237" s="44">
        <f t="shared" ca="1" si="92"/>
        <v>0</v>
      </c>
      <c r="BQ237" s="44">
        <f t="shared" ca="1" si="93"/>
        <v>0</v>
      </c>
      <c r="BR237" s="44">
        <f t="shared" ca="1" si="94"/>
        <v>0</v>
      </c>
      <c r="BS237" s="44">
        <f t="shared" ca="1" si="95"/>
        <v>0</v>
      </c>
      <c r="BT237" s="44">
        <f t="shared" ca="1" si="96"/>
        <v>0</v>
      </c>
      <c r="BU237" s="44">
        <f t="shared" ca="1" si="97"/>
        <v>0</v>
      </c>
      <c r="BV237" s="44">
        <f t="shared" ca="1" si="98"/>
        <v>0</v>
      </c>
      <c r="BW237" s="44">
        <f t="shared" ca="1" si="99"/>
        <v>0</v>
      </c>
      <c r="BX237" s="44">
        <f t="shared" ca="1" si="100"/>
        <v>0</v>
      </c>
      <c r="BY237" s="44">
        <f t="shared" ca="1" si="101"/>
        <v>0</v>
      </c>
      <c r="BZ237" s="44">
        <f t="shared" ca="1" si="102"/>
        <v>0</v>
      </c>
      <c r="CA237" s="44">
        <f t="shared" ca="1" si="103"/>
        <v>0</v>
      </c>
      <c r="CB237" s="44">
        <f t="shared" ca="1" si="104"/>
        <v>0</v>
      </c>
    </row>
    <row r="238" spans="1:80" x14ac:dyDescent="0.25">
      <c r="A238" s="129">
        <v>171</v>
      </c>
      <c r="B238" s="44"/>
      <c r="C238" s="44">
        <f t="shared" ca="1" si="105"/>
        <v>101</v>
      </c>
      <c r="D238" s="44">
        <f t="shared" ca="1" si="105"/>
        <v>132</v>
      </c>
      <c r="E238" s="44">
        <f t="shared" ca="1" si="105"/>
        <v>204</v>
      </c>
      <c r="F238" s="44">
        <f t="shared" ca="1" si="105"/>
        <v>179</v>
      </c>
      <c r="G238" s="44">
        <f t="shared" ca="1" si="105"/>
        <v>59</v>
      </c>
      <c r="H238" s="44">
        <f t="shared" ca="1" si="105"/>
        <v>16</v>
      </c>
      <c r="I238" s="44">
        <f t="shared" ca="1" si="78"/>
        <v>10</v>
      </c>
      <c r="J238" s="44">
        <f t="shared" ca="1" si="78"/>
        <v>13</v>
      </c>
      <c r="K238" s="44">
        <f t="shared" ca="1" si="78"/>
        <v>20</v>
      </c>
      <c r="L238" s="44">
        <f t="shared" ca="1" si="78"/>
        <v>21</v>
      </c>
      <c r="M238" s="44">
        <f t="shared" ca="1" si="78"/>
        <v>35</v>
      </c>
      <c r="N238" s="44">
        <f t="shared" ca="1" si="78"/>
        <v>78</v>
      </c>
      <c r="O238" s="44">
        <f t="shared" ca="1" si="106"/>
        <v>0</v>
      </c>
      <c r="P238" s="44">
        <f t="shared" ca="1" si="106"/>
        <v>0</v>
      </c>
      <c r="Q238" s="44">
        <f t="shared" ca="1" si="106"/>
        <v>0</v>
      </c>
      <c r="R238" s="44">
        <f t="shared" ca="1" si="106"/>
        <v>0</v>
      </c>
      <c r="S238" s="44">
        <f t="shared" ca="1" si="106"/>
        <v>0</v>
      </c>
      <c r="T238" s="44">
        <f t="shared" ca="1" si="106"/>
        <v>0</v>
      </c>
      <c r="U238" s="44">
        <f t="shared" ca="1" si="106"/>
        <v>0</v>
      </c>
      <c r="V238" s="44">
        <f t="shared" ca="1" si="106"/>
        <v>0</v>
      </c>
      <c r="W238" s="44">
        <f t="shared" ca="1" si="106"/>
        <v>0</v>
      </c>
      <c r="X238" s="44">
        <f t="shared" ca="1" si="106"/>
        <v>0</v>
      </c>
      <c r="Y238" s="44">
        <f t="shared" ca="1" si="106"/>
        <v>0</v>
      </c>
      <c r="Z238" s="44">
        <f t="shared" ca="1" si="106"/>
        <v>0</v>
      </c>
      <c r="AA238" s="44">
        <f t="shared" ca="1" si="106"/>
        <v>0</v>
      </c>
      <c r="AB238" s="44">
        <f t="shared" ca="1" si="106"/>
        <v>0</v>
      </c>
      <c r="BC238" s="44">
        <f t="shared" ca="1" si="79"/>
        <v>100.79</v>
      </c>
      <c r="BD238" s="44">
        <f t="shared" ca="1" si="80"/>
        <v>131.63999999999999</v>
      </c>
      <c r="BE238" s="44">
        <f t="shared" ca="1" si="81"/>
        <v>203.77</v>
      </c>
      <c r="BF238" s="44">
        <f t="shared" ca="1" si="82"/>
        <v>178.51</v>
      </c>
      <c r="BG238" s="44">
        <f t="shared" ca="1" si="83"/>
        <v>59.43</v>
      </c>
      <c r="BH238" s="44">
        <f t="shared" ca="1" si="84"/>
        <v>16.329999999999998</v>
      </c>
      <c r="BI238" s="44">
        <f t="shared" ca="1" si="85"/>
        <v>10.18</v>
      </c>
      <c r="BJ238" s="44">
        <f t="shared" ca="1" si="86"/>
        <v>13.12</v>
      </c>
      <c r="BK238" s="44">
        <f t="shared" ca="1" si="87"/>
        <v>20</v>
      </c>
      <c r="BL238" s="44">
        <f t="shared" ca="1" si="88"/>
        <v>21.24</v>
      </c>
      <c r="BM238" s="44">
        <f t="shared" ca="1" si="89"/>
        <v>35.33</v>
      </c>
      <c r="BN238" s="44">
        <f t="shared" ca="1" si="90"/>
        <v>77.569999999999993</v>
      </c>
      <c r="BO238" s="44">
        <f t="shared" ca="1" si="91"/>
        <v>0</v>
      </c>
      <c r="BP238" s="44">
        <f t="shared" ca="1" si="92"/>
        <v>0</v>
      </c>
      <c r="BQ238" s="44">
        <f t="shared" ca="1" si="93"/>
        <v>0</v>
      </c>
      <c r="BR238" s="44">
        <f t="shared" ca="1" si="94"/>
        <v>0</v>
      </c>
      <c r="BS238" s="44">
        <f t="shared" ca="1" si="95"/>
        <v>0</v>
      </c>
      <c r="BT238" s="44">
        <f t="shared" ca="1" si="96"/>
        <v>0</v>
      </c>
      <c r="BU238" s="44">
        <f t="shared" ca="1" si="97"/>
        <v>0</v>
      </c>
      <c r="BV238" s="44">
        <f t="shared" ca="1" si="98"/>
        <v>0</v>
      </c>
      <c r="BW238" s="44">
        <f t="shared" ca="1" si="99"/>
        <v>0</v>
      </c>
      <c r="BX238" s="44">
        <f t="shared" ca="1" si="100"/>
        <v>0</v>
      </c>
      <c r="BY238" s="44">
        <f t="shared" ca="1" si="101"/>
        <v>0</v>
      </c>
      <c r="BZ238" s="44">
        <f t="shared" ca="1" si="102"/>
        <v>0</v>
      </c>
      <c r="CA238" s="44">
        <f t="shared" ca="1" si="103"/>
        <v>0</v>
      </c>
      <c r="CB238" s="44">
        <f t="shared" ca="1" si="104"/>
        <v>0</v>
      </c>
    </row>
    <row r="239" spans="1:80" x14ac:dyDescent="0.25">
      <c r="A239" s="129">
        <v>172</v>
      </c>
      <c r="B239" s="44"/>
      <c r="C239" s="44">
        <f t="shared" ca="1" si="105"/>
        <v>4506</v>
      </c>
      <c r="D239" s="44">
        <f t="shared" ca="1" si="105"/>
        <v>4811</v>
      </c>
      <c r="E239" s="44">
        <f t="shared" ca="1" si="105"/>
        <v>4792</v>
      </c>
      <c r="F239" s="44">
        <f t="shared" ca="1" si="105"/>
        <v>3866</v>
      </c>
      <c r="G239" s="44">
        <f t="shared" ca="1" si="105"/>
        <v>2321</v>
      </c>
      <c r="H239" s="44">
        <f t="shared" ca="1" si="105"/>
        <v>1528</v>
      </c>
      <c r="I239" s="44">
        <f t="shared" ca="1" si="78"/>
        <v>1257</v>
      </c>
      <c r="J239" s="44">
        <f t="shared" ca="1" si="78"/>
        <v>1096</v>
      </c>
      <c r="K239" s="44">
        <f t="shared" ca="1" si="78"/>
        <v>980</v>
      </c>
      <c r="L239" s="44">
        <f t="shared" ca="1" si="78"/>
        <v>1054</v>
      </c>
      <c r="M239" s="44">
        <f t="shared" ca="1" si="78"/>
        <v>1707</v>
      </c>
      <c r="N239" s="44">
        <f t="shared" ca="1" si="78"/>
        <v>3186</v>
      </c>
      <c r="O239" s="44">
        <f t="shared" ca="1" si="106"/>
        <v>0</v>
      </c>
      <c r="P239" s="44">
        <f t="shared" ca="1" si="106"/>
        <v>0</v>
      </c>
      <c r="Q239" s="44">
        <f t="shared" ca="1" si="106"/>
        <v>0</v>
      </c>
      <c r="R239" s="44">
        <f t="shared" ca="1" si="106"/>
        <v>0</v>
      </c>
      <c r="S239" s="44">
        <f t="shared" ca="1" si="106"/>
        <v>0</v>
      </c>
      <c r="T239" s="44">
        <f t="shared" ca="1" si="106"/>
        <v>0</v>
      </c>
      <c r="U239" s="44">
        <f t="shared" ca="1" si="106"/>
        <v>0</v>
      </c>
      <c r="V239" s="44">
        <f t="shared" ca="1" si="106"/>
        <v>0</v>
      </c>
      <c r="W239" s="44">
        <f t="shared" ca="1" si="106"/>
        <v>0</v>
      </c>
      <c r="X239" s="44">
        <f t="shared" ca="1" si="106"/>
        <v>0</v>
      </c>
      <c r="Y239" s="44">
        <f t="shared" ca="1" si="106"/>
        <v>0</v>
      </c>
      <c r="Z239" s="44">
        <f t="shared" ca="1" si="106"/>
        <v>0</v>
      </c>
      <c r="AA239" s="44">
        <f t="shared" ca="1" si="106"/>
        <v>0</v>
      </c>
      <c r="AB239" s="44">
        <f t="shared" ca="1" si="106"/>
        <v>0</v>
      </c>
      <c r="BC239" s="44">
        <f t="shared" ca="1" si="79"/>
        <v>4505.8900000000003</v>
      </c>
      <c r="BD239" s="44">
        <f t="shared" ca="1" si="80"/>
        <v>4811.2</v>
      </c>
      <c r="BE239" s="44">
        <f t="shared" ca="1" si="81"/>
        <v>4792.34</v>
      </c>
      <c r="BF239" s="44">
        <f t="shared" ca="1" si="82"/>
        <v>3866.01</v>
      </c>
      <c r="BG239" s="44">
        <f t="shared" ca="1" si="83"/>
        <v>2321.0100000000002</v>
      </c>
      <c r="BH239" s="44">
        <f t="shared" ca="1" si="84"/>
        <v>1528.39</v>
      </c>
      <c r="BI239" s="44">
        <f t="shared" ca="1" si="85"/>
        <v>1257.04</v>
      </c>
      <c r="BJ239" s="44">
        <f t="shared" ca="1" si="86"/>
        <v>1096.32</v>
      </c>
      <c r="BK239" s="44">
        <f t="shared" ca="1" si="87"/>
        <v>980.4</v>
      </c>
      <c r="BL239" s="44">
        <f t="shared" ca="1" si="88"/>
        <v>1053.5</v>
      </c>
      <c r="BM239" s="44">
        <f t="shared" ca="1" si="89"/>
        <v>1706.55</v>
      </c>
      <c r="BN239" s="44">
        <f t="shared" ca="1" si="90"/>
        <v>3185.51</v>
      </c>
      <c r="BO239" s="44">
        <f t="shared" ca="1" si="91"/>
        <v>0</v>
      </c>
      <c r="BP239" s="44">
        <f t="shared" ca="1" si="92"/>
        <v>0</v>
      </c>
      <c r="BQ239" s="44">
        <f t="shared" ca="1" si="93"/>
        <v>0</v>
      </c>
      <c r="BR239" s="44">
        <f t="shared" ca="1" si="94"/>
        <v>0</v>
      </c>
      <c r="BS239" s="44">
        <f t="shared" ca="1" si="95"/>
        <v>0</v>
      </c>
      <c r="BT239" s="44">
        <f t="shared" ca="1" si="96"/>
        <v>0</v>
      </c>
      <c r="BU239" s="44">
        <f t="shared" ca="1" si="97"/>
        <v>0</v>
      </c>
      <c r="BV239" s="44">
        <f t="shared" ca="1" si="98"/>
        <v>0</v>
      </c>
      <c r="BW239" s="44">
        <f t="shared" ca="1" si="99"/>
        <v>0</v>
      </c>
      <c r="BX239" s="44">
        <f t="shared" ca="1" si="100"/>
        <v>0</v>
      </c>
      <c r="BY239" s="44">
        <f t="shared" ca="1" si="101"/>
        <v>0</v>
      </c>
      <c r="BZ239" s="44">
        <f t="shared" ca="1" si="102"/>
        <v>0</v>
      </c>
      <c r="CA239" s="44">
        <f t="shared" ca="1" si="103"/>
        <v>0</v>
      </c>
      <c r="CB239" s="44">
        <f t="shared" ca="1" si="104"/>
        <v>0</v>
      </c>
    </row>
    <row r="240" spans="1:80" x14ac:dyDescent="0.25">
      <c r="A240" s="129">
        <v>173</v>
      </c>
      <c r="B240" s="44"/>
      <c r="C240" s="44">
        <f t="shared" ca="1" si="105"/>
        <v>4506</v>
      </c>
      <c r="D240" s="44">
        <f t="shared" ca="1" si="105"/>
        <v>4811</v>
      </c>
      <c r="E240" s="44">
        <f t="shared" ca="1" si="105"/>
        <v>4792</v>
      </c>
      <c r="F240" s="44">
        <f t="shared" ca="1" si="105"/>
        <v>3866</v>
      </c>
      <c r="G240" s="44">
        <f t="shared" ca="1" si="105"/>
        <v>2321</v>
      </c>
      <c r="H240" s="44">
        <f t="shared" ca="1" si="105"/>
        <v>1528</v>
      </c>
      <c r="I240" s="44">
        <f t="shared" ca="1" si="78"/>
        <v>1257</v>
      </c>
      <c r="J240" s="44">
        <f t="shared" ca="1" si="78"/>
        <v>1096</v>
      </c>
      <c r="K240" s="44">
        <f t="shared" ca="1" si="78"/>
        <v>980</v>
      </c>
      <c r="L240" s="44">
        <f t="shared" ca="1" si="78"/>
        <v>1054</v>
      </c>
      <c r="M240" s="44">
        <f t="shared" ca="1" si="78"/>
        <v>1707</v>
      </c>
      <c r="N240" s="44">
        <f t="shared" ca="1" si="78"/>
        <v>3186</v>
      </c>
      <c r="O240" s="44">
        <f t="shared" ca="1" si="106"/>
        <v>0</v>
      </c>
      <c r="P240" s="44">
        <f t="shared" ca="1" si="106"/>
        <v>0</v>
      </c>
      <c r="Q240" s="44">
        <f t="shared" ca="1" si="106"/>
        <v>0</v>
      </c>
      <c r="R240" s="44">
        <f t="shared" ca="1" si="106"/>
        <v>0</v>
      </c>
      <c r="S240" s="44">
        <f t="shared" ca="1" si="106"/>
        <v>0</v>
      </c>
      <c r="T240" s="44">
        <f t="shared" ca="1" si="106"/>
        <v>0</v>
      </c>
      <c r="U240" s="44">
        <f t="shared" ca="1" si="106"/>
        <v>0</v>
      </c>
      <c r="V240" s="44">
        <f t="shared" ca="1" si="106"/>
        <v>0</v>
      </c>
      <c r="W240" s="44">
        <f t="shared" ca="1" si="106"/>
        <v>0</v>
      </c>
      <c r="X240" s="44">
        <f t="shared" ca="1" si="106"/>
        <v>0</v>
      </c>
      <c r="Y240" s="44">
        <f t="shared" ca="1" si="106"/>
        <v>0</v>
      </c>
      <c r="Z240" s="44">
        <f t="shared" ca="1" si="106"/>
        <v>0</v>
      </c>
      <c r="AA240" s="44">
        <f t="shared" ca="1" si="106"/>
        <v>0</v>
      </c>
      <c r="AB240" s="44">
        <f t="shared" ca="1" si="106"/>
        <v>0</v>
      </c>
      <c r="BC240" s="44">
        <f t="shared" ca="1" si="79"/>
        <v>4505.8900000000003</v>
      </c>
      <c r="BD240" s="44">
        <f t="shared" ca="1" si="80"/>
        <v>4811.2</v>
      </c>
      <c r="BE240" s="44">
        <f t="shared" ca="1" si="81"/>
        <v>4792.34</v>
      </c>
      <c r="BF240" s="44">
        <f t="shared" ca="1" si="82"/>
        <v>3866.01</v>
      </c>
      <c r="BG240" s="44">
        <f t="shared" ca="1" si="83"/>
        <v>2321.0100000000002</v>
      </c>
      <c r="BH240" s="44">
        <f t="shared" ca="1" si="84"/>
        <v>1528.39</v>
      </c>
      <c r="BI240" s="44">
        <f t="shared" ca="1" si="85"/>
        <v>1257.04</v>
      </c>
      <c r="BJ240" s="44">
        <f t="shared" ca="1" si="86"/>
        <v>1096.32</v>
      </c>
      <c r="BK240" s="44">
        <f t="shared" ca="1" si="87"/>
        <v>980.4</v>
      </c>
      <c r="BL240" s="44">
        <f t="shared" ca="1" si="88"/>
        <v>1053.5</v>
      </c>
      <c r="BM240" s="44">
        <f t="shared" ca="1" si="89"/>
        <v>1706.55</v>
      </c>
      <c r="BN240" s="44">
        <f t="shared" ca="1" si="90"/>
        <v>3185.51</v>
      </c>
      <c r="BO240" s="44">
        <f t="shared" ca="1" si="91"/>
        <v>0</v>
      </c>
      <c r="BP240" s="44">
        <f t="shared" ca="1" si="92"/>
        <v>0</v>
      </c>
      <c r="BQ240" s="44">
        <f t="shared" ca="1" si="93"/>
        <v>0</v>
      </c>
      <c r="BR240" s="44">
        <f t="shared" ca="1" si="94"/>
        <v>0</v>
      </c>
      <c r="BS240" s="44">
        <f t="shared" ca="1" si="95"/>
        <v>0</v>
      </c>
      <c r="BT240" s="44">
        <f t="shared" ca="1" si="96"/>
        <v>0</v>
      </c>
      <c r="BU240" s="44">
        <f t="shared" ca="1" si="97"/>
        <v>0</v>
      </c>
      <c r="BV240" s="44">
        <f t="shared" ca="1" si="98"/>
        <v>0</v>
      </c>
      <c r="BW240" s="44">
        <f t="shared" ca="1" si="99"/>
        <v>0</v>
      </c>
      <c r="BX240" s="44">
        <f t="shared" ca="1" si="100"/>
        <v>0</v>
      </c>
      <c r="BY240" s="44">
        <f t="shared" ca="1" si="101"/>
        <v>0</v>
      </c>
      <c r="BZ240" s="44">
        <f t="shared" ca="1" si="102"/>
        <v>0</v>
      </c>
      <c r="CA240" s="44">
        <f t="shared" ca="1" si="103"/>
        <v>0</v>
      </c>
      <c r="CB240" s="44">
        <f t="shared" ca="1" si="104"/>
        <v>0</v>
      </c>
    </row>
    <row r="241" spans="1:80" x14ac:dyDescent="0.25">
      <c r="A241" s="129">
        <v>174</v>
      </c>
      <c r="B241" s="44"/>
      <c r="C241" s="44">
        <f t="shared" ca="1" si="105"/>
        <v>0</v>
      </c>
      <c r="D241" s="44">
        <f t="shared" ca="1" si="105"/>
        <v>0</v>
      </c>
      <c r="E241" s="44">
        <f t="shared" ca="1" si="105"/>
        <v>0</v>
      </c>
      <c r="F241" s="44">
        <f t="shared" ca="1" si="105"/>
        <v>0</v>
      </c>
      <c r="G241" s="44">
        <f t="shared" ca="1" si="105"/>
        <v>0</v>
      </c>
      <c r="H241" s="44">
        <f t="shared" ca="1" si="105"/>
        <v>0</v>
      </c>
      <c r="I241" s="44">
        <f t="shared" ca="1" si="78"/>
        <v>0</v>
      </c>
      <c r="J241" s="44">
        <f t="shared" ca="1" si="78"/>
        <v>0</v>
      </c>
      <c r="K241" s="44">
        <f t="shared" ca="1" si="78"/>
        <v>0</v>
      </c>
      <c r="L241" s="44">
        <f t="shared" ca="1" si="78"/>
        <v>0</v>
      </c>
      <c r="M241" s="44">
        <f t="shared" ca="1" si="78"/>
        <v>0</v>
      </c>
      <c r="N241" s="44">
        <f t="shared" ca="1" si="78"/>
        <v>0</v>
      </c>
      <c r="O241" s="44">
        <f t="shared" ca="1" si="106"/>
        <v>0</v>
      </c>
      <c r="P241" s="44">
        <f t="shared" ca="1" si="106"/>
        <v>0</v>
      </c>
      <c r="Q241" s="44">
        <f t="shared" ca="1" si="106"/>
        <v>0</v>
      </c>
      <c r="R241" s="44">
        <f t="shared" ca="1" si="106"/>
        <v>0</v>
      </c>
      <c r="S241" s="44">
        <f t="shared" ca="1" si="106"/>
        <v>0</v>
      </c>
      <c r="T241" s="44">
        <f t="shared" ca="1" si="106"/>
        <v>0</v>
      </c>
      <c r="U241" s="44">
        <f t="shared" ca="1" si="106"/>
        <v>0</v>
      </c>
      <c r="V241" s="44">
        <f t="shared" ca="1" si="106"/>
        <v>0</v>
      </c>
      <c r="W241" s="44">
        <f t="shared" ca="1" si="106"/>
        <v>0</v>
      </c>
      <c r="X241" s="44">
        <f t="shared" ca="1" si="106"/>
        <v>0</v>
      </c>
      <c r="Y241" s="44">
        <f t="shared" ca="1" si="106"/>
        <v>0</v>
      </c>
      <c r="Z241" s="44">
        <f t="shared" ca="1" si="106"/>
        <v>0</v>
      </c>
      <c r="AA241" s="44">
        <f t="shared" ca="1" si="106"/>
        <v>0</v>
      </c>
      <c r="AB241" s="44">
        <f t="shared" ca="1" si="106"/>
        <v>0</v>
      </c>
      <c r="BC241" s="44">
        <f t="shared" ca="1" si="79"/>
        <v>0</v>
      </c>
      <c r="BD241" s="44">
        <f t="shared" ca="1" si="80"/>
        <v>0</v>
      </c>
      <c r="BE241" s="44">
        <f t="shared" ca="1" si="81"/>
        <v>0</v>
      </c>
      <c r="BF241" s="44">
        <f t="shared" ca="1" si="82"/>
        <v>0</v>
      </c>
      <c r="BG241" s="44">
        <f t="shared" ca="1" si="83"/>
        <v>0</v>
      </c>
      <c r="BH241" s="44">
        <f t="shared" ca="1" si="84"/>
        <v>0</v>
      </c>
      <c r="BI241" s="44">
        <f t="shared" ca="1" si="85"/>
        <v>0</v>
      </c>
      <c r="BJ241" s="44">
        <f t="shared" ca="1" si="86"/>
        <v>0</v>
      </c>
      <c r="BK241" s="44">
        <f t="shared" ca="1" si="87"/>
        <v>0</v>
      </c>
      <c r="BL241" s="44">
        <f t="shared" ca="1" si="88"/>
        <v>0</v>
      </c>
      <c r="BM241" s="44">
        <f t="shared" ca="1" si="89"/>
        <v>0</v>
      </c>
      <c r="BN241" s="44">
        <f t="shared" ca="1" si="90"/>
        <v>0</v>
      </c>
      <c r="BO241" s="44">
        <f t="shared" ca="1" si="91"/>
        <v>0</v>
      </c>
      <c r="BP241" s="44">
        <f t="shared" ca="1" si="92"/>
        <v>0</v>
      </c>
      <c r="BQ241" s="44">
        <f t="shared" ca="1" si="93"/>
        <v>0</v>
      </c>
      <c r="BR241" s="44">
        <f t="shared" ca="1" si="94"/>
        <v>0</v>
      </c>
      <c r="BS241" s="44">
        <f t="shared" ca="1" si="95"/>
        <v>0</v>
      </c>
      <c r="BT241" s="44">
        <f t="shared" ca="1" si="96"/>
        <v>0</v>
      </c>
      <c r="BU241" s="44">
        <f t="shared" ca="1" si="97"/>
        <v>0</v>
      </c>
      <c r="BV241" s="44">
        <f t="shared" ca="1" si="98"/>
        <v>0</v>
      </c>
      <c r="BW241" s="44">
        <f t="shared" ca="1" si="99"/>
        <v>0</v>
      </c>
      <c r="BX241" s="44">
        <f t="shared" ca="1" si="100"/>
        <v>0</v>
      </c>
      <c r="BY241" s="44">
        <f t="shared" ca="1" si="101"/>
        <v>0</v>
      </c>
      <c r="BZ241" s="44">
        <f t="shared" ca="1" si="102"/>
        <v>0</v>
      </c>
      <c r="CA241" s="44">
        <f t="shared" ca="1" si="103"/>
        <v>0</v>
      </c>
      <c r="CB241" s="44">
        <f t="shared" ca="1" si="104"/>
        <v>0</v>
      </c>
    </row>
    <row r="242" spans="1:80" x14ac:dyDescent="0.25">
      <c r="A242" s="129">
        <v>175</v>
      </c>
      <c r="B242" s="44"/>
      <c r="C242" s="44">
        <f t="shared" ca="1" si="105"/>
        <v>4504</v>
      </c>
      <c r="D242" s="44">
        <f t="shared" ca="1" si="105"/>
        <v>4827</v>
      </c>
      <c r="E242" s="44">
        <f t="shared" ca="1" si="105"/>
        <v>4833</v>
      </c>
      <c r="F242" s="44">
        <f t="shared" ca="1" si="105"/>
        <v>3933</v>
      </c>
      <c r="G242" s="44">
        <f t="shared" ca="1" si="105"/>
        <v>2370</v>
      </c>
      <c r="H242" s="44">
        <f t="shared" ca="1" si="105"/>
        <v>1547</v>
      </c>
      <c r="I242" s="44">
        <f t="shared" ca="1" si="78"/>
        <v>1268</v>
      </c>
      <c r="J242" s="44">
        <f t="shared" ca="1" si="78"/>
        <v>1107</v>
      </c>
      <c r="K242" s="44">
        <f t="shared" ca="1" si="78"/>
        <v>991</v>
      </c>
      <c r="L242" s="44">
        <f t="shared" ca="1" si="78"/>
        <v>1055</v>
      </c>
      <c r="M242" s="44">
        <f t="shared" ca="1" si="78"/>
        <v>1684</v>
      </c>
      <c r="N242" s="44">
        <f t="shared" ca="1" si="78"/>
        <v>3163</v>
      </c>
      <c r="O242" s="44">
        <f t="shared" ca="1" si="106"/>
        <v>0</v>
      </c>
      <c r="P242" s="44">
        <f t="shared" ca="1" si="106"/>
        <v>0</v>
      </c>
      <c r="Q242" s="44">
        <f t="shared" ca="1" si="106"/>
        <v>0</v>
      </c>
      <c r="R242" s="44">
        <f t="shared" ref="O242:AB260" ca="1" si="107">IF(BR242&lt;=0,0,MAX(1,ROUND(BR242,0)))</f>
        <v>0</v>
      </c>
      <c r="S242" s="44">
        <f t="shared" ca="1" si="107"/>
        <v>0</v>
      </c>
      <c r="T242" s="44">
        <f t="shared" ca="1" si="107"/>
        <v>0</v>
      </c>
      <c r="U242" s="44">
        <f t="shared" ca="1" si="107"/>
        <v>0</v>
      </c>
      <c r="V242" s="44">
        <f t="shared" ca="1" si="107"/>
        <v>0</v>
      </c>
      <c r="W242" s="44">
        <f t="shared" ca="1" si="107"/>
        <v>0</v>
      </c>
      <c r="X242" s="44">
        <f t="shared" ca="1" si="107"/>
        <v>0</v>
      </c>
      <c r="Y242" s="44">
        <f t="shared" ca="1" si="107"/>
        <v>0</v>
      </c>
      <c r="Z242" s="44">
        <f t="shared" ca="1" si="107"/>
        <v>0</v>
      </c>
      <c r="AA242" s="44">
        <f t="shared" ca="1" si="107"/>
        <v>0</v>
      </c>
      <c r="AB242" s="44">
        <f t="shared" ca="1" si="107"/>
        <v>0</v>
      </c>
      <c r="BC242" s="44">
        <f t="shared" ca="1" si="79"/>
        <v>4503.54</v>
      </c>
      <c r="BD242" s="44">
        <f t="shared" ca="1" si="80"/>
        <v>4826.7299999999996</v>
      </c>
      <c r="BE242" s="44">
        <f t="shared" ca="1" si="81"/>
        <v>4832.96</v>
      </c>
      <c r="BF242" s="44">
        <f t="shared" ca="1" si="82"/>
        <v>3932.6</v>
      </c>
      <c r="BG242" s="44">
        <f t="shared" ca="1" si="83"/>
        <v>2369.5300000000002</v>
      </c>
      <c r="BH242" s="44">
        <f t="shared" ca="1" si="84"/>
        <v>1547.3</v>
      </c>
      <c r="BI242" s="44">
        <f t="shared" ca="1" si="85"/>
        <v>1268.0999999999999</v>
      </c>
      <c r="BJ242" s="44">
        <f t="shared" ca="1" si="86"/>
        <v>1107.3399999999999</v>
      </c>
      <c r="BK242" s="44">
        <f t="shared" ca="1" si="87"/>
        <v>990.57</v>
      </c>
      <c r="BL242" s="44">
        <f t="shared" ca="1" si="88"/>
        <v>1054.54</v>
      </c>
      <c r="BM242" s="44">
        <f t="shared" ca="1" si="89"/>
        <v>1684.14</v>
      </c>
      <c r="BN242" s="44">
        <f t="shared" ca="1" si="90"/>
        <v>3163.49</v>
      </c>
      <c r="BO242" s="44">
        <f t="shared" ca="1" si="91"/>
        <v>0</v>
      </c>
      <c r="BP242" s="44">
        <f t="shared" ca="1" si="92"/>
        <v>0</v>
      </c>
      <c r="BQ242" s="44">
        <f t="shared" ca="1" si="93"/>
        <v>0</v>
      </c>
      <c r="BR242" s="44">
        <f t="shared" ca="1" si="94"/>
        <v>0</v>
      </c>
      <c r="BS242" s="44">
        <f t="shared" ca="1" si="95"/>
        <v>0</v>
      </c>
      <c r="BT242" s="44">
        <f t="shared" ca="1" si="96"/>
        <v>0</v>
      </c>
      <c r="BU242" s="44">
        <f t="shared" ca="1" si="97"/>
        <v>0</v>
      </c>
      <c r="BV242" s="44">
        <f t="shared" ca="1" si="98"/>
        <v>0</v>
      </c>
      <c r="BW242" s="44">
        <f t="shared" ca="1" si="99"/>
        <v>0</v>
      </c>
      <c r="BX242" s="44">
        <f t="shared" ca="1" si="100"/>
        <v>0</v>
      </c>
      <c r="BY242" s="44">
        <f t="shared" ca="1" si="101"/>
        <v>0</v>
      </c>
      <c r="BZ242" s="44">
        <f t="shared" ca="1" si="102"/>
        <v>0</v>
      </c>
      <c r="CA242" s="44">
        <f t="shared" ca="1" si="103"/>
        <v>0</v>
      </c>
      <c r="CB242" s="44">
        <f t="shared" ca="1" si="104"/>
        <v>0</v>
      </c>
    </row>
    <row r="243" spans="1:80" x14ac:dyDescent="0.25">
      <c r="A243" s="129">
        <v>176</v>
      </c>
      <c r="B243" s="44"/>
      <c r="C243" s="44">
        <f t="shared" ca="1" si="105"/>
        <v>4506</v>
      </c>
      <c r="D243" s="44">
        <f t="shared" ca="1" si="105"/>
        <v>4811</v>
      </c>
      <c r="E243" s="44">
        <f t="shared" ca="1" si="105"/>
        <v>4792</v>
      </c>
      <c r="F243" s="44">
        <f t="shared" ca="1" si="105"/>
        <v>3866</v>
      </c>
      <c r="G243" s="44">
        <f t="shared" ca="1" si="105"/>
        <v>2321</v>
      </c>
      <c r="H243" s="44">
        <f t="shared" ca="1" si="105"/>
        <v>1528</v>
      </c>
      <c r="I243" s="44">
        <f t="shared" ca="1" si="78"/>
        <v>1257</v>
      </c>
      <c r="J243" s="44">
        <f t="shared" ca="1" si="78"/>
        <v>1096</v>
      </c>
      <c r="K243" s="44">
        <f t="shared" ca="1" si="78"/>
        <v>980</v>
      </c>
      <c r="L243" s="44">
        <f t="shared" ca="1" si="78"/>
        <v>1054</v>
      </c>
      <c r="M243" s="44">
        <f t="shared" ca="1" si="78"/>
        <v>1707</v>
      </c>
      <c r="N243" s="44">
        <f t="shared" ca="1" si="78"/>
        <v>3186</v>
      </c>
      <c r="O243" s="44">
        <f t="shared" ca="1" si="107"/>
        <v>0</v>
      </c>
      <c r="P243" s="44">
        <f t="shared" ca="1" si="107"/>
        <v>0</v>
      </c>
      <c r="Q243" s="44">
        <f t="shared" ca="1" si="107"/>
        <v>0</v>
      </c>
      <c r="R243" s="44">
        <f t="shared" ca="1" si="107"/>
        <v>0</v>
      </c>
      <c r="S243" s="44">
        <f t="shared" ca="1" si="107"/>
        <v>0</v>
      </c>
      <c r="T243" s="44">
        <f t="shared" ca="1" si="107"/>
        <v>0</v>
      </c>
      <c r="U243" s="44">
        <f t="shared" ca="1" si="107"/>
        <v>0</v>
      </c>
      <c r="V243" s="44">
        <f t="shared" ca="1" si="107"/>
        <v>0</v>
      </c>
      <c r="W243" s="44">
        <f t="shared" ca="1" si="107"/>
        <v>0</v>
      </c>
      <c r="X243" s="44">
        <f t="shared" ca="1" si="107"/>
        <v>0</v>
      </c>
      <c r="Y243" s="44">
        <f t="shared" ca="1" si="107"/>
        <v>0</v>
      </c>
      <c r="Z243" s="44">
        <f t="shared" ca="1" si="107"/>
        <v>0</v>
      </c>
      <c r="AA243" s="44">
        <f t="shared" ca="1" si="107"/>
        <v>0</v>
      </c>
      <c r="AB243" s="44">
        <f t="shared" ca="1" si="107"/>
        <v>0</v>
      </c>
      <c r="BC243" s="44">
        <f t="shared" ca="1" si="79"/>
        <v>4505.8900000000003</v>
      </c>
      <c r="BD243" s="44">
        <f t="shared" ca="1" si="80"/>
        <v>4811.2</v>
      </c>
      <c r="BE243" s="44">
        <f t="shared" ca="1" si="81"/>
        <v>4792.34</v>
      </c>
      <c r="BF243" s="44">
        <f t="shared" ca="1" si="82"/>
        <v>3866.01</v>
      </c>
      <c r="BG243" s="44">
        <f t="shared" ca="1" si="83"/>
        <v>2321.0100000000002</v>
      </c>
      <c r="BH243" s="44">
        <f t="shared" ca="1" si="84"/>
        <v>1528.39</v>
      </c>
      <c r="BI243" s="44">
        <f t="shared" ca="1" si="85"/>
        <v>1257.04</v>
      </c>
      <c r="BJ243" s="44">
        <f t="shared" ca="1" si="86"/>
        <v>1096.32</v>
      </c>
      <c r="BK243" s="44">
        <f t="shared" ca="1" si="87"/>
        <v>980.4</v>
      </c>
      <c r="BL243" s="44">
        <f t="shared" ca="1" si="88"/>
        <v>1053.5</v>
      </c>
      <c r="BM243" s="44">
        <f t="shared" ca="1" si="89"/>
        <v>1706.55</v>
      </c>
      <c r="BN243" s="44">
        <f t="shared" ca="1" si="90"/>
        <v>3185.51</v>
      </c>
      <c r="BO243" s="44">
        <f t="shared" ca="1" si="91"/>
        <v>0</v>
      </c>
      <c r="BP243" s="44">
        <f t="shared" ca="1" si="92"/>
        <v>0</v>
      </c>
      <c r="BQ243" s="44">
        <f t="shared" ca="1" si="93"/>
        <v>0</v>
      </c>
      <c r="BR243" s="44">
        <f t="shared" ca="1" si="94"/>
        <v>0</v>
      </c>
      <c r="BS243" s="44">
        <f t="shared" ca="1" si="95"/>
        <v>0</v>
      </c>
      <c r="BT243" s="44">
        <f t="shared" ca="1" si="96"/>
        <v>0</v>
      </c>
      <c r="BU243" s="44">
        <f t="shared" ca="1" si="97"/>
        <v>0</v>
      </c>
      <c r="BV243" s="44">
        <f t="shared" ca="1" si="98"/>
        <v>0</v>
      </c>
      <c r="BW243" s="44">
        <f t="shared" ca="1" si="99"/>
        <v>0</v>
      </c>
      <c r="BX243" s="44">
        <f t="shared" ca="1" si="100"/>
        <v>0</v>
      </c>
      <c r="BY243" s="44">
        <f t="shared" ca="1" si="101"/>
        <v>0</v>
      </c>
      <c r="BZ243" s="44">
        <f t="shared" ca="1" si="102"/>
        <v>0</v>
      </c>
      <c r="CA243" s="44">
        <f t="shared" ca="1" si="103"/>
        <v>0</v>
      </c>
      <c r="CB243" s="44">
        <f t="shared" ca="1" si="104"/>
        <v>0</v>
      </c>
    </row>
    <row r="244" spans="1:80" x14ac:dyDescent="0.25">
      <c r="A244" s="129">
        <v>177</v>
      </c>
      <c r="B244" s="44"/>
      <c r="C244" s="44">
        <f t="shared" ca="1" si="105"/>
        <v>0</v>
      </c>
      <c r="D244" s="44">
        <f t="shared" ca="1" si="105"/>
        <v>0</v>
      </c>
      <c r="E244" s="44">
        <f t="shared" ca="1" si="105"/>
        <v>0</v>
      </c>
      <c r="F244" s="44">
        <f t="shared" ca="1" si="105"/>
        <v>0</v>
      </c>
      <c r="G244" s="44">
        <f t="shared" ca="1" si="105"/>
        <v>0</v>
      </c>
      <c r="H244" s="44">
        <f t="shared" ca="1" si="105"/>
        <v>0</v>
      </c>
      <c r="I244" s="44">
        <f t="shared" ca="1" si="78"/>
        <v>0</v>
      </c>
      <c r="J244" s="44">
        <f t="shared" ca="1" si="78"/>
        <v>0</v>
      </c>
      <c r="K244" s="44">
        <f t="shared" ca="1" si="78"/>
        <v>0</v>
      </c>
      <c r="L244" s="44">
        <f t="shared" ca="1" si="78"/>
        <v>0</v>
      </c>
      <c r="M244" s="44">
        <f t="shared" ca="1" si="78"/>
        <v>0</v>
      </c>
      <c r="N244" s="44">
        <f t="shared" ca="1" si="78"/>
        <v>0</v>
      </c>
      <c r="O244" s="44">
        <f t="shared" ca="1" si="107"/>
        <v>0</v>
      </c>
      <c r="P244" s="44">
        <f t="shared" ca="1" si="107"/>
        <v>0</v>
      </c>
      <c r="Q244" s="44">
        <f t="shared" ca="1" si="107"/>
        <v>0</v>
      </c>
      <c r="R244" s="44">
        <f t="shared" ca="1" si="107"/>
        <v>0</v>
      </c>
      <c r="S244" s="44">
        <f t="shared" ca="1" si="107"/>
        <v>0</v>
      </c>
      <c r="T244" s="44">
        <f t="shared" ca="1" si="107"/>
        <v>0</v>
      </c>
      <c r="U244" s="44">
        <f t="shared" ca="1" si="107"/>
        <v>0</v>
      </c>
      <c r="V244" s="44">
        <f t="shared" ca="1" si="107"/>
        <v>0</v>
      </c>
      <c r="W244" s="44">
        <f t="shared" ca="1" si="107"/>
        <v>0</v>
      </c>
      <c r="X244" s="44">
        <f t="shared" ca="1" si="107"/>
        <v>0</v>
      </c>
      <c r="Y244" s="44">
        <f t="shared" ca="1" si="107"/>
        <v>0</v>
      </c>
      <c r="Z244" s="44">
        <f t="shared" ca="1" si="107"/>
        <v>0</v>
      </c>
      <c r="AA244" s="44">
        <f t="shared" ca="1" si="107"/>
        <v>0</v>
      </c>
      <c r="AB244" s="44">
        <f t="shared" ca="1" si="107"/>
        <v>0</v>
      </c>
      <c r="BC244" s="44">
        <f t="shared" ca="1" si="79"/>
        <v>0</v>
      </c>
      <c r="BD244" s="44">
        <f t="shared" ca="1" si="80"/>
        <v>0</v>
      </c>
      <c r="BE244" s="44">
        <f t="shared" ca="1" si="81"/>
        <v>0</v>
      </c>
      <c r="BF244" s="44">
        <f t="shared" ca="1" si="82"/>
        <v>0</v>
      </c>
      <c r="BG244" s="44">
        <f t="shared" ca="1" si="83"/>
        <v>0</v>
      </c>
      <c r="BH244" s="44">
        <f t="shared" ca="1" si="84"/>
        <v>0</v>
      </c>
      <c r="BI244" s="44">
        <f t="shared" ca="1" si="85"/>
        <v>0</v>
      </c>
      <c r="BJ244" s="44">
        <f t="shared" ca="1" si="86"/>
        <v>0</v>
      </c>
      <c r="BK244" s="44">
        <f t="shared" ca="1" si="87"/>
        <v>0</v>
      </c>
      <c r="BL244" s="44">
        <f t="shared" ca="1" si="88"/>
        <v>0</v>
      </c>
      <c r="BM244" s="44">
        <f t="shared" ca="1" si="89"/>
        <v>0</v>
      </c>
      <c r="BN244" s="44">
        <f t="shared" ca="1" si="90"/>
        <v>0</v>
      </c>
      <c r="BO244" s="44">
        <f t="shared" ca="1" si="91"/>
        <v>0</v>
      </c>
      <c r="BP244" s="44">
        <f t="shared" ca="1" si="92"/>
        <v>0</v>
      </c>
      <c r="BQ244" s="44">
        <f t="shared" ca="1" si="93"/>
        <v>0</v>
      </c>
      <c r="BR244" s="44">
        <f t="shared" ca="1" si="94"/>
        <v>0</v>
      </c>
      <c r="BS244" s="44">
        <f t="shared" ca="1" si="95"/>
        <v>0</v>
      </c>
      <c r="BT244" s="44">
        <f t="shared" ca="1" si="96"/>
        <v>0</v>
      </c>
      <c r="BU244" s="44">
        <f t="shared" ca="1" si="97"/>
        <v>0</v>
      </c>
      <c r="BV244" s="44">
        <f t="shared" ca="1" si="98"/>
        <v>0</v>
      </c>
      <c r="BW244" s="44">
        <f t="shared" ca="1" si="99"/>
        <v>0</v>
      </c>
      <c r="BX244" s="44">
        <f t="shared" ca="1" si="100"/>
        <v>0</v>
      </c>
      <c r="BY244" s="44">
        <f t="shared" ca="1" si="101"/>
        <v>0</v>
      </c>
      <c r="BZ244" s="44">
        <f t="shared" ca="1" si="102"/>
        <v>0</v>
      </c>
      <c r="CA244" s="44">
        <f t="shared" ca="1" si="103"/>
        <v>0</v>
      </c>
      <c r="CB244" s="44">
        <f t="shared" ca="1" si="104"/>
        <v>0</v>
      </c>
    </row>
    <row r="245" spans="1:80" x14ac:dyDescent="0.25">
      <c r="A245" s="129">
        <v>178</v>
      </c>
      <c r="B245" s="44"/>
      <c r="C245" s="44">
        <f t="shared" ca="1" si="105"/>
        <v>4498</v>
      </c>
      <c r="D245" s="44">
        <f t="shared" ca="1" si="105"/>
        <v>4828</v>
      </c>
      <c r="E245" s="44">
        <f t="shared" ca="1" si="105"/>
        <v>4834</v>
      </c>
      <c r="F245" s="44">
        <f t="shared" ca="1" si="105"/>
        <v>3937</v>
      </c>
      <c r="G245" s="44">
        <f t="shared" ca="1" si="105"/>
        <v>2371</v>
      </c>
      <c r="H245" s="44">
        <f t="shared" ca="1" si="105"/>
        <v>1548</v>
      </c>
      <c r="I245" s="44">
        <f t="shared" ca="1" si="78"/>
        <v>1268</v>
      </c>
      <c r="J245" s="44">
        <f t="shared" ca="1" si="78"/>
        <v>1108</v>
      </c>
      <c r="K245" s="44">
        <f t="shared" ca="1" si="78"/>
        <v>991</v>
      </c>
      <c r="L245" s="44">
        <f t="shared" ca="1" si="78"/>
        <v>1054</v>
      </c>
      <c r="M245" s="44">
        <f t="shared" ca="1" si="78"/>
        <v>1681</v>
      </c>
      <c r="N245" s="44">
        <f t="shared" ca="1" si="78"/>
        <v>3158</v>
      </c>
      <c r="O245" s="44">
        <f t="shared" ca="1" si="107"/>
        <v>0</v>
      </c>
      <c r="P245" s="44">
        <f t="shared" ca="1" si="107"/>
        <v>0</v>
      </c>
      <c r="Q245" s="44">
        <f t="shared" ca="1" si="107"/>
        <v>0</v>
      </c>
      <c r="R245" s="44">
        <f t="shared" ca="1" si="107"/>
        <v>0</v>
      </c>
      <c r="S245" s="44">
        <f t="shared" ca="1" si="107"/>
        <v>0</v>
      </c>
      <c r="T245" s="44">
        <f t="shared" ca="1" si="107"/>
        <v>0</v>
      </c>
      <c r="U245" s="44">
        <f t="shared" ca="1" si="107"/>
        <v>0</v>
      </c>
      <c r="V245" s="44">
        <f t="shared" ca="1" si="107"/>
        <v>0</v>
      </c>
      <c r="W245" s="44">
        <f t="shared" ca="1" si="107"/>
        <v>0</v>
      </c>
      <c r="X245" s="44">
        <f t="shared" ca="1" si="107"/>
        <v>0</v>
      </c>
      <c r="Y245" s="44">
        <f t="shared" ca="1" si="107"/>
        <v>0</v>
      </c>
      <c r="Z245" s="44">
        <f t="shared" ca="1" si="107"/>
        <v>0</v>
      </c>
      <c r="AA245" s="44">
        <f t="shared" ca="1" si="107"/>
        <v>0</v>
      </c>
      <c r="AB245" s="44">
        <f t="shared" ca="1" si="107"/>
        <v>0</v>
      </c>
      <c r="BC245" s="44">
        <f t="shared" ca="1" si="79"/>
        <v>4498.33</v>
      </c>
      <c r="BD245" s="44">
        <f t="shared" ca="1" si="80"/>
        <v>4827.91</v>
      </c>
      <c r="BE245" s="44">
        <f t="shared" ca="1" si="81"/>
        <v>4833.6499999999996</v>
      </c>
      <c r="BF245" s="44">
        <f t="shared" ca="1" si="82"/>
        <v>3937.1</v>
      </c>
      <c r="BG245" s="44">
        <f t="shared" ca="1" si="83"/>
        <v>2371.4899999999998</v>
      </c>
      <c r="BH245" s="44">
        <f t="shared" ca="1" si="84"/>
        <v>1547.76</v>
      </c>
      <c r="BI245" s="44">
        <f t="shared" ca="1" si="85"/>
        <v>1268.26</v>
      </c>
      <c r="BJ245" s="44">
        <f t="shared" ca="1" si="86"/>
        <v>1107.6500000000001</v>
      </c>
      <c r="BK245" s="44">
        <f t="shared" ca="1" si="87"/>
        <v>990.73</v>
      </c>
      <c r="BL245" s="44">
        <f t="shared" ca="1" si="88"/>
        <v>1053.7</v>
      </c>
      <c r="BM245" s="44">
        <f t="shared" ca="1" si="89"/>
        <v>1681.36</v>
      </c>
      <c r="BN245" s="44">
        <f t="shared" ca="1" si="90"/>
        <v>3158.08</v>
      </c>
      <c r="BO245" s="44">
        <f t="shared" ca="1" si="91"/>
        <v>0</v>
      </c>
      <c r="BP245" s="44">
        <f t="shared" ca="1" si="92"/>
        <v>0</v>
      </c>
      <c r="BQ245" s="44">
        <f t="shared" ca="1" si="93"/>
        <v>0</v>
      </c>
      <c r="BR245" s="44">
        <f t="shared" ca="1" si="94"/>
        <v>0</v>
      </c>
      <c r="BS245" s="44">
        <f t="shared" ca="1" si="95"/>
        <v>0</v>
      </c>
      <c r="BT245" s="44">
        <f t="shared" ca="1" si="96"/>
        <v>0</v>
      </c>
      <c r="BU245" s="44">
        <f t="shared" ca="1" si="97"/>
        <v>0</v>
      </c>
      <c r="BV245" s="44">
        <f t="shared" ca="1" si="98"/>
        <v>0</v>
      </c>
      <c r="BW245" s="44">
        <f t="shared" ca="1" si="99"/>
        <v>0</v>
      </c>
      <c r="BX245" s="44">
        <f t="shared" ca="1" si="100"/>
        <v>0</v>
      </c>
      <c r="BY245" s="44">
        <f t="shared" ca="1" si="101"/>
        <v>0</v>
      </c>
      <c r="BZ245" s="44">
        <f t="shared" ca="1" si="102"/>
        <v>0</v>
      </c>
      <c r="CA245" s="44">
        <f t="shared" ca="1" si="103"/>
        <v>0</v>
      </c>
      <c r="CB245" s="44">
        <f t="shared" ca="1" si="104"/>
        <v>0</v>
      </c>
    </row>
    <row r="246" spans="1:80" x14ac:dyDescent="0.25">
      <c r="A246" s="129">
        <v>179</v>
      </c>
      <c r="B246" s="44"/>
      <c r="C246" s="44">
        <f t="shared" ca="1" si="105"/>
        <v>0</v>
      </c>
      <c r="D246" s="44">
        <f t="shared" ca="1" si="105"/>
        <v>0</v>
      </c>
      <c r="E246" s="44">
        <f t="shared" ca="1" si="105"/>
        <v>0</v>
      </c>
      <c r="F246" s="44">
        <f t="shared" ca="1" si="105"/>
        <v>0</v>
      </c>
      <c r="G246" s="44">
        <f t="shared" ca="1" si="105"/>
        <v>0</v>
      </c>
      <c r="H246" s="44">
        <f t="shared" ca="1" si="105"/>
        <v>0</v>
      </c>
      <c r="I246" s="44">
        <f t="shared" ca="1" si="78"/>
        <v>0</v>
      </c>
      <c r="J246" s="44">
        <f t="shared" ca="1" si="78"/>
        <v>0</v>
      </c>
      <c r="K246" s="44">
        <f t="shared" ca="1" si="78"/>
        <v>0</v>
      </c>
      <c r="L246" s="44">
        <f t="shared" ca="1" si="78"/>
        <v>0</v>
      </c>
      <c r="M246" s="44">
        <f t="shared" ca="1" si="78"/>
        <v>0</v>
      </c>
      <c r="N246" s="44">
        <f t="shared" ca="1" si="78"/>
        <v>0</v>
      </c>
      <c r="O246" s="44">
        <f t="shared" ca="1" si="107"/>
        <v>0</v>
      </c>
      <c r="P246" s="44">
        <f t="shared" ca="1" si="107"/>
        <v>0</v>
      </c>
      <c r="Q246" s="44">
        <f t="shared" ca="1" si="107"/>
        <v>0</v>
      </c>
      <c r="R246" s="44">
        <f t="shared" ca="1" si="107"/>
        <v>0</v>
      </c>
      <c r="S246" s="44">
        <f t="shared" ca="1" si="107"/>
        <v>0</v>
      </c>
      <c r="T246" s="44">
        <f t="shared" ca="1" si="107"/>
        <v>0</v>
      </c>
      <c r="U246" s="44">
        <f t="shared" ca="1" si="107"/>
        <v>0</v>
      </c>
      <c r="V246" s="44">
        <f t="shared" ca="1" si="107"/>
        <v>0</v>
      </c>
      <c r="W246" s="44">
        <f t="shared" ca="1" si="107"/>
        <v>0</v>
      </c>
      <c r="X246" s="44">
        <f t="shared" ca="1" si="107"/>
        <v>0</v>
      </c>
      <c r="Y246" s="44">
        <f t="shared" ca="1" si="107"/>
        <v>0</v>
      </c>
      <c r="Z246" s="44">
        <f t="shared" ca="1" si="107"/>
        <v>0</v>
      </c>
      <c r="AA246" s="44">
        <f t="shared" ca="1" si="107"/>
        <v>0</v>
      </c>
      <c r="AB246" s="44">
        <f t="shared" ca="1" si="107"/>
        <v>0</v>
      </c>
      <c r="BC246" s="44">
        <f t="shared" ca="1" si="79"/>
        <v>0</v>
      </c>
      <c r="BD246" s="44">
        <f t="shared" ca="1" si="80"/>
        <v>0</v>
      </c>
      <c r="BE246" s="44">
        <f t="shared" ca="1" si="81"/>
        <v>0</v>
      </c>
      <c r="BF246" s="44">
        <f t="shared" ca="1" si="82"/>
        <v>0</v>
      </c>
      <c r="BG246" s="44">
        <f t="shared" ca="1" si="83"/>
        <v>0</v>
      </c>
      <c r="BH246" s="44">
        <f t="shared" ca="1" si="84"/>
        <v>0</v>
      </c>
      <c r="BI246" s="44">
        <f t="shared" ca="1" si="85"/>
        <v>0</v>
      </c>
      <c r="BJ246" s="44">
        <f t="shared" ca="1" si="86"/>
        <v>0</v>
      </c>
      <c r="BK246" s="44">
        <f t="shared" ca="1" si="87"/>
        <v>0</v>
      </c>
      <c r="BL246" s="44">
        <f t="shared" ca="1" si="88"/>
        <v>0</v>
      </c>
      <c r="BM246" s="44">
        <f t="shared" ca="1" si="89"/>
        <v>0</v>
      </c>
      <c r="BN246" s="44">
        <f t="shared" ca="1" si="90"/>
        <v>0</v>
      </c>
      <c r="BO246" s="44">
        <f t="shared" ca="1" si="91"/>
        <v>0</v>
      </c>
      <c r="BP246" s="44">
        <f t="shared" ca="1" si="92"/>
        <v>0</v>
      </c>
      <c r="BQ246" s="44">
        <f t="shared" ca="1" si="93"/>
        <v>0</v>
      </c>
      <c r="BR246" s="44">
        <f t="shared" ca="1" si="94"/>
        <v>0</v>
      </c>
      <c r="BS246" s="44">
        <f t="shared" ca="1" si="95"/>
        <v>0</v>
      </c>
      <c r="BT246" s="44">
        <f t="shared" ca="1" si="96"/>
        <v>0</v>
      </c>
      <c r="BU246" s="44">
        <f t="shared" ca="1" si="97"/>
        <v>0</v>
      </c>
      <c r="BV246" s="44">
        <f t="shared" ca="1" si="98"/>
        <v>0</v>
      </c>
      <c r="BW246" s="44">
        <f t="shared" ca="1" si="99"/>
        <v>0</v>
      </c>
      <c r="BX246" s="44">
        <f t="shared" ca="1" si="100"/>
        <v>0</v>
      </c>
      <c r="BY246" s="44">
        <f t="shared" ca="1" si="101"/>
        <v>0</v>
      </c>
      <c r="BZ246" s="44">
        <f t="shared" ca="1" si="102"/>
        <v>0</v>
      </c>
      <c r="CA246" s="44">
        <f t="shared" ca="1" si="103"/>
        <v>0</v>
      </c>
      <c r="CB246" s="44">
        <f t="shared" ca="1" si="104"/>
        <v>0</v>
      </c>
    </row>
    <row r="247" spans="1:80" x14ac:dyDescent="0.25">
      <c r="A247" s="129">
        <v>180</v>
      </c>
      <c r="B247" s="44"/>
      <c r="C247" s="44">
        <f t="shared" ca="1" si="105"/>
        <v>0</v>
      </c>
      <c r="D247" s="44">
        <f t="shared" ca="1" si="105"/>
        <v>0</v>
      </c>
      <c r="E247" s="44">
        <f t="shared" ca="1" si="105"/>
        <v>0</v>
      </c>
      <c r="F247" s="44">
        <f t="shared" ca="1" si="105"/>
        <v>0</v>
      </c>
      <c r="G247" s="44">
        <f t="shared" ca="1" si="105"/>
        <v>0</v>
      </c>
      <c r="H247" s="44">
        <f t="shared" ca="1" si="105"/>
        <v>0</v>
      </c>
      <c r="I247" s="44">
        <f t="shared" ca="1" si="78"/>
        <v>0</v>
      </c>
      <c r="J247" s="44">
        <f t="shared" ca="1" si="78"/>
        <v>0</v>
      </c>
      <c r="K247" s="44">
        <f t="shared" ca="1" si="78"/>
        <v>0</v>
      </c>
      <c r="L247" s="44">
        <f t="shared" ca="1" si="78"/>
        <v>0</v>
      </c>
      <c r="M247" s="44">
        <f t="shared" ca="1" si="78"/>
        <v>0</v>
      </c>
      <c r="N247" s="44">
        <f t="shared" ca="1" si="78"/>
        <v>0</v>
      </c>
      <c r="O247" s="44">
        <f t="shared" ca="1" si="107"/>
        <v>0</v>
      </c>
      <c r="P247" s="44">
        <f t="shared" ca="1" si="107"/>
        <v>0</v>
      </c>
      <c r="Q247" s="44">
        <f t="shared" ca="1" si="107"/>
        <v>0</v>
      </c>
      <c r="R247" s="44">
        <f t="shared" ca="1" si="107"/>
        <v>0</v>
      </c>
      <c r="S247" s="44">
        <f t="shared" ca="1" si="107"/>
        <v>0</v>
      </c>
      <c r="T247" s="44">
        <f t="shared" ca="1" si="107"/>
        <v>0</v>
      </c>
      <c r="U247" s="44">
        <f t="shared" ca="1" si="107"/>
        <v>0</v>
      </c>
      <c r="V247" s="44">
        <f t="shared" ca="1" si="107"/>
        <v>0</v>
      </c>
      <c r="W247" s="44">
        <f t="shared" ca="1" si="107"/>
        <v>0</v>
      </c>
      <c r="X247" s="44">
        <f t="shared" ca="1" si="107"/>
        <v>0</v>
      </c>
      <c r="Y247" s="44">
        <f t="shared" ca="1" si="107"/>
        <v>0</v>
      </c>
      <c r="Z247" s="44">
        <f t="shared" ca="1" si="107"/>
        <v>0</v>
      </c>
      <c r="AA247" s="44">
        <f t="shared" ca="1" si="107"/>
        <v>0</v>
      </c>
      <c r="AB247" s="44">
        <f t="shared" ca="1" si="107"/>
        <v>0</v>
      </c>
      <c r="BC247" s="44">
        <f t="shared" ca="1" si="79"/>
        <v>0</v>
      </c>
      <c r="BD247" s="44">
        <f t="shared" ca="1" si="80"/>
        <v>0</v>
      </c>
      <c r="BE247" s="44">
        <f t="shared" ca="1" si="81"/>
        <v>0</v>
      </c>
      <c r="BF247" s="44">
        <f t="shared" ca="1" si="82"/>
        <v>0</v>
      </c>
      <c r="BG247" s="44">
        <f t="shared" ca="1" si="83"/>
        <v>0</v>
      </c>
      <c r="BH247" s="44">
        <f t="shared" ca="1" si="84"/>
        <v>0</v>
      </c>
      <c r="BI247" s="44">
        <f t="shared" ca="1" si="85"/>
        <v>0</v>
      </c>
      <c r="BJ247" s="44">
        <f t="shared" ca="1" si="86"/>
        <v>0</v>
      </c>
      <c r="BK247" s="44">
        <f t="shared" ca="1" si="87"/>
        <v>0</v>
      </c>
      <c r="BL247" s="44">
        <f t="shared" ca="1" si="88"/>
        <v>0</v>
      </c>
      <c r="BM247" s="44">
        <f t="shared" ca="1" si="89"/>
        <v>0</v>
      </c>
      <c r="BN247" s="44">
        <f t="shared" ca="1" si="90"/>
        <v>0</v>
      </c>
      <c r="BO247" s="44">
        <f t="shared" ca="1" si="91"/>
        <v>0</v>
      </c>
      <c r="BP247" s="44">
        <f t="shared" ca="1" si="92"/>
        <v>0</v>
      </c>
      <c r="BQ247" s="44">
        <f t="shared" ca="1" si="93"/>
        <v>0</v>
      </c>
      <c r="BR247" s="44">
        <f t="shared" ca="1" si="94"/>
        <v>0</v>
      </c>
      <c r="BS247" s="44">
        <f t="shared" ca="1" si="95"/>
        <v>0</v>
      </c>
      <c r="BT247" s="44">
        <f t="shared" ca="1" si="96"/>
        <v>0</v>
      </c>
      <c r="BU247" s="44">
        <f t="shared" ca="1" si="97"/>
        <v>0</v>
      </c>
      <c r="BV247" s="44">
        <f t="shared" ca="1" si="98"/>
        <v>0</v>
      </c>
      <c r="BW247" s="44">
        <f t="shared" ca="1" si="99"/>
        <v>0</v>
      </c>
      <c r="BX247" s="44">
        <f t="shared" ca="1" si="100"/>
        <v>0</v>
      </c>
      <c r="BY247" s="44">
        <f t="shared" ca="1" si="101"/>
        <v>0</v>
      </c>
      <c r="BZ247" s="44">
        <f t="shared" ca="1" si="102"/>
        <v>0</v>
      </c>
      <c r="CA247" s="44">
        <f t="shared" ca="1" si="103"/>
        <v>0</v>
      </c>
      <c r="CB247" s="44">
        <f t="shared" ca="1" si="104"/>
        <v>0</v>
      </c>
    </row>
    <row r="248" spans="1:80" x14ac:dyDescent="0.25">
      <c r="A248" s="129">
        <v>181</v>
      </c>
      <c r="B248" s="44"/>
      <c r="C248" s="44">
        <f t="shared" ca="1" si="105"/>
        <v>0</v>
      </c>
      <c r="D248" s="44">
        <f t="shared" ca="1" si="105"/>
        <v>0</v>
      </c>
      <c r="E248" s="44">
        <f t="shared" ca="1" si="105"/>
        <v>0</v>
      </c>
      <c r="F248" s="44">
        <f t="shared" ca="1" si="105"/>
        <v>0</v>
      </c>
      <c r="G248" s="44">
        <f t="shared" ca="1" si="105"/>
        <v>0</v>
      </c>
      <c r="H248" s="44">
        <f t="shared" ca="1" si="105"/>
        <v>0</v>
      </c>
      <c r="I248" s="44">
        <f t="shared" ca="1" si="78"/>
        <v>0</v>
      </c>
      <c r="J248" s="44">
        <f t="shared" ca="1" si="78"/>
        <v>0</v>
      </c>
      <c r="K248" s="44">
        <f t="shared" ca="1" si="78"/>
        <v>0</v>
      </c>
      <c r="L248" s="44">
        <f t="shared" ca="1" si="78"/>
        <v>0</v>
      </c>
      <c r="M248" s="44">
        <f t="shared" ca="1" si="78"/>
        <v>0</v>
      </c>
      <c r="N248" s="44">
        <f t="shared" ca="1" si="78"/>
        <v>0</v>
      </c>
      <c r="O248" s="44">
        <f t="shared" ca="1" si="107"/>
        <v>0</v>
      </c>
      <c r="P248" s="44">
        <f t="shared" ca="1" si="107"/>
        <v>0</v>
      </c>
      <c r="Q248" s="44">
        <f t="shared" ca="1" si="107"/>
        <v>0</v>
      </c>
      <c r="R248" s="44">
        <f t="shared" ca="1" si="107"/>
        <v>0</v>
      </c>
      <c r="S248" s="44">
        <f t="shared" ca="1" si="107"/>
        <v>0</v>
      </c>
      <c r="T248" s="44">
        <f t="shared" ca="1" si="107"/>
        <v>0</v>
      </c>
      <c r="U248" s="44">
        <f t="shared" ca="1" si="107"/>
        <v>0</v>
      </c>
      <c r="V248" s="44">
        <f t="shared" ca="1" si="107"/>
        <v>0</v>
      </c>
      <c r="W248" s="44">
        <f t="shared" ca="1" si="107"/>
        <v>0</v>
      </c>
      <c r="X248" s="44">
        <f t="shared" ca="1" si="107"/>
        <v>0</v>
      </c>
      <c r="Y248" s="44">
        <f t="shared" ca="1" si="107"/>
        <v>0</v>
      </c>
      <c r="Z248" s="44">
        <f t="shared" ca="1" si="107"/>
        <v>0</v>
      </c>
      <c r="AA248" s="44">
        <f t="shared" ca="1" si="107"/>
        <v>0</v>
      </c>
      <c r="AB248" s="44">
        <f t="shared" ca="1" si="107"/>
        <v>0</v>
      </c>
      <c r="BC248" s="44">
        <f t="shared" ca="1" si="79"/>
        <v>0</v>
      </c>
      <c r="BD248" s="44">
        <f t="shared" ca="1" si="80"/>
        <v>0</v>
      </c>
      <c r="BE248" s="44">
        <f t="shared" ca="1" si="81"/>
        <v>0</v>
      </c>
      <c r="BF248" s="44">
        <f t="shared" ca="1" si="82"/>
        <v>0</v>
      </c>
      <c r="BG248" s="44">
        <f t="shared" ca="1" si="83"/>
        <v>0</v>
      </c>
      <c r="BH248" s="44">
        <f t="shared" ca="1" si="84"/>
        <v>0</v>
      </c>
      <c r="BI248" s="44">
        <f t="shared" ca="1" si="85"/>
        <v>0</v>
      </c>
      <c r="BJ248" s="44">
        <f t="shared" ca="1" si="86"/>
        <v>0</v>
      </c>
      <c r="BK248" s="44">
        <f t="shared" ca="1" si="87"/>
        <v>0</v>
      </c>
      <c r="BL248" s="44">
        <f t="shared" ca="1" si="88"/>
        <v>0</v>
      </c>
      <c r="BM248" s="44">
        <f t="shared" ca="1" si="89"/>
        <v>0</v>
      </c>
      <c r="BN248" s="44">
        <f t="shared" ca="1" si="90"/>
        <v>0</v>
      </c>
      <c r="BO248" s="44">
        <f t="shared" ca="1" si="91"/>
        <v>0</v>
      </c>
      <c r="BP248" s="44">
        <f t="shared" ca="1" si="92"/>
        <v>0</v>
      </c>
      <c r="BQ248" s="44">
        <f t="shared" ca="1" si="93"/>
        <v>0</v>
      </c>
      <c r="BR248" s="44">
        <f t="shared" ca="1" si="94"/>
        <v>0</v>
      </c>
      <c r="BS248" s="44">
        <f t="shared" ca="1" si="95"/>
        <v>0</v>
      </c>
      <c r="BT248" s="44">
        <f t="shared" ca="1" si="96"/>
        <v>0</v>
      </c>
      <c r="BU248" s="44">
        <f t="shared" ca="1" si="97"/>
        <v>0</v>
      </c>
      <c r="BV248" s="44">
        <f t="shared" ca="1" si="98"/>
        <v>0</v>
      </c>
      <c r="BW248" s="44">
        <f t="shared" ca="1" si="99"/>
        <v>0</v>
      </c>
      <c r="BX248" s="44">
        <f t="shared" ca="1" si="100"/>
        <v>0</v>
      </c>
      <c r="BY248" s="44">
        <f t="shared" ca="1" si="101"/>
        <v>0</v>
      </c>
      <c r="BZ248" s="44">
        <f t="shared" ca="1" si="102"/>
        <v>0</v>
      </c>
      <c r="CA248" s="44">
        <f t="shared" ca="1" si="103"/>
        <v>0</v>
      </c>
      <c r="CB248" s="44">
        <f t="shared" ca="1" si="104"/>
        <v>0</v>
      </c>
    </row>
    <row r="249" spans="1:80" x14ac:dyDescent="0.25">
      <c r="A249" s="129">
        <v>182</v>
      </c>
      <c r="B249" s="44"/>
      <c r="C249" s="44">
        <f t="shared" ca="1" si="105"/>
        <v>0</v>
      </c>
      <c r="D249" s="44">
        <f t="shared" ca="1" si="105"/>
        <v>0</v>
      </c>
      <c r="E249" s="44">
        <f t="shared" ca="1" si="105"/>
        <v>0</v>
      </c>
      <c r="F249" s="44">
        <f t="shared" ca="1" si="105"/>
        <v>0</v>
      </c>
      <c r="G249" s="44">
        <f t="shared" ca="1" si="105"/>
        <v>0</v>
      </c>
      <c r="H249" s="44">
        <f t="shared" ca="1" si="105"/>
        <v>0</v>
      </c>
      <c r="I249" s="44">
        <f t="shared" ca="1" si="78"/>
        <v>0</v>
      </c>
      <c r="J249" s="44">
        <f t="shared" ca="1" si="78"/>
        <v>0</v>
      </c>
      <c r="K249" s="44">
        <f t="shared" ca="1" si="78"/>
        <v>0</v>
      </c>
      <c r="L249" s="44">
        <f t="shared" ca="1" si="78"/>
        <v>0</v>
      </c>
      <c r="M249" s="44">
        <f t="shared" ca="1" si="78"/>
        <v>0</v>
      </c>
      <c r="N249" s="44">
        <f t="shared" ca="1" si="78"/>
        <v>0</v>
      </c>
      <c r="O249" s="44">
        <f t="shared" ca="1" si="107"/>
        <v>0</v>
      </c>
      <c r="P249" s="44">
        <f t="shared" ca="1" si="107"/>
        <v>0</v>
      </c>
      <c r="Q249" s="44">
        <f t="shared" ca="1" si="107"/>
        <v>0</v>
      </c>
      <c r="R249" s="44">
        <f t="shared" ca="1" si="107"/>
        <v>0</v>
      </c>
      <c r="S249" s="44">
        <f t="shared" ca="1" si="107"/>
        <v>0</v>
      </c>
      <c r="T249" s="44">
        <f t="shared" ca="1" si="107"/>
        <v>0</v>
      </c>
      <c r="U249" s="44">
        <f t="shared" ca="1" si="107"/>
        <v>0</v>
      </c>
      <c r="V249" s="44">
        <f t="shared" ca="1" si="107"/>
        <v>0</v>
      </c>
      <c r="W249" s="44">
        <f t="shared" ca="1" si="107"/>
        <v>0</v>
      </c>
      <c r="X249" s="44">
        <f t="shared" ca="1" si="107"/>
        <v>0</v>
      </c>
      <c r="Y249" s="44">
        <f t="shared" ca="1" si="107"/>
        <v>0</v>
      </c>
      <c r="Z249" s="44">
        <f t="shared" ca="1" si="107"/>
        <v>0</v>
      </c>
      <c r="AA249" s="44">
        <f t="shared" ca="1" si="107"/>
        <v>0</v>
      </c>
      <c r="AB249" s="44">
        <f t="shared" ca="1" si="107"/>
        <v>0</v>
      </c>
      <c r="BC249" s="44">
        <f t="shared" ca="1" si="79"/>
        <v>0</v>
      </c>
      <c r="BD249" s="44">
        <f t="shared" ca="1" si="80"/>
        <v>0</v>
      </c>
      <c r="BE249" s="44">
        <f t="shared" ca="1" si="81"/>
        <v>0</v>
      </c>
      <c r="BF249" s="44">
        <f t="shared" ca="1" si="82"/>
        <v>0</v>
      </c>
      <c r="BG249" s="44">
        <f t="shared" ca="1" si="83"/>
        <v>0</v>
      </c>
      <c r="BH249" s="44">
        <f t="shared" ca="1" si="84"/>
        <v>0</v>
      </c>
      <c r="BI249" s="44">
        <f t="shared" ca="1" si="85"/>
        <v>0</v>
      </c>
      <c r="BJ249" s="44">
        <f t="shared" ca="1" si="86"/>
        <v>0</v>
      </c>
      <c r="BK249" s="44">
        <f t="shared" ca="1" si="87"/>
        <v>0</v>
      </c>
      <c r="BL249" s="44">
        <f t="shared" ca="1" si="88"/>
        <v>0</v>
      </c>
      <c r="BM249" s="44">
        <f t="shared" ca="1" si="89"/>
        <v>0</v>
      </c>
      <c r="BN249" s="44">
        <f t="shared" ca="1" si="90"/>
        <v>0</v>
      </c>
      <c r="BO249" s="44">
        <f t="shared" ca="1" si="91"/>
        <v>0</v>
      </c>
      <c r="BP249" s="44">
        <f t="shared" ca="1" si="92"/>
        <v>0</v>
      </c>
      <c r="BQ249" s="44">
        <f t="shared" ca="1" si="93"/>
        <v>0</v>
      </c>
      <c r="BR249" s="44">
        <f t="shared" ca="1" si="94"/>
        <v>0</v>
      </c>
      <c r="BS249" s="44">
        <f t="shared" ca="1" si="95"/>
        <v>0</v>
      </c>
      <c r="BT249" s="44">
        <f t="shared" ca="1" si="96"/>
        <v>0</v>
      </c>
      <c r="BU249" s="44">
        <f t="shared" ca="1" si="97"/>
        <v>0</v>
      </c>
      <c r="BV249" s="44">
        <f t="shared" ca="1" si="98"/>
        <v>0</v>
      </c>
      <c r="BW249" s="44">
        <f t="shared" ca="1" si="99"/>
        <v>0</v>
      </c>
      <c r="BX249" s="44">
        <f t="shared" ca="1" si="100"/>
        <v>0</v>
      </c>
      <c r="BY249" s="44">
        <f t="shared" ca="1" si="101"/>
        <v>0</v>
      </c>
      <c r="BZ249" s="44">
        <f t="shared" ca="1" si="102"/>
        <v>0</v>
      </c>
      <c r="CA249" s="44">
        <f t="shared" ca="1" si="103"/>
        <v>0</v>
      </c>
      <c r="CB249" s="44">
        <f t="shared" ca="1" si="104"/>
        <v>0</v>
      </c>
    </row>
    <row r="250" spans="1:80" x14ac:dyDescent="0.25">
      <c r="A250" s="129">
        <v>183</v>
      </c>
      <c r="B250" s="44"/>
      <c r="C250" s="44">
        <f t="shared" ca="1" si="105"/>
        <v>161</v>
      </c>
      <c r="D250" s="44">
        <f t="shared" ca="1" si="105"/>
        <v>124</v>
      </c>
      <c r="E250" s="44">
        <f t="shared" ca="1" si="105"/>
        <v>111</v>
      </c>
      <c r="F250" s="44">
        <f t="shared" ca="1" si="105"/>
        <v>80</v>
      </c>
      <c r="G250" s="44">
        <f t="shared" ca="1" si="105"/>
        <v>60</v>
      </c>
      <c r="H250" s="44">
        <f t="shared" ca="1" si="105"/>
        <v>51</v>
      </c>
      <c r="I250" s="44">
        <f t="shared" ca="1" si="78"/>
        <v>45</v>
      </c>
      <c r="J250" s="44">
        <f t="shared" ca="1" si="78"/>
        <v>40</v>
      </c>
      <c r="K250" s="44">
        <f t="shared" ca="1" si="78"/>
        <v>40</v>
      </c>
      <c r="L250" s="44">
        <f t="shared" ca="1" si="78"/>
        <v>50</v>
      </c>
      <c r="M250" s="44">
        <f t="shared" ca="1" si="78"/>
        <v>84</v>
      </c>
      <c r="N250" s="44">
        <f t="shared" ca="1" si="78"/>
        <v>139</v>
      </c>
      <c r="O250" s="44">
        <f t="shared" ca="1" si="107"/>
        <v>0</v>
      </c>
      <c r="P250" s="44">
        <f t="shared" ca="1" si="107"/>
        <v>0</v>
      </c>
      <c r="Q250" s="44">
        <f t="shared" ca="1" si="107"/>
        <v>0</v>
      </c>
      <c r="R250" s="44">
        <f t="shared" ca="1" si="107"/>
        <v>0</v>
      </c>
      <c r="S250" s="44">
        <f t="shared" ca="1" si="107"/>
        <v>0</v>
      </c>
      <c r="T250" s="44">
        <f t="shared" ca="1" si="107"/>
        <v>0</v>
      </c>
      <c r="U250" s="44">
        <f t="shared" ca="1" si="107"/>
        <v>0</v>
      </c>
      <c r="V250" s="44">
        <f t="shared" ca="1" si="107"/>
        <v>0</v>
      </c>
      <c r="W250" s="44">
        <f t="shared" ca="1" si="107"/>
        <v>0</v>
      </c>
      <c r="X250" s="44">
        <f t="shared" ca="1" si="107"/>
        <v>0</v>
      </c>
      <c r="Y250" s="44">
        <f t="shared" ca="1" si="107"/>
        <v>0</v>
      </c>
      <c r="Z250" s="44">
        <f t="shared" ca="1" si="107"/>
        <v>0</v>
      </c>
      <c r="AA250" s="44">
        <f t="shared" ca="1" si="107"/>
        <v>0</v>
      </c>
      <c r="AB250" s="44">
        <f t="shared" ca="1" si="107"/>
        <v>0</v>
      </c>
      <c r="BC250" s="44">
        <f t="shared" ca="1" si="79"/>
        <v>161.34</v>
      </c>
      <c r="BD250" s="44">
        <f t="shared" ca="1" si="80"/>
        <v>124.02</v>
      </c>
      <c r="BE250" s="44">
        <f t="shared" ca="1" si="81"/>
        <v>111.25</v>
      </c>
      <c r="BF250" s="44">
        <f t="shared" ca="1" si="82"/>
        <v>79.87</v>
      </c>
      <c r="BG250" s="44">
        <f t="shared" ca="1" si="83"/>
        <v>59.83</v>
      </c>
      <c r="BH250" s="44">
        <f t="shared" ca="1" si="84"/>
        <v>50.91</v>
      </c>
      <c r="BI250" s="44">
        <f t="shared" ca="1" si="85"/>
        <v>44.76</v>
      </c>
      <c r="BJ250" s="44">
        <f t="shared" ca="1" si="86"/>
        <v>39.64</v>
      </c>
      <c r="BK250" s="44">
        <f t="shared" ca="1" si="87"/>
        <v>39.64</v>
      </c>
      <c r="BL250" s="44">
        <f t="shared" ca="1" si="88"/>
        <v>50.25</v>
      </c>
      <c r="BM250" s="44">
        <f t="shared" ca="1" si="89"/>
        <v>83.83</v>
      </c>
      <c r="BN250" s="44">
        <f t="shared" ca="1" si="90"/>
        <v>138.58000000000001</v>
      </c>
      <c r="BO250" s="44">
        <f t="shared" ca="1" si="91"/>
        <v>0</v>
      </c>
      <c r="BP250" s="44">
        <f t="shared" ca="1" si="92"/>
        <v>0</v>
      </c>
      <c r="BQ250" s="44">
        <f t="shared" ca="1" si="93"/>
        <v>0</v>
      </c>
      <c r="BR250" s="44">
        <f t="shared" ca="1" si="94"/>
        <v>0</v>
      </c>
      <c r="BS250" s="44">
        <f t="shared" ca="1" si="95"/>
        <v>0</v>
      </c>
      <c r="BT250" s="44">
        <f t="shared" ca="1" si="96"/>
        <v>0</v>
      </c>
      <c r="BU250" s="44">
        <f t="shared" ca="1" si="97"/>
        <v>0</v>
      </c>
      <c r="BV250" s="44">
        <f t="shared" ca="1" si="98"/>
        <v>0</v>
      </c>
      <c r="BW250" s="44">
        <f t="shared" ca="1" si="99"/>
        <v>0</v>
      </c>
      <c r="BX250" s="44">
        <f t="shared" ca="1" si="100"/>
        <v>0</v>
      </c>
      <c r="BY250" s="44">
        <f t="shared" ca="1" si="101"/>
        <v>0</v>
      </c>
      <c r="BZ250" s="44">
        <f t="shared" ca="1" si="102"/>
        <v>0</v>
      </c>
      <c r="CA250" s="44">
        <f t="shared" ca="1" si="103"/>
        <v>0</v>
      </c>
      <c r="CB250" s="44">
        <f t="shared" ca="1" si="104"/>
        <v>0</v>
      </c>
    </row>
    <row r="251" spans="1:80" x14ac:dyDescent="0.25">
      <c r="A251" s="129">
        <v>184</v>
      </c>
      <c r="B251" s="44"/>
      <c r="C251" s="44">
        <f t="shared" ca="1" si="105"/>
        <v>0</v>
      </c>
      <c r="D251" s="44">
        <f t="shared" ca="1" si="105"/>
        <v>0</v>
      </c>
      <c r="E251" s="44">
        <f t="shared" ca="1" si="105"/>
        <v>0</v>
      </c>
      <c r="F251" s="44">
        <f t="shared" ca="1" si="105"/>
        <v>0</v>
      </c>
      <c r="G251" s="44">
        <f t="shared" ca="1" si="105"/>
        <v>0</v>
      </c>
      <c r="H251" s="44">
        <f t="shared" ca="1" si="105"/>
        <v>0</v>
      </c>
      <c r="I251" s="44">
        <f t="shared" ca="1" si="78"/>
        <v>0</v>
      </c>
      <c r="J251" s="44">
        <f t="shared" ca="1" si="78"/>
        <v>0</v>
      </c>
      <c r="K251" s="44">
        <f t="shared" ca="1" si="78"/>
        <v>0</v>
      </c>
      <c r="L251" s="44">
        <f t="shared" ref="L251:N314" ca="1" si="108">IF(BL251&lt;=0,0,MAX(1,ROUND(BL251,0)))</f>
        <v>0</v>
      </c>
      <c r="M251" s="44">
        <f t="shared" ca="1" si="108"/>
        <v>0</v>
      </c>
      <c r="N251" s="44">
        <f t="shared" ca="1" si="108"/>
        <v>0</v>
      </c>
      <c r="O251" s="44">
        <f t="shared" ca="1" si="107"/>
        <v>0</v>
      </c>
      <c r="P251" s="44">
        <f t="shared" ca="1" si="107"/>
        <v>0</v>
      </c>
      <c r="Q251" s="44">
        <f t="shared" ca="1" si="107"/>
        <v>0</v>
      </c>
      <c r="R251" s="44">
        <f t="shared" ca="1" si="107"/>
        <v>0</v>
      </c>
      <c r="S251" s="44">
        <f t="shared" ca="1" si="107"/>
        <v>0</v>
      </c>
      <c r="T251" s="44">
        <f t="shared" ca="1" si="107"/>
        <v>0</v>
      </c>
      <c r="U251" s="44">
        <f t="shared" ca="1" si="107"/>
        <v>0</v>
      </c>
      <c r="V251" s="44">
        <f t="shared" ca="1" si="107"/>
        <v>0</v>
      </c>
      <c r="W251" s="44">
        <f t="shared" ca="1" si="107"/>
        <v>0</v>
      </c>
      <c r="X251" s="44">
        <f t="shared" ca="1" si="107"/>
        <v>0</v>
      </c>
      <c r="Y251" s="44">
        <f t="shared" ca="1" si="107"/>
        <v>0</v>
      </c>
      <c r="Z251" s="44">
        <f t="shared" ca="1" si="107"/>
        <v>0</v>
      </c>
      <c r="AA251" s="44">
        <f t="shared" ca="1" si="107"/>
        <v>0</v>
      </c>
      <c r="AB251" s="44">
        <f t="shared" ca="1" si="107"/>
        <v>0</v>
      </c>
      <c r="BC251" s="44">
        <f t="shared" ca="1" si="79"/>
        <v>0</v>
      </c>
      <c r="BD251" s="44">
        <f t="shared" ca="1" si="80"/>
        <v>0</v>
      </c>
      <c r="BE251" s="44">
        <f t="shared" ca="1" si="81"/>
        <v>0</v>
      </c>
      <c r="BF251" s="44">
        <f t="shared" ca="1" si="82"/>
        <v>0</v>
      </c>
      <c r="BG251" s="44">
        <f t="shared" ca="1" si="83"/>
        <v>0</v>
      </c>
      <c r="BH251" s="44">
        <f t="shared" ca="1" si="84"/>
        <v>0</v>
      </c>
      <c r="BI251" s="44">
        <f t="shared" ca="1" si="85"/>
        <v>0</v>
      </c>
      <c r="BJ251" s="44">
        <f t="shared" ca="1" si="86"/>
        <v>0</v>
      </c>
      <c r="BK251" s="44">
        <f t="shared" ca="1" si="87"/>
        <v>0</v>
      </c>
      <c r="BL251" s="44">
        <f t="shared" ca="1" si="88"/>
        <v>0</v>
      </c>
      <c r="BM251" s="44">
        <f t="shared" ca="1" si="89"/>
        <v>0</v>
      </c>
      <c r="BN251" s="44">
        <f t="shared" ca="1" si="90"/>
        <v>0</v>
      </c>
      <c r="BO251" s="44">
        <f t="shared" ca="1" si="91"/>
        <v>0</v>
      </c>
      <c r="BP251" s="44">
        <f t="shared" ca="1" si="92"/>
        <v>0</v>
      </c>
      <c r="BQ251" s="44">
        <f t="shared" ca="1" si="93"/>
        <v>0</v>
      </c>
      <c r="BR251" s="44">
        <f t="shared" ca="1" si="94"/>
        <v>0</v>
      </c>
      <c r="BS251" s="44">
        <f t="shared" ca="1" si="95"/>
        <v>0</v>
      </c>
      <c r="BT251" s="44">
        <f t="shared" ca="1" si="96"/>
        <v>0</v>
      </c>
      <c r="BU251" s="44">
        <f t="shared" ca="1" si="97"/>
        <v>0</v>
      </c>
      <c r="BV251" s="44">
        <f t="shared" ca="1" si="98"/>
        <v>0</v>
      </c>
      <c r="BW251" s="44">
        <f t="shared" ca="1" si="99"/>
        <v>0</v>
      </c>
      <c r="BX251" s="44">
        <f t="shared" ca="1" si="100"/>
        <v>0</v>
      </c>
      <c r="BY251" s="44">
        <f t="shared" ca="1" si="101"/>
        <v>0</v>
      </c>
      <c r="BZ251" s="44">
        <f t="shared" ca="1" si="102"/>
        <v>0</v>
      </c>
      <c r="CA251" s="44">
        <f t="shared" ca="1" si="103"/>
        <v>0</v>
      </c>
      <c r="CB251" s="44">
        <f t="shared" ca="1" si="104"/>
        <v>0</v>
      </c>
    </row>
    <row r="252" spans="1:80" x14ac:dyDescent="0.25">
      <c r="A252" s="129">
        <v>185</v>
      </c>
      <c r="B252" s="44"/>
      <c r="C252" s="44">
        <f t="shared" ca="1" si="105"/>
        <v>0</v>
      </c>
      <c r="D252" s="44">
        <f t="shared" ca="1" si="105"/>
        <v>0</v>
      </c>
      <c r="E252" s="44">
        <f t="shared" ca="1" si="105"/>
        <v>0</v>
      </c>
      <c r="F252" s="44">
        <f t="shared" ca="1" si="105"/>
        <v>0</v>
      </c>
      <c r="G252" s="44">
        <f t="shared" ca="1" si="105"/>
        <v>0</v>
      </c>
      <c r="H252" s="44">
        <f t="shared" ca="1" si="105"/>
        <v>0</v>
      </c>
      <c r="I252" s="44">
        <f t="shared" ca="1" si="105"/>
        <v>0</v>
      </c>
      <c r="J252" s="44">
        <f t="shared" ca="1" si="105"/>
        <v>0</v>
      </c>
      <c r="K252" s="44">
        <f t="shared" ca="1" si="105"/>
        <v>0</v>
      </c>
      <c r="L252" s="44">
        <f t="shared" ca="1" si="108"/>
        <v>0</v>
      </c>
      <c r="M252" s="44">
        <f t="shared" ca="1" si="108"/>
        <v>0</v>
      </c>
      <c r="N252" s="44">
        <f t="shared" ca="1" si="108"/>
        <v>0</v>
      </c>
      <c r="O252" s="44">
        <f t="shared" ca="1" si="107"/>
        <v>0</v>
      </c>
      <c r="P252" s="44">
        <f t="shared" ca="1" si="107"/>
        <v>0</v>
      </c>
      <c r="Q252" s="44">
        <f t="shared" ca="1" si="107"/>
        <v>0</v>
      </c>
      <c r="R252" s="44">
        <f t="shared" ca="1" si="107"/>
        <v>0</v>
      </c>
      <c r="S252" s="44">
        <f t="shared" ca="1" si="107"/>
        <v>0</v>
      </c>
      <c r="T252" s="44">
        <f t="shared" ca="1" si="107"/>
        <v>0</v>
      </c>
      <c r="U252" s="44">
        <f t="shared" ca="1" si="107"/>
        <v>0</v>
      </c>
      <c r="V252" s="44">
        <f t="shared" ca="1" si="107"/>
        <v>0</v>
      </c>
      <c r="W252" s="44">
        <f t="shared" ca="1" si="107"/>
        <v>0</v>
      </c>
      <c r="X252" s="44">
        <f t="shared" ca="1" si="107"/>
        <v>0</v>
      </c>
      <c r="Y252" s="44">
        <f t="shared" ca="1" si="107"/>
        <v>0</v>
      </c>
      <c r="Z252" s="44">
        <f t="shared" ca="1" si="107"/>
        <v>0</v>
      </c>
      <c r="AA252" s="44">
        <f t="shared" ca="1" si="107"/>
        <v>0</v>
      </c>
      <c r="AB252" s="44">
        <f t="shared" ca="1" si="107"/>
        <v>0</v>
      </c>
      <c r="BC252" s="44">
        <f t="shared" ca="1" si="79"/>
        <v>0</v>
      </c>
      <c r="BD252" s="44">
        <f t="shared" ca="1" si="80"/>
        <v>0</v>
      </c>
      <c r="BE252" s="44">
        <f t="shared" ca="1" si="81"/>
        <v>0</v>
      </c>
      <c r="BF252" s="44">
        <f t="shared" ca="1" si="82"/>
        <v>0</v>
      </c>
      <c r="BG252" s="44">
        <f t="shared" ca="1" si="83"/>
        <v>0</v>
      </c>
      <c r="BH252" s="44">
        <f t="shared" ca="1" si="84"/>
        <v>0</v>
      </c>
      <c r="BI252" s="44">
        <f t="shared" ca="1" si="85"/>
        <v>0</v>
      </c>
      <c r="BJ252" s="44">
        <f t="shared" ca="1" si="86"/>
        <v>0</v>
      </c>
      <c r="BK252" s="44">
        <f t="shared" ca="1" si="87"/>
        <v>0</v>
      </c>
      <c r="BL252" s="44">
        <f t="shared" ca="1" si="88"/>
        <v>0</v>
      </c>
      <c r="BM252" s="44">
        <f t="shared" ca="1" si="89"/>
        <v>0</v>
      </c>
      <c r="BN252" s="44">
        <f t="shared" ca="1" si="90"/>
        <v>0</v>
      </c>
      <c r="BO252" s="44">
        <f t="shared" ca="1" si="91"/>
        <v>0</v>
      </c>
      <c r="BP252" s="44">
        <f t="shared" ca="1" si="92"/>
        <v>0</v>
      </c>
      <c r="BQ252" s="44">
        <f t="shared" ca="1" si="93"/>
        <v>0</v>
      </c>
      <c r="BR252" s="44">
        <f t="shared" ca="1" si="94"/>
        <v>0</v>
      </c>
      <c r="BS252" s="44">
        <f t="shared" ca="1" si="95"/>
        <v>0</v>
      </c>
      <c r="BT252" s="44">
        <f t="shared" ca="1" si="96"/>
        <v>0</v>
      </c>
      <c r="BU252" s="44">
        <f t="shared" ca="1" si="97"/>
        <v>0</v>
      </c>
      <c r="BV252" s="44">
        <f t="shared" ca="1" si="98"/>
        <v>0</v>
      </c>
      <c r="BW252" s="44">
        <f t="shared" ca="1" si="99"/>
        <v>0</v>
      </c>
      <c r="BX252" s="44">
        <f t="shared" ca="1" si="100"/>
        <v>0</v>
      </c>
      <c r="BY252" s="44">
        <f t="shared" ca="1" si="101"/>
        <v>0</v>
      </c>
      <c r="BZ252" s="44">
        <f t="shared" ca="1" si="102"/>
        <v>0</v>
      </c>
      <c r="CA252" s="44">
        <f t="shared" ca="1" si="103"/>
        <v>0</v>
      </c>
      <c r="CB252" s="44">
        <f t="shared" ca="1" si="104"/>
        <v>0</v>
      </c>
    </row>
    <row r="253" spans="1:80" x14ac:dyDescent="0.25">
      <c r="A253" s="129">
        <v>186</v>
      </c>
      <c r="B253" s="44"/>
      <c r="C253" s="44">
        <f t="shared" ref="C253:K282" ca="1" si="109">IF(BC253&lt;=0,0,MAX(1,ROUND(BC253,0)))</f>
        <v>0</v>
      </c>
      <c r="D253" s="44">
        <f t="shared" ca="1" si="109"/>
        <v>0</v>
      </c>
      <c r="E253" s="44">
        <f t="shared" ca="1" si="109"/>
        <v>0</v>
      </c>
      <c r="F253" s="44">
        <f t="shared" ca="1" si="109"/>
        <v>0</v>
      </c>
      <c r="G253" s="44">
        <f t="shared" ca="1" si="109"/>
        <v>0</v>
      </c>
      <c r="H253" s="44">
        <f t="shared" ca="1" si="109"/>
        <v>0</v>
      </c>
      <c r="I253" s="44">
        <f t="shared" ca="1" si="109"/>
        <v>0</v>
      </c>
      <c r="J253" s="44">
        <f t="shared" ca="1" si="109"/>
        <v>0</v>
      </c>
      <c r="K253" s="44">
        <f t="shared" ca="1" si="109"/>
        <v>0</v>
      </c>
      <c r="L253" s="44">
        <f t="shared" ca="1" si="108"/>
        <v>0</v>
      </c>
      <c r="M253" s="44">
        <f t="shared" ca="1" si="108"/>
        <v>0</v>
      </c>
      <c r="N253" s="44">
        <f t="shared" ca="1" si="108"/>
        <v>0</v>
      </c>
      <c r="O253" s="44">
        <f t="shared" ca="1" si="107"/>
        <v>0</v>
      </c>
      <c r="P253" s="44">
        <f t="shared" ca="1" si="107"/>
        <v>0</v>
      </c>
      <c r="Q253" s="44">
        <f t="shared" ca="1" si="107"/>
        <v>0</v>
      </c>
      <c r="R253" s="44">
        <f t="shared" ca="1" si="107"/>
        <v>0</v>
      </c>
      <c r="S253" s="44">
        <f t="shared" ca="1" si="107"/>
        <v>0</v>
      </c>
      <c r="T253" s="44">
        <f t="shared" ca="1" si="107"/>
        <v>0</v>
      </c>
      <c r="U253" s="44">
        <f t="shared" ca="1" si="107"/>
        <v>0</v>
      </c>
      <c r="V253" s="44">
        <f t="shared" ca="1" si="107"/>
        <v>0</v>
      </c>
      <c r="W253" s="44">
        <f t="shared" ca="1" si="107"/>
        <v>0</v>
      </c>
      <c r="X253" s="44">
        <f t="shared" ca="1" si="107"/>
        <v>0</v>
      </c>
      <c r="Y253" s="44">
        <f t="shared" ca="1" si="107"/>
        <v>0</v>
      </c>
      <c r="Z253" s="44">
        <f t="shared" ca="1" si="107"/>
        <v>0</v>
      </c>
      <c r="AA253" s="44">
        <f t="shared" ca="1" si="107"/>
        <v>0</v>
      </c>
      <c r="AB253" s="44">
        <f t="shared" ca="1" si="107"/>
        <v>0</v>
      </c>
      <c r="BC253" s="44">
        <f t="shared" ca="1" si="79"/>
        <v>0</v>
      </c>
      <c r="BD253" s="44">
        <f t="shared" ca="1" si="80"/>
        <v>0</v>
      </c>
      <c r="BE253" s="44">
        <f t="shared" ca="1" si="81"/>
        <v>0</v>
      </c>
      <c r="BF253" s="44">
        <f t="shared" ca="1" si="82"/>
        <v>0</v>
      </c>
      <c r="BG253" s="44">
        <f t="shared" ca="1" si="83"/>
        <v>0</v>
      </c>
      <c r="BH253" s="44">
        <f t="shared" ca="1" si="84"/>
        <v>0</v>
      </c>
      <c r="BI253" s="44">
        <f t="shared" ca="1" si="85"/>
        <v>0</v>
      </c>
      <c r="BJ253" s="44">
        <f t="shared" ca="1" si="86"/>
        <v>0</v>
      </c>
      <c r="BK253" s="44">
        <f t="shared" ca="1" si="87"/>
        <v>0</v>
      </c>
      <c r="BL253" s="44">
        <f t="shared" ca="1" si="88"/>
        <v>0</v>
      </c>
      <c r="BM253" s="44">
        <f t="shared" ca="1" si="89"/>
        <v>0</v>
      </c>
      <c r="BN253" s="44">
        <f t="shared" ca="1" si="90"/>
        <v>0</v>
      </c>
      <c r="BO253" s="44">
        <f t="shared" ca="1" si="91"/>
        <v>0</v>
      </c>
      <c r="BP253" s="44">
        <f t="shared" ca="1" si="92"/>
        <v>0</v>
      </c>
      <c r="BQ253" s="44">
        <f t="shared" ca="1" si="93"/>
        <v>0</v>
      </c>
      <c r="BR253" s="44">
        <f t="shared" ca="1" si="94"/>
        <v>0</v>
      </c>
      <c r="BS253" s="44">
        <f t="shared" ca="1" si="95"/>
        <v>0</v>
      </c>
      <c r="BT253" s="44">
        <f t="shared" ca="1" si="96"/>
        <v>0</v>
      </c>
      <c r="BU253" s="44">
        <f t="shared" ca="1" si="97"/>
        <v>0</v>
      </c>
      <c r="BV253" s="44">
        <f t="shared" ca="1" si="98"/>
        <v>0</v>
      </c>
      <c r="BW253" s="44">
        <f t="shared" ca="1" si="99"/>
        <v>0</v>
      </c>
      <c r="BX253" s="44">
        <f t="shared" ca="1" si="100"/>
        <v>0</v>
      </c>
      <c r="BY253" s="44">
        <f t="shared" ca="1" si="101"/>
        <v>0</v>
      </c>
      <c r="BZ253" s="44">
        <f t="shared" ca="1" si="102"/>
        <v>0</v>
      </c>
      <c r="CA253" s="44">
        <f t="shared" ca="1" si="103"/>
        <v>0</v>
      </c>
      <c r="CB253" s="44">
        <f t="shared" ca="1" si="104"/>
        <v>0</v>
      </c>
    </row>
    <row r="254" spans="1:80" x14ac:dyDescent="0.25">
      <c r="A254" s="129">
        <v>187</v>
      </c>
      <c r="B254" s="44"/>
      <c r="C254" s="44">
        <f t="shared" ca="1" si="109"/>
        <v>122</v>
      </c>
      <c r="D254" s="44">
        <f t="shared" ca="1" si="109"/>
        <v>123</v>
      </c>
      <c r="E254" s="44">
        <f t="shared" ca="1" si="109"/>
        <v>122</v>
      </c>
      <c r="F254" s="44">
        <f t="shared" ca="1" si="109"/>
        <v>101</v>
      </c>
      <c r="G254" s="44">
        <f t="shared" ca="1" si="109"/>
        <v>87</v>
      </c>
      <c r="H254" s="44">
        <f t="shared" ca="1" si="109"/>
        <v>77</v>
      </c>
      <c r="I254" s="44">
        <f t="shared" ca="1" si="109"/>
        <v>68</v>
      </c>
      <c r="J254" s="44">
        <f t="shared" ca="1" si="109"/>
        <v>62</v>
      </c>
      <c r="K254" s="44">
        <f t="shared" ca="1" si="109"/>
        <v>61</v>
      </c>
      <c r="L254" s="44">
        <f t="shared" ca="1" si="108"/>
        <v>68</v>
      </c>
      <c r="M254" s="44">
        <f t="shared" ca="1" si="108"/>
        <v>86</v>
      </c>
      <c r="N254" s="44">
        <f t="shared" ca="1" si="108"/>
        <v>112</v>
      </c>
      <c r="O254" s="44">
        <f t="shared" ca="1" si="107"/>
        <v>0</v>
      </c>
      <c r="P254" s="44">
        <f t="shared" ca="1" si="107"/>
        <v>0</v>
      </c>
      <c r="Q254" s="44">
        <f t="shared" ca="1" si="107"/>
        <v>0</v>
      </c>
      <c r="R254" s="44">
        <f t="shared" ca="1" si="107"/>
        <v>0</v>
      </c>
      <c r="S254" s="44">
        <f t="shared" ca="1" si="107"/>
        <v>0</v>
      </c>
      <c r="T254" s="44">
        <f t="shared" ca="1" si="107"/>
        <v>0</v>
      </c>
      <c r="U254" s="44">
        <f t="shared" ca="1" si="107"/>
        <v>0</v>
      </c>
      <c r="V254" s="44">
        <f t="shared" ca="1" si="107"/>
        <v>0</v>
      </c>
      <c r="W254" s="44">
        <f t="shared" ca="1" si="107"/>
        <v>0</v>
      </c>
      <c r="X254" s="44">
        <f t="shared" ca="1" si="107"/>
        <v>0</v>
      </c>
      <c r="Y254" s="44">
        <f t="shared" ca="1" si="107"/>
        <v>0</v>
      </c>
      <c r="Z254" s="44">
        <f t="shared" ca="1" si="107"/>
        <v>0</v>
      </c>
      <c r="AA254" s="44">
        <f t="shared" ca="1" si="107"/>
        <v>0</v>
      </c>
      <c r="AB254" s="44">
        <f t="shared" ca="1" si="107"/>
        <v>0</v>
      </c>
      <c r="BC254" s="44">
        <f t="shared" ca="1" si="79"/>
        <v>122.14</v>
      </c>
      <c r="BD254" s="44">
        <f t="shared" ca="1" si="80"/>
        <v>123.09</v>
      </c>
      <c r="BE254" s="44">
        <f t="shared" ca="1" si="81"/>
        <v>122.15</v>
      </c>
      <c r="BF254" s="44">
        <f t="shared" ca="1" si="82"/>
        <v>101.02</v>
      </c>
      <c r="BG254" s="44">
        <f t="shared" ca="1" si="83"/>
        <v>86.58</v>
      </c>
      <c r="BH254" s="44">
        <f t="shared" ca="1" si="84"/>
        <v>76.8</v>
      </c>
      <c r="BI254" s="44">
        <f t="shared" ca="1" si="85"/>
        <v>67.72</v>
      </c>
      <c r="BJ254" s="44">
        <f t="shared" ca="1" si="86"/>
        <v>61.75</v>
      </c>
      <c r="BK254" s="44">
        <f t="shared" ca="1" si="87"/>
        <v>61.31</v>
      </c>
      <c r="BL254" s="44">
        <f t="shared" ca="1" si="88"/>
        <v>67.58</v>
      </c>
      <c r="BM254" s="44">
        <f t="shared" ca="1" si="89"/>
        <v>86.05</v>
      </c>
      <c r="BN254" s="44">
        <f t="shared" ca="1" si="90"/>
        <v>112.41</v>
      </c>
      <c r="BO254" s="44">
        <f t="shared" ca="1" si="91"/>
        <v>0</v>
      </c>
      <c r="BP254" s="44">
        <f t="shared" ca="1" si="92"/>
        <v>0</v>
      </c>
      <c r="BQ254" s="44">
        <f t="shared" ca="1" si="93"/>
        <v>0</v>
      </c>
      <c r="BR254" s="44">
        <f t="shared" ca="1" si="94"/>
        <v>0</v>
      </c>
      <c r="BS254" s="44">
        <f t="shared" ca="1" si="95"/>
        <v>0</v>
      </c>
      <c r="BT254" s="44">
        <f t="shared" ca="1" si="96"/>
        <v>0</v>
      </c>
      <c r="BU254" s="44">
        <f t="shared" ca="1" si="97"/>
        <v>0</v>
      </c>
      <c r="BV254" s="44">
        <f t="shared" ca="1" si="98"/>
        <v>0</v>
      </c>
      <c r="BW254" s="44">
        <f t="shared" ca="1" si="99"/>
        <v>0</v>
      </c>
      <c r="BX254" s="44">
        <f t="shared" ca="1" si="100"/>
        <v>0</v>
      </c>
      <c r="BY254" s="44">
        <f t="shared" ca="1" si="101"/>
        <v>0</v>
      </c>
      <c r="BZ254" s="44">
        <f t="shared" ca="1" si="102"/>
        <v>0</v>
      </c>
      <c r="CA254" s="44">
        <f t="shared" ca="1" si="103"/>
        <v>0</v>
      </c>
      <c r="CB254" s="44">
        <f t="shared" ca="1" si="104"/>
        <v>0</v>
      </c>
    </row>
    <row r="255" spans="1:80" x14ac:dyDescent="0.25">
      <c r="A255" s="129">
        <v>188</v>
      </c>
      <c r="B255" s="44"/>
      <c r="C255" s="44">
        <f t="shared" ca="1" si="109"/>
        <v>777</v>
      </c>
      <c r="D255" s="44">
        <f t="shared" ca="1" si="109"/>
        <v>581</v>
      </c>
      <c r="E255" s="44">
        <f t="shared" ca="1" si="109"/>
        <v>474</v>
      </c>
      <c r="F255" s="44">
        <f t="shared" ca="1" si="109"/>
        <v>322</v>
      </c>
      <c r="G255" s="44">
        <f t="shared" ca="1" si="109"/>
        <v>195</v>
      </c>
      <c r="H255" s="44">
        <f t="shared" ca="1" si="109"/>
        <v>154</v>
      </c>
      <c r="I255" s="44">
        <f t="shared" ca="1" si="109"/>
        <v>130</v>
      </c>
      <c r="J255" s="44">
        <f t="shared" ca="1" si="109"/>
        <v>110</v>
      </c>
      <c r="K255" s="44">
        <f t="shared" ca="1" si="109"/>
        <v>100</v>
      </c>
      <c r="L255" s="44">
        <f t="shared" ca="1" si="108"/>
        <v>159</v>
      </c>
      <c r="M255" s="44">
        <f t="shared" ca="1" si="108"/>
        <v>448</v>
      </c>
      <c r="N255" s="44">
        <f t="shared" ca="1" si="108"/>
        <v>857</v>
      </c>
      <c r="O255" s="44">
        <f t="shared" ca="1" si="107"/>
        <v>0</v>
      </c>
      <c r="P255" s="44">
        <f t="shared" ca="1" si="107"/>
        <v>0</v>
      </c>
      <c r="Q255" s="44">
        <f t="shared" ca="1" si="107"/>
        <v>0</v>
      </c>
      <c r="R255" s="44">
        <f t="shared" ca="1" si="107"/>
        <v>0</v>
      </c>
      <c r="S255" s="44">
        <f t="shared" ca="1" si="107"/>
        <v>0</v>
      </c>
      <c r="T255" s="44">
        <f t="shared" ca="1" si="107"/>
        <v>0</v>
      </c>
      <c r="U255" s="44">
        <f t="shared" ca="1" si="107"/>
        <v>0</v>
      </c>
      <c r="V255" s="44">
        <f t="shared" ca="1" si="107"/>
        <v>0</v>
      </c>
      <c r="W255" s="44">
        <f t="shared" ca="1" si="107"/>
        <v>0</v>
      </c>
      <c r="X255" s="44">
        <f t="shared" ca="1" si="107"/>
        <v>0</v>
      </c>
      <c r="Y255" s="44">
        <f t="shared" ca="1" si="107"/>
        <v>0</v>
      </c>
      <c r="Z255" s="44">
        <f t="shared" ca="1" si="107"/>
        <v>0</v>
      </c>
      <c r="AA255" s="44">
        <f t="shared" ca="1" si="107"/>
        <v>0</v>
      </c>
      <c r="AB255" s="44">
        <f t="shared" ca="1" si="107"/>
        <v>0</v>
      </c>
      <c r="BC255" s="44">
        <f t="shared" ca="1" si="79"/>
        <v>777.13</v>
      </c>
      <c r="BD255" s="44">
        <f t="shared" ca="1" si="80"/>
        <v>580.66999999999996</v>
      </c>
      <c r="BE255" s="44">
        <f t="shared" ca="1" si="81"/>
        <v>473.93</v>
      </c>
      <c r="BF255" s="44">
        <f t="shared" ca="1" si="82"/>
        <v>322.3</v>
      </c>
      <c r="BG255" s="44">
        <f t="shared" ca="1" si="83"/>
        <v>194.87</v>
      </c>
      <c r="BH255" s="44">
        <f t="shared" ca="1" si="84"/>
        <v>154.4</v>
      </c>
      <c r="BI255" s="44">
        <f t="shared" ca="1" si="85"/>
        <v>130.21</v>
      </c>
      <c r="BJ255" s="44">
        <f t="shared" ca="1" si="86"/>
        <v>110.11</v>
      </c>
      <c r="BK255" s="44">
        <f t="shared" ca="1" si="87"/>
        <v>99.92</v>
      </c>
      <c r="BL255" s="44">
        <f t="shared" ca="1" si="88"/>
        <v>158.78</v>
      </c>
      <c r="BM255" s="44">
        <f t="shared" ca="1" si="89"/>
        <v>448.32</v>
      </c>
      <c r="BN255" s="44">
        <f t="shared" ca="1" si="90"/>
        <v>857.25</v>
      </c>
      <c r="BO255" s="44">
        <f t="shared" ca="1" si="91"/>
        <v>0</v>
      </c>
      <c r="BP255" s="44">
        <f t="shared" ca="1" si="92"/>
        <v>0</v>
      </c>
      <c r="BQ255" s="44">
        <f t="shared" ca="1" si="93"/>
        <v>0</v>
      </c>
      <c r="BR255" s="44">
        <f t="shared" ca="1" si="94"/>
        <v>0</v>
      </c>
      <c r="BS255" s="44">
        <f t="shared" ca="1" si="95"/>
        <v>0</v>
      </c>
      <c r="BT255" s="44">
        <f t="shared" ca="1" si="96"/>
        <v>0</v>
      </c>
      <c r="BU255" s="44">
        <f t="shared" ca="1" si="97"/>
        <v>0</v>
      </c>
      <c r="BV255" s="44">
        <f t="shared" ca="1" si="98"/>
        <v>0</v>
      </c>
      <c r="BW255" s="44">
        <f t="shared" ca="1" si="99"/>
        <v>0</v>
      </c>
      <c r="BX255" s="44">
        <f t="shared" ca="1" si="100"/>
        <v>0</v>
      </c>
      <c r="BY255" s="44">
        <f t="shared" ca="1" si="101"/>
        <v>0</v>
      </c>
      <c r="BZ255" s="44">
        <f t="shared" ca="1" si="102"/>
        <v>0</v>
      </c>
      <c r="CA255" s="44">
        <f t="shared" ca="1" si="103"/>
        <v>0</v>
      </c>
      <c r="CB255" s="44">
        <f t="shared" ca="1" si="104"/>
        <v>0</v>
      </c>
    </row>
    <row r="256" spans="1:80" x14ac:dyDescent="0.25">
      <c r="A256" s="129">
        <v>189</v>
      </c>
      <c r="B256" s="44"/>
      <c r="C256" s="44">
        <f t="shared" ca="1" si="109"/>
        <v>0</v>
      </c>
      <c r="D256" s="44">
        <f t="shared" ca="1" si="109"/>
        <v>0</v>
      </c>
      <c r="E256" s="44">
        <f t="shared" ca="1" si="109"/>
        <v>0</v>
      </c>
      <c r="F256" s="44">
        <f t="shared" ca="1" si="109"/>
        <v>0</v>
      </c>
      <c r="G256" s="44">
        <f t="shared" ca="1" si="109"/>
        <v>0</v>
      </c>
      <c r="H256" s="44">
        <f t="shared" ca="1" si="109"/>
        <v>0</v>
      </c>
      <c r="I256" s="44">
        <f t="shared" ca="1" si="109"/>
        <v>0</v>
      </c>
      <c r="J256" s="44">
        <f t="shared" ca="1" si="109"/>
        <v>0</v>
      </c>
      <c r="K256" s="44">
        <f t="shared" ca="1" si="109"/>
        <v>0</v>
      </c>
      <c r="L256" s="44">
        <f t="shared" ca="1" si="108"/>
        <v>0</v>
      </c>
      <c r="M256" s="44">
        <f t="shared" ca="1" si="108"/>
        <v>0</v>
      </c>
      <c r="N256" s="44">
        <f t="shared" ca="1" si="108"/>
        <v>0</v>
      </c>
      <c r="O256" s="44">
        <f t="shared" ca="1" si="107"/>
        <v>0</v>
      </c>
      <c r="P256" s="44">
        <f t="shared" ca="1" si="107"/>
        <v>0</v>
      </c>
      <c r="Q256" s="44">
        <f t="shared" ca="1" si="107"/>
        <v>0</v>
      </c>
      <c r="R256" s="44">
        <f t="shared" ca="1" si="107"/>
        <v>0</v>
      </c>
      <c r="S256" s="44">
        <f t="shared" ca="1" si="107"/>
        <v>0</v>
      </c>
      <c r="T256" s="44">
        <f t="shared" ca="1" si="107"/>
        <v>0</v>
      </c>
      <c r="U256" s="44">
        <f t="shared" ca="1" si="107"/>
        <v>0</v>
      </c>
      <c r="V256" s="44">
        <f t="shared" ca="1" si="107"/>
        <v>0</v>
      </c>
      <c r="W256" s="44">
        <f t="shared" ca="1" si="107"/>
        <v>0</v>
      </c>
      <c r="X256" s="44">
        <f t="shared" ca="1" si="107"/>
        <v>0</v>
      </c>
      <c r="Y256" s="44">
        <f t="shared" ca="1" si="107"/>
        <v>0</v>
      </c>
      <c r="Z256" s="44">
        <f t="shared" ca="1" si="107"/>
        <v>0</v>
      </c>
      <c r="AA256" s="44">
        <f t="shared" ca="1" si="107"/>
        <v>0</v>
      </c>
      <c r="AB256" s="44">
        <f t="shared" ca="1" si="107"/>
        <v>0</v>
      </c>
      <c r="BC256" s="44">
        <f t="shared" ca="1" si="79"/>
        <v>0</v>
      </c>
      <c r="BD256" s="44">
        <f t="shared" ca="1" si="80"/>
        <v>0</v>
      </c>
      <c r="BE256" s="44">
        <f t="shared" ca="1" si="81"/>
        <v>0</v>
      </c>
      <c r="BF256" s="44">
        <f t="shared" ca="1" si="82"/>
        <v>0</v>
      </c>
      <c r="BG256" s="44">
        <f t="shared" ca="1" si="83"/>
        <v>0</v>
      </c>
      <c r="BH256" s="44">
        <f t="shared" ca="1" si="84"/>
        <v>0</v>
      </c>
      <c r="BI256" s="44">
        <f t="shared" ca="1" si="85"/>
        <v>0</v>
      </c>
      <c r="BJ256" s="44">
        <f t="shared" ca="1" si="86"/>
        <v>0</v>
      </c>
      <c r="BK256" s="44">
        <f t="shared" ca="1" si="87"/>
        <v>0</v>
      </c>
      <c r="BL256" s="44">
        <f t="shared" ca="1" si="88"/>
        <v>0</v>
      </c>
      <c r="BM256" s="44">
        <f t="shared" ca="1" si="89"/>
        <v>0</v>
      </c>
      <c r="BN256" s="44">
        <f t="shared" ca="1" si="90"/>
        <v>0</v>
      </c>
      <c r="BO256" s="44">
        <f t="shared" ca="1" si="91"/>
        <v>0</v>
      </c>
      <c r="BP256" s="44">
        <f t="shared" ca="1" si="92"/>
        <v>0</v>
      </c>
      <c r="BQ256" s="44">
        <f t="shared" ca="1" si="93"/>
        <v>0</v>
      </c>
      <c r="BR256" s="44">
        <f t="shared" ca="1" si="94"/>
        <v>0</v>
      </c>
      <c r="BS256" s="44">
        <f t="shared" ca="1" si="95"/>
        <v>0</v>
      </c>
      <c r="BT256" s="44">
        <f t="shared" ca="1" si="96"/>
        <v>0</v>
      </c>
      <c r="BU256" s="44">
        <f t="shared" ca="1" si="97"/>
        <v>0</v>
      </c>
      <c r="BV256" s="44">
        <f t="shared" ca="1" si="98"/>
        <v>0</v>
      </c>
      <c r="BW256" s="44">
        <f t="shared" ca="1" si="99"/>
        <v>0</v>
      </c>
      <c r="BX256" s="44">
        <f t="shared" ca="1" si="100"/>
        <v>0</v>
      </c>
      <c r="BY256" s="44">
        <f t="shared" ca="1" si="101"/>
        <v>0</v>
      </c>
      <c r="BZ256" s="44">
        <f t="shared" ca="1" si="102"/>
        <v>0</v>
      </c>
      <c r="CA256" s="44">
        <f t="shared" ca="1" si="103"/>
        <v>0</v>
      </c>
      <c r="CB256" s="44">
        <f t="shared" ca="1" si="104"/>
        <v>0</v>
      </c>
    </row>
    <row r="257" spans="1:80" x14ac:dyDescent="0.25">
      <c r="A257" s="129">
        <v>190</v>
      </c>
      <c r="B257" s="44"/>
      <c r="C257" s="44">
        <f t="shared" ca="1" si="109"/>
        <v>638</v>
      </c>
      <c r="D257" s="44">
        <f t="shared" ca="1" si="109"/>
        <v>709</v>
      </c>
      <c r="E257" s="44">
        <f t="shared" ca="1" si="109"/>
        <v>757</v>
      </c>
      <c r="F257" s="44">
        <f t="shared" ca="1" si="109"/>
        <v>667</v>
      </c>
      <c r="G257" s="44">
        <f t="shared" ca="1" si="109"/>
        <v>430</v>
      </c>
      <c r="H257" s="44">
        <f t="shared" ca="1" si="109"/>
        <v>301</v>
      </c>
      <c r="I257" s="44">
        <f t="shared" ca="1" si="109"/>
        <v>259</v>
      </c>
      <c r="J257" s="44">
        <f t="shared" ca="1" si="109"/>
        <v>237</v>
      </c>
      <c r="K257" s="44">
        <f t="shared" ca="1" si="109"/>
        <v>231</v>
      </c>
      <c r="L257" s="44">
        <f t="shared" ca="1" si="108"/>
        <v>279</v>
      </c>
      <c r="M257" s="44">
        <f t="shared" ca="1" si="108"/>
        <v>390</v>
      </c>
      <c r="N257" s="44">
        <f t="shared" ca="1" si="108"/>
        <v>521</v>
      </c>
      <c r="O257" s="44">
        <f t="shared" ca="1" si="107"/>
        <v>0</v>
      </c>
      <c r="P257" s="44">
        <f t="shared" ca="1" si="107"/>
        <v>0</v>
      </c>
      <c r="Q257" s="44">
        <f t="shared" ca="1" si="107"/>
        <v>0</v>
      </c>
      <c r="R257" s="44">
        <f t="shared" ca="1" si="107"/>
        <v>0</v>
      </c>
      <c r="S257" s="44">
        <f t="shared" ca="1" si="107"/>
        <v>0</v>
      </c>
      <c r="T257" s="44">
        <f t="shared" ca="1" si="107"/>
        <v>0</v>
      </c>
      <c r="U257" s="44">
        <f t="shared" ca="1" si="107"/>
        <v>0</v>
      </c>
      <c r="V257" s="44">
        <f t="shared" ca="1" si="107"/>
        <v>0</v>
      </c>
      <c r="W257" s="44">
        <f t="shared" ca="1" si="107"/>
        <v>0</v>
      </c>
      <c r="X257" s="44">
        <f t="shared" ca="1" si="107"/>
        <v>0</v>
      </c>
      <c r="Y257" s="44">
        <f t="shared" ca="1" si="107"/>
        <v>0</v>
      </c>
      <c r="Z257" s="44">
        <f t="shared" ca="1" si="107"/>
        <v>0</v>
      </c>
      <c r="AA257" s="44">
        <f t="shared" ca="1" si="107"/>
        <v>0</v>
      </c>
      <c r="AB257" s="44">
        <f t="shared" ca="1" si="107"/>
        <v>0</v>
      </c>
      <c r="BC257" s="44">
        <f t="shared" ca="1" si="79"/>
        <v>638.23</v>
      </c>
      <c r="BD257" s="44">
        <f t="shared" ca="1" si="80"/>
        <v>709</v>
      </c>
      <c r="BE257" s="44">
        <f t="shared" ca="1" si="81"/>
        <v>756.89</v>
      </c>
      <c r="BF257" s="44">
        <f t="shared" ca="1" si="82"/>
        <v>666.72</v>
      </c>
      <c r="BG257" s="44">
        <f t="shared" ca="1" si="83"/>
        <v>430.18</v>
      </c>
      <c r="BH257" s="44">
        <f t="shared" ca="1" si="84"/>
        <v>301.01</v>
      </c>
      <c r="BI257" s="44">
        <f t="shared" ca="1" si="85"/>
        <v>259.39999999999998</v>
      </c>
      <c r="BJ257" s="44">
        <f t="shared" ca="1" si="86"/>
        <v>236.65</v>
      </c>
      <c r="BK257" s="44">
        <f t="shared" ca="1" si="87"/>
        <v>230.98</v>
      </c>
      <c r="BL257" s="44">
        <f t="shared" ca="1" si="88"/>
        <v>279.08</v>
      </c>
      <c r="BM257" s="44">
        <f t="shared" ca="1" si="89"/>
        <v>389.82</v>
      </c>
      <c r="BN257" s="44">
        <f t="shared" ca="1" si="90"/>
        <v>521.24</v>
      </c>
      <c r="BO257" s="44">
        <f t="shared" ca="1" si="91"/>
        <v>0</v>
      </c>
      <c r="BP257" s="44">
        <f t="shared" ca="1" si="92"/>
        <v>0</v>
      </c>
      <c r="BQ257" s="44">
        <f t="shared" ca="1" si="93"/>
        <v>0</v>
      </c>
      <c r="BR257" s="44">
        <f t="shared" ca="1" si="94"/>
        <v>0</v>
      </c>
      <c r="BS257" s="44">
        <f t="shared" ca="1" si="95"/>
        <v>0</v>
      </c>
      <c r="BT257" s="44">
        <f t="shared" ca="1" si="96"/>
        <v>0</v>
      </c>
      <c r="BU257" s="44">
        <f t="shared" ca="1" si="97"/>
        <v>0</v>
      </c>
      <c r="BV257" s="44">
        <f t="shared" ca="1" si="98"/>
        <v>0</v>
      </c>
      <c r="BW257" s="44">
        <f t="shared" ca="1" si="99"/>
        <v>0</v>
      </c>
      <c r="BX257" s="44">
        <f t="shared" ca="1" si="100"/>
        <v>0</v>
      </c>
      <c r="BY257" s="44">
        <f t="shared" ca="1" si="101"/>
        <v>0</v>
      </c>
      <c r="BZ257" s="44">
        <f t="shared" ca="1" si="102"/>
        <v>0</v>
      </c>
      <c r="CA257" s="44">
        <f t="shared" ca="1" si="103"/>
        <v>0</v>
      </c>
      <c r="CB257" s="44">
        <f t="shared" ca="1" si="104"/>
        <v>0</v>
      </c>
    </row>
    <row r="258" spans="1:80" x14ac:dyDescent="0.25">
      <c r="A258" s="129">
        <v>191</v>
      </c>
      <c r="B258" s="44"/>
      <c r="C258" s="44">
        <f t="shared" ca="1" si="109"/>
        <v>1538</v>
      </c>
      <c r="D258" s="44">
        <f t="shared" ca="1" si="109"/>
        <v>1749</v>
      </c>
      <c r="E258" s="44">
        <f t="shared" ca="1" si="109"/>
        <v>1627</v>
      </c>
      <c r="F258" s="44">
        <f t="shared" ca="1" si="109"/>
        <v>1155</v>
      </c>
      <c r="G258" s="44">
        <f t="shared" ca="1" si="109"/>
        <v>614</v>
      </c>
      <c r="H258" s="44">
        <f t="shared" ca="1" si="109"/>
        <v>424</v>
      </c>
      <c r="I258" s="44">
        <f t="shared" ca="1" si="109"/>
        <v>320</v>
      </c>
      <c r="J258" s="44">
        <f t="shared" ca="1" si="109"/>
        <v>249</v>
      </c>
      <c r="K258" s="44">
        <f t="shared" ca="1" si="109"/>
        <v>234</v>
      </c>
      <c r="L258" s="44">
        <f t="shared" ca="1" si="108"/>
        <v>340</v>
      </c>
      <c r="M258" s="44">
        <f t="shared" ca="1" si="108"/>
        <v>620</v>
      </c>
      <c r="N258" s="44">
        <f t="shared" ca="1" si="108"/>
        <v>1151</v>
      </c>
      <c r="O258" s="44">
        <f t="shared" ca="1" si="107"/>
        <v>0</v>
      </c>
      <c r="P258" s="44">
        <f t="shared" ca="1" si="107"/>
        <v>0</v>
      </c>
      <c r="Q258" s="44">
        <f t="shared" ca="1" si="107"/>
        <v>0</v>
      </c>
      <c r="R258" s="44">
        <f t="shared" ca="1" si="107"/>
        <v>0</v>
      </c>
      <c r="S258" s="44">
        <f t="shared" ca="1" si="107"/>
        <v>0</v>
      </c>
      <c r="T258" s="44">
        <f t="shared" ca="1" si="107"/>
        <v>0</v>
      </c>
      <c r="U258" s="44">
        <f t="shared" ca="1" si="107"/>
        <v>0</v>
      </c>
      <c r="V258" s="44">
        <f t="shared" ca="1" si="107"/>
        <v>0</v>
      </c>
      <c r="W258" s="44">
        <f t="shared" ca="1" si="107"/>
        <v>0</v>
      </c>
      <c r="X258" s="44">
        <f t="shared" ca="1" si="107"/>
        <v>0</v>
      </c>
      <c r="Y258" s="44">
        <f t="shared" ca="1" si="107"/>
        <v>0</v>
      </c>
      <c r="Z258" s="44">
        <f t="shared" ca="1" si="107"/>
        <v>0</v>
      </c>
      <c r="AA258" s="44">
        <f t="shared" ca="1" si="107"/>
        <v>0</v>
      </c>
      <c r="AB258" s="44">
        <f t="shared" ca="1" si="107"/>
        <v>0</v>
      </c>
      <c r="BC258" s="44">
        <f t="shared" ca="1" si="79"/>
        <v>1537.78</v>
      </c>
      <c r="BD258" s="44">
        <f t="shared" ca="1" si="80"/>
        <v>1748.95</v>
      </c>
      <c r="BE258" s="44">
        <f t="shared" ca="1" si="81"/>
        <v>1627.15</v>
      </c>
      <c r="BF258" s="44">
        <f t="shared" ca="1" si="82"/>
        <v>1154.83</v>
      </c>
      <c r="BG258" s="44">
        <f t="shared" ca="1" si="83"/>
        <v>614.36</v>
      </c>
      <c r="BH258" s="44">
        <f t="shared" ca="1" si="84"/>
        <v>424.18</v>
      </c>
      <c r="BI258" s="44">
        <f t="shared" ca="1" si="85"/>
        <v>320.45999999999998</v>
      </c>
      <c r="BJ258" s="44">
        <f t="shared" ca="1" si="86"/>
        <v>249.21</v>
      </c>
      <c r="BK258" s="44">
        <f t="shared" ca="1" si="87"/>
        <v>233.92</v>
      </c>
      <c r="BL258" s="44">
        <f t="shared" ca="1" si="88"/>
        <v>339.8</v>
      </c>
      <c r="BM258" s="44">
        <f t="shared" ca="1" si="89"/>
        <v>619.71</v>
      </c>
      <c r="BN258" s="44">
        <f t="shared" ca="1" si="90"/>
        <v>1150.71</v>
      </c>
      <c r="BO258" s="44">
        <f t="shared" ca="1" si="91"/>
        <v>0</v>
      </c>
      <c r="BP258" s="44">
        <f t="shared" ca="1" si="92"/>
        <v>0</v>
      </c>
      <c r="BQ258" s="44">
        <f t="shared" ca="1" si="93"/>
        <v>0</v>
      </c>
      <c r="BR258" s="44">
        <f t="shared" ca="1" si="94"/>
        <v>0</v>
      </c>
      <c r="BS258" s="44">
        <f t="shared" ca="1" si="95"/>
        <v>0</v>
      </c>
      <c r="BT258" s="44">
        <f t="shared" ca="1" si="96"/>
        <v>0</v>
      </c>
      <c r="BU258" s="44">
        <f t="shared" ca="1" si="97"/>
        <v>0</v>
      </c>
      <c r="BV258" s="44">
        <f t="shared" ca="1" si="98"/>
        <v>0</v>
      </c>
      <c r="BW258" s="44">
        <f t="shared" ca="1" si="99"/>
        <v>0</v>
      </c>
      <c r="BX258" s="44">
        <f t="shared" ca="1" si="100"/>
        <v>0</v>
      </c>
      <c r="BY258" s="44">
        <f t="shared" ca="1" si="101"/>
        <v>0</v>
      </c>
      <c r="BZ258" s="44">
        <f t="shared" ca="1" si="102"/>
        <v>0</v>
      </c>
      <c r="CA258" s="44">
        <f t="shared" ca="1" si="103"/>
        <v>0</v>
      </c>
      <c r="CB258" s="44">
        <f t="shared" ca="1" si="104"/>
        <v>0</v>
      </c>
    </row>
    <row r="259" spans="1:80" x14ac:dyDescent="0.25">
      <c r="A259" s="129">
        <v>192</v>
      </c>
      <c r="B259" s="44"/>
      <c r="C259" s="44">
        <f t="shared" ca="1" si="109"/>
        <v>0</v>
      </c>
      <c r="D259" s="44">
        <f t="shared" ca="1" si="109"/>
        <v>0</v>
      </c>
      <c r="E259" s="44">
        <f t="shared" ca="1" si="109"/>
        <v>0</v>
      </c>
      <c r="F259" s="44">
        <f t="shared" ca="1" si="109"/>
        <v>0</v>
      </c>
      <c r="G259" s="44">
        <f t="shared" ca="1" si="109"/>
        <v>0</v>
      </c>
      <c r="H259" s="44">
        <f t="shared" ca="1" si="109"/>
        <v>0</v>
      </c>
      <c r="I259" s="44">
        <f t="shared" ca="1" si="109"/>
        <v>0</v>
      </c>
      <c r="J259" s="44">
        <f t="shared" ca="1" si="109"/>
        <v>0</v>
      </c>
      <c r="K259" s="44">
        <f t="shared" ca="1" si="109"/>
        <v>0</v>
      </c>
      <c r="L259" s="44">
        <f t="shared" ca="1" si="108"/>
        <v>0</v>
      </c>
      <c r="M259" s="44">
        <f t="shared" ca="1" si="108"/>
        <v>0</v>
      </c>
      <c r="N259" s="44">
        <f t="shared" ca="1" si="108"/>
        <v>0</v>
      </c>
      <c r="O259" s="44">
        <f t="shared" ca="1" si="107"/>
        <v>0</v>
      </c>
      <c r="P259" s="44">
        <f t="shared" ca="1" si="107"/>
        <v>0</v>
      </c>
      <c r="Q259" s="44">
        <f t="shared" ca="1" si="107"/>
        <v>0</v>
      </c>
      <c r="R259" s="44">
        <f t="shared" ca="1" si="107"/>
        <v>0</v>
      </c>
      <c r="S259" s="44">
        <f t="shared" ca="1" si="107"/>
        <v>0</v>
      </c>
      <c r="T259" s="44">
        <f t="shared" ca="1" si="107"/>
        <v>0</v>
      </c>
      <c r="U259" s="44">
        <f t="shared" ca="1" si="107"/>
        <v>0</v>
      </c>
      <c r="V259" s="44">
        <f t="shared" ca="1" si="107"/>
        <v>0</v>
      </c>
      <c r="W259" s="44">
        <f t="shared" ca="1" si="107"/>
        <v>0</v>
      </c>
      <c r="X259" s="44">
        <f t="shared" ca="1" si="107"/>
        <v>0</v>
      </c>
      <c r="Y259" s="44">
        <f t="shared" ca="1" si="107"/>
        <v>0</v>
      </c>
      <c r="Z259" s="44">
        <f t="shared" ca="1" si="107"/>
        <v>0</v>
      </c>
      <c r="AA259" s="44">
        <f t="shared" ca="1" si="107"/>
        <v>0</v>
      </c>
      <c r="AB259" s="44">
        <f t="shared" ca="1" si="107"/>
        <v>0</v>
      </c>
      <c r="BC259" s="44">
        <f t="shared" ca="1" si="79"/>
        <v>0</v>
      </c>
      <c r="BD259" s="44">
        <f t="shared" ca="1" si="80"/>
        <v>0</v>
      </c>
      <c r="BE259" s="44">
        <f t="shared" ca="1" si="81"/>
        <v>0</v>
      </c>
      <c r="BF259" s="44">
        <f t="shared" ca="1" si="82"/>
        <v>0</v>
      </c>
      <c r="BG259" s="44">
        <f t="shared" ca="1" si="83"/>
        <v>0</v>
      </c>
      <c r="BH259" s="44">
        <f t="shared" ca="1" si="84"/>
        <v>0</v>
      </c>
      <c r="BI259" s="44">
        <f t="shared" ca="1" si="85"/>
        <v>0</v>
      </c>
      <c r="BJ259" s="44">
        <f t="shared" ca="1" si="86"/>
        <v>0</v>
      </c>
      <c r="BK259" s="44">
        <f t="shared" ca="1" si="87"/>
        <v>0</v>
      </c>
      <c r="BL259" s="44">
        <f t="shared" ca="1" si="88"/>
        <v>0</v>
      </c>
      <c r="BM259" s="44">
        <f t="shared" ca="1" si="89"/>
        <v>0</v>
      </c>
      <c r="BN259" s="44">
        <f t="shared" ca="1" si="90"/>
        <v>0</v>
      </c>
      <c r="BO259" s="44">
        <f t="shared" ca="1" si="91"/>
        <v>0</v>
      </c>
      <c r="BP259" s="44">
        <f t="shared" ca="1" si="92"/>
        <v>0</v>
      </c>
      <c r="BQ259" s="44">
        <f t="shared" ca="1" si="93"/>
        <v>0</v>
      </c>
      <c r="BR259" s="44">
        <f t="shared" ca="1" si="94"/>
        <v>0</v>
      </c>
      <c r="BS259" s="44">
        <f t="shared" ca="1" si="95"/>
        <v>0</v>
      </c>
      <c r="BT259" s="44">
        <f t="shared" ca="1" si="96"/>
        <v>0</v>
      </c>
      <c r="BU259" s="44">
        <f t="shared" ca="1" si="97"/>
        <v>0</v>
      </c>
      <c r="BV259" s="44">
        <f t="shared" ca="1" si="98"/>
        <v>0</v>
      </c>
      <c r="BW259" s="44">
        <f t="shared" ca="1" si="99"/>
        <v>0</v>
      </c>
      <c r="BX259" s="44">
        <f t="shared" ca="1" si="100"/>
        <v>0</v>
      </c>
      <c r="BY259" s="44">
        <f t="shared" ca="1" si="101"/>
        <v>0</v>
      </c>
      <c r="BZ259" s="44">
        <f t="shared" ca="1" si="102"/>
        <v>0</v>
      </c>
      <c r="CA259" s="44">
        <f t="shared" ca="1" si="103"/>
        <v>0</v>
      </c>
      <c r="CB259" s="44">
        <f t="shared" ca="1" si="104"/>
        <v>0</v>
      </c>
    </row>
    <row r="260" spans="1:80" x14ac:dyDescent="0.25">
      <c r="A260" s="129">
        <v>193</v>
      </c>
      <c r="B260" s="44"/>
      <c r="C260" s="44">
        <f t="shared" ca="1" si="109"/>
        <v>0</v>
      </c>
      <c r="D260" s="44">
        <f t="shared" ca="1" si="109"/>
        <v>0</v>
      </c>
      <c r="E260" s="44">
        <f t="shared" ca="1" si="109"/>
        <v>0</v>
      </c>
      <c r="F260" s="44">
        <f t="shared" ca="1" si="109"/>
        <v>0</v>
      </c>
      <c r="G260" s="44">
        <f t="shared" ca="1" si="109"/>
        <v>0</v>
      </c>
      <c r="H260" s="44">
        <f t="shared" ca="1" si="109"/>
        <v>0</v>
      </c>
      <c r="I260" s="44">
        <f t="shared" ca="1" si="109"/>
        <v>0</v>
      </c>
      <c r="J260" s="44">
        <f t="shared" ca="1" si="109"/>
        <v>0</v>
      </c>
      <c r="K260" s="44">
        <f t="shared" ca="1" si="109"/>
        <v>0</v>
      </c>
      <c r="L260" s="44">
        <f t="shared" ca="1" si="108"/>
        <v>0</v>
      </c>
      <c r="M260" s="44">
        <f t="shared" ca="1" si="108"/>
        <v>0</v>
      </c>
      <c r="N260" s="44">
        <f t="shared" ca="1" si="108"/>
        <v>0</v>
      </c>
      <c r="O260" s="44">
        <f t="shared" ca="1" si="107"/>
        <v>0</v>
      </c>
      <c r="P260" s="44">
        <f t="shared" ca="1" si="107"/>
        <v>0</v>
      </c>
      <c r="Q260" s="44">
        <f t="shared" ca="1" si="107"/>
        <v>0</v>
      </c>
      <c r="R260" s="44">
        <f t="shared" ca="1" si="107"/>
        <v>0</v>
      </c>
      <c r="S260" s="44">
        <f t="shared" ca="1" si="107"/>
        <v>0</v>
      </c>
      <c r="T260" s="44">
        <f t="shared" ca="1" si="107"/>
        <v>0</v>
      </c>
      <c r="U260" s="44">
        <f t="shared" ref="U260:U268" ca="1" si="110">IF(BU260&lt;=0,0,MAX(1,ROUND(BU260,0)))</f>
        <v>0</v>
      </c>
      <c r="V260" s="44">
        <f t="shared" ref="V260:V268" ca="1" si="111">IF(BV260&lt;=0,0,MAX(1,ROUND(BV260,0)))</f>
        <v>0</v>
      </c>
      <c r="W260" s="44">
        <f t="shared" ref="W260:W268" ca="1" si="112">IF(BW260&lt;=0,0,MAX(1,ROUND(BW260,0)))</f>
        <v>0</v>
      </c>
      <c r="X260" s="44">
        <f t="shared" ref="X260:X268" ca="1" si="113">IF(BX260&lt;=0,0,MAX(1,ROUND(BX260,0)))</f>
        <v>0</v>
      </c>
      <c r="Y260" s="44">
        <f t="shared" ref="Y260:Y268" ca="1" si="114">IF(BY260&lt;=0,0,MAX(1,ROUND(BY260,0)))</f>
        <v>0</v>
      </c>
      <c r="Z260" s="44">
        <f t="shared" ref="Z260:Z268" ca="1" si="115">IF(BZ260&lt;=0,0,MAX(1,ROUND(BZ260,0)))</f>
        <v>0</v>
      </c>
      <c r="AA260" s="44">
        <f t="shared" ref="AA260:AA268" ca="1" si="116">IF(CA260&lt;=0,0,MAX(1,ROUND(CA260,0)))</f>
        <v>0</v>
      </c>
      <c r="AB260" s="44">
        <f t="shared" ref="AB260:AB268" ca="1" si="117">IF(CB260&lt;=0,0,MAX(1,ROUND(CB260,0)))</f>
        <v>0</v>
      </c>
      <c r="BC260" s="44">
        <f t="shared" ref="BC260:BC323" ca="1" si="118" xml:space="preserve">
 INDEX(
  INDIRECT(
   IF(C$13="E",
    $AE$68,
    IF(
     AND(TODAY()&lt;=C$14,_tipo="Diario"),$AE$70,     $AE$69
    )
   )
  ),$A260,C$67)</f>
        <v>0</v>
      </c>
      <c r="BD260" s="44">
        <f t="shared" ref="BD260:BD323" ca="1" si="119" xml:space="preserve">
 INDEX(
  INDIRECT(
   IF(D$13="E",
    $AE$68,
    IF(
     AND(TODAY()&lt;=D$14,_tipo="Diario"),$AE$70,     $AE$69
    )
   )
  ),$A260,D$67)</f>
        <v>0</v>
      </c>
      <c r="BE260" s="44">
        <f t="shared" ref="BE260:BE323" ca="1" si="120" xml:space="preserve">
 INDEX(
  INDIRECT(
   IF(E$13="E",
    $AE$68,
    IF(
     AND(TODAY()&lt;=E$14,_tipo="Diario"),$AE$70,     $AE$69
    )
   )
  ),$A260,E$67)</f>
        <v>0</v>
      </c>
      <c r="BF260" s="44">
        <f t="shared" ref="BF260:BF323" ca="1" si="121" xml:space="preserve">
 INDEX(
  INDIRECT(
   IF(F$13="E",
    $AE$68,
    IF(
     AND(TODAY()&lt;=F$14,_tipo="Diario"),$AE$70,     $AE$69
    )
   )
  ),$A260,F$67)</f>
        <v>0</v>
      </c>
      <c r="BG260" s="44">
        <f t="shared" ref="BG260:BG323" ca="1" si="122" xml:space="preserve">
 INDEX(
  INDIRECT(
   IF(G$13="E",
    $AE$68,
    IF(
     AND(TODAY()&lt;=G$14,_tipo="Diario"),$AE$70,     $AE$69
    )
   )
  ),$A260,G$67)</f>
        <v>0</v>
      </c>
      <c r="BH260" s="44">
        <f t="shared" ref="BH260:BH323" ca="1" si="123" xml:space="preserve">
 INDEX(
  INDIRECT(
   IF(H$13="E",
    $AE$68,
    IF(
     AND(TODAY()&lt;=H$14,_tipo="Diario"),$AE$70,     $AE$69
    )
   )
  ),$A260,H$67)</f>
        <v>0</v>
      </c>
      <c r="BI260" s="44">
        <f t="shared" ref="BI260:BI323" ca="1" si="124" xml:space="preserve">
 INDEX(
  INDIRECT(
   IF(I$13="E",
    $AE$68,
    IF(
     AND(TODAY()&lt;=I$14,_tipo="Diario"),$AE$70,     $AE$69
    )
   )
  ),$A260,I$67)</f>
        <v>0</v>
      </c>
      <c r="BJ260" s="44">
        <f t="shared" ref="BJ260:BJ323" ca="1" si="125" xml:space="preserve">
 INDEX(
  INDIRECT(
   IF(J$13="E",
    $AE$68,
    IF(
     AND(TODAY()&lt;=J$14,_tipo="Diario"),$AE$70,     $AE$69
    )
   )
  ),$A260,J$67)</f>
        <v>0</v>
      </c>
      <c r="BK260" s="44">
        <f t="shared" ref="BK260:BK323" ca="1" si="126" xml:space="preserve">
 INDEX(
  INDIRECT(
   IF(K$13="E",
    $AE$68,
    IF(
     AND(TODAY()&lt;=K$14,_tipo="Diario"),$AE$70,     $AE$69
    )
   )
  ),$A260,K$67)</f>
        <v>0</v>
      </c>
      <c r="BL260" s="44">
        <f t="shared" ref="BL260:BL323" ca="1" si="127" xml:space="preserve">
 INDEX(
  INDIRECT(
   IF(L$13="E",
    $AE$68,
    IF(
     AND(TODAY()&lt;=L$14,_tipo="Diario"),$AE$70,     $AE$69
    )
   )
  ),$A260,L$67)</f>
        <v>0</v>
      </c>
      <c r="BM260" s="44">
        <f t="shared" ref="BM260:BM323" ca="1" si="128" xml:space="preserve">
 INDEX(
  INDIRECT(
   IF(M$13="E",
    $AE$68,
    IF(
     AND(TODAY()&lt;=M$14,_tipo="Diario"),$AE$70,     $AE$69
    )
   )
  ),$A260,M$67)</f>
        <v>0</v>
      </c>
      <c r="BN260" s="44">
        <f t="shared" ref="BN260:BN323" ca="1" si="129" xml:space="preserve">
 INDEX(
  INDIRECT(
   IF(N$13="E",
    $AE$68,
    IF(
     AND(TODAY()&lt;=N$14,_tipo="Diario"),$AE$70,     $AE$69
    )
   )
  ),$A260,N$67)</f>
        <v>0</v>
      </c>
      <c r="BO260" s="44">
        <f t="shared" ref="BO260:BO323" ca="1" si="130" xml:space="preserve">
 INDEX(
  INDIRECT(
   IF(O$13="E",
    $AE$68,
    IF(
     AND(TODAY()&lt;=O$14,_tipo="Diario"),$AE$70,     $AE$69
    )
   )
  ),$A260,O$67)</f>
        <v>0</v>
      </c>
      <c r="BP260" s="44">
        <f t="shared" ref="BP260:BP323" ca="1" si="131" xml:space="preserve">
 INDEX(
  INDIRECT(
   IF(P$13="E",
    $AE$68,
    IF(
     AND(TODAY()&lt;=P$14,_tipo="Diario"),$AE$70,     $AE$69
    )
   )
  ),$A260,P$67)</f>
        <v>0</v>
      </c>
      <c r="BQ260" s="44">
        <f t="shared" ref="BQ260:BQ323" ca="1" si="132" xml:space="preserve">
 INDEX(
  INDIRECT(
   IF(Q$13="E",
    $AE$68,
    IF(
     AND(TODAY()&lt;=Q$14,_tipo="Diario"),$AE$70,     $AE$69
    )
   )
  ),$A260,Q$67)</f>
        <v>0</v>
      </c>
      <c r="BR260" s="44">
        <f t="shared" ref="BR260:BR323" ca="1" si="133" xml:space="preserve">
 INDEX(
  INDIRECT(
   IF(R$13="E",
    $AE$68,
    IF(
     AND(TODAY()&lt;=R$14,_tipo="Diario"),$AE$70,     $AE$69
    )
   )
  ),$A260,R$67)</f>
        <v>0</v>
      </c>
      <c r="BS260" s="44">
        <f t="shared" ref="BS260:BS323" ca="1" si="134" xml:space="preserve">
 INDEX(
  INDIRECT(
   IF(S$13="E",
    $AE$68,
    IF(
     AND(TODAY()&lt;=S$14,_tipo="Diario"),$AE$70,     $AE$69
    )
   )
  ),$A260,S$67)</f>
        <v>0</v>
      </c>
      <c r="BT260" s="44">
        <f t="shared" ref="BT260:BT323" ca="1" si="135" xml:space="preserve">
 INDEX(
  INDIRECT(
   IF(T$13="E",
    $AE$68,
    IF(
     AND(TODAY()&lt;=T$14,_tipo="Diario"),$AE$70,     $AE$69
    )
   )
  ),$A260,T$67)</f>
        <v>0</v>
      </c>
      <c r="BU260" s="44">
        <f t="shared" ref="BU260:BU323" ca="1" si="136" xml:space="preserve">
 INDEX(
  INDIRECT(
   IF(U$13="E",
    $AE$68,
    IF(
     AND(TODAY()&lt;=U$14,_tipo="Diario"),$AE$70,     $AE$69
    )
   )
  ),$A260,U$67)</f>
        <v>0</v>
      </c>
      <c r="BV260" s="44">
        <f t="shared" ref="BV260:BV323" ca="1" si="137" xml:space="preserve">
 INDEX(
  INDIRECT(
   IF(V$13="E",
    $AE$68,
    IF(
     AND(TODAY()&lt;=V$14,_tipo="Diario"),$AE$70,     $AE$69
    )
   )
  ),$A260,V$67)</f>
        <v>0</v>
      </c>
      <c r="BW260" s="44">
        <f t="shared" ref="BW260:BW323" ca="1" si="138" xml:space="preserve">
 INDEX(
  INDIRECT(
   IF(W$13="E",
    $AE$68,
    IF(
     AND(TODAY()&lt;=W$14,_tipo="Diario"),$AE$70,     $AE$69
    )
   )
  ),$A260,W$67)</f>
        <v>0</v>
      </c>
      <c r="BX260" s="44">
        <f t="shared" ref="BX260:BX323" ca="1" si="139" xml:space="preserve">
 INDEX(
  INDIRECT(
   IF(X$13="E",
    $AE$68,
    IF(
     AND(TODAY()&lt;=X$14,_tipo="Diario"),$AE$70,     $AE$69
    )
   )
  ),$A260,X$67)</f>
        <v>0</v>
      </c>
      <c r="BY260" s="44">
        <f t="shared" ref="BY260:BY323" ca="1" si="140" xml:space="preserve">
 INDEX(
  INDIRECT(
   IF(Y$13="E",
    $AE$68,
    IF(
     AND(TODAY()&lt;=Y$14,_tipo="Diario"),$AE$70,     $AE$69
    )
   )
  ),$A260,Y$67)</f>
        <v>0</v>
      </c>
      <c r="BZ260" s="44">
        <f t="shared" ref="BZ260:BZ323" ca="1" si="141" xml:space="preserve">
 INDEX(
  INDIRECT(
   IF(Z$13="E",
    $AE$68,
    IF(
     AND(TODAY()&lt;=Z$14,_tipo="Diario"),$AE$70,     $AE$69
    )
   )
  ),$A260,Z$67)</f>
        <v>0</v>
      </c>
      <c r="CA260" s="44">
        <f t="shared" ref="CA260:CA323" ca="1" si="142" xml:space="preserve">
 INDEX(
  INDIRECT(
   IF(AA$13="E",
    $AE$68,
    IF(
     AND(TODAY()&lt;=AA$14,_tipo="Diario"),$AE$70,     $AE$69
    )
   )
  ),$A260,AA$67)</f>
        <v>0</v>
      </c>
      <c r="CB260" s="44">
        <f t="shared" ref="CB260:CB323" ca="1" si="143" xml:space="preserve">
 INDEX(
  INDIRECT(
   IF(AB$13="E",
    $AE$68,
    IF(
     AND(TODAY()&lt;=AB$14,_tipo="Diario"),$AE$70,     $AE$69
    )
   )
  ),$A260,AB$67)</f>
        <v>0</v>
      </c>
    </row>
    <row r="261" spans="1:80" x14ac:dyDescent="0.25">
      <c r="A261" s="129">
        <v>194</v>
      </c>
      <c r="B261" s="44"/>
      <c r="C261" s="44">
        <f t="shared" ca="1" si="109"/>
        <v>0</v>
      </c>
      <c r="D261" s="44">
        <f t="shared" ca="1" si="109"/>
        <v>0</v>
      </c>
      <c r="E261" s="44">
        <f t="shared" ca="1" si="109"/>
        <v>0</v>
      </c>
      <c r="F261" s="44">
        <f t="shared" ca="1" si="109"/>
        <v>0</v>
      </c>
      <c r="G261" s="44">
        <f t="shared" ca="1" si="109"/>
        <v>0</v>
      </c>
      <c r="H261" s="44">
        <f t="shared" ca="1" si="109"/>
        <v>0</v>
      </c>
      <c r="I261" s="44">
        <f t="shared" ca="1" si="109"/>
        <v>0</v>
      </c>
      <c r="J261" s="44">
        <f t="shared" ca="1" si="109"/>
        <v>0</v>
      </c>
      <c r="K261" s="44">
        <f t="shared" ca="1" si="109"/>
        <v>0</v>
      </c>
      <c r="L261" s="44">
        <f t="shared" ca="1" si="108"/>
        <v>0</v>
      </c>
      <c r="M261" s="44">
        <f t="shared" ca="1" si="108"/>
        <v>0</v>
      </c>
      <c r="N261" s="44">
        <f t="shared" ca="1" si="108"/>
        <v>0</v>
      </c>
      <c r="O261" s="44">
        <f t="shared" ref="O261:O268" ca="1" si="144">IF(BO261&lt;=0,0,MAX(1,ROUND(BO261,0)))</f>
        <v>0</v>
      </c>
      <c r="P261" s="44">
        <f t="shared" ref="P261:P268" ca="1" si="145">IF(BP261&lt;=0,0,MAX(1,ROUND(BP261,0)))</f>
        <v>0</v>
      </c>
      <c r="Q261" s="44">
        <f t="shared" ref="Q261:Q268" ca="1" si="146">IF(BQ261&lt;=0,0,MAX(1,ROUND(BQ261,0)))</f>
        <v>0</v>
      </c>
      <c r="R261" s="44">
        <f t="shared" ref="R261:R268" ca="1" si="147">IF(BR261&lt;=0,0,MAX(1,ROUND(BR261,0)))</f>
        <v>0</v>
      </c>
      <c r="S261" s="44">
        <f t="shared" ref="S261:S268" ca="1" si="148">IF(BS261&lt;=0,0,MAX(1,ROUND(BS261,0)))</f>
        <v>0</v>
      </c>
      <c r="T261" s="44">
        <f t="shared" ref="T261:T268" ca="1" si="149">IF(BT261&lt;=0,0,MAX(1,ROUND(BT261,0)))</f>
        <v>0</v>
      </c>
      <c r="U261" s="44">
        <f t="shared" ca="1" si="110"/>
        <v>0</v>
      </c>
      <c r="V261" s="44">
        <f t="shared" ca="1" si="111"/>
        <v>0</v>
      </c>
      <c r="W261" s="44">
        <f t="shared" ca="1" si="112"/>
        <v>0</v>
      </c>
      <c r="X261" s="44">
        <f t="shared" ca="1" si="113"/>
        <v>0</v>
      </c>
      <c r="Y261" s="44">
        <f t="shared" ca="1" si="114"/>
        <v>0</v>
      </c>
      <c r="Z261" s="44">
        <f t="shared" ca="1" si="115"/>
        <v>0</v>
      </c>
      <c r="AA261" s="44">
        <f t="shared" ca="1" si="116"/>
        <v>0</v>
      </c>
      <c r="AB261" s="44">
        <f t="shared" ca="1" si="117"/>
        <v>0</v>
      </c>
      <c r="BC261" s="44">
        <f t="shared" ca="1" si="118"/>
        <v>0</v>
      </c>
      <c r="BD261" s="44">
        <f t="shared" ca="1" si="119"/>
        <v>0</v>
      </c>
      <c r="BE261" s="44">
        <f t="shared" ca="1" si="120"/>
        <v>0</v>
      </c>
      <c r="BF261" s="44">
        <f t="shared" ca="1" si="121"/>
        <v>0</v>
      </c>
      <c r="BG261" s="44">
        <f t="shared" ca="1" si="122"/>
        <v>0</v>
      </c>
      <c r="BH261" s="44">
        <f t="shared" ca="1" si="123"/>
        <v>0</v>
      </c>
      <c r="BI261" s="44">
        <f t="shared" ca="1" si="124"/>
        <v>0</v>
      </c>
      <c r="BJ261" s="44">
        <f t="shared" ca="1" si="125"/>
        <v>0</v>
      </c>
      <c r="BK261" s="44">
        <f t="shared" ca="1" si="126"/>
        <v>0</v>
      </c>
      <c r="BL261" s="44">
        <f t="shared" ca="1" si="127"/>
        <v>0</v>
      </c>
      <c r="BM261" s="44">
        <f t="shared" ca="1" si="128"/>
        <v>0</v>
      </c>
      <c r="BN261" s="44">
        <f t="shared" ca="1" si="129"/>
        <v>0</v>
      </c>
      <c r="BO261" s="44">
        <f t="shared" ca="1" si="130"/>
        <v>0</v>
      </c>
      <c r="BP261" s="44">
        <f t="shared" ca="1" si="131"/>
        <v>0</v>
      </c>
      <c r="BQ261" s="44">
        <f t="shared" ca="1" si="132"/>
        <v>0</v>
      </c>
      <c r="BR261" s="44">
        <f t="shared" ca="1" si="133"/>
        <v>0</v>
      </c>
      <c r="BS261" s="44">
        <f t="shared" ca="1" si="134"/>
        <v>0</v>
      </c>
      <c r="BT261" s="44">
        <f t="shared" ca="1" si="135"/>
        <v>0</v>
      </c>
      <c r="BU261" s="44">
        <f t="shared" ca="1" si="136"/>
        <v>0</v>
      </c>
      <c r="BV261" s="44">
        <f t="shared" ca="1" si="137"/>
        <v>0</v>
      </c>
      <c r="BW261" s="44">
        <f t="shared" ca="1" si="138"/>
        <v>0</v>
      </c>
      <c r="BX261" s="44">
        <f t="shared" ca="1" si="139"/>
        <v>0</v>
      </c>
      <c r="BY261" s="44">
        <f t="shared" ca="1" si="140"/>
        <v>0</v>
      </c>
      <c r="BZ261" s="44">
        <f t="shared" ca="1" si="141"/>
        <v>0</v>
      </c>
      <c r="CA261" s="44">
        <f t="shared" ca="1" si="142"/>
        <v>0</v>
      </c>
      <c r="CB261" s="44">
        <f t="shared" ca="1" si="143"/>
        <v>0</v>
      </c>
    </row>
    <row r="262" spans="1:80" x14ac:dyDescent="0.25">
      <c r="A262" s="129">
        <v>195</v>
      </c>
      <c r="B262" s="44"/>
      <c r="C262" s="44">
        <f t="shared" ca="1" si="109"/>
        <v>0</v>
      </c>
      <c r="D262" s="44">
        <f t="shared" ca="1" si="109"/>
        <v>0</v>
      </c>
      <c r="E262" s="44">
        <f t="shared" ca="1" si="109"/>
        <v>0</v>
      </c>
      <c r="F262" s="44">
        <f t="shared" ca="1" si="109"/>
        <v>0</v>
      </c>
      <c r="G262" s="44">
        <f t="shared" ca="1" si="109"/>
        <v>0</v>
      </c>
      <c r="H262" s="44">
        <f t="shared" ca="1" si="109"/>
        <v>0</v>
      </c>
      <c r="I262" s="44">
        <f t="shared" ca="1" si="109"/>
        <v>0</v>
      </c>
      <c r="J262" s="44">
        <f t="shared" ca="1" si="109"/>
        <v>0</v>
      </c>
      <c r="K262" s="44">
        <f t="shared" ca="1" si="109"/>
        <v>0</v>
      </c>
      <c r="L262" s="44">
        <f t="shared" ca="1" si="108"/>
        <v>0</v>
      </c>
      <c r="M262" s="44">
        <f t="shared" ca="1" si="108"/>
        <v>0</v>
      </c>
      <c r="N262" s="44">
        <f t="shared" ca="1" si="108"/>
        <v>0</v>
      </c>
      <c r="O262" s="44">
        <f t="shared" ca="1" si="144"/>
        <v>0</v>
      </c>
      <c r="P262" s="44">
        <f t="shared" ca="1" si="145"/>
        <v>0</v>
      </c>
      <c r="Q262" s="44">
        <f t="shared" ca="1" si="146"/>
        <v>0</v>
      </c>
      <c r="R262" s="44">
        <f t="shared" ca="1" si="147"/>
        <v>0</v>
      </c>
      <c r="S262" s="44">
        <f t="shared" ca="1" si="148"/>
        <v>0</v>
      </c>
      <c r="T262" s="44">
        <f t="shared" ca="1" si="149"/>
        <v>0</v>
      </c>
      <c r="U262" s="44">
        <f t="shared" ca="1" si="110"/>
        <v>0</v>
      </c>
      <c r="V262" s="44">
        <f t="shared" ca="1" si="111"/>
        <v>0</v>
      </c>
      <c r="W262" s="44">
        <f t="shared" ca="1" si="112"/>
        <v>0</v>
      </c>
      <c r="X262" s="44">
        <f t="shared" ca="1" si="113"/>
        <v>0</v>
      </c>
      <c r="Y262" s="44">
        <f t="shared" ca="1" si="114"/>
        <v>0</v>
      </c>
      <c r="Z262" s="44">
        <f t="shared" ca="1" si="115"/>
        <v>0</v>
      </c>
      <c r="AA262" s="44">
        <f t="shared" ca="1" si="116"/>
        <v>0</v>
      </c>
      <c r="AB262" s="44">
        <f t="shared" ca="1" si="117"/>
        <v>0</v>
      </c>
      <c r="BC262" s="44">
        <f t="shared" ca="1" si="118"/>
        <v>0</v>
      </c>
      <c r="BD262" s="44">
        <f t="shared" ca="1" si="119"/>
        <v>0</v>
      </c>
      <c r="BE262" s="44">
        <f t="shared" ca="1" si="120"/>
        <v>0</v>
      </c>
      <c r="BF262" s="44">
        <f t="shared" ca="1" si="121"/>
        <v>0</v>
      </c>
      <c r="BG262" s="44">
        <f t="shared" ca="1" si="122"/>
        <v>0</v>
      </c>
      <c r="BH262" s="44">
        <f t="shared" ca="1" si="123"/>
        <v>0</v>
      </c>
      <c r="BI262" s="44">
        <f t="shared" ca="1" si="124"/>
        <v>0</v>
      </c>
      <c r="BJ262" s="44">
        <f t="shared" ca="1" si="125"/>
        <v>0</v>
      </c>
      <c r="BK262" s="44">
        <f t="shared" ca="1" si="126"/>
        <v>0</v>
      </c>
      <c r="BL262" s="44">
        <f t="shared" ca="1" si="127"/>
        <v>0</v>
      </c>
      <c r="BM262" s="44">
        <f t="shared" ca="1" si="128"/>
        <v>0</v>
      </c>
      <c r="BN262" s="44">
        <f t="shared" ca="1" si="129"/>
        <v>0</v>
      </c>
      <c r="BO262" s="44">
        <f t="shared" ca="1" si="130"/>
        <v>0</v>
      </c>
      <c r="BP262" s="44">
        <f t="shared" ca="1" si="131"/>
        <v>0</v>
      </c>
      <c r="BQ262" s="44">
        <f t="shared" ca="1" si="132"/>
        <v>0</v>
      </c>
      <c r="BR262" s="44">
        <f t="shared" ca="1" si="133"/>
        <v>0</v>
      </c>
      <c r="BS262" s="44">
        <f t="shared" ca="1" si="134"/>
        <v>0</v>
      </c>
      <c r="BT262" s="44">
        <f t="shared" ca="1" si="135"/>
        <v>0</v>
      </c>
      <c r="BU262" s="44">
        <f t="shared" ca="1" si="136"/>
        <v>0</v>
      </c>
      <c r="BV262" s="44">
        <f t="shared" ca="1" si="137"/>
        <v>0</v>
      </c>
      <c r="BW262" s="44">
        <f t="shared" ca="1" si="138"/>
        <v>0</v>
      </c>
      <c r="BX262" s="44">
        <f t="shared" ca="1" si="139"/>
        <v>0</v>
      </c>
      <c r="BY262" s="44">
        <f t="shared" ca="1" si="140"/>
        <v>0</v>
      </c>
      <c r="BZ262" s="44">
        <f t="shared" ca="1" si="141"/>
        <v>0</v>
      </c>
      <c r="CA262" s="44">
        <f t="shared" ca="1" si="142"/>
        <v>0</v>
      </c>
      <c r="CB262" s="44">
        <f t="shared" ca="1" si="143"/>
        <v>0</v>
      </c>
    </row>
    <row r="263" spans="1:80" x14ac:dyDescent="0.25">
      <c r="A263" s="129">
        <v>196</v>
      </c>
      <c r="B263" s="44"/>
      <c r="C263" s="44">
        <f t="shared" ca="1" si="109"/>
        <v>61</v>
      </c>
      <c r="D263" s="44">
        <f t="shared" ca="1" si="109"/>
        <v>47</v>
      </c>
      <c r="E263" s="44">
        <f t="shared" ca="1" si="109"/>
        <v>45</v>
      </c>
      <c r="F263" s="44">
        <f t="shared" ca="1" si="109"/>
        <v>37</v>
      </c>
      <c r="G263" s="44">
        <f t="shared" ca="1" si="109"/>
        <v>26</v>
      </c>
      <c r="H263" s="44">
        <f t="shared" ca="1" si="109"/>
        <v>20</v>
      </c>
      <c r="I263" s="44">
        <f t="shared" ca="1" si="109"/>
        <v>17</v>
      </c>
      <c r="J263" s="44">
        <f t="shared" ca="1" si="109"/>
        <v>15</v>
      </c>
      <c r="K263" s="44">
        <f t="shared" ca="1" si="109"/>
        <v>14</v>
      </c>
      <c r="L263" s="44">
        <f t="shared" ca="1" si="108"/>
        <v>19</v>
      </c>
      <c r="M263" s="44">
        <f t="shared" ca="1" si="108"/>
        <v>38</v>
      </c>
      <c r="N263" s="44">
        <f t="shared" ca="1" si="108"/>
        <v>58</v>
      </c>
      <c r="O263" s="44">
        <f t="shared" ca="1" si="144"/>
        <v>0</v>
      </c>
      <c r="P263" s="44">
        <f t="shared" ca="1" si="145"/>
        <v>0</v>
      </c>
      <c r="Q263" s="44">
        <f t="shared" ca="1" si="146"/>
        <v>0</v>
      </c>
      <c r="R263" s="44">
        <f t="shared" ca="1" si="147"/>
        <v>0</v>
      </c>
      <c r="S263" s="44">
        <f t="shared" ca="1" si="148"/>
        <v>0</v>
      </c>
      <c r="T263" s="44">
        <f t="shared" ca="1" si="149"/>
        <v>0</v>
      </c>
      <c r="U263" s="44">
        <f t="shared" ca="1" si="110"/>
        <v>0</v>
      </c>
      <c r="V263" s="44">
        <f t="shared" ca="1" si="111"/>
        <v>0</v>
      </c>
      <c r="W263" s="44">
        <f t="shared" ca="1" si="112"/>
        <v>0</v>
      </c>
      <c r="X263" s="44">
        <f t="shared" ca="1" si="113"/>
        <v>0</v>
      </c>
      <c r="Y263" s="44">
        <f t="shared" ca="1" si="114"/>
        <v>0</v>
      </c>
      <c r="Z263" s="44">
        <f t="shared" ca="1" si="115"/>
        <v>0</v>
      </c>
      <c r="AA263" s="44">
        <f t="shared" ca="1" si="116"/>
        <v>0</v>
      </c>
      <c r="AB263" s="44">
        <f t="shared" ca="1" si="117"/>
        <v>0</v>
      </c>
      <c r="BC263" s="44">
        <f t="shared" ca="1" si="118"/>
        <v>61</v>
      </c>
      <c r="BD263" s="44">
        <f t="shared" ca="1" si="119"/>
        <v>46.9</v>
      </c>
      <c r="BE263" s="44">
        <f t="shared" ca="1" si="120"/>
        <v>45.1</v>
      </c>
      <c r="BF263" s="44">
        <f t="shared" ca="1" si="121"/>
        <v>36.840000000000003</v>
      </c>
      <c r="BG263" s="44">
        <f t="shared" ca="1" si="122"/>
        <v>25.62</v>
      </c>
      <c r="BH263" s="44">
        <f t="shared" ca="1" si="123"/>
        <v>20.079999999999998</v>
      </c>
      <c r="BI263" s="44">
        <f t="shared" ca="1" si="124"/>
        <v>17.34</v>
      </c>
      <c r="BJ263" s="44">
        <f t="shared" ca="1" si="125"/>
        <v>14.51</v>
      </c>
      <c r="BK263" s="44">
        <f t="shared" ca="1" si="126"/>
        <v>14.23</v>
      </c>
      <c r="BL263" s="44">
        <f t="shared" ca="1" si="127"/>
        <v>19.3</v>
      </c>
      <c r="BM263" s="44">
        <f t="shared" ca="1" si="128"/>
        <v>37.71</v>
      </c>
      <c r="BN263" s="44">
        <f t="shared" ca="1" si="129"/>
        <v>57.82</v>
      </c>
      <c r="BO263" s="44">
        <f t="shared" ca="1" si="130"/>
        <v>0</v>
      </c>
      <c r="BP263" s="44">
        <f t="shared" ca="1" si="131"/>
        <v>0</v>
      </c>
      <c r="BQ263" s="44">
        <f t="shared" ca="1" si="132"/>
        <v>0</v>
      </c>
      <c r="BR263" s="44">
        <f t="shared" ca="1" si="133"/>
        <v>0</v>
      </c>
      <c r="BS263" s="44">
        <f t="shared" ca="1" si="134"/>
        <v>0</v>
      </c>
      <c r="BT263" s="44">
        <f t="shared" ca="1" si="135"/>
        <v>0</v>
      </c>
      <c r="BU263" s="44">
        <f t="shared" ca="1" si="136"/>
        <v>0</v>
      </c>
      <c r="BV263" s="44">
        <f t="shared" ca="1" si="137"/>
        <v>0</v>
      </c>
      <c r="BW263" s="44">
        <f t="shared" ca="1" si="138"/>
        <v>0</v>
      </c>
      <c r="BX263" s="44">
        <f t="shared" ca="1" si="139"/>
        <v>0</v>
      </c>
      <c r="BY263" s="44">
        <f t="shared" ca="1" si="140"/>
        <v>0</v>
      </c>
      <c r="BZ263" s="44">
        <f t="shared" ca="1" si="141"/>
        <v>0</v>
      </c>
      <c r="CA263" s="44">
        <f t="shared" ca="1" si="142"/>
        <v>0</v>
      </c>
      <c r="CB263" s="44">
        <f t="shared" ca="1" si="143"/>
        <v>0</v>
      </c>
    </row>
    <row r="264" spans="1:80" x14ac:dyDescent="0.25">
      <c r="A264" s="129">
        <v>197</v>
      </c>
      <c r="B264" s="44"/>
      <c r="C264" s="44">
        <f t="shared" ca="1" si="109"/>
        <v>62</v>
      </c>
      <c r="D264" s="44">
        <f t="shared" ca="1" si="109"/>
        <v>62</v>
      </c>
      <c r="E264" s="44">
        <f t="shared" ca="1" si="109"/>
        <v>56</v>
      </c>
      <c r="F264" s="44">
        <f t="shared" ca="1" si="109"/>
        <v>41</v>
      </c>
      <c r="G264" s="44">
        <f t="shared" ca="1" si="109"/>
        <v>32</v>
      </c>
      <c r="H264" s="44">
        <f t="shared" ca="1" si="109"/>
        <v>27</v>
      </c>
      <c r="I264" s="44">
        <f t="shared" ca="1" si="109"/>
        <v>24</v>
      </c>
      <c r="J264" s="44">
        <f t="shared" ca="1" si="109"/>
        <v>21</v>
      </c>
      <c r="K264" s="44">
        <f t="shared" ca="1" si="109"/>
        <v>21</v>
      </c>
      <c r="L264" s="44">
        <f t="shared" ca="1" si="108"/>
        <v>24</v>
      </c>
      <c r="M264" s="44">
        <f t="shared" ca="1" si="108"/>
        <v>34</v>
      </c>
      <c r="N264" s="44">
        <f t="shared" ca="1" si="108"/>
        <v>48</v>
      </c>
      <c r="O264" s="44">
        <f t="shared" ca="1" si="144"/>
        <v>0</v>
      </c>
      <c r="P264" s="44">
        <f t="shared" ca="1" si="145"/>
        <v>0</v>
      </c>
      <c r="Q264" s="44">
        <f t="shared" ca="1" si="146"/>
        <v>0</v>
      </c>
      <c r="R264" s="44">
        <f t="shared" ca="1" si="147"/>
        <v>0</v>
      </c>
      <c r="S264" s="44">
        <f t="shared" ca="1" si="148"/>
        <v>0</v>
      </c>
      <c r="T264" s="44">
        <f t="shared" ca="1" si="149"/>
        <v>0</v>
      </c>
      <c r="U264" s="44">
        <f t="shared" ca="1" si="110"/>
        <v>0</v>
      </c>
      <c r="V264" s="44">
        <f t="shared" ca="1" si="111"/>
        <v>0</v>
      </c>
      <c r="W264" s="44">
        <f t="shared" ca="1" si="112"/>
        <v>0</v>
      </c>
      <c r="X264" s="44">
        <f t="shared" ca="1" si="113"/>
        <v>0</v>
      </c>
      <c r="Y264" s="44">
        <f t="shared" ca="1" si="114"/>
        <v>0</v>
      </c>
      <c r="Z264" s="44">
        <f t="shared" ca="1" si="115"/>
        <v>0</v>
      </c>
      <c r="AA264" s="44">
        <f t="shared" ca="1" si="116"/>
        <v>0</v>
      </c>
      <c r="AB264" s="44">
        <f t="shared" ca="1" si="117"/>
        <v>0</v>
      </c>
      <c r="BC264" s="44">
        <f t="shared" ca="1" si="118"/>
        <v>62.21</v>
      </c>
      <c r="BD264" s="44">
        <f t="shared" ca="1" si="119"/>
        <v>61.57</v>
      </c>
      <c r="BE264" s="44">
        <f t="shared" ca="1" si="120"/>
        <v>56.08</v>
      </c>
      <c r="BF264" s="44">
        <f t="shared" ca="1" si="121"/>
        <v>41.3</v>
      </c>
      <c r="BG264" s="44">
        <f t="shared" ca="1" si="122"/>
        <v>31.76</v>
      </c>
      <c r="BH264" s="44">
        <f t="shared" ca="1" si="123"/>
        <v>27.49</v>
      </c>
      <c r="BI264" s="44">
        <f t="shared" ca="1" si="124"/>
        <v>23.83</v>
      </c>
      <c r="BJ264" s="44">
        <f t="shared" ca="1" si="125"/>
        <v>21.04</v>
      </c>
      <c r="BK264" s="44">
        <f t="shared" ca="1" si="126"/>
        <v>20.82</v>
      </c>
      <c r="BL264" s="44">
        <f t="shared" ca="1" si="127"/>
        <v>24.02</v>
      </c>
      <c r="BM264" s="44">
        <f t="shared" ca="1" si="128"/>
        <v>33.51</v>
      </c>
      <c r="BN264" s="44">
        <f t="shared" ca="1" si="129"/>
        <v>48.47</v>
      </c>
      <c r="BO264" s="44">
        <f t="shared" ca="1" si="130"/>
        <v>0</v>
      </c>
      <c r="BP264" s="44">
        <f t="shared" ca="1" si="131"/>
        <v>0</v>
      </c>
      <c r="BQ264" s="44">
        <f t="shared" ca="1" si="132"/>
        <v>0</v>
      </c>
      <c r="BR264" s="44">
        <f t="shared" ca="1" si="133"/>
        <v>0</v>
      </c>
      <c r="BS264" s="44">
        <f t="shared" ca="1" si="134"/>
        <v>0</v>
      </c>
      <c r="BT264" s="44">
        <f t="shared" ca="1" si="135"/>
        <v>0</v>
      </c>
      <c r="BU264" s="44">
        <f t="shared" ca="1" si="136"/>
        <v>0</v>
      </c>
      <c r="BV264" s="44">
        <f t="shared" ca="1" si="137"/>
        <v>0</v>
      </c>
      <c r="BW264" s="44">
        <f t="shared" ca="1" si="138"/>
        <v>0</v>
      </c>
      <c r="BX264" s="44">
        <f t="shared" ca="1" si="139"/>
        <v>0</v>
      </c>
      <c r="BY264" s="44">
        <f t="shared" ca="1" si="140"/>
        <v>0</v>
      </c>
      <c r="BZ264" s="44">
        <f t="shared" ca="1" si="141"/>
        <v>0</v>
      </c>
      <c r="CA264" s="44">
        <f t="shared" ca="1" si="142"/>
        <v>0</v>
      </c>
      <c r="CB264" s="44">
        <f t="shared" ca="1" si="143"/>
        <v>0</v>
      </c>
    </row>
    <row r="265" spans="1:80" x14ac:dyDescent="0.25">
      <c r="A265" s="129">
        <v>198</v>
      </c>
      <c r="B265" s="44"/>
      <c r="C265" s="44">
        <f t="shared" ca="1" si="109"/>
        <v>125</v>
      </c>
      <c r="D265" s="44">
        <f t="shared" ca="1" si="109"/>
        <v>121</v>
      </c>
      <c r="E265" s="44">
        <f t="shared" ca="1" si="109"/>
        <v>110</v>
      </c>
      <c r="F265" s="44">
        <f t="shared" ca="1" si="109"/>
        <v>81</v>
      </c>
      <c r="G265" s="44">
        <f t="shared" ca="1" si="109"/>
        <v>63</v>
      </c>
      <c r="H265" s="44">
        <f t="shared" ca="1" si="109"/>
        <v>55</v>
      </c>
      <c r="I265" s="44">
        <f t="shared" ca="1" si="109"/>
        <v>47</v>
      </c>
      <c r="J265" s="44">
        <f t="shared" ca="1" si="109"/>
        <v>42</v>
      </c>
      <c r="K265" s="44">
        <f t="shared" ca="1" si="109"/>
        <v>43</v>
      </c>
      <c r="L265" s="44">
        <f t="shared" ca="1" si="108"/>
        <v>49</v>
      </c>
      <c r="M265" s="44">
        <f t="shared" ca="1" si="108"/>
        <v>68</v>
      </c>
      <c r="N265" s="44">
        <f t="shared" ca="1" si="108"/>
        <v>100</v>
      </c>
      <c r="O265" s="44">
        <f t="shared" ca="1" si="144"/>
        <v>0</v>
      </c>
      <c r="P265" s="44">
        <f t="shared" ca="1" si="145"/>
        <v>0</v>
      </c>
      <c r="Q265" s="44">
        <f t="shared" ca="1" si="146"/>
        <v>0</v>
      </c>
      <c r="R265" s="44">
        <f t="shared" ca="1" si="147"/>
        <v>0</v>
      </c>
      <c r="S265" s="44">
        <f t="shared" ca="1" si="148"/>
        <v>0</v>
      </c>
      <c r="T265" s="44">
        <f t="shared" ca="1" si="149"/>
        <v>0</v>
      </c>
      <c r="U265" s="44">
        <f t="shared" ca="1" si="110"/>
        <v>0</v>
      </c>
      <c r="V265" s="44">
        <f t="shared" ca="1" si="111"/>
        <v>0</v>
      </c>
      <c r="W265" s="44">
        <f t="shared" ca="1" si="112"/>
        <v>0</v>
      </c>
      <c r="X265" s="44">
        <f t="shared" ca="1" si="113"/>
        <v>0</v>
      </c>
      <c r="Y265" s="44">
        <f t="shared" ca="1" si="114"/>
        <v>0</v>
      </c>
      <c r="Z265" s="44">
        <f t="shared" ca="1" si="115"/>
        <v>0</v>
      </c>
      <c r="AA265" s="44">
        <f t="shared" ca="1" si="116"/>
        <v>0</v>
      </c>
      <c r="AB265" s="44">
        <f t="shared" ca="1" si="117"/>
        <v>0</v>
      </c>
      <c r="BC265" s="44">
        <f t="shared" ca="1" si="118"/>
        <v>124.84</v>
      </c>
      <c r="BD265" s="44">
        <f t="shared" ca="1" si="119"/>
        <v>120.59</v>
      </c>
      <c r="BE265" s="44">
        <f t="shared" ca="1" si="120"/>
        <v>109.96</v>
      </c>
      <c r="BF265" s="44">
        <f t="shared" ca="1" si="121"/>
        <v>81.22</v>
      </c>
      <c r="BG265" s="44">
        <f t="shared" ca="1" si="122"/>
        <v>63.1</v>
      </c>
      <c r="BH265" s="44">
        <f t="shared" ca="1" si="123"/>
        <v>54.51</v>
      </c>
      <c r="BI265" s="44">
        <f t="shared" ca="1" si="124"/>
        <v>47.43</v>
      </c>
      <c r="BJ265" s="44">
        <f t="shared" ca="1" si="125"/>
        <v>42.28</v>
      </c>
      <c r="BK265" s="44">
        <f t="shared" ca="1" si="126"/>
        <v>42.71</v>
      </c>
      <c r="BL265" s="44">
        <f t="shared" ca="1" si="127"/>
        <v>49.3</v>
      </c>
      <c r="BM265" s="44">
        <f t="shared" ca="1" si="128"/>
        <v>68.239999999999995</v>
      </c>
      <c r="BN265" s="44">
        <f t="shared" ca="1" si="129"/>
        <v>100.15</v>
      </c>
      <c r="BO265" s="44">
        <f t="shared" ca="1" si="130"/>
        <v>0</v>
      </c>
      <c r="BP265" s="44">
        <f t="shared" ca="1" si="131"/>
        <v>0</v>
      </c>
      <c r="BQ265" s="44">
        <f t="shared" ca="1" si="132"/>
        <v>0</v>
      </c>
      <c r="BR265" s="44">
        <f t="shared" ca="1" si="133"/>
        <v>0</v>
      </c>
      <c r="BS265" s="44">
        <f t="shared" ca="1" si="134"/>
        <v>0</v>
      </c>
      <c r="BT265" s="44">
        <f t="shared" ca="1" si="135"/>
        <v>0</v>
      </c>
      <c r="BU265" s="44">
        <f t="shared" ca="1" si="136"/>
        <v>0</v>
      </c>
      <c r="BV265" s="44">
        <f t="shared" ca="1" si="137"/>
        <v>0</v>
      </c>
      <c r="BW265" s="44">
        <f t="shared" ca="1" si="138"/>
        <v>0</v>
      </c>
      <c r="BX265" s="44">
        <f t="shared" ca="1" si="139"/>
        <v>0</v>
      </c>
      <c r="BY265" s="44">
        <f t="shared" ca="1" si="140"/>
        <v>0</v>
      </c>
      <c r="BZ265" s="44">
        <f t="shared" ca="1" si="141"/>
        <v>0</v>
      </c>
      <c r="CA265" s="44">
        <f t="shared" ca="1" si="142"/>
        <v>0</v>
      </c>
      <c r="CB265" s="44">
        <f t="shared" ca="1" si="143"/>
        <v>0</v>
      </c>
    </row>
    <row r="266" spans="1:80" x14ac:dyDescent="0.25">
      <c r="A266" s="129">
        <v>199</v>
      </c>
      <c r="B266" s="44"/>
      <c r="C266" s="44">
        <f t="shared" ca="1" si="109"/>
        <v>1108</v>
      </c>
      <c r="D266" s="44">
        <f t="shared" ca="1" si="109"/>
        <v>1113</v>
      </c>
      <c r="E266" s="44">
        <f t="shared" ca="1" si="109"/>
        <v>1042</v>
      </c>
      <c r="F266" s="44">
        <f t="shared" ca="1" si="109"/>
        <v>751</v>
      </c>
      <c r="G266" s="44">
        <f t="shared" ca="1" si="109"/>
        <v>533</v>
      </c>
      <c r="H266" s="44">
        <f t="shared" ca="1" si="109"/>
        <v>447</v>
      </c>
      <c r="I266" s="44">
        <f t="shared" ca="1" si="109"/>
        <v>375</v>
      </c>
      <c r="J266" s="44">
        <f t="shared" ca="1" si="109"/>
        <v>323</v>
      </c>
      <c r="K266" s="44">
        <f t="shared" ca="1" si="109"/>
        <v>326</v>
      </c>
      <c r="L266" s="44">
        <f t="shared" ca="1" si="108"/>
        <v>389</v>
      </c>
      <c r="M266" s="44">
        <f t="shared" ca="1" si="108"/>
        <v>536</v>
      </c>
      <c r="N266" s="44">
        <f t="shared" ca="1" si="108"/>
        <v>808</v>
      </c>
      <c r="O266" s="44">
        <f t="shared" ca="1" si="144"/>
        <v>0</v>
      </c>
      <c r="P266" s="44">
        <f t="shared" ca="1" si="145"/>
        <v>0</v>
      </c>
      <c r="Q266" s="44">
        <f t="shared" ca="1" si="146"/>
        <v>0</v>
      </c>
      <c r="R266" s="44">
        <f t="shared" ca="1" si="147"/>
        <v>0</v>
      </c>
      <c r="S266" s="44">
        <f t="shared" ca="1" si="148"/>
        <v>0</v>
      </c>
      <c r="T266" s="44">
        <f t="shared" ca="1" si="149"/>
        <v>0</v>
      </c>
      <c r="U266" s="44">
        <f t="shared" ca="1" si="110"/>
        <v>0</v>
      </c>
      <c r="V266" s="44">
        <f t="shared" ca="1" si="111"/>
        <v>0</v>
      </c>
      <c r="W266" s="44">
        <f t="shared" ca="1" si="112"/>
        <v>0</v>
      </c>
      <c r="X266" s="44">
        <f t="shared" ca="1" si="113"/>
        <v>0</v>
      </c>
      <c r="Y266" s="44">
        <f t="shared" ca="1" si="114"/>
        <v>0</v>
      </c>
      <c r="Z266" s="44">
        <f t="shared" ca="1" si="115"/>
        <v>0</v>
      </c>
      <c r="AA266" s="44">
        <f t="shared" ca="1" si="116"/>
        <v>0</v>
      </c>
      <c r="AB266" s="44">
        <f t="shared" ca="1" si="117"/>
        <v>0</v>
      </c>
      <c r="BC266" s="44">
        <f t="shared" ca="1" si="118"/>
        <v>1108.31</v>
      </c>
      <c r="BD266" s="44">
        <f t="shared" ca="1" si="119"/>
        <v>1112.56</v>
      </c>
      <c r="BE266" s="44">
        <f t="shared" ca="1" si="120"/>
        <v>1042.26</v>
      </c>
      <c r="BF266" s="44">
        <f t="shared" ca="1" si="121"/>
        <v>751.29</v>
      </c>
      <c r="BG266" s="44">
        <f t="shared" ca="1" si="122"/>
        <v>532.51</v>
      </c>
      <c r="BH266" s="44">
        <f t="shared" ca="1" si="123"/>
        <v>447.2</v>
      </c>
      <c r="BI266" s="44">
        <f t="shared" ca="1" si="124"/>
        <v>375.44</v>
      </c>
      <c r="BJ266" s="44">
        <f t="shared" ca="1" si="125"/>
        <v>322.55</v>
      </c>
      <c r="BK266" s="44">
        <f t="shared" ca="1" si="126"/>
        <v>326.41000000000003</v>
      </c>
      <c r="BL266" s="44">
        <f t="shared" ca="1" si="127"/>
        <v>389.29</v>
      </c>
      <c r="BM266" s="44">
        <f t="shared" ca="1" si="128"/>
        <v>536.47</v>
      </c>
      <c r="BN266" s="44">
        <f t="shared" ca="1" si="129"/>
        <v>808.29</v>
      </c>
      <c r="BO266" s="44">
        <f t="shared" ca="1" si="130"/>
        <v>0</v>
      </c>
      <c r="BP266" s="44">
        <f t="shared" ca="1" si="131"/>
        <v>0</v>
      </c>
      <c r="BQ266" s="44">
        <f t="shared" ca="1" si="132"/>
        <v>0</v>
      </c>
      <c r="BR266" s="44">
        <f t="shared" ca="1" si="133"/>
        <v>0</v>
      </c>
      <c r="BS266" s="44">
        <f t="shared" ca="1" si="134"/>
        <v>0</v>
      </c>
      <c r="BT266" s="44">
        <f t="shared" ca="1" si="135"/>
        <v>0</v>
      </c>
      <c r="BU266" s="44">
        <f t="shared" ca="1" si="136"/>
        <v>0</v>
      </c>
      <c r="BV266" s="44">
        <f t="shared" ca="1" si="137"/>
        <v>0</v>
      </c>
      <c r="BW266" s="44">
        <f t="shared" ca="1" si="138"/>
        <v>0</v>
      </c>
      <c r="BX266" s="44">
        <f t="shared" ca="1" si="139"/>
        <v>0</v>
      </c>
      <c r="BY266" s="44">
        <f t="shared" ca="1" si="140"/>
        <v>0</v>
      </c>
      <c r="BZ266" s="44">
        <f t="shared" ca="1" si="141"/>
        <v>0</v>
      </c>
      <c r="CA266" s="44">
        <f t="shared" ca="1" si="142"/>
        <v>0</v>
      </c>
      <c r="CB266" s="44">
        <f t="shared" ca="1" si="143"/>
        <v>0</v>
      </c>
    </row>
    <row r="267" spans="1:80" x14ac:dyDescent="0.25">
      <c r="A267" s="129">
        <v>200</v>
      </c>
      <c r="B267" s="44"/>
      <c r="C267" s="44">
        <f t="shared" ca="1" si="109"/>
        <v>0</v>
      </c>
      <c r="D267" s="44">
        <f t="shared" ca="1" si="109"/>
        <v>0</v>
      </c>
      <c r="E267" s="44">
        <f t="shared" ca="1" si="109"/>
        <v>0</v>
      </c>
      <c r="F267" s="44">
        <f t="shared" ca="1" si="109"/>
        <v>0</v>
      </c>
      <c r="G267" s="44">
        <f t="shared" ca="1" si="109"/>
        <v>0</v>
      </c>
      <c r="H267" s="44">
        <f t="shared" ca="1" si="109"/>
        <v>0</v>
      </c>
      <c r="I267" s="44">
        <f t="shared" ca="1" si="109"/>
        <v>0</v>
      </c>
      <c r="J267" s="44">
        <f t="shared" ca="1" si="109"/>
        <v>0</v>
      </c>
      <c r="K267" s="44">
        <f t="shared" ca="1" si="109"/>
        <v>0</v>
      </c>
      <c r="L267" s="44">
        <f t="shared" ca="1" si="108"/>
        <v>0</v>
      </c>
      <c r="M267" s="44">
        <f t="shared" ca="1" si="108"/>
        <v>0</v>
      </c>
      <c r="N267" s="44">
        <f t="shared" ca="1" si="108"/>
        <v>0</v>
      </c>
      <c r="O267" s="44">
        <f t="shared" ca="1" si="144"/>
        <v>0</v>
      </c>
      <c r="P267" s="44">
        <f t="shared" ca="1" si="145"/>
        <v>0</v>
      </c>
      <c r="Q267" s="44">
        <f t="shared" ca="1" si="146"/>
        <v>0</v>
      </c>
      <c r="R267" s="44">
        <f t="shared" ca="1" si="147"/>
        <v>0</v>
      </c>
      <c r="S267" s="44">
        <f t="shared" ca="1" si="148"/>
        <v>0</v>
      </c>
      <c r="T267" s="44">
        <f t="shared" ca="1" si="149"/>
        <v>0</v>
      </c>
      <c r="U267" s="44">
        <f t="shared" ca="1" si="110"/>
        <v>0</v>
      </c>
      <c r="V267" s="44">
        <f t="shared" ca="1" si="111"/>
        <v>0</v>
      </c>
      <c r="W267" s="44">
        <f t="shared" ca="1" si="112"/>
        <v>0</v>
      </c>
      <c r="X267" s="44">
        <f t="shared" ca="1" si="113"/>
        <v>0</v>
      </c>
      <c r="Y267" s="44">
        <f t="shared" ca="1" si="114"/>
        <v>0</v>
      </c>
      <c r="Z267" s="44">
        <f t="shared" ca="1" si="115"/>
        <v>0</v>
      </c>
      <c r="AA267" s="44">
        <f t="shared" ca="1" si="116"/>
        <v>0</v>
      </c>
      <c r="AB267" s="44">
        <f t="shared" ca="1" si="117"/>
        <v>0</v>
      </c>
      <c r="BC267" s="44">
        <f t="shared" ca="1" si="118"/>
        <v>0</v>
      </c>
      <c r="BD267" s="44">
        <f t="shared" ca="1" si="119"/>
        <v>0</v>
      </c>
      <c r="BE267" s="44">
        <f t="shared" ca="1" si="120"/>
        <v>0</v>
      </c>
      <c r="BF267" s="44">
        <f t="shared" ca="1" si="121"/>
        <v>0</v>
      </c>
      <c r="BG267" s="44">
        <f t="shared" ca="1" si="122"/>
        <v>0</v>
      </c>
      <c r="BH267" s="44">
        <f t="shared" ca="1" si="123"/>
        <v>0</v>
      </c>
      <c r="BI267" s="44">
        <f t="shared" ca="1" si="124"/>
        <v>0</v>
      </c>
      <c r="BJ267" s="44">
        <f t="shared" ca="1" si="125"/>
        <v>0</v>
      </c>
      <c r="BK267" s="44">
        <f t="shared" ca="1" si="126"/>
        <v>0</v>
      </c>
      <c r="BL267" s="44">
        <f t="shared" ca="1" si="127"/>
        <v>0</v>
      </c>
      <c r="BM267" s="44">
        <f t="shared" ca="1" si="128"/>
        <v>0</v>
      </c>
      <c r="BN267" s="44">
        <f t="shared" ca="1" si="129"/>
        <v>0</v>
      </c>
      <c r="BO267" s="44">
        <f t="shared" ca="1" si="130"/>
        <v>0</v>
      </c>
      <c r="BP267" s="44">
        <f t="shared" ca="1" si="131"/>
        <v>0</v>
      </c>
      <c r="BQ267" s="44">
        <f t="shared" ca="1" si="132"/>
        <v>0</v>
      </c>
      <c r="BR267" s="44">
        <f t="shared" ca="1" si="133"/>
        <v>0</v>
      </c>
      <c r="BS267" s="44">
        <f t="shared" ca="1" si="134"/>
        <v>0</v>
      </c>
      <c r="BT267" s="44">
        <f t="shared" ca="1" si="135"/>
        <v>0</v>
      </c>
      <c r="BU267" s="44">
        <f t="shared" ca="1" si="136"/>
        <v>0</v>
      </c>
      <c r="BV267" s="44">
        <f t="shared" ca="1" si="137"/>
        <v>0</v>
      </c>
      <c r="BW267" s="44">
        <f t="shared" ca="1" si="138"/>
        <v>0</v>
      </c>
      <c r="BX267" s="44">
        <f t="shared" ca="1" si="139"/>
        <v>0</v>
      </c>
      <c r="BY267" s="44">
        <f t="shared" ca="1" si="140"/>
        <v>0</v>
      </c>
      <c r="BZ267" s="44">
        <f t="shared" ca="1" si="141"/>
        <v>0</v>
      </c>
      <c r="CA267" s="44">
        <f t="shared" ca="1" si="142"/>
        <v>0</v>
      </c>
      <c r="CB267" s="44">
        <f t="shared" ca="1" si="143"/>
        <v>0</v>
      </c>
    </row>
    <row r="268" spans="1:80" x14ac:dyDescent="0.25">
      <c r="A268" s="129">
        <v>201</v>
      </c>
      <c r="B268" s="44"/>
      <c r="C268" s="44">
        <f t="shared" ca="1" si="109"/>
        <v>24</v>
      </c>
      <c r="D268" s="44">
        <f t="shared" ca="1" si="109"/>
        <v>24</v>
      </c>
      <c r="E268" s="44">
        <f t="shared" ca="1" si="109"/>
        <v>23</v>
      </c>
      <c r="F268" s="44">
        <f t="shared" ca="1" si="109"/>
        <v>18</v>
      </c>
      <c r="G268" s="44">
        <f t="shared" ca="1" si="109"/>
        <v>12</v>
      </c>
      <c r="H268" s="44">
        <f t="shared" ca="1" si="109"/>
        <v>9</v>
      </c>
      <c r="I268" s="44">
        <f t="shared" ca="1" si="109"/>
        <v>7</v>
      </c>
      <c r="J268" s="44">
        <f t="shared" ca="1" si="109"/>
        <v>6</v>
      </c>
      <c r="K268" s="44">
        <f t="shared" ca="1" si="109"/>
        <v>6</v>
      </c>
      <c r="L268" s="44">
        <f t="shared" ca="1" si="108"/>
        <v>8</v>
      </c>
      <c r="M268" s="44">
        <f t="shared" ca="1" si="108"/>
        <v>12</v>
      </c>
      <c r="N268" s="44">
        <f t="shared" ca="1" si="108"/>
        <v>18</v>
      </c>
      <c r="O268" s="44">
        <f t="shared" ca="1" si="144"/>
        <v>0</v>
      </c>
      <c r="P268" s="44">
        <f t="shared" ca="1" si="145"/>
        <v>0</v>
      </c>
      <c r="Q268" s="44">
        <f t="shared" ca="1" si="146"/>
        <v>0</v>
      </c>
      <c r="R268" s="44">
        <f t="shared" ca="1" si="147"/>
        <v>0</v>
      </c>
      <c r="S268" s="44">
        <f t="shared" ca="1" si="148"/>
        <v>0</v>
      </c>
      <c r="T268" s="44">
        <f t="shared" ca="1" si="149"/>
        <v>0</v>
      </c>
      <c r="U268" s="44">
        <f t="shared" ca="1" si="110"/>
        <v>0</v>
      </c>
      <c r="V268" s="44">
        <f t="shared" ca="1" si="111"/>
        <v>0</v>
      </c>
      <c r="W268" s="44">
        <f t="shared" ca="1" si="112"/>
        <v>0</v>
      </c>
      <c r="X268" s="44">
        <f t="shared" ca="1" si="113"/>
        <v>0</v>
      </c>
      <c r="Y268" s="44">
        <f t="shared" ca="1" si="114"/>
        <v>0</v>
      </c>
      <c r="Z268" s="44">
        <f t="shared" ca="1" si="115"/>
        <v>0</v>
      </c>
      <c r="AA268" s="44">
        <f t="shared" ca="1" si="116"/>
        <v>0</v>
      </c>
      <c r="AB268" s="44">
        <f t="shared" ca="1" si="117"/>
        <v>0</v>
      </c>
      <c r="BC268" s="44">
        <f t="shared" ca="1" si="118"/>
        <v>23.91</v>
      </c>
      <c r="BD268" s="44">
        <f t="shared" ca="1" si="119"/>
        <v>24.27</v>
      </c>
      <c r="BE268" s="44">
        <f t="shared" ca="1" si="120"/>
        <v>22.6</v>
      </c>
      <c r="BF268" s="44">
        <f t="shared" ca="1" si="121"/>
        <v>17.75</v>
      </c>
      <c r="BG268" s="44">
        <f t="shared" ca="1" si="122"/>
        <v>12.21</v>
      </c>
      <c r="BH268" s="44">
        <f t="shared" ca="1" si="123"/>
        <v>8.9600000000000009</v>
      </c>
      <c r="BI268" s="44">
        <f t="shared" ca="1" si="124"/>
        <v>7.25</v>
      </c>
      <c r="BJ268" s="44">
        <f t="shared" ca="1" si="125"/>
        <v>6.21</v>
      </c>
      <c r="BK268" s="44">
        <f t="shared" ca="1" si="126"/>
        <v>6.4</v>
      </c>
      <c r="BL268" s="44">
        <f t="shared" ca="1" si="127"/>
        <v>7.74</v>
      </c>
      <c r="BM268" s="44">
        <f t="shared" ca="1" si="128"/>
        <v>11.68</v>
      </c>
      <c r="BN268" s="44">
        <f t="shared" ca="1" si="129"/>
        <v>18.07</v>
      </c>
      <c r="BO268" s="44">
        <f t="shared" ca="1" si="130"/>
        <v>0</v>
      </c>
      <c r="BP268" s="44">
        <f t="shared" ca="1" si="131"/>
        <v>0</v>
      </c>
      <c r="BQ268" s="44">
        <f t="shared" ca="1" si="132"/>
        <v>0</v>
      </c>
      <c r="BR268" s="44">
        <f t="shared" ca="1" si="133"/>
        <v>0</v>
      </c>
      <c r="BS268" s="44">
        <f t="shared" ca="1" si="134"/>
        <v>0</v>
      </c>
      <c r="BT268" s="44">
        <f t="shared" ca="1" si="135"/>
        <v>0</v>
      </c>
      <c r="BU268" s="44">
        <f t="shared" ca="1" si="136"/>
        <v>0</v>
      </c>
      <c r="BV268" s="44">
        <f t="shared" ca="1" si="137"/>
        <v>0</v>
      </c>
      <c r="BW268" s="44">
        <f t="shared" ca="1" si="138"/>
        <v>0</v>
      </c>
      <c r="BX268" s="44">
        <f t="shared" ca="1" si="139"/>
        <v>0</v>
      </c>
      <c r="BY268" s="44">
        <f t="shared" ca="1" si="140"/>
        <v>0</v>
      </c>
      <c r="BZ268" s="44">
        <f t="shared" ca="1" si="141"/>
        <v>0</v>
      </c>
      <c r="CA268" s="44">
        <f t="shared" ca="1" si="142"/>
        <v>0</v>
      </c>
      <c r="CB268" s="44">
        <f t="shared" ca="1" si="143"/>
        <v>0</v>
      </c>
    </row>
    <row r="269" spans="1:80" x14ac:dyDescent="0.25">
      <c r="A269" s="129">
        <v>202</v>
      </c>
      <c r="B269" s="44"/>
      <c r="C269" s="304">
        <f t="shared" ref="C269:N269" ca="1" si="150">MAX(1,ROUND(BC269,0))</f>
        <v>10</v>
      </c>
      <c r="D269" s="304">
        <f t="shared" ca="1" si="150"/>
        <v>9</v>
      </c>
      <c r="E269" s="304">
        <f t="shared" ca="1" si="150"/>
        <v>9</v>
      </c>
      <c r="F269" s="304">
        <f t="shared" ca="1" si="150"/>
        <v>7</v>
      </c>
      <c r="G269" s="304">
        <f t="shared" ca="1" si="150"/>
        <v>5</v>
      </c>
      <c r="H269" s="304">
        <f t="shared" ca="1" si="150"/>
        <v>3</v>
      </c>
      <c r="I269" s="304">
        <f t="shared" ca="1" si="150"/>
        <v>3</v>
      </c>
      <c r="J269" s="304">
        <f t="shared" ca="1" si="150"/>
        <v>2</v>
      </c>
      <c r="K269" s="304">
        <f t="shared" ca="1" si="150"/>
        <v>3</v>
      </c>
      <c r="L269" s="304">
        <f t="shared" ca="1" si="150"/>
        <v>3</v>
      </c>
      <c r="M269" s="304">
        <f t="shared" ca="1" si="150"/>
        <v>5</v>
      </c>
      <c r="N269" s="304">
        <f t="shared" ca="1" si="150"/>
        <v>8</v>
      </c>
      <c r="O269" s="304">
        <f t="shared" ref="O269" ca="1" si="151">MAX(1,ROUND(BO269,0))</f>
        <v>1</v>
      </c>
      <c r="P269" s="304">
        <f t="shared" ref="P269" ca="1" si="152">MAX(1,ROUND(BP269,0))</f>
        <v>1</v>
      </c>
      <c r="Q269" s="304">
        <f t="shared" ref="Q269" ca="1" si="153">MAX(1,ROUND(BQ269,0))</f>
        <v>1</v>
      </c>
      <c r="R269" s="304">
        <f t="shared" ref="R269" ca="1" si="154">MAX(1,ROUND(BR269,0))</f>
        <v>1</v>
      </c>
      <c r="S269" s="304">
        <f t="shared" ref="S269" ca="1" si="155">MAX(1,ROUND(BS269,0))</f>
        <v>1</v>
      </c>
      <c r="T269" s="304">
        <f t="shared" ref="T269" ca="1" si="156">MAX(1,ROUND(BT269,0))</f>
        <v>1</v>
      </c>
      <c r="U269" s="304">
        <f t="shared" ref="U269" ca="1" si="157">MAX(1,ROUND(BU269,0))</f>
        <v>1</v>
      </c>
      <c r="V269" s="304">
        <f t="shared" ref="V269" ca="1" si="158">MAX(1,ROUND(BV269,0))</f>
        <v>1</v>
      </c>
      <c r="W269" s="304">
        <f t="shared" ref="W269" ca="1" si="159">MAX(1,ROUND(BW269,0))</f>
        <v>1</v>
      </c>
      <c r="X269" s="304">
        <f t="shared" ref="X269" ca="1" si="160">MAX(1,ROUND(BX269,0))</f>
        <v>1</v>
      </c>
      <c r="Y269" s="304">
        <f t="shared" ref="Y269" ca="1" si="161">MAX(1,ROUND(BY269,0))</f>
        <v>1</v>
      </c>
      <c r="Z269" s="304">
        <f t="shared" ref="Z269" ca="1" si="162">MAX(1,ROUND(BZ269,0))</f>
        <v>1</v>
      </c>
      <c r="AA269" s="304">
        <f t="shared" ref="AA269" ca="1" si="163">MAX(1,ROUND(CA269,0))</f>
        <v>1</v>
      </c>
      <c r="AB269" s="304">
        <f t="shared" ref="AB269" ca="1" si="164">MAX(1,ROUND(CB269,0))</f>
        <v>1</v>
      </c>
      <c r="BC269" s="44">
        <f t="shared" ca="1" si="118"/>
        <v>10.029999999999999</v>
      </c>
      <c r="BD269" s="44">
        <f t="shared" ca="1" si="119"/>
        <v>9.23</v>
      </c>
      <c r="BE269" s="44">
        <f t="shared" ca="1" si="120"/>
        <v>9.2799999999999994</v>
      </c>
      <c r="BF269" s="44">
        <f t="shared" ca="1" si="121"/>
        <v>6.7</v>
      </c>
      <c r="BG269" s="44">
        <f t="shared" ca="1" si="122"/>
        <v>4.62</v>
      </c>
      <c r="BH269" s="44">
        <f t="shared" ca="1" si="123"/>
        <v>3.49</v>
      </c>
      <c r="BI269" s="44">
        <f t="shared" ca="1" si="124"/>
        <v>2.8</v>
      </c>
      <c r="BJ269" s="44">
        <f t="shared" ca="1" si="125"/>
        <v>2.3199999999999998</v>
      </c>
      <c r="BK269" s="44">
        <f t="shared" ca="1" si="126"/>
        <v>2.67</v>
      </c>
      <c r="BL269" s="44">
        <f t="shared" ca="1" si="127"/>
        <v>3.17</v>
      </c>
      <c r="BM269" s="44">
        <f t="shared" ca="1" si="128"/>
        <v>4.8600000000000003</v>
      </c>
      <c r="BN269" s="44">
        <f t="shared" ca="1" si="129"/>
        <v>7.79</v>
      </c>
      <c r="BO269" s="44">
        <f t="shared" ca="1" si="130"/>
        <v>0</v>
      </c>
      <c r="BP269" s="44">
        <f t="shared" ca="1" si="131"/>
        <v>0</v>
      </c>
      <c r="BQ269" s="44">
        <f t="shared" ca="1" si="132"/>
        <v>0</v>
      </c>
      <c r="BR269" s="44">
        <f t="shared" ca="1" si="133"/>
        <v>0</v>
      </c>
      <c r="BS269" s="44">
        <f t="shared" ca="1" si="134"/>
        <v>0</v>
      </c>
      <c r="BT269" s="44">
        <f t="shared" ca="1" si="135"/>
        <v>0</v>
      </c>
      <c r="BU269" s="44">
        <f t="shared" ca="1" si="136"/>
        <v>0</v>
      </c>
      <c r="BV269" s="44">
        <f t="shared" ca="1" si="137"/>
        <v>0</v>
      </c>
      <c r="BW269" s="44">
        <f t="shared" ca="1" si="138"/>
        <v>0</v>
      </c>
      <c r="BX269" s="44">
        <f t="shared" ca="1" si="139"/>
        <v>0</v>
      </c>
      <c r="BY269" s="44">
        <f t="shared" ca="1" si="140"/>
        <v>0</v>
      </c>
      <c r="BZ269" s="44">
        <f t="shared" ca="1" si="141"/>
        <v>0</v>
      </c>
      <c r="CA269" s="44">
        <f t="shared" ca="1" si="142"/>
        <v>0</v>
      </c>
      <c r="CB269" s="44">
        <f t="shared" ca="1" si="143"/>
        <v>0</v>
      </c>
    </row>
    <row r="270" spans="1:80" x14ac:dyDescent="0.25">
      <c r="A270" s="129">
        <v>203</v>
      </c>
      <c r="B270" s="44"/>
      <c r="C270" s="44">
        <f t="shared" ca="1" si="109"/>
        <v>35</v>
      </c>
      <c r="D270" s="44">
        <f t="shared" ca="1" si="109"/>
        <v>35</v>
      </c>
      <c r="E270" s="44">
        <f t="shared" ca="1" si="109"/>
        <v>33</v>
      </c>
      <c r="F270" s="44">
        <f t="shared" ca="1" si="109"/>
        <v>26</v>
      </c>
      <c r="G270" s="44">
        <f t="shared" ca="1" si="109"/>
        <v>18</v>
      </c>
      <c r="H270" s="44">
        <f t="shared" ca="1" si="109"/>
        <v>13</v>
      </c>
      <c r="I270" s="44">
        <f t="shared" ca="1" si="109"/>
        <v>11</v>
      </c>
      <c r="J270" s="44">
        <f t="shared" ca="1" si="109"/>
        <v>9</v>
      </c>
      <c r="K270" s="44">
        <f t="shared" ca="1" si="109"/>
        <v>9</v>
      </c>
      <c r="L270" s="44">
        <f t="shared" ca="1" si="108"/>
        <v>11</v>
      </c>
      <c r="M270" s="44">
        <f t="shared" ca="1" si="108"/>
        <v>17</v>
      </c>
      <c r="N270" s="44">
        <f t="shared" ca="1" si="108"/>
        <v>26</v>
      </c>
      <c r="O270" s="44">
        <f t="shared" ref="O270:AB329" ca="1" si="165">IF(BO270&lt;=0,0,MAX(1,ROUND(BO270,0)))</f>
        <v>0</v>
      </c>
      <c r="P270" s="44">
        <f t="shared" ref="P270:P314" ca="1" si="166">IF(BP270&lt;=0,0,MAX(1,ROUND(BP270,0)))</f>
        <v>0</v>
      </c>
      <c r="Q270" s="44">
        <f t="shared" ref="Q270:Q314" ca="1" si="167">IF(BQ270&lt;=0,0,MAX(1,ROUND(BQ270,0)))</f>
        <v>0</v>
      </c>
      <c r="R270" s="44">
        <f t="shared" ref="R270:R314" ca="1" si="168">IF(BR270&lt;=0,0,MAX(1,ROUND(BR270,0)))</f>
        <v>0</v>
      </c>
      <c r="S270" s="44">
        <f t="shared" ref="S270:S314" ca="1" si="169">IF(BS270&lt;=0,0,MAX(1,ROUND(BS270,0)))</f>
        <v>0</v>
      </c>
      <c r="T270" s="44">
        <f t="shared" ref="T270:T314" ca="1" si="170">IF(BT270&lt;=0,0,MAX(1,ROUND(BT270,0)))</f>
        <v>0</v>
      </c>
      <c r="U270" s="44">
        <f t="shared" ref="U270:U314" ca="1" si="171">IF(BU270&lt;=0,0,MAX(1,ROUND(BU270,0)))</f>
        <v>0</v>
      </c>
      <c r="V270" s="44">
        <f t="shared" ref="V270:V314" ca="1" si="172">IF(BV270&lt;=0,0,MAX(1,ROUND(BV270,0)))</f>
        <v>0</v>
      </c>
      <c r="W270" s="44">
        <f t="shared" ref="W270:W314" ca="1" si="173">IF(BW270&lt;=0,0,MAX(1,ROUND(BW270,0)))</f>
        <v>0</v>
      </c>
      <c r="X270" s="44">
        <f t="shared" ref="X270:X314" ca="1" si="174">IF(BX270&lt;=0,0,MAX(1,ROUND(BX270,0)))</f>
        <v>0</v>
      </c>
      <c r="Y270" s="44">
        <f t="shared" ref="Y270:Y314" ca="1" si="175">IF(BY270&lt;=0,0,MAX(1,ROUND(BY270,0)))</f>
        <v>0</v>
      </c>
      <c r="Z270" s="44">
        <f t="shared" ref="Z270:Z314" ca="1" si="176">IF(BZ270&lt;=0,0,MAX(1,ROUND(BZ270,0)))</f>
        <v>0</v>
      </c>
      <c r="AA270" s="44">
        <f t="shared" ref="AA270:AA314" ca="1" si="177">IF(CA270&lt;=0,0,MAX(1,ROUND(CA270,0)))</f>
        <v>0</v>
      </c>
      <c r="AB270" s="44">
        <f t="shared" ref="AB270:AB314" ca="1" si="178">IF(CB270&lt;=0,0,MAX(1,ROUND(CB270,0)))</f>
        <v>0</v>
      </c>
      <c r="BC270" s="44">
        <f t="shared" ca="1" si="118"/>
        <v>34.936870000000006</v>
      </c>
      <c r="BD270" s="44">
        <f t="shared" ca="1" si="119"/>
        <v>35.461390000000002</v>
      </c>
      <c r="BE270" s="44">
        <f t="shared" ca="1" si="120"/>
        <v>33.028200000000005</v>
      </c>
      <c r="BF270" s="44">
        <f t="shared" ca="1" si="121"/>
        <v>25.961750000000002</v>
      </c>
      <c r="BG270" s="44">
        <f t="shared" ca="1" si="122"/>
        <v>17.889970000000005</v>
      </c>
      <c r="BH270" s="44">
        <f t="shared" ca="1" si="123"/>
        <v>13.154720000000001</v>
      </c>
      <c r="BI270" s="44">
        <f t="shared" ca="1" si="124"/>
        <v>10.66325</v>
      </c>
      <c r="BJ270" s="44">
        <f t="shared" ca="1" si="125"/>
        <v>9.1479700000000008</v>
      </c>
      <c r="BK270" s="44">
        <f t="shared" ca="1" si="126"/>
        <v>9.4248000000000012</v>
      </c>
      <c r="BL270" s="44">
        <f t="shared" ca="1" si="127"/>
        <v>11.377180000000001</v>
      </c>
      <c r="BM270" s="44">
        <f t="shared" ca="1" si="128"/>
        <v>17.117760000000001</v>
      </c>
      <c r="BN270" s="44">
        <f t="shared" ca="1" si="129"/>
        <v>26.427990000000005</v>
      </c>
      <c r="BO270" s="44">
        <f t="shared" ca="1" si="130"/>
        <v>0</v>
      </c>
      <c r="BP270" s="44">
        <f t="shared" ca="1" si="131"/>
        <v>0</v>
      </c>
      <c r="BQ270" s="44">
        <f t="shared" ca="1" si="132"/>
        <v>0</v>
      </c>
      <c r="BR270" s="44">
        <f t="shared" ca="1" si="133"/>
        <v>0</v>
      </c>
      <c r="BS270" s="44">
        <f t="shared" ca="1" si="134"/>
        <v>0</v>
      </c>
      <c r="BT270" s="44">
        <f t="shared" ca="1" si="135"/>
        <v>0</v>
      </c>
      <c r="BU270" s="44">
        <f t="shared" ca="1" si="136"/>
        <v>0</v>
      </c>
      <c r="BV270" s="44">
        <f t="shared" ca="1" si="137"/>
        <v>0</v>
      </c>
      <c r="BW270" s="44">
        <f t="shared" ca="1" si="138"/>
        <v>0</v>
      </c>
      <c r="BX270" s="44">
        <f t="shared" ca="1" si="139"/>
        <v>0</v>
      </c>
      <c r="BY270" s="44">
        <f t="shared" ca="1" si="140"/>
        <v>0</v>
      </c>
      <c r="BZ270" s="44">
        <f t="shared" ca="1" si="141"/>
        <v>0</v>
      </c>
      <c r="CA270" s="44">
        <f t="shared" ca="1" si="142"/>
        <v>0</v>
      </c>
      <c r="CB270" s="44">
        <f t="shared" ca="1" si="143"/>
        <v>0</v>
      </c>
    </row>
    <row r="271" spans="1:80" x14ac:dyDescent="0.25">
      <c r="A271" s="129">
        <v>204</v>
      </c>
      <c r="B271" s="44"/>
      <c r="C271" s="44">
        <f t="shared" ca="1" si="109"/>
        <v>552</v>
      </c>
      <c r="D271" s="44">
        <f t="shared" ca="1" si="109"/>
        <v>1016</v>
      </c>
      <c r="E271" s="44">
        <f t="shared" ca="1" si="109"/>
        <v>1526</v>
      </c>
      <c r="F271" s="44">
        <f t="shared" ca="1" si="109"/>
        <v>1894</v>
      </c>
      <c r="G271" s="44">
        <f t="shared" ca="1" si="109"/>
        <v>2031</v>
      </c>
      <c r="H271" s="44">
        <f t="shared" ca="1" si="109"/>
        <v>1592</v>
      </c>
      <c r="I271" s="44">
        <f t="shared" ca="1" si="109"/>
        <v>1178</v>
      </c>
      <c r="J271" s="44">
        <f t="shared" ca="1" si="109"/>
        <v>789</v>
      </c>
      <c r="K271" s="44">
        <f t="shared" ca="1" si="109"/>
        <v>458</v>
      </c>
      <c r="L271" s="44">
        <f t="shared" ca="1" si="108"/>
        <v>276</v>
      </c>
      <c r="M271" s="44">
        <f t="shared" ca="1" si="108"/>
        <v>204</v>
      </c>
      <c r="N271" s="44">
        <f t="shared" ca="1" si="108"/>
        <v>253</v>
      </c>
      <c r="O271" s="44">
        <f t="shared" ca="1" si="165"/>
        <v>0</v>
      </c>
      <c r="P271" s="44">
        <f t="shared" ca="1" si="166"/>
        <v>0</v>
      </c>
      <c r="Q271" s="44">
        <f t="shared" ca="1" si="167"/>
        <v>0</v>
      </c>
      <c r="R271" s="44">
        <f t="shared" ca="1" si="168"/>
        <v>0</v>
      </c>
      <c r="S271" s="44">
        <f t="shared" ca="1" si="169"/>
        <v>0</v>
      </c>
      <c r="T271" s="44">
        <f t="shared" ca="1" si="170"/>
        <v>0</v>
      </c>
      <c r="U271" s="44">
        <f t="shared" ca="1" si="171"/>
        <v>0</v>
      </c>
      <c r="V271" s="44">
        <f t="shared" ca="1" si="172"/>
        <v>0</v>
      </c>
      <c r="W271" s="44">
        <f t="shared" ca="1" si="173"/>
        <v>0</v>
      </c>
      <c r="X271" s="44">
        <f t="shared" ca="1" si="174"/>
        <v>0</v>
      </c>
      <c r="Y271" s="44">
        <f t="shared" ca="1" si="175"/>
        <v>0</v>
      </c>
      <c r="Z271" s="44">
        <f t="shared" ca="1" si="176"/>
        <v>0</v>
      </c>
      <c r="AA271" s="44">
        <f t="shared" ca="1" si="177"/>
        <v>0</v>
      </c>
      <c r="AB271" s="44">
        <f t="shared" ca="1" si="178"/>
        <v>0</v>
      </c>
      <c r="BC271" s="44">
        <f t="shared" ca="1" si="118"/>
        <v>552.09</v>
      </c>
      <c r="BD271" s="44">
        <f t="shared" ca="1" si="119"/>
        <v>1016.37</v>
      </c>
      <c r="BE271" s="44">
        <f t="shared" ca="1" si="120"/>
        <v>1525.76</v>
      </c>
      <c r="BF271" s="44">
        <f t="shared" ca="1" si="121"/>
        <v>1893.95</v>
      </c>
      <c r="BG271" s="44">
        <f t="shared" ca="1" si="122"/>
        <v>2030.91</v>
      </c>
      <c r="BH271" s="44">
        <f t="shared" ca="1" si="123"/>
        <v>1592.15</v>
      </c>
      <c r="BI271" s="44">
        <f t="shared" ca="1" si="124"/>
        <v>1178.04</v>
      </c>
      <c r="BJ271" s="44">
        <f t="shared" ca="1" si="125"/>
        <v>788.6</v>
      </c>
      <c r="BK271" s="44">
        <f t="shared" ca="1" si="126"/>
        <v>458.37</v>
      </c>
      <c r="BL271" s="44">
        <f t="shared" ca="1" si="127"/>
        <v>275.66000000000003</v>
      </c>
      <c r="BM271" s="44">
        <f t="shared" ca="1" si="128"/>
        <v>204.37</v>
      </c>
      <c r="BN271" s="44">
        <f t="shared" ca="1" si="129"/>
        <v>253.21</v>
      </c>
      <c r="BO271" s="44">
        <f t="shared" ca="1" si="130"/>
        <v>0</v>
      </c>
      <c r="BP271" s="44">
        <f t="shared" ca="1" si="131"/>
        <v>0</v>
      </c>
      <c r="BQ271" s="44">
        <f t="shared" ca="1" si="132"/>
        <v>0</v>
      </c>
      <c r="BR271" s="44">
        <f t="shared" ca="1" si="133"/>
        <v>0</v>
      </c>
      <c r="BS271" s="44">
        <f t="shared" ca="1" si="134"/>
        <v>0</v>
      </c>
      <c r="BT271" s="44">
        <f t="shared" ca="1" si="135"/>
        <v>0</v>
      </c>
      <c r="BU271" s="44">
        <f t="shared" ca="1" si="136"/>
        <v>0</v>
      </c>
      <c r="BV271" s="44">
        <f t="shared" ca="1" si="137"/>
        <v>0</v>
      </c>
      <c r="BW271" s="44">
        <f t="shared" ca="1" si="138"/>
        <v>0</v>
      </c>
      <c r="BX271" s="44">
        <f t="shared" ca="1" si="139"/>
        <v>0</v>
      </c>
      <c r="BY271" s="44">
        <f t="shared" ca="1" si="140"/>
        <v>0</v>
      </c>
      <c r="BZ271" s="44">
        <f t="shared" ca="1" si="141"/>
        <v>0</v>
      </c>
      <c r="CA271" s="44">
        <f t="shared" ca="1" si="142"/>
        <v>0</v>
      </c>
      <c r="CB271" s="44">
        <f t="shared" ca="1" si="143"/>
        <v>0</v>
      </c>
    </row>
    <row r="272" spans="1:80" x14ac:dyDescent="0.25">
      <c r="A272" s="129">
        <v>205</v>
      </c>
      <c r="B272" s="44"/>
      <c r="C272" s="44">
        <f t="shared" ca="1" si="109"/>
        <v>209</v>
      </c>
      <c r="D272" s="44">
        <f t="shared" ca="1" si="109"/>
        <v>232</v>
      </c>
      <c r="E272" s="44">
        <f t="shared" ca="1" si="109"/>
        <v>233</v>
      </c>
      <c r="F272" s="44">
        <f t="shared" ca="1" si="109"/>
        <v>185</v>
      </c>
      <c r="G272" s="44">
        <f t="shared" ca="1" si="109"/>
        <v>115</v>
      </c>
      <c r="H272" s="44">
        <f t="shared" ca="1" si="109"/>
        <v>84</v>
      </c>
      <c r="I272" s="44">
        <f t="shared" ca="1" si="109"/>
        <v>65</v>
      </c>
      <c r="J272" s="44">
        <f t="shared" ca="1" si="109"/>
        <v>52</v>
      </c>
      <c r="K272" s="44">
        <f t="shared" ca="1" si="109"/>
        <v>45</v>
      </c>
      <c r="L272" s="44">
        <f t="shared" ca="1" si="108"/>
        <v>58</v>
      </c>
      <c r="M272" s="44">
        <f t="shared" ca="1" si="108"/>
        <v>97</v>
      </c>
      <c r="N272" s="44">
        <f t="shared" ca="1" si="108"/>
        <v>156</v>
      </c>
      <c r="O272" s="44">
        <f t="shared" ca="1" si="165"/>
        <v>0</v>
      </c>
      <c r="P272" s="44">
        <f t="shared" ca="1" si="166"/>
        <v>0</v>
      </c>
      <c r="Q272" s="44">
        <f t="shared" ca="1" si="167"/>
        <v>0</v>
      </c>
      <c r="R272" s="44">
        <f t="shared" ca="1" si="168"/>
        <v>0</v>
      </c>
      <c r="S272" s="44">
        <f t="shared" ca="1" si="169"/>
        <v>0</v>
      </c>
      <c r="T272" s="44">
        <f t="shared" ca="1" si="170"/>
        <v>0</v>
      </c>
      <c r="U272" s="44">
        <f t="shared" ca="1" si="171"/>
        <v>0</v>
      </c>
      <c r="V272" s="44">
        <f t="shared" ca="1" si="172"/>
        <v>0</v>
      </c>
      <c r="W272" s="44">
        <f t="shared" ca="1" si="173"/>
        <v>0</v>
      </c>
      <c r="X272" s="44">
        <f t="shared" ca="1" si="174"/>
        <v>0</v>
      </c>
      <c r="Y272" s="44">
        <f t="shared" ca="1" si="175"/>
        <v>0</v>
      </c>
      <c r="Z272" s="44">
        <f t="shared" ca="1" si="176"/>
        <v>0</v>
      </c>
      <c r="AA272" s="44">
        <f t="shared" ca="1" si="177"/>
        <v>0</v>
      </c>
      <c r="AB272" s="44">
        <f t="shared" ca="1" si="178"/>
        <v>0</v>
      </c>
      <c r="BC272" s="44">
        <f t="shared" ca="1" si="118"/>
        <v>209.46</v>
      </c>
      <c r="BD272" s="44">
        <f t="shared" ca="1" si="119"/>
        <v>232.39</v>
      </c>
      <c r="BE272" s="44">
        <f t="shared" ca="1" si="120"/>
        <v>232.86</v>
      </c>
      <c r="BF272" s="44">
        <f t="shared" ca="1" si="121"/>
        <v>185.04</v>
      </c>
      <c r="BG272" s="44">
        <f t="shared" ca="1" si="122"/>
        <v>115.26</v>
      </c>
      <c r="BH272" s="44">
        <f t="shared" ca="1" si="123"/>
        <v>84.09</v>
      </c>
      <c r="BI272" s="44">
        <f t="shared" ca="1" si="124"/>
        <v>65.45</v>
      </c>
      <c r="BJ272" s="44">
        <f t="shared" ca="1" si="125"/>
        <v>51.67</v>
      </c>
      <c r="BK272" s="44">
        <f t="shared" ca="1" si="126"/>
        <v>44.6</v>
      </c>
      <c r="BL272" s="44">
        <f t="shared" ca="1" si="127"/>
        <v>57.99</v>
      </c>
      <c r="BM272" s="44">
        <f t="shared" ca="1" si="128"/>
        <v>96.66</v>
      </c>
      <c r="BN272" s="44">
        <f t="shared" ca="1" si="129"/>
        <v>155.83000000000001</v>
      </c>
      <c r="BO272" s="44">
        <f t="shared" ca="1" si="130"/>
        <v>0</v>
      </c>
      <c r="BP272" s="44">
        <f t="shared" ca="1" si="131"/>
        <v>0</v>
      </c>
      <c r="BQ272" s="44">
        <f t="shared" ca="1" si="132"/>
        <v>0</v>
      </c>
      <c r="BR272" s="44">
        <f t="shared" ca="1" si="133"/>
        <v>0</v>
      </c>
      <c r="BS272" s="44">
        <f t="shared" ca="1" si="134"/>
        <v>0</v>
      </c>
      <c r="BT272" s="44">
        <f t="shared" ca="1" si="135"/>
        <v>0</v>
      </c>
      <c r="BU272" s="44">
        <f t="shared" ca="1" si="136"/>
        <v>0</v>
      </c>
      <c r="BV272" s="44">
        <f t="shared" ca="1" si="137"/>
        <v>0</v>
      </c>
      <c r="BW272" s="44">
        <f t="shared" ca="1" si="138"/>
        <v>0</v>
      </c>
      <c r="BX272" s="44">
        <f t="shared" ca="1" si="139"/>
        <v>0</v>
      </c>
      <c r="BY272" s="44">
        <f t="shared" ca="1" si="140"/>
        <v>0</v>
      </c>
      <c r="BZ272" s="44">
        <f t="shared" ca="1" si="141"/>
        <v>0</v>
      </c>
      <c r="CA272" s="44">
        <f t="shared" ca="1" si="142"/>
        <v>0</v>
      </c>
      <c r="CB272" s="44">
        <f t="shared" ca="1" si="143"/>
        <v>0</v>
      </c>
    </row>
    <row r="273" spans="1:80" x14ac:dyDescent="0.25">
      <c r="A273" s="129">
        <v>206</v>
      </c>
      <c r="B273" s="44"/>
      <c r="C273" s="44">
        <f t="shared" ca="1" si="109"/>
        <v>582</v>
      </c>
      <c r="D273" s="44">
        <f t="shared" ca="1" si="109"/>
        <v>592</v>
      </c>
      <c r="E273" s="44">
        <f t="shared" ca="1" si="109"/>
        <v>557</v>
      </c>
      <c r="F273" s="44">
        <f t="shared" ca="1" si="109"/>
        <v>419</v>
      </c>
      <c r="G273" s="44">
        <f t="shared" ca="1" si="109"/>
        <v>288</v>
      </c>
      <c r="H273" s="44">
        <f t="shared" ca="1" si="109"/>
        <v>226</v>
      </c>
      <c r="I273" s="44">
        <f t="shared" ca="1" si="109"/>
        <v>186</v>
      </c>
      <c r="J273" s="44">
        <f t="shared" ca="1" si="109"/>
        <v>154</v>
      </c>
      <c r="K273" s="44">
        <f t="shared" ca="1" si="109"/>
        <v>141</v>
      </c>
      <c r="L273" s="44">
        <f t="shared" ca="1" si="108"/>
        <v>171</v>
      </c>
      <c r="M273" s="44">
        <f t="shared" ca="1" si="108"/>
        <v>254</v>
      </c>
      <c r="N273" s="44">
        <f t="shared" ca="1" si="108"/>
        <v>419</v>
      </c>
      <c r="O273" s="44">
        <f t="shared" ca="1" si="165"/>
        <v>0</v>
      </c>
      <c r="P273" s="44">
        <f t="shared" ca="1" si="166"/>
        <v>0</v>
      </c>
      <c r="Q273" s="44">
        <f t="shared" ca="1" si="167"/>
        <v>0</v>
      </c>
      <c r="R273" s="44">
        <f t="shared" ca="1" si="168"/>
        <v>0</v>
      </c>
      <c r="S273" s="44">
        <f t="shared" ca="1" si="169"/>
        <v>0</v>
      </c>
      <c r="T273" s="44">
        <f t="shared" ca="1" si="170"/>
        <v>0</v>
      </c>
      <c r="U273" s="44">
        <f t="shared" ca="1" si="171"/>
        <v>0</v>
      </c>
      <c r="V273" s="44">
        <f t="shared" ca="1" si="172"/>
        <v>0</v>
      </c>
      <c r="W273" s="44">
        <f t="shared" ca="1" si="173"/>
        <v>0</v>
      </c>
      <c r="X273" s="44">
        <f t="shared" ca="1" si="174"/>
        <v>0</v>
      </c>
      <c r="Y273" s="44">
        <f t="shared" ca="1" si="175"/>
        <v>0</v>
      </c>
      <c r="Z273" s="44">
        <f t="shared" ca="1" si="176"/>
        <v>0</v>
      </c>
      <c r="AA273" s="44">
        <f t="shared" ca="1" si="177"/>
        <v>0</v>
      </c>
      <c r="AB273" s="44">
        <f t="shared" ca="1" si="178"/>
        <v>0</v>
      </c>
      <c r="BC273" s="44">
        <f t="shared" ca="1" si="118"/>
        <v>582.36</v>
      </c>
      <c r="BD273" s="44">
        <f t="shared" ca="1" si="119"/>
        <v>592.41</v>
      </c>
      <c r="BE273" s="44">
        <f t="shared" ca="1" si="120"/>
        <v>556.82000000000005</v>
      </c>
      <c r="BF273" s="44">
        <f t="shared" ca="1" si="121"/>
        <v>419.16</v>
      </c>
      <c r="BG273" s="44">
        <f t="shared" ca="1" si="122"/>
        <v>288.26</v>
      </c>
      <c r="BH273" s="44">
        <f t="shared" ca="1" si="123"/>
        <v>225.9</v>
      </c>
      <c r="BI273" s="44">
        <f t="shared" ca="1" si="124"/>
        <v>186.24</v>
      </c>
      <c r="BJ273" s="44">
        <f t="shared" ca="1" si="125"/>
        <v>153.61000000000001</v>
      </c>
      <c r="BK273" s="44">
        <f t="shared" ca="1" si="126"/>
        <v>140.79</v>
      </c>
      <c r="BL273" s="44">
        <f t="shared" ca="1" si="127"/>
        <v>171.3</v>
      </c>
      <c r="BM273" s="44">
        <f t="shared" ca="1" si="128"/>
        <v>254.46</v>
      </c>
      <c r="BN273" s="44">
        <f t="shared" ca="1" si="129"/>
        <v>419.18</v>
      </c>
      <c r="BO273" s="44">
        <f t="shared" ca="1" si="130"/>
        <v>0</v>
      </c>
      <c r="BP273" s="44">
        <f t="shared" ca="1" si="131"/>
        <v>0</v>
      </c>
      <c r="BQ273" s="44">
        <f t="shared" ca="1" si="132"/>
        <v>0</v>
      </c>
      <c r="BR273" s="44">
        <f t="shared" ca="1" si="133"/>
        <v>0</v>
      </c>
      <c r="BS273" s="44">
        <f t="shared" ca="1" si="134"/>
        <v>0</v>
      </c>
      <c r="BT273" s="44">
        <f t="shared" ca="1" si="135"/>
        <v>0</v>
      </c>
      <c r="BU273" s="44">
        <f t="shared" ca="1" si="136"/>
        <v>0</v>
      </c>
      <c r="BV273" s="44">
        <f t="shared" ca="1" si="137"/>
        <v>0</v>
      </c>
      <c r="BW273" s="44">
        <f t="shared" ca="1" si="138"/>
        <v>0</v>
      </c>
      <c r="BX273" s="44">
        <f t="shared" ca="1" si="139"/>
        <v>0</v>
      </c>
      <c r="BY273" s="44">
        <f t="shared" ca="1" si="140"/>
        <v>0</v>
      </c>
      <c r="BZ273" s="44">
        <f t="shared" ca="1" si="141"/>
        <v>0</v>
      </c>
      <c r="CA273" s="44">
        <f t="shared" ca="1" si="142"/>
        <v>0</v>
      </c>
      <c r="CB273" s="44">
        <f t="shared" ca="1" si="143"/>
        <v>0</v>
      </c>
    </row>
    <row r="274" spans="1:80" x14ac:dyDescent="0.25">
      <c r="A274" s="129">
        <v>207</v>
      </c>
      <c r="B274" s="44"/>
      <c r="C274" s="44">
        <f t="shared" ca="1" si="109"/>
        <v>592</v>
      </c>
      <c r="D274" s="44">
        <f t="shared" ca="1" si="109"/>
        <v>603</v>
      </c>
      <c r="E274" s="44">
        <f t="shared" ca="1" si="109"/>
        <v>567</v>
      </c>
      <c r="F274" s="44">
        <f t="shared" ca="1" si="109"/>
        <v>428</v>
      </c>
      <c r="G274" s="44">
        <f t="shared" ca="1" si="109"/>
        <v>294</v>
      </c>
      <c r="H274" s="44">
        <f t="shared" ca="1" si="109"/>
        <v>230</v>
      </c>
      <c r="I274" s="44">
        <f t="shared" ca="1" si="109"/>
        <v>190</v>
      </c>
      <c r="J274" s="44">
        <f t="shared" ca="1" si="109"/>
        <v>157</v>
      </c>
      <c r="K274" s="44">
        <f t="shared" ca="1" si="109"/>
        <v>144</v>
      </c>
      <c r="L274" s="44">
        <f t="shared" ca="1" si="108"/>
        <v>174</v>
      </c>
      <c r="M274" s="44">
        <f t="shared" ca="1" si="108"/>
        <v>259</v>
      </c>
      <c r="N274" s="44">
        <f t="shared" ca="1" si="108"/>
        <v>426</v>
      </c>
      <c r="O274" s="44">
        <f t="shared" ca="1" si="165"/>
        <v>0</v>
      </c>
      <c r="P274" s="44">
        <f t="shared" ca="1" si="166"/>
        <v>0</v>
      </c>
      <c r="Q274" s="44">
        <f t="shared" ca="1" si="167"/>
        <v>0</v>
      </c>
      <c r="R274" s="44">
        <f t="shared" ca="1" si="168"/>
        <v>0</v>
      </c>
      <c r="S274" s="44">
        <f t="shared" ca="1" si="169"/>
        <v>0</v>
      </c>
      <c r="T274" s="44">
        <f t="shared" ca="1" si="170"/>
        <v>0</v>
      </c>
      <c r="U274" s="44">
        <f t="shared" ca="1" si="171"/>
        <v>0</v>
      </c>
      <c r="V274" s="44">
        <f t="shared" ca="1" si="172"/>
        <v>0</v>
      </c>
      <c r="W274" s="44">
        <f t="shared" ca="1" si="173"/>
        <v>0</v>
      </c>
      <c r="X274" s="44">
        <f t="shared" ca="1" si="174"/>
        <v>0</v>
      </c>
      <c r="Y274" s="44">
        <f t="shared" ca="1" si="175"/>
        <v>0</v>
      </c>
      <c r="Z274" s="44">
        <f t="shared" ca="1" si="176"/>
        <v>0</v>
      </c>
      <c r="AA274" s="44">
        <f t="shared" ca="1" si="177"/>
        <v>0</v>
      </c>
      <c r="AB274" s="44">
        <f t="shared" ca="1" si="178"/>
        <v>0</v>
      </c>
      <c r="BC274" s="44">
        <f t="shared" ca="1" si="118"/>
        <v>591.85</v>
      </c>
      <c r="BD274" s="44">
        <f t="shared" ca="1" si="119"/>
        <v>603.09</v>
      </c>
      <c r="BE274" s="44">
        <f t="shared" ca="1" si="120"/>
        <v>567.09</v>
      </c>
      <c r="BF274" s="44">
        <f t="shared" ca="1" si="121"/>
        <v>427.86</v>
      </c>
      <c r="BG274" s="44">
        <f t="shared" ca="1" si="122"/>
        <v>294.01</v>
      </c>
      <c r="BH274" s="44">
        <f t="shared" ca="1" si="123"/>
        <v>230.46</v>
      </c>
      <c r="BI274" s="44">
        <f t="shared" ca="1" si="124"/>
        <v>190.02</v>
      </c>
      <c r="BJ274" s="44">
        <f t="shared" ca="1" si="125"/>
        <v>157.02000000000001</v>
      </c>
      <c r="BK274" s="44">
        <f t="shared" ca="1" si="126"/>
        <v>143.79</v>
      </c>
      <c r="BL274" s="44">
        <f t="shared" ca="1" si="127"/>
        <v>174.39</v>
      </c>
      <c r="BM274" s="44">
        <f t="shared" ca="1" si="128"/>
        <v>258.60000000000002</v>
      </c>
      <c r="BN274" s="44">
        <f t="shared" ca="1" si="129"/>
        <v>425.62</v>
      </c>
      <c r="BO274" s="44">
        <f t="shared" ca="1" si="130"/>
        <v>0</v>
      </c>
      <c r="BP274" s="44">
        <f t="shared" ca="1" si="131"/>
        <v>0</v>
      </c>
      <c r="BQ274" s="44">
        <f t="shared" ca="1" si="132"/>
        <v>0</v>
      </c>
      <c r="BR274" s="44">
        <f t="shared" ca="1" si="133"/>
        <v>0</v>
      </c>
      <c r="BS274" s="44">
        <f t="shared" ca="1" si="134"/>
        <v>0</v>
      </c>
      <c r="BT274" s="44">
        <f t="shared" ca="1" si="135"/>
        <v>0</v>
      </c>
      <c r="BU274" s="44">
        <f t="shared" ca="1" si="136"/>
        <v>0</v>
      </c>
      <c r="BV274" s="44">
        <f t="shared" ca="1" si="137"/>
        <v>0</v>
      </c>
      <c r="BW274" s="44">
        <f t="shared" ca="1" si="138"/>
        <v>0</v>
      </c>
      <c r="BX274" s="44">
        <f t="shared" ca="1" si="139"/>
        <v>0</v>
      </c>
      <c r="BY274" s="44">
        <f t="shared" ca="1" si="140"/>
        <v>0</v>
      </c>
      <c r="BZ274" s="44">
        <f t="shared" ca="1" si="141"/>
        <v>0</v>
      </c>
      <c r="CA274" s="44">
        <f t="shared" ca="1" si="142"/>
        <v>0</v>
      </c>
      <c r="CB274" s="44">
        <f t="shared" ca="1" si="143"/>
        <v>0</v>
      </c>
    </row>
    <row r="275" spans="1:80" x14ac:dyDescent="0.25">
      <c r="A275" s="129">
        <v>208</v>
      </c>
      <c r="B275" s="44"/>
      <c r="C275" s="44">
        <f t="shared" ca="1" si="109"/>
        <v>0</v>
      </c>
      <c r="D275" s="44">
        <f t="shared" ca="1" si="109"/>
        <v>0</v>
      </c>
      <c r="E275" s="44">
        <f t="shared" ca="1" si="109"/>
        <v>0</v>
      </c>
      <c r="F275" s="44">
        <f t="shared" ca="1" si="109"/>
        <v>0</v>
      </c>
      <c r="G275" s="44">
        <f t="shared" ca="1" si="109"/>
        <v>0</v>
      </c>
      <c r="H275" s="44">
        <f t="shared" ca="1" si="109"/>
        <v>0</v>
      </c>
      <c r="I275" s="44">
        <f t="shared" ca="1" si="109"/>
        <v>0</v>
      </c>
      <c r="J275" s="44">
        <f t="shared" ca="1" si="109"/>
        <v>0</v>
      </c>
      <c r="K275" s="44">
        <f t="shared" ca="1" si="109"/>
        <v>0</v>
      </c>
      <c r="L275" s="44">
        <f t="shared" ca="1" si="108"/>
        <v>0</v>
      </c>
      <c r="M275" s="44">
        <f t="shared" ca="1" si="108"/>
        <v>0</v>
      </c>
      <c r="N275" s="44">
        <f t="shared" ca="1" si="108"/>
        <v>0</v>
      </c>
      <c r="O275" s="44">
        <f t="shared" ca="1" si="165"/>
        <v>0</v>
      </c>
      <c r="P275" s="44">
        <f t="shared" ca="1" si="166"/>
        <v>0</v>
      </c>
      <c r="Q275" s="44">
        <f t="shared" ca="1" si="167"/>
        <v>0</v>
      </c>
      <c r="R275" s="44">
        <f t="shared" ca="1" si="168"/>
        <v>0</v>
      </c>
      <c r="S275" s="44">
        <f t="shared" ca="1" si="169"/>
        <v>0</v>
      </c>
      <c r="T275" s="44">
        <f t="shared" ca="1" si="170"/>
        <v>0</v>
      </c>
      <c r="U275" s="44">
        <f t="shared" ca="1" si="171"/>
        <v>0</v>
      </c>
      <c r="V275" s="44">
        <f t="shared" ca="1" si="172"/>
        <v>0</v>
      </c>
      <c r="W275" s="44">
        <f t="shared" ca="1" si="173"/>
        <v>0</v>
      </c>
      <c r="X275" s="44">
        <f t="shared" ca="1" si="174"/>
        <v>0</v>
      </c>
      <c r="Y275" s="44">
        <f t="shared" ca="1" si="175"/>
        <v>0</v>
      </c>
      <c r="Z275" s="44">
        <f t="shared" ca="1" si="176"/>
        <v>0</v>
      </c>
      <c r="AA275" s="44">
        <f t="shared" ca="1" si="177"/>
        <v>0</v>
      </c>
      <c r="AB275" s="44">
        <f t="shared" ca="1" si="178"/>
        <v>0</v>
      </c>
      <c r="BC275" s="44">
        <f t="shared" ca="1" si="118"/>
        <v>0</v>
      </c>
      <c r="BD275" s="44">
        <f t="shared" ca="1" si="119"/>
        <v>0</v>
      </c>
      <c r="BE275" s="44">
        <f t="shared" ca="1" si="120"/>
        <v>0</v>
      </c>
      <c r="BF275" s="44">
        <f t="shared" ca="1" si="121"/>
        <v>0</v>
      </c>
      <c r="BG275" s="44">
        <f t="shared" ca="1" si="122"/>
        <v>0</v>
      </c>
      <c r="BH275" s="44">
        <f t="shared" ca="1" si="123"/>
        <v>0</v>
      </c>
      <c r="BI275" s="44">
        <f t="shared" ca="1" si="124"/>
        <v>0</v>
      </c>
      <c r="BJ275" s="44">
        <f t="shared" ca="1" si="125"/>
        <v>0</v>
      </c>
      <c r="BK275" s="44">
        <f t="shared" ca="1" si="126"/>
        <v>0</v>
      </c>
      <c r="BL275" s="44">
        <f t="shared" ca="1" si="127"/>
        <v>0</v>
      </c>
      <c r="BM275" s="44">
        <f t="shared" ca="1" si="128"/>
        <v>0</v>
      </c>
      <c r="BN275" s="44">
        <f t="shared" ca="1" si="129"/>
        <v>0</v>
      </c>
      <c r="BO275" s="44">
        <f t="shared" ca="1" si="130"/>
        <v>0</v>
      </c>
      <c r="BP275" s="44">
        <f t="shared" ca="1" si="131"/>
        <v>0</v>
      </c>
      <c r="BQ275" s="44">
        <f t="shared" ca="1" si="132"/>
        <v>0</v>
      </c>
      <c r="BR275" s="44">
        <f t="shared" ca="1" si="133"/>
        <v>0</v>
      </c>
      <c r="BS275" s="44">
        <f t="shared" ca="1" si="134"/>
        <v>0</v>
      </c>
      <c r="BT275" s="44">
        <f t="shared" ca="1" si="135"/>
        <v>0</v>
      </c>
      <c r="BU275" s="44">
        <f t="shared" ca="1" si="136"/>
        <v>0</v>
      </c>
      <c r="BV275" s="44">
        <f t="shared" ca="1" si="137"/>
        <v>0</v>
      </c>
      <c r="BW275" s="44">
        <f t="shared" ca="1" si="138"/>
        <v>0</v>
      </c>
      <c r="BX275" s="44">
        <f t="shared" ca="1" si="139"/>
        <v>0</v>
      </c>
      <c r="BY275" s="44">
        <f t="shared" ca="1" si="140"/>
        <v>0</v>
      </c>
      <c r="BZ275" s="44">
        <f t="shared" ca="1" si="141"/>
        <v>0</v>
      </c>
      <c r="CA275" s="44">
        <f t="shared" ca="1" si="142"/>
        <v>0</v>
      </c>
      <c r="CB275" s="44">
        <f t="shared" ca="1" si="143"/>
        <v>0</v>
      </c>
    </row>
    <row r="276" spans="1:80" x14ac:dyDescent="0.25">
      <c r="A276" s="129">
        <v>209</v>
      </c>
      <c r="B276" s="44"/>
      <c r="C276" s="44">
        <f t="shared" ca="1" si="109"/>
        <v>722</v>
      </c>
      <c r="D276" s="44">
        <f t="shared" ca="1" si="109"/>
        <v>800</v>
      </c>
      <c r="E276" s="44">
        <f t="shared" ca="1" si="109"/>
        <v>807</v>
      </c>
      <c r="F276" s="44">
        <f t="shared" ca="1" si="109"/>
        <v>626</v>
      </c>
      <c r="G276" s="44">
        <f t="shared" ca="1" si="109"/>
        <v>394</v>
      </c>
      <c r="H276" s="44">
        <f t="shared" ca="1" si="109"/>
        <v>291</v>
      </c>
      <c r="I276" s="44">
        <f t="shared" ca="1" si="109"/>
        <v>229</v>
      </c>
      <c r="J276" s="44">
        <f t="shared" ca="1" si="109"/>
        <v>180</v>
      </c>
      <c r="K276" s="44">
        <f t="shared" ca="1" si="109"/>
        <v>155</v>
      </c>
      <c r="L276" s="44">
        <f t="shared" ca="1" si="108"/>
        <v>194</v>
      </c>
      <c r="M276" s="44">
        <f t="shared" ca="1" si="108"/>
        <v>328</v>
      </c>
      <c r="N276" s="44">
        <f t="shared" ca="1" si="108"/>
        <v>536</v>
      </c>
      <c r="O276" s="44">
        <f t="shared" ca="1" si="165"/>
        <v>0</v>
      </c>
      <c r="P276" s="44">
        <f t="shared" ca="1" si="166"/>
        <v>0</v>
      </c>
      <c r="Q276" s="44">
        <f t="shared" ca="1" si="167"/>
        <v>0</v>
      </c>
      <c r="R276" s="44">
        <f t="shared" ca="1" si="168"/>
        <v>0</v>
      </c>
      <c r="S276" s="44">
        <f t="shared" ca="1" si="169"/>
        <v>0</v>
      </c>
      <c r="T276" s="44">
        <f t="shared" ca="1" si="170"/>
        <v>0</v>
      </c>
      <c r="U276" s="44">
        <f t="shared" ca="1" si="171"/>
        <v>0</v>
      </c>
      <c r="V276" s="44">
        <f t="shared" ca="1" si="172"/>
        <v>0</v>
      </c>
      <c r="W276" s="44">
        <f t="shared" ca="1" si="173"/>
        <v>0</v>
      </c>
      <c r="X276" s="44">
        <f t="shared" ca="1" si="174"/>
        <v>0</v>
      </c>
      <c r="Y276" s="44">
        <f t="shared" ca="1" si="175"/>
        <v>0</v>
      </c>
      <c r="Z276" s="44">
        <f t="shared" ca="1" si="176"/>
        <v>0</v>
      </c>
      <c r="AA276" s="44">
        <f t="shared" ca="1" si="177"/>
        <v>0</v>
      </c>
      <c r="AB276" s="44">
        <f t="shared" ca="1" si="178"/>
        <v>0</v>
      </c>
      <c r="BC276" s="44">
        <f t="shared" ca="1" si="118"/>
        <v>721.51</v>
      </c>
      <c r="BD276" s="44">
        <f t="shared" ca="1" si="119"/>
        <v>799.58</v>
      </c>
      <c r="BE276" s="44">
        <f t="shared" ca="1" si="120"/>
        <v>807.34</v>
      </c>
      <c r="BF276" s="44">
        <f t="shared" ca="1" si="121"/>
        <v>626.04</v>
      </c>
      <c r="BG276" s="44">
        <f t="shared" ca="1" si="122"/>
        <v>393.97</v>
      </c>
      <c r="BH276" s="44">
        <f t="shared" ca="1" si="123"/>
        <v>291.39999999999998</v>
      </c>
      <c r="BI276" s="44">
        <f t="shared" ca="1" si="124"/>
        <v>228.57</v>
      </c>
      <c r="BJ276" s="44">
        <f t="shared" ca="1" si="125"/>
        <v>179.93</v>
      </c>
      <c r="BK276" s="44">
        <f t="shared" ca="1" si="126"/>
        <v>154.66999999999999</v>
      </c>
      <c r="BL276" s="44">
        <f t="shared" ca="1" si="127"/>
        <v>193.71</v>
      </c>
      <c r="BM276" s="44">
        <f t="shared" ca="1" si="128"/>
        <v>327.52</v>
      </c>
      <c r="BN276" s="44">
        <f t="shared" ca="1" si="129"/>
        <v>536.03</v>
      </c>
      <c r="BO276" s="44">
        <f t="shared" ca="1" si="130"/>
        <v>0</v>
      </c>
      <c r="BP276" s="44">
        <f t="shared" ca="1" si="131"/>
        <v>0</v>
      </c>
      <c r="BQ276" s="44">
        <f t="shared" ca="1" si="132"/>
        <v>0</v>
      </c>
      <c r="BR276" s="44">
        <f t="shared" ca="1" si="133"/>
        <v>0</v>
      </c>
      <c r="BS276" s="44">
        <f t="shared" ca="1" si="134"/>
        <v>0</v>
      </c>
      <c r="BT276" s="44">
        <f t="shared" ca="1" si="135"/>
        <v>0</v>
      </c>
      <c r="BU276" s="44">
        <f t="shared" ca="1" si="136"/>
        <v>0</v>
      </c>
      <c r="BV276" s="44">
        <f t="shared" ca="1" si="137"/>
        <v>0</v>
      </c>
      <c r="BW276" s="44">
        <f t="shared" ca="1" si="138"/>
        <v>0</v>
      </c>
      <c r="BX276" s="44">
        <f t="shared" ca="1" si="139"/>
        <v>0</v>
      </c>
      <c r="BY276" s="44">
        <f t="shared" ca="1" si="140"/>
        <v>0</v>
      </c>
      <c r="BZ276" s="44">
        <f t="shared" ca="1" si="141"/>
        <v>0</v>
      </c>
      <c r="CA276" s="44">
        <f t="shared" ca="1" si="142"/>
        <v>0</v>
      </c>
      <c r="CB276" s="44">
        <f t="shared" ca="1" si="143"/>
        <v>0</v>
      </c>
    </row>
    <row r="277" spans="1:80" x14ac:dyDescent="0.25">
      <c r="A277" s="129">
        <v>210</v>
      </c>
      <c r="B277" s="44"/>
      <c r="C277" s="44">
        <f t="shared" ca="1" si="109"/>
        <v>0</v>
      </c>
      <c r="D277" s="44">
        <f t="shared" ca="1" si="109"/>
        <v>0</v>
      </c>
      <c r="E277" s="44">
        <f t="shared" ca="1" si="109"/>
        <v>0</v>
      </c>
      <c r="F277" s="44">
        <f t="shared" ca="1" si="109"/>
        <v>0</v>
      </c>
      <c r="G277" s="44">
        <f t="shared" ca="1" si="109"/>
        <v>0</v>
      </c>
      <c r="H277" s="44">
        <f t="shared" ca="1" si="109"/>
        <v>0</v>
      </c>
      <c r="I277" s="44">
        <f t="shared" ca="1" si="109"/>
        <v>0</v>
      </c>
      <c r="J277" s="44">
        <f t="shared" ca="1" si="109"/>
        <v>0</v>
      </c>
      <c r="K277" s="44">
        <f t="shared" ca="1" si="109"/>
        <v>0</v>
      </c>
      <c r="L277" s="44">
        <f t="shared" ca="1" si="108"/>
        <v>0</v>
      </c>
      <c r="M277" s="44">
        <f t="shared" ca="1" si="108"/>
        <v>0</v>
      </c>
      <c r="N277" s="44">
        <f t="shared" ca="1" si="108"/>
        <v>0</v>
      </c>
      <c r="O277" s="44">
        <f t="shared" ca="1" si="165"/>
        <v>0</v>
      </c>
      <c r="P277" s="44">
        <f t="shared" ca="1" si="166"/>
        <v>0</v>
      </c>
      <c r="Q277" s="44">
        <f t="shared" ca="1" si="167"/>
        <v>0</v>
      </c>
      <c r="R277" s="44">
        <f t="shared" ca="1" si="168"/>
        <v>0</v>
      </c>
      <c r="S277" s="44">
        <f t="shared" ca="1" si="169"/>
        <v>0</v>
      </c>
      <c r="T277" s="44">
        <f t="shared" ca="1" si="170"/>
        <v>0</v>
      </c>
      <c r="U277" s="44">
        <f t="shared" ca="1" si="171"/>
        <v>0</v>
      </c>
      <c r="V277" s="44">
        <f t="shared" ca="1" si="172"/>
        <v>0</v>
      </c>
      <c r="W277" s="44">
        <f t="shared" ca="1" si="173"/>
        <v>0</v>
      </c>
      <c r="X277" s="44">
        <f t="shared" ca="1" si="174"/>
        <v>0</v>
      </c>
      <c r="Y277" s="44">
        <f t="shared" ca="1" si="175"/>
        <v>0</v>
      </c>
      <c r="Z277" s="44">
        <f t="shared" ca="1" si="176"/>
        <v>0</v>
      </c>
      <c r="AA277" s="44">
        <f t="shared" ca="1" si="177"/>
        <v>0</v>
      </c>
      <c r="AB277" s="44">
        <f t="shared" ca="1" si="178"/>
        <v>0</v>
      </c>
      <c r="BC277" s="44">
        <f t="shared" ca="1" si="118"/>
        <v>0</v>
      </c>
      <c r="BD277" s="44">
        <f t="shared" ca="1" si="119"/>
        <v>0</v>
      </c>
      <c r="BE277" s="44">
        <f t="shared" ca="1" si="120"/>
        <v>0</v>
      </c>
      <c r="BF277" s="44">
        <f t="shared" ca="1" si="121"/>
        <v>0</v>
      </c>
      <c r="BG277" s="44">
        <f t="shared" ca="1" si="122"/>
        <v>0</v>
      </c>
      <c r="BH277" s="44">
        <f t="shared" ca="1" si="123"/>
        <v>0</v>
      </c>
      <c r="BI277" s="44">
        <f t="shared" ca="1" si="124"/>
        <v>0</v>
      </c>
      <c r="BJ277" s="44">
        <f t="shared" ca="1" si="125"/>
        <v>0</v>
      </c>
      <c r="BK277" s="44">
        <f t="shared" ca="1" si="126"/>
        <v>0</v>
      </c>
      <c r="BL277" s="44">
        <f t="shared" ca="1" si="127"/>
        <v>0</v>
      </c>
      <c r="BM277" s="44">
        <f t="shared" ca="1" si="128"/>
        <v>0</v>
      </c>
      <c r="BN277" s="44">
        <f t="shared" ca="1" si="129"/>
        <v>0</v>
      </c>
      <c r="BO277" s="44">
        <f t="shared" ca="1" si="130"/>
        <v>0</v>
      </c>
      <c r="BP277" s="44">
        <f t="shared" ca="1" si="131"/>
        <v>0</v>
      </c>
      <c r="BQ277" s="44">
        <f t="shared" ca="1" si="132"/>
        <v>0</v>
      </c>
      <c r="BR277" s="44">
        <f t="shared" ca="1" si="133"/>
        <v>0</v>
      </c>
      <c r="BS277" s="44">
        <f t="shared" ca="1" si="134"/>
        <v>0</v>
      </c>
      <c r="BT277" s="44">
        <f t="shared" ca="1" si="135"/>
        <v>0</v>
      </c>
      <c r="BU277" s="44">
        <f t="shared" ca="1" si="136"/>
        <v>0</v>
      </c>
      <c r="BV277" s="44">
        <f t="shared" ca="1" si="137"/>
        <v>0</v>
      </c>
      <c r="BW277" s="44">
        <f t="shared" ca="1" si="138"/>
        <v>0</v>
      </c>
      <c r="BX277" s="44">
        <f t="shared" ca="1" si="139"/>
        <v>0</v>
      </c>
      <c r="BY277" s="44">
        <f t="shared" ca="1" si="140"/>
        <v>0</v>
      </c>
      <c r="BZ277" s="44">
        <f t="shared" ca="1" si="141"/>
        <v>0</v>
      </c>
      <c r="CA277" s="44">
        <f t="shared" ca="1" si="142"/>
        <v>0</v>
      </c>
      <c r="CB277" s="44">
        <f t="shared" ca="1" si="143"/>
        <v>0</v>
      </c>
    </row>
    <row r="278" spans="1:80" x14ac:dyDescent="0.25">
      <c r="A278" s="129">
        <v>211</v>
      </c>
      <c r="B278" s="44"/>
      <c r="C278" s="44">
        <f t="shared" ca="1" si="109"/>
        <v>569</v>
      </c>
      <c r="D278" s="44">
        <f t="shared" ca="1" si="109"/>
        <v>509</v>
      </c>
      <c r="E278" s="44">
        <f t="shared" ca="1" si="109"/>
        <v>450</v>
      </c>
      <c r="F278" s="44">
        <f t="shared" ca="1" si="109"/>
        <v>309</v>
      </c>
      <c r="G278" s="44">
        <f t="shared" ca="1" si="109"/>
        <v>227</v>
      </c>
      <c r="H278" s="44">
        <f t="shared" ca="1" si="109"/>
        <v>190</v>
      </c>
      <c r="I278" s="44">
        <f t="shared" ca="1" si="109"/>
        <v>159</v>
      </c>
      <c r="J278" s="44">
        <f t="shared" ca="1" si="109"/>
        <v>136</v>
      </c>
      <c r="K278" s="44">
        <f t="shared" ca="1" si="109"/>
        <v>139</v>
      </c>
      <c r="L278" s="44">
        <f t="shared" ca="1" si="108"/>
        <v>167</v>
      </c>
      <c r="M278" s="44">
        <f t="shared" ca="1" si="108"/>
        <v>248</v>
      </c>
      <c r="N278" s="44">
        <f t="shared" ca="1" si="108"/>
        <v>418</v>
      </c>
      <c r="O278" s="44">
        <f t="shared" ca="1" si="165"/>
        <v>0</v>
      </c>
      <c r="P278" s="44">
        <f t="shared" ca="1" si="166"/>
        <v>0</v>
      </c>
      <c r="Q278" s="44">
        <f t="shared" ca="1" si="167"/>
        <v>0</v>
      </c>
      <c r="R278" s="44">
        <f t="shared" ca="1" si="168"/>
        <v>0</v>
      </c>
      <c r="S278" s="44">
        <f t="shared" ca="1" si="169"/>
        <v>0</v>
      </c>
      <c r="T278" s="44">
        <f t="shared" ca="1" si="170"/>
        <v>0</v>
      </c>
      <c r="U278" s="44">
        <f t="shared" ca="1" si="171"/>
        <v>0</v>
      </c>
      <c r="V278" s="44">
        <f t="shared" ca="1" si="172"/>
        <v>0</v>
      </c>
      <c r="W278" s="44">
        <f t="shared" ca="1" si="173"/>
        <v>0</v>
      </c>
      <c r="X278" s="44">
        <f t="shared" ca="1" si="174"/>
        <v>0</v>
      </c>
      <c r="Y278" s="44">
        <f t="shared" ca="1" si="175"/>
        <v>0</v>
      </c>
      <c r="Z278" s="44">
        <f t="shared" ca="1" si="176"/>
        <v>0</v>
      </c>
      <c r="AA278" s="44">
        <f t="shared" ca="1" si="177"/>
        <v>0</v>
      </c>
      <c r="AB278" s="44">
        <f t="shared" ca="1" si="178"/>
        <v>0</v>
      </c>
      <c r="BC278" s="44">
        <f t="shared" ca="1" si="118"/>
        <v>568.75</v>
      </c>
      <c r="BD278" s="44">
        <f t="shared" ca="1" si="119"/>
        <v>509.39</v>
      </c>
      <c r="BE278" s="44">
        <f t="shared" ca="1" si="120"/>
        <v>449.82</v>
      </c>
      <c r="BF278" s="44">
        <f t="shared" ca="1" si="121"/>
        <v>309.02999999999997</v>
      </c>
      <c r="BG278" s="44">
        <f t="shared" ca="1" si="122"/>
        <v>226.83</v>
      </c>
      <c r="BH278" s="44">
        <f t="shared" ca="1" si="123"/>
        <v>190.16</v>
      </c>
      <c r="BI278" s="44">
        <f t="shared" ca="1" si="124"/>
        <v>159.35</v>
      </c>
      <c r="BJ278" s="44">
        <f t="shared" ca="1" si="125"/>
        <v>136.21</v>
      </c>
      <c r="BK278" s="44">
        <f t="shared" ca="1" si="126"/>
        <v>139.04</v>
      </c>
      <c r="BL278" s="44">
        <f t="shared" ca="1" si="127"/>
        <v>167.29</v>
      </c>
      <c r="BM278" s="44">
        <f t="shared" ca="1" si="128"/>
        <v>247.97</v>
      </c>
      <c r="BN278" s="44">
        <f t="shared" ca="1" si="129"/>
        <v>417.89</v>
      </c>
      <c r="BO278" s="44">
        <f t="shared" ca="1" si="130"/>
        <v>0</v>
      </c>
      <c r="BP278" s="44">
        <f t="shared" ca="1" si="131"/>
        <v>0</v>
      </c>
      <c r="BQ278" s="44">
        <f t="shared" ca="1" si="132"/>
        <v>0</v>
      </c>
      <c r="BR278" s="44">
        <f t="shared" ca="1" si="133"/>
        <v>0</v>
      </c>
      <c r="BS278" s="44">
        <f t="shared" ca="1" si="134"/>
        <v>0</v>
      </c>
      <c r="BT278" s="44">
        <f t="shared" ca="1" si="135"/>
        <v>0</v>
      </c>
      <c r="BU278" s="44">
        <f t="shared" ca="1" si="136"/>
        <v>0</v>
      </c>
      <c r="BV278" s="44">
        <f t="shared" ca="1" si="137"/>
        <v>0</v>
      </c>
      <c r="BW278" s="44">
        <f t="shared" ca="1" si="138"/>
        <v>0</v>
      </c>
      <c r="BX278" s="44">
        <f t="shared" ca="1" si="139"/>
        <v>0</v>
      </c>
      <c r="BY278" s="44">
        <f t="shared" ca="1" si="140"/>
        <v>0</v>
      </c>
      <c r="BZ278" s="44">
        <f t="shared" ca="1" si="141"/>
        <v>0</v>
      </c>
      <c r="CA278" s="44">
        <f t="shared" ca="1" si="142"/>
        <v>0</v>
      </c>
      <c r="CB278" s="44">
        <f t="shared" ca="1" si="143"/>
        <v>0</v>
      </c>
    </row>
    <row r="279" spans="1:80" x14ac:dyDescent="0.25">
      <c r="A279" s="129">
        <v>212</v>
      </c>
      <c r="B279" s="44"/>
      <c r="C279" s="44">
        <f t="shared" ca="1" si="109"/>
        <v>0</v>
      </c>
      <c r="D279" s="44">
        <f t="shared" ca="1" si="109"/>
        <v>0</v>
      </c>
      <c r="E279" s="44">
        <f t="shared" ca="1" si="109"/>
        <v>0</v>
      </c>
      <c r="F279" s="44">
        <f t="shared" ca="1" si="109"/>
        <v>0</v>
      </c>
      <c r="G279" s="44">
        <f t="shared" ca="1" si="109"/>
        <v>0</v>
      </c>
      <c r="H279" s="44">
        <f t="shared" ca="1" si="109"/>
        <v>0</v>
      </c>
      <c r="I279" s="44">
        <f t="shared" ca="1" si="109"/>
        <v>0</v>
      </c>
      <c r="J279" s="44">
        <f t="shared" ca="1" si="109"/>
        <v>0</v>
      </c>
      <c r="K279" s="44">
        <f t="shared" ca="1" si="109"/>
        <v>0</v>
      </c>
      <c r="L279" s="44">
        <f t="shared" ca="1" si="108"/>
        <v>0</v>
      </c>
      <c r="M279" s="44">
        <f t="shared" ca="1" si="108"/>
        <v>0</v>
      </c>
      <c r="N279" s="44">
        <f t="shared" ca="1" si="108"/>
        <v>0</v>
      </c>
      <c r="O279" s="44">
        <f t="shared" ca="1" si="165"/>
        <v>0</v>
      </c>
      <c r="P279" s="44">
        <f t="shared" ca="1" si="166"/>
        <v>0</v>
      </c>
      <c r="Q279" s="44">
        <f t="shared" ca="1" si="167"/>
        <v>0</v>
      </c>
      <c r="R279" s="44">
        <f t="shared" ca="1" si="168"/>
        <v>0</v>
      </c>
      <c r="S279" s="44">
        <f t="shared" ca="1" si="169"/>
        <v>0</v>
      </c>
      <c r="T279" s="44">
        <f t="shared" ca="1" si="170"/>
        <v>0</v>
      </c>
      <c r="U279" s="44">
        <f t="shared" ca="1" si="171"/>
        <v>0</v>
      </c>
      <c r="V279" s="44">
        <f t="shared" ca="1" si="172"/>
        <v>0</v>
      </c>
      <c r="W279" s="44">
        <f t="shared" ca="1" si="173"/>
        <v>0</v>
      </c>
      <c r="X279" s="44">
        <f t="shared" ca="1" si="174"/>
        <v>0</v>
      </c>
      <c r="Y279" s="44">
        <f t="shared" ca="1" si="175"/>
        <v>0</v>
      </c>
      <c r="Z279" s="44">
        <f t="shared" ca="1" si="176"/>
        <v>0</v>
      </c>
      <c r="AA279" s="44">
        <f t="shared" ca="1" si="177"/>
        <v>0</v>
      </c>
      <c r="AB279" s="44">
        <f t="shared" ca="1" si="178"/>
        <v>0</v>
      </c>
      <c r="BC279" s="44">
        <f t="shared" ca="1" si="118"/>
        <v>0</v>
      </c>
      <c r="BD279" s="44">
        <f t="shared" ca="1" si="119"/>
        <v>0</v>
      </c>
      <c r="BE279" s="44">
        <f t="shared" ca="1" si="120"/>
        <v>0</v>
      </c>
      <c r="BF279" s="44">
        <f t="shared" ca="1" si="121"/>
        <v>0</v>
      </c>
      <c r="BG279" s="44">
        <f t="shared" ca="1" si="122"/>
        <v>0</v>
      </c>
      <c r="BH279" s="44">
        <f t="shared" ca="1" si="123"/>
        <v>0</v>
      </c>
      <c r="BI279" s="44">
        <f t="shared" ca="1" si="124"/>
        <v>0</v>
      </c>
      <c r="BJ279" s="44">
        <f t="shared" ca="1" si="125"/>
        <v>0</v>
      </c>
      <c r="BK279" s="44">
        <f t="shared" ca="1" si="126"/>
        <v>0</v>
      </c>
      <c r="BL279" s="44">
        <f t="shared" ca="1" si="127"/>
        <v>0</v>
      </c>
      <c r="BM279" s="44">
        <f t="shared" ca="1" si="128"/>
        <v>0</v>
      </c>
      <c r="BN279" s="44">
        <f t="shared" ca="1" si="129"/>
        <v>0</v>
      </c>
      <c r="BO279" s="44">
        <f t="shared" ca="1" si="130"/>
        <v>0</v>
      </c>
      <c r="BP279" s="44">
        <f t="shared" ca="1" si="131"/>
        <v>0</v>
      </c>
      <c r="BQ279" s="44">
        <f t="shared" ca="1" si="132"/>
        <v>0</v>
      </c>
      <c r="BR279" s="44">
        <f t="shared" ca="1" si="133"/>
        <v>0</v>
      </c>
      <c r="BS279" s="44">
        <f t="shared" ca="1" si="134"/>
        <v>0</v>
      </c>
      <c r="BT279" s="44">
        <f t="shared" ca="1" si="135"/>
        <v>0</v>
      </c>
      <c r="BU279" s="44">
        <f t="shared" ca="1" si="136"/>
        <v>0</v>
      </c>
      <c r="BV279" s="44">
        <f t="shared" ca="1" si="137"/>
        <v>0</v>
      </c>
      <c r="BW279" s="44">
        <f t="shared" ca="1" si="138"/>
        <v>0</v>
      </c>
      <c r="BX279" s="44">
        <f t="shared" ca="1" si="139"/>
        <v>0</v>
      </c>
      <c r="BY279" s="44">
        <f t="shared" ca="1" si="140"/>
        <v>0</v>
      </c>
      <c r="BZ279" s="44">
        <f t="shared" ca="1" si="141"/>
        <v>0</v>
      </c>
      <c r="CA279" s="44">
        <f t="shared" ca="1" si="142"/>
        <v>0</v>
      </c>
      <c r="CB279" s="44">
        <f t="shared" ca="1" si="143"/>
        <v>0</v>
      </c>
    </row>
    <row r="280" spans="1:80" x14ac:dyDescent="0.25">
      <c r="A280" s="129">
        <v>213</v>
      </c>
      <c r="B280" s="44"/>
      <c r="C280" s="44">
        <f t="shared" ca="1" si="109"/>
        <v>0</v>
      </c>
      <c r="D280" s="44">
        <f t="shared" ca="1" si="109"/>
        <v>0</v>
      </c>
      <c r="E280" s="44">
        <f t="shared" ca="1" si="109"/>
        <v>0</v>
      </c>
      <c r="F280" s="44">
        <f t="shared" ca="1" si="109"/>
        <v>0</v>
      </c>
      <c r="G280" s="44">
        <f t="shared" ca="1" si="109"/>
        <v>0</v>
      </c>
      <c r="H280" s="44">
        <f t="shared" ca="1" si="109"/>
        <v>0</v>
      </c>
      <c r="I280" s="44">
        <f t="shared" ca="1" si="109"/>
        <v>0</v>
      </c>
      <c r="J280" s="44">
        <f t="shared" ca="1" si="109"/>
        <v>0</v>
      </c>
      <c r="K280" s="44">
        <f t="shared" ca="1" si="109"/>
        <v>0</v>
      </c>
      <c r="L280" s="44">
        <f t="shared" ca="1" si="108"/>
        <v>0</v>
      </c>
      <c r="M280" s="44">
        <f t="shared" ca="1" si="108"/>
        <v>0</v>
      </c>
      <c r="N280" s="44">
        <f t="shared" ca="1" si="108"/>
        <v>0</v>
      </c>
      <c r="O280" s="44">
        <f t="shared" ca="1" si="165"/>
        <v>0</v>
      </c>
      <c r="P280" s="44">
        <f t="shared" ca="1" si="166"/>
        <v>0</v>
      </c>
      <c r="Q280" s="44">
        <f t="shared" ca="1" si="167"/>
        <v>0</v>
      </c>
      <c r="R280" s="44">
        <f t="shared" ca="1" si="168"/>
        <v>0</v>
      </c>
      <c r="S280" s="44">
        <f t="shared" ca="1" si="169"/>
        <v>0</v>
      </c>
      <c r="T280" s="44">
        <f t="shared" ca="1" si="170"/>
        <v>0</v>
      </c>
      <c r="U280" s="44">
        <f t="shared" ca="1" si="171"/>
        <v>0</v>
      </c>
      <c r="V280" s="44">
        <f t="shared" ca="1" si="172"/>
        <v>0</v>
      </c>
      <c r="W280" s="44">
        <f t="shared" ca="1" si="173"/>
        <v>0</v>
      </c>
      <c r="X280" s="44">
        <f t="shared" ca="1" si="174"/>
        <v>0</v>
      </c>
      <c r="Y280" s="44">
        <f t="shared" ca="1" si="175"/>
        <v>0</v>
      </c>
      <c r="Z280" s="44">
        <f t="shared" ca="1" si="176"/>
        <v>0</v>
      </c>
      <c r="AA280" s="44">
        <f t="shared" ca="1" si="177"/>
        <v>0</v>
      </c>
      <c r="AB280" s="44">
        <f t="shared" ca="1" si="178"/>
        <v>0</v>
      </c>
      <c r="BC280" s="44">
        <f t="shared" ca="1" si="118"/>
        <v>0</v>
      </c>
      <c r="BD280" s="44">
        <f t="shared" ca="1" si="119"/>
        <v>0</v>
      </c>
      <c r="BE280" s="44">
        <f t="shared" ca="1" si="120"/>
        <v>0</v>
      </c>
      <c r="BF280" s="44">
        <f t="shared" ca="1" si="121"/>
        <v>0</v>
      </c>
      <c r="BG280" s="44">
        <f t="shared" ca="1" si="122"/>
        <v>0</v>
      </c>
      <c r="BH280" s="44">
        <f t="shared" ca="1" si="123"/>
        <v>0</v>
      </c>
      <c r="BI280" s="44">
        <f t="shared" ca="1" si="124"/>
        <v>0</v>
      </c>
      <c r="BJ280" s="44">
        <f t="shared" ca="1" si="125"/>
        <v>0</v>
      </c>
      <c r="BK280" s="44">
        <f t="shared" ca="1" si="126"/>
        <v>0</v>
      </c>
      <c r="BL280" s="44">
        <f t="shared" ca="1" si="127"/>
        <v>0</v>
      </c>
      <c r="BM280" s="44">
        <f t="shared" ca="1" si="128"/>
        <v>0</v>
      </c>
      <c r="BN280" s="44">
        <f t="shared" ca="1" si="129"/>
        <v>0</v>
      </c>
      <c r="BO280" s="44">
        <f t="shared" ca="1" si="130"/>
        <v>0</v>
      </c>
      <c r="BP280" s="44">
        <f t="shared" ca="1" si="131"/>
        <v>0</v>
      </c>
      <c r="BQ280" s="44">
        <f t="shared" ca="1" si="132"/>
        <v>0</v>
      </c>
      <c r="BR280" s="44">
        <f t="shared" ca="1" si="133"/>
        <v>0</v>
      </c>
      <c r="BS280" s="44">
        <f t="shared" ca="1" si="134"/>
        <v>0</v>
      </c>
      <c r="BT280" s="44">
        <f t="shared" ca="1" si="135"/>
        <v>0</v>
      </c>
      <c r="BU280" s="44">
        <f t="shared" ca="1" si="136"/>
        <v>0</v>
      </c>
      <c r="BV280" s="44">
        <f t="shared" ca="1" si="137"/>
        <v>0</v>
      </c>
      <c r="BW280" s="44">
        <f t="shared" ca="1" si="138"/>
        <v>0</v>
      </c>
      <c r="BX280" s="44">
        <f t="shared" ca="1" si="139"/>
        <v>0</v>
      </c>
      <c r="BY280" s="44">
        <f t="shared" ca="1" si="140"/>
        <v>0</v>
      </c>
      <c r="BZ280" s="44">
        <f t="shared" ca="1" si="141"/>
        <v>0</v>
      </c>
      <c r="CA280" s="44">
        <f t="shared" ca="1" si="142"/>
        <v>0</v>
      </c>
      <c r="CB280" s="44">
        <f t="shared" ca="1" si="143"/>
        <v>0</v>
      </c>
    </row>
    <row r="281" spans="1:80" x14ac:dyDescent="0.25">
      <c r="A281" s="129">
        <v>214</v>
      </c>
      <c r="B281" s="44"/>
      <c r="C281" s="44">
        <f t="shared" ca="1" si="109"/>
        <v>0</v>
      </c>
      <c r="D281" s="44">
        <f t="shared" ca="1" si="109"/>
        <v>0</v>
      </c>
      <c r="E281" s="44">
        <f t="shared" ca="1" si="109"/>
        <v>0</v>
      </c>
      <c r="F281" s="44">
        <f t="shared" ca="1" si="109"/>
        <v>0</v>
      </c>
      <c r="G281" s="44">
        <f t="shared" ca="1" si="109"/>
        <v>0</v>
      </c>
      <c r="H281" s="44">
        <f t="shared" ca="1" si="109"/>
        <v>0</v>
      </c>
      <c r="I281" s="44">
        <f t="shared" ca="1" si="109"/>
        <v>0</v>
      </c>
      <c r="J281" s="44">
        <f t="shared" ca="1" si="109"/>
        <v>0</v>
      </c>
      <c r="K281" s="44">
        <f t="shared" ca="1" si="109"/>
        <v>0</v>
      </c>
      <c r="L281" s="44">
        <f t="shared" ca="1" si="108"/>
        <v>0</v>
      </c>
      <c r="M281" s="44">
        <f t="shared" ca="1" si="108"/>
        <v>0</v>
      </c>
      <c r="N281" s="44">
        <f t="shared" ca="1" si="108"/>
        <v>0</v>
      </c>
      <c r="O281" s="44">
        <f t="shared" ca="1" si="165"/>
        <v>0</v>
      </c>
      <c r="P281" s="44">
        <f t="shared" ca="1" si="166"/>
        <v>0</v>
      </c>
      <c r="Q281" s="44">
        <f t="shared" ca="1" si="167"/>
        <v>0</v>
      </c>
      <c r="R281" s="44">
        <f t="shared" ca="1" si="168"/>
        <v>0</v>
      </c>
      <c r="S281" s="44">
        <f t="shared" ca="1" si="169"/>
        <v>0</v>
      </c>
      <c r="T281" s="44">
        <f t="shared" ca="1" si="170"/>
        <v>0</v>
      </c>
      <c r="U281" s="44">
        <f t="shared" ca="1" si="171"/>
        <v>0</v>
      </c>
      <c r="V281" s="44">
        <f t="shared" ca="1" si="172"/>
        <v>0</v>
      </c>
      <c r="W281" s="44">
        <f t="shared" ca="1" si="173"/>
        <v>0</v>
      </c>
      <c r="X281" s="44">
        <f t="shared" ca="1" si="174"/>
        <v>0</v>
      </c>
      <c r="Y281" s="44">
        <f t="shared" ca="1" si="175"/>
        <v>0</v>
      </c>
      <c r="Z281" s="44">
        <f t="shared" ca="1" si="176"/>
        <v>0</v>
      </c>
      <c r="AA281" s="44">
        <f t="shared" ca="1" si="177"/>
        <v>0</v>
      </c>
      <c r="AB281" s="44">
        <f t="shared" ca="1" si="178"/>
        <v>0</v>
      </c>
      <c r="BC281" s="44">
        <f t="shared" ca="1" si="118"/>
        <v>0</v>
      </c>
      <c r="BD281" s="44">
        <f t="shared" ca="1" si="119"/>
        <v>0</v>
      </c>
      <c r="BE281" s="44">
        <f t="shared" ca="1" si="120"/>
        <v>0</v>
      </c>
      <c r="BF281" s="44">
        <f t="shared" ca="1" si="121"/>
        <v>0</v>
      </c>
      <c r="BG281" s="44">
        <f t="shared" ca="1" si="122"/>
        <v>0</v>
      </c>
      <c r="BH281" s="44">
        <f t="shared" ca="1" si="123"/>
        <v>0</v>
      </c>
      <c r="BI281" s="44">
        <f t="shared" ca="1" si="124"/>
        <v>0</v>
      </c>
      <c r="BJ281" s="44">
        <f t="shared" ca="1" si="125"/>
        <v>0</v>
      </c>
      <c r="BK281" s="44">
        <f t="shared" ca="1" si="126"/>
        <v>0</v>
      </c>
      <c r="BL281" s="44">
        <f t="shared" ca="1" si="127"/>
        <v>0</v>
      </c>
      <c r="BM281" s="44">
        <f t="shared" ca="1" si="128"/>
        <v>0</v>
      </c>
      <c r="BN281" s="44">
        <f t="shared" ca="1" si="129"/>
        <v>0</v>
      </c>
      <c r="BO281" s="44">
        <f t="shared" ca="1" si="130"/>
        <v>0</v>
      </c>
      <c r="BP281" s="44">
        <f t="shared" ca="1" si="131"/>
        <v>0</v>
      </c>
      <c r="BQ281" s="44">
        <f t="shared" ca="1" si="132"/>
        <v>0</v>
      </c>
      <c r="BR281" s="44">
        <f t="shared" ca="1" si="133"/>
        <v>0</v>
      </c>
      <c r="BS281" s="44">
        <f t="shared" ca="1" si="134"/>
        <v>0</v>
      </c>
      <c r="BT281" s="44">
        <f t="shared" ca="1" si="135"/>
        <v>0</v>
      </c>
      <c r="BU281" s="44">
        <f t="shared" ca="1" si="136"/>
        <v>0</v>
      </c>
      <c r="BV281" s="44">
        <f t="shared" ca="1" si="137"/>
        <v>0</v>
      </c>
      <c r="BW281" s="44">
        <f t="shared" ca="1" si="138"/>
        <v>0</v>
      </c>
      <c r="BX281" s="44">
        <f t="shared" ca="1" si="139"/>
        <v>0</v>
      </c>
      <c r="BY281" s="44">
        <f t="shared" ca="1" si="140"/>
        <v>0</v>
      </c>
      <c r="BZ281" s="44">
        <f t="shared" ca="1" si="141"/>
        <v>0</v>
      </c>
      <c r="CA281" s="44">
        <f t="shared" ca="1" si="142"/>
        <v>0</v>
      </c>
      <c r="CB281" s="44">
        <f t="shared" ca="1" si="143"/>
        <v>0</v>
      </c>
    </row>
    <row r="282" spans="1:80" x14ac:dyDescent="0.25">
      <c r="A282" s="129">
        <v>215</v>
      </c>
      <c r="B282" s="44"/>
      <c r="C282" s="44">
        <f t="shared" ca="1" si="109"/>
        <v>188</v>
      </c>
      <c r="D282" s="44">
        <f t="shared" ca="1" si="109"/>
        <v>230</v>
      </c>
      <c r="E282" s="44">
        <f t="shared" ca="1" si="109"/>
        <v>176</v>
      </c>
      <c r="F282" s="44">
        <f t="shared" ref="F282:N321" ca="1" si="179">IF(BF282&lt;=0,0,MAX(1,ROUND(BF282,0)))</f>
        <v>182</v>
      </c>
      <c r="G282" s="44">
        <f t="shared" ca="1" si="179"/>
        <v>261</v>
      </c>
      <c r="H282" s="44">
        <f t="shared" ca="1" si="179"/>
        <v>303</v>
      </c>
      <c r="I282" s="44">
        <f t="shared" ca="1" si="179"/>
        <v>363</v>
      </c>
      <c r="J282" s="44">
        <f t="shared" ca="1" si="179"/>
        <v>366</v>
      </c>
      <c r="K282" s="44">
        <f t="shared" ca="1" si="179"/>
        <v>424</v>
      </c>
      <c r="L282" s="44">
        <f t="shared" ca="1" si="108"/>
        <v>387</v>
      </c>
      <c r="M282" s="44">
        <f t="shared" ca="1" si="108"/>
        <v>231</v>
      </c>
      <c r="N282" s="44">
        <f t="shared" ca="1" si="108"/>
        <v>185</v>
      </c>
      <c r="O282" s="44">
        <f t="shared" ca="1" si="165"/>
        <v>0</v>
      </c>
      <c r="P282" s="44">
        <f t="shared" ca="1" si="166"/>
        <v>0</v>
      </c>
      <c r="Q282" s="44">
        <f t="shared" ca="1" si="167"/>
        <v>0</v>
      </c>
      <c r="R282" s="44">
        <f t="shared" ca="1" si="168"/>
        <v>0</v>
      </c>
      <c r="S282" s="44">
        <f t="shared" ca="1" si="169"/>
        <v>0</v>
      </c>
      <c r="T282" s="44">
        <f t="shared" ca="1" si="170"/>
        <v>0</v>
      </c>
      <c r="U282" s="44">
        <f t="shared" ca="1" si="171"/>
        <v>0</v>
      </c>
      <c r="V282" s="44">
        <f t="shared" ca="1" si="172"/>
        <v>0</v>
      </c>
      <c r="W282" s="44">
        <f t="shared" ca="1" si="173"/>
        <v>0</v>
      </c>
      <c r="X282" s="44">
        <f t="shared" ca="1" si="174"/>
        <v>0</v>
      </c>
      <c r="Y282" s="44">
        <f t="shared" ca="1" si="175"/>
        <v>0</v>
      </c>
      <c r="Z282" s="44">
        <f t="shared" ca="1" si="176"/>
        <v>0</v>
      </c>
      <c r="AA282" s="44">
        <f t="shared" ca="1" si="177"/>
        <v>0</v>
      </c>
      <c r="AB282" s="44">
        <f t="shared" ca="1" si="178"/>
        <v>0</v>
      </c>
      <c r="BC282" s="44">
        <f t="shared" ca="1" si="118"/>
        <v>187.88</v>
      </c>
      <c r="BD282" s="44">
        <f t="shared" ca="1" si="119"/>
        <v>229.59</v>
      </c>
      <c r="BE282" s="44">
        <f t="shared" ca="1" si="120"/>
        <v>175.76</v>
      </c>
      <c r="BF282" s="44">
        <f t="shared" ca="1" si="121"/>
        <v>182.36</v>
      </c>
      <c r="BG282" s="44">
        <f t="shared" ca="1" si="122"/>
        <v>260.95</v>
      </c>
      <c r="BH282" s="44">
        <f t="shared" ca="1" si="123"/>
        <v>303.43</v>
      </c>
      <c r="BI282" s="44">
        <f t="shared" ca="1" si="124"/>
        <v>363.05</v>
      </c>
      <c r="BJ282" s="44">
        <f t="shared" ca="1" si="125"/>
        <v>365.87</v>
      </c>
      <c r="BK282" s="44">
        <f t="shared" ca="1" si="126"/>
        <v>423.72</v>
      </c>
      <c r="BL282" s="44">
        <f t="shared" ca="1" si="127"/>
        <v>387.23</v>
      </c>
      <c r="BM282" s="44">
        <f t="shared" ca="1" si="128"/>
        <v>231.12</v>
      </c>
      <c r="BN282" s="44">
        <f t="shared" ca="1" si="129"/>
        <v>184.97</v>
      </c>
      <c r="BO282" s="44">
        <f t="shared" ca="1" si="130"/>
        <v>0</v>
      </c>
      <c r="BP282" s="44">
        <f t="shared" ca="1" si="131"/>
        <v>0</v>
      </c>
      <c r="BQ282" s="44">
        <f t="shared" ca="1" si="132"/>
        <v>0</v>
      </c>
      <c r="BR282" s="44">
        <f t="shared" ca="1" si="133"/>
        <v>0</v>
      </c>
      <c r="BS282" s="44">
        <f t="shared" ca="1" si="134"/>
        <v>0</v>
      </c>
      <c r="BT282" s="44">
        <f t="shared" ca="1" si="135"/>
        <v>0</v>
      </c>
      <c r="BU282" s="44">
        <f t="shared" ca="1" si="136"/>
        <v>0</v>
      </c>
      <c r="BV282" s="44">
        <f t="shared" ca="1" si="137"/>
        <v>0</v>
      </c>
      <c r="BW282" s="44">
        <f t="shared" ca="1" si="138"/>
        <v>0</v>
      </c>
      <c r="BX282" s="44">
        <f t="shared" ca="1" si="139"/>
        <v>0</v>
      </c>
      <c r="BY282" s="44">
        <f t="shared" ca="1" si="140"/>
        <v>0</v>
      </c>
      <c r="BZ282" s="44">
        <f t="shared" ca="1" si="141"/>
        <v>0</v>
      </c>
      <c r="CA282" s="44">
        <f t="shared" ca="1" si="142"/>
        <v>0</v>
      </c>
      <c r="CB282" s="44">
        <f t="shared" ca="1" si="143"/>
        <v>0</v>
      </c>
    </row>
    <row r="283" spans="1:80" x14ac:dyDescent="0.25">
      <c r="A283" s="129">
        <v>216</v>
      </c>
      <c r="B283" s="44"/>
      <c r="C283" s="44">
        <f t="shared" ref="C283:H344" ca="1" si="180">IF(BC283&lt;=0,0,MAX(1,ROUND(BC283,0)))</f>
        <v>236</v>
      </c>
      <c r="D283" s="44">
        <f t="shared" ca="1" si="180"/>
        <v>280</v>
      </c>
      <c r="E283" s="44">
        <f t="shared" ca="1" si="180"/>
        <v>228</v>
      </c>
      <c r="F283" s="44">
        <f t="shared" ca="1" si="179"/>
        <v>208</v>
      </c>
      <c r="G283" s="44">
        <f t="shared" ca="1" si="179"/>
        <v>286</v>
      </c>
      <c r="H283" s="44">
        <f t="shared" ca="1" si="179"/>
        <v>334</v>
      </c>
      <c r="I283" s="44">
        <f t="shared" ca="1" si="179"/>
        <v>366</v>
      </c>
      <c r="J283" s="44">
        <f t="shared" ca="1" si="179"/>
        <v>370</v>
      </c>
      <c r="K283" s="44">
        <f t="shared" ca="1" si="179"/>
        <v>446</v>
      </c>
      <c r="L283" s="44">
        <f t="shared" ca="1" si="108"/>
        <v>483</v>
      </c>
      <c r="M283" s="44">
        <f t="shared" ca="1" si="108"/>
        <v>310</v>
      </c>
      <c r="N283" s="44">
        <f t="shared" ca="1" si="108"/>
        <v>223</v>
      </c>
      <c r="O283" s="44">
        <f t="shared" ca="1" si="165"/>
        <v>0</v>
      </c>
      <c r="P283" s="44">
        <f t="shared" ca="1" si="166"/>
        <v>0</v>
      </c>
      <c r="Q283" s="44">
        <f t="shared" ca="1" si="167"/>
        <v>0</v>
      </c>
      <c r="R283" s="44">
        <f t="shared" ca="1" si="168"/>
        <v>0</v>
      </c>
      <c r="S283" s="44">
        <f t="shared" ca="1" si="169"/>
        <v>0</v>
      </c>
      <c r="T283" s="44">
        <f t="shared" ca="1" si="170"/>
        <v>0</v>
      </c>
      <c r="U283" s="44">
        <f t="shared" ca="1" si="171"/>
        <v>0</v>
      </c>
      <c r="V283" s="44">
        <f t="shared" ca="1" si="172"/>
        <v>0</v>
      </c>
      <c r="W283" s="44">
        <f t="shared" ca="1" si="173"/>
        <v>0</v>
      </c>
      <c r="X283" s="44">
        <f t="shared" ca="1" si="174"/>
        <v>0</v>
      </c>
      <c r="Y283" s="44">
        <f t="shared" ca="1" si="175"/>
        <v>0</v>
      </c>
      <c r="Z283" s="44">
        <f t="shared" ca="1" si="176"/>
        <v>0</v>
      </c>
      <c r="AA283" s="44">
        <f t="shared" ca="1" si="177"/>
        <v>0</v>
      </c>
      <c r="AB283" s="44">
        <f t="shared" ca="1" si="178"/>
        <v>0</v>
      </c>
      <c r="BC283" s="44">
        <f t="shared" ca="1" si="118"/>
        <v>235.73</v>
      </c>
      <c r="BD283" s="44">
        <f t="shared" ca="1" si="119"/>
        <v>280.18</v>
      </c>
      <c r="BE283" s="44">
        <f t="shared" ca="1" si="120"/>
        <v>228.41</v>
      </c>
      <c r="BF283" s="44">
        <f t="shared" ca="1" si="121"/>
        <v>207.7</v>
      </c>
      <c r="BG283" s="44">
        <f t="shared" ca="1" si="122"/>
        <v>286.48</v>
      </c>
      <c r="BH283" s="44">
        <f t="shared" ca="1" si="123"/>
        <v>334.4</v>
      </c>
      <c r="BI283" s="44">
        <f t="shared" ca="1" si="124"/>
        <v>366.49</v>
      </c>
      <c r="BJ283" s="44">
        <f t="shared" ca="1" si="125"/>
        <v>370.38</v>
      </c>
      <c r="BK283" s="44">
        <f t="shared" ca="1" si="126"/>
        <v>445.64</v>
      </c>
      <c r="BL283" s="44">
        <f t="shared" ca="1" si="127"/>
        <v>482.76</v>
      </c>
      <c r="BM283" s="44">
        <f t="shared" ca="1" si="128"/>
        <v>309.64999999999998</v>
      </c>
      <c r="BN283" s="44">
        <f t="shared" ca="1" si="129"/>
        <v>222.54</v>
      </c>
      <c r="BO283" s="44">
        <f t="shared" ca="1" si="130"/>
        <v>0</v>
      </c>
      <c r="BP283" s="44">
        <f t="shared" ca="1" si="131"/>
        <v>0</v>
      </c>
      <c r="BQ283" s="44">
        <f t="shared" ca="1" si="132"/>
        <v>0</v>
      </c>
      <c r="BR283" s="44">
        <f t="shared" ca="1" si="133"/>
        <v>0</v>
      </c>
      <c r="BS283" s="44">
        <f t="shared" ca="1" si="134"/>
        <v>0</v>
      </c>
      <c r="BT283" s="44">
        <f t="shared" ca="1" si="135"/>
        <v>0</v>
      </c>
      <c r="BU283" s="44">
        <f t="shared" ca="1" si="136"/>
        <v>0</v>
      </c>
      <c r="BV283" s="44">
        <f t="shared" ca="1" si="137"/>
        <v>0</v>
      </c>
      <c r="BW283" s="44">
        <f t="shared" ca="1" si="138"/>
        <v>0</v>
      </c>
      <c r="BX283" s="44">
        <f t="shared" ca="1" si="139"/>
        <v>0</v>
      </c>
      <c r="BY283" s="44">
        <f t="shared" ca="1" si="140"/>
        <v>0</v>
      </c>
      <c r="BZ283" s="44">
        <f t="shared" ca="1" si="141"/>
        <v>0</v>
      </c>
      <c r="CA283" s="44">
        <f t="shared" ca="1" si="142"/>
        <v>0</v>
      </c>
      <c r="CB283" s="44">
        <f t="shared" ca="1" si="143"/>
        <v>0</v>
      </c>
    </row>
    <row r="284" spans="1:80" x14ac:dyDescent="0.25">
      <c r="A284" s="129">
        <v>217</v>
      </c>
      <c r="B284" s="44"/>
      <c r="C284" s="44">
        <f t="shared" ca="1" si="180"/>
        <v>515</v>
      </c>
      <c r="D284" s="44">
        <f t="shared" ca="1" si="180"/>
        <v>622</v>
      </c>
      <c r="E284" s="44">
        <f t="shared" ca="1" si="180"/>
        <v>493</v>
      </c>
      <c r="F284" s="44">
        <f t="shared" ca="1" si="179"/>
        <v>489</v>
      </c>
      <c r="G284" s="44">
        <f t="shared" ca="1" si="179"/>
        <v>695</v>
      </c>
      <c r="H284" s="44">
        <f t="shared" ca="1" si="179"/>
        <v>812</v>
      </c>
      <c r="I284" s="44">
        <f t="shared" ca="1" si="179"/>
        <v>926</v>
      </c>
      <c r="J284" s="44">
        <f t="shared" ca="1" si="179"/>
        <v>927</v>
      </c>
      <c r="K284" s="44">
        <f t="shared" ca="1" si="179"/>
        <v>1085</v>
      </c>
      <c r="L284" s="44">
        <f t="shared" ca="1" si="108"/>
        <v>1102</v>
      </c>
      <c r="M284" s="44">
        <f t="shared" ca="1" si="108"/>
        <v>686</v>
      </c>
      <c r="N284" s="44">
        <f t="shared" ca="1" si="108"/>
        <v>510</v>
      </c>
      <c r="O284" s="44">
        <f t="shared" ca="1" si="165"/>
        <v>0</v>
      </c>
      <c r="P284" s="44">
        <f t="shared" ca="1" si="166"/>
        <v>0</v>
      </c>
      <c r="Q284" s="44">
        <f t="shared" ca="1" si="167"/>
        <v>0</v>
      </c>
      <c r="R284" s="44">
        <f t="shared" ca="1" si="168"/>
        <v>0</v>
      </c>
      <c r="S284" s="44">
        <f t="shared" ca="1" si="169"/>
        <v>0</v>
      </c>
      <c r="T284" s="44">
        <f t="shared" ca="1" si="170"/>
        <v>0</v>
      </c>
      <c r="U284" s="44">
        <f t="shared" ca="1" si="171"/>
        <v>0</v>
      </c>
      <c r="V284" s="44">
        <f t="shared" ca="1" si="172"/>
        <v>0</v>
      </c>
      <c r="W284" s="44">
        <f t="shared" ca="1" si="173"/>
        <v>0</v>
      </c>
      <c r="X284" s="44">
        <f t="shared" ca="1" si="174"/>
        <v>0</v>
      </c>
      <c r="Y284" s="44">
        <f t="shared" ca="1" si="175"/>
        <v>0</v>
      </c>
      <c r="Z284" s="44">
        <f t="shared" ca="1" si="176"/>
        <v>0</v>
      </c>
      <c r="AA284" s="44">
        <f t="shared" ca="1" si="177"/>
        <v>0</v>
      </c>
      <c r="AB284" s="44">
        <f t="shared" ca="1" si="178"/>
        <v>0</v>
      </c>
      <c r="BC284" s="44">
        <f t="shared" ca="1" si="118"/>
        <v>514.83000000000004</v>
      </c>
      <c r="BD284" s="44">
        <f t="shared" ca="1" si="119"/>
        <v>621.92999999999995</v>
      </c>
      <c r="BE284" s="44">
        <f t="shared" ca="1" si="120"/>
        <v>493.21</v>
      </c>
      <c r="BF284" s="44">
        <f t="shared" ca="1" si="121"/>
        <v>489.37</v>
      </c>
      <c r="BG284" s="44">
        <f t="shared" ca="1" si="122"/>
        <v>694.67</v>
      </c>
      <c r="BH284" s="44">
        <f t="shared" ca="1" si="123"/>
        <v>812.15</v>
      </c>
      <c r="BI284" s="44">
        <f t="shared" ca="1" si="124"/>
        <v>925.6</v>
      </c>
      <c r="BJ284" s="44">
        <f t="shared" ca="1" si="125"/>
        <v>926.83</v>
      </c>
      <c r="BK284" s="44">
        <f t="shared" ca="1" si="126"/>
        <v>1085.0899999999999</v>
      </c>
      <c r="BL284" s="44">
        <f t="shared" ca="1" si="127"/>
        <v>1102.21</v>
      </c>
      <c r="BM284" s="44">
        <f t="shared" ca="1" si="128"/>
        <v>685.98</v>
      </c>
      <c r="BN284" s="44">
        <f t="shared" ca="1" si="129"/>
        <v>509.77</v>
      </c>
      <c r="BO284" s="44">
        <f t="shared" ca="1" si="130"/>
        <v>0</v>
      </c>
      <c r="BP284" s="44">
        <f t="shared" ca="1" si="131"/>
        <v>0</v>
      </c>
      <c r="BQ284" s="44">
        <f t="shared" ca="1" si="132"/>
        <v>0</v>
      </c>
      <c r="BR284" s="44">
        <f t="shared" ca="1" si="133"/>
        <v>0</v>
      </c>
      <c r="BS284" s="44">
        <f t="shared" ca="1" si="134"/>
        <v>0</v>
      </c>
      <c r="BT284" s="44">
        <f t="shared" ca="1" si="135"/>
        <v>0</v>
      </c>
      <c r="BU284" s="44">
        <f t="shared" ca="1" si="136"/>
        <v>0</v>
      </c>
      <c r="BV284" s="44">
        <f t="shared" ca="1" si="137"/>
        <v>0</v>
      </c>
      <c r="BW284" s="44">
        <f t="shared" ca="1" si="138"/>
        <v>0</v>
      </c>
      <c r="BX284" s="44">
        <f t="shared" ca="1" si="139"/>
        <v>0</v>
      </c>
      <c r="BY284" s="44">
        <f t="shared" ca="1" si="140"/>
        <v>0</v>
      </c>
      <c r="BZ284" s="44">
        <f t="shared" ca="1" si="141"/>
        <v>0</v>
      </c>
      <c r="CA284" s="44">
        <f t="shared" ca="1" si="142"/>
        <v>0</v>
      </c>
      <c r="CB284" s="44">
        <f t="shared" ca="1" si="143"/>
        <v>0</v>
      </c>
    </row>
    <row r="285" spans="1:80" x14ac:dyDescent="0.25">
      <c r="A285" s="129">
        <v>218</v>
      </c>
      <c r="B285" s="44"/>
      <c r="C285" s="44">
        <f t="shared" ca="1" si="180"/>
        <v>0</v>
      </c>
      <c r="D285" s="44">
        <f t="shared" ca="1" si="180"/>
        <v>0</v>
      </c>
      <c r="E285" s="44">
        <f t="shared" ca="1" si="180"/>
        <v>0</v>
      </c>
      <c r="F285" s="44">
        <f t="shared" ca="1" si="179"/>
        <v>0</v>
      </c>
      <c r="G285" s="44">
        <f t="shared" ca="1" si="179"/>
        <v>0</v>
      </c>
      <c r="H285" s="44">
        <f t="shared" ca="1" si="179"/>
        <v>0</v>
      </c>
      <c r="I285" s="44">
        <f t="shared" ca="1" si="179"/>
        <v>0</v>
      </c>
      <c r="J285" s="44">
        <f t="shared" ca="1" si="179"/>
        <v>0</v>
      </c>
      <c r="K285" s="44">
        <f t="shared" ca="1" si="179"/>
        <v>0</v>
      </c>
      <c r="L285" s="44">
        <f t="shared" ca="1" si="108"/>
        <v>0</v>
      </c>
      <c r="M285" s="44">
        <f t="shared" ca="1" si="108"/>
        <v>0</v>
      </c>
      <c r="N285" s="44">
        <f t="shared" ca="1" si="108"/>
        <v>0</v>
      </c>
      <c r="O285" s="44">
        <f t="shared" ca="1" si="165"/>
        <v>0</v>
      </c>
      <c r="P285" s="44">
        <f t="shared" ca="1" si="166"/>
        <v>0</v>
      </c>
      <c r="Q285" s="44">
        <f t="shared" ca="1" si="167"/>
        <v>0</v>
      </c>
      <c r="R285" s="44">
        <f t="shared" ca="1" si="168"/>
        <v>0</v>
      </c>
      <c r="S285" s="44">
        <f t="shared" ca="1" si="169"/>
        <v>0</v>
      </c>
      <c r="T285" s="44">
        <f t="shared" ca="1" si="170"/>
        <v>0</v>
      </c>
      <c r="U285" s="44">
        <f t="shared" ca="1" si="171"/>
        <v>0</v>
      </c>
      <c r="V285" s="44">
        <f t="shared" ca="1" si="172"/>
        <v>0</v>
      </c>
      <c r="W285" s="44">
        <f t="shared" ca="1" si="173"/>
        <v>0</v>
      </c>
      <c r="X285" s="44">
        <f t="shared" ca="1" si="174"/>
        <v>0</v>
      </c>
      <c r="Y285" s="44">
        <f t="shared" ca="1" si="175"/>
        <v>0</v>
      </c>
      <c r="Z285" s="44">
        <f t="shared" ca="1" si="176"/>
        <v>0</v>
      </c>
      <c r="AA285" s="44">
        <f t="shared" ca="1" si="177"/>
        <v>0</v>
      </c>
      <c r="AB285" s="44">
        <f t="shared" ca="1" si="178"/>
        <v>0</v>
      </c>
      <c r="BC285" s="44">
        <f t="shared" ca="1" si="118"/>
        <v>0</v>
      </c>
      <c r="BD285" s="44">
        <f t="shared" ca="1" si="119"/>
        <v>0</v>
      </c>
      <c r="BE285" s="44">
        <f t="shared" ca="1" si="120"/>
        <v>0</v>
      </c>
      <c r="BF285" s="44">
        <f t="shared" ca="1" si="121"/>
        <v>0</v>
      </c>
      <c r="BG285" s="44">
        <f t="shared" ca="1" si="122"/>
        <v>0</v>
      </c>
      <c r="BH285" s="44">
        <f t="shared" ca="1" si="123"/>
        <v>0</v>
      </c>
      <c r="BI285" s="44">
        <f t="shared" ca="1" si="124"/>
        <v>0</v>
      </c>
      <c r="BJ285" s="44">
        <f t="shared" ca="1" si="125"/>
        <v>0</v>
      </c>
      <c r="BK285" s="44">
        <f t="shared" ca="1" si="126"/>
        <v>0</v>
      </c>
      <c r="BL285" s="44">
        <f t="shared" ca="1" si="127"/>
        <v>0</v>
      </c>
      <c r="BM285" s="44">
        <f t="shared" ca="1" si="128"/>
        <v>0</v>
      </c>
      <c r="BN285" s="44">
        <f t="shared" ca="1" si="129"/>
        <v>0</v>
      </c>
      <c r="BO285" s="44">
        <f t="shared" ca="1" si="130"/>
        <v>0</v>
      </c>
      <c r="BP285" s="44">
        <f t="shared" ca="1" si="131"/>
        <v>0</v>
      </c>
      <c r="BQ285" s="44">
        <f t="shared" ca="1" si="132"/>
        <v>0</v>
      </c>
      <c r="BR285" s="44">
        <f t="shared" ca="1" si="133"/>
        <v>0</v>
      </c>
      <c r="BS285" s="44">
        <f t="shared" ca="1" si="134"/>
        <v>0</v>
      </c>
      <c r="BT285" s="44">
        <f t="shared" ca="1" si="135"/>
        <v>0</v>
      </c>
      <c r="BU285" s="44">
        <f t="shared" ca="1" si="136"/>
        <v>0</v>
      </c>
      <c r="BV285" s="44">
        <f t="shared" ca="1" si="137"/>
        <v>0</v>
      </c>
      <c r="BW285" s="44">
        <f t="shared" ca="1" si="138"/>
        <v>0</v>
      </c>
      <c r="BX285" s="44">
        <f t="shared" ca="1" si="139"/>
        <v>0</v>
      </c>
      <c r="BY285" s="44">
        <f t="shared" ca="1" si="140"/>
        <v>0</v>
      </c>
      <c r="BZ285" s="44">
        <f t="shared" ca="1" si="141"/>
        <v>0</v>
      </c>
      <c r="CA285" s="44">
        <f t="shared" ca="1" si="142"/>
        <v>0</v>
      </c>
      <c r="CB285" s="44">
        <f t="shared" ca="1" si="143"/>
        <v>0</v>
      </c>
    </row>
    <row r="286" spans="1:80" x14ac:dyDescent="0.25">
      <c r="A286" s="129">
        <v>219</v>
      </c>
      <c r="B286" s="44"/>
      <c r="C286" s="44">
        <f t="shared" ca="1" si="180"/>
        <v>0</v>
      </c>
      <c r="D286" s="44">
        <f t="shared" ca="1" si="180"/>
        <v>0</v>
      </c>
      <c r="E286" s="44">
        <f t="shared" ca="1" si="180"/>
        <v>0</v>
      </c>
      <c r="F286" s="44">
        <f t="shared" ca="1" si="179"/>
        <v>0</v>
      </c>
      <c r="G286" s="44">
        <f t="shared" ca="1" si="179"/>
        <v>0</v>
      </c>
      <c r="H286" s="44">
        <f t="shared" ca="1" si="179"/>
        <v>0</v>
      </c>
      <c r="I286" s="44">
        <f t="shared" ca="1" si="179"/>
        <v>0</v>
      </c>
      <c r="J286" s="44">
        <f t="shared" ca="1" si="179"/>
        <v>0</v>
      </c>
      <c r="K286" s="44">
        <f t="shared" ca="1" si="179"/>
        <v>0</v>
      </c>
      <c r="L286" s="44">
        <f t="shared" ca="1" si="108"/>
        <v>0</v>
      </c>
      <c r="M286" s="44">
        <f t="shared" ca="1" si="108"/>
        <v>0</v>
      </c>
      <c r="N286" s="44">
        <f t="shared" ca="1" si="108"/>
        <v>0</v>
      </c>
      <c r="O286" s="44">
        <f t="shared" ca="1" si="165"/>
        <v>0</v>
      </c>
      <c r="P286" s="44">
        <f t="shared" ca="1" si="166"/>
        <v>0</v>
      </c>
      <c r="Q286" s="44">
        <f t="shared" ca="1" si="167"/>
        <v>0</v>
      </c>
      <c r="R286" s="44">
        <f t="shared" ca="1" si="168"/>
        <v>0</v>
      </c>
      <c r="S286" s="44">
        <f t="shared" ca="1" si="169"/>
        <v>0</v>
      </c>
      <c r="T286" s="44">
        <f t="shared" ca="1" si="170"/>
        <v>0</v>
      </c>
      <c r="U286" s="44">
        <f t="shared" ca="1" si="171"/>
        <v>0</v>
      </c>
      <c r="V286" s="44">
        <f t="shared" ca="1" si="172"/>
        <v>0</v>
      </c>
      <c r="W286" s="44">
        <f t="shared" ca="1" si="173"/>
        <v>0</v>
      </c>
      <c r="X286" s="44">
        <f t="shared" ca="1" si="174"/>
        <v>0</v>
      </c>
      <c r="Y286" s="44">
        <f t="shared" ca="1" si="175"/>
        <v>0</v>
      </c>
      <c r="Z286" s="44">
        <f t="shared" ca="1" si="176"/>
        <v>0</v>
      </c>
      <c r="AA286" s="44">
        <f t="shared" ca="1" si="177"/>
        <v>0</v>
      </c>
      <c r="AB286" s="44">
        <f t="shared" ca="1" si="178"/>
        <v>0</v>
      </c>
      <c r="BC286" s="44">
        <f t="shared" ca="1" si="118"/>
        <v>0</v>
      </c>
      <c r="BD286" s="44">
        <f t="shared" ca="1" si="119"/>
        <v>0</v>
      </c>
      <c r="BE286" s="44">
        <f t="shared" ca="1" si="120"/>
        <v>0</v>
      </c>
      <c r="BF286" s="44">
        <f t="shared" ca="1" si="121"/>
        <v>0</v>
      </c>
      <c r="BG286" s="44">
        <f t="shared" ca="1" si="122"/>
        <v>0</v>
      </c>
      <c r="BH286" s="44">
        <f t="shared" ca="1" si="123"/>
        <v>0</v>
      </c>
      <c r="BI286" s="44">
        <f t="shared" ca="1" si="124"/>
        <v>0</v>
      </c>
      <c r="BJ286" s="44">
        <f t="shared" ca="1" si="125"/>
        <v>0</v>
      </c>
      <c r="BK286" s="44">
        <f t="shared" ca="1" si="126"/>
        <v>0</v>
      </c>
      <c r="BL286" s="44">
        <f t="shared" ca="1" si="127"/>
        <v>0</v>
      </c>
      <c r="BM286" s="44">
        <f t="shared" ca="1" si="128"/>
        <v>0</v>
      </c>
      <c r="BN286" s="44">
        <f t="shared" ca="1" si="129"/>
        <v>0</v>
      </c>
      <c r="BO286" s="44">
        <f t="shared" ca="1" si="130"/>
        <v>0</v>
      </c>
      <c r="BP286" s="44">
        <f t="shared" ca="1" si="131"/>
        <v>0</v>
      </c>
      <c r="BQ286" s="44">
        <f t="shared" ca="1" si="132"/>
        <v>0</v>
      </c>
      <c r="BR286" s="44">
        <f t="shared" ca="1" si="133"/>
        <v>0</v>
      </c>
      <c r="BS286" s="44">
        <f t="shared" ca="1" si="134"/>
        <v>0</v>
      </c>
      <c r="BT286" s="44">
        <f t="shared" ca="1" si="135"/>
        <v>0</v>
      </c>
      <c r="BU286" s="44">
        <f t="shared" ca="1" si="136"/>
        <v>0</v>
      </c>
      <c r="BV286" s="44">
        <f t="shared" ca="1" si="137"/>
        <v>0</v>
      </c>
      <c r="BW286" s="44">
        <f t="shared" ca="1" si="138"/>
        <v>0</v>
      </c>
      <c r="BX286" s="44">
        <f t="shared" ca="1" si="139"/>
        <v>0</v>
      </c>
      <c r="BY286" s="44">
        <f t="shared" ca="1" si="140"/>
        <v>0</v>
      </c>
      <c r="BZ286" s="44">
        <f t="shared" ca="1" si="141"/>
        <v>0</v>
      </c>
      <c r="CA286" s="44">
        <f t="shared" ca="1" si="142"/>
        <v>0</v>
      </c>
      <c r="CB286" s="44">
        <f t="shared" ca="1" si="143"/>
        <v>0</v>
      </c>
    </row>
    <row r="287" spans="1:80" x14ac:dyDescent="0.25">
      <c r="A287" s="129">
        <v>220</v>
      </c>
      <c r="B287" s="44"/>
      <c r="C287" s="44">
        <f t="shared" ca="1" si="180"/>
        <v>62</v>
      </c>
      <c r="D287" s="44">
        <f t="shared" ca="1" si="180"/>
        <v>58</v>
      </c>
      <c r="E287" s="44">
        <f t="shared" ca="1" si="180"/>
        <v>50</v>
      </c>
      <c r="F287" s="44">
        <f t="shared" ca="1" si="179"/>
        <v>64</v>
      </c>
      <c r="G287" s="44">
        <f t="shared" ca="1" si="179"/>
        <v>99</v>
      </c>
      <c r="H287" s="44">
        <f t="shared" ca="1" si="179"/>
        <v>125</v>
      </c>
      <c r="I287" s="44">
        <f t="shared" ca="1" si="179"/>
        <v>135</v>
      </c>
      <c r="J287" s="44">
        <f t="shared" ca="1" si="179"/>
        <v>115</v>
      </c>
      <c r="K287" s="44">
        <f t="shared" ca="1" si="179"/>
        <v>127</v>
      </c>
      <c r="L287" s="44">
        <f t="shared" ca="1" si="108"/>
        <v>146</v>
      </c>
      <c r="M287" s="44">
        <f t="shared" ca="1" si="108"/>
        <v>102</v>
      </c>
      <c r="N287" s="44">
        <f t="shared" ca="1" si="108"/>
        <v>77</v>
      </c>
      <c r="O287" s="44">
        <f t="shared" ca="1" si="165"/>
        <v>0</v>
      </c>
      <c r="P287" s="44">
        <f t="shared" ca="1" si="166"/>
        <v>0</v>
      </c>
      <c r="Q287" s="44">
        <f t="shared" ca="1" si="167"/>
        <v>0</v>
      </c>
      <c r="R287" s="44">
        <f t="shared" ca="1" si="168"/>
        <v>0</v>
      </c>
      <c r="S287" s="44">
        <f t="shared" ca="1" si="169"/>
        <v>0</v>
      </c>
      <c r="T287" s="44">
        <f t="shared" ca="1" si="170"/>
        <v>0</v>
      </c>
      <c r="U287" s="44">
        <f t="shared" ca="1" si="171"/>
        <v>0</v>
      </c>
      <c r="V287" s="44">
        <f t="shared" ca="1" si="172"/>
        <v>0</v>
      </c>
      <c r="W287" s="44">
        <f t="shared" ca="1" si="173"/>
        <v>0</v>
      </c>
      <c r="X287" s="44">
        <f t="shared" ca="1" si="174"/>
        <v>0</v>
      </c>
      <c r="Y287" s="44">
        <f t="shared" ca="1" si="175"/>
        <v>0</v>
      </c>
      <c r="Z287" s="44">
        <f t="shared" ca="1" si="176"/>
        <v>0</v>
      </c>
      <c r="AA287" s="44">
        <f t="shared" ca="1" si="177"/>
        <v>0</v>
      </c>
      <c r="AB287" s="44">
        <f t="shared" ca="1" si="178"/>
        <v>0</v>
      </c>
      <c r="BC287" s="44">
        <f t="shared" ca="1" si="118"/>
        <v>61.85</v>
      </c>
      <c r="BD287" s="44">
        <f t="shared" ca="1" si="119"/>
        <v>58.23</v>
      </c>
      <c r="BE287" s="44">
        <f t="shared" ca="1" si="120"/>
        <v>50.34</v>
      </c>
      <c r="BF287" s="44">
        <f t="shared" ca="1" si="121"/>
        <v>63.61</v>
      </c>
      <c r="BG287" s="44">
        <f t="shared" ca="1" si="122"/>
        <v>99.48</v>
      </c>
      <c r="BH287" s="44">
        <f t="shared" ca="1" si="123"/>
        <v>125.23</v>
      </c>
      <c r="BI287" s="44">
        <f t="shared" ca="1" si="124"/>
        <v>134.83000000000001</v>
      </c>
      <c r="BJ287" s="44">
        <f t="shared" ca="1" si="125"/>
        <v>115.48</v>
      </c>
      <c r="BK287" s="44">
        <f t="shared" ca="1" si="126"/>
        <v>127</v>
      </c>
      <c r="BL287" s="44">
        <f t="shared" ca="1" si="127"/>
        <v>145.51</v>
      </c>
      <c r="BM287" s="44">
        <f t="shared" ca="1" si="128"/>
        <v>102.02</v>
      </c>
      <c r="BN287" s="44">
        <f t="shared" ca="1" si="129"/>
        <v>77.41</v>
      </c>
      <c r="BO287" s="44">
        <f t="shared" ca="1" si="130"/>
        <v>0</v>
      </c>
      <c r="BP287" s="44">
        <f t="shared" ca="1" si="131"/>
        <v>0</v>
      </c>
      <c r="BQ287" s="44">
        <f t="shared" ca="1" si="132"/>
        <v>0</v>
      </c>
      <c r="BR287" s="44">
        <f t="shared" ca="1" si="133"/>
        <v>0</v>
      </c>
      <c r="BS287" s="44">
        <f t="shared" ca="1" si="134"/>
        <v>0</v>
      </c>
      <c r="BT287" s="44">
        <f t="shared" ca="1" si="135"/>
        <v>0</v>
      </c>
      <c r="BU287" s="44">
        <f t="shared" ca="1" si="136"/>
        <v>0</v>
      </c>
      <c r="BV287" s="44">
        <f t="shared" ca="1" si="137"/>
        <v>0</v>
      </c>
      <c r="BW287" s="44">
        <f t="shared" ca="1" si="138"/>
        <v>0</v>
      </c>
      <c r="BX287" s="44">
        <f t="shared" ca="1" si="139"/>
        <v>0</v>
      </c>
      <c r="BY287" s="44">
        <f t="shared" ca="1" si="140"/>
        <v>0</v>
      </c>
      <c r="BZ287" s="44">
        <f t="shared" ca="1" si="141"/>
        <v>0</v>
      </c>
      <c r="CA287" s="44">
        <f t="shared" ca="1" si="142"/>
        <v>0</v>
      </c>
      <c r="CB287" s="44">
        <f t="shared" ca="1" si="143"/>
        <v>0</v>
      </c>
    </row>
    <row r="288" spans="1:80" x14ac:dyDescent="0.25">
      <c r="A288" s="129">
        <v>221</v>
      </c>
      <c r="B288" s="44"/>
      <c r="C288" s="44">
        <f t="shared" ca="1" si="180"/>
        <v>0</v>
      </c>
      <c r="D288" s="44">
        <f t="shared" ca="1" si="180"/>
        <v>0</v>
      </c>
      <c r="E288" s="44">
        <f t="shared" ca="1" si="180"/>
        <v>0</v>
      </c>
      <c r="F288" s="44">
        <f t="shared" ca="1" si="179"/>
        <v>0</v>
      </c>
      <c r="G288" s="44">
        <f t="shared" ca="1" si="179"/>
        <v>0</v>
      </c>
      <c r="H288" s="44">
        <f t="shared" ca="1" si="179"/>
        <v>0</v>
      </c>
      <c r="I288" s="44">
        <f t="shared" ca="1" si="179"/>
        <v>0</v>
      </c>
      <c r="J288" s="44">
        <f t="shared" ca="1" si="179"/>
        <v>0</v>
      </c>
      <c r="K288" s="44">
        <f t="shared" ca="1" si="179"/>
        <v>0</v>
      </c>
      <c r="L288" s="44">
        <f t="shared" ca="1" si="108"/>
        <v>0</v>
      </c>
      <c r="M288" s="44">
        <f t="shared" ca="1" si="108"/>
        <v>0</v>
      </c>
      <c r="N288" s="44">
        <f t="shared" ca="1" si="108"/>
        <v>0</v>
      </c>
      <c r="O288" s="44">
        <f t="shared" ca="1" si="165"/>
        <v>0</v>
      </c>
      <c r="P288" s="44">
        <f t="shared" ca="1" si="166"/>
        <v>0</v>
      </c>
      <c r="Q288" s="44">
        <f t="shared" ca="1" si="167"/>
        <v>0</v>
      </c>
      <c r="R288" s="44">
        <f t="shared" ca="1" si="168"/>
        <v>0</v>
      </c>
      <c r="S288" s="44">
        <f t="shared" ca="1" si="169"/>
        <v>0</v>
      </c>
      <c r="T288" s="44">
        <f t="shared" ca="1" si="170"/>
        <v>0</v>
      </c>
      <c r="U288" s="44">
        <f t="shared" ca="1" si="171"/>
        <v>0</v>
      </c>
      <c r="V288" s="44">
        <f t="shared" ca="1" si="172"/>
        <v>0</v>
      </c>
      <c r="W288" s="44">
        <f t="shared" ca="1" si="173"/>
        <v>0</v>
      </c>
      <c r="X288" s="44">
        <f t="shared" ca="1" si="174"/>
        <v>0</v>
      </c>
      <c r="Y288" s="44">
        <f t="shared" ca="1" si="175"/>
        <v>0</v>
      </c>
      <c r="Z288" s="44">
        <f t="shared" ca="1" si="176"/>
        <v>0</v>
      </c>
      <c r="AA288" s="44">
        <f t="shared" ca="1" si="177"/>
        <v>0</v>
      </c>
      <c r="AB288" s="44">
        <f t="shared" ca="1" si="178"/>
        <v>0</v>
      </c>
      <c r="BC288" s="44">
        <f t="shared" ca="1" si="118"/>
        <v>0</v>
      </c>
      <c r="BD288" s="44">
        <f t="shared" ca="1" si="119"/>
        <v>0</v>
      </c>
      <c r="BE288" s="44">
        <f t="shared" ca="1" si="120"/>
        <v>0</v>
      </c>
      <c r="BF288" s="44">
        <f t="shared" ca="1" si="121"/>
        <v>0</v>
      </c>
      <c r="BG288" s="44">
        <f t="shared" ca="1" si="122"/>
        <v>0</v>
      </c>
      <c r="BH288" s="44">
        <f t="shared" ca="1" si="123"/>
        <v>0</v>
      </c>
      <c r="BI288" s="44">
        <f t="shared" ca="1" si="124"/>
        <v>0</v>
      </c>
      <c r="BJ288" s="44">
        <f t="shared" ca="1" si="125"/>
        <v>0</v>
      </c>
      <c r="BK288" s="44">
        <f t="shared" ca="1" si="126"/>
        <v>0</v>
      </c>
      <c r="BL288" s="44">
        <f t="shared" ca="1" si="127"/>
        <v>0</v>
      </c>
      <c r="BM288" s="44">
        <f t="shared" ca="1" si="128"/>
        <v>0</v>
      </c>
      <c r="BN288" s="44">
        <f t="shared" ca="1" si="129"/>
        <v>0</v>
      </c>
      <c r="BO288" s="44">
        <f t="shared" ca="1" si="130"/>
        <v>0</v>
      </c>
      <c r="BP288" s="44">
        <f t="shared" ca="1" si="131"/>
        <v>0</v>
      </c>
      <c r="BQ288" s="44">
        <f t="shared" ca="1" si="132"/>
        <v>0</v>
      </c>
      <c r="BR288" s="44">
        <f t="shared" ca="1" si="133"/>
        <v>0</v>
      </c>
      <c r="BS288" s="44">
        <f t="shared" ca="1" si="134"/>
        <v>0</v>
      </c>
      <c r="BT288" s="44">
        <f t="shared" ca="1" si="135"/>
        <v>0</v>
      </c>
      <c r="BU288" s="44">
        <f t="shared" ca="1" si="136"/>
        <v>0</v>
      </c>
      <c r="BV288" s="44">
        <f t="shared" ca="1" si="137"/>
        <v>0</v>
      </c>
      <c r="BW288" s="44">
        <f t="shared" ca="1" si="138"/>
        <v>0</v>
      </c>
      <c r="BX288" s="44">
        <f t="shared" ca="1" si="139"/>
        <v>0</v>
      </c>
      <c r="BY288" s="44">
        <f t="shared" ca="1" si="140"/>
        <v>0</v>
      </c>
      <c r="BZ288" s="44">
        <f t="shared" ca="1" si="141"/>
        <v>0</v>
      </c>
      <c r="CA288" s="44">
        <f t="shared" ca="1" si="142"/>
        <v>0</v>
      </c>
      <c r="CB288" s="44">
        <f t="shared" ca="1" si="143"/>
        <v>0</v>
      </c>
    </row>
    <row r="289" spans="1:80" x14ac:dyDescent="0.25">
      <c r="A289" s="129">
        <v>222</v>
      </c>
      <c r="B289" s="44"/>
      <c r="C289" s="44">
        <f t="shared" ca="1" si="180"/>
        <v>1192</v>
      </c>
      <c r="D289" s="44">
        <f t="shared" ca="1" si="180"/>
        <v>1261</v>
      </c>
      <c r="E289" s="44">
        <f t="shared" ca="1" si="180"/>
        <v>1124</v>
      </c>
      <c r="F289" s="44">
        <f t="shared" ca="1" si="179"/>
        <v>1017</v>
      </c>
      <c r="G289" s="44">
        <f t="shared" ca="1" si="179"/>
        <v>1307</v>
      </c>
      <c r="H289" s="44">
        <f t="shared" ca="1" si="179"/>
        <v>1659</v>
      </c>
      <c r="I289" s="44">
        <f t="shared" ca="1" si="179"/>
        <v>1501</v>
      </c>
      <c r="J289" s="44">
        <f t="shared" ca="1" si="179"/>
        <v>1236</v>
      </c>
      <c r="K289" s="44">
        <f t="shared" ca="1" si="179"/>
        <v>1423</v>
      </c>
      <c r="L289" s="44">
        <f t="shared" ca="1" si="108"/>
        <v>1951</v>
      </c>
      <c r="M289" s="44">
        <f t="shared" ca="1" si="108"/>
        <v>1458</v>
      </c>
      <c r="N289" s="44">
        <f t="shared" ca="1" si="108"/>
        <v>1171</v>
      </c>
      <c r="O289" s="44">
        <f t="shared" ca="1" si="165"/>
        <v>0</v>
      </c>
      <c r="P289" s="44">
        <f t="shared" ca="1" si="166"/>
        <v>0</v>
      </c>
      <c r="Q289" s="44">
        <f t="shared" ca="1" si="167"/>
        <v>0</v>
      </c>
      <c r="R289" s="44">
        <f t="shared" ca="1" si="168"/>
        <v>0</v>
      </c>
      <c r="S289" s="44">
        <f t="shared" ca="1" si="169"/>
        <v>0</v>
      </c>
      <c r="T289" s="44">
        <f t="shared" ca="1" si="170"/>
        <v>0</v>
      </c>
      <c r="U289" s="44">
        <f t="shared" ca="1" si="171"/>
        <v>0</v>
      </c>
      <c r="V289" s="44">
        <f t="shared" ca="1" si="172"/>
        <v>0</v>
      </c>
      <c r="W289" s="44">
        <f t="shared" ca="1" si="173"/>
        <v>0</v>
      </c>
      <c r="X289" s="44">
        <f t="shared" ca="1" si="174"/>
        <v>0</v>
      </c>
      <c r="Y289" s="44">
        <f t="shared" ca="1" si="175"/>
        <v>0</v>
      </c>
      <c r="Z289" s="44">
        <f t="shared" ca="1" si="176"/>
        <v>0</v>
      </c>
      <c r="AA289" s="44">
        <f t="shared" ca="1" si="177"/>
        <v>0</v>
      </c>
      <c r="AB289" s="44">
        <f t="shared" ca="1" si="178"/>
        <v>0</v>
      </c>
      <c r="BC289" s="44">
        <f t="shared" ca="1" si="118"/>
        <v>1191.57</v>
      </c>
      <c r="BD289" s="44">
        <f t="shared" ca="1" si="119"/>
        <v>1261.22</v>
      </c>
      <c r="BE289" s="44">
        <f t="shared" ca="1" si="120"/>
        <v>1123.83</v>
      </c>
      <c r="BF289" s="44">
        <f t="shared" ca="1" si="121"/>
        <v>1016.8</v>
      </c>
      <c r="BG289" s="44">
        <f t="shared" ca="1" si="122"/>
        <v>1307.3699999999999</v>
      </c>
      <c r="BH289" s="44">
        <f t="shared" ca="1" si="123"/>
        <v>1658.64</v>
      </c>
      <c r="BI289" s="44">
        <f t="shared" ca="1" si="124"/>
        <v>1501.46</v>
      </c>
      <c r="BJ289" s="44">
        <f t="shared" ca="1" si="125"/>
        <v>1236.01</v>
      </c>
      <c r="BK289" s="44">
        <f t="shared" ca="1" si="126"/>
        <v>1422.96</v>
      </c>
      <c r="BL289" s="44">
        <f t="shared" ca="1" si="127"/>
        <v>1951.32</v>
      </c>
      <c r="BM289" s="44">
        <f t="shared" ca="1" si="128"/>
        <v>1458.1</v>
      </c>
      <c r="BN289" s="44">
        <f t="shared" ca="1" si="129"/>
        <v>1171.0899999999999</v>
      </c>
      <c r="BO289" s="44">
        <f t="shared" ca="1" si="130"/>
        <v>0</v>
      </c>
      <c r="BP289" s="44">
        <f t="shared" ca="1" si="131"/>
        <v>0</v>
      </c>
      <c r="BQ289" s="44">
        <f t="shared" ca="1" si="132"/>
        <v>0</v>
      </c>
      <c r="BR289" s="44">
        <f t="shared" ca="1" si="133"/>
        <v>0</v>
      </c>
      <c r="BS289" s="44">
        <f t="shared" ca="1" si="134"/>
        <v>0</v>
      </c>
      <c r="BT289" s="44">
        <f t="shared" ca="1" si="135"/>
        <v>0</v>
      </c>
      <c r="BU289" s="44">
        <f t="shared" ca="1" si="136"/>
        <v>0</v>
      </c>
      <c r="BV289" s="44">
        <f t="shared" ca="1" si="137"/>
        <v>0</v>
      </c>
      <c r="BW289" s="44">
        <f t="shared" ca="1" si="138"/>
        <v>0</v>
      </c>
      <c r="BX289" s="44">
        <f t="shared" ca="1" si="139"/>
        <v>0</v>
      </c>
      <c r="BY289" s="44">
        <f t="shared" ca="1" si="140"/>
        <v>0</v>
      </c>
      <c r="BZ289" s="44">
        <f t="shared" ca="1" si="141"/>
        <v>0</v>
      </c>
      <c r="CA289" s="44">
        <f t="shared" ca="1" si="142"/>
        <v>0</v>
      </c>
      <c r="CB289" s="44">
        <f t="shared" ca="1" si="143"/>
        <v>0</v>
      </c>
    </row>
    <row r="290" spans="1:80" x14ac:dyDescent="0.25">
      <c r="A290" s="129">
        <v>223</v>
      </c>
      <c r="B290" s="44"/>
      <c r="C290" s="44">
        <f t="shared" ca="1" si="180"/>
        <v>0</v>
      </c>
      <c r="D290" s="44">
        <f t="shared" ca="1" si="180"/>
        <v>0</v>
      </c>
      <c r="E290" s="44">
        <f t="shared" ca="1" si="180"/>
        <v>0</v>
      </c>
      <c r="F290" s="44">
        <f t="shared" ca="1" si="179"/>
        <v>0</v>
      </c>
      <c r="G290" s="44">
        <f t="shared" ca="1" si="179"/>
        <v>0</v>
      </c>
      <c r="H290" s="44">
        <f t="shared" ca="1" si="179"/>
        <v>0</v>
      </c>
      <c r="I290" s="44">
        <f t="shared" ca="1" si="179"/>
        <v>0</v>
      </c>
      <c r="J290" s="44">
        <f t="shared" ca="1" si="179"/>
        <v>0</v>
      </c>
      <c r="K290" s="44">
        <f t="shared" ca="1" si="179"/>
        <v>0</v>
      </c>
      <c r="L290" s="44">
        <f t="shared" ca="1" si="108"/>
        <v>0</v>
      </c>
      <c r="M290" s="44">
        <f t="shared" ca="1" si="108"/>
        <v>0</v>
      </c>
      <c r="N290" s="44">
        <f t="shared" ca="1" si="108"/>
        <v>0</v>
      </c>
      <c r="O290" s="44">
        <f t="shared" ca="1" si="165"/>
        <v>0</v>
      </c>
      <c r="P290" s="44">
        <f t="shared" ca="1" si="166"/>
        <v>0</v>
      </c>
      <c r="Q290" s="44">
        <f t="shared" ca="1" si="167"/>
        <v>0</v>
      </c>
      <c r="R290" s="44">
        <f t="shared" ca="1" si="168"/>
        <v>0</v>
      </c>
      <c r="S290" s="44">
        <f t="shared" ca="1" si="169"/>
        <v>0</v>
      </c>
      <c r="T290" s="44">
        <f t="shared" ca="1" si="170"/>
        <v>0</v>
      </c>
      <c r="U290" s="44">
        <f t="shared" ca="1" si="171"/>
        <v>0</v>
      </c>
      <c r="V290" s="44">
        <f t="shared" ca="1" si="172"/>
        <v>0</v>
      </c>
      <c r="W290" s="44">
        <f t="shared" ca="1" si="173"/>
        <v>0</v>
      </c>
      <c r="X290" s="44">
        <f t="shared" ca="1" si="174"/>
        <v>0</v>
      </c>
      <c r="Y290" s="44">
        <f t="shared" ca="1" si="175"/>
        <v>0</v>
      </c>
      <c r="Z290" s="44">
        <f t="shared" ca="1" si="176"/>
        <v>0</v>
      </c>
      <c r="AA290" s="44">
        <f t="shared" ca="1" si="177"/>
        <v>0</v>
      </c>
      <c r="AB290" s="44">
        <f t="shared" ca="1" si="178"/>
        <v>0</v>
      </c>
      <c r="BC290" s="44">
        <f t="shared" ca="1" si="118"/>
        <v>0</v>
      </c>
      <c r="BD290" s="44">
        <f t="shared" ca="1" si="119"/>
        <v>0</v>
      </c>
      <c r="BE290" s="44">
        <f t="shared" ca="1" si="120"/>
        <v>0</v>
      </c>
      <c r="BF290" s="44">
        <f t="shared" ca="1" si="121"/>
        <v>0</v>
      </c>
      <c r="BG290" s="44">
        <f t="shared" ca="1" si="122"/>
        <v>0</v>
      </c>
      <c r="BH290" s="44">
        <f t="shared" ca="1" si="123"/>
        <v>0</v>
      </c>
      <c r="BI290" s="44">
        <f t="shared" ca="1" si="124"/>
        <v>0</v>
      </c>
      <c r="BJ290" s="44">
        <f t="shared" ca="1" si="125"/>
        <v>0</v>
      </c>
      <c r="BK290" s="44">
        <f t="shared" ca="1" si="126"/>
        <v>0</v>
      </c>
      <c r="BL290" s="44">
        <f t="shared" ca="1" si="127"/>
        <v>0</v>
      </c>
      <c r="BM290" s="44">
        <f t="shared" ca="1" si="128"/>
        <v>0</v>
      </c>
      <c r="BN290" s="44">
        <f t="shared" ca="1" si="129"/>
        <v>0</v>
      </c>
      <c r="BO290" s="44">
        <f t="shared" ca="1" si="130"/>
        <v>0</v>
      </c>
      <c r="BP290" s="44">
        <f t="shared" ca="1" si="131"/>
        <v>0</v>
      </c>
      <c r="BQ290" s="44">
        <f t="shared" ca="1" si="132"/>
        <v>0</v>
      </c>
      <c r="BR290" s="44">
        <f t="shared" ca="1" si="133"/>
        <v>0</v>
      </c>
      <c r="BS290" s="44">
        <f t="shared" ca="1" si="134"/>
        <v>0</v>
      </c>
      <c r="BT290" s="44">
        <f t="shared" ca="1" si="135"/>
        <v>0</v>
      </c>
      <c r="BU290" s="44">
        <f t="shared" ca="1" si="136"/>
        <v>0</v>
      </c>
      <c r="BV290" s="44">
        <f t="shared" ca="1" si="137"/>
        <v>0</v>
      </c>
      <c r="BW290" s="44">
        <f t="shared" ca="1" si="138"/>
        <v>0</v>
      </c>
      <c r="BX290" s="44">
        <f t="shared" ca="1" si="139"/>
        <v>0</v>
      </c>
      <c r="BY290" s="44">
        <f t="shared" ca="1" si="140"/>
        <v>0</v>
      </c>
      <c r="BZ290" s="44">
        <f t="shared" ca="1" si="141"/>
        <v>0</v>
      </c>
      <c r="CA290" s="44">
        <f t="shared" ca="1" si="142"/>
        <v>0</v>
      </c>
      <c r="CB290" s="44">
        <f t="shared" ca="1" si="143"/>
        <v>0</v>
      </c>
    </row>
    <row r="291" spans="1:80" x14ac:dyDescent="0.25">
      <c r="A291" s="129">
        <v>224</v>
      </c>
      <c r="B291" s="44"/>
      <c r="C291" s="44">
        <f t="shared" ca="1" si="180"/>
        <v>0</v>
      </c>
      <c r="D291" s="44">
        <f t="shared" ca="1" si="180"/>
        <v>0</v>
      </c>
      <c r="E291" s="44">
        <f t="shared" ca="1" si="180"/>
        <v>0</v>
      </c>
      <c r="F291" s="44">
        <f t="shared" ca="1" si="179"/>
        <v>0</v>
      </c>
      <c r="G291" s="44">
        <f t="shared" ca="1" si="179"/>
        <v>0</v>
      </c>
      <c r="H291" s="44">
        <f t="shared" ca="1" si="179"/>
        <v>0</v>
      </c>
      <c r="I291" s="44">
        <f t="shared" ca="1" si="179"/>
        <v>0</v>
      </c>
      <c r="J291" s="44">
        <f t="shared" ca="1" si="179"/>
        <v>0</v>
      </c>
      <c r="K291" s="44">
        <f t="shared" ca="1" si="179"/>
        <v>0</v>
      </c>
      <c r="L291" s="44">
        <f t="shared" ca="1" si="108"/>
        <v>0</v>
      </c>
      <c r="M291" s="44">
        <f t="shared" ca="1" si="108"/>
        <v>0</v>
      </c>
      <c r="N291" s="44">
        <f t="shared" ca="1" si="108"/>
        <v>0</v>
      </c>
      <c r="O291" s="44">
        <f t="shared" ca="1" si="165"/>
        <v>0</v>
      </c>
      <c r="P291" s="44">
        <f t="shared" ca="1" si="166"/>
        <v>0</v>
      </c>
      <c r="Q291" s="44">
        <f t="shared" ca="1" si="167"/>
        <v>0</v>
      </c>
      <c r="R291" s="44">
        <f t="shared" ca="1" si="168"/>
        <v>0</v>
      </c>
      <c r="S291" s="44">
        <f t="shared" ca="1" si="169"/>
        <v>0</v>
      </c>
      <c r="T291" s="44">
        <f t="shared" ca="1" si="170"/>
        <v>0</v>
      </c>
      <c r="U291" s="44">
        <f t="shared" ca="1" si="171"/>
        <v>0</v>
      </c>
      <c r="V291" s="44">
        <f t="shared" ca="1" si="172"/>
        <v>0</v>
      </c>
      <c r="W291" s="44">
        <f t="shared" ca="1" si="173"/>
        <v>0</v>
      </c>
      <c r="X291" s="44">
        <f t="shared" ca="1" si="174"/>
        <v>0</v>
      </c>
      <c r="Y291" s="44">
        <f t="shared" ca="1" si="175"/>
        <v>0</v>
      </c>
      <c r="Z291" s="44">
        <f t="shared" ca="1" si="176"/>
        <v>0</v>
      </c>
      <c r="AA291" s="44">
        <f t="shared" ca="1" si="177"/>
        <v>0</v>
      </c>
      <c r="AB291" s="44">
        <f t="shared" ca="1" si="178"/>
        <v>0</v>
      </c>
      <c r="BC291" s="44">
        <f t="shared" ca="1" si="118"/>
        <v>0</v>
      </c>
      <c r="BD291" s="44">
        <f t="shared" ca="1" si="119"/>
        <v>0</v>
      </c>
      <c r="BE291" s="44">
        <f t="shared" ca="1" si="120"/>
        <v>0</v>
      </c>
      <c r="BF291" s="44">
        <f t="shared" ca="1" si="121"/>
        <v>0</v>
      </c>
      <c r="BG291" s="44">
        <f t="shared" ca="1" si="122"/>
        <v>0</v>
      </c>
      <c r="BH291" s="44">
        <f t="shared" ca="1" si="123"/>
        <v>0</v>
      </c>
      <c r="BI291" s="44">
        <f t="shared" ca="1" si="124"/>
        <v>0</v>
      </c>
      <c r="BJ291" s="44">
        <f t="shared" ca="1" si="125"/>
        <v>0</v>
      </c>
      <c r="BK291" s="44">
        <f t="shared" ca="1" si="126"/>
        <v>0</v>
      </c>
      <c r="BL291" s="44">
        <f t="shared" ca="1" si="127"/>
        <v>0</v>
      </c>
      <c r="BM291" s="44">
        <f t="shared" ca="1" si="128"/>
        <v>0</v>
      </c>
      <c r="BN291" s="44">
        <f t="shared" ca="1" si="129"/>
        <v>0</v>
      </c>
      <c r="BO291" s="44">
        <f t="shared" ca="1" si="130"/>
        <v>0</v>
      </c>
      <c r="BP291" s="44">
        <f t="shared" ca="1" si="131"/>
        <v>0</v>
      </c>
      <c r="BQ291" s="44">
        <f t="shared" ca="1" si="132"/>
        <v>0</v>
      </c>
      <c r="BR291" s="44">
        <f t="shared" ca="1" si="133"/>
        <v>0</v>
      </c>
      <c r="BS291" s="44">
        <f t="shared" ca="1" si="134"/>
        <v>0</v>
      </c>
      <c r="BT291" s="44">
        <f t="shared" ca="1" si="135"/>
        <v>0</v>
      </c>
      <c r="BU291" s="44">
        <f t="shared" ca="1" si="136"/>
        <v>0</v>
      </c>
      <c r="BV291" s="44">
        <f t="shared" ca="1" si="137"/>
        <v>0</v>
      </c>
      <c r="BW291" s="44">
        <f t="shared" ca="1" si="138"/>
        <v>0</v>
      </c>
      <c r="BX291" s="44">
        <f t="shared" ca="1" si="139"/>
        <v>0</v>
      </c>
      <c r="BY291" s="44">
        <f t="shared" ca="1" si="140"/>
        <v>0</v>
      </c>
      <c r="BZ291" s="44">
        <f t="shared" ca="1" si="141"/>
        <v>0</v>
      </c>
      <c r="CA291" s="44">
        <f t="shared" ca="1" si="142"/>
        <v>0</v>
      </c>
      <c r="CB291" s="44">
        <f t="shared" ca="1" si="143"/>
        <v>0</v>
      </c>
    </row>
    <row r="292" spans="1:80" x14ac:dyDescent="0.25">
      <c r="A292" s="129">
        <v>225</v>
      </c>
      <c r="B292" s="44"/>
      <c r="C292" s="44">
        <f t="shared" ca="1" si="180"/>
        <v>379</v>
      </c>
      <c r="D292" s="44">
        <f t="shared" ca="1" si="180"/>
        <v>476</v>
      </c>
      <c r="E292" s="44">
        <f t="shared" ca="1" si="180"/>
        <v>511</v>
      </c>
      <c r="F292" s="44">
        <f t="shared" ca="1" si="179"/>
        <v>376</v>
      </c>
      <c r="G292" s="44">
        <f t="shared" ca="1" si="179"/>
        <v>187</v>
      </c>
      <c r="H292" s="44">
        <f t="shared" ca="1" si="179"/>
        <v>75</v>
      </c>
      <c r="I292" s="44">
        <f t="shared" ca="1" si="179"/>
        <v>40</v>
      </c>
      <c r="J292" s="44">
        <f t="shared" ca="1" si="179"/>
        <v>25</v>
      </c>
      <c r="K292" s="44">
        <f t="shared" ca="1" si="179"/>
        <v>20</v>
      </c>
      <c r="L292" s="44">
        <f t="shared" ca="1" si="108"/>
        <v>31</v>
      </c>
      <c r="M292" s="44">
        <f t="shared" ca="1" si="108"/>
        <v>76</v>
      </c>
      <c r="N292" s="44">
        <f t="shared" ca="1" si="108"/>
        <v>213</v>
      </c>
      <c r="O292" s="44">
        <f t="shared" ca="1" si="165"/>
        <v>0</v>
      </c>
      <c r="P292" s="44">
        <f t="shared" ca="1" si="166"/>
        <v>0</v>
      </c>
      <c r="Q292" s="44">
        <f t="shared" ca="1" si="167"/>
        <v>0</v>
      </c>
      <c r="R292" s="44">
        <f t="shared" ca="1" si="168"/>
        <v>0</v>
      </c>
      <c r="S292" s="44">
        <f t="shared" ca="1" si="169"/>
        <v>0</v>
      </c>
      <c r="T292" s="44">
        <f t="shared" ca="1" si="170"/>
        <v>0</v>
      </c>
      <c r="U292" s="44">
        <f t="shared" ca="1" si="171"/>
        <v>0</v>
      </c>
      <c r="V292" s="44">
        <f t="shared" ca="1" si="172"/>
        <v>0</v>
      </c>
      <c r="W292" s="44">
        <f t="shared" ca="1" si="173"/>
        <v>0</v>
      </c>
      <c r="X292" s="44">
        <f t="shared" ca="1" si="174"/>
        <v>0</v>
      </c>
      <c r="Y292" s="44">
        <f t="shared" ca="1" si="175"/>
        <v>0</v>
      </c>
      <c r="Z292" s="44">
        <f t="shared" ca="1" si="176"/>
        <v>0</v>
      </c>
      <c r="AA292" s="44">
        <f t="shared" ca="1" si="177"/>
        <v>0</v>
      </c>
      <c r="AB292" s="44">
        <f t="shared" ca="1" si="178"/>
        <v>0</v>
      </c>
      <c r="BC292" s="44">
        <f t="shared" ca="1" si="118"/>
        <v>378.79</v>
      </c>
      <c r="BD292" s="44">
        <f t="shared" ca="1" si="119"/>
        <v>475.53</v>
      </c>
      <c r="BE292" s="44">
        <f t="shared" ca="1" si="120"/>
        <v>510.79</v>
      </c>
      <c r="BF292" s="44">
        <f t="shared" ca="1" si="121"/>
        <v>376.24</v>
      </c>
      <c r="BG292" s="44">
        <f t="shared" ca="1" si="122"/>
        <v>187.19</v>
      </c>
      <c r="BH292" s="44">
        <f t="shared" ca="1" si="123"/>
        <v>74.87</v>
      </c>
      <c r="BI292" s="44">
        <f t="shared" ca="1" si="124"/>
        <v>40.31</v>
      </c>
      <c r="BJ292" s="44">
        <f t="shared" ca="1" si="125"/>
        <v>25.12</v>
      </c>
      <c r="BK292" s="44">
        <f t="shared" ca="1" si="126"/>
        <v>19.91</v>
      </c>
      <c r="BL292" s="44">
        <f t="shared" ca="1" si="127"/>
        <v>31.47</v>
      </c>
      <c r="BM292" s="44">
        <f t="shared" ca="1" si="128"/>
        <v>76.010000000000005</v>
      </c>
      <c r="BN292" s="44">
        <f t="shared" ca="1" si="129"/>
        <v>212.65</v>
      </c>
      <c r="BO292" s="44">
        <f t="shared" ca="1" si="130"/>
        <v>0</v>
      </c>
      <c r="BP292" s="44">
        <f t="shared" ca="1" si="131"/>
        <v>0</v>
      </c>
      <c r="BQ292" s="44">
        <f t="shared" ca="1" si="132"/>
        <v>0</v>
      </c>
      <c r="BR292" s="44">
        <f t="shared" ca="1" si="133"/>
        <v>0</v>
      </c>
      <c r="BS292" s="44">
        <f t="shared" ca="1" si="134"/>
        <v>0</v>
      </c>
      <c r="BT292" s="44">
        <f t="shared" ca="1" si="135"/>
        <v>0</v>
      </c>
      <c r="BU292" s="44">
        <f t="shared" ca="1" si="136"/>
        <v>0</v>
      </c>
      <c r="BV292" s="44">
        <f t="shared" ca="1" si="137"/>
        <v>0</v>
      </c>
      <c r="BW292" s="44">
        <f t="shared" ca="1" si="138"/>
        <v>0</v>
      </c>
      <c r="BX292" s="44">
        <f t="shared" ca="1" si="139"/>
        <v>0</v>
      </c>
      <c r="BY292" s="44">
        <f t="shared" ca="1" si="140"/>
        <v>0</v>
      </c>
      <c r="BZ292" s="44">
        <f t="shared" ca="1" si="141"/>
        <v>0</v>
      </c>
      <c r="CA292" s="44">
        <f t="shared" ca="1" si="142"/>
        <v>0</v>
      </c>
      <c r="CB292" s="44">
        <f t="shared" ca="1" si="143"/>
        <v>0</v>
      </c>
    </row>
    <row r="293" spans="1:80" x14ac:dyDescent="0.25">
      <c r="A293" s="129">
        <v>226</v>
      </c>
      <c r="B293" s="44"/>
      <c r="C293" s="44">
        <f t="shared" ca="1" si="180"/>
        <v>0</v>
      </c>
      <c r="D293" s="44">
        <f t="shared" ca="1" si="180"/>
        <v>0</v>
      </c>
      <c r="E293" s="44">
        <f t="shared" ca="1" si="180"/>
        <v>0</v>
      </c>
      <c r="F293" s="44">
        <f t="shared" ca="1" si="179"/>
        <v>0</v>
      </c>
      <c r="G293" s="44">
        <f t="shared" ca="1" si="179"/>
        <v>0</v>
      </c>
      <c r="H293" s="44">
        <f t="shared" ca="1" si="179"/>
        <v>0</v>
      </c>
      <c r="I293" s="44">
        <f t="shared" ca="1" si="179"/>
        <v>0</v>
      </c>
      <c r="J293" s="44">
        <f t="shared" ca="1" si="179"/>
        <v>0</v>
      </c>
      <c r="K293" s="44">
        <f t="shared" ca="1" si="179"/>
        <v>0</v>
      </c>
      <c r="L293" s="44">
        <f t="shared" ca="1" si="108"/>
        <v>0</v>
      </c>
      <c r="M293" s="44">
        <f t="shared" ca="1" si="108"/>
        <v>0</v>
      </c>
      <c r="N293" s="44">
        <f t="shared" ca="1" si="108"/>
        <v>0</v>
      </c>
      <c r="O293" s="44">
        <f t="shared" ca="1" si="165"/>
        <v>0</v>
      </c>
      <c r="P293" s="44">
        <f t="shared" ca="1" si="166"/>
        <v>0</v>
      </c>
      <c r="Q293" s="44">
        <f t="shared" ca="1" si="167"/>
        <v>0</v>
      </c>
      <c r="R293" s="44">
        <f t="shared" ca="1" si="168"/>
        <v>0</v>
      </c>
      <c r="S293" s="44">
        <f t="shared" ca="1" si="169"/>
        <v>0</v>
      </c>
      <c r="T293" s="44">
        <f t="shared" ca="1" si="170"/>
        <v>0</v>
      </c>
      <c r="U293" s="44">
        <f t="shared" ca="1" si="171"/>
        <v>0</v>
      </c>
      <c r="V293" s="44">
        <f t="shared" ca="1" si="172"/>
        <v>0</v>
      </c>
      <c r="W293" s="44">
        <f t="shared" ca="1" si="173"/>
        <v>0</v>
      </c>
      <c r="X293" s="44">
        <f t="shared" ca="1" si="174"/>
        <v>0</v>
      </c>
      <c r="Y293" s="44">
        <f t="shared" ca="1" si="175"/>
        <v>0</v>
      </c>
      <c r="Z293" s="44">
        <f t="shared" ca="1" si="176"/>
        <v>0</v>
      </c>
      <c r="AA293" s="44">
        <f t="shared" ca="1" si="177"/>
        <v>0</v>
      </c>
      <c r="AB293" s="44">
        <f t="shared" ca="1" si="178"/>
        <v>0</v>
      </c>
      <c r="BC293" s="44">
        <f t="shared" ca="1" si="118"/>
        <v>0</v>
      </c>
      <c r="BD293" s="44">
        <f t="shared" ca="1" si="119"/>
        <v>0</v>
      </c>
      <c r="BE293" s="44">
        <f t="shared" ca="1" si="120"/>
        <v>0</v>
      </c>
      <c r="BF293" s="44">
        <f t="shared" ca="1" si="121"/>
        <v>0</v>
      </c>
      <c r="BG293" s="44">
        <f t="shared" ca="1" si="122"/>
        <v>0</v>
      </c>
      <c r="BH293" s="44">
        <f t="shared" ca="1" si="123"/>
        <v>0</v>
      </c>
      <c r="BI293" s="44">
        <f t="shared" ca="1" si="124"/>
        <v>0</v>
      </c>
      <c r="BJ293" s="44">
        <f t="shared" ca="1" si="125"/>
        <v>0</v>
      </c>
      <c r="BK293" s="44">
        <f t="shared" ca="1" si="126"/>
        <v>0</v>
      </c>
      <c r="BL293" s="44">
        <f t="shared" ca="1" si="127"/>
        <v>0</v>
      </c>
      <c r="BM293" s="44">
        <f t="shared" ca="1" si="128"/>
        <v>0</v>
      </c>
      <c r="BN293" s="44">
        <f t="shared" ca="1" si="129"/>
        <v>0</v>
      </c>
      <c r="BO293" s="44">
        <f t="shared" ca="1" si="130"/>
        <v>0</v>
      </c>
      <c r="BP293" s="44">
        <f t="shared" ca="1" si="131"/>
        <v>0</v>
      </c>
      <c r="BQ293" s="44">
        <f t="shared" ca="1" si="132"/>
        <v>0</v>
      </c>
      <c r="BR293" s="44">
        <f t="shared" ca="1" si="133"/>
        <v>0</v>
      </c>
      <c r="BS293" s="44">
        <f t="shared" ca="1" si="134"/>
        <v>0</v>
      </c>
      <c r="BT293" s="44">
        <f t="shared" ca="1" si="135"/>
        <v>0</v>
      </c>
      <c r="BU293" s="44">
        <f t="shared" ca="1" si="136"/>
        <v>0</v>
      </c>
      <c r="BV293" s="44">
        <f t="shared" ca="1" si="137"/>
        <v>0</v>
      </c>
      <c r="BW293" s="44">
        <f t="shared" ca="1" si="138"/>
        <v>0</v>
      </c>
      <c r="BX293" s="44">
        <f t="shared" ca="1" si="139"/>
        <v>0</v>
      </c>
      <c r="BY293" s="44">
        <f t="shared" ca="1" si="140"/>
        <v>0</v>
      </c>
      <c r="BZ293" s="44">
        <f t="shared" ca="1" si="141"/>
        <v>0</v>
      </c>
      <c r="CA293" s="44">
        <f t="shared" ca="1" si="142"/>
        <v>0</v>
      </c>
      <c r="CB293" s="44">
        <f t="shared" ca="1" si="143"/>
        <v>0</v>
      </c>
    </row>
    <row r="294" spans="1:80" x14ac:dyDescent="0.25">
      <c r="A294" s="129">
        <v>227</v>
      </c>
      <c r="B294" s="44"/>
      <c r="C294" s="44">
        <f t="shared" ca="1" si="180"/>
        <v>1415</v>
      </c>
      <c r="D294" s="44">
        <f t="shared" ca="1" si="180"/>
        <v>1596</v>
      </c>
      <c r="E294" s="44">
        <f t="shared" ca="1" si="180"/>
        <v>1621</v>
      </c>
      <c r="F294" s="44">
        <f t="shared" ca="1" si="179"/>
        <v>1287</v>
      </c>
      <c r="G294" s="44">
        <f t="shared" ca="1" si="179"/>
        <v>879</v>
      </c>
      <c r="H294" s="44">
        <f t="shared" ca="1" si="179"/>
        <v>655</v>
      </c>
      <c r="I294" s="44">
        <f t="shared" ca="1" si="179"/>
        <v>521</v>
      </c>
      <c r="J294" s="44">
        <f t="shared" ca="1" si="179"/>
        <v>442</v>
      </c>
      <c r="K294" s="44">
        <f t="shared" ca="1" si="179"/>
        <v>406</v>
      </c>
      <c r="L294" s="44">
        <f t="shared" ca="1" si="108"/>
        <v>474</v>
      </c>
      <c r="M294" s="44">
        <f t="shared" ca="1" si="108"/>
        <v>694</v>
      </c>
      <c r="N294" s="44">
        <f t="shared" ca="1" si="108"/>
        <v>1071</v>
      </c>
      <c r="O294" s="44">
        <f t="shared" ca="1" si="165"/>
        <v>0</v>
      </c>
      <c r="P294" s="44">
        <f t="shared" ca="1" si="166"/>
        <v>0</v>
      </c>
      <c r="Q294" s="44">
        <f t="shared" ca="1" si="167"/>
        <v>0</v>
      </c>
      <c r="R294" s="44">
        <f t="shared" ca="1" si="168"/>
        <v>0</v>
      </c>
      <c r="S294" s="44">
        <f t="shared" ca="1" si="169"/>
        <v>0</v>
      </c>
      <c r="T294" s="44">
        <f t="shared" ca="1" si="170"/>
        <v>0</v>
      </c>
      <c r="U294" s="44">
        <f t="shared" ca="1" si="171"/>
        <v>0</v>
      </c>
      <c r="V294" s="44">
        <f t="shared" ca="1" si="172"/>
        <v>0</v>
      </c>
      <c r="W294" s="44">
        <f t="shared" ca="1" si="173"/>
        <v>0</v>
      </c>
      <c r="X294" s="44">
        <f t="shared" ca="1" si="174"/>
        <v>0</v>
      </c>
      <c r="Y294" s="44">
        <f t="shared" ca="1" si="175"/>
        <v>0</v>
      </c>
      <c r="Z294" s="44">
        <f t="shared" ca="1" si="176"/>
        <v>0</v>
      </c>
      <c r="AA294" s="44">
        <f t="shared" ca="1" si="177"/>
        <v>0</v>
      </c>
      <c r="AB294" s="44">
        <f t="shared" ca="1" si="178"/>
        <v>0</v>
      </c>
      <c r="BC294" s="44">
        <f t="shared" ca="1" si="118"/>
        <v>1414.51</v>
      </c>
      <c r="BD294" s="44">
        <f t="shared" ca="1" si="119"/>
        <v>1595.67</v>
      </c>
      <c r="BE294" s="44">
        <f t="shared" ca="1" si="120"/>
        <v>1620.96</v>
      </c>
      <c r="BF294" s="44">
        <f t="shared" ca="1" si="121"/>
        <v>1286.6500000000001</v>
      </c>
      <c r="BG294" s="44">
        <f t="shared" ca="1" si="122"/>
        <v>879.46</v>
      </c>
      <c r="BH294" s="44">
        <f t="shared" ca="1" si="123"/>
        <v>654.85</v>
      </c>
      <c r="BI294" s="44">
        <f t="shared" ca="1" si="124"/>
        <v>521.49</v>
      </c>
      <c r="BJ294" s="44">
        <f t="shared" ca="1" si="125"/>
        <v>441.67</v>
      </c>
      <c r="BK294" s="44">
        <f t="shared" ca="1" si="126"/>
        <v>406.18</v>
      </c>
      <c r="BL294" s="44">
        <f t="shared" ca="1" si="127"/>
        <v>474.41</v>
      </c>
      <c r="BM294" s="44">
        <f t="shared" ca="1" si="128"/>
        <v>693.98</v>
      </c>
      <c r="BN294" s="44">
        <f t="shared" ca="1" si="129"/>
        <v>1071.45</v>
      </c>
      <c r="BO294" s="44">
        <f t="shared" ca="1" si="130"/>
        <v>0</v>
      </c>
      <c r="BP294" s="44">
        <f t="shared" ca="1" si="131"/>
        <v>0</v>
      </c>
      <c r="BQ294" s="44">
        <f t="shared" ca="1" si="132"/>
        <v>0</v>
      </c>
      <c r="BR294" s="44">
        <f t="shared" ca="1" si="133"/>
        <v>0</v>
      </c>
      <c r="BS294" s="44">
        <f t="shared" ca="1" si="134"/>
        <v>0</v>
      </c>
      <c r="BT294" s="44">
        <f t="shared" ca="1" si="135"/>
        <v>0</v>
      </c>
      <c r="BU294" s="44">
        <f t="shared" ca="1" si="136"/>
        <v>0</v>
      </c>
      <c r="BV294" s="44">
        <f t="shared" ca="1" si="137"/>
        <v>0</v>
      </c>
      <c r="BW294" s="44">
        <f t="shared" ca="1" si="138"/>
        <v>0</v>
      </c>
      <c r="BX294" s="44">
        <f t="shared" ca="1" si="139"/>
        <v>0</v>
      </c>
      <c r="BY294" s="44">
        <f t="shared" ca="1" si="140"/>
        <v>0</v>
      </c>
      <c r="BZ294" s="44">
        <f t="shared" ca="1" si="141"/>
        <v>0</v>
      </c>
      <c r="CA294" s="44">
        <f t="shared" ca="1" si="142"/>
        <v>0</v>
      </c>
      <c r="CB294" s="44">
        <f t="shared" ca="1" si="143"/>
        <v>0</v>
      </c>
    </row>
    <row r="295" spans="1:80" x14ac:dyDescent="0.25">
      <c r="A295" s="129">
        <v>228</v>
      </c>
      <c r="B295" s="44"/>
      <c r="C295" s="44">
        <f t="shared" ca="1" si="180"/>
        <v>1546</v>
      </c>
      <c r="D295" s="44">
        <f t="shared" ca="1" si="180"/>
        <v>1742</v>
      </c>
      <c r="E295" s="44">
        <f t="shared" ca="1" si="180"/>
        <v>1771</v>
      </c>
      <c r="F295" s="44">
        <f t="shared" ca="1" si="179"/>
        <v>1406</v>
      </c>
      <c r="G295" s="44">
        <f t="shared" ca="1" si="179"/>
        <v>961</v>
      </c>
      <c r="H295" s="44">
        <f t="shared" ca="1" si="179"/>
        <v>716</v>
      </c>
      <c r="I295" s="44">
        <f t="shared" ca="1" si="179"/>
        <v>570</v>
      </c>
      <c r="J295" s="44">
        <f t="shared" ca="1" si="179"/>
        <v>482</v>
      </c>
      <c r="K295" s="44">
        <f t="shared" ca="1" si="179"/>
        <v>444</v>
      </c>
      <c r="L295" s="44">
        <f t="shared" ca="1" si="108"/>
        <v>519</v>
      </c>
      <c r="M295" s="44">
        <f t="shared" ca="1" si="108"/>
        <v>758</v>
      </c>
      <c r="N295" s="44">
        <f t="shared" ca="1" si="108"/>
        <v>1171</v>
      </c>
      <c r="O295" s="44">
        <f t="shared" ca="1" si="165"/>
        <v>0</v>
      </c>
      <c r="P295" s="44">
        <f t="shared" ca="1" si="166"/>
        <v>0</v>
      </c>
      <c r="Q295" s="44">
        <f t="shared" ca="1" si="167"/>
        <v>0</v>
      </c>
      <c r="R295" s="44">
        <f t="shared" ca="1" si="168"/>
        <v>0</v>
      </c>
      <c r="S295" s="44">
        <f t="shared" ca="1" si="169"/>
        <v>0</v>
      </c>
      <c r="T295" s="44">
        <f t="shared" ca="1" si="170"/>
        <v>0</v>
      </c>
      <c r="U295" s="44">
        <f t="shared" ca="1" si="171"/>
        <v>0</v>
      </c>
      <c r="V295" s="44">
        <f t="shared" ca="1" si="172"/>
        <v>0</v>
      </c>
      <c r="W295" s="44">
        <f t="shared" ca="1" si="173"/>
        <v>0</v>
      </c>
      <c r="X295" s="44">
        <f t="shared" ca="1" si="174"/>
        <v>0</v>
      </c>
      <c r="Y295" s="44">
        <f t="shared" ca="1" si="175"/>
        <v>0</v>
      </c>
      <c r="Z295" s="44">
        <f t="shared" ca="1" si="176"/>
        <v>0</v>
      </c>
      <c r="AA295" s="44">
        <f t="shared" ca="1" si="177"/>
        <v>0</v>
      </c>
      <c r="AB295" s="44">
        <f t="shared" ca="1" si="178"/>
        <v>0</v>
      </c>
      <c r="BC295" s="44">
        <f t="shared" ca="1" si="118"/>
        <v>1545.57</v>
      </c>
      <c r="BD295" s="44">
        <f t="shared" ca="1" si="119"/>
        <v>1742.08</v>
      </c>
      <c r="BE295" s="44">
        <f t="shared" ca="1" si="120"/>
        <v>1770.77</v>
      </c>
      <c r="BF295" s="44">
        <f t="shared" ca="1" si="121"/>
        <v>1406.28</v>
      </c>
      <c r="BG295" s="44">
        <f t="shared" ca="1" si="122"/>
        <v>960.84</v>
      </c>
      <c r="BH295" s="44">
        <f t="shared" ca="1" si="123"/>
        <v>715.5</v>
      </c>
      <c r="BI295" s="44">
        <f t="shared" ca="1" si="124"/>
        <v>569.62</v>
      </c>
      <c r="BJ295" s="44">
        <f t="shared" ca="1" si="125"/>
        <v>482.13</v>
      </c>
      <c r="BK295" s="44">
        <f t="shared" ca="1" si="126"/>
        <v>443.62</v>
      </c>
      <c r="BL295" s="44">
        <f t="shared" ca="1" si="127"/>
        <v>518.54999999999995</v>
      </c>
      <c r="BM295" s="44">
        <f t="shared" ca="1" si="128"/>
        <v>758.16</v>
      </c>
      <c r="BN295" s="44">
        <f t="shared" ca="1" si="129"/>
        <v>1170.57</v>
      </c>
      <c r="BO295" s="44">
        <f t="shared" ca="1" si="130"/>
        <v>0</v>
      </c>
      <c r="BP295" s="44">
        <f t="shared" ca="1" si="131"/>
        <v>0</v>
      </c>
      <c r="BQ295" s="44">
        <f t="shared" ca="1" si="132"/>
        <v>0</v>
      </c>
      <c r="BR295" s="44">
        <f t="shared" ca="1" si="133"/>
        <v>0</v>
      </c>
      <c r="BS295" s="44">
        <f t="shared" ca="1" si="134"/>
        <v>0</v>
      </c>
      <c r="BT295" s="44">
        <f t="shared" ca="1" si="135"/>
        <v>0</v>
      </c>
      <c r="BU295" s="44">
        <f t="shared" ca="1" si="136"/>
        <v>0</v>
      </c>
      <c r="BV295" s="44">
        <f t="shared" ca="1" si="137"/>
        <v>0</v>
      </c>
      <c r="BW295" s="44">
        <f t="shared" ca="1" si="138"/>
        <v>0</v>
      </c>
      <c r="BX295" s="44">
        <f t="shared" ca="1" si="139"/>
        <v>0</v>
      </c>
      <c r="BY295" s="44">
        <f t="shared" ca="1" si="140"/>
        <v>0</v>
      </c>
      <c r="BZ295" s="44">
        <f t="shared" ca="1" si="141"/>
        <v>0</v>
      </c>
      <c r="CA295" s="44">
        <f t="shared" ca="1" si="142"/>
        <v>0</v>
      </c>
      <c r="CB295" s="44">
        <f t="shared" ca="1" si="143"/>
        <v>0</v>
      </c>
    </row>
    <row r="296" spans="1:80" x14ac:dyDescent="0.25">
      <c r="A296" s="129">
        <v>229</v>
      </c>
      <c r="B296" s="44"/>
      <c r="C296" s="44">
        <f t="shared" ca="1" si="180"/>
        <v>3639</v>
      </c>
      <c r="D296" s="44">
        <f t="shared" ca="1" si="180"/>
        <v>4276</v>
      </c>
      <c r="E296" s="44">
        <f t="shared" ca="1" si="180"/>
        <v>4529</v>
      </c>
      <c r="F296" s="44">
        <f t="shared" ca="1" si="179"/>
        <v>3651</v>
      </c>
      <c r="G296" s="44">
        <f t="shared" ca="1" si="179"/>
        <v>2310</v>
      </c>
      <c r="H296" s="44">
        <f t="shared" ca="1" si="179"/>
        <v>1465</v>
      </c>
      <c r="I296" s="44">
        <f t="shared" ca="1" si="179"/>
        <v>1034</v>
      </c>
      <c r="J296" s="44">
        <f t="shared" ca="1" si="179"/>
        <v>794</v>
      </c>
      <c r="K296" s="44">
        <f t="shared" ca="1" si="179"/>
        <v>690</v>
      </c>
      <c r="L296" s="44">
        <f t="shared" ca="1" si="108"/>
        <v>871</v>
      </c>
      <c r="M296" s="44">
        <f t="shared" ca="1" si="108"/>
        <v>1460</v>
      </c>
      <c r="N296" s="44">
        <f t="shared" ca="1" si="108"/>
        <v>2545</v>
      </c>
      <c r="O296" s="44">
        <f t="shared" ca="1" si="165"/>
        <v>0</v>
      </c>
      <c r="P296" s="44">
        <f t="shared" ca="1" si="166"/>
        <v>0</v>
      </c>
      <c r="Q296" s="44">
        <f t="shared" ca="1" si="167"/>
        <v>0</v>
      </c>
      <c r="R296" s="44">
        <f t="shared" ca="1" si="168"/>
        <v>0</v>
      </c>
      <c r="S296" s="44">
        <f t="shared" ca="1" si="169"/>
        <v>0</v>
      </c>
      <c r="T296" s="44">
        <f t="shared" ca="1" si="170"/>
        <v>0</v>
      </c>
      <c r="U296" s="44">
        <f t="shared" ca="1" si="171"/>
        <v>0</v>
      </c>
      <c r="V296" s="44">
        <f t="shared" ca="1" si="172"/>
        <v>0</v>
      </c>
      <c r="W296" s="44">
        <f t="shared" ca="1" si="173"/>
        <v>0</v>
      </c>
      <c r="X296" s="44">
        <f t="shared" ca="1" si="174"/>
        <v>0</v>
      </c>
      <c r="Y296" s="44">
        <f t="shared" ca="1" si="175"/>
        <v>0</v>
      </c>
      <c r="Z296" s="44">
        <f t="shared" ca="1" si="176"/>
        <v>0</v>
      </c>
      <c r="AA296" s="44">
        <f t="shared" ca="1" si="177"/>
        <v>0</v>
      </c>
      <c r="AB296" s="44">
        <f t="shared" ca="1" si="178"/>
        <v>0</v>
      </c>
      <c r="BC296" s="44">
        <f t="shared" ca="1" si="118"/>
        <v>3639.41</v>
      </c>
      <c r="BD296" s="44">
        <f t="shared" ca="1" si="119"/>
        <v>4275.8</v>
      </c>
      <c r="BE296" s="44">
        <f t="shared" ca="1" si="120"/>
        <v>4529.41</v>
      </c>
      <c r="BF296" s="44">
        <f t="shared" ca="1" si="121"/>
        <v>3650.68</v>
      </c>
      <c r="BG296" s="44">
        <f t="shared" ca="1" si="122"/>
        <v>2310.2399999999998</v>
      </c>
      <c r="BH296" s="44">
        <f t="shared" ca="1" si="123"/>
        <v>1465.24</v>
      </c>
      <c r="BI296" s="44">
        <f t="shared" ca="1" si="124"/>
        <v>1033.72</v>
      </c>
      <c r="BJ296" s="44">
        <f t="shared" ca="1" si="125"/>
        <v>793.8</v>
      </c>
      <c r="BK296" s="44">
        <f t="shared" ca="1" si="126"/>
        <v>690.23</v>
      </c>
      <c r="BL296" s="44">
        <f t="shared" ca="1" si="127"/>
        <v>871.08</v>
      </c>
      <c r="BM296" s="44">
        <f t="shared" ca="1" si="128"/>
        <v>1460.21</v>
      </c>
      <c r="BN296" s="44">
        <f t="shared" ca="1" si="129"/>
        <v>2544.84</v>
      </c>
      <c r="BO296" s="44">
        <f t="shared" ca="1" si="130"/>
        <v>0</v>
      </c>
      <c r="BP296" s="44">
        <f t="shared" ca="1" si="131"/>
        <v>0</v>
      </c>
      <c r="BQ296" s="44">
        <f t="shared" ca="1" si="132"/>
        <v>0</v>
      </c>
      <c r="BR296" s="44">
        <f t="shared" ca="1" si="133"/>
        <v>0</v>
      </c>
      <c r="BS296" s="44">
        <f t="shared" ca="1" si="134"/>
        <v>0</v>
      </c>
      <c r="BT296" s="44">
        <f t="shared" ca="1" si="135"/>
        <v>0</v>
      </c>
      <c r="BU296" s="44">
        <f t="shared" ca="1" si="136"/>
        <v>0</v>
      </c>
      <c r="BV296" s="44">
        <f t="shared" ca="1" si="137"/>
        <v>0</v>
      </c>
      <c r="BW296" s="44">
        <f t="shared" ca="1" si="138"/>
        <v>0</v>
      </c>
      <c r="BX296" s="44">
        <f t="shared" ca="1" si="139"/>
        <v>0</v>
      </c>
      <c r="BY296" s="44">
        <f t="shared" ca="1" si="140"/>
        <v>0</v>
      </c>
      <c r="BZ296" s="44">
        <f t="shared" ca="1" si="141"/>
        <v>0</v>
      </c>
      <c r="CA296" s="44">
        <f t="shared" ca="1" si="142"/>
        <v>0</v>
      </c>
      <c r="CB296" s="44">
        <f t="shared" ca="1" si="143"/>
        <v>0</v>
      </c>
    </row>
    <row r="297" spans="1:80" x14ac:dyDescent="0.25">
      <c r="A297" s="129">
        <v>230</v>
      </c>
      <c r="B297" s="44"/>
      <c r="C297" s="44">
        <f t="shared" ca="1" si="180"/>
        <v>3672</v>
      </c>
      <c r="D297" s="44">
        <f t="shared" ca="1" si="180"/>
        <v>4313</v>
      </c>
      <c r="E297" s="44">
        <f t="shared" ca="1" si="180"/>
        <v>4569</v>
      </c>
      <c r="F297" s="44">
        <f t="shared" ca="1" si="179"/>
        <v>3684</v>
      </c>
      <c r="G297" s="44">
        <f t="shared" ca="1" si="179"/>
        <v>2332</v>
      </c>
      <c r="H297" s="44">
        <f t="shared" ca="1" si="179"/>
        <v>1479</v>
      </c>
      <c r="I297" s="44">
        <f t="shared" ca="1" si="179"/>
        <v>1043</v>
      </c>
      <c r="J297" s="44">
        <f t="shared" ca="1" si="179"/>
        <v>801</v>
      </c>
      <c r="K297" s="44">
        <f t="shared" ca="1" si="179"/>
        <v>696</v>
      </c>
      <c r="L297" s="44">
        <f t="shared" ca="1" si="108"/>
        <v>879</v>
      </c>
      <c r="M297" s="44">
        <f t="shared" ca="1" si="108"/>
        <v>1474</v>
      </c>
      <c r="N297" s="44">
        <f t="shared" ca="1" si="108"/>
        <v>2567</v>
      </c>
      <c r="O297" s="44">
        <f t="shared" ca="1" si="165"/>
        <v>0</v>
      </c>
      <c r="P297" s="44">
        <f t="shared" ca="1" si="166"/>
        <v>0</v>
      </c>
      <c r="Q297" s="44">
        <f t="shared" ca="1" si="167"/>
        <v>0</v>
      </c>
      <c r="R297" s="44">
        <f t="shared" ca="1" si="168"/>
        <v>0</v>
      </c>
      <c r="S297" s="44">
        <f t="shared" ca="1" si="169"/>
        <v>0</v>
      </c>
      <c r="T297" s="44">
        <f t="shared" ca="1" si="170"/>
        <v>0</v>
      </c>
      <c r="U297" s="44">
        <f t="shared" ca="1" si="171"/>
        <v>0</v>
      </c>
      <c r="V297" s="44">
        <f t="shared" ca="1" si="172"/>
        <v>0</v>
      </c>
      <c r="W297" s="44">
        <f t="shared" ca="1" si="173"/>
        <v>0</v>
      </c>
      <c r="X297" s="44">
        <f t="shared" ca="1" si="174"/>
        <v>0</v>
      </c>
      <c r="Y297" s="44">
        <f t="shared" ca="1" si="175"/>
        <v>0</v>
      </c>
      <c r="Z297" s="44">
        <f t="shared" ca="1" si="176"/>
        <v>0</v>
      </c>
      <c r="AA297" s="44">
        <f t="shared" ca="1" si="177"/>
        <v>0</v>
      </c>
      <c r="AB297" s="44">
        <f t="shared" ca="1" si="178"/>
        <v>0</v>
      </c>
      <c r="BC297" s="44">
        <f t="shared" ca="1" si="118"/>
        <v>3671.5</v>
      </c>
      <c r="BD297" s="44">
        <f t="shared" ca="1" si="119"/>
        <v>4312.53</v>
      </c>
      <c r="BE297" s="44">
        <f t="shared" ca="1" si="120"/>
        <v>4569.1400000000003</v>
      </c>
      <c r="BF297" s="44">
        <f t="shared" ca="1" si="121"/>
        <v>3683.7</v>
      </c>
      <c r="BG297" s="44">
        <f t="shared" ca="1" si="122"/>
        <v>2331.71</v>
      </c>
      <c r="BH297" s="44">
        <f t="shared" ca="1" si="123"/>
        <v>1478.67</v>
      </c>
      <c r="BI297" s="44">
        <f t="shared" ca="1" si="124"/>
        <v>1043.07</v>
      </c>
      <c r="BJ297" s="44">
        <f t="shared" ca="1" si="125"/>
        <v>800.91</v>
      </c>
      <c r="BK297" s="44">
        <f t="shared" ca="1" si="126"/>
        <v>696.3</v>
      </c>
      <c r="BL297" s="44">
        <f t="shared" ca="1" si="127"/>
        <v>878.71</v>
      </c>
      <c r="BM297" s="44">
        <f t="shared" ca="1" si="128"/>
        <v>1473.76</v>
      </c>
      <c r="BN297" s="44">
        <f t="shared" ca="1" si="129"/>
        <v>2567.46</v>
      </c>
      <c r="BO297" s="44">
        <f t="shared" ca="1" si="130"/>
        <v>0</v>
      </c>
      <c r="BP297" s="44">
        <f t="shared" ca="1" si="131"/>
        <v>0</v>
      </c>
      <c r="BQ297" s="44">
        <f t="shared" ca="1" si="132"/>
        <v>0</v>
      </c>
      <c r="BR297" s="44">
        <f t="shared" ca="1" si="133"/>
        <v>0</v>
      </c>
      <c r="BS297" s="44">
        <f t="shared" ca="1" si="134"/>
        <v>0</v>
      </c>
      <c r="BT297" s="44">
        <f t="shared" ca="1" si="135"/>
        <v>0</v>
      </c>
      <c r="BU297" s="44">
        <f t="shared" ca="1" si="136"/>
        <v>0</v>
      </c>
      <c r="BV297" s="44">
        <f t="shared" ca="1" si="137"/>
        <v>0</v>
      </c>
      <c r="BW297" s="44">
        <f t="shared" ca="1" si="138"/>
        <v>0</v>
      </c>
      <c r="BX297" s="44">
        <f t="shared" ca="1" si="139"/>
        <v>0</v>
      </c>
      <c r="BY297" s="44">
        <f t="shared" ca="1" si="140"/>
        <v>0</v>
      </c>
      <c r="BZ297" s="44">
        <f t="shared" ca="1" si="141"/>
        <v>0</v>
      </c>
      <c r="CA297" s="44">
        <f t="shared" ca="1" si="142"/>
        <v>0</v>
      </c>
      <c r="CB297" s="44">
        <f t="shared" ca="1" si="143"/>
        <v>0</v>
      </c>
    </row>
    <row r="298" spans="1:80" x14ac:dyDescent="0.25">
      <c r="A298" s="129">
        <v>231</v>
      </c>
      <c r="B298" s="44"/>
      <c r="C298" s="44">
        <f t="shared" ca="1" si="180"/>
        <v>0</v>
      </c>
      <c r="D298" s="44">
        <f t="shared" ca="1" si="180"/>
        <v>0</v>
      </c>
      <c r="E298" s="44">
        <f t="shared" ca="1" si="180"/>
        <v>0</v>
      </c>
      <c r="F298" s="44">
        <f t="shared" ca="1" si="179"/>
        <v>0</v>
      </c>
      <c r="G298" s="44">
        <f t="shared" ca="1" si="179"/>
        <v>0</v>
      </c>
      <c r="H298" s="44">
        <f t="shared" ca="1" si="179"/>
        <v>0</v>
      </c>
      <c r="I298" s="44">
        <f t="shared" ca="1" si="179"/>
        <v>0</v>
      </c>
      <c r="J298" s="44">
        <f t="shared" ca="1" si="179"/>
        <v>0</v>
      </c>
      <c r="K298" s="44">
        <f t="shared" ca="1" si="179"/>
        <v>0</v>
      </c>
      <c r="L298" s="44">
        <f t="shared" ca="1" si="108"/>
        <v>0</v>
      </c>
      <c r="M298" s="44">
        <f t="shared" ca="1" si="108"/>
        <v>0</v>
      </c>
      <c r="N298" s="44">
        <f t="shared" ca="1" si="108"/>
        <v>0</v>
      </c>
      <c r="O298" s="44">
        <f t="shared" ca="1" si="165"/>
        <v>0</v>
      </c>
      <c r="P298" s="44">
        <f t="shared" ca="1" si="166"/>
        <v>0</v>
      </c>
      <c r="Q298" s="44">
        <f t="shared" ca="1" si="167"/>
        <v>0</v>
      </c>
      <c r="R298" s="44">
        <f t="shared" ca="1" si="168"/>
        <v>0</v>
      </c>
      <c r="S298" s="44">
        <f t="shared" ca="1" si="169"/>
        <v>0</v>
      </c>
      <c r="T298" s="44">
        <f t="shared" ca="1" si="170"/>
        <v>0</v>
      </c>
      <c r="U298" s="44">
        <f t="shared" ca="1" si="171"/>
        <v>0</v>
      </c>
      <c r="V298" s="44">
        <f t="shared" ca="1" si="172"/>
        <v>0</v>
      </c>
      <c r="W298" s="44">
        <f t="shared" ca="1" si="173"/>
        <v>0</v>
      </c>
      <c r="X298" s="44">
        <f t="shared" ca="1" si="174"/>
        <v>0</v>
      </c>
      <c r="Y298" s="44">
        <f t="shared" ca="1" si="175"/>
        <v>0</v>
      </c>
      <c r="Z298" s="44">
        <f t="shared" ca="1" si="176"/>
        <v>0</v>
      </c>
      <c r="AA298" s="44">
        <f t="shared" ca="1" si="177"/>
        <v>0</v>
      </c>
      <c r="AB298" s="44">
        <f t="shared" ca="1" si="178"/>
        <v>0</v>
      </c>
      <c r="BC298" s="44">
        <f t="shared" ca="1" si="118"/>
        <v>0</v>
      </c>
      <c r="BD298" s="44">
        <f t="shared" ca="1" si="119"/>
        <v>0</v>
      </c>
      <c r="BE298" s="44">
        <f t="shared" ca="1" si="120"/>
        <v>0</v>
      </c>
      <c r="BF298" s="44">
        <f t="shared" ca="1" si="121"/>
        <v>0</v>
      </c>
      <c r="BG298" s="44">
        <f t="shared" ca="1" si="122"/>
        <v>0</v>
      </c>
      <c r="BH298" s="44">
        <f t="shared" ca="1" si="123"/>
        <v>0</v>
      </c>
      <c r="BI298" s="44">
        <f t="shared" ca="1" si="124"/>
        <v>0</v>
      </c>
      <c r="BJ298" s="44">
        <f t="shared" ca="1" si="125"/>
        <v>0</v>
      </c>
      <c r="BK298" s="44">
        <f t="shared" ca="1" si="126"/>
        <v>0</v>
      </c>
      <c r="BL298" s="44">
        <f t="shared" ca="1" si="127"/>
        <v>0</v>
      </c>
      <c r="BM298" s="44">
        <f t="shared" ca="1" si="128"/>
        <v>0</v>
      </c>
      <c r="BN298" s="44">
        <f t="shared" ca="1" si="129"/>
        <v>0</v>
      </c>
      <c r="BO298" s="44">
        <f t="shared" ca="1" si="130"/>
        <v>0</v>
      </c>
      <c r="BP298" s="44">
        <f t="shared" ca="1" si="131"/>
        <v>0</v>
      </c>
      <c r="BQ298" s="44">
        <f t="shared" ca="1" si="132"/>
        <v>0</v>
      </c>
      <c r="BR298" s="44">
        <f t="shared" ca="1" si="133"/>
        <v>0</v>
      </c>
      <c r="BS298" s="44">
        <f t="shared" ca="1" si="134"/>
        <v>0</v>
      </c>
      <c r="BT298" s="44">
        <f t="shared" ca="1" si="135"/>
        <v>0</v>
      </c>
      <c r="BU298" s="44">
        <f t="shared" ca="1" si="136"/>
        <v>0</v>
      </c>
      <c r="BV298" s="44">
        <f t="shared" ca="1" si="137"/>
        <v>0</v>
      </c>
      <c r="BW298" s="44">
        <f t="shared" ca="1" si="138"/>
        <v>0</v>
      </c>
      <c r="BX298" s="44">
        <f t="shared" ca="1" si="139"/>
        <v>0</v>
      </c>
      <c r="BY298" s="44">
        <f t="shared" ca="1" si="140"/>
        <v>0</v>
      </c>
      <c r="BZ298" s="44">
        <f t="shared" ca="1" si="141"/>
        <v>0</v>
      </c>
      <c r="CA298" s="44">
        <f t="shared" ca="1" si="142"/>
        <v>0</v>
      </c>
      <c r="CB298" s="44">
        <f t="shared" ca="1" si="143"/>
        <v>0</v>
      </c>
    </row>
    <row r="299" spans="1:80" x14ac:dyDescent="0.25">
      <c r="A299" s="129">
        <v>232</v>
      </c>
      <c r="B299" s="44"/>
      <c r="C299" s="44">
        <f t="shared" ca="1" si="180"/>
        <v>0</v>
      </c>
      <c r="D299" s="44">
        <f t="shared" ca="1" si="180"/>
        <v>0</v>
      </c>
      <c r="E299" s="44">
        <f t="shared" ca="1" si="180"/>
        <v>0</v>
      </c>
      <c r="F299" s="44">
        <f t="shared" ca="1" si="179"/>
        <v>0</v>
      </c>
      <c r="G299" s="44">
        <f t="shared" ca="1" si="179"/>
        <v>0</v>
      </c>
      <c r="H299" s="44">
        <f t="shared" ca="1" si="179"/>
        <v>0</v>
      </c>
      <c r="I299" s="44">
        <f t="shared" ca="1" si="179"/>
        <v>0</v>
      </c>
      <c r="J299" s="44">
        <f t="shared" ca="1" si="179"/>
        <v>0</v>
      </c>
      <c r="K299" s="44">
        <f t="shared" ca="1" si="179"/>
        <v>0</v>
      </c>
      <c r="L299" s="44">
        <f t="shared" ca="1" si="108"/>
        <v>0</v>
      </c>
      <c r="M299" s="44">
        <f t="shared" ca="1" si="108"/>
        <v>0</v>
      </c>
      <c r="N299" s="44">
        <f t="shared" ca="1" si="108"/>
        <v>0</v>
      </c>
      <c r="O299" s="44">
        <f t="shared" ca="1" si="165"/>
        <v>0</v>
      </c>
      <c r="P299" s="44">
        <f t="shared" ca="1" si="166"/>
        <v>0</v>
      </c>
      <c r="Q299" s="44">
        <f t="shared" ca="1" si="167"/>
        <v>0</v>
      </c>
      <c r="R299" s="44">
        <f t="shared" ca="1" si="168"/>
        <v>0</v>
      </c>
      <c r="S299" s="44">
        <f t="shared" ca="1" si="169"/>
        <v>0</v>
      </c>
      <c r="T299" s="44">
        <f t="shared" ca="1" si="170"/>
        <v>0</v>
      </c>
      <c r="U299" s="44">
        <f t="shared" ca="1" si="171"/>
        <v>0</v>
      </c>
      <c r="V299" s="44">
        <f t="shared" ca="1" si="172"/>
        <v>0</v>
      </c>
      <c r="W299" s="44">
        <f t="shared" ca="1" si="173"/>
        <v>0</v>
      </c>
      <c r="X299" s="44">
        <f t="shared" ca="1" si="174"/>
        <v>0</v>
      </c>
      <c r="Y299" s="44">
        <f t="shared" ca="1" si="175"/>
        <v>0</v>
      </c>
      <c r="Z299" s="44">
        <f t="shared" ca="1" si="176"/>
        <v>0</v>
      </c>
      <c r="AA299" s="44">
        <f t="shared" ca="1" si="177"/>
        <v>0</v>
      </c>
      <c r="AB299" s="44">
        <f t="shared" ca="1" si="178"/>
        <v>0</v>
      </c>
      <c r="BC299" s="44">
        <f t="shared" ca="1" si="118"/>
        <v>0</v>
      </c>
      <c r="BD299" s="44">
        <f t="shared" ca="1" si="119"/>
        <v>0</v>
      </c>
      <c r="BE299" s="44">
        <f t="shared" ca="1" si="120"/>
        <v>0</v>
      </c>
      <c r="BF299" s="44">
        <f t="shared" ca="1" si="121"/>
        <v>0</v>
      </c>
      <c r="BG299" s="44">
        <f t="shared" ca="1" si="122"/>
        <v>0</v>
      </c>
      <c r="BH299" s="44">
        <f t="shared" ca="1" si="123"/>
        <v>0</v>
      </c>
      <c r="BI299" s="44">
        <f t="shared" ca="1" si="124"/>
        <v>0</v>
      </c>
      <c r="BJ299" s="44">
        <f t="shared" ca="1" si="125"/>
        <v>0</v>
      </c>
      <c r="BK299" s="44">
        <f t="shared" ca="1" si="126"/>
        <v>0</v>
      </c>
      <c r="BL299" s="44">
        <f t="shared" ca="1" si="127"/>
        <v>0</v>
      </c>
      <c r="BM299" s="44">
        <f t="shared" ca="1" si="128"/>
        <v>0</v>
      </c>
      <c r="BN299" s="44">
        <f t="shared" ca="1" si="129"/>
        <v>0</v>
      </c>
      <c r="BO299" s="44">
        <f t="shared" ca="1" si="130"/>
        <v>0</v>
      </c>
      <c r="BP299" s="44">
        <f t="shared" ca="1" si="131"/>
        <v>0</v>
      </c>
      <c r="BQ299" s="44">
        <f t="shared" ca="1" si="132"/>
        <v>0</v>
      </c>
      <c r="BR299" s="44">
        <f t="shared" ca="1" si="133"/>
        <v>0</v>
      </c>
      <c r="BS299" s="44">
        <f t="shared" ca="1" si="134"/>
        <v>0</v>
      </c>
      <c r="BT299" s="44">
        <f t="shared" ca="1" si="135"/>
        <v>0</v>
      </c>
      <c r="BU299" s="44">
        <f t="shared" ca="1" si="136"/>
        <v>0</v>
      </c>
      <c r="BV299" s="44">
        <f t="shared" ca="1" si="137"/>
        <v>0</v>
      </c>
      <c r="BW299" s="44">
        <f t="shared" ca="1" si="138"/>
        <v>0</v>
      </c>
      <c r="BX299" s="44">
        <f t="shared" ca="1" si="139"/>
        <v>0</v>
      </c>
      <c r="BY299" s="44">
        <f t="shared" ca="1" si="140"/>
        <v>0</v>
      </c>
      <c r="BZ299" s="44">
        <f t="shared" ca="1" si="141"/>
        <v>0</v>
      </c>
      <c r="CA299" s="44">
        <f t="shared" ca="1" si="142"/>
        <v>0</v>
      </c>
      <c r="CB299" s="44">
        <f t="shared" ca="1" si="143"/>
        <v>0</v>
      </c>
    </row>
    <row r="300" spans="1:80" x14ac:dyDescent="0.25">
      <c r="A300" s="129">
        <v>233</v>
      </c>
      <c r="B300" s="44"/>
      <c r="C300" s="44">
        <f t="shared" ca="1" si="180"/>
        <v>0</v>
      </c>
      <c r="D300" s="44">
        <f t="shared" ca="1" si="180"/>
        <v>0</v>
      </c>
      <c r="E300" s="44">
        <f t="shared" ca="1" si="180"/>
        <v>0</v>
      </c>
      <c r="F300" s="44">
        <f t="shared" ca="1" si="179"/>
        <v>0</v>
      </c>
      <c r="G300" s="44">
        <f t="shared" ca="1" si="179"/>
        <v>0</v>
      </c>
      <c r="H300" s="44">
        <f t="shared" ca="1" si="179"/>
        <v>0</v>
      </c>
      <c r="I300" s="44">
        <f t="shared" ca="1" si="179"/>
        <v>0</v>
      </c>
      <c r="J300" s="44">
        <f t="shared" ca="1" si="179"/>
        <v>0</v>
      </c>
      <c r="K300" s="44">
        <f t="shared" ca="1" si="179"/>
        <v>0</v>
      </c>
      <c r="L300" s="44">
        <f t="shared" ca="1" si="108"/>
        <v>0</v>
      </c>
      <c r="M300" s="44">
        <f t="shared" ca="1" si="108"/>
        <v>0</v>
      </c>
      <c r="N300" s="44">
        <f t="shared" ca="1" si="108"/>
        <v>0</v>
      </c>
      <c r="O300" s="44">
        <f t="shared" ca="1" si="165"/>
        <v>0</v>
      </c>
      <c r="P300" s="44">
        <f t="shared" ca="1" si="166"/>
        <v>0</v>
      </c>
      <c r="Q300" s="44">
        <f t="shared" ca="1" si="167"/>
        <v>0</v>
      </c>
      <c r="R300" s="44">
        <f t="shared" ca="1" si="168"/>
        <v>0</v>
      </c>
      <c r="S300" s="44">
        <f t="shared" ca="1" si="169"/>
        <v>0</v>
      </c>
      <c r="T300" s="44">
        <f t="shared" ca="1" si="170"/>
        <v>0</v>
      </c>
      <c r="U300" s="44">
        <f t="shared" ca="1" si="171"/>
        <v>0</v>
      </c>
      <c r="V300" s="44">
        <f t="shared" ca="1" si="172"/>
        <v>0</v>
      </c>
      <c r="W300" s="44">
        <f t="shared" ca="1" si="173"/>
        <v>0</v>
      </c>
      <c r="X300" s="44">
        <f t="shared" ca="1" si="174"/>
        <v>0</v>
      </c>
      <c r="Y300" s="44">
        <f t="shared" ca="1" si="175"/>
        <v>0</v>
      </c>
      <c r="Z300" s="44">
        <f t="shared" ca="1" si="176"/>
        <v>0</v>
      </c>
      <c r="AA300" s="44">
        <f t="shared" ca="1" si="177"/>
        <v>0</v>
      </c>
      <c r="AB300" s="44">
        <f t="shared" ca="1" si="178"/>
        <v>0</v>
      </c>
      <c r="BC300" s="44">
        <f t="shared" ca="1" si="118"/>
        <v>0</v>
      </c>
      <c r="BD300" s="44">
        <f t="shared" ca="1" si="119"/>
        <v>0</v>
      </c>
      <c r="BE300" s="44">
        <f t="shared" ca="1" si="120"/>
        <v>0</v>
      </c>
      <c r="BF300" s="44">
        <f t="shared" ca="1" si="121"/>
        <v>0</v>
      </c>
      <c r="BG300" s="44">
        <f t="shared" ca="1" si="122"/>
        <v>0</v>
      </c>
      <c r="BH300" s="44">
        <f t="shared" ca="1" si="123"/>
        <v>0</v>
      </c>
      <c r="BI300" s="44">
        <f t="shared" ca="1" si="124"/>
        <v>0</v>
      </c>
      <c r="BJ300" s="44">
        <f t="shared" ca="1" si="125"/>
        <v>0</v>
      </c>
      <c r="BK300" s="44">
        <f t="shared" ca="1" si="126"/>
        <v>0</v>
      </c>
      <c r="BL300" s="44">
        <f t="shared" ca="1" si="127"/>
        <v>0</v>
      </c>
      <c r="BM300" s="44">
        <f t="shared" ca="1" si="128"/>
        <v>0</v>
      </c>
      <c r="BN300" s="44">
        <f t="shared" ca="1" si="129"/>
        <v>0</v>
      </c>
      <c r="BO300" s="44">
        <f t="shared" ca="1" si="130"/>
        <v>0</v>
      </c>
      <c r="BP300" s="44">
        <f t="shared" ca="1" si="131"/>
        <v>0</v>
      </c>
      <c r="BQ300" s="44">
        <f t="shared" ca="1" si="132"/>
        <v>0</v>
      </c>
      <c r="BR300" s="44">
        <f t="shared" ca="1" si="133"/>
        <v>0</v>
      </c>
      <c r="BS300" s="44">
        <f t="shared" ca="1" si="134"/>
        <v>0</v>
      </c>
      <c r="BT300" s="44">
        <f t="shared" ca="1" si="135"/>
        <v>0</v>
      </c>
      <c r="BU300" s="44">
        <f t="shared" ca="1" si="136"/>
        <v>0</v>
      </c>
      <c r="BV300" s="44">
        <f t="shared" ca="1" si="137"/>
        <v>0</v>
      </c>
      <c r="BW300" s="44">
        <f t="shared" ca="1" si="138"/>
        <v>0</v>
      </c>
      <c r="BX300" s="44">
        <f t="shared" ca="1" si="139"/>
        <v>0</v>
      </c>
      <c r="BY300" s="44">
        <f t="shared" ca="1" si="140"/>
        <v>0</v>
      </c>
      <c r="BZ300" s="44">
        <f t="shared" ca="1" si="141"/>
        <v>0</v>
      </c>
      <c r="CA300" s="44">
        <f t="shared" ca="1" si="142"/>
        <v>0</v>
      </c>
      <c r="CB300" s="44">
        <f t="shared" ca="1" si="143"/>
        <v>0</v>
      </c>
    </row>
    <row r="301" spans="1:80" x14ac:dyDescent="0.25">
      <c r="A301" s="129">
        <v>234</v>
      </c>
      <c r="B301" s="44"/>
      <c r="C301" s="44">
        <f t="shared" ca="1" si="180"/>
        <v>0</v>
      </c>
      <c r="D301" s="44">
        <f t="shared" ca="1" si="180"/>
        <v>0</v>
      </c>
      <c r="E301" s="44">
        <f t="shared" ca="1" si="180"/>
        <v>0</v>
      </c>
      <c r="F301" s="44">
        <f t="shared" ca="1" si="179"/>
        <v>0</v>
      </c>
      <c r="G301" s="44">
        <f t="shared" ca="1" si="179"/>
        <v>0</v>
      </c>
      <c r="H301" s="44">
        <f t="shared" ca="1" si="179"/>
        <v>0</v>
      </c>
      <c r="I301" s="44">
        <f t="shared" ca="1" si="179"/>
        <v>0</v>
      </c>
      <c r="J301" s="44">
        <f t="shared" ca="1" si="179"/>
        <v>0</v>
      </c>
      <c r="K301" s="44">
        <f t="shared" ca="1" si="179"/>
        <v>0</v>
      </c>
      <c r="L301" s="44">
        <f t="shared" ca="1" si="108"/>
        <v>0</v>
      </c>
      <c r="M301" s="44">
        <f t="shared" ca="1" si="108"/>
        <v>0</v>
      </c>
      <c r="N301" s="44">
        <f t="shared" ca="1" si="108"/>
        <v>0</v>
      </c>
      <c r="O301" s="44">
        <f t="shared" ca="1" si="165"/>
        <v>0</v>
      </c>
      <c r="P301" s="44">
        <f t="shared" ca="1" si="166"/>
        <v>0</v>
      </c>
      <c r="Q301" s="44">
        <f t="shared" ca="1" si="167"/>
        <v>0</v>
      </c>
      <c r="R301" s="44">
        <f t="shared" ca="1" si="168"/>
        <v>0</v>
      </c>
      <c r="S301" s="44">
        <f t="shared" ca="1" si="169"/>
        <v>0</v>
      </c>
      <c r="T301" s="44">
        <f t="shared" ca="1" si="170"/>
        <v>0</v>
      </c>
      <c r="U301" s="44">
        <f t="shared" ca="1" si="171"/>
        <v>0</v>
      </c>
      <c r="V301" s="44">
        <f t="shared" ca="1" si="172"/>
        <v>0</v>
      </c>
      <c r="W301" s="44">
        <f t="shared" ca="1" si="173"/>
        <v>0</v>
      </c>
      <c r="X301" s="44">
        <f t="shared" ca="1" si="174"/>
        <v>0</v>
      </c>
      <c r="Y301" s="44">
        <f t="shared" ca="1" si="175"/>
        <v>0</v>
      </c>
      <c r="Z301" s="44">
        <f t="shared" ca="1" si="176"/>
        <v>0</v>
      </c>
      <c r="AA301" s="44">
        <f t="shared" ca="1" si="177"/>
        <v>0</v>
      </c>
      <c r="AB301" s="44">
        <f t="shared" ca="1" si="178"/>
        <v>0</v>
      </c>
      <c r="BC301" s="44">
        <f t="shared" ca="1" si="118"/>
        <v>0</v>
      </c>
      <c r="BD301" s="44">
        <f t="shared" ca="1" si="119"/>
        <v>0</v>
      </c>
      <c r="BE301" s="44">
        <f t="shared" ca="1" si="120"/>
        <v>0</v>
      </c>
      <c r="BF301" s="44">
        <f t="shared" ca="1" si="121"/>
        <v>0</v>
      </c>
      <c r="BG301" s="44">
        <f t="shared" ca="1" si="122"/>
        <v>0</v>
      </c>
      <c r="BH301" s="44">
        <f t="shared" ca="1" si="123"/>
        <v>0</v>
      </c>
      <c r="BI301" s="44">
        <f t="shared" ca="1" si="124"/>
        <v>0</v>
      </c>
      <c r="BJ301" s="44">
        <f t="shared" ca="1" si="125"/>
        <v>0</v>
      </c>
      <c r="BK301" s="44">
        <f t="shared" ca="1" si="126"/>
        <v>0</v>
      </c>
      <c r="BL301" s="44">
        <f t="shared" ca="1" si="127"/>
        <v>0</v>
      </c>
      <c r="BM301" s="44">
        <f t="shared" ca="1" si="128"/>
        <v>0</v>
      </c>
      <c r="BN301" s="44">
        <f t="shared" ca="1" si="129"/>
        <v>0</v>
      </c>
      <c r="BO301" s="44">
        <f t="shared" ca="1" si="130"/>
        <v>0</v>
      </c>
      <c r="BP301" s="44">
        <f t="shared" ca="1" si="131"/>
        <v>0</v>
      </c>
      <c r="BQ301" s="44">
        <f t="shared" ca="1" si="132"/>
        <v>0</v>
      </c>
      <c r="BR301" s="44">
        <f t="shared" ca="1" si="133"/>
        <v>0</v>
      </c>
      <c r="BS301" s="44">
        <f t="shared" ca="1" si="134"/>
        <v>0</v>
      </c>
      <c r="BT301" s="44">
        <f t="shared" ca="1" si="135"/>
        <v>0</v>
      </c>
      <c r="BU301" s="44">
        <f t="shared" ca="1" si="136"/>
        <v>0</v>
      </c>
      <c r="BV301" s="44">
        <f t="shared" ca="1" si="137"/>
        <v>0</v>
      </c>
      <c r="BW301" s="44">
        <f t="shared" ca="1" si="138"/>
        <v>0</v>
      </c>
      <c r="BX301" s="44">
        <f t="shared" ca="1" si="139"/>
        <v>0</v>
      </c>
      <c r="BY301" s="44">
        <f t="shared" ca="1" si="140"/>
        <v>0</v>
      </c>
      <c r="BZ301" s="44">
        <f t="shared" ca="1" si="141"/>
        <v>0</v>
      </c>
      <c r="CA301" s="44">
        <f t="shared" ca="1" si="142"/>
        <v>0</v>
      </c>
      <c r="CB301" s="44">
        <f t="shared" ca="1" si="143"/>
        <v>0</v>
      </c>
    </row>
    <row r="302" spans="1:80" x14ac:dyDescent="0.25">
      <c r="A302" s="129">
        <v>235</v>
      </c>
      <c r="B302" s="44"/>
      <c r="C302" s="44">
        <f t="shared" ca="1" si="180"/>
        <v>0</v>
      </c>
      <c r="D302" s="44">
        <f t="shared" ca="1" si="180"/>
        <v>0</v>
      </c>
      <c r="E302" s="44">
        <f t="shared" ca="1" si="180"/>
        <v>0</v>
      </c>
      <c r="F302" s="44">
        <f t="shared" ca="1" si="179"/>
        <v>0</v>
      </c>
      <c r="G302" s="44">
        <f t="shared" ca="1" si="179"/>
        <v>0</v>
      </c>
      <c r="H302" s="44">
        <f t="shared" ca="1" si="179"/>
        <v>0</v>
      </c>
      <c r="I302" s="44">
        <f t="shared" ca="1" si="179"/>
        <v>0</v>
      </c>
      <c r="J302" s="44">
        <f t="shared" ca="1" si="179"/>
        <v>0</v>
      </c>
      <c r="K302" s="44">
        <f t="shared" ca="1" si="179"/>
        <v>0</v>
      </c>
      <c r="L302" s="44">
        <f t="shared" ca="1" si="108"/>
        <v>0</v>
      </c>
      <c r="M302" s="44">
        <f t="shared" ca="1" si="108"/>
        <v>0</v>
      </c>
      <c r="N302" s="44">
        <f t="shared" ca="1" si="108"/>
        <v>0</v>
      </c>
      <c r="O302" s="44">
        <f t="shared" ca="1" si="165"/>
        <v>0</v>
      </c>
      <c r="P302" s="44">
        <f t="shared" ca="1" si="166"/>
        <v>0</v>
      </c>
      <c r="Q302" s="44">
        <f t="shared" ca="1" si="167"/>
        <v>0</v>
      </c>
      <c r="R302" s="44">
        <f t="shared" ca="1" si="168"/>
        <v>0</v>
      </c>
      <c r="S302" s="44">
        <f t="shared" ca="1" si="169"/>
        <v>0</v>
      </c>
      <c r="T302" s="44">
        <f t="shared" ca="1" si="170"/>
        <v>0</v>
      </c>
      <c r="U302" s="44">
        <f t="shared" ca="1" si="171"/>
        <v>0</v>
      </c>
      <c r="V302" s="44">
        <f t="shared" ca="1" si="172"/>
        <v>0</v>
      </c>
      <c r="W302" s="44">
        <f t="shared" ca="1" si="173"/>
        <v>0</v>
      </c>
      <c r="X302" s="44">
        <f t="shared" ca="1" si="174"/>
        <v>0</v>
      </c>
      <c r="Y302" s="44">
        <f t="shared" ca="1" si="175"/>
        <v>0</v>
      </c>
      <c r="Z302" s="44">
        <f t="shared" ca="1" si="176"/>
        <v>0</v>
      </c>
      <c r="AA302" s="44">
        <f t="shared" ca="1" si="177"/>
        <v>0</v>
      </c>
      <c r="AB302" s="44">
        <f t="shared" ca="1" si="178"/>
        <v>0</v>
      </c>
      <c r="BC302" s="44">
        <f t="shared" ca="1" si="118"/>
        <v>0</v>
      </c>
      <c r="BD302" s="44">
        <f t="shared" ca="1" si="119"/>
        <v>0</v>
      </c>
      <c r="BE302" s="44">
        <f t="shared" ca="1" si="120"/>
        <v>0</v>
      </c>
      <c r="BF302" s="44">
        <f t="shared" ca="1" si="121"/>
        <v>0</v>
      </c>
      <c r="BG302" s="44">
        <f t="shared" ca="1" si="122"/>
        <v>0</v>
      </c>
      <c r="BH302" s="44">
        <f t="shared" ca="1" si="123"/>
        <v>0</v>
      </c>
      <c r="BI302" s="44">
        <f t="shared" ca="1" si="124"/>
        <v>0</v>
      </c>
      <c r="BJ302" s="44">
        <f t="shared" ca="1" si="125"/>
        <v>0</v>
      </c>
      <c r="BK302" s="44">
        <f t="shared" ca="1" si="126"/>
        <v>0</v>
      </c>
      <c r="BL302" s="44">
        <f t="shared" ca="1" si="127"/>
        <v>0</v>
      </c>
      <c r="BM302" s="44">
        <f t="shared" ca="1" si="128"/>
        <v>0</v>
      </c>
      <c r="BN302" s="44">
        <f t="shared" ca="1" si="129"/>
        <v>0</v>
      </c>
      <c r="BO302" s="44">
        <f t="shared" ca="1" si="130"/>
        <v>0</v>
      </c>
      <c r="BP302" s="44">
        <f t="shared" ca="1" si="131"/>
        <v>0</v>
      </c>
      <c r="BQ302" s="44">
        <f t="shared" ca="1" si="132"/>
        <v>0</v>
      </c>
      <c r="BR302" s="44">
        <f t="shared" ca="1" si="133"/>
        <v>0</v>
      </c>
      <c r="BS302" s="44">
        <f t="shared" ca="1" si="134"/>
        <v>0</v>
      </c>
      <c r="BT302" s="44">
        <f t="shared" ca="1" si="135"/>
        <v>0</v>
      </c>
      <c r="BU302" s="44">
        <f t="shared" ca="1" si="136"/>
        <v>0</v>
      </c>
      <c r="BV302" s="44">
        <f t="shared" ca="1" si="137"/>
        <v>0</v>
      </c>
      <c r="BW302" s="44">
        <f t="shared" ca="1" si="138"/>
        <v>0</v>
      </c>
      <c r="BX302" s="44">
        <f t="shared" ca="1" si="139"/>
        <v>0</v>
      </c>
      <c r="BY302" s="44">
        <f t="shared" ca="1" si="140"/>
        <v>0</v>
      </c>
      <c r="BZ302" s="44">
        <f t="shared" ca="1" si="141"/>
        <v>0</v>
      </c>
      <c r="CA302" s="44">
        <f t="shared" ca="1" si="142"/>
        <v>0</v>
      </c>
      <c r="CB302" s="44">
        <f t="shared" ca="1" si="143"/>
        <v>0</v>
      </c>
    </row>
    <row r="303" spans="1:80" x14ac:dyDescent="0.25">
      <c r="A303" s="129">
        <v>236</v>
      </c>
      <c r="B303" s="44"/>
      <c r="C303" s="44">
        <f t="shared" ca="1" si="180"/>
        <v>0</v>
      </c>
      <c r="D303" s="44">
        <f t="shared" ca="1" si="180"/>
        <v>0</v>
      </c>
      <c r="E303" s="44">
        <f t="shared" ca="1" si="180"/>
        <v>0</v>
      </c>
      <c r="F303" s="44">
        <f t="shared" ca="1" si="179"/>
        <v>0</v>
      </c>
      <c r="G303" s="44">
        <f t="shared" ca="1" si="179"/>
        <v>0</v>
      </c>
      <c r="H303" s="44">
        <f t="shared" ca="1" si="179"/>
        <v>0</v>
      </c>
      <c r="I303" s="44">
        <f t="shared" ca="1" si="179"/>
        <v>0</v>
      </c>
      <c r="J303" s="44">
        <f t="shared" ca="1" si="179"/>
        <v>0</v>
      </c>
      <c r="K303" s="44">
        <f t="shared" ca="1" si="179"/>
        <v>0</v>
      </c>
      <c r="L303" s="44">
        <f t="shared" ca="1" si="108"/>
        <v>0</v>
      </c>
      <c r="M303" s="44">
        <f t="shared" ca="1" si="108"/>
        <v>0</v>
      </c>
      <c r="N303" s="44">
        <f t="shared" ca="1" si="108"/>
        <v>0</v>
      </c>
      <c r="O303" s="44">
        <f t="shared" ca="1" si="165"/>
        <v>0</v>
      </c>
      <c r="P303" s="44">
        <f t="shared" ca="1" si="166"/>
        <v>0</v>
      </c>
      <c r="Q303" s="44">
        <f t="shared" ca="1" si="167"/>
        <v>0</v>
      </c>
      <c r="R303" s="44">
        <f t="shared" ca="1" si="168"/>
        <v>0</v>
      </c>
      <c r="S303" s="44">
        <f t="shared" ca="1" si="169"/>
        <v>0</v>
      </c>
      <c r="T303" s="44">
        <f t="shared" ca="1" si="170"/>
        <v>0</v>
      </c>
      <c r="U303" s="44">
        <f t="shared" ca="1" si="171"/>
        <v>0</v>
      </c>
      <c r="V303" s="44">
        <f t="shared" ca="1" si="172"/>
        <v>0</v>
      </c>
      <c r="W303" s="44">
        <f t="shared" ca="1" si="173"/>
        <v>0</v>
      </c>
      <c r="X303" s="44">
        <f t="shared" ca="1" si="174"/>
        <v>0</v>
      </c>
      <c r="Y303" s="44">
        <f t="shared" ca="1" si="175"/>
        <v>0</v>
      </c>
      <c r="Z303" s="44">
        <f t="shared" ca="1" si="176"/>
        <v>0</v>
      </c>
      <c r="AA303" s="44">
        <f t="shared" ca="1" si="177"/>
        <v>0</v>
      </c>
      <c r="AB303" s="44">
        <f t="shared" ca="1" si="178"/>
        <v>0</v>
      </c>
      <c r="BC303" s="44">
        <f t="shared" ca="1" si="118"/>
        <v>0</v>
      </c>
      <c r="BD303" s="44">
        <f t="shared" ca="1" si="119"/>
        <v>0</v>
      </c>
      <c r="BE303" s="44">
        <f t="shared" ca="1" si="120"/>
        <v>0</v>
      </c>
      <c r="BF303" s="44">
        <f t="shared" ca="1" si="121"/>
        <v>0</v>
      </c>
      <c r="BG303" s="44">
        <f t="shared" ca="1" si="122"/>
        <v>0</v>
      </c>
      <c r="BH303" s="44">
        <f t="shared" ca="1" si="123"/>
        <v>0</v>
      </c>
      <c r="BI303" s="44">
        <f t="shared" ca="1" si="124"/>
        <v>0</v>
      </c>
      <c r="BJ303" s="44">
        <f t="shared" ca="1" si="125"/>
        <v>0</v>
      </c>
      <c r="BK303" s="44">
        <f t="shared" ca="1" si="126"/>
        <v>0</v>
      </c>
      <c r="BL303" s="44">
        <f t="shared" ca="1" si="127"/>
        <v>0</v>
      </c>
      <c r="BM303" s="44">
        <f t="shared" ca="1" si="128"/>
        <v>0</v>
      </c>
      <c r="BN303" s="44">
        <f t="shared" ca="1" si="129"/>
        <v>0</v>
      </c>
      <c r="BO303" s="44">
        <f t="shared" ca="1" si="130"/>
        <v>0</v>
      </c>
      <c r="BP303" s="44">
        <f t="shared" ca="1" si="131"/>
        <v>0</v>
      </c>
      <c r="BQ303" s="44">
        <f t="shared" ca="1" si="132"/>
        <v>0</v>
      </c>
      <c r="BR303" s="44">
        <f t="shared" ca="1" si="133"/>
        <v>0</v>
      </c>
      <c r="BS303" s="44">
        <f t="shared" ca="1" si="134"/>
        <v>0</v>
      </c>
      <c r="BT303" s="44">
        <f t="shared" ca="1" si="135"/>
        <v>0</v>
      </c>
      <c r="BU303" s="44">
        <f t="shared" ca="1" si="136"/>
        <v>0</v>
      </c>
      <c r="BV303" s="44">
        <f t="shared" ca="1" si="137"/>
        <v>0</v>
      </c>
      <c r="BW303" s="44">
        <f t="shared" ca="1" si="138"/>
        <v>0</v>
      </c>
      <c r="BX303" s="44">
        <f t="shared" ca="1" si="139"/>
        <v>0</v>
      </c>
      <c r="BY303" s="44">
        <f t="shared" ca="1" si="140"/>
        <v>0</v>
      </c>
      <c r="BZ303" s="44">
        <f t="shared" ca="1" si="141"/>
        <v>0</v>
      </c>
      <c r="CA303" s="44">
        <f t="shared" ca="1" si="142"/>
        <v>0</v>
      </c>
      <c r="CB303" s="44">
        <f t="shared" ca="1" si="143"/>
        <v>0</v>
      </c>
    </row>
    <row r="304" spans="1:80" x14ac:dyDescent="0.25">
      <c r="A304" s="129">
        <v>237</v>
      </c>
      <c r="B304" s="44"/>
      <c r="C304" s="44">
        <f t="shared" ca="1" si="180"/>
        <v>741</v>
      </c>
      <c r="D304" s="44">
        <f t="shared" ca="1" si="180"/>
        <v>777</v>
      </c>
      <c r="E304" s="44">
        <f t="shared" ca="1" si="180"/>
        <v>663</v>
      </c>
      <c r="F304" s="44">
        <f t="shared" ca="1" si="179"/>
        <v>432</v>
      </c>
      <c r="G304" s="44">
        <f t="shared" ca="1" si="179"/>
        <v>344</v>
      </c>
      <c r="H304" s="44">
        <f t="shared" ca="1" si="179"/>
        <v>345</v>
      </c>
      <c r="I304" s="44">
        <f t="shared" ca="1" si="179"/>
        <v>271</v>
      </c>
      <c r="J304" s="44">
        <f t="shared" ca="1" si="179"/>
        <v>230</v>
      </c>
      <c r="K304" s="44">
        <f t="shared" ca="1" si="179"/>
        <v>251</v>
      </c>
      <c r="L304" s="44">
        <f t="shared" ca="1" si="108"/>
        <v>308</v>
      </c>
      <c r="M304" s="44">
        <f t="shared" ca="1" si="108"/>
        <v>339</v>
      </c>
      <c r="N304" s="44">
        <f t="shared" ca="1" si="108"/>
        <v>504</v>
      </c>
      <c r="O304" s="44">
        <f t="shared" ca="1" si="165"/>
        <v>0</v>
      </c>
      <c r="P304" s="44">
        <f t="shared" ca="1" si="166"/>
        <v>0</v>
      </c>
      <c r="Q304" s="44">
        <f t="shared" ca="1" si="167"/>
        <v>0</v>
      </c>
      <c r="R304" s="44">
        <f t="shared" ca="1" si="168"/>
        <v>0</v>
      </c>
      <c r="S304" s="44">
        <f t="shared" ca="1" si="169"/>
        <v>0</v>
      </c>
      <c r="T304" s="44">
        <f t="shared" ca="1" si="170"/>
        <v>0</v>
      </c>
      <c r="U304" s="44">
        <f t="shared" ca="1" si="171"/>
        <v>0</v>
      </c>
      <c r="V304" s="44">
        <f t="shared" ca="1" si="172"/>
        <v>0</v>
      </c>
      <c r="W304" s="44">
        <f t="shared" ca="1" si="173"/>
        <v>0</v>
      </c>
      <c r="X304" s="44">
        <f t="shared" ca="1" si="174"/>
        <v>0</v>
      </c>
      <c r="Y304" s="44">
        <f t="shared" ca="1" si="175"/>
        <v>0</v>
      </c>
      <c r="Z304" s="44">
        <f t="shared" ca="1" si="176"/>
        <v>0</v>
      </c>
      <c r="AA304" s="44">
        <f t="shared" ca="1" si="177"/>
        <v>0</v>
      </c>
      <c r="AB304" s="44">
        <f t="shared" ca="1" si="178"/>
        <v>0</v>
      </c>
      <c r="BC304" s="44">
        <f t="shared" ca="1" si="118"/>
        <v>741.17</v>
      </c>
      <c r="BD304" s="44">
        <f t="shared" ca="1" si="119"/>
        <v>776.84</v>
      </c>
      <c r="BE304" s="44">
        <f t="shared" ca="1" si="120"/>
        <v>663.08</v>
      </c>
      <c r="BF304" s="44">
        <f t="shared" ca="1" si="121"/>
        <v>431.88</v>
      </c>
      <c r="BG304" s="44">
        <f t="shared" ca="1" si="122"/>
        <v>344.26</v>
      </c>
      <c r="BH304" s="44">
        <f t="shared" ca="1" si="123"/>
        <v>345.12</v>
      </c>
      <c r="BI304" s="44">
        <f t="shared" ca="1" si="124"/>
        <v>270.66000000000003</v>
      </c>
      <c r="BJ304" s="44">
        <f t="shared" ca="1" si="125"/>
        <v>229.86</v>
      </c>
      <c r="BK304" s="44">
        <f t="shared" ca="1" si="126"/>
        <v>251.47</v>
      </c>
      <c r="BL304" s="44">
        <f t="shared" ca="1" si="127"/>
        <v>307.98</v>
      </c>
      <c r="BM304" s="44">
        <f t="shared" ca="1" si="128"/>
        <v>338.82</v>
      </c>
      <c r="BN304" s="44">
        <f t="shared" ca="1" si="129"/>
        <v>504.27</v>
      </c>
      <c r="BO304" s="44">
        <f t="shared" ca="1" si="130"/>
        <v>0</v>
      </c>
      <c r="BP304" s="44">
        <f t="shared" ca="1" si="131"/>
        <v>0</v>
      </c>
      <c r="BQ304" s="44">
        <f t="shared" ca="1" si="132"/>
        <v>0</v>
      </c>
      <c r="BR304" s="44">
        <f t="shared" ca="1" si="133"/>
        <v>0</v>
      </c>
      <c r="BS304" s="44">
        <f t="shared" ca="1" si="134"/>
        <v>0</v>
      </c>
      <c r="BT304" s="44">
        <f t="shared" ca="1" si="135"/>
        <v>0</v>
      </c>
      <c r="BU304" s="44">
        <f t="shared" ca="1" si="136"/>
        <v>0</v>
      </c>
      <c r="BV304" s="44">
        <f t="shared" ca="1" si="137"/>
        <v>0</v>
      </c>
      <c r="BW304" s="44">
        <f t="shared" ca="1" si="138"/>
        <v>0</v>
      </c>
      <c r="BX304" s="44">
        <f t="shared" ca="1" si="139"/>
        <v>0</v>
      </c>
      <c r="BY304" s="44">
        <f t="shared" ca="1" si="140"/>
        <v>0</v>
      </c>
      <c r="BZ304" s="44">
        <f t="shared" ca="1" si="141"/>
        <v>0</v>
      </c>
      <c r="CA304" s="44">
        <f t="shared" ca="1" si="142"/>
        <v>0</v>
      </c>
      <c r="CB304" s="44">
        <f t="shared" ca="1" si="143"/>
        <v>0</v>
      </c>
    </row>
    <row r="305" spans="1:80" x14ac:dyDescent="0.25">
      <c r="A305" s="129">
        <v>238</v>
      </c>
      <c r="B305" s="44"/>
      <c r="C305" s="44">
        <f t="shared" ca="1" si="180"/>
        <v>823</v>
      </c>
      <c r="D305" s="44">
        <f t="shared" ca="1" si="180"/>
        <v>866</v>
      </c>
      <c r="E305" s="44">
        <f t="shared" ca="1" si="180"/>
        <v>742</v>
      </c>
      <c r="F305" s="44">
        <f t="shared" ca="1" si="179"/>
        <v>488</v>
      </c>
      <c r="G305" s="44">
        <f t="shared" ca="1" si="179"/>
        <v>389</v>
      </c>
      <c r="H305" s="44">
        <f t="shared" ca="1" si="179"/>
        <v>390</v>
      </c>
      <c r="I305" s="44">
        <f t="shared" ca="1" si="179"/>
        <v>306</v>
      </c>
      <c r="J305" s="44">
        <f t="shared" ca="1" si="179"/>
        <v>261</v>
      </c>
      <c r="K305" s="44">
        <f t="shared" ca="1" si="179"/>
        <v>283</v>
      </c>
      <c r="L305" s="44">
        <f t="shared" ca="1" si="108"/>
        <v>342</v>
      </c>
      <c r="M305" s="44">
        <f t="shared" ca="1" si="108"/>
        <v>377</v>
      </c>
      <c r="N305" s="44">
        <f t="shared" ca="1" si="108"/>
        <v>558</v>
      </c>
      <c r="O305" s="44">
        <f t="shared" ca="1" si="165"/>
        <v>0</v>
      </c>
      <c r="P305" s="44">
        <f t="shared" ca="1" si="166"/>
        <v>0</v>
      </c>
      <c r="Q305" s="44">
        <f t="shared" ca="1" si="167"/>
        <v>0</v>
      </c>
      <c r="R305" s="44">
        <f t="shared" ca="1" si="168"/>
        <v>0</v>
      </c>
      <c r="S305" s="44">
        <f t="shared" ca="1" si="169"/>
        <v>0</v>
      </c>
      <c r="T305" s="44">
        <f t="shared" ca="1" si="170"/>
        <v>0</v>
      </c>
      <c r="U305" s="44">
        <f t="shared" ca="1" si="171"/>
        <v>0</v>
      </c>
      <c r="V305" s="44">
        <f t="shared" ca="1" si="172"/>
        <v>0</v>
      </c>
      <c r="W305" s="44">
        <f t="shared" ca="1" si="173"/>
        <v>0</v>
      </c>
      <c r="X305" s="44">
        <f t="shared" ca="1" si="174"/>
        <v>0</v>
      </c>
      <c r="Y305" s="44">
        <f t="shared" ca="1" si="175"/>
        <v>0</v>
      </c>
      <c r="Z305" s="44">
        <f t="shared" ca="1" si="176"/>
        <v>0</v>
      </c>
      <c r="AA305" s="44">
        <f t="shared" ca="1" si="177"/>
        <v>0</v>
      </c>
      <c r="AB305" s="44">
        <f t="shared" ca="1" si="178"/>
        <v>0</v>
      </c>
      <c r="BC305" s="44">
        <f t="shared" ca="1" si="118"/>
        <v>823.24</v>
      </c>
      <c r="BD305" s="44">
        <f t="shared" ca="1" si="119"/>
        <v>866.47</v>
      </c>
      <c r="BE305" s="44">
        <f t="shared" ca="1" si="120"/>
        <v>741.78</v>
      </c>
      <c r="BF305" s="44">
        <f t="shared" ca="1" si="121"/>
        <v>487.95</v>
      </c>
      <c r="BG305" s="44">
        <f t="shared" ca="1" si="122"/>
        <v>388.98</v>
      </c>
      <c r="BH305" s="44">
        <f t="shared" ca="1" si="123"/>
        <v>390.14</v>
      </c>
      <c r="BI305" s="44">
        <f t="shared" ca="1" si="124"/>
        <v>305.62</v>
      </c>
      <c r="BJ305" s="44">
        <f t="shared" ca="1" si="125"/>
        <v>260.86</v>
      </c>
      <c r="BK305" s="44">
        <f t="shared" ca="1" si="126"/>
        <v>282.70999999999998</v>
      </c>
      <c r="BL305" s="44">
        <f t="shared" ca="1" si="127"/>
        <v>342.13</v>
      </c>
      <c r="BM305" s="44">
        <f t="shared" ca="1" si="128"/>
        <v>377.47</v>
      </c>
      <c r="BN305" s="44">
        <f t="shared" ca="1" si="129"/>
        <v>558.04999999999995</v>
      </c>
      <c r="BO305" s="44">
        <f t="shared" ca="1" si="130"/>
        <v>0</v>
      </c>
      <c r="BP305" s="44">
        <f t="shared" ca="1" si="131"/>
        <v>0</v>
      </c>
      <c r="BQ305" s="44">
        <f t="shared" ca="1" si="132"/>
        <v>0</v>
      </c>
      <c r="BR305" s="44">
        <f t="shared" ca="1" si="133"/>
        <v>0</v>
      </c>
      <c r="BS305" s="44">
        <f t="shared" ca="1" si="134"/>
        <v>0</v>
      </c>
      <c r="BT305" s="44">
        <f t="shared" ca="1" si="135"/>
        <v>0</v>
      </c>
      <c r="BU305" s="44">
        <f t="shared" ca="1" si="136"/>
        <v>0</v>
      </c>
      <c r="BV305" s="44">
        <f t="shared" ca="1" si="137"/>
        <v>0</v>
      </c>
      <c r="BW305" s="44">
        <f t="shared" ca="1" si="138"/>
        <v>0</v>
      </c>
      <c r="BX305" s="44">
        <f t="shared" ca="1" si="139"/>
        <v>0</v>
      </c>
      <c r="BY305" s="44">
        <f t="shared" ca="1" si="140"/>
        <v>0</v>
      </c>
      <c r="BZ305" s="44">
        <f t="shared" ca="1" si="141"/>
        <v>0</v>
      </c>
      <c r="CA305" s="44">
        <f t="shared" ca="1" si="142"/>
        <v>0</v>
      </c>
      <c r="CB305" s="44">
        <f t="shared" ca="1" si="143"/>
        <v>0</v>
      </c>
    </row>
    <row r="306" spans="1:80" x14ac:dyDescent="0.25">
      <c r="A306" s="129">
        <v>239</v>
      </c>
      <c r="B306" s="44"/>
      <c r="C306" s="44">
        <f t="shared" ca="1" si="180"/>
        <v>970</v>
      </c>
      <c r="D306" s="44">
        <f t="shared" ca="1" si="180"/>
        <v>1018</v>
      </c>
      <c r="E306" s="44">
        <f t="shared" ca="1" si="180"/>
        <v>878</v>
      </c>
      <c r="F306" s="44">
        <f t="shared" ca="1" si="179"/>
        <v>595</v>
      </c>
      <c r="G306" s="44">
        <f t="shared" ca="1" si="179"/>
        <v>477</v>
      </c>
      <c r="H306" s="44">
        <f t="shared" ca="1" si="179"/>
        <v>475</v>
      </c>
      <c r="I306" s="44">
        <f t="shared" ca="1" si="179"/>
        <v>379</v>
      </c>
      <c r="J306" s="44">
        <f t="shared" ca="1" si="179"/>
        <v>326</v>
      </c>
      <c r="K306" s="44">
        <f t="shared" ca="1" si="179"/>
        <v>348</v>
      </c>
      <c r="L306" s="44">
        <f t="shared" ca="1" si="108"/>
        <v>414</v>
      </c>
      <c r="M306" s="44">
        <f t="shared" ca="1" si="108"/>
        <v>454</v>
      </c>
      <c r="N306" s="44">
        <f t="shared" ca="1" si="108"/>
        <v>666</v>
      </c>
      <c r="O306" s="44">
        <f t="shared" ca="1" si="165"/>
        <v>0</v>
      </c>
      <c r="P306" s="44">
        <f t="shared" ca="1" si="166"/>
        <v>0</v>
      </c>
      <c r="Q306" s="44">
        <f t="shared" ca="1" si="167"/>
        <v>0</v>
      </c>
      <c r="R306" s="44">
        <f t="shared" ca="1" si="168"/>
        <v>0</v>
      </c>
      <c r="S306" s="44">
        <f t="shared" ca="1" si="169"/>
        <v>0</v>
      </c>
      <c r="T306" s="44">
        <f t="shared" ca="1" si="170"/>
        <v>0</v>
      </c>
      <c r="U306" s="44">
        <f t="shared" ca="1" si="171"/>
        <v>0</v>
      </c>
      <c r="V306" s="44">
        <f t="shared" ca="1" si="172"/>
        <v>0</v>
      </c>
      <c r="W306" s="44">
        <f t="shared" ca="1" si="173"/>
        <v>0</v>
      </c>
      <c r="X306" s="44">
        <f t="shared" ca="1" si="174"/>
        <v>0</v>
      </c>
      <c r="Y306" s="44">
        <f t="shared" ca="1" si="175"/>
        <v>0</v>
      </c>
      <c r="Z306" s="44">
        <f t="shared" ca="1" si="176"/>
        <v>0</v>
      </c>
      <c r="AA306" s="44">
        <f t="shared" ca="1" si="177"/>
        <v>0</v>
      </c>
      <c r="AB306" s="44">
        <f t="shared" ca="1" si="178"/>
        <v>0</v>
      </c>
      <c r="BC306" s="44">
        <f t="shared" ca="1" si="118"/>
        <v>969.57</v>
      </c>
      <c r="BD306" s="44">
        <f t="shared" ca="1" si="119"/>
        <v>1018.26</v>
      </c>
      <c r="BE306" s="44">
        <f t="shared" ca="1" si="120"/>
        <v>877.85</v>
      </c>
      <c r="BF306" s="44">
        <f t="shared" ca="1" si="121"/>
        <v>594.51</v>
      </c>
      <c r="BG306" s="44">
        <f t="shared" ca="1" si="122"/>
        <v>477.16</v>
      </c>
      <c r="BH306" s="44">
        <f t="shared" ca="1" si="123"/>
        <v>474.66</v>
      </c>
      <c r="BI306" s="44">
        <f t="shared" ca="1" si="124"/>
        <v>379.22</v>
      </c>
      <c r="BJ306" s="44">
        <f t="shared" ca="1" si="125"/>
        <v>326.25</v>
      </c>
      <c r="BK306" s="44">
        <f t="shared" ca="1" si="126"/>
        <v>348.48</v>
      </c>
      <c r="BL306" s="44">
        <f t="shared" ca="1" si="127"/>
        <v>413.68</v>
      </c>
      <c r="BM306" s="44">
        <f t="shared" ca="1" si="128"/>
        <v>454.25</v>
      </c>
      <c r="BN306" s="44">
        <f t="shared" ca="1" si="129"/>
        <v>666.18</v>
      </c>
      <c r="BO306" s="44">
        <f t="shared" ca="1" si="130"/>
        <v>0</v>
      </c>
      <c r="BP306" s="44">
        <f t="shared" ca="1" si="131"/>
        <v>0</v>
      </c>
      <c r="BQ306" s="44">
        <f t="shared" ca="1" si="132"/>
        <v>0</v>
      </c>
      <c r="BR306" s="44">
        <f t="shared" ca="1" si="133"/>
        <v>0</v>
      </c>
      <c r="BS306" s="44">
        <f t="shared" ca="1" si="134"/>
        <v>0</v>
      </c>
      <c r="BT306" s="44">
        <f t="shared" ca="1" si="135"/>
        <v>0</v>
      </c>
      <c r="BU306" s="44">
        <f t="shared" ca="1" si="136"/>
        <v>0</v>
      </c>
      <c r="BV306" s="44">
        <f t="shared" ca="1" si="137"/>
        <v>0</v>
      </c>
      <c r="BW306" s="44">
        <f t="shared" ca="1" si="138"/>
        <v>0</v>
      </c>
      <c r="BX306" s="44">
        <f t="shared" ca="1" si="139"/>
        <v>0</v>
      </c>
      <c r="BY306" s="44">
        <f t="shared" ca="1" si="140"/>
        <v>0</v>
      </c>
      <c r="BZ306" s="44">
        <f t="shared" ca="1" si="141"/>
        <v>0</v>
      </c>
      <c r="CA306" s="44">
        <f t="shared" ca="1" si="142"/>
        <v>0</v>
      </c>
      <c r="CB306" s="44">
        <f t="shared" ca="1" si="143"/>
        <v>0</v>
      </c>
    </row>
    <row r="307" spans="1:80" x14ac:dyDescent="0.25">
      <c r="A307" s="129">
        <v>240</v>
      </c>
      <c r="B307" s="44"/>
      <c r="C307" s="44">
        <f t="shared" ca="1" si="180"/>
        <v>1157</v>
      </c>
      <c r="D307" s="44">
        <f t="shared" ca="1" si="180"/>
        <v>1217</v>
      </c>
      <c r="E307" s="44">
        <f t="shared" ca="1" si="180"/>
        <v>1059</v>
      </c>
      <c r="F307" s="44">
        <f t="shared" ca="1" si="179"/>
        <v>714</v>
      </c>
      <c r="G307" s="44">
        <f t="shared" ca="1" si="179"/>
        <v>574</v>
      </c>
      <c r="H307" s="44">
        <f t="shared" ca="1" si="179"/>
        <v>568</v>
      </c>
      <c r="I307" s="44">
        <f t="shared" ca="1" si="179"/>
        <v>459</v>
      </c>
      <c r="J307" s="44">
        <f t="shared" ca="1" si="179"/>
        <v>399</v>
      </c>
      <c r="K307" s="44">
        <f t="shared" ca="1" si="179"/>
        <v>424</v>
      </c>
      <c r="L307" s="44">
        <f t="shared" ca="1" si="108"/>
        <v>495</v>
      </c>
      <c r="M307" s="44">
        <f t="shared" ca="1" si="108"/>
        <v>540</v>
      </c>
      <c r="N307" s="44">
        <f t="shared" ca="1" si="108"/>
        <v>792</v>
      </c>
      <c r="O307" s="44">
        <f t="shared" ca="1" si="165"/>
        <v>0</v>
      </c>
      <c r="P307" s="44">
        <f t="shared" ca="1" si="166"/>
        <v>0</v>
      </c>
      <c r="Q307" s="44">
        <f t="shared" ca="1" si="167"/>
        <v>0</v>
      </c>
      <c r="R307" s="44">
        <f t="shared" ca="1" si="168"/>
        <v>0</v>
      </c>
      <c r="S307" s="44">
        <f t="shared" ca="1" si="169"/>
        <v>0</v>
      </c>
      <c r="T307" s="44">
        <f t="shared" ca="1" si="170"/>
        <v>0</v>
      </c>
      <c r="U307" s="44">
        <f t="shared" ca="1" si="171"/>
        <v>0</v>
      </c>
      <c r="V307" s="44">
        <f t="shared" ca="1" si="172"/>
        <v>0</v>
      </c>
      <c r="W307" s="44">
        <f t="shared" ca="1" si="173"/>
        <v>0</v>
      </c>
      <c r="X307" s="44">
        <f t="shared" ca="1" si="174"/>
        <v>0</v>
      </c>
      <c r="Y307" s="44">
        <f t="shared" ca="1" si="175"/>
        <v>0</v>
      </c>
      <c r="Z307" s="44">
        <f t="shared" ca="1" si="176"/>
        <v>0</v>
      </c>
      <c r="AA307" s="44">
        <f t="shared" ca="1" si="177"/>
        <v>0</v>
      </c>
      <c r="AB307" s="44">
        <f t="shared" ca="1" si="178"/>
        <v>0</v>
      </c>
      <c r="BC307" s="44">
        <f t="shared" ca="1" si="118"/>
        <v>1156.97</v>
      </c>
      <c r="BD307" s="44">
        <f t="shared" ca="1" si="119"/>
        <v>1217.22</v>
      </c>
      <c r="BE307" s="44">
        <f t="shared" ca="1" si="120"/>
        <v>1058.9000000000001</v>
      </c>
      <c r="BF307" s="44">
        <f t="shared" ca="1" si="121"/>
        <v>713.9</v>
      </c>
      <c r="BG307" s="44">
        <f t="shared" ca="1" si="122"/>
        <v>574.04</v>
      </c>
      <c r="BH307" s="44">
        <f t="shared" ca="1" si="123"/>
        <v>568.48</v>
      </c>
      <c r="BI307" s="44">
        <f t="shared" ca="1" si="124"/>
        <v>459.16</v>
      </c>
      <c r="BJ307" s="44">
        <f t="shared" ca="1" si="125"/>
        <v>398.91</v>
      </c>
      <c r="BK307" s="44">
        <f t="shared" ca="1" si="126"/>
        <v>423.83</v>
      </c>
      <c r="BL307" s="44">
        <f t="shared" ca="1" si="127"/>
        <v>495.46</v>
      </c>
      <c r="BM307" s="44">
        <f t="shared" ca="1" si="128"/>
        <v>540.41999999999996</v>
      </c>
      <c r="BN307" s="44">
        <f t="shared" ca="1" si="129"/>
        <v>792.43</v>
      </c>
      <c r="BO307" s="44">
        <f t="shared" ca="1" si="130"/>
        <v>0</v>
      </c>
      <c r="BP307" s="44">
        <f t="shared" ca="1" si="131"/>
        <v>0</v>
      </c>
      <c r="BQ307" s="44">
        <f t="shared" ca="1" si="132"/>
        <v>0</v>
      </c>
      <c r="BR307" s="44">
        <f t="shared" ca="1" si="133"/>
        <v>0</v>
      </c>
      <c r="BS307" s="44">
        <f t="shared" ca="1" si="134"/>
        <v>0</v>
      </c>
      <c r="BT307" s="44">
        <f t="shared" ca="1" si="135"/>
        <v>0</v>
      </c>
      <c r="BU307" s="44">
        <f t="shared" ca="1" si="136"/>
        <v>0</v>
      </c>
      <c r="BV307" s="44">
        <f t="shared" ca="1" si="137"/>
        <v>0</v>
      </c>
      <c r="BW307" s="44">
        <f t="shared" ca="1" si="138"/>
        <v>0</v>
      </c>
      <c r="BX307" s="44">
        <f t="shared" ca="1" si="139"/>
        <v>0</v>
      </c>
      <c r="BY307" s="44">
        <f t="shared" ca="1" si="140"/>
        <v>0</v>
      </c>
      <c r="BZ307" s="44">
        <f t="shared" ca="1" si="141"/>
        <v>0</v>
      </c>
      <c r="CA307" s="44">
        <f t="shared" ca="1" si="142"/>
        <v>0</v>
      </c>
      <c r="CB307" s="44">
        <f t="shared" ca="1" si="143"/>
        <v>0</v>
      </c>
    </row>
    <row r="308" spans="1:80" x14ac:dyDescent="0.25">
      <c r="A308" s="129">
        <v>241</v>
      </c>
      <c r="B308" s="44"/>
      <c r="C308" s="44">
        <f t="shared" ca="1" si="180"/>
        <v>259</v>
      </c>
      <c r="D308" s="44">
        <f t="shared" ca="1" si="180"/>
        <v>279</v>
      </c>
      <c r="E308" s="44">
        <f t="shared" ca="1" si="180"/>
        <v>282</v>
      </c>
      <c r="F308" s="44">
        <f t="shared" ca="1" si="179"/>
        <v>227</v>
      </c>
      <c r="G308" s="44">
        <f t="shared" ca="1" si="179"/>
        <v>177</v>
      </c>
      <c r="H308" s="44">
        <f t="shared" ca="1" si="179"/>
        <v>154</v>
      </c>
      <c r="I308" s="44">
        <f t="shared" ca="1" si="179"/>
        <v>137</v>
      </c>
      <c r="J308" s="44">
        <f t="shared" ca="1" si="179"/>
        <v>127</v>
      </c>
      <c r="K308" s="44">
        <f t="shared" ca="1" si="179"/>
        <v>130</v>
      </c>
      <c r="L308" s="44">
        <f t="shared" ca="1" si="108"/>
        <v>148</v>
      </c>
      <c r="M308" s="44">
        <f t="shared" ca="1" si="108"/>
        <v>177</v>
      </c>
      <c r="N308" s="44">
        <f t="shared" ca="1" si="108"/>
        <v>220</v>
      </c>
      <c r="O308" s="44">
        <f t="shared" ca="1" si="165"/>
        <v>0</v>
      </c>
      <c r="P308" s="44">
        <f t="shared" ca="1" si="166"/>
        <v>0</v>
      </c>
      <c r="Q308" s="44">
        <f t="shared" ca="1" si="167"/>
        <v>0</v>
      </c>
      <c r="R308" s="44">
        <f t="shared" ca="1" si="168"/>
        <v>0</v>
      </c>
      <c r="S308" s="44">
        <f t="shared" ca="1" si="169"/>
        <v>0</v>
      </c>
      <c r="T308" s="44">
        <f t="shared" ca="1" si="170"/>
        <v>0</v>
      </c>
      <c r="U308" s="44">
        <f t="shared" ca="1" si="171"/>
        <v>0</v>
      </c>
      <c r="V308" s="44">
        <f t="shared" ca="1" si="172"/>
        <v>0</v>
      </c>
      <c r="W308" s="44">
        <f t="shared" ca="1" si="173"/>
        <v>0</v>
      </c>
      <c r="X308" s="44">
        <f t="shared" ca="1" si="174"/>
        <v>0</v>
      </c>
      <c r="Y308" s="44">
        <f t="shared" ca="1" si="175"/>
        <v>0</v>
      </c>
      <c r="Z308" s="44">
        <f t="shared" ca="1" si="176"/>
        <v>0</v>
      </c>
      <c r="AA308" s="44">
        <f t="shared" ca="1" si="177"/>
        <v>0</v>
      </c>
      <c r="AB308" s="44">
        <f t="shared" ca="1" si="178"/>
        <v>0</v>
      </c>
      <c r="BC308" s="44">
        <f t="shared" ca="1" si="118"/>
        <v>258.54000000000002</v>
      </c>
      <c r="BD308" s="44">
        <f t="shared" ca="1" si="119"/>
        <v>278.82</v>
      </c>
      <c r="BE308" s="44">
        <f t="shared" ca="1" si="120"/>
        <v>281.97000000000003</v>
      </c>
      <c r="BF308" s="44">
        <f t="shared" ca="1" si="121"/>
        <v>227.25</v>
      </c>
      <c r="BG308" s="44">
        <f t="shared" ca="1" si="122"/>
        <v>177.49</v>
      </c>
      <c r="BH308" s="44">
        <f t="shared" ca="1" si="123"/>
        <v>154.07</v>
      </c>
      <c r="BI308" s="44">
        <f t="shared" ca="1" si="124"/>
        <v>137.38</v>
      </c>
      <c r="BJ308" s="44">
        <f t="shared" ca="1" si="125"/>
        <v>127.22</v>
      </c>
      <c r="BK308" s="44">
        <f t="shared" ca="1" si="126"/>
        <v>129.83000000000001</v>
      </c>
      <c r="BL308" s="44">
        <f t="shared" ca="1" si="127"/>
        <v>148.30000000000001</v>
      </c>
      <c r="BM308" s="44">
        <f t="shared" ca="1" si="128"/>
        <v>177.37</v>
      </c>
      <c r="BN308" s="44">
        <f t="shared" ca="1" si="129"/>
        <v>220.23</v>
      </c>
      <c r="BO308" s="44">
        <f t="shared" ca="1" si="130"/>
        <v>0</v>
      </c>
      <c r="BP308" s="44">
        <f t="shared" ca="1" si="131"/>
        <v>0</v>
      </c>
      <c r="BQ308" s="44">
        <f t="shared" ca="1" si="132"/>
        <v>0</v>
      </c>
      <c r="BR308" s="44">
        <f t="shared" ca="1" si="133"/>
        <v>0</v>
      </c>
      <c r="BS308" s="44">
        <f t="shared" ca="1" si="134"/>
        <v>0</v>
      </c>
      <c r="BT308" s="44">
        <f t="shared" ca="1" si="135"/>
        <v>0</v>
      </c>
      <c r="BU308" s="44">
        <f t="shared" ca="1" si="136"/>
        <v>0</v>
      </c>
      <c r="BV308" s="44">
        <f t="shared" ca="1" si="137"/>
        <v>0</v>
      </c>
      <c r="BW308" s="44">
        <f t="shared" ca="1" si="138"/>
        <v>0</v>
      </c>
      <c r="BX308" s="44">
        <f t="shared" ca="1" si="139"/>
        <v>0</v>
      </c>
      <c r="BY308" s="44">
        <f t="shared" ca="1" si="140"/>
        <v>0</v>
      </c>
      <c r="BZ308" s="44">
        <f t="shared" ca="1" si="141"/>
        <v>0</v>
      </c>
      <c r="CA308" s="44">
        <f t="shared" ca="1" si="142"/>
        <v>0</v>
      </c>
      <c r="CB308" s="44">
        <f t="shared" ca="1" si="143"/>
        <v>0</v>
      </c>
    </row>
    <row r="309" spans="1:80" x14ac:dyDescent="0.25">
      <c r="A309" s="129">
        <v>242</v>
      </c>
      <c r="B309" s="44"/>
      <c r="C309" s="44">
        <f t="shared" ca="1" si="180"/>
        <v>1239</v>
      </c>
      <c r="D309" s="44">
        <f t="shared" ca="1" si="180"/>
        <v>1307</v>
      </c>
      <c r="E309" s="44">
        <f t="shared" ca="1" si="180"/>
        <v>1134</v>
      </c>
      <c r="F309" s="44">
        <f t="shared" ca="1" si="179"/>
        <v>762</v>
      </c>
      <c r="G309" s="44">
        <f t="shared" ca="1" si="179"/>
        <v>609</v>
      </c>
      <c r="H309" s="44">
        <f t="shared" ca="1" si="179"/>
        <v>605</v>
      </c>
      <c r="I309" s="44">
        <f t="shared" ca="1" si="179"/>
        <v>487</v>
      </c>
      <c r="J309" s="44">
        <f t="shared" ca="1" si="179"/>
        <v>422</v>
      </c>
      <c r="K309" s="44">
        <f t="shared" ca="1" si="179"/>
        <v>448</v>
      </c>
      <c r="L309" s="44">
        <f t="shared" ca="1" si="108"/>
        <v>526</v>
      </c>
      <c r="M309" s="44">
        <f t="shared" ca="1" si="108"/>
        <v>574</v>
      </c>
      <c r="N309" s="44">
        <f t="shared" ca="1" si="108"/>
        <v>844</v>
      </c>
      <c r="O309" s="44">
        <f t="shared" ca="1" si="165"/>
        <v>0</v>
      </c>
      <c r="P309" s="44">
        <f t="shared" ca="1" si="166"/>
        <v>0</v>
      </c>
      <c r="Q309" s="44">
        <f t="shared" ca="1" si="167"/>
        <v>0</v>
      </c>
      <c r="R309" s="44">
        <f t="shared" ca="1" si="168"/>
        <v>0</v>
      </c>
      <c r="S309" s="44">
        <f t="shared" ca="1" si="169"/>
        <v>0</v>
      </c>
      <c r="T309" s="44">
        <f t="shared" ca="1" si="170"/>
        <v>0</v>
      </c>
      <c r="U309" s="44">
        <f t="shared" ca="1" si="171"/>
        <v>0</v>
      </c>
      <c r="V309" s="44">
        <f t="shared" ca="1" si="172"/>
        <v>0</v>
      </c>
      <c r="W309" s="44">
        <f t="shared" ca="1" si="173"/>
        <v>0</v>
      </c>
      <c r="X309" s="44">
        <f t="shared" ca="1" si="174"/>
        <v>0</v>
      </c>
      <c r="Y309" s="44">
        <f t="shared" ca="1" si="175"/>
        <v>0</v>
      </c>
      <c r="Z309" s="44">
        <f t="shared" ca="1" si="176"/>
        <v>0</v>
      </c>
      <c r="AA309" s="44">
        <f t="shared" ca="1" si="177"/>
        <v>0</v>
      </c>
      <c r="AB309" s="44">
        <f t="shared" ca="1" si="178"/>
        <v>0</v>
      </c>
      <c r="BC309" s="44">
        <f t="shared" ca="1" si="118"/>
        <v>1239.27</v>
      </c>
      <c r="BD309" s="44">
        <f t="shared" ca="1" si="119"/>
        <v>1307.43</v>
      </c>
      <c r="BE309" s="44">
        <f t="shared" ca="1" si="120"/>
        <v>1133.6600000000001</v>
      </c>
      <c r="BF309" s="44">
        <f t="shared" ca="1" si="121"/>
        <v>762.37</v>
      </c>
      <c r="BG309" s="44">
        <f t="shared" ca="1" si="122"/>
        <v>609.46</v>
      </c>
      <c r="BH309" s="44">
        <f t="shared" ca="1" si="123"/>
        <v>605</v>
      </c>
      <c r="BI309" s="44">
        <f t="shared" ca="1" si="124"/>
        <v>486.92</v>
      </c>
      <c r="BJ309" s="44">
        <f t="shared" ca="1" si="125"/>
        <v>422.33</v>
      </c>
      <c r="BK309" s="44">
        <f t="shared" ca="1" si="126"/>
        <v>447.72</v>
      </c>
      <c r="BL309" s="44">
        <f t="shared" ca="1" si="127"/>
        <v>525.53</v>
      </c>
      <c r="BM309" s="44">
        <f t="shared" ca="1" si="128"/>
        <v>574.26</v>
      </c>
      <c r="BN309" s="44">
        <f t="shared" ca="1" si="129"/>
        <v>843.89</v>
      </c>
      <c r="BO309" s="44">
        <f t="shared" ca="1" si="130"/>
        <v>0</v>
      </c>
      <c r="BP309" s="44">
        <f t="shared" ca="1" si="131"/>
        <v>0</v>
      </c>
      <c r="BQ309" s="44">
        <f t="shared" ca="1" si="132"/>
        <v>0</v>
      </c>
      <c r="BR309" s="44">
        <f t="shared" ca="1" si="133"/>
        <v>0</v>
      </c>
      <c r="BS309" s="44">
        <f t="shared" ca="1" si="134"/>
        <v>0</v>
      </c>
      <c r="BT309" s="44">
        <f t="shared" ca="1" si="135"/>
        <v>0</v>
      </c>
      <c r="BU309" s="44">
        <f t="shared" ca="1" si="136"/>
        <v>0</v>
      </c>
      <c r="BV309" s="44">
        <f t="shared" ca="1" si="137"/>
        <v>0</v>
      </c>
      <c r="BW309" s="44">
        <f t="shared" ca="1" si="138"/>
        <v>0</v>
      </c>
      <c r="BX309" s="44">
        <f t="shared" ca="1" si="139"/>
        <v>0</v>
      </c>
      <c r="BY309" s="44">
        <f t="shared" ca="1" si="140"/>
        <v>0</v>
      </c>
      <c r="BZ309" s="44">
        <f t="shared" ca="1" si="141"/>
        <v>0</v>
      </c>
      <c r="CA309" s="44">
        <f t="shared" ca="1" si="142"/>
        <v>0</v>
      </c>
      <c r="CB309" s="44">
        <f t="shared" ca="1" si="143"/>
        <v>0</v>
      </c>
    </row>
    <row r="310" spans="1:80" x14ac:dyDescent="0.25">
      <c r="A310" s="129">
        <v>243</v>
      </c>
      <c r="B310" s="44"/>
      <c r="C310" s="44">
        <f t="shared" ca="1" si="180"/>
        <v>1294</v>
      </c>
      <c r="D310" s="44">
        <f t="shared" ca="1" si="180"/>
        <v>1391</v>
      </c>
      <c r="E310" s="44">
        <f t="shared" ca="1" si="180"/>
        <v>1219</v>
      </c>
      <c r="F310" s="44">
        <f t="shared" ca="1" si="179"/>
        <v>831</v>
      </c>
      <c r="G310" s="44">
        <f t="shared" ca="1" si="179"/>
        <v>651</v>
      </c>
      <c r="H310" s="44">
        <f t="shared" ca="1" si="179"/>
        <v>649</v>
      </c>
      <c r="I310" s="44">
        <f t="shared" ca="1" si="179"/>
        <v>524</v>
      </c>
      <c r="J310" s="44">
        <f t="shared" ca="1" si="179"/>
        <v>455</v>
      </c>
      <c r="K310" s="44">
        <f t="shared" ca="1" si="179"/>
        <v>475</v>
      </c>
      <c r="L310" s="44">
        <f t="shared" ca="1" si="108"/>
        <v>556</v>
      </c>
      <c r="M310" s="44">
        <f t="shared" ca="1" si="108"/>
        <v>605</v>
      </c>
      <c r="N310" s="44">
        <f t="shared" ca="1" si="108"/>
        <v>881</v>
      </c>
      <c r="O310" s="44">
        <f t="shared" ca="1" si="165"/>
        <v>0</v>
      </c>
      <c r="P310" s="44">
        <f t="shared" ca="1" si="166"/>
        <v>0</v>
      </c>
      <c r="Q310" s="44">
        <f t="shared" ca="1" si="167"/>
        <v>0</v>
      </c>
      <c r="R310" s="44">
        <f t="shared" ca="1" si="168"/>
        <v>0</v>
      </c>
      <c r="S310" s="44">
        <f t="shared" ca="1" si="169"/>
        <v>0</v>
      </c>
      <c r="T310" s="44">
        <f t="shared" ca="1" si="170"/>
        <v>0</v>
      </c>
      <c r="U310" s="44">
        <f t="shared" ca="1" si="171"/>
        <v>0</v>
      </c>
      <c r="V310" s="44">
        <f t="shared" ca="1" si="172"/>
        <v>0</v>
      </c>
      <c r="W310" s="44">
        <f t="shared" ca="1" si="173"/>
        <v>0</v>
      </c>
      <c r="X310" s="44">
        <f t="shared" ca="1" si="174"/>
        <v>0</v>
      </c>
      <c r="Y310" s="44">
        <f t="shared" ca="1" si="175"/>
        <v>0</v>
      </c>
      <c r="Z310" s="44">
        <f t="shared" ca="1" si="176"/>
        <v>0</v>
      </c>
      <c r="AA310" s="44">
        <f t="shared" ca="1" si="177"/>
        <v>0</v>
      </c>
      <c r="AB310" s="44">
        <f t="shared" ca="1" si="178"/>
        <v>0</v>
      </c>
      <c r="BC310" s="44">
        <f t="shared" ca="1" si="118"/>
        <v>1294.07</v>
      </c>
      <c r="BD310" s="44">
        <f t="shared" ca="1" si="119"/>
        <v>1391.18</v>
      </c>
      <c r="BE310" s="44">
        <f t="shared" ca="1" si="120"/>
        <v>1219.1099999999999</v>
      </c>
      <c r="BF310" s="44">
        <f t="shared" ca="1" si="121"/>
        <v>830.63</v>
      </c>
      <c r="BG310" s="44">
        <f t="shared" ca="1" si="122"/>
        <v>650.96</v>
      </c>
      <c r="BH310" s="44">
        <f t="shared" ca="1" si="123"/>
        <v>649.32000000000005</v>
      </c>
      <c r="BI310" s="44">
        <f t="shared" ca="1" si="124"/>
        <v>523.65</v>
      </c>
      <c r="BJ310" s="44">
        <f t="shared" ca="1" si="125"/>
        <v>454.93</v>
      </c>
      <c r="BK310" s="44">
        <f t="shared" ca="1" si="126"/>
        <v>475.3</v>
      </c>
      <c r="BL310" s="44">
        <f t="shared" ca="1" si="127"/>
        <v>556.4</v>
      </c>
      <c r="BM310" s="44">
        <f t="shared" ca="1" si="128"/>
        <v>604.66999999999996</v>
      </c>
      <c r="BN310" s="44">
        <f t="shared" ca="1" si="129"/>
        <v>880.78</v>
      </c>
      <c r="BO310" s="44">
        <f t="shared" ca="1" si="130"/>
        <v>0</v>
      </c>
      <c r="BP310" s="44">
        <f t="shared" ca="1" si="131"/>
        <v>0</v>
      </c>
      <c r="BQ310" s="44">
        <f t="shared" ca="1" si="132"/>
        <v>0</v>
      </c>
      <c r="BR310" s="44">
        <f t="shared" ca="1" si="133"/>
        <v>0</v>
      </c>
      <c r="BS310" s="44">
        <f t="shared" ca="1" si="134"/>
        <v>0</v>
      </c>
      <c r="BT310" s="44">
        <f t="shared" ca="1" si="135"/>
        <v>0</v>
      </c>
      <c r="BU310" s="44">
        <f t="shared" ca="1" si="136"/>
        <v>0</v>
      </c>
      <c r="BV310" s="44">
        <f t="shared" ca="1" si="137"/>
        <v>0</v>
      </c>
      <c r="BW310" s="44">
        <f t="shared" ca="1" si="138"/>
        <v>0</v>
      </c>
      <c r="BX310" s="44">
        <f t="shared" ca="1" si="139"/>
        <v>0</v>
      </c>
      <c r="BY310" s="44">
        <f t="shared" ca="1" si="140"/>
        <v>0</v>
      </c>
      <c r="BZ310" s="44">
        <f t="shared" ca="1" si="141"/>
        <v>0</v>
      </c>
      <c r="CA310" s="44">
        <f t="shared" ca="1" si="142"/>
        <v>0</v>
      </c>
      <c r="CB310" s="44">
        <f t="shared" ca="1" si="143"/>
        <v>0</v>
      </c>
    </row>
    <row r="311" spans="1:80" x14ac:dyDescent="0.25">
      <c r="A311" s="129">
        <v>244</v>
      </c>
      <c r="B311" s="44"/>
      <c r="C311" s="44">
        <f t="shared" ca="1" si="180"/>
        <v>9974</v>
      </c>
      <c r="D311" s="44">
        <f t="shared" ca="1" si="180"/>
        <v>10522</v>
      </c>
      <c r="E311" s="44">
        <f t="shared" ca="1" si="180"/>
        <v>10003</v>
      </c>
      <c r="F311" s="44">
        <f t="shared" ca="1" si="179"/>
        <v>7422</v>
      </c>
      <c r="G311" s="44">
        <f t="shared" ca="1" si="179"/>
        <v>5183</v>
      </c>
      <c r="H311" s="44">
        <f t="shared" ca="1" si="179"/>
        <v>4358</v>
      </c>
      <c r="I311" s="44">
        <f t="shared" ca="1" si="179"/>
        <v>3550</v>
      </c>
      <c r="J311" s="44">
        <f t="shared" ca="1" si="179"/>
        <v>2992</v>
      </c>
      <c r="K311" s="44">
        <f t="shared" ca="1" si="179"/>
        <v>2879</v>
      </c>
      <c r="L311" s="44">
        <f t="shared" ca="1" si="108"/>
        <v>3334</v>
      </c>
      <c r="M311" s="44">
        <f t="shared" ca="1" si="108"/>
        <v>4446</v>
      </c>
      <c r="N311" s="44">
        <f t="shared" ca="1" si="108"/>
        <v>7041</v>
      </c>
      <c r="O311" s="44">
        <f t="shared" ca="1" si="165"/>
        <v>0</v>
      </c>
      <c r="P311" s="44">
        <f t="shared" ca="1" si="166"/>
        <v>0</v>
      </c>
      <c r="Q311" s="44">
        <f t="shared" ca="1" si="167"/>
        <v>0</v>
      </c>
      <c r="R311" s="44">
        <f t="shared" ca="1" si="168"/>
        <v>0</v>
      </c>
      <c r="S311" s="44">
        <f t="shared" ca="1" si="169"/>
        <v>0</v>
      </c>
      <c r="T311" s="44">
        <f t="shared" ca="1" si="170"/>
        <v>0</v>
      </c>
      <c r="U311" s="44">
        <f t="shared" ca="1" si="171"/>
        <v>0</v>
      </c>
      <c r="V311" s="44">
        <f t="shared" ca="1" si="172"/>
        <v>0</v>
      </c>
      <c r="W311" s="44">
        <f t="shared" ca="1" si="173"/>
        <v>0</v>
      </c>
      <c r="X311" s="44">
        <f t="shared" ca="1" si="174"/>
        <v>0</v>
      </c>
      <c r="Y311" s="44">
        <f t="shared" ca="1" si="175"/>
        <v>0</v>
      </c>
      <c r="Z311" s="44">
        <f t="shared" ca="1" si="176"/>
        <v>0</v>
      </c>
      <c r="AA311" s="44">
        <f t="shared" ca="1" si="177"/>
        <v>0</v>
      </c>
      <c r="AB311" s="44">
        <f t="shared" ca="1" si="178"/>
        <v>0</v>
      </c>
      <c r="BC311" s="44">
        <f t="shared" ca="1" si="118"/>
        <v>9973.82</v>
      </c>
      <c r="BD311" s="44">
        <f t="shared" ca="1" si="119"/>
        <v>10522.210000000001</v>
      </c>
      <c r="BE311" s="44">
        <f t="shared" ca="1" si="120"/>
        <v>10002.980000000001</v>
      </c>
      <c r="BF311" s="44">
        <f t="shared" ca="1" si="121"/>
        <v>7422.17</v>
      </c>
      <c r="BG311" s="44">
        <f t="shared" ca="1" si="122"/>
        <v>5183.45</v>
      </c>
      <c r="BH311" s="44">
        <f t="shared" ca="1" si="123"/>
        <v>4357.91</v>
      </c>
      <c r="BI311" s="44">
        <f t="shared" ca="1" si="124"/>
        <v>3550.11</v>
      </c>
      <c r="BJ311" s="44">
        <f t="shared" ca="1" si="125"/>
        <v>2991.89</v>
      </c>
      <c r="BK311" s="44">
        <f t="shared" ca="1" si="126"/>
        <v>2878.8700000000003</v>
      </c>
      <c r="BL311" s="44">
        <f t="shared" ca="1" si="127"/>
        <v>3333.67</v>
      </c>
      <c r="BM311" s="44">
        <f t="shared" ca="1" si="128"/>
        <v>4446.0999999999995</v>
      </c>
      <c r="BN311" s="44">
        <f t="shared" ca="1" si="129"/>
        <v>7040.58</v>
      </c>
      <c r="BO311" s="44">
        <f t="shared" ca="1" si="130"/>
        <v>0</v>
      </c>
      <c r="BP311" s="44">
        <f t="shared" ca="1" si="131"/>
        <v>0</v>
      </c>
      <c r="BQ311" s="44">
        <f t="shared" ca="1" si="132"/>
        <v>0</v>
      </c>
      <c r="BR311" s="44">
        <f t="shared" ca="1" si="133"/>
        <v>0</v>
      </c>
      <c r="BS311" s="44">
        <f t="shared" ca="1" si="134"/>
        <v>0</v>
      </c>
      <c r="BT311" s="44">
        <f t="shared" ca="1" si="135"/>
        <v>0</v>
      </c>
      <c r="BU311" s="44">
        <f t="shared" ca="1" si="136"/>
        <v>0</v>
      </c>
      <c r="BV311" s="44">
        <f t="shared" ca="1" si="137"/>
        <v>0</v>
      </c>
      <c r="BW311" s="44">
        <f t="shared" ca="1" si="138"/>
        <v>0</v>
      </c>
      <c r="BX311" s="44">
        <f t="shared" ca="1" si="139"/>
        <v>0</v>
      </c>
      <c r="BY311" s="44">
        <f t="shared" ca="1" si="140"/>
        <v>0</v>
      </c>
      <c r="BZ311" s="44">
        <f t="shared" ca="1" si="141"/>
        <v>0</v>
      </c>
      <c r="CA311" s="44">
        <f t="shared" ca="1" si="142"/>
        <v>0</v>
      </c>
      <c r="CB311" s="44">
        <f t="shared" ca="1" si="143"/>
        <v>0</v>
      </c>
    </row>
    <row r="312" spans="1:80" x14ac:dyDescent="0.25">
      <c r="A312" s="129">
        <v>245</v>
      </c>
      <c r="B312" s="44"/>
      <c r="C312" s="44">
        <f t="shared" ca="1" si="180"/>
        <v>10396</v>
      </c>
      <c r="D312" s="44">
        <f t="shared" ca="1" si="180"/>
        <v>10988</v>
      </c>
      <c r="E312" s="44">
        <f t="shared" ca="1" si="180"/>
        <v>10438</v>
      </c>
      <c r="F312" s="44">
        <f t="shared" ca="1" si="179"/>
        <v>7793</v>
      </c>
      <c r="G312" s="44">
        <f t="shared" ca="1" si="179"/>
        <v>5504</v>
      </c>
      <c r="H312" s="44">
        <f t="shared" ca="1" si="179"/>
        <v>4667</v>
      </c>
      <c r="I312" s="44">
        <f t="shared" ca="1" si="179"/>
        <v>3835</v>
      </c>
      <c r="J312" s="44">
        <f t="shared" ca="1" si="179"/>
        <v>3273</v>
      </c>
      <c r="K312" s="44">
        <f t="shared" ca="1" si="179"/>
        <v>3150</v>
      </c>
      <c r="L312" s="44">
        <f t="shared" ca="1" si="108"/>
        <v>3612</v>
      </c>
      <c r="M312" s="44">
        <f t="shared" ca="1" si="108"/>
        <v>4745</v>
      </c>
      <c r="N312" s="44">
        <f t="shared" ca="1" si="108"/>
        <v>7383</v>
      </c>
      <c r="O312" s="44">
        <f t="shared" ca="1" si="165"/>
        <v>0</v>
      </c>
      <c r="P312" s="44">
        <f t="shared" ca="1" si="166"/>
        <v>0</v>
      </c>
      <c r="Q312" s="44">
        <f t="shared" ca="1" si="167"/>
        <v>0</v>
      </c>
      <c r="R312" s="44">
        <f t="shared" ca="1" si="168"/>
        <v>0</v>
      </c>
      <c r="S312" s="44">
        <f t="shared" ca="1" si="169"/>
        <v>0</v>
      </c>
      <c r="T312" s="44">
        <f t="shared" ca="1" si="170"/>
        <v>0</v>
      </c>
      <c r="U312" s="44">
        <f t="shared" ca="1" si="171"/>
        <v>0</v>
      </c>
      <c r="V312" s="44">
        <f t="shared" ca="1" si="172"/>
        <v>0</v>
      </c>
      <c r="W312" s="44">
        <f t="shared" ca="1" si="173"/>
        <v>0</v>
      </c>
      <c r="X312" s="44">
        <f t="shared" ca="1" si="174"/>
        <v>0</v>
      </c>
      <c r="Y312" s="44">
        <f t="shared" ca="1" si="175"/>
        <v>0</v>
      </c>
      <c r="Z312" s="44">
        <f t="shared" ca="1" si="176"/>
        <v>0</v>
      </c>
      <c r="AA312" s="44">
        <f t="shared" ca="1" si="177"/>
        <v>0</v>
      </c>
      <c r="AB312" s="44">
        <f t="shared" ca="1" si="178"/>
        <v>0</v>
      </c>
      <c r="BC312" s="44">
        <f t="shared" ca="1" si="118"/>
        <v>10396.25</v>
      </c>
      <c r="BD312" s="44">
        <f t="shared" ca="1" si="119"/>
        <v>10987.83</v>
      </c>
      <c r="BE312" s="44">
        <f t="shared" ca="1" si="120"/>
        <v>10438.459999999999</v>
      </c>
      <c r="BF312" s="44">
        <f t="shared" ca="1" si="121"/>
        <v>7793.45</v>
      </c>
      <c r="BG312" s="44">
        <f t="shared" ca="1" si="122"/>
        <v>5504.45</v>
      </c>
      <c r="BH312" s="44">
        <f t="shared" ca="1" si="123"/>
        <v>4667.21</v>
      </c>
      <c r="BI312" s="44">
        <f t="shared" ca="1" si="124"/>
        <v>3835.27</v>
      </c>
      <c r="BJ312" s="44">
        <f t="shared" ca="1" si="125"/>
        <v>3272.51</v>
      </c>
      <c r="BK312" s="44">
        <f t="shared" ca="1" si="126"/>
        <v>3150.47</v>
      </c>
      <c r="BL312" s="44">
        <f t="shared" ca="1" si="127"/>
        <v>3611.92</v>
      </c>
      <c r="BM312" s="44">
        <f t="shared" ca="1" si="128"/>
        <v>4745.28</v>
      </c>
      <c r="BN312" s="44">
        <f t="shared" ca="1" si="129"/>
        <v>7383.39</v>
      </c>
      <c r="BO312" s="44">
        <f t="shared" ca="1" si="130"/>
        <v>0</v>
      </c>
      <c r="BP312" s="44">
        <f t="shared" ca="1" si="131"/>
        <v>0</v>
      </c>
      <c r="BQ312" s="44">
        <f t="shared" ca="1" si="132"/>
        <v>0</v>
      </c>
      <c r="BR312" s="44">
        <f t="shared" ca="1" si="133"/>
        <v>0</v>
      </c>
      <c r="BS312" s="44">
        <f t="shared" ca="1" si="134"/>
        <v>0</v>
      </c>
      <c r="BT312" s="44">
        <f t="shared" ca="1" si="135"/>
        <v>0</v>
      </c>
      <c r="BU312" s="44">
        <f t="shared" ca="1" si="136"/>
        <v>0</v>
      </c>
      <c r="BV312" s="44">
        <f t="shared" ca="1" si="137"/>
        <v>0</v>
      </c>
      <c r="BW312" s="44">
        <f t="shared" ca="1" si="138"/>
        <v>0</v>
      </c>
      <c r="BX312" s="44">
        <f t="shared" ca="1" si="139"/>
        <v>0</v>
      </c>
      <c r="BY312" s="44">
        <f t="shared" ca="1" si="140"/>
        <v>0</v>
      </c>
      <c r="BZ312" s="44">
        <f t="shared" ca="1" si="141"/>
        <v>0</v>
      </c>
      <c r="CA312" s="44">
        <f t="shared" ca="1" si="142"/>
        <v>0</v>
      </c>
      <c r="CB312" s="44">
        <f t="shared" ca="1" si="143"/>
        <v>0</v>
      </c>
    </row>
    <row r="313" spans="1:80" x14ac:dyDescent="0.25">
      <c r="A313" s="129">
        <v>246</v>
      </c>
      <c r="B313" s="44"/>
      <c r="C313" s="44">
        <f t="shared" ca="1" si="180"/>
        <v>11284</v>
      </c>
      <c r="D313" s="44">
        <f t="shared" ca="1" si="180"/>
        <v>12107</v>
      </c>
      <c r="E313" s="44">
        <f t="shared" ca="1" si="180"/>
        <v>11544</v>
      </c>
      <c r="F313" s="44">
        <f t="shared" ca="1" si="179"/>
        <v>8828</v>
      </c>
      <c r="G313" s="44">
        <f t="shared" ca="1" si="179"/>
        <v>6397</v>
      </c>
      <c r="H313" s="44">
        <f t="shared" ca="1" si="179"/>
        <v>5555</v>
      </c>
      <c r="I313" s="44">
        <f t="shared" ca="1" si="179"/>
        <v>4554</v>
      </c>
      <c r="J313" s="44">
        <f t="shared" ca="1" si="179"/>
        <v>3893</v>
      </c>
      <c r="K313" s="44">
        <f t="shared" ca="1" si="179"/>
        <v>3769</v>
      </c>
      <c r="L313" s="44">
        <f t="shared" ca="1" si="108"/>
        <v>4280</v>
      </c>
      <c r="M313" s="44">
        <f t="shared" ca="1" si="108"/>
        <v>5403</v>
      </c>
      <c r="N313" s="44">
        <f t="shared" ca="1" si="108"/>
        <v>8062</v>
      </c>
      <c r="O313" s="44">
        <f t="shared" ca="1" si="165"/>
        <v>0</v>
      </c>
      <c r="P313" s="44">
        <f t="shared" ca="1" si="166"/>
        <v>0</v>
      </c>
      <c r="Q313" s="44">
        <f t="shared" ca="1" si="167"/>
        <v>0</v>
      </c>
      <c r="R313" s="44">
        <f t="shared" ca="1" si="168"/>
        <v>0</v>
      </c>
      <c r="S313" s="44">
        <f t="shared" ca="1" si="169"/>
        <v>0</v>
      </c>
      <c r="T313" s="44">
        <f t="shared" ca="1" si="170"/>
        <v>0</v>
      </c>
      <c r="U313" s="44">
        <f t="shared" ca="1" si="171"/>
        <v>0</v>
      </c>
      <c r="V313" s="44">
        <f t="shared" ca="1" si="172"/>
        <v>0</v>
      </c>
      <c r="W313" s="44">
        <f t="shared" ca="1" si="173"/>
        <v>0</v>
      </c>
      <c r="X313" s="44">
        <f t="shared" ca="1" si="174"/>
        <v>0</v>
      </c>
      <c r="Y313" s="44">
        <f t="shared" ca="1" si="175"/>
        <v>0</v>
      </c>
      <c r="Z313" s="44">
        <f t="shared" ca="1" si="176"/>
        <v>0</v>
      </c>
      <c r="AA313" s="44">
        <f t="shared" ca="1" si="177"/>
        <v>0</v>
      </c>
      <c r="AB313" s="44">
        <f t="shared" ca="1" si="178"/>
        <v>0</v>
      </c>
      <c r="BC313" s="44">
        <f t="shared" ca="1" si="118"/>
        <v>11283.75</v>
      </c>
      <c r="BD313" s="44">
        <f t="shared" ca="1" si="119"/>
        <v>12106.74</v>
      </c>
      <c r="BE313" s="44">
        <f t="shared" ca="1" si="120"/>
        <v>11544.18</v>
      </c>
      <c r="BF313" s="44">
        <f t="shared" ca="1" si="121"/>
        <v>8827.77</v>
      </c>
      <c r="BG313" s="44">
        <f t="shared" ca="1" si="122"/>
        <v>6397.05</v>
      </c>
      <c r="BH313" s="44">
        <f t="shared" ca="1" si="123"/>
        <v>5555.36</v>
      </c>
      <c r="BI313" s="44">
        <f t="shared" ca="1" si="124"/>
        <v>4554.22</v>
      </c>
      <c r="BJ313" s="44">
        <f t="shared" ca="1" si="125"/>
        <v>3892.75</v>
      </c>
      <c r="BK313" s="44">
        <f t="shared" ca="1" si="126"/>
        <v>3768.93</v>
      </c>
      <c r="BL313" s="44">
        <f t="shared" ca="1" si="127"/>
        <v>4280.25</v>
      </c>
      <c r="BM313" s="44">
        <f t="shared" ca="1" si="128"/>
        <v>5403.41</v>
      </c>
      <c r="BN313" s="44">
        <f t="shared" ca="1" si="129"/>
        <v>8062.43</v>
      </c>
      <c r="BO313" s="44">
        <f t="shared" ca="1" si="130"/>
        <v>0</v>
      </c>
      <c r="BP313" s="44">
        <f t="shared" ca="1" si="131"/>
        <v>0</v>
      </c>
      <c r="BQ313" s="44">
        <f t="shared" ca="1" si="132"/>
        <v>0</v>
      </c>
      <c r="BR313" s="44">
        <f t="shared" ca="1" si="133"/>
        <v>0</v>
      </c>
      <c r="BS313" s="44">
        <f t="shared" ca="1" si="134"/>
        <v>0</v>
      </c>
      <c r="BT313" s="44">
        <f t="shared" ca="1" si="135"/>
        <v>0</v>
      </c>
      <c r="BU313" s="44">
        <f t="shared" ca="1" si="136"/>
        <v>0</v>
      </c>
      <c r="BV313" s="44">
        <f t="shared" ca="1" si="137"/>
        <v>0</v>
      </c>
      <c r="BW313" s="44">
        <f t="shared" ca="1" si="138"/>
        <v>0</v>
      </c>
      <c r="BX313" s="44">
        <f t="shared" ca="1" si="139"/>
        <v>0</v>
      </c>
      <c r="BY313" s="44">
        <f t="shared" ca="1" si="140"/>
        <v>0</v>
      </c>
      <c r="BZ313" s="44">
        <f t="shared" ca="1" si="141"/>
        <v>0</v>
      </c>
      <c r="CA313" s="44">
        <f t="shared" ca="1" si="142"/>
        <v>0</v>
      </c>
      <c r="CB313" s="44">
        <f t="shared" ca="1" si="143"/>
        <v>0</v>
      </c>
    </row>
    <row r="314" spans="1:80" x14ac:dyDescent="0.25">
      <c r="A314" s="129">
        <v>247</v>
      </c>
      <c r="B314" s="44"/>
      <c r="C314" s="44">
        <f t="shared" ca="1" si="180"/>
        <v>281</v>
      </c>
      <c r="D314" s="44">
        <f t="shared" ca="1" si="180"/>
        <v>312</v>
      </c>
      <c r="E314" s="44">
        <f t="shared" ca="1" si="180"/>
        <v>321</v>
      </c>
      <c r="F314" s="44">
        <f t="shared" ca="1" si="179"/>
        <v>248</v>
      </c>
      <c r="G314" s="44">
        <f t="shared" ca="1" si="179"/>
        <v>174</v>
      </c>
      <c r="H314" s="44">
        <f t="shared" ca="1" si="179"/>
        <v>137</v>
      </c>
      <c r="I314" s="44">
        <f t="shared" ca="1" si="179"/>
        <v>114</v>
      </c>
      <c r="J314" s="44">
        <f t="shared" ca="1" si="179"/>
        <v>99</v>
      </c>
      <c r="K314" s="44">
        <f t="shared" ca="1" si="179"/>
        <v>100</v>
      </c>
      <c r="L314" s="44">
        <f t="shared" ca="1" si="108"/>
        <v>123</v>
      </c>
      <c r="M314" s="44">
        <f t="shared" ca="1" si="108"/>
        <v>163</v>
      </c>
      <c r="N314" s="44">
        <f t="shared" ca="1" si="108"/>
        <v>226</v>
      </c>
      <c r="O314" s="44">
        <f t="shared" ca="1" si="165"/>
        <v>0</v>
      </c>
      <c r="P314" s="44">
        <f t="shared" ca="1" si="166"/>
        <v>0</v>
      </c>
      <c r="Q314" s="44">
        <f t="shared" ca="1" si="167"/>
        <v>0</v>
      </c>
      <c r="R314" s="44">
        <f t="shared" ca="1" si="168"/>
        <v>0</v>
      </c>
      <c r="S314" s="44">
        <f t="shared" ca="1" si="169"/>
        <v>0</v>
      </c>
      <c r="T314" s="44">
        <f t="shared" ca="1" si="170"/>
        <v>0</v>
      </c>
      <c r="U314" s="44">
        <f t="shared" ca="1" si="171"/>
        <v>0</v>
      </c>
      <c r="V314" s="44">
        <f t="shared" ca="1" si="172"/>
        <v>0</v>
      </c>
      <c r="W314" s="44">
        <f t="shared" ca="1" si="173"/>
        <v>0</v>
      </c>
      <c r="X314" s="44">
        <f t="shared" ca="1" si="174"/>
        <v>0</v>
      </c>
      <c r="Y314" s="44">
        <f t="shared" ca="1" si="175"/>
        <v>0</v>
      </c>
      <c r="Z314" s="44">
        <f t="shared" ca="1" si="176"/>
        <v>0</v>
      </c>
      <c r="AA314" s="44">
        <f t="shared" ca="1" si="177"/>
        <v>0</v>
      </c>
      <c r="AB314" s="44">
        <f t="shared" ca="1" si="178"/>
        <v>0</v>
      </c>
      <c r="BC314" s="44">
        <f t="shared" ca="1" si="118"/>
        <v>280.64</v>
      </c>
      <c r="BD314" s="44">
        <f t="shared" ca="1" si="119"/>
        <v>312.10000000000002</v>
      </c>
      <c r="BE314" s="44">
        <f t="shared" ca="1" si="120"/>
        <v>321.25</v>
      </c>
      <c r="BF314" s="44">
        <f t="shared" ca="1" si="121"/>
        <v>247.7</v>
      </c>
      <c r="BG314" s="44">
        <f t="shared" ca="1" si="122"/>
        <v>174.02</v>
      </c>
      <c r="BH314" s="44">
        <f t="shared" ca="1" si="123"/>
        <v>136.77000000000001</v>
      </c>
      <c r="BI314" s="44">
        <f t="shared" ca="1" si="124"/>
        <v>113.68</v>
      </c>
      <c r="BJ314" s="44">
        <f t="shared" ca="1" si="125"/>
        <v>98.65</v>
      </c>
      <c r="BK314" s="44">
        <f t="shared" ca="1" si="126"/>
        <v>99.67</v>
      </c>
      <c r="BL314" s="44">
        <f t="shared" ca="1" si="127"/>
        <v>123.18</v>
      </c>
      <c r="BM314" s="44">
        <f t="shared" ca="1" si="128"/>
        <v>162.69999999999999</v>
      </c>
      <c r="BN314" s="44">
        <f t="shared" ca="1" si="129"/>
        <v>226.2</v>
      </c>
      <c r="BO314" s="44">
        <f t="shared" ca="1" si="130"/>
        <v>0</v>
      </c>
      <c r="BP314" s="44">
        <f t="shared" ca="1" si="131"/>
        <v>0</v>
      </c>
      <c r="BQ314" s="44">
        <f t="shared" ca="1" si="132"/>
        <v>0</v>
      </c>
      <c r="BR314" s="44">
        <f t="shared" ca="1" si="133"/>
        <v>0</v>
      </c>
      <c r="BS314" s="44">
        <f t="shared" ca="1" si="134"/>
        <v>0</v>
      </c>
      <c r="BT314" s="44">
        <f t="shared" ca="1" si="135"/>
        <v>0</v>
      </c>
      <c r="BU314" s="44">
        <f t="shared" ca="1" si="136"/>
        <v>0</v>
      </c>
      <c r="BV314" s="44">
        <f t="shared" ca="1" si="137"/>
        <v>0</v>
      </c>
      <c r="BW314" s="44">
        <f t="shared" ca="1" si="138"/>
        <v>0</v>
      </c>
      <c r="BX314" s="44">
        <f t="shared" ca="1" si="139"/>
        <v>0</v>
      </c>
      <c r="BY314" s="44">
        <f t="shared" ca="1" si="140"/>
        <v>0</v>
      </c>
      <c r="BZ314" s="44">
        <f t="shared" ca="1" si="141"/>
        <v>0</v>
      </c>
      <c r="CA314" s="44">
        <f t="shared" ca="1" si="142"/>
        <v>0</v>
      </c>
      <c r="CB314" s="44">
        <f t="shared" ca="1" si="143"/>
        <v>0</v>
      </c>
    </row>
    <row r="315" spans="1:80" x14ac:dyDescent="0.25">
      <c r="A315" s="129">
        <v>248</v>
      </c>
      <c r="B315" s="44"/>
      <c r="C315" s="44">
        <f t="shared" ca="1" si="180"/>
        <v>292</v>
      </c>
      <c r="D315" s="44">
        <f t="shared" ca="1" si="180"/>
        <v>325</v>
      </c>
      <c r="E315" s="44">
        <f t="shared" ca="1" si="180"/>
        <v>334</v>
      </c>
      <c r="F315" s="44">
        <f t="shared" ca="1" si="179"/>
        <v>258</v>
      </c>
      <c r="G315" s="44">
        <f t="shared" ca="1" si="179"/>
        <v>181</v>
      </c>
      <c r="H315" s="44">
        <f t="shared" ca="1" si="179"/>
        <v>142</v>
      </c>
      <c r="I315" s="44">
        <f t="shared" ca="1" si="179"/>
        <v>118</v>
      </c>
      <c r="J315" s="44">
        <f t="shared" ca="1" si="179"/>
        <v>103</v>
      </c>
      <c r="K315" s="44">
        <f t="shared" ca="1" si="179"/>
        <v>104</v>
      </c>
      <c r="L315" s="44">
        <f t="shared" ca="1" si="179"/>
        <v>128</v>
      </c>
      <c r="M315" s="44">
        <f t="shared" ca="1" si="179"/>
        <v>169</v>
      </c>
      <c r="N315" s="44">
        <f t="shared" ca="1" si="179"/>
        <v>235</v>
      </c>
      <c r="O315" s="44">
        <f t="shared" ca="1" si="165"/>
        <v>0</v>
      </c>
      <c r="P315" s="44">
        <f t="shared" ca="1" si="165"/>
        <v>0</v>
      </c>
      <c r="Q315" s="44">
        <f t="shared" ca="1" si="165"/>
        <v>0</v>
      </c>
      <c r="R315" s="44">
        <f t="shared" ca="1" si="165"/>
        <v>0</v>
      </c>
      <c r="S315" s="44">
        <f t="shared" ca="1" si="165"/>
        <v>0</v>
      </c>
      <c r="T315" s="44">
        <f t="shared" ca="1" si="165"/>
        <v>0</v>
      </c>
      <c r="U315" s="44">
        <f t="shared" ca="1" si="165"/>
        <v>0</v>
      </c>
      <c r="V315" s="44">
        <f t="shared" ca="1" si="165"/>
        <v>0</v>
      </c>
      <c r="W315" s="44">
        <f t="shared" ca="1" si="165"/>
        <v>0</v>
      </c>
      <c r="X315" s="44">
        <f t="shared" ca="1" si="165"/>
        <v>0</v>
      </c>
      <c r="Y315" s="44">
        <f t="shared" ca="1" si="165"/>
        <v>0</v>
      </c>
      <c r="Z315" s="44">
        <f t="shared" ca="1" si="165"/>
        <v>0</v>
      </c>
      <c r="AA315" s="44">
        <f t="shared" ca="1" si="165"/>
        <v>0</v>
      </c>
      <c r="AB315" s="44">
        <f t="shared" ca="1" si="165"/>
        <v>0</v>
      </c>
      <c r="BC315" s="44">
        <f t="shared" ca="1" si="118"/>
        <v>291.77</v>
      </c>
      <c r="BD315" s="44">
        <f t="shared" ca="1" si="119"/>
        <v>324.55</v>
      </c>
      <c r="BE315" s="44">
        <f t="shared" ca="1" si="120"/>
        <v>334.09</v>
      </c>
      <c r="BF315" s="44">
        <f t="shared" ca="1" si="121"/>
        <v>257.86</v>
      </c>
      <c r="BG315" s="44">
        <f t="shared" ca="1" si="122"/>
        <v>181.25</v>
      </c>
      <c r="BH315" s="44">
        <f t="shared" ca="1" si="123"/>
        <v>142.41</v>
      </c>
      <c r="BI315" s="44">
        <f t="shared" ca="1" si="124"/>
        <v>118.35</v>
      </c>
      <c r="BJ315" s="44">
        <f t="shared" ca="1" si="125"/>
        <v>102.68</v>
      </c>
      <c r="BK315" s="44">
        <f t="shared" ca="1" si="126"/>
        <v>103.63</v>
      </c>
      <c r="BL315" s="44">
        <f t="shared" ca="1" si="127"/>
        <v>128.16</v>
      </c>
      <c r="BM315" s="44">
        <f t="shared" ca="1" si="128"/>
        <v>169.25</v>
      </c>
      <c r="BN315" s="44">
        <f t="shared" ca="1" si="129"/>
        <v>235.3</v>
      </c>
      <c r="BO315" s="44">
        <f t="shared" ca="1" si="130"/>
        <v>0</v>
      </c>
      <c r="BP315" s="44">
        <f t="shared" ca="1" si="131"/>
        <v>0</v>
      </c>
      <c r="BQ315" s="44">
        <f t="shared" ca="1" si="132"/>
        <v>0</v>
      </c>
      <c r="BR315" s="44">
        <f t="shared" ca="1" si="133"/>
        <v>0</v>
      </c>
      <c r="BS315" s="44">
        <f t="shared" ca="1" si="134"/>
        <v>0</v>
      </c>
      <c r="BT315" s="44">
        <f t="shared" ca="1" si="135"/>
        <v>0</v>
      </c>
      <c r="BU315" s="44">
        <f t="shared" ca="1" si="136"/>
        <v>0</v>
      </c>
      <c r="BV315" s="44">
        <f t="shared" ca="1" si="137"/>
        <v>0</v>
      </c>
      <c r="BW315" s="44">
        <f t="shared" ca="1" si="138"/>
        <v>0</v>
      </c>
      <c r="BX315" s="44">
        <f t="shared" ca="1" si="139"/>
        <v>0</v>
      </c>
      <c r="BY315" s="44">
        <f t="shared" ca="1" si="140"/>
        <v>0</v>
      </c>
      <c r="BZ315" s="44">
        <f t="shared" ca="1" si="141"/>
        <v>0</v>
      </c>
      <c r="CA315" s="44">
        <f t="shared" ca="1" si="142"/>
        <v>0</v>
      </c>
      <c r="CB315" s="44">
        <f t="shared" ca="1" si="143"/>
        <v>0</v>
      </c>
    </row>
    <row r="316" spans="1:80" x14ac:dyDescent="0.25">
      <c r="A316" s="129">
        <v>249</v>
      </c>
      <c r="B316" s="44"/>
      <c r="C316" s="44">
        <f t="shared" ca="1" si="180"/>
        <v>514</v>
      </c>
      <c r="D316" s="44">
        <f t="shared" ca="1" si="180"/>
        <v>540</v>
      </c>
      <c r="E316" s="44">
        <f t="shared" ca="1" si="180"/>
        <v>449</v>
      </c>
      <c r="F316" s="44">
        <f t="shared" ca="1" si="179"/>
        <v>324</v>
      </c>
      <c r="G316" s="44">
        <f t="shared" ca="1" si="179"/>
        <v>302</v>
      </c>
      <c r="H316" s="44">
        <f t="shared" ca="1" si="179"/>
        <v>322</v>
      </c>
      <c r="I316" s="44">
        <f t="shared" ca="1" si="179"/>
        <v>278</v>
      </c>
      <c r="J316" s="44">
        <f t="shared" ca="1" si="179"/>
        <v>230</v>
      </c>
      <c r="K316" s="44">
        <f t="shared" ca="1" si="179"/>
        <v>257</v>
      </c>
      <c r="L316" s="44">
        <f t="shared" ca="1" si="179"/>
        <v>308</v>
      </c>
      <c r="M316" s="44">
        <f t="shared" ca="1" si="179"/>
        <v>290</v>
      </c>
      <c r="N316" s="44">
        <f t="shared" ca="1" si="179"/>
        <v>353</v>
      </c>
      <c r="O316" s="44">
        <f t="shared" ca="1" si="165"/>
        <v>0</v>
      </c>
      <c r="P316" s="44">
        <f t="shared" ca="1" si="165"/>
        <v>0</v>
      </c>
      <c r="Q316" s="44">
        <f t="shared" ca="1" si="165"/>
        <v>0</v>
      </c>
      <c r="R316" s="44">
        <f t="shared" ca="1" si="165"/>
        <v>0</v>
      </c>
      <c r="S316" s="44">
        <f t="shared" ca="1" si="165"/>
        <v>0</v>
      </c>
      <c r="T316" s="44">
        <f t="shared" ca="1" si="165"/>
        <v>0</v>
      </c>
      <c r="U316" s="44">
        <f t="shared" ca="1" si="165"/>
        <v>0</v>
      </c>
      <c r="V316" s="44">
        <f t="shared" ca="1" si="165"/>
        <v>0</v>
      </c>
      <c r="W316" s="44">
        <f t="shared" ca="1" si="165"/>
        <v>0</v>
      </c>
      <c r="X316" s="44">
        <f t="shared" ca="1" si="165"/>
        <v>0</v>
      </c>
      <c r="Y316" s="44">
        <f t="shared" ca="1" si="165"/>
        <v>0</v>
      </c>
      <c r="Z316" s="44">
        <f t="shared" ca="1" si="165"/>
        <v>0</v>
      </c>
      <c r="AA316" s="44">
        <f t="shared" ca="1" si="165"/>
        <v>0</v>
      </c>
      <c r="AB316" s="44">
        <f t="shared" ca="1" si="165"/>
        <v>0</v>
      </c>
      <c r="BC316" s="44">
        <f t="shared" ca="1" si="118"/>
        <v>513.83000000000004</v>
      </c>
      <c r="BD316" s="44">
        <f t="shared" ca="1" si="119"/>
        <v>539.61</v>
      </c>
      <c r="BE316" s="44">
        <f t="shared" ca="1" si="120"/>
        <v>449.11</v>
      </c>
      <c r="BF316" s="44">
        <f t="shared" ca="1" si="121"/>
        <v>324.26</v>
      </c>
      <c r="BG316" s="44">
        <f t="shared" ca="1" si="122"/>
        <v>301.98</v>
      </c>
      <c r="BH316" s="44">
        <f t="shared" ca="1" si="123"/>
        <v>322.48</v>
      </c>
      <c r="BI316" s="44">
        <f t="shared" ca="1" si="124"/>
        <v>277.85000000000002</v>
      </c>
      <c r="BJ316" s="44">
        <f t="shared" ca="1" si="125"/>
        <v>230.41</v>
      </c>
      <c r="BK316" s="44">
        <f t="shared" ca="1" si="126"/>
        <v>257.36</v>
      </c>
      <c r="BL316" s="44">
        <f t="shared" ca="1" si="127"/>
        <v>307.76</v>
      </c>
      <c r="BM316" s="44">
        <f t="shared" ca="1" si="128"/>
        <v>290.49</v>
      </c>
      <c r="BN316" s="44">
        <f t="shared" ca="1" si="129"/>
        <v>353.32</v>
      </c>
      <c r="BO316" s="44">
        <f t="shared" ca="1" si="130"/>
        <v>0</v>
      </c>
      <c r="BP316" s="44">
        <f t="shared" ca="1" si="131"/>
        <v>0</v>
      </c>
      <c r="BQ316" s="44">
        <f t="shared" ca="1" si="132"/>
        <v>0</v>
      </c>
      <c r="BR316" s="44">
        <f t="shared" ca="1" si="133"/>
        <v>0</v>
      </c>
      <c r="BS316" s="44">
        <f t="shared" ca="1" si="134"/>
        <v>0</v>
      </c>
      <c r="BT316" s="44">
        <f t="shared" ca="1" si="135"/>
        <v>0</v>
      </c>
      <c r="BU316" s="44">
        <f t="shared" ca="1" si="136"/>
        <v>0</v>
      </c>
      <c r="BV316" s="44">
        <f t="shared" ca="1" si="137"/>
        <v>0</v>
      </c>
      <c r="BW316" s="44">
        <f t="shared" ca="1" si="138"/>
        <v>0</v>
      </c>
      <c r="BX316" s="44">
        <f t="shared" ca="1" si="139"/>
        <v>0</v>
      </c>
      <c r="BY316" s="44">
        <f t="shared" ca="1" si="140"/>
        <v>0</v>
      </c>
      <c r="BZ316" s="44">
        <f t="shared" ca="1" si="141"/>
        <v>0</v>
      </c>
      <c r="CA316" s="44">
        <f t="shared" ca="1" si="142"/>
        <v>0</v>
      </c>
      <c r="CB316" s="44">
        <f t="shared" ca="1" si="143"/>
        <v>0</v>
      </c>
    </row>
    <row r="317" spans="1:80" x14ac:dyDescent="0.25">
      <c r="A317" s="129">
        <v>250</v>
      </c>
      <c r="B317" s="44"/>
      <c r="C317" s="44">
        <f t="shared" ca="1" si="180"/>
        <v>0</v>
      </c>
      <c r="D317" s="44">
        <f t="shared" ca="1" si="180"/>
        <v>0</v>
      </c>
      <c r="E317" s="44">
        <f t="shared" ca="1" si="180"/>
        <v>0</v>
      </c>
      <c r="F317" s="44">
        <f t="shared" ca="1" si="179"/>
        <v>0</v>
      </c>
      <c r="G317" s="44">
        <f t="shared" ca="1" si="179"/>
        <v>0</v>
      </c>
      <c r="H317" s="44">
        <f t="shared" ca="1" si="179"/>
        <v>0</v>
      </c>
      <c r="I317" s="44">
        <f t="shared" ca="1" si="179"/>
        <v>0</v>
      </c>
      <c r="J317" s="44">
        <f t="shared" ca="1" si="179"/>
        <v>0</v>
      </c>
      <c r="K317" s="44">
        <f t="shared" ca="1" si="179"/>
        <v>0</v>
      </c>
      <c r="L317" s="44">
        <f t="shared" ca="1" si="179"/>
        <v>0</v>
      </c>
      <c r="M317" s="44">
        <f t="shared" ca="1" si="179"/>
        <v>0</v>
      </c>
      <c r="N317" s="44">
        <f t="shared" ca="1" si="179"/>
        <v>0</v>
      </c>
      <c r="O317" s="44">
        <f t="shared" ca="1" si="165"/>
        <v>0</v>
      </c>
      <c r="P317" s="44">
        <f t="shared" ca="1" si="165"/>
        <v>0</v>
      </c>
      <c r="Q317" s="44">
        <f t="shared" ca="1" si="165"/>
        <v>0</v>
      </c>
      <c r="R317" s="44">
        <f t="shared" ca="1" si="165"/>
        <v>0</v>
      </c>
      <c r="S317" s="44">
        <f t="shared" ca="1" si="165"/>
        <v>0</v>
      </c>
      <c r="T317" s="44">
        <f t="shared" ca="1" si="165"/>
        <v>0</v>
      </c>
      <c r="U317" s="44">
        <f t="shared" ca="1" si="165"/>
        <v>0</v>
      </c>
      <c r="V317" s="44">
        <f t="shared" ca="1" si="165"/>
        <v>0</v>
      </c>
      <c r="W317" s="44">
        <f t="shared" ca="1" si="165"/>
        <v>0</v>
      </c>
      <c r="X317" s="44">
        <f t="shared" ca="1" si="165"/>
        <v>0</v>
      </c>
      <c r="Y317" s="44">
        <f t="shared" ca="1" si="165"/>
        <v>0</v>
      </c>
      <c r="Z317" s="44">
        <f t="shared" ca="1" si="165"/>
        <v>0</v>
      </c>
      <c r="AA317" s="44">
        <f t="shared" ca="1" si="165"/>
        <v>0</v>
      </c>
      <c r="AB317" s="44">
        <f t="shared" ca="1" si="165"/>
        <v>0</v>
      </c>
      <c r="BC317" s="44">
        <f t="shared" ca="1" si="118"/>
        <v>0</v>
      </c>
      <c r="BD317" s="44">
        <f t="shared" ca="1" si="119"/>
        <v>0</v>
      </c>
      <c r="BE317" s="44">
        <f t="shared" ca="1" si="120"/>
        <v>0</v>
      </c>
      <c r="BF317" s="44">
        <f t="shared" ca="1" si="121"/>
        <v>0</v>
      </c>
      <c r="BG317" s="44">
        <f t="shared" ca="1" si="122"/>
        <v>0</v>
      </c>
      <c r="BH317" s="44">
        <f t="shared" ca="1" si="123"/>
        <v>0</v>
      </c>
      <c r="BI317" s="44">
        <f t="shared" ca="1" si="124"/>
        <v>0</v>
      </c>
      <c r="BJ317" s="44">
        <f t="shared" ca="1" si="125"/>
        <v>0</v>
      </c>
      <c r="BK317" s="44">
        <f t="shared" ca="1" si="126"/>
        <v>0</v>
      </c>
      <c r="BL317" s="44">
        <f t="shared" ca="1" si="127"/>
        <v>0</v>
      </c>
      <c r="BM317" s="44">
        <f t="shared" ca="1" si="128"/>
        <v>0</v>
      </c>
      <c r="BN317" s="44">
        <f t="shared" ca="1" si="129"/>
        <v>0</v>
      </c>
      <c r="BO317" s="44">
        <f t="shared" ca="1" si="130"/>
        <v>0</v>
      </c>
      <c r="BP317" s="44">
        <f t="shared" ca="1" si="131"/>
        <v>0</v>
      </c>
      <c r="BQ317" s="44">
        <f t="shared" ca="1" si="132"/>
        <v>0</v>
      </c>
      <c r="BR317" s="44">
        <f t="shared" ca="1" si="133"/>
        <v>0</v>
      </c>
      <c r="BS317" s="44">
        <f t="shared" ca="1" si="134"/>
        <v>0</v>
      </c>
      <c r="BT317" s="44">
        <f t="shared" ca="1" si="135"/>
        <v>0</v>
      </c>
      <c r="BU317" s="44">
        <f t="shared" ca="1" si="136"/>
        <v>0</v>
      </c>
      <c r="BV317" s="44">
        <f t="shared" ca="1" si="137"/>
        <v>0</v>
      </c>
      <c r="BW317" s="44">
        <f t="shared" ca="1" si="138"/>
        <v>0</v>
      </c>
      <c r="BX317" s="44">
        <f t="shared" ca="1" si="139"/>
        <v>0</v>
      </c>
      <c r="BY317" s="44">
        <f t="shared" ca="1" si="140"/>
        <v>0</v>
      </c>
      <c r="BZ317" s="44">
        <f t="shared" ca="1" si="141"/>
        <v>0</v>
      </c>
      <c r="CA317" s="44">
        <f t="shared" ca="1" si="142"/>
        <v>0</v>
      </c>
      <c r="CB317" s="44">
        <f t="shared" ca="1" si="143"/>
        <v>0</v>
      </c>
    </row>
    <row r="318" spans="1:80" x14ac:dyDescent="0.25">
      <c r="A318" s="129">
        <v>251</v>
      </c>
      <c r="B318" s="44"/>
      <c r="C318" s="44">
        <f t="shared" ca="1" si="180"/>
        <v>307</v>
      </c>
      <c r="D318" s="44">
        <f t="shared" ca="1" si="180"/>
        <v>310</v>
      </c>
      <c r="E318" s="44">
        <f t="shared" ca="1" si="180"/>
        <v>312</v>
      </c>
      <c r="F318" s="44">
        <f t="shared" ca="1" si="179"/>
        <v>234</v>
      </c>
      <c r="G318" s="44">
        <f t="shared" ca="1" si="179"/>
        <v>148</v>
      </c>
      <c r="H318" s="44">
        <f t="shared" ca="1" si="179"/>
        <v>111</v>
      </c>
      <c r="I318" s="44">
        <f t="shared" ca="1" si="179"/>
        <v>87</v>
      </c>
      <c r="J318" s="44">
        <f t="shared" ca="1" si="179"/>
        <v>69</v>
      </c>
      <c r="K318" s="44">
        <f t="shared" ca="1" si="179"/>
        <v>58</v>
      </c>
      <c r="L318" s="44">
        <f t="shared" ca="1" si="179"/>
        <v>69</v>
      </c>
      <c r="M318" s="44">
        <f t="shared" ca="1" si="179"/>
        <v>123</v>
      </c>
      <c r="N318" s="44">
        <f t="shared" ca="1" si="179"/>
        <v>233</v>
      </c>
      <c r="O318" s="44">
        <f t="shared" ca="1" si="165"/>
        <v>0</v>
      </c>
      <c r="P318" s="44">
        <f t="shared" ca="1" si="165"/>
        <v>0</v>
      </c>
      <c r="Q318" s="44">
        <f t="shared" ca="1" si="165"/>
        <v>0</v>
      </c>
      <c r="R318" s="44">
        <f t="shared" ca="1" si="165"/>
        <v>0</v>
      </c>
      <c r="S318" s="44">
        <f t="shared" ca="1" si="165"/>
        <v>0</v>
      </c>
      <c r="T318" s="44">
        <f t="shared" ca="1" si="165"/>
        <v>0</v>
      </c>
      <c r="U318" s="44">
        <f t="shared" ca="1" si="165"/>
        <v>0</v>
      </c>
      <c r="V318" s="44">
        <f t="shared" ca="1" si="165"/>
        <v>0</v>
      </c>
      <c r="W318" s="44">
        <f t="shared" ca="1" si="165"/>
        <v>0</v>
      </c>
      <c r="X318" s="44">
        <f t="shared" ca="1" si="165"/>
        <v>0</v>
      </c>
      <c r="Y318" s="44">
        <f t="shared" ca="1" si="165"/>
        <v>0</v>
      </c>
      <c r="Z318" s="44">
        <f t="shared" ca="1" si="165"/>
        <v>0</v>
      </c>
      <c r="AA318" s="44">
        <f t="shared" ca="1" si="165"/>
        <v>0</v>
      </c>
      <c r="AB318" s="44">
        <f t="shared" ca="1" si="165"/>
        <v>0</v>
      </c>
      <c r="BC318" s="44">
        <f t="shared" ca="1" si="118"/>
        <v>306.91000000000003</v>
      </c>
      <c r="BD318" s="44">
        <f t="shared" ca="1" si="119"/>
        <v>310.13</v>
      </c>
      <c r="BE318" s="44">
        <f t="shared" ca="1" si="120"/>
        <v>312.35000000000002</v>
      </c>
      <c r="BF318" s="44">
        <f t="shared" ca="1" si="121"/>
        <v>234.26</v>
      </c>
      <c r="BG318" s="44">
        <f t="shared" ca="1" si="122"/>
        <v>147.62</v>
      </c>
      <c r="BH318" s="44">
        <f t="shared" ca="1" si="123"/>
        <v>111.32</v>
      </c>
      <c r="BI318" s="44">
        <f t="shared" ca="1" si="124"/>
        <v>87.29</v>
      </c>
      <c r="BJ318" s="44">
        <f t="shared" ca="1" si="125"/>
        <v>68.680000000000007</v>
      </c>
      <c r="BK318" s="44">
        <f t="shared" ca="1" si="126"/>
        <v>58.29</v>
      </c>
      <c r="BL318" s="44">
        <f t="shared" ca="1" si="127"/>
        <v>69.41</v>
      </c>
      <c r="BM318" s="44">
        <f t="shared" ca="1" si="128"/>
        <v>123.09</v>
      </c>
      <c r="BN318" s="44">
        <f t="shared" ca="1" si="129"/>
        <v>233.47</v>
      </c>
      <c r="BO318" s="44">
        <f t="shared" ca="1" si="130"/>
        <v>0</v>
      </c>
      <c r="BP318" s="44">
        <f t="shared" ca="1" si="131"/>
        <v>0</v>
      </c>
      <c r="BQ318" s="44">
        <f t="shared" ca="1" si="132"/>
        <v>0</v>
      </c>
      <c r="BR318" s="44">
        <f t="shared" ca="1" si="133"/>
        <v>0</v>
      </c>
      <c r="BS318" s="44">
        <f t="shared" ca="1" si="134"/>
        <v>0</v>
      </c>
      <c r="BT318" s="44">
        <f t="shared" ca="1" si="135"/>
        <v>0</v>
      </c>
      <c r="BU318" s="44">
        <f t="shared" ca="1" si="136"/>
        <v>0</v>
      </c>
      <c r="BV318" s="44">
        <f t="shared" ca="1" si="137"/>
        <v>0</v>
      </c>
      <c r="BW318" s="44">
        <f t="shared" ca="1" si="138"/>
        <v>0</v>
      </c>
      <c r="BX318" s="44">
        <f t="shared" ca="1" si="139"/>
        <v>0</v>
      </c>
      <c r="BY318" s="44">
        <f t="shared" ca="1" si="140"/>
        <v>0</v>
      </c>
      <c r="BZ318" s="44">
        <f t="shared" ca="1" si="141"/>
        <v>0</v>
      </c>
      <c r="CA318" s="44">
        <f t="shared" ca="1" si="142"/>
        <v>0</v>
      </c>
      <c r="CB318" s="44">
        <f t="shared" ca="1" si="143"/>
        <v>0</v>
      </c>
    </row>
    <row r="319" spans="1:80" x14ac:dyDescent="0.25">
      <c r="A319" s="129">
        <v>252</v>
      </c>
      <c r="B319" s="44"/>
      <c r="C319" s="44">
        <f t="shared" ca="1" si="180"/>
        <v>99</v>
      </c>
      <c r="D319" s="44">
        <f t="shared" ca="1" si="180"/>
        <v>113</v>
      </c>
      <c r="E319" s="44">
        <f t="shared" ca="1" si="180"/>
        <v>111</v>
      </c>
      <c r="F319" s="44">
        <f t="shared" ca="1" si="179"/>
        <v>89</v>
      </c>
      <c r="G319" s="44">
        <f t="shared" ca="1" si="179"/>
        <v>66</v>
      </c>
      <c r="H319" s="44">
        <f t="shared" ca="1" si="179"/>
        <v>57</v>
      </c>
      <c r="I319" s="44">
        <f t="shared" ca="1" si="179"/>
        <v>51</v>
      </c>
      <c r="J319" s="44">
        <f t="shared" ca="1" si="179"/>
        <v>47</v>
      </c>
      <c r="K319" s="44">
        <f t="shared" ca="1" si="179"/>
        <v>47</v>
      </c>
      <c r="L319" s="44">
        <f t="shared" ca="1" si="179"/>
        <v>52</v>
      </c>
      <c r="M319" s="44">
        <f t="shared" ca="1" si="179"/>
        <v>61</v>
      </c>
      <c r="N319" s="44">
        <f t="shared" ca="1" si="179"/>
        <v>80</v>
      </c>
      <c r="O319" s="44">
        <f t="shared" ca="1" si="165"/>
        <v>0</v>
      </c>
      <c r="P319" s="44">
        <f t="shared" ca="1" si="165"/>
        <v>0</v>
      </c>
      <c r="Q319" s="44">
        <f t="shared" ca="1" si="165"/>
        <v>0</v>
      </c>
      <c r="R319" s="44">
        <f t="shared" ca="1" si="165"/>
        <v>0</v>
      </c>
      <c r="S319" s="44">
        <f t="shared" ca="1" si="165"/>
        <v>0</v>
      </c>
      <c r="T319" s="44">
        <f t="shared" ca="1" si="165"/>
        <v>0</v>
      </c>
      <c r="U319" s="44">
        <f t="shared" ca="1" si="165"/>
        <v>0</v>
      </c>
      <c r="V319" s="44">
        <f t="shared" ca="1" si="165"/>
        <v>0</v>
      </c>
      <c r="W319" s="44">
        <f t="shared" ca="1" si="165"/>
        <v>0</v>
      </c>
      <c r="X319" s="44">
        <f t="shared" ca="1" si="165"/>
        <v>0</v>
      </c>
      <c r="Y319" s="44">
        <f t="shared" ca="1" si="165"/>
        <v>0</v>
      </c>
      <c r="Z319" s="44">
        <f t="shared" ca="1" si="165"/>
        <v>0</v>
      </c>
      <c r="AA319" s="44">
        <f t="shared" ca="1" si="165"/>
        <v>0</v>
      </c>
      <c r="AB319" s="44">
        <f t="shared" ca="1" si="165"/>
        <v>0</v>
      </c>
      <c r="BC319" s="44">
        <f t="shared" ca="1" si="118"/>
        <v>99.42</v>
      </c>
      <c r="BD319" s="44">
        <f t="shared" ca="1" si="119"/>
        <v>112.82</v>
      </c>
      <c r="BE319" s="44">
        <f t="shared" ca="1" si="120"/>
        <v>110.75</v>
      </c>
      <c r="BF319" s="44">
        <f t="shared" ca="1" si="121"/>
        <v>88.6</v>
      </c>
      <c r="BG319" s="44">
        <f t="shared" ca="1" si="122"/>
        <v>66.39</v>
      </c>
      <c r="BH319" s="44">
        <f t="shared" ca="1" si="123"/>
        <v>56.74</v>
      </c>
      <c r="BI319" s="44">
        <f t="shared" ca="1" si="124"/>
        <v>50.92</v>
      </c>
      <c r="BJ319" s="44">
        <f t="shared" ca="1" si="125"/>
        <v>47.03</v>
      </c>
      <c r="BK319" s="44">
        <f t="shared" ca="1" si="126"/>
        <v>47.32</v>
      </c>
      <c r="BL319" s="44">
        <f t="shared" ca="1" si="127"/>
        <v>51.96</v>
      </c>
      <c r="BM319" s="44">
        <f t="shared" ca="1" si="128"/>
        <v>61.15</v>
      </c>
      <c r="BN319" s="44">
        <f t="shared" ca="1" si="129"/>
        <v>79.680000000000007</v>
      </c>
      <c r="BO319" s="44">
        <f t="shared" ca="1" si="130"/>
        <v>0</v>
      </c>
      <c r="BP319" s="44">
        <f t="shared" ca="1" si="131"/>
        <v>0</v>
      </c>
      <c r="BQ319" s="44">
        <f t="shared" ca="1" si="132"/>
        <v>0</v>
      </c>
      <c r="BR319" s="44">
        <f t="shared" ca="1" si="133"/>
        <v>0</v>
      </c>
      <c r="BS319" s="44">
        <f t="shared" ca="1" si="134"/>
        <v>0</v>
      </c>
      <c r="BT319" s="44">
        <f t="shared" ca="1" si="135"/>
        <v>0</v>
      </c>
      <c r="BU319" s="44">
        <f t="shared" ca="1" si="136"/>
        <v>0</v>
      </c>
      <c r="BV319" s="44">
        <f t="shared" ca="1" si="137"/>
        <v>0</v>
      </c>
      <c r="BW319" s="44">
        <f t="shared" ca="1" si="138"/>
        <v>0</v>
      </c>
      <c r="BX319" s="44">
        <f t="shared" ca="1" si="139"/>
        <v>0</v>
      </c>
      <c r="BY319" s="44">
        <f t="shared" ca="1" si="140"/>
        <v>0</v>
      </c>
      <c r="BZ319" s="44">
        <f t="shared" ca="1" si="141"/>
        <v>0</v>
      </c>
      <c r="CA319" s="44">
        <f t="shared" ca="1" si="142"/>
        <v>0</v>
      </c>
      <c r="CB319" s="44">
        <f t="shared" ca="1" si="143"/>
        <v>0</v>
      </c>
    </row>
    <row r="320" spans="1:80" x14ac:dyDescent="0.25">
      <c r="A320" s="129">
        <v>253</v>
      </c>
      <c r="B320" s="44"/>
      <c r="C320" s="44">
        <f t="shared" ca="1" si="180"/>
        <v>1693</v>
      </c>
      <c r="D320" s="44">
        <f t="shared" ca="1" si="180"/>
        <v>1929</v>
      </c>
      <c r="E320" s="44">
        <f t="shared" ca="1" si="180"/>
        <v>1812</v>
      </c>
      <c r="F320" s="44">
        <f t="shared" ca="1" si="179"/>
        <v>1307</v>
      </c>
      <c r="G320" s="44">
        <f t="shared" ca="1" si="179"/>
        <v>690</v>
      </c>
      <c r="H320" s="44">
        <f t="shared" ca="1" si="179"/>
        <v>465</v>
      </c>
      <c r="I320" s="44">
        <f t="shared" ca="1" si="179"/>
        <v>351</v>
      </c>
      <c r="J320" s="44">
        <f t="shared" ca="1" si="179"/>
        <v>273</v>
      </c>
      <c r="K320" s="44">
        <f t="shared" ca="1" si="179"/>
        <v>256</v>
      </c>
      <c r="L320" s="44">
        <f t="shared" ca="1" si="179"/>
        <v>365</v>
      </c>
      <c r="M320" s="44">
        <f t="shared" ca="1" si="179"/>
        <v>672</v>
      </c>
      <c r="N320" s="44">
        <f t="shared" ca="1" si="179"/>
        <v>1267</v>
      </c>
      <c r="O320" s="44">
        <f t="shared" ca="1" si="165"/>
        <v>0</v>
      </c>
      <c r="P320" s="44">
        <f t="shared" ca="1" si="165"/>
        <v>0</v>
      </c>
      <c r="Q320" s="44">
        <f t="shared" ca="1" si="165"/>
        <v>0</v>
      </c>
      <c r="R320" s="44">
        <f t="shared" ca="1" si="165"/>
        <v>0</v>
      </c>
      <c r="S320" s="44">
        <f t="shared" ca="1" si="165"/>
        <v>0</v>
      </c>
      <c r="T320" s="44">
        <f t="shared" ca="1" si="165"/>
        <v>0</v>
      </c>
      <c r="U320" s="44">
        <f t="shared" ca="1" si="165"/>
        <v>0</v>
      </c>
      <c r="V320" s="44">
        <f t="shared" ca="1" si="165"/>
        <v>0</v>
      </c>
      <c r="W320" s="44">
        <f t="shared" ca="1" si="165"/>
        <v>0</v>
      </c>
      <c r="X320" s="44">
        <f t="shared" ca="1" si="165"/>
        <v>0</v>
      </c>
      <c r="Y320" s="44">
        <f t="shared" ca="1" si="165"/>
        <v>0</v>
      </c>
      <c r="Z320" s="44">
        <f t="shared" ca="1" si="165"/>
        <v>0</v>
      </c>
      <c r="AA320" s="44">
        <f t="shared" ca="1" si="165"/>
        <v>0</v>
      </c>
      <c r="AB320" s="44">
        <f t="shared" ca="1" si="165"/>
        <v>0</v>
      </c>
      <c r="BC320" s="44">
        <f t="shared" ca="1" si="118"/>
        <v>1693.14</v>
      </c>
      <c r="BD320" s="44">
        <f t="shared" ca="1" si="119"/>
        <v>1928.59</v>
      </c>
      <c r="BE320" s="44">
        <f t="shared" ca="1" si="120"/>
        <v>1811.95</v>
      </c>
      <c r="BF320" s="44">
        <f t="shared" ca="1" si="121"/>
        <v>1306.95</v>
      </c>
      <c r="BG320" s="44">
        <f t="shared" ca="1" si="122"/>
        <v>689.59</v>
      </c>
      <c r="BH320" s="44">
        <f t="shared" ca="1" si="123"/>
        <v>465.29</v>
      </c>
      <c r="BI320" s="44">
        <f t="shared" ca="1" si="124"/>
        <v>350.74</v>
      </c>
      <c r="BJ320" s="44">
        <f t="shared" ca="1" si="125"/>
        <v>273.01</v>
      </c>
      <c r="BK320" s="44">
        <f t="shared" ca="1" si="126"/>
        <v>255.96</v>
      </c>
      <c r="BL320" s="44">
        <f t="shared" ca="1" si="127"/>
        <v>365.2</v>
      </c>
      <c r="BM320" s="44">
        <f t="shared" ca="1" si="128"/>
        <v>671.97</v>
      </c>
      <c r="BN320" s="44">
        <f t="shared" ca="1" si="129"/>
        <v>1267</v>
      </c>
      <c r="BO320" s="44">
        <f t="shared" ca="1" si="130"/>
        <v>0</v>
      </c>
      <c r="BP320" s="44">
        <f t="shared" ca="1" si="131"/>
        <v>0</v>
      </c>
      <c r="BQ320" s="44">
        <f t="shared" ca="1" si="132"/>
        <v>0</v>
      </c>
      <c r="BR320" s="44">
        <f t="shared" ca="1" si="133"/>
        <v>0</v>
      </c>
      <c r="BS320" s="44">
        <f t="shared" ca="1" si="134"/>
        <v>0</v>
      </c>
      <c r="BT320" s="44">
        <f t="shared" ca="1" si="135"/>
        <v>0</v>
      </c>
      <c r="BU320" s="44">
        <f t="shared" ca="1" si="136"/>
        <v>0</v>
      </c>
      <c r="BV320" s="44">
        <f t="shared" ca="1" si="137"/>
        <v>0</v>
      </c>
      <c r="BW320" s="44">
        <f t="shared" ca="1" si="138"/>
        <v>0</v>
      </c>
      <c r="BX320" s="44">
        <f t="shared" ca="1" si="139"/>
        <v>0</v>
      </c>
      <c r="BY320" s="44">
        <f t="shared" ca="1" si="140"/>
        <v>0</v>
      </c>
      <c r="BZ320" s="44">
        <f t="shared" ca="1" si="141"/>
        <v>0</v>
      </c>
      <c r="CA320" s="44">
        <f t="shared" ca="1" si="142"/>
        <v>0</v>
      </c>
      <c r="CB320" s="44">
        <f t="shared" ca="1" si="143"/>
        <v>0</v>
      </c>
    </row>
    <row r="321" spans="1:80" x14ac:dyDescent="0.25">
      <c r="A321" s="129">
        <v>254</v>
      </c>
      <c r="B321" s="44"/>
      <c r="C321" s="44">
        <f t="shared" ca="1" si="180"/>
        <v>154</v>
      </c>
      <c r="D321" s="44">
        <f t="shared" ca="1" si="180"/>
        <v>149</v>
      </c>
      <c r="E321" s="44">
        <f t="shared" ca="1" si="180"/>
        <v>150</v>
      </c>
      <c r="F321" s="44">
        <f t="shared" ca="1" si="179"/>
        <v>126</v>
      </c>
      <c r="G321" s="44">
        <f t="shared" ca="1" si="179"/>
        <v>76</v>
      </c>
      <c r="H321" s="44">
        <f t="shared" ca="1" si="179"/>
        <v>52</v>
      </c>
      <c r="I321" s="44">
        <f t="shared" ref="I321:N363" ca="1" si="181">IF(BI321&lt;=0,0,MAX(1,ROUND(BI321,0)))</f>
        <v>52</v>
      </c>
      <c r="J321" s="44">
        <f t="shared" ca="1" si="181"/>
        <v>42</v>
      </c>
      <c r="K321" s="44">
        <f t="shared" ca="1" si="181"/>
        <v>29</v>
      </c>
      <c r="L321" s="44">
        <f t="shared" ca="1" si="181"/>
        <v>34</v>
      </c>
      <c r="M321" s="44">
        <f t="shared" ca="1" si="181"/>
        <v>94</v>
      </c>
      <c r="N321" s="44">
        <f t="shared" ca="1" si="181"/>
        <v>195</v>
      </c>
      <c r="O321" s="44">
        <f t="shared" ca="1" si="165"/>
        <v>0</v>
      </c>
      <c r="P321" s="44">
        <f t="shared" ca="1" si="165"/>
        <v>0</v>
      </c>
      <c r="Q321" s="44">
        <f t="shared" ca="1" si="165"/>
        <v>0</v>
      </c>
      <c r="R321" s="44">
        <f t="shared" ca="1" si="165"/>
        <v>0</v>
      </c>
      <c r="S321" s="44">
        <f t="shared" ca="1" si="165"/>
        <v>0</v>
      </c>
      <c r="T321" s="44">
        <f t="shared" ca="1" si="165"/>
        <v>0</v>
      </c>
      <c r="U321" s="44">
        <f t="shared" ca="1" si="165"/>
        <v>0</v>
      </c>
      <c r="V321" s="44">
        <f t="shared" ca="1" si="165"/>
        <v>0</v>
      </c>
      <c r="W321" s="44">
        <f t="shared" ca="1" si="165"/>
        <v>0</v>
      </c>
      <c r="X321" s="44">
        <f t="shared" ca="1" si="165"/>
        <v>0</v>
      </c>
      <c r="Y321" s="44">
        <f t="shared" ca="1" si="165"/>
        <v>0</v>
      </c>
      <c r="Z321" s="44">
        <f t="shared" ca="1" si="165"/>
        <v>0</v>
      </c>
      <c r="AA321" s="44">
        <f t="shared" ca="1" si="165"/>
        <v>0</v>
      </c>
      <c r="AB321" s="44">
        <f t="shared" ca="1" si="165"/>
        <v>0</v>
      </c>
      <c r="BC321" s="44">
        <f t="shared" ca="1" si="118"/>
        <v>153.61000000000001</v>
      </c>
      <c r="BD321" s="44">
        <f t="shared" ca="1" si="119"/>
        <v>149.07</v>
      </c>
      <c r="BE321" s="44">
        <f t="shared" ca="1" si="120"/>
        <v>149.88</v>
      </c>
      <c r="BF321" s="44">
        <f t="shared" ca="1" si="121"/>
        <v>126.13</v>
      </c>
      <c r="BG321" s="44">
        <f t="shared" ca="1" si="122"/>
        <v>75.8</v>
      </c>
      <c r="BH321" s="44">
        <f t="shared" ca="1" si="123"/>
        <v>51.99</v>
      </c>
      <c r="BI321" s="44">
        <f t="shared" ca="1" si="124"/>
        <v>52.33</v>
      </c>
      <c r="BJ321" s="44">
        <f t="shared" ca="1" si="125"/>
        <v>42.35</v>
      </c>
      <c r="BK321" s="44">
        <f t="shared" ca="1" si="126"/>
        <v>28.63</v>
      </c>
      <c r="BL321" s="44">
        <f t="shared" ca="1" si="127"/>
        <v>33.71</v>
      </c>
      <c r="BM321" s="44">
        <f t="shared" ca="1" si="128"/>
        <v>93.77</v>
      </c>
      <c r="BN321" s="44">
        <f t="shared" ca="1" si="129"/>
        <v>195.16</v>
      </c>
      <c r="BO321" s="44">
        <f t="shared" ca="1" si="130"/>
        <v>0</v>
      </c>
      <c r="BP321" s="44">
        <f t="shared" ca="1" si="131"/>
        <v>0</v>
      </c>
      <c r="BQ321" s="44">
        <f t="shared" ca="1" si="132"/>
        <v>0</v>
      </c>
      <c r="BR321" s="44">
        <f t="shared" ca="1" si="133"/>
        <v>0</v>
      </c>
      <c r="BS321" s="44">
        <f t="shared" ca="1" si="134"/>
        <v>0</v>
      </c>
      <c r="BT321" s="44">
        <f t="shared" ca="1" si="135"/>
        <v>0</v>
      </c>
      <c r="BU321" s="44">
        <f t="shared" ca="1" si="136"/>
        <v>0</v>
      </c>
      <c r="BV321" s="44">
        <f t="shared" ca="1" si="137"/>
        <v>0</v>
      </c>
      <c r="BW321" s="44">
        <f t="shared" ca="1" si="138"/>
        <v>0</v>
      </c>
      <c r="BX321" s="44">
        <f t="shared" ca="1" si="139"/>
        <v>0</v>
      </c>
      <c r="BY321" s="44">
        <f t="shared" ca="1" si="140"/>
        <v>0</v>
      </c>
      <c r="BZ321" s="44">
        <f t="shared" ca="1" si="141"/>
        <v>0</v>
      </c>
      <c r="CA321" s="44">
        <f t="shared" ca="1" si="142"/>
        <v>0</v>
      </c>
      <c r="CB321" s="44">
        <f t="shared" ca="1" si="143"/>
        <v>0</v>
      </c>
    </row>
    <row r="322" spans="1:80" x14ac:dyDescent="0.25">
      <c r="A322" s="129">
        <v>255</v>
      </c>
      <c r="B322" s="44"/>
      <c r="C322" s="44">
        <f t="shared" ca="1" si="180"/>
        <v>330</v>
      </c>
      <c r="D322" s="44">
        <f t="shared" ca="1" si="180"/>
        <v>230</v>
      </c>
      <c r="E322" s="44">
        <f t="shared" ca="1" si="180"/>
        <v>203</v>
      </c>
      <c r="F322" s="44">
        <f t="shared" ca="1" si="180"/>
        <v>126</v>
      </c>
      <c r="G322" s="44">
        <f t="shared" ca="1" si="180"/>
        <v>66</v>
      </c>
      <c r="H322" s="44">
        <f t="shared" ca="1" si="180"/>
        <v>50</v>
      </c>
      <c r="I322" s="44">
        <f t="shared" ca="1" si="181"/>
        <v>41</v>
      </c>
      <c r="J322" s="44">
        <f t="shared" ca="1" si="181"/>
        <v>34</v>
      </c>
      <c r="K322" s="44">
        <f t="shared" ca="1" si="181"/>
        <v>33</v>
      </c>
      <c r="L322" s="44">
        <f t="shared" ca="1" si="181"/>
        <v>63</v>
      </c>
      <c r="M322" s="44">
        <f t="shared" ca="1" si="181"/>
        <v>192</v>
      </c>
      <c r="N322" s="44">
        <f t="shared" ca="1" si="181"/>
        <v>344</v>
      </c>
      <c r="O322" s="44">
        <f t="shared" ca="1" si="165"/>
        <v>0</v>
      </c>
      <c r="P322" s="44">
        <f t="shared" ca="1" si="165"/>
        <v>0</v>
      </c>
      <c r="Q322" s="44">
        <f t="shared" ca="1" si="165"/>
        <v>0</v>
      </c>
      <c r="R322" s="44">
        <f t="shared" ca="1" si="165"/>
        <v>0</v>
      </c>
      <c r="S322" s="44">
        <f t="shared" ca="1" si="165"/>
        <v>0</v>
      </c>
      <c r="T322" s="44">
        <f t="shared" ca="1" si="165"/>
        <v>0</v>
      </c>
      <c r="U322" s="44">
        <f t="shared" ca="1" si="165"/>
        <v>0</v>
      </c>
      <c r="V322" s="44">
        <f t="shared" ca="1" si="165"/>
        <v>0</v>
      </c>
      <c r="W322" s="44">
        <f t="shared" ca="1" si="165"/>
        <v>0</v>
      </c>
      <c r="X322" s="44">
        <f t="shared" ca="1" si="165"/>
        <v>0</v>
      </c>
      <c r="Y322" s="44">
        <f t="shared" ca="1" si="165"/>
        <v>0</v>
      </c>
      <c r="Z322" s="44">
        <f t="shared" ca="1" si="165"/>
        <v>0</v>
      </c>
      <c r="AA322" s="44">
        <f t="shared" ca="1" si="165"/>
        <v>0</v>
      </c>
      <c r="AB322" s="44">
        <f t="shared" ca="1" si="165"/>
        <v>0</v>
      </c>
      <c r="BC322" s="44">
        <f t="shared" ca="1" si="118"/>
        <v>330.09</v>
      </c>
      <c r="BD322" s="44">
        <f t="shared" ca="1" si="119"/>
        <v>229.87</v>
      </c>
      <c r="BE322" s="44">
        <f t="shared" ca="1" si="120"/>
        <v>203.4</v>
      </c>
      <c r="BF322" s="44">
        <f t="shared" ca="1" si="121"/>
        <v>125.77</v>
      </c>
      <c r="BG322" s="44">
        <f t="shared" ca="1" si="122"/>
        <v>66.45</v>
      </c>
      <c r="BH322" s="44">
        <f t="shared" ca="1" si="123"/>
        <v>49.77</v>
      </c>
      <c r="BI322" s="44">
        <f t="shared" ca="1" si="124"/>
        <v>41.13</v>
      </c>
      <c r="BJ322" s="44">
        <f t="shared" ca="1" si="125"/>
        <v>34.24</v>
      </c>
      <c r="BK322" s="44">
        <f t="shared" ca="1" si="126"/>
        <v>32.950000000000003</v>
      </c>
      <c r="BL322" s="44">
        <f t="shared" ca="1" si="127"/>
        <v>63.28</v>
      </c>
      <c r="BM322" s="44">
        <f t="shared" ca="1" si="128"/>
        <v>191.88</v>
      </c>
      <c r="BN322" s="44">
        <f t="shared" ca="1" si="129"/>
        <v>344.47</v>
      </c>
      <c r="BO322" s="44">
        <f t="shared" ca="1" si="130"/>
        <v>0</v>
      </c>
      <c r="BP322" s="44">
        <f t="shared" ca="1" si="131"/>
        <v>0</v>
      </c>
      <c r="BQ322" s="44">
        <f t="shared" ca="1" si="132"/>
        <v>0</v>
      </c>
      <c r="BR322" s="44">
        <f t="shared" ca="1" si="133"/>
        <v>0</v>
      </c>
      <c r="BS322" s="44">
        <f t="shared" ca="1" si="134"/>
        <v>0</v>
      </c>
      <c r="BT322" s="44">
        <f t="shared" ca="1" si="135"/>
        <v>0</v>
      </c>
      <c r="BU322" s="44">
        <f t="shared" ca="1" si="136"/>
        <v>0</v>
      </c>
      <c r="BV322" s="44">
        <f t="shared" ca="1" si="137"/>
        <v>0</v>
      </c>
      <c r="BW322" s="44">
        <f t="shared" ca="1" si="138"/>
        <v>0</v>
      </c>
      <c r="BX322" s="44">
        <f t="shared" ca="1" si="139"/>
        <v>0</v>
      </c>
      <c r="BY322" s="44">
        <f t="shared" ca="1" si="140"/>
        <v>0</v>
      </c>
      <c r="BZ322" s="44">
        <f t="shared" ca="1" si="141"/>
        <v>0</v>
      </c>
      <c r="CA322" s="44">
        <f t="shared" ca="1" si="142"/>
        <v>0</v>
      </c>
      <c r="CB322" s="44">
        <f t="shared" ca="1" si="143"/>
        <v>0</v>
      </c>
    </row>
    <row r="323" spans="1:80" x14ac:dyDescent="0.25">
      <c r="A323" s="129">
        <v>256</v>
      </c>
      <c r="B323" s="44"/>
      <c r="C323" s="44">
        <f t="shared" ca="1" si="180"/>
        <v>0</v>
      </c>
      <c r="D323" s="44">
        <f t="shared" ca="1" si="180"/>
        <v>0</v>
      </c>
      <c r="E323" s="44">
        <f t="shared" ca="1" si="180"/>
        <v>0</v>
      </c>
      <c r="F323" s="44">
        <f t="shared" ca="1" si="180"/>
        <v>0</v>
      </c>
      <c r="G323" s="44">
        <f t="shared" ca="1" si="180"/>
        <v>0</v>
      </c>
      <c r="H323" s="44">
        <f t="shared" ca="1" si="180"/>
        <v>0</v>
      </c>
      <c r="I323" s="44">
        <f t="shared" ca="1" si="181"/>
        <v>0</v>
      </c>
      <c r="J323" s="44">
        <f t="shared" ca="1" si="181"/>
        <v>0</v>
      </c>
      <c r="K323" s="44">
        <f t="shared" ca="1" si="181"/>
        <v>0</v>
      </c>
      <c r="L323" s="44">
        <f t="shared" ca="1" si="181"/>
        <v>0</v>
      </c>
      <c r="M323" s="44">
        <f t="shared" ca="1" si="181"/>
        <v>0</v>
      </c>
      <c r="N323" s="44">
        <f t="shared" ca="1" si="181"/>
        <v>0</v>
      </c>
      <c r="O323" s="44">
        <f t="shared" ca="1" si="165"/>
        <v>0</v>
      </c>
      <c r="P323" s="44">
        <f t="shared" ca="1" si="165"/>
        <v>0</v>
      </c>
      <c r="Q323" s="44">
        <f t="shared" ca="1" si="165"/>
        <v>0</v>
      </c>
      <c r="R323" s="44">
        <f t="shared" ca="1" si="165"/>
        <v>0</v>
      </c>
      <c r="S323" s="44">
        <f t="shared" ca="1" si="165"/>
        <v>0</v>
      </c>
      <c r="T323" s="44">
        <f t="shared" ca="1" si="165"/>
        <v>0</v>
      </c>
      <c r="U323" s="44">
        <f t="shared" ca="1" si="165"/>
        <v>0</v>
      </c>
      <c r="V323" s="44">
        <f t="shared" ca="1" si="165"/>
        <v>0</v>
      </c>
      <c r="W323" s="44">
        <f t="shared" ca="1" si="165"/>
        <v>0</v>
      </c>
      <c r="X323" s="44">
        <f t="shared" ca="1" si="165"/>
        <v>0</v>
      </c>
      <c r="Y323" s="44">
        <f t="shared" ca="1" si="165"/>
        <v>0</v>
      </c>
      <c r="Z323" s="44">
        <f t="shared" ca="1" si="165"/>
        <v>0</v>
      </c>
      <c r="AA323" s="44">
        <f t="shared" ca="1" si="165"/>
        <v>0</v>
      </c>
      <c r="AB323" s="44">
        <f t="shared" ca="1" si="165"/>
        <v>0</v>
      </c>
      <c r="BC323" s="44">
        <f t="shared" ca="1" si="118"/>
        <v>0</v>
      </c>
      <c r="BD323" s="44">
        <f t="shared" ca="1" si="119"/>
        <v>0</v>
      </c>
      <c r="BE323" s="44">
        <f t="shared" ca="1" si="120"/>
        <v>0</v>
      </c>
      <c r="BF323" s="44">
        <f t="shared" ca="1" si="121"/>
        <v>0</v>
      </c>
      <c r="BG323" s="44">
        <f t="shared" ca="1" si="122"/>
        <v>0</v>
      </c>
      <c r="BH323" s="44">
        <f t="shared" ca="1" si="123"/>
        <v>0</v>
      </c>
      <c r="BI323" s="44">
        <f t="shared" ca="1" si="124"/>
        <v>0</v>
      </c>
      <c r="BJ323" s="44">
        <f t="shared" ca="1" si="125"/>
        <v>0</v>
      </c>
      <c r="BK323" s="44">
        <f t="shared" ca="1" si="126"/>
        <v>0</v>
      </c>
      <c r="BL323" s="44">
        <f t="shared" ca="1" si="127"/>
        <v>0</v>
      </c>
      <c r="BM323" s="44">
        <f t="shared" ca="1" si="128"/>
        <v>0</v>
      </c>
      <c r="BN323" s="44">
        <f t="shared" ca="1" si="129"/>
        <v>0</v>
      </c>
      <c r="BO323" s="44">
        <f t="shared" ca="1" si="130"/>
        <v>0</v>
      </c>
      <c r="BP323" s="44">
        <f t="shared" ca="1" si="131"/>
        <v>0</v>
      </c>
      <c r="BQ323" s="44">
        <f t="shared" ca="1" si="132"/>
        <v>0</v>
      </c>
      <c r="BR323" s="44">
        <f t="shared" ca="1" si="133"/>
        <v>0</v>
      </c>
      <c r="BS323" s="44">
        <f t="shared" ca="1" si="134"/>
        <v>0</v>
      </c>
      <c r="BT323" s="44">
        <f t="shared" ca="1" si="135"/>
        <v>0</v>
      </c>
      <c r="BU323" s="44">
        <f t="shared" ca="1" si="136"/>
        <v>0</v>
      </c>
      <c r="BV323" s="44">
        <f t="shared" ca="1" si="137"/>
        <v>0</v>
      </c>
      <c r="BW323" s="44">
        <f t="shared" ca="1" si="138"/>
        <v>0</v>
      </c>
      <c r="BX323" s="44">
        <f t="shared" ca="1" si="139"/>
        <v>0</v>
      </c>
      <c r="BY323" s="44">
        <f t="shared" ca="1" si="140"/>
        <v>0</v>
      </c>
      <c r="BZ323" s="44">
        <f t="shared" ca="1" si="141"/>
        <v>0</v>
      </c>
      <c r="CA323" s="44">
        <f t="shared" ca="1" si="142"/>
        <v>0</v>
      </c>
      <c r="CB323" s="44">
        <f t="shared" ca="1" si="143"/>
        <v>0</v>
      </c>
    </row>
    <row r="324" spans="1:80" x14ac:dyDescent="0.25">
      <c r="A324" s="129">
        <v>257</v>
      </c>
      <c r="B324" s="44"/>
      <c r="C324" s="44">
        <f t="shared" ca="1" si="180"/>
        <v>3023</v>
      </c>
      <c r="D324" s="44">
        <f t="shared" ca="1" si="180"/>
        <v>3401</v>
      </c>
      <c r="E324" s="44">
        <f t="shared" ca="1" si="180"/>
        <v>3281</v>
      </c>
      <c r="F324" s="44">
        <f t="shared" ca="1" si="180"/>
        <v>2331</v>
      </c>
      <c r="G324" s="44">
        <f t="shared" ca="1" si="180"/>
        <v>1156</v>
      </c>
      <c r="H324" s="44">
        <f t="shared" ca="1" si="180"/>
        <v>755</v>
      </c>
      <c r="I324" s="44">
        <f t="shared" ca="1" si="181"/>
        <v>575</v>
      </c>
      <c r="J324" s="44">
        <f t="shared" ca="1" si="181"/>
        <v>459</v>
      </c>
      <c r="K324" s="44">
        <f t="shared" ca="1" si="181"/>
        <v>436</v>
      </c>
      <c r="L324" s="44">
        <f t="shared" ca="1" si="181"/>
        <v>600</v>
      </c>
      <c r="M324" s="44">
        <f t="shared" ca="1" si="181"/>
        <v>1149</v>
      </c>
      <c r="N324" s="44">
        <f t="shared" ca="1" si="181"/>
        <v>2260</v>
      </c>
      <c r="O324" s="44">
        <f t="shared" ca="1" si="165"/>
        <v>0</v>
      </c>
      <c r="P324" s="44">
        <f t="shared" ca="1" si="165"/>
        <v>0</v>
      </c>
      <c r="Q324" s="44">
        <f t="shared" ca="1" si="165"/>
        <v>0</v>
      </c>
      <c r="R324" s="44">
        <f t="shared" ca="1" si="165"/>
        <v>0</v>
      </c>
      <c r="S324" s="44">
        <f t="shared" ca="1" si="165"/>
        <v>0</v>
      </c>
      <c r="T324" s="44">
        <f t="shared" ca="1" si="165"/>
        <v>0</v>
      </c>
      <c r="U324" s="44">
        <f t="shared" ca="1" si="165"/>
        <v>0</v>
      </c>
      <c r="V324" s="44">
        <f t="shared" ca="1" si="165"/>
        <v>0</v>
      </c>
      <c r="W324" s="44">
        <f t="shared" ca="1" si="165"/>
        <v>0</v>
      </c>
      <c r="X324" s="44">
        <f t="shared" ca="1" si="165"/>
        <v>0</v>
      </c>
      <c r="Y324" s="44">
        <f t="shared" ca="1" si="165"/>
        <v>0</v>
      </c>
      <c r="Z324" s="44">
        <f t="shared" ca="1" si="165"/>
        <v>0</v>
      </c>
      <c r="AA324" s="44">
        <f t="shared" ca="1" si="165"/>
        <v>0</v>
      </c>
      <c r="AB324" s="44">
        <f t="shared" ca="1" si="165"/>
        <v>0</v>
      </c>
      <c r="BC324" s="44">
        <f t="shared" ref="BC324:BC387" ca="1" si="182" xml:space="preserve">
 INDEX(
  INDIRECT(
   IF(C$13="E",
    $AE$68,
    IF(
     AND(TODAY()&lt;=C$14,_tipo="Diario"),$AE$70,     $AE$69
    )
   )
  ),$A324,C$67)</f>
        <v>3022.73</v>
      </c>
      <c r="BD324" s="44">
        <f t="shared" ref="BD324:BD387" ca="1" si="183" xml:space="preserve">
 INDEX(
  INDIRECT(
   IF(D$13="E",
    $AE$68,
    IF(
     AND(TODAY()&lt;=D$14,_tipo="Diario"),$AE$70,     $AE$69
    )
   )
  ),$A324,D$67)</f>
        <v>3401.17</v>
      </c>
      <c r="BE324" s="44">
        <f t="shared" ref="BE324:BE387" ca="1" si="184" xml:space="preserve">
 INDEX(
  INDIRECT(
   IF(E$13="E",
    $AE$68,
    IF(
     AND(TODAY()&lt;=E$14,_tipo="Diario"),$AE$70,     $AE$69
    )
   )
  ),$A324,E$67)</f>
        <v>3281.42</v>
      </c>
      <c r="BF324" s="44">
        <f t="shared" ref="BF324:BF387" ca="1" si="185" xml:space="preserve">
 INDEX(
  INDIRECT(
   IF(F$13="E",
    $AE$68,
    IF(
     AND(TODAY()&lt;=F$14,_tipo="Diario"),$AE$70,     $AE$69
    )
   )
  ),$A324,F$67)</f>
        <v>2331.2800000000002</v>
      </c>
      <c r="BG324" s="44">
        <f t="shared" ref="BG324:BG387" ca="1" si="186" xml:space="preserve">
 INDEX(
  INDIRECT(
   IF(G$13="E",
    $AE$68,
    IF(
     AND(TODAY()&lt;=G$14,_tipo="Diario"),$AE$70,     $AE$69
    )
   )
  ),$A324,G$67)</f>
        <v>1155.72</v>
      </c>
      <c r="BH324" s="44">
        <f t="shared" ref="BH324:BH387" ca="1" si="187" xml:space="preserve">
 INDEX(
  INDIRECT(
   IF(H$13="E",
    $AE$68,
    IF(
     AND(TODAY()&lt;=H$14,_tipo="Diario"),$AE$70,     $AE$69
    )
   )
  ),$A324,H$67)</f>
        <v>754.88</v>
      </c>
      <c r="BI324" s="44">
        <f t="shared" ref="BI324:BI387" ca="1" si="188" xml:space="preserve">
 INDEX(
  INDIRECT(
   IF(I$13="E",
    $AE$68,
    IF(
     AND(TODAY()&lt;=I$14,_tipo="Diario"),$AE$70,     $AE$69
    )
   )
  ),$A324,I$67)</f>
        <v>574.88</v>
      </c>
      <c r="BJ324" s="44">
        <f t="shared" ref="BJ324:BJ387" ca="1" si="189" xml:space="preserve">
 INDEX(
  INDIRECT(
   IF(J$13="E",
    $AE$68,
    IF(
     AND(TODAY()&lt;=J$14,_tipo="Diario"),$AE$70,     $AE$69
    )
   )
  ),$A324,J$67)</f>
        <v>459.35</v>
      </c>
      <c r="BK324" s="44">
        <f t="shared" ref="BK324:BK387" ca="1" si="190" xml:space="preserve">
 INDEX(
  INDIRECT(
   IF(K$13="E",
    $AE$68,
    IF(
     AND(TODAY()&lt;=K$14,_tipo="Diario"),$AE$70,     $AE$69
    )
   )
  ),$A324,K$67)</f>
        <v>435.65</v>
      </c>
      <c r="BL324" s="44">
        <f t="shared" ref="BL324:BL387" ca="1" si="191" xml:space="preserve">
 INDEX(
  INDIRECT(
   IF(L$13="E",
    $AE$68,
    IF(
     AND(TODAY()&lt;=L$14,_tipo="Diario"),$AE$70,     $AE$69
    )
   )
  ),$A324,L$67)</f>
        <v>599.74</v>
      </c>
      <c r="BM324" s="44">
        <f t="shared" ref="BM324:BM387" ca="1" si="192" xml:space="preserve">
 INDEX(
  INDIRECT(
   IF(M$13="E",
    $AE$68,
    IF(
     AND(TODAY()&lt;=M$14,_tipo="Diario"),$AE$70,     $AE$69
    )
   )
  ),$A324,M$67)</f>
        <v>1148.6500000000001</v>
      </c>
      <c r="BN324" s="44">
        <f t="shared" ref="BN324:BN387" ca="1" si="193" xml:space="preserve">
 INDEX(
  INDIRECT(
   IF(N$13="E",
    $AE$68,
    IF(
     AND(TODAY()&lt;=N$14,_tipo="Diario"),$AE$70,     $AE$69
    )
   )
  ),$A324,N$67)</f>
        <v>2260.1999999999998</v>
      </c>
      <c r="BO324" s="44">
        <f t="shared" ref="BO324:BO387" ca="1" si="194" xml:space="preserve">
 INDEX(
  INDIRECT(
   IF(O$13="E",
    $AE$68,
    IF(
     AND(TODAY()&lt;=O$14,_tipo="Diario"),$AE$70,     $AE$69
    )
   )
  ),$A324,O$67)</f>
        <v>0</v>
      </c>
      <c r="BP324" s="44">
        <f t="shared" ref="BP324:BP387" ca="1" si="195" xml:space="preserve">
 INDEX(
  INDIRECT(
   IF(P$13="E",
    $AE$68,
    IF(
     AND(TODAY()&lt;=P$14,_tipo="Diario"),$AE$70,     $AE$69
    )
   )
  ),$A324,P$67)</f>
        <v>0</v>
      </c>
      <c r="BQ324" s="44">
        <f t="shared" ref="BQ324:BQ387" ca="1" si="196" xml:space="preserve">
 INDEX(
  INDIRECT(
   IF(Q$13="E",
    $AE$68,
    IF(
     AND(TODAY()&lt;=Q$14,_tipo="Diario"),$AE$70,     $AE$69
    )
   )
  ),$A324,Q$67)</f>
        <v>0</v>
      </c>
      <c r="BR324" s="44">
        <f t="shared" ref="BR324:BR387" ca="1" si="197" xml:space="preserve">
 INDEX(
  INDIRECT(
   IF(R$13="E",
    $AE$68,
    IF(
     AND(TODAY()&lt;=R$14,_tipo="Diario"),$AE$70,     $AE$69
    )
   )
  ),$A324,R$67)</f>
        <v>0</v>
      </c>
      <c r="BS324" s="44">
        <f t="shared" ref="BS324:BS387" ca="1" si="198" xml:space="preserve">
 INDEX(
  INDIRECT(
   IF(S$13="E",
    $AE$68,
    IF(
     AND(TODAY()&lt;=S$14,_tipo="Diario"),$AE$70,     $AE$69
    )
   )
  ),$A324,S$67)</f>
        <v>0</v>
      </c>
      <c r="BT324" s="44">
        <f t="shared" ref="BT324:BT387" ca="1" si="199" xml:space="preserve">
 INDEX(
  INDIRECT(
   IF(T$13="E",
    $AE$68,
    IF(
     AND(TODAY()&lt;=T$14,_tipo="Diario"),$AE$70,     $AE$69
    )
   )
  ),$A324,T$67)</f>
        <v>0</v>
      </c>
      <c r="BU324" s="44">
        <f t="shared" ref="BU324:BU387" ca="1" si="200" xml:space="preserve">
 INDEX(
  INDIRECT(
   IF(U$13="E",
    $AE$68,
    IF(
     AND(TODAY()&lt;=U$14,_tipo="Diario"),$AE$70,     $AE$69
    )
   )
  ),$A324,U$67)</f>
        <v>0</v>
      </c>
      <c r="BV324" s="44">
        <f t="shared" ref="BV324:BV387" ca="1" si="201" xml:space="preserve">
 INDEX(
  INDIRECT(
   IF(V$13="E",
    $AE$68,
    IF(
     AND(TODAY()&lt;=V$14,_tipo="Diario"),$AE$70,     $AE$69
    )
   )
  ),$A324,V$67)</f>
        <v>0</v>
      </c>
      <c r="BW324" s="44">
        <f t="shared" ref="BW324:BW387" ca="1" si="202" xml:space="preserve">
 INDEX(
  INDIRECT(
   IF(W$13="E",
    $AE$68,
    IF(
     AND(TODAY()&lt;=W$14,_tipo="Diario"),$AE$70,     $AE$69
    )
   )
  ),$A324,W$67)</f>
        <v>0</v>
      </c>
      <c r="BX324" s="44">
        <f t="shared" ref="BX324:BX387" ca="1" si="203" xml:space="preserve">
 INDEX(
  INDIRECT(
   IF(X$13="E",
    $AE$68,
    IF(
     AND(TODAY()&lt;=X$14,_tipo="Diario"),$AE$70,     $AE$69
    )
   )
  ),$A324,X$67)</f>
        <v>0</v>
      </c>
      <c r="BY324" s="44">
        <f t="shared" ref="BY324:BY387" ca="1" si="204" xml:space="preserve">
 INDEX(
  INDIRECT(
   IF(Y$13="E",
    $AE$68,
    IF(
     AND(TODAY()&lt;=Y$14,_tipo="Diario"),$AE$70,     $AE$69
    )
   )
  ),$A324,Y$67)</f>
        <v>0</v>
      </c>
      <c r="BZ324" s="44">
        <f t="shared" ref="BZ324:BZ387" ca="1" si="205" xml:space="preserve">
 INDEX(
  INDIRECT(
   IF(Z$13="E",
    $AE$68,
    IF(
     AND(TODAY()&lt;=Z$14,_tipo="Diario"),$AE$70,     $AE$69
    )
   )
  ),$A324,Z$67)</f>
        <v>0</v>
      </c>
      <c r="CA324" s="44">
        <f t="shared" ref="CA324:CA387" ca="1" si="206" xml:space="preserve">
 INDEX(
  INDIRECT(
   IF(AA$13="E",
    $AE$68,
    IF(
     AND(TODAY()&lt;=AA$14,_tipo="Diario"),$AE$70,     $AE$69
    )
   )
  ),$A324,AA$67)</f>
        <v>0</v>
      </c>
      <c r="CB324" s="44">
        <f t="shared" ref="CB324:CB387" ca="1" si="207" xml:space="preserve">
 INDEX(
  INDIRECT(
   IF(AB$13="E",
    $AE$68,
    IF(
     AND(TODAY()&lt;=AB$14,_tipo="Diario"),$AE$70,     $AE$69
    )
   )
  ),$A324,AB$67)</f>
        <v>0</v>
      </c>
    </row>
    <row r="325" spans="1:80" x14ac:dyDescent="0.25">
      <c r="A325" s="129">
        <v>258</v>
      </c>
      <c r="B325" s="44"/>
      <c r="C325" s="44">
        <f t="shared" ca="1" si="180"/>
        <v>393</v>
      </c>
      <c r="D325" s="44">
        <f t="shared" ca="1" si="180"/>
        <v>278</v>
      </c>
      <c r="E325" s="44">
        <f t="shared" ca="1" si="180"/>
        <v>238</v>
      </c>
      <c r="F325" s="44">
        <f t="shared" ca="1" si="180"/>
        <v>149</v>
      </c>
      <c r="G325" s="44">
        <f t="shared" ca="1" si="180"/>
        <v>79</v>
      </c>
      <c r="H325" s="44">
        <f t="shared" ca="1" si="180"/>
        <v>59</v>
      </c>
      <c r="I325" s="44">
        <f t="shared" ca="1" si="181"/>
        <v>49</v>
      </c>
      <c r="J325" s="44">
        <f t="shared" ca="1" si="181"/>
        <v>41</v>
      </c>
      <c r="K325" s="44">
        <f t="shared" ca="1" si="181"/>
        <v>40</v>
      </c>
      <c r="L325" s="44">
        <f t="shared" ca="1" si="181"/>
        <v>73</v>
      </c>
      <c r="M325" s="44">
        <f t="shared" ca="1" si="181"/>
        <v>225</v>
      </c>
      <c r="N325" s="44">
        <f t="shared" ca="1" si="181"/>
        <v>412</v>
      </c>
      <c r="O325" s="44">
        <f t="shared" ca="1" si="165"/>
        <v>0</v>
      </c>
      <c r="P325" s="44">
        <f t="shared" ca="1" si="165"/>
        <v>0</v>
      </c>
      <c r="Q325" s="44">
        <f t="shared" ca="1" si="165"/>
        <v>0</v>
      </c>
      <c r="R325" s="44">
        <f t="shared" ca="1" si="165"/>
        <v>0</v>
      </c>
      <c r="S325" s="44">
        <f t="shared" ca="1" si="165"/>
        <v>0</v>
      </c>
      <c r="T325" s="44">
        <f t="shared" ca="1" si="165"/>
        <v>0</v>
      </c>
      <c r="U325" s="44">
        <f t="shared" ca="1" si="165"/>
        <v>0</v>
      </c>
      <c r="V325" s="44">
        <f t="shared" ca="1" si="165"/>
        <v>0</v>
      </c>
      <c r="W325" s="44">
        <f t="shared" ca="1" si="165"/>
        <v>0</v>
      </c>
      <c r="X325" s="44">
        <f t="shared" ca="1" si="165"/>
        <v>0</v>
      </c>
      <c r="Y325" s="44">
        <f t="shared" ca="1" si="165"/>
        <v>0</v>
      </c>
      <c r="Z325" s="44">
        <f t="shared" ca="1" si="165"/>
        <v>0</v>
      </c>
      <c r="AA325" s="44">
        <f t="shared" ca="1" si="165"/>
        <v>0</v>
      </c>
      <c r="AB325" s="44">
        <f t="shared" ca="1" si="165"/>
        <v>0</v>
      </c>
      <c r="BC325" s="44">
        <f t="shared" ca="1" si="182"/>
        <v>393.2</v>
      </c>
      <c r="BD325" s="44">
        <f t="shared" ca="1" si="183"/>
        <v>278.14999999999998</v>
      </c>
      <c r="BE325" s="44">
        <f t="shared" ca="1" si="184"/>
        <v>237.72</v>
      </c>
      <c r="BF325" s="44">
        <f t="shared" ca="1" si="185"/>
        <v>148.88</v>
      </c>
      <c r="BG325" s="44">
        <f t="shared" ca="1" si="186"/>
        <v>78.61</v>
      </c>
      <c r="BH325" s="44">
        <f t="shared" ca="1" si="187"/>
        <v>58.61</v>
      </c>
      <c r="BI325" s="44">
        <f t="shared" ca="1" si="188"/>
        <v>49.17</v>
      </c>
      <c r="BJ325" s="44">
        <f t="shared" ca="1" si="189"/>
        <v>41.4</v>
      </c>
      <c r="BK325" s="44">
        <f t="shared" ca="1" si="190"/>
        <v>39.659999999999997</v>
      </c>
      <c r="BL325" s="44">
        <f t="shared" ca="1" si="191"/>
        <v>73.349999999999994</v>
      </c>
      <c r="BM325" s="44">
        <f t="shared" ca="1" si="192"/>
        <v>224.72</v>
      </c>
      <c r="BN325" s="44">
        <f t="shared" ca="1" si="193"/>
        <v>411.9</v>
      </c>
      <c r="BO325" s="44">
        <f t="shared" ca="1" si="194"/>
        <v>0</v>
      </c>
      <c r="BP325" s="44">
        <f t="shared" ca="1" si="195"/>
        <v>0</v>
      </c>
      <c r="BQ325" s="44">
        <f t="shared" ca="1" si="196"/>
        <v>0</v>
      </c>
      <c r="BR325" s="44">
        <f t="shared" ca="1" si="197"/>
        <v>0</v>
      </c>
      <c r="BS325" s="44">
        <f t="shared" ca="1" si="198"/>
        <v>0</v>
      </c>
      <c r="BT325" s="44">
        <f t="shared" ca="1" si="199"/>
        <v>0</v>
      </c>
      <c r="BU325" s="44">
        <f t="shared" ca="1" si="200"/>
        <v>0</v>
      </c>
      <c r="BV325" s="44">
        <f t="shared" ca="1" si="201"/>
        <v>0</v>
      </c>
      <c r="BW325" s="44">
        <f t="shared" ca="1" si="202"/>
        <v>0</v>
      </c>
      <c r="BX325" s="44">
        <f t="shared" ca="1" si="203"/>
        <v>0</v>
      </c>
      <c r="BY325" s="44">
        <f t="shared" ca="1" si="204"/>
        <v>0</v>
      </c>
      <c r="BZ325" s="44">
        <f t="shared" ca="1" si="205"/>
        <v>0</v>
      </c>
      <c r="CA325" s="44">
        <f t="shared" ca="1" si="206"/>
        <v>0</v>
      </c>
      <c r="CB325" s="44">
        <f t="shared" ca="1" si="207"/>
        <v>0</v>
      </c>
    </row>
    <row r="326" spans="1:80" x14ac:dyDescent="0.25">
      <c r="A326" s="129">
        <v>259</v>
      </c>
      <c r="B326" s="44"/>
      <c r="C326" s="44">
        <f t="shared" ca="1" si="180"/>
        <v>99</v>
      </c>
      <c r="D326" s="44">
        <f t="shared" ca="1" si="180"/>
        <v>113</v>
      </c>
      <c r="E326" s="44">
        <f t="shared" ca="1" si="180"/>
        <v>111</v>
      </c>
      <c r="F326" s="44">
        <f t="shared" ca="1" si="180"/>
        <v>89</v>
      </c>
      <c r="G326" s="44">
        <f t="shared" ca="1" si="180"/>
        <v>66</v>
      </c>
      <c r="H326" s="44">
        <f t="shared" ca="1" si="180"/>
        <v>57</v>
      </c>
      <c r="I326" s="44">
        <f t="shared" ca="1" si="181"/>
        <v>51</v>
      </c>
      <c r="J326" s="44">
        <f t="shared" ca="1" si="181"/>
        <v>47</v>
      </c>
      <c r="K326" s="44">
        <f t="shared" ca="1" si="181"/>
        <v>47</v>
      </c>
      <c r="L326" s="44">
        <f t="shared" ca="1" si="181"/>
        <v>52</v>
      </c>
      <c r="M326" s="44">
        <f t="shared" ca="1" si="181"/>
        <v>61</v>
      </c>
      <c r="N326" s="44">
        <f t="shared" ca="1" si="181"/>
        <v>80</v>
      </c>
      <c r="O326" s="44">
        <f t="shared" ca="1" si="165"/>
        <v>0</v>
      </c>
      <c r="P326" s="44">
        <f t="shared" ca="1" si="165"/>
        <v>0</v>
      </c>
      <c r="Q326" s="44">
        <f t="shared" ca="1" si="165"/>
        <v>0</v>
      </c>
      <c r="R326" s="44">
        <f t="shared" ca="1" si="165"/>
        <v>0</v>
      </c>
      <c r="S326" s="44">
        <f t="shared" ca="1" si="165"/>
        <v>0</v>
      </c>
      <c r="T326" s="44">
        <f t="shared" ca="1" si="165"/>
        <v>0</v>
      </c>
      <c r="U326" s="44">
        <f t="shared" ca="1" si="165"/>
        <v>0</v>
      </c>
      <c r="V326" s="44">
        <f t="shared" ca="1" si="165"/>
        <v>0</v>
      </c>
      <c r="W326" s="44">
        <f t="shared" ca="1" si="165"/>
        <v>0</v>
      </c>
      <c r="X326" s="44">
        <f t="shared" ca="1" si="165"/>
        <v>0</v>
      </c>
      <c r="Y326" s="44">
        <f t="shared" ca="1" si="165"/>
        <v>0</v>
      </c>
      <c r="Z326" s="44">
        <f t="shared" ca="1" si="165"/>
        <v>0</v>
      </c>
      <c r="AA326" s="44">
        <f t="shared" ca="1" si="165"/>
        <v>0</v>
      </c>
      <c r="AB326" s="44">
        <f t="shared" ca="1" si="165"/>
        <v>0</v>
      </c>
      <c r="BC326" s="44">
        <f t="shared" ca="1" si="182"/>
        <v>99.42</v>
      </c>
      <c r="BD326" s="44">
        <f t="shared" ca="1" si="183"/>
        <v>112.82</v>
      </c>
      <c r="BE326" s="44">
        <f t="shared" ca="1" si="184"/>
        <v>110.75</v>
      </c>
      <c r="BF326" s="44">
        <f t="shared" ca="1" si="185"/>
        <v>88.6</v>
      </c>
      <c r="BG326" s="44">
        <f t="shared" ca="1" si="186"/>
        <v>66.39</v>
      </c>
      <c r="BH326" s="44">
        <f t="shared" ca="1" si="187"/>
        <v>56.74</v>
      </c>
      <c r="BI326" s="44">
        <f t="shared" ca="1" si="188"/>
        <v>50.92</v>
      </c>
      <c r="BJ326" s="44">
        <f t="shared" ca="1" si="189"/>
        <v>47.03</v>
      </c>
      <c r="BK326" s="44">
        <f t="shared" ca="1" si="190"/>
        <v>47.32</v>
      </c>
      <c r="BL326" s="44">
        <f t="shared" ca="1" si="191"/>
        <v>51.96</v>
      </c>
      <c r="BM326" s="44">
        <f t="shared" ca="1" si="192"/>
        <v>61.15</v>
      </c>
      <c r="BN326" s="44">
        <f t="shared" ca="1" si="193"/>
        <v>79.680000000000007</v>
      </c>
      <c r="BO326" s="44">
        <f t="shared" ca="1" si="194"/>
        <v>0</v>
      </c>
      <c r="BP326" s="44">
        <f t="shared" ca="1" si="195"/>
        <v>0</v>
      </c>
      <c r="BQ326" s="44">
        <f t="shared" ca="1" si="196"/>
        <v>0</v>
      </c>
      <c r="BR326" s="44">
        <f t="shared" ca="1" si="197"/>
        <v>0</v>
      </c>
      <c r="BS326" s="44">
        <f t="shared" ca="1" si="198"/>
        <v>0</v>
      </c>
      <c r="BT326" s="44">
        <f t="shared" ca="1" si="199"/>
        <v>0</v>
      </c>
      <c r="BU326" s="44">
        <f t="shared" ca="1" si="200"/>
        <v>0</v>
      </c>
      <c r="BV326" s="44">
        <f t="shared" ca="1" si="201"/>
        <v>0</v>
      </c>
      <c r="BW326" s="44">
        <f t="shared" ca="1" si="202"/>
        <v>0</v>
      </c>
      <c r="BX326" s="44">
        <f t="shared" ca="1" si="203"/>
        <v>0</v>
      </c>
      <c r="BY326" s="44">
        <f t="shared" ca="1" si="204"/>
        <v>0</v>
      </c>
      <c r="BZ326" s="44">
        <f t="shared" ca="1" si="205"/>
        <v>0</v>
      </c>
      <c r="CA326" s="44">
        <f t="shared" ca="1" si="206"/>
        <v>0</v>
      </c>
      <c r="CB326" s="44">
        <f t="shared" ca="1" si="207"/>
        <v>0</v>
      </c>
    </row>
    <row r="327" spans="1:80" x14ac:dyDescent="0.25">
      <c r="A327" s="129">
        <v>260</v>
      </c>
      <c r="B327" s="44"/>
      <c r="C327" s="44">
        <f t="shared" ca="1" si="180"/>
        <v>0</v>
      </c>
      <c r="D327" s="44">
        <f t="shared" ca="1" si="180"/>
        <v>0</v>
      </c>
      <c r="E327" s="44">
        <f t="shared" ca="1" si="180"/>
        <v>0</v>
      </c>
      <c r="F327" s="44">
        <f t="shared" ca="1" si="180"/>
        <v>0</v>
      </c>
      <c r="G327" s="44">
        <f t="shared" ca="1" si="180"/>
        <v>0</v>
      </c>
      <c r="H327" s="44">
        <f t="shared" ca="1" si="180"/>
        <v>0</v>
      </c>
      <c r="I327" s="44">
        <f t="shared" ca="1" si="181"/>
        <v>0</v>
      </c>
      <c r="J327" s="44">
        <f t="shared" ca="1" si="181"/>
        <v>0</v>
      </c>
      <c r="K327" s="44">
        <f t="shared" ca="1" si="181"/>
        <v>0</v>
      </c>
      <c r="L327" s="44">
        <f t="shared" ca="1" si="181"/>
        <v>0</v>
      </c>
      <c r="M327" s="44">
        <f t="shared" ca="1" si="181"/>
        <v>0</v>
      </c>
      <c r="N327" s="44">
        <f t="shared" ca="1" si="181"/>
        <v>0</v>
      </c>
      <c r="O327" s="44">
        <f t="shared" ca="1" si="165"/>
        <v>0</v>
      </c>
      <c r="P327" s="44">
        <f t="shared" ca="1" si="165"/>
        <v>0</v>
      </c>
      <c r="Q327" s="44">
        <f t="shared" ca="1" si="165"/>
        <v>0</v>
      </c>
      <c r="R327" s="44">
        <f t="shared" ca="1" si="165"/>
        <v>0</v>
      </c>
      <c r="S327" s="44">
        <f t="shared" ca="1" si="165"/>
        <v>0</v>
      </c>
      <c r="T327" s="44">
        <f t="shared" ca="1" si="165"/>
        <v>0</v>
      </c>
      <c r="U327" s="44">
        <f t="shared" ca="1" si="165"/>
        <v>0</v>
      </c>
      <c r="V327" s="44">
        <f t="shared" ca="1" si="165"/>
        <v>0</v>
      </c>
      <c r="W327" s="44">
        <f t="shared" ca="1" si="165"/>
        <v>0</v>
      </c>
      <c r="X327" s="44">
        <f t="shared" ca="1" si="165"/>
        <v>0</v>
      </c>
      <c r="Y327" s="44">
        <f t="shared" ca="1" si="165"/>
        <v>0</v>
      </c>
      <c r="Z327" s="44">
        <f t="shared" ca="1" si="165"/>
        <v>0</v>
      </c>
      <c r="AA327" s="44">
        <f t="shared" ca="1" si="165"/>
        <v>0</v>
      </c>
      <c r="AB327" s="44">
        <f t="shared" ca="1" si="165"/>
        <v>0</v>
      </c>
      <c r="BC327" s="44">
        <f t="shared" ca="1" si="182"/>
        <v>0</v>
      </c>
      <c r="BD327" s="44">
        <f t="shared" ca="1" si="183"/>
        <v>0</v>
      </c>
      <c r="BE327" s="44">
        <f t="shared" ca="1" si="184"/>
        <v>0</v>
      </c>
      <c r="BF327" s="44">
        <f t="shared" ca="1" si="185"/>
        <v>0</v>
      </c>
      <c r="BG327" s="44">
        <f t="shared" ca="1" si="186"/>
        <v>0</v>
      </c>
      <c r="BH327" s="44">
        <f t="shared" ca="1" si="187"/>
        <v>0</v>
      </c>
      <c r="BI327" s="44">
        <f t="shared" ca="1" si="188"/>
        <v>0</v>
      </c>
      <c r="BJ327" s="44">
        <f t="shared" ca="1" si="189"/>
        <v>0</v>
      </c>
      <c r="BK327" s="44">
        <f t="shared" ca="1" si="190"/>
        <v>0</v>
      </c>
      <c r="BL327" s="44">
        <f t="shared" ca="1" si="191"/>
        <v>0</v>
      </c>
      <c r="BM327" s="44">
        <f t="shared" ca="1" si="192"/>
        <v>0</v>
      </c>
      <c r="BN327" s="44">
        <f t="shared" ca="1" si="193"/>
        <v>0</v>
      </c>
      <c r="BO327" s="44">
        <f t="shared" ca="1" si="194"/>
        <v>0</v>
      </c>
      <c r="BP327" s="44">
        <f t="shared" ca="1" si="195"/>
        <v>0</v>
      </c>
      <c r="BQ327" s="44">
        <f t="shared" ca="1" si="196"/>
        <v>0</v>
      </c>
      <c r="BR327" s="44">
        <f t="shared" ca="1" si="197"/>
        <v>0</v>
      </c>
      <c r="BS327" s="44">
        <f t="shared" ca="1" si="198"/>
        <v>0</v>
      </c>
      <c r="BT327" s="44">
        <f t="shared" ca="1" si="199"/>
        <v>0</v>
      </c>
      <c r="BU327" s="44">
        <f t="shared" ca="1" si="200"/>
        <v>0</v>
      </c>
      <c r="BV327" s="44">
        <f t="shared" ca="1" si="201"/>
        <v>0</v>
      </c>
      <c r="BW327" s="44">
        <f t="shared" ca="1" si="202"/>
        <v>0</v>
      </c>
      <c r="BX327" s="44">
        <f t="shared" ca="1" si="203"/>
        <v>0</v>
      </c>
      <c r="BY327" s="44">
        <f t="shared" ca="1" si="204"/>
        <v>0</v>
      </c>
      <c r="BZ327" s="44">
        <f t="shared" ca="1" si="205"/>
        <v>0</v>
      </c>
      <c r="CA327" s="44">
        <f t="shared" ca="1" si="206"/>
        <v>0</v>
      </c>
      <c r="CB327" s="44">
        <f t="shared" ca="1" si="207"/>
        <v>0</v>
      </c>
    </row>
    <row r="328" spans="1:80" x14ac:dyDescent="0.25">
      <c r="A328" s="129">
        <v>261</v>
      </c>
      <c r="B328" s="44"/>
      <c r="C328" s="44">
        <f t="shared" ca="1" si="180"/>
        <v>312</v>
      </c>
      <c r="D328" s="44">
        <f t="shared" ca="1" si="180"/>
        <v>348</v>
      </c>
      <c r="E328" s="44">
        <f t="shared" ca="1" si="180"/>
        <v>358</v>
      </c>
      <c r="F328" s="44">
        <f t="shared" ca="1" si="180"/>
        <v>277</v>
      </c>
      <c r="G328" s="44">
        <f t="shared" ca="1" si="180"/>
        <v>195</v>
      </c>
      <c r="H328" s="44">
        <f t="shared" ca="1" si="180"/>
        <v>153</v>
      </c>
      <c r="I328" s="44">
        <f t="shared" ca="1" si="181"/>
        <v>127</v>
      </c>
      <c r="J328" s="44">
        <f t="shared" ca="1" si="181"/>
        <v>111</v>
      </c>
      <c r="K328" s="44">
        <f t="shared" ca="1" si="181"/>
        <v>111</v>
      </c>
      <c r="L328" s="44">
        <f t="shared" ca="1" si="181"/>
        <v>138</v>
      </c>
      <c r="M328" s="44">
        <f t="shared" ca="1" si="181"/>
        <v>181</v>
      </c>
      <c r="N328" s="44">
        <f t="shared" ca="1" si="181"/>
        <v>252</v>
      </c>
      <c r="O328" s="44">
        <f t="shared" ca="1" si="165"/>
        <v>0</v>
      </c>
      <c r="P328" s="44">
        <f t="shared" ca="1" si="165"/>
        <v>0</v>
      </c>
      <c r="Q328" s="44">
        <f t="shared" ca="1" si="165"/>
        <v>0</v>
      </c>
      <c r="R328" s="44">
        <f t="shared" ca="1" si="165"/>
        <v>0</v>
      </c>
      <c r="S328" s="44">
        <f t="shared" ca="1" si="165"/>
        <v>0</v>
      </c>
      <c r="T328" s="44">
        <f t="shared" ca="1" si="165"/>
        <v>0</v>
      </c>
      <c r="U328" s="44">
        <f t="shared" ca="1" si="165"/>
        <v>0</v>
      </c>
      <c r="V328" s="44">
        <f t="shared" ca="1" si="165"/>
        <v>0</v>
      </c>
      <c r="W328" s="44">
        <f t="shared" ca="1" si="165"/>
        <v>0</v>
      </c>
      <c r="X328" s="44">
        <f t="shared" ca="1" si="165"/>
        <v>0</v>
      </c>
      <c r="Y328" s="44">
        <f t="shared" ca="1" si="165"/>
        <v>0</v>
      </c>
      <c r="Z328" s="44">
        <f t="shared" ca="1" si="165"/>
        <v>0</v>
      </c>
      <c r="AA328" s="44">
        <f t="shared" ca="1" si="165"/>
        <v>0</v>
      </c>
      <c r="AB328" s="44">
        <f t="shared" ca="1" si="165"/>
        <v>0</v>
      </c>
      <c r="BC328" s="44">
        <f t="shared" ca="1" si="182"/>
        <v>312.25</v>
      </c>
      <c r="BD328" s="44">
        <f t="shared" ca="1" si="183"/>
        <v>347.8</v>
      </c>
      <c r="BE328" s="44">
        <f t="shared" ca="1" si="184"/>
        <v>357.89</v>
      </c>
      <c r="BF328" s="44">
        <f t="shared" ca="1" si="185"/>
        <v>277</v>
      </c>
      <c r="BG328" s="44">
        <f t="shared" ca="1" si="186"/>
        <v>194.61</v>
      </c>
      <c r="BH328" s="44">
        <f t="shared" ca="1" si="187"/>
        <v>153.18</v>
      </c>
      <c r="BI328" s="44">
        <f t="shared" ca="1" si="188"/>
        <v>127.27</v>
      </c>
      <c r="BJ328" s="44">
        <f t="shared" ca="1" si="189"/>
        <v>110.51</v>
      </c>
      <c r="BK328" s="44">
        <f t="shared" ca="1" si="190"/>
        <v>111.49</v>
      </c>
      <c r="BL328" s="44">
        <f t="shared" ca="1" si="191"/>
        <v>137.52000000000001</v>
      </c>
      <c r="BM328" s="44">
        <f t="shared" ca="1" si="192"/>
        <v>181</v>
      </c>
      <c r="BN328" s="44">
        <f t="shared" ca="1" si="193"/>
        <v>251.73</v>
      </c>
      <c r="BO328" s="44">
        <f t="shared" ca="1" si="194"/>
        <v>0</v>
      </c>
      <c r="BP328" s="44">
        <f t="shared" ca="1" si="195"/>
        <v>0</v>
      </c>
      <c r="BQ328" s="44">
        <f t="shared" ca="1" si="196"/>
        <v>0</v>
      </c>
      <c r="BR328" s="44">
        <f t="shared" ca="1" si="197"/>
        <v>0</v>
      </c>
      <c r="BS328" s="44">
        <f t="shared" ca="1" si="198"/>
        <v>0</v>
      </c>
      <c r="BT328" s="44">
        <f t="shared" ca="1" si="199"/>
        <v>0</v>
      </c>
      <c r="BU328" s="44">
        <f t="shared" ca="1" si="200"/>
        <v>0</v>
      </c>
      <c r="BV328" s="44">
        <f t="shared" ca="1" si="201"/>
        <v>0</v>
      </c>
      <c r="BW328" s="44">
        <f t="shared" ca="1" si="202"/>
        <v>0</v>
      </c>
      <c r="BX328" s="44">
        <f t="shared" ca="1" si="203"/>
        <v>0</v>
      </c>
      <c r="BY328" s="44">
        <f t="shared" ca="1" si="204"/>
        <v>0</v>
      </c>
      <c r="BZ328" s="44">
        <f t="shared" ca="1" si="205"/>
        <v>0</v>
      </c>
      <c r="CA328" s="44">
        <f t="shared" ca="1" si="206"/>
        <v>0</v>
      </c>
      <c r="CB328" s="44">
        <f t="shared" ca="1" si="207"/>
        <v>0</v>
      </c>
    </row>
    <row r="329" spans="1:80" x14ac:dyDescent="0.25">
      <c r="A329" s="129">
        <v>262</v>
      </c>
      <c r="B329" s="44"/>
      <c r="C329" s="44">
        <f t="shared" ca="1" si="180"/>
        <v>148</v>
      </c>
      <c r="D329" s="44">
        <f t="shared" ca="1" si="180"/>
        <v>114</v>
      </c>
      <c r="E329" s="44">
        <f t="shared" ca="1" si="180"/>
        <v>102</v>
      </c>
      <c r="F329" s="44">
        <f t="shared" ca="1" si="180"/>
        <v>73</v>
      </c>
      <c r="G329" s="44">
        <f t="shared" ca="1" si="180"/>
        <v>55</v>
      </c>
      <c r="H329" s="44">
        <f t="shared" ca="1" si="180"/>
        <v>47</v>
      </c>
      <c r="I329" s="44">
        <f t="shared" ca="1" si="181"/>
        <v>41</v>
      </c>
      <c r="J329" s="44">
        <f t="shared" ca="1" si="181"/>
        <v>36</v>
      </c>
      <c r="K329" s="44">
        <f t="shared" ca="1" si="181"/>
        <v>36</v>
      </c>
      <c r="L329" s="44">
        <f t="shared" ca="1" si="181"/>
        <v>46</v>
      </c>
      <c r="M329" s="44">
        <f t="shared" ca="1" si="181"/>
        <v>77</v>
      </c>
      <c r="N329" s="44">
        <f t="shared" ca="1" si="181"/>
        <v>127</v>
      </c>
      <c r="O329" s="44">
        <f t="shared" ca="1" si="165"/>
        <v>0</v>
      </c>
      <c r="P329" s="44">
        <f t="shared" ca="1" si="165"/>
        <v>0</v>
      </c>
      <c r="Q329" s="44">
        <f t="shared" ca="1" si="165"/>
        <v>0</v>
      </c>
      <c r="R329" s="44">
        <f t="shared" ca="1" si="165"/>
        <v>0</v>
      </c>
      <c r="S329" s="44">
        <f t="shared" ca="1" si="165"/>
        <v>0</v>
      </c>
      <c r="T329" s="44">
        <f t="shared" ca="1" si="165"/>
        <v>0</v>
      </c>
      <c r="U329" s="44">
        <f t="shared" ca="1" si="165"/>
        <v>0</v>
      </c>
      <c r="V329" s="44">
        <f t="shared" ca="1" si="165"/>
        <v>0</v>
      </c>
      <c r="W329" s="44">
        <f t="shared" ca="1" si="165"/>
        <v>0</v>
      </c>
      <c r="X329" s="44">
        <f t="shared" ca="1" si="165"/>
        <v>0</v>
      </c>
      <c r="Y329" s="44">
        <f t="shared" ca="1" si="165"/>
        <v>0</v>
      </c>
      <c r="Z329" s="44">
        <f t="shared" ca="1" si="165"/>
        <v>0</v>
      </c>
      <c r="AA329" s="44">
        <f t="shared" ca="1" si="165"/>
        <v>0</v>
      </c>
      <c r="AB329" s="44">
        <f t="shared" ca="1" si="165"/>
        <v>0</v>
      </c>
      <c r="BC329" s="44">
        <f t="shared" ca="1" si="182"/>
        <v>148.15</v>
      </c>
      <c r="BD329" s="44">
        <f t="shared" ca="1" si="183"/>
        <v>113.91</v>
      </c>
      <c r="BE329" s="44">
        <f t="shared" ca="1" si="184"/>
        <v>102.25</v>
      </c>
      <c r="BF329" s="44">
        <f t="shared" ca="1" si="185"/>
        <v>73.23</v>
      </c>
      <c r="BG329" s="44">
        <f t="shared" ca="1" si="186"/>
        <v>54.88</v>
      </c>
      <c r="BH329" s="44">
        <f t="shared" ca="1" si="187"/>
        <v>46.8</v>
      </c>
      <c r="BI329" s="44">
        <f t="shared" ca="1" si="188"/>
        <v>41.07</v>
      </c>
      <c r="BJ329" s="44">
        <f t="shared" ca="1" si="189"/>
        <v>36.33</v>
      </c>
      <c r="BK329" s="44">
        <f t="shared" ca="1" si="190"/>
        <v>36.4</v>
      </c>
      <c r="BL329" s="44">
        <f t="shared" ca="1" si="191"/>
        <v>46.25</v>
      </c>
      <c r="BM329" s="44">
        <f t="shared" ca="1" si="192"/>
        <v>77.11</v>
      </c>
      <c r="BN329" s="44">
        <f t="shared" ca="1" si="193"/>
        <v>127.09</v>
      </c>
      <c r="BO329" s="44">
        <f t="shared" ca="1" si="194"/>
        <v>0</v>
      </c>
      <c r="BP329" s="44">
        <f t="shared" ca="1" si="195"/>
        <v>0</v>
      </c>
      <c r="BQ329" s="44">
        <f t="shared" ca="1" si="196"/>
        <v>0</v>
      </c>
      <c r="BR329" s="44">
        <f t="shared" ca="1" si="197"/>
        <v>0</v>
      </c>
      <c r="BS329" s="44">
        <f t="shared" ca="1" si="198"/>
        <v>0</v>
      </c>
      <c r="BT329" s="44">
        <f t="shared" ca="1" si="199"/>
        <v>0</v>
      </c>
      <c r="BU329" s="44">
        <f t="shared" ca="1" si="200"/>
        <v>0</v>
      </c>
      <c r="BV329" s="44">
        <f t="shared" ca="1" si="201"/>
        <v>0</v>
      </c>
      <c r="BW329" s="44">
        <f t="shared" ca="1" si="202"/>
        <v>0</v>
      </c>
      <c r="BX329" s="44">
        <f t="shared" ca="1" si="203"/>
        <v>0</v>
      </c>
      <c r="BY329" s="44">
        <f t="shared" ca="1" si="204"/>
        <v>0</v>
      </c>
      <c r="BZ329" s="44">
        <f t="shared" ca="1" si="205"/>
        <v>0</v>
      </c>
      <c r="CA329" s="44">
        <f t="shared" ca="1" si="206"/>
        <v>0</v>
      </c>
      <c r="CB329" s="44">
        <f t="shared" ca="1" si="207"/>
        <v>0</v>
      </c>
    </row>
    <row r="330" spans="1:80" x14ac:dyDescent="0.25">
      <c r="A330" s="129">
        <v>263</v>
      </c>
      <c r="B330" s="44"/>
      <c r="C330" s="44">
        <f t="shared" ca="1" si="180"/>
        <v>297</v>
      </c>
      <c r="D330" s="44">
        <f t="shared" ca="1" si="180"/>
        <v>245</v>
      </c>
      <c r="E330" s="44">
        <f t="shared" ca="1" si="180"/>
        <v>219</v>
      </c>
      <c r="F330" s="44">
        <f t="shared" ca="1" si="180"/>
        <v>162</v>
      </c>
      <c r="G330" s="44">
        <f t="shared" ca="1" si="180"/>
        <v>116</v>
      </c>
      <c r="H330" s="44">
        <f t="shared" ca="1" si="180"/>
        <v>95</v>
      </c>
      <c r="I330" s="44">
        <f t="shared" ca="1" si="181"/>
        <v>81</v>
      </c>
      <c r="J330" s="44">
        <f t="shared" ca="1" si="181"/>
        <v>70</v>
      </c>
      <c r="K330" s="44">
        <f t="shared" ca="1" si="181"/>
        <v>67</v>
      </c>
      <c r="L330" s="44">
        <f t="shared" ca="1" si="181"/>
        <v>86</v>
      </c>
      <c r="M330" s="44">
        <f t="shared" ca="1" si="181"/>
        <v>164</v>
      </c>
      <c r="N330" s="44">
        <f t="shared" ca="1" si="181"/>
        <v>263</v>
      </c>
      <c r="O330" s="44">
        <f t="shared" ref="O330:AB348" ca="1" si="208">IF(BO330&lt;=0,0,MAX(1,ROUND(BO330,0)))</f>
        <v>0</v>
      </c>
      <c r="P330" s="44">
        <f t="shared" ca="1" si="208"/>
        <v>0</v>
      </c>
      <c r="Q330" s="44">
        <f t="shared" ca="1" si="208"/>
        <v>0</v>
      </c>
      <c r="R330" s="44">
        <f t="shared" ca="1" si="208"/>
        <v>0</v>
      </c>
      <c r="S330" s="44">
        <f t="shared" ca="1" si="208"/>
        <v>0</v>
      </c>
      <c r="T330" s="44">
        <f t="shared" ca="1" si="208"/>
        <v>0</v>
      </c>
      <c r="U330" s="44">
        <f t="shared" ca="1" si="208"/>
        <v>0</v>
      </c>
      <c r="V330" s="44">
        <f t="shared" ca="1" si="208"/>
        <v>0</v>
      </c>
      <c r="W330" s="44">
        <f t="shared" ca="1" si="208"/>
        <v>0</v>
      </c>
      <c r="X330" s="44">
        <f t="shared" ca="1" si="208"/>
        <v>0</v>
      </c>
      <c r="Y330" s="44">
        <f t="shared" ca="1" si="208"/>
        <v>0</v>
      </c>
      <c r="Z330" s="44">
        <f t="shared" ca="1" si="208"/>
        <v>0</v>
      </c>
      <c r="AA330" s="44">
        <f t="shared" ca="1" si="208"/>
        <v>0</v>
      </c>
      <c r="AB330" s="44">
        <f t="shared" ca="1" si="208"/>
        <v>0</v>
      </c>
      <c r="BC330" s="44">
        <f t="shared" ca="1" si="182"/>
        <v>297.33999999999997</v>
      </c>
      <c r="BD330" s="44">
        <f t="shared" ca="1" si="183"/>
        <v>244.95</v>
      </c>
      <c r="BE330" s="44">
        <f t="shared" ca="1" si="184"/>
        <v>218.96</v>
      </c>
      <c r="BF330" s="44">
        <f t="shared" ca="1" si="185"/>
        <v>161.94999999999999</v>
      </c>
      <c r="BG330" s="44">
        <f t="shared" ca="1" si="186"/>
        <v>116.08</v>
      </c>
      <c r="BH330" s="44">
        <f t="shared" ca="1" si="187"/>
        <v>94.95</v>
      </c>
      <c r="BI330" s="44">
        <f t="shared" ca="1" si="188"/>
        <v>80.59</v>
      </c>
      <c r="BJ330" s="44">
        <f t="shared" ca="1" si="189"/>
        <v>69.849999999999994</v>
      </c>
      <c r="BK330" s="44">
        <f t="shared" ca="1" si="190"/>
        <v>66.92</v>
      </c>
      <c r="BL330" s="44">
        <f t="shared" ca="1" si="191"/>
        <v>86.08</v>
      </c>
      <c r="BM330" s="44">
        <f t="shared" ca="1" si="192"/>
        <v>163.85</v>
      </c>
      <c r="BN330" s="44">
        <f t="shared" ca="1" si="193"/>
        <v>263.2</v>
      </c>
      <c r="BO330" s="44">
        <f t="shared" ca="1" si="194"/>
        <v>0</v>
      </c>
      <c r="BP330" s="44">
        <f t="shared" ca="1" si="195"/>
        <v>0</v>
      </c>
      <c r="BQ330" s="44">
        <f t="shared" ca="1" si="196"/>
        <v>0</v>
      </c>
      <c r="BR330" s="44">
        <f t="shared" ca="1" si="197"/>
        <v>0</v>
      </c>
      <c r="BS330" s="44">
        <f t="shared" ca="1" si="198"/>
        <v>0</v>
      </c>
      <c r="BT330" s="44">
        <f t="shared" ca="1" si="199"/>
        <v>0</v>
      </c>
      <c r="BU330" s="44">
        <f t="shared" ca="1" si="200"/>
        <v>0</v>
      </c>
      <c r="BV330" s="44">
        <f t="shared" ca="1" si="201"/>
        <v>0</v>
      </c>
      <c r="BW330" s="44">
        <f t="shared" ca="1" si="202"/>
        <v>0</v>
      </c>
      <c r="BX330" s="44">
        <f t="shared" ca="1" si="203"/>
        <v>0</v>
      </c>
      <c r="BY330" s="44">
        <f t="shared" ca="1" si="204"/>
        <v>0</v>
      </c>
      <c r="BZ330" s="44">
        <f t="shared" ca="1" si="205"/>
        <v>0</v>
      </c>
      <c r="CA330" s="44">
        <f t="shared" ca="1" si="206"/>
        <v>0</v>
      </c>
      <c r="CB330" s="44">
        <f t="shared" ca="1" si="207"/>
        <v>0</v>
      </c>
    </row>
    <row r="331" spans="1:80" x14ac:dyDescent="0.25">
      <c r="A331" s="129">
        <v>264</v>
      </c>
      <c r="B331" s="44"/>
      <c r="C331" s="44">
        <f t="shared" ca="1" si="180"/>
        <v>0</v>
      </c>
      <c r="D331" s="44">
        <f t="shared" ca="1" si="180"/>
        <v>0</v>
      </c>
      <c r="E331" s="44">
        <f t="shared" ca="1" si="180"/>
        <v>0</v>
      </c>
      <c r="F331" s="44">
        <f t="shared" ca="1" si="180"/>
        <v>0</v>
      </c>
      <c r="G331" s="44">
        <f t="shared" ca="1" si="180"/>
        <v>0</v>
      </c>
      <c r="H331" s="44">
        <f t="shared" ca="1" si="180"/>
        <v>0</v>
      </c>
      <c r="I331" s="44">
        <f t="shared" ca="1" si="181"/>
        <v>0</v>
      </c>
      <c r="J331" s="44">
        <f t="shared" ca="1" si="181"/>
        <v>0</v>
      </c>
      <c r="K331" s="44">
        <f t="shared" ca="1" si="181"/>
        <v>0</v>
      </c>
      <c r="L331" s="44">
        <f t="shared" ca="1" si="181"/>
        <v>0</v>
      </c>
      <c r="M331" s="44">
        <f t="shared" ca="1" si="181"/>
        <v>0</v>
      </c>
      <c r="N331" s="44">
        <f t="shared" ca="1" si="181"/>
        <v>0</v>
      </c>
      <c r="O331" s="44">
        <f t="shared" ca="1" si="208"/>
        <v>0</v>
      </c>
      <c r="P331" s="44">
        <f t="shared" ca="1" si="208"/>
        <v>0</v>
      </c>
      <c r="Q331" s="44">
        <f t="shared" ca="1" si="208"/>
        <v>0</v>
      </c>
      <c r="R331" s="44">
        <f t="shared" ca="1" si="208"/>
        <v>0</v>
      </c>
      <c r="S331" s="44">
        <f t="shared" ca="1" si="208"/>
        <v>0</v>
      </c>
      <c r="T331" s="44">
        <f t="shared" ca="1" si="208"/>
        <v>0</v>
      </c>
      <c r="U331" s="44">
        <f t="shared" ca="1" si="208"/>
        <v>0</v>
      </c>
      <c r="V331" s="44">
        <f t="shared" ca="1" si="208"/>
        <v>0</v>
      </c>
      <c r="W331" s="44">
        <f t="shared" ca="1" si="208"/>
        <v>0</v>
      </c>
      <c r="X331" s="44">
        <f t="shared" ca="1" si="208"/>
        <v>0</v>
      </c>
      <c r="Y331" s="44">
        <f t="shared" ca="1" si="208"/>
        <v>0</v>
      </c>
      <c r="Z331" s="44">
        <f t="shared" ca="1" si="208"/>
        <v>0</v>
      </c>
      <c r="AA331" s="44">
        <f t="shared" ca="1" si="208"/>
        <v>0</v>
      </c>
      <c r="AB331" s="44">
        <f t="shared" ca="1" si="208"/>
        <v>0</v>
      </c>
      <c r="BC331" s="44">
        <f t="shared" ca="1" si="182"/>
        <v>0</v>
      </c>
      <c r="BD331" s="44">
        <f t="shared" ca="1" si="183"/>
        <v>0</v>
      </c>
      <c r="BE331" s="44">
        <f t="shared" ca="1" si="184"/>
        <v>0</v>
      </c>
      <c r="BF331" s="44">
        <f t="shared" ca="1" si="185"/>
        <v>0</v>
      </c>
      <c r="BG331" s="44">
        <f t="shared" ca="1" si="186"/>
        <v>0</v>
      </c>
      <c r="BH331" s="44">
        <f t="shared" ca="1" si="187"/>
        <v>0</v>
      </c>
      <c r="BI331" s="44">
        <f t="shared" ca="1" si="188"/>
        <v>0</v>
      </c>
      <c r="BJ331" s="44">
        <f t="shared" ca="1" si="189"/>
        <v>0</v>
      </c>
      <c r="BK331" s="44">
        <f t="shared" ca="1" si="190"/>
        <v>0</v>
      </c>
      <c r="BL331" s="44">
        <f t="shared" ca="1" si="191"/>
        <v>0</v>
      </c>
      <c r="BM331" s="44">
        <f t="shared" ca="1" si="192"/>
        <v>0</v>
      </c>
      <c r="BN331" s="44">
        <f t="shared" ca="1" si="193"/>
        <v>0</v>
      </c>
      <c r="BO331" s="44">
        <f t="shared" ca="1" si="194"/>
        <v>0</v>
      </c>
      <c r="BP331" s="44">
        <f t="shared" ca="1" si="195"/>
        <v>0</v>
      </c>
      <c r="BQ331" s="44">
        <f t="shared" ca="1" si="196"/>
        <v>0</v>
      </c>
      <c r="BR331" s="44">
        <f t="shared" ca="1" si="197"/>
        <v>0</v>
      </c>
      <c r="BS331" s="44">
        <f t="shared" ca="1" si="198"/>
        <v>0</v>
      </c>
      <c r="BT331" s="44">
        <f t="shared" ca="1" si="199"/>
        <v>0</v>
      </c>
      <c r="BU331" s="44">
        <f t="shared" ca="1" si="200"/>
        <v>0</v>
      </c>
      <c r="BV331" s="44">
        <f t="shared" ca="1" si="201"/>
        <v>0</v>
      </c>
      <c r="BW331" s="44">
        <f t="shared" ca="1" si="202"/>
        <v>0</v>
      </c>
      <c r="BX331" s="44">
        <f t="shared" ca="1" si="203"/>
        <v>0</v>
      </c>
      <c r="BY331" s="44">
        <f t="shared" ca="1" si="204"/>
        <v>0</v>
      </c>
      <c r="BZ331" s="44">
        <f t="shared" ca="1" si="205"/>
        <v>0</v>
      </c>
      <c r="CA331" s="44">
        <f t="shared" ca="1" si="206"/>
        <v>0</v>
      </c>
      <c r="CB331" s="44">
        <f t="shared" ca="1" si="207"/>
        <v>0</v>
      </c>
    </row>
    <row r="332" spans="1:80" x14ac:dyDescent="0.25">
      <c r="A332" s="129">
        <v>265</v>
      </c>
      <c r="B332" s="44"/>
      <c r="C332" s="44">
        <f t="shared" ca="1" si="180"/>
        <v>65</v>
      </c>
      <c r="D332" s="44">
        <f t="shared" ca="1" si="180"/>
        <v>52</v>
      </c>
      <c r="E332" s="44">
        <f t="shared" ca="1" si="180"/>
        <v>47</v>
      </c>
      <c r="F332" s="44">
        <f t="shared" ca="1" si="180"/>
        <v>39</v>
      </c>
      <c r="G332" s="44">
        <f t="shared" ca="1" si="180"/>
        <v>30</v>
      </c>
      <c r="H332" s="44">
        <f t="shared" ca="1" si="180"/>
        <v>26</v>
      </c>
      <c r="I332" s="44">
        <f t="shared" ca="1" si="181"/>
        <v>23</v>
      </c>
      <c r="J332" s="44">
        <f t="shared" ca="1" si="181"/>
        <v>21</v>
      </c>
      <c r="K332" s="44">
        <f t="shared" ca="1" si="181"/>
        <v>20</v>
      </c>
      <c r="L332" s="44">
        <f t="shared" ca="1" si="181"/>
        <v>23</v>
      </c>
      <c r="M332" s="44">
        <f t="shared" ca="1" si="181"/>
        <v>38</v>
      </c>
      <c r="N332" s="44">
        <f t="shared" ca="1" si="181"/>
        <v>60</v>
      </c>
      <c r="O332" s="44">
        <f t="shared" ca="1" si="208"/>
        <v>0</v>
      </c>
      <c r="P332" s="44">
        <f t="shared" ca="1" si="208"/>
        <v>0</v>
      </c>
      <c r="Q332" s="44">
        <f t="shared" ca="1" si="208"/>
        <v>0</v>
      </c>
      <c r="R332" s="44">
        <f t="shared" ca="1" si="208"/>
        <v>0</v>
      </c>
      <c r="S332" s="44">
        <f t="shared" ca="1" si="208"/>
        <v>0</v>
      </c>
      <c r="T332" s="44">
        <f t="shared" ca="1" si="208"/>
        <v>0</v>
      </c>
      <c r="U332" s="44">
        <f t="shared" ca="1" si="208"/>
        <v>0</v>
      </c>
      <c r="V332" s="44">
        <f t="shared" ca="1" si="208"/>
        <v>0</v>
      </c>
      <c r="W332" s="44">
        <f t="shared" ca="1" si="208"/>
        <v>0</v>
      </c>
      <c r="X332" s="44">
        <f t="shared" ca="1" si="208"/>
        <v>0</v>
      </c>
      <c r="Y332" s="44">
        <f t="shared" ca="1" si="208"/>
        <v>0</v>
      </c>
      <c r="Z332" s="44">
        <f t="shared" ca="1" si="208"/>
        <v>0</v>
      </c>
      <c r="AA332" s="44">
        <f t="shared" ca="1" si="208"/>
        <v>0</v>
      </c>
      <c r="AB332" s="44">
        <f t="shared" ca="1" si="208"/>
        <v>0</v>
      </c>
      <c r="BC332" s="44">
        <f t="shared" ca="1" si="182"/>
        <v>64.650000000000006</v>
      </c>
      <c r="BD332" s="44">
        <f t="shared" ca="1" si="183"/>
        <v>52.47</v>
      </c>
      <c r="BE332" s="44">
        <f t="shared" ca="1" si="184"/>
        <v>46.82</v>
      </c>
      <c r="BF332" s="44">
        <f t="shared" ca="1" si="185"/>
        <v>38.950000000000003</v>
      </c>
      <c r="BG332" s="44">
        <f t="shared" ca="1" si="186"/>
        <v>29.7</v>
      </c>
      <c r="BH332" s="44">
        <f t="shared" ca="1" si="187"/>
        <v>25.64</v>
      </c>
      <c r="BI332" s="44">
        <f t="shared" ca="1" si="188"/>
        <v>23.23</v>
      </c>
      <c r="BJ332" s="44">
        <f t="shared" ca="1" si="189"/>
        <v>20.57</v>
      </c>
      <c r="BK332" s="44">
        <f t="shared" ca="1" si="190"/>
        <v>19.53</v>
      </c>
      <c r="BL332" s="44">
        <f t="shared" ca="1" si="191"/>
        <v>23.47</v>
      </c>
      <c r="BM332" s="44">
        <f t="shared" ca="1" si="192"/>
        <v>37.97</v>
      </c>
      <c r="BN332" s="44">
        <f t="shared" ca="1" si="193"/>
        <v>59.52</v>
      </c>
      <c r="BO332" s="44">
        <f t="shared" ca="1" si="194"/>
        <v>0</v>
      </c>
      <c r="BP332" s="44">
        <f t="shared" ca="1" si="195"/>
        <v>0</v>
      </c>
      <c r="BQ332" s="44">
        <f t="shared" ca="1" si="196"/>
        <v>0</v>
      </c>
      <c r="BR332" s="44">
        <f t="shared" ca="1" si="197"/>
        <v>0</v>
      </c>
      <c r="BS332" s="44">
        <f t="shared" ca="1" si="198"/>
        <v>0</v>
      </c>
      <c r="BT332" s="44">
        <f t="shared" ca="1" si="199"/>
        <v>0</v>
      </c>
      <c r="BU332" s="44">
        <f t="shared" ca="1" si="200"/>
        <v>0</v>
      </c>
      <c r="BV332" s="44">
        <f t="shared" ca="1" si="201"/>
        <v>0</v>
      </c>
      <c r="BW332" s="44">
        <f t="shared" ca="1" si="202"/>
        <v>0</v>
      </c>
      <c r="BX332" s="44">
        <f t="shared" ca="1" si="203"/>
        <v>0</v>
      </c>
      <c r="BY332" s="44">
        <f t="shared" ca="1" si="204"/>
        <v>0</v>
      </c>
      <c r="BZ332" s="44">
        <f t="shared" ca="1" si="205"/>
        <v>0</v>
      </c>
      <c r="CA332" s="44">
        <f t="shared" ca="1" si="206"/>
        <v>0</v>
      </c>
      <c r="CB332" s="44">
        <f t="shared" ca="1" si="207"/>
        <v>0</v>
      </c>
    </row>
    <row r="333" spans="1:80" x14ac:dyDescent="0.25">
      <c r="A333" s="129">
        <v>266</v>
      </c>
      <c r="B333" s="44"/>
      <c r="C333" s="44">
        <f t="shared" ca="1" si="180"/>
        <v>14782</v>
      </c>
      <c r="D333" s="44">
        <f t="shared" ca="1" si="180"/>
        <v>15961</v>
      </c>
      <c r="E333" s="44">
        <f t="shared" ca="1" si="180"/>
        <v>14996</v>
      </c>
      <c r="F333" s="44">
        <f t="shared" ca="1" si="180"/>
        <v>11859</v>
      </c>
      <c r="G333" s="44">
        <f t="shared" ca="1" si="180"/>
        <v>9546</v>
      </c>
      <c r="H333" s="44">
        <f t="shared" ca="1" si="180"/>
        <v>8973</v>
      </c>
      <c r="I333" s="44">
        <f t="shared" ca="1" si="181"/>
        <v>7535</v>
      </c>
      <c r="J333" s="44">
        <f t="shared" ca="1" si="181"/>
        <v>6340</v>
      </c>
      <c r="K333" s="44">
        <f t="shared" ca="1" si="181"/>
        <v>6345</v>
      </c>
      <c r="L333" s="44">
        <f t="shared" ca="1" si="181"/>
        <v>7662</v>
      </c>
      <c r="M333" s="44">
        <f t="shared" ca="1" si="181"/>
        <v>8461</v>
      </c>
      <c r="N333" s="44">
        <f t="shared" ca="1" si="181"/>
        <v>11101</v>
      </c>
      <c r="O333" s="44">
        <f t="shared" ca="1" si="208"/>
        <v>0</v>
      </c>
      <c r="P333" s="44">
        <f t="shared" ca="1" si="208"/>
        <v>0</v>
      </c>
      <c r="Q333" s="44">
        <f t="shared" ca="1" si="208"/>
        <v>0</v>
      </c>
      <c r="R333" s="44">
        <f t="shared" ca="1" si="208"/>
        <v>0</v>
      </c>
      <c r="S333" s="44">
        <f t="shared" ca="1" si="208"/>
        <v>0</v>
      </c>
      <c r="T333" s="44">
        <f t="shared" ca="1" si="208"/>
        <v>0</v>
      </c>
      <c r="U333" s="44">
        <f t="shared" ca="1" si="208"/>
        <v>0</v>
      </c>
      <c r="V333" s="44">
        <f t="shared" ca="1" si="208"/>
        <v>0</v>
      </c>
      <c r="W333" s="44">
        <f t="shared" ca="1" si="208"/>
        <v>0</v>
      </c>
      <c r="X333" s="44">
        <f t="shared" ca="1" si="208"/>
        <v>0</v>
      </c>
      <c r="Y333" s="44">
        <f t="shared" ca="1" si="208"/>
        <v>0</v>
      </c>
      <c r="Z333" s="44">
        <f t="shared" ca="1" si="208"/>
        <v>0</v>
      </c>
      <c r="AA333" s="44">
        <f t="shared" ca="1" si="208"/>
        <v>0</v>
      </c>
      <c r="AB333" s="44">
        <f t="shared" ca="1" si="208"/>
        <v>0</v>
      </c>
      <c r="BC333" s="44">
        <f t="shared" ca="1" si="182"/>
        <v>14781.62</v>
      </c>
      <c r="BD333" s="44">
        <f t="shared" ca="1" si="183"/>
        <v>15961.02</v>
      </c>
      <c r="BE333" s="44">
        <f t="shared" ca="1" si="184"/>
        <v>14995.58</v>
      </c>
      <c r="BF333" s="44">
        <f t="shared" ca="1" si="185"/>
        <v>11858.71</v>
      </c>
      <c r="BG333" s="44">
        <f t="shared" ca="1" si="186"/>
        <v>9545.5499999999993</v>
      </c>
      <c r="BH333" s="44">
        <f t="shared" ca="1" si="187"/>
        <v>8972.5499999999993</v>
      </c>
      <c r="BI333" s="44">
        <f t="shared" ca="1" si="188"/>
        <v>7534.93</v>
      </c>
      <c r="BJ333" s="44">
        <f t="shared" ca="1" si="189"/>
        <v>6339.98</v>
      </c>
      <c r="BK333" s="44">
        <f t="shared" ca="1" si="190"/>
        <v>6345.14</v>
      </c>
      <c r="BL333" s="44">
        <f t="shared" ca="1" si="191"/>
        <v>7661.89</v>
      </c>
      <c r="BM333" s="44">
        <f t="shared" ca="1" si="192"/>
        <v>8460.6</v>
      </c>
      <c r="BN333" s="44">
        <f t="shared" ca="1" si="193"/>
        <v>11100.72</v>
      </c>
      <c r="BO333" s="44">
        <f t="shared" ca="1" si="194"/>
        <v>0</v>
      </c>
      <c r="BP333" s="44">
        <f t="shared" ca="1" si="195"/>
        <v>0</v>
      </c>
      <c r="BQ333" s="44">
        <f t="shared" ca="1" si="196"/>
        <v>0</v>
      </c>
      <c r="BR333" s="44">
        <f t="shared" ca="1" si="197"/>
        <v>0</v>
      </c>
      <c r="BS333" s="44">
        <f t="shared" ca="1" si="198"/>
        <v>0</v>
      </c>
      <c r="BT333" s="44">
        <f t="shared" ca="1" si="199"/>
        <v>0</v>
      </c>
      <c r="BU333" s="44">
        <f t="shared" ca="1" si="200"/>
        <v>0</v>
      </c>
      <c r="BV333" s="44">
        <f t="shared" ca="1" si="201"/>
        <v>0</v>
      </c>
      <c r="BW333" s="44">
        <f t="shared" ca="1" si="202"/>
        <v>0</v>
      </c>
      <c r="BX333" s="44">
        <f t="shared" ca="1" si="203"/>
        <v>0</v>
      </c>
      <c r="BY333" s="44">
        <f t="shared" ca="1" si="204"/>
        <v>0</v>
      </c>
      <c r="BZ333" s="44">
        <f t="shared" ca="1" si="205"/>
        <v>0</v>
      </c>
      <c r="CA333" s="44">
        <f t="shared" ca="1" si="206"/>
        <v>0</v>
      </c>
      <c r="CB333" s="44">
        <f t="shared" ca="1" si="207"/>
        <v>0</v>
      </c>
    </row>
    <row r="334" spans="1:80" x14ac:dyDescent="0.25">
      <c r="A334" s="129">
        <v>267</v>
      </c>
      <c r="B334" s="44"/>
      <c r="C334" s="44">
        <f t="shared" ca="1" si="180"/>
        <v>263</v>
      </c>
      <c r="D334" s="44">
        <f t="shared" ca="1" si="180"/>
        <v>223</v>
      </c>
      <c r="E334" s="44">
        <f t="shared" ca="1" si="180"/>
        <v>199</v>
      </c>
      <c r="F334" s="44">
        <f t="shared" ca="1" si="180"/>
        <v>153</v>
      </c>
      <c r="G334" s="44">
        <f t="shared" ca="1" si="180"/>
        <v>118</v>
      </c>
      <c r="H334" s="44">
        <f t="shared" ca="1" si="180"/>
        <v>103</v>
      </c>
      <c r="I334" s="44">
        <f t="shared" ca="1" si="181"/>
        <v>91</v>
      </c>
      <c r="J334" s="44">
        <f t="shared" ca="1" si="181"/>
        <v>82</v>
      </c>
      <c r="K334" s="44">
        <f t="shared" ca="1" si="181"/>
        <v>81</v>
      </c>
      <c r="L334" s="44">
        <f t="shared" ca="1" si="181"/>
        <v>96</v>
      </c>
      <c r="M334" s="44">
        <f t="shared" ca="1" si="181"/>
        <v>141</v>
      </c>
      <c r="N334" s="44">
        <f t="shared" ca="1" si="181"/>
        <v>223</v>
      </c>
      <c r="O334" s="44">
        <f t="shared" ca="1" si="208"/>
        <v>0</v>
      </c>
      <c r="P334" s="44">
        <f t="shared" ca="1" si="208"/>
        <v>0</v>
      </c>
      <c r="Q334" s="44">
        <f t="shared" ca="1" si="208"/>
        <v>0</v>
      </c>
      <c r="R334" s="44">
        <f t="shared" ca="1" si="208"/>
        <v>0</v>
      </c>
      <c r="S334" s="44">
        <f t="shared" ca="1" si="208"/>
        <v>0</v>
      </c>
      <c r="T334" s="44">
        <f t="shared" ca="1" si="208"/>
        <v>0</v>
      </c>
      <c r="U334" s="44">
        <f t="shared" ca="1" si="208"/>
        <v>0</v>
      </c>
      <c r="V334" s="44">
        <f t="shared" ca="1" si="208"/>
        <v>0</v>
      </c>
      <c r="W334" s="44">
        <f t="shared" ca="1" si="208"/>
        <v>0</v>
      </c>
      <c r="X334" s="44">
        <f t="shared" ca="1" si="208"/>
        <v>0</v>
      </c>
      <c r="Y334" s="44">
        <f t="shared" ca="1" si="208"/>
        <v>0</v>
      </c>
      <c r="Z334" s="44">
        <f t="shared" ca="1" si="208"/>
        <v>0</v>
      </c>
      <c r="AA334" s="44">
        <f t="shared" ca="1" si="208"/>
        <v>0</v>
      </c>
      <c r="AB334" s="44">
        <f t="shared" ca="1" si="208"/>
        <v>0</v>
      </c>
      <c r="BC334" s="44">
        <f t="shared" ca="1" si="182"/>
        <v>263.13</v>
      </c>
      <c r="BD334" s="44">
        <f t="shared" ca="1" si="183"/>
        <v>223.36</v>
      </c>
      <c r="BE334" s="44">
        <f t="shared" ca="1" si="184"/>
        <v>199.42</v>
      </c>
      <c r="BF334" s="44">
        <f t="shared" ca="1" si="185"/>
        <v>153.03</v>
      </c>
      <c r="BG334" s="44">
        <f t="shared" ca="1" si="186"/>
        <v>117.67</v>
      </c>
      <c r="BH334" s="44">
        <f t="shared" ca="1" si="187"/>
        <v>102.54</v>
      </c>
      <c r="BI334" s="44">
        <f t="shared" ca="1" si="188"/>
        <v>91.44</v>
      </c>
      <c r="BJ334" s="44">
        <f t="shared" ca="1" si="189"/>
        <v>82.08</v>
      </c>
      <c r="BK334" s="44">
        <f t="shared" ca="1" si="190"/>
        <v>81.34</v>
      </c>
      <c r="BL334" s="44">
        <f t="shared" ca="1" si="191"/>
        <v>96.06</v>
      </c>
      <c r="BM334" s="44">
        <f t="shared" ca="1" si="192"/>
        <v>141.38</v>
      </c>
      <c r="BN334" s="44">
        <f t="shared" ca="1" si="193"/>
        <v>223.05</v>
      </c>
      <c r="BO334" s="44">
        <f t="shared" ca="1" si="194"/>
        <v>0</v>
      </c>
      <c r="BP334" s="44">
        <f t="shared" ca="1" si="195"/>
        <v>0</v>
      </c>
      <c r="BQ334" s="44">
        <f t="shared" ca="1" si="196"/>
        <v>0</v>
      </c>
      <c r="BR334" s="44">
        <f t="shared" ca="1" si="197"/>
        <v>0</v>
      </c>
      <c r="BS334" s="44">
        <f t="shared" ca="1" si="198"/>
        <v>0</v>
      </c>
      <c r="BT334" s="44">
        <f t="shared" ca="1" si="199"/>
        <v>0</v>
      </c>
      <c r="BU334" s="44">
        <f t="shared" ca="1" si="200"/>
        <v>0</v>
      </c>
      <c r="BV334" s="44">
        <f t="shared" ca="1" si="201"/>
        <v>0</v>
      </c>
      <c r="BW334" s="44">
        <f t="shared" ca="1" si="202"/>
        <v>0</v>
      </c>
      <c r="BX334" s="44">
        <f t="shared" ca="1" si="203"/>
        <v>0</v>
      </c>
      <c r="BY334" s="44">
        <f t="shared" ca="1" si="204"/>
        <v>0</v>
      </c>
      <c r="BZ334" s="44">
        <f t="shared" ca="1" si="205"/>
        <v>0</v>
      </c>
      <c r="CA334" s="44">
        <f t="shared" ca="1" si="206"/>
        <v>0</v>
      </c>
      <c r="CB334" s="44">
        <f t="shared" ca="1" si="207"/>
        <v>0</v>
      </c>
    </row>
    <row r="335" spans="1:80" x14ac:dyDescent="0.25">
      <c r="A335" s="129">
        <v>268</v>
      </c>
      <c r="B335" s="44"/>
      <c r="C335" s="44">
        <f t="shared" ca="1" si="180"/>
        <v>0</v>
      </c>
      <c r="D335" s="44">
        <f t="shared" ca="1" si="180"/>
        <v>0</v>
      </c>
      <c r="E335" s="44">
        <f t="shared" ca="1" si="180"/>
        <v>0</v>
      </c>
      <c r="F335" s="44">
        <f t="shared" ca="1" si="180"/>
        <v>0</v>
      </c>
      <c r="G335" s="44">
        <f t="shared" ca="1" si="180"/>
        <v>0</v>
      </c>
      <c r="H335" s="44">
        <f t="shared" ca="1" si="180"/>
        <v>0</v>
      </c>
      <c r="I335" s="44">
        <f t="shared" ca="1" si="181"/>
        <v>0</v>
      </c>
      <c r="J335" s="44">
        <f t="shared" ca="1" si="181"/>
        <v>0</v>
      </c>
      <c r="K335" s="44">
        <f t="shared" ca="1" si="181"/>
        <v>0</v>
      </c>
      <c r="L335" s="44">
        <f t="shared" ca="1" si="181"/>
        <v>0</v>
      </c>
      <c r="M335" s="44">
        <f t="shared" ca="1" si="181"/>
        <v>0</v>
      </c>
      <c r="N335" s="44">
        <f t="shared" ca="1" si="181"/>
        <v>0</v>
      </c>
      <c r="O335" s="44">
        <f t="shared" ca="1" si="208"/>
        <v>0</v>
      </c>
      <c r="P335" s="44">
        <f t="shared" ca="1" si="208"/>
        <v>0</v>
      </c>
      <c r="Q335" s="44">
        <f t="shared" ca="1" si="208"/>
        <v>0</v>
      </c>
      <c r="R335" s="44">
        <f t="shared" ca="1" si="208"/>
        <v>0</v>
      </c>
      <c r="S335" s="44">
        <f t="shared" ca="1" si="208"/>
        <v>0</v>
      </c>
      <c r="T335" s="44">
        <f t="shared" ca="1" si="208"/>
        <v>0</v>
      </c>
      <c r="U335" s="44">
        <f t="shared" ca="1" si="208"/>
        <v>0</v>
      </c>
      <c r="V335" s="44">
        <f t="shared" ca="1" si="208"/>
        <v>0</v>
      </c>
      <c r="W335" s="44">
        <f t="shared" ca="1" si="208"/>
        <v>0</v>
      </c>
      <c r="X335" s="44">
        <f t="shared" ca="1" si="208"/>
        <v>0</v>
      </c>
      <c r="Y335" s="44">
        <f t="shared" ca="1" si="208"/>
        <v>0</v>
      </c>
      <c r="Z335" s="44">
        <f t="shared" ca="1" si="208"/>
        <v>0</v>
      </c>
      <c r="AA335" s="44">
        <f t="shared" ca="1" si="208"/>
        <v>0</v>
      </c>
      <c r="AB335" s="44">
        <f t="shared" ca="1" si="208"/>
        <v>0</v>
      </c>
      <c r="BC335" s="44">
        <f t="shared" ca="1" si="182"/>
        <v>0</v>
      </c>
      <c r="BD335" s="44">
        <f t="shared" ca="1" si="183"/>
        <v>0</v>
      </c>
      <c r="BE335" s="44">
        <f t="shared" ca="1" si="184"/>
        <v>0</v>
      </c>
      <c r="BF335" s="44">
        <f t="shared" ca="1" si="185"/>
        <v>0</v>
      </c>
      <c r="BG335" s="44">
        <f t="shared" ca="1" si="186"/>
        <v>0</v>
      </c>
      <c r="BH335" s="44">
        <f t="shared" ca="1" si="187"/>
        <v>0</v>
      </c>
      <c r="BI335" s="44">
        <f t="shared" ca="1" si="188"/>
        <v>0</v>
      </c>
      <c r="BJ335" s="44">
        <f t="shared" ca="1" si="189"/>
        <v>0</v>
      </c>
      <c r="BK335" s="44">
        <f t="shared" ca="1" si="190"/>
        <v>0</v>
      </c>
      <c r="BL335" s="44">
        <f t="shared" ca="1" si="191"/>
        <v>0</v>
      </c>
      <c r="BM335" s="44">
        <f t="shared" ca="1" si="192"/>
        <v>0</v>
      </c>
      <c r="BN335" s="44">
        <f t="shared" ca="1" si="193"/>
        <v>0</v>
      </c>
      <c r="BO335" s="44">
        <f t="shared" ca="1" si="194"/>
        <v>0</v>
      </c>
      <c r="BP335" s="44">
        <f t="shared" ca="1" si="195"/>
        <v>0</v>
      </c>
      <c r="BQ335" s="44">
        <f t="shared" ca="1" si="196"/>
        <v>0</v>
      </c>
      <c r="BR335" s="44">
        <f t="shared" ca="1" si="197"/>
        <v>0</v>
      </c>
      <c r="BS335" s="44">
        <f t="shared" ca="1" si="198"/>
        <v>0</v>
      </c>
      <c r="BT335" s="44">
        <f t="shared" ca="1" si="199"/>
        <v>0</v>
      </c>
      <c r="BU335" s="44">
        <f t="shared" ca="1" si="200"/>
        <v>0</v>
      </c>
      <c r="BV335" s="44">
        <f t="shared" ca="1" si="201"/>
        <v>0</v>
      </c>
      <c r="BW335" s="44">
        <f t="shared" ca="1" si="202"/>
        <v>0</v>
      </c>
      <c r="BX335" s="44">
        <f t="shared" ca="1" si="203"/>
        <v>0</v>
      </c>
      <c r="BY335" s="44">
        <f t="shared" ca="1" si="204"/>
        <v>0</v>
      </c>
      <c r="BZ335" s="44">
        <f t="shared" ca="1" si="205"/>
        <v>0</v>
      </c>
      <c r="CA335" s="44">
        <f t="shared" ca="1" si="206"/>
        <v>0</v>
      </c>
      <c r="CB335" s="44">
        <f t="shared" ca="1" si="207"/>
        <v>0</v>
      </c>
    </row>
    <row r="336" spans="1:80" x14ac:dyDescent="0.25">
      <c r="A336" s="129">
        <v>269</v>
      </c>
      <c r="B336" s="44"/>
      <c r="C336" s="44">
        <f t="shared" ca="1" si="180"/>
        <v>401</v>
      </c>
      <c r="D336" s="44">
        <f t="shared" ca="1" si="180"/>
        <v>590</v>
      </c>
      <c r="E336" s="44">
        <f t="shared" ca="1" si="180"/>
        <v>758</v>
      </c>
      <c r="F336" s="44">
        <f t="shared" ca="1" si="180"/>
        <v>1031</v>
      </c>
      <c r="G336" s="44">
        <f t="shared" ca="1" si="180"/>
        <v>1208</v>
      </c>
      <c r="H336" s="44">
        <f t="shared" ca="1" si="180"/>
        <v>1044</v>
      </c>
      <c r="I336" s="44">
        <f t="shared" ca="1" si="181"/>
        <v>669</v>
      </c>
      <c r="J336" s="44">
        <f t="shared" ca="1" si="181"/>
        <v>420</v>
      </c>
      <c r="K336" s="44">
        <f t="shared" ca="1" si="181"/>
        <v>318</v>
      </c>
      <c r="L336" s="44">
        <f t="shared" ca="1" si="181"/>
        <v>277</v>
      </c>
      <c r="M336" s="44">
        <f t="shared" ca="1" si="181"/>
        <v>279</v>
      </c>
      <c r="N336" s="44">
        <f t="shared" ca="1" si="181"/>
        <v>321</v>
      </c>
      <c r="O336" s="44">
        <f t="shared" ca="1" si="208"/>
        <v>0</v>
      </c>
      <c r="P336" s="44">
        <f t="shared" ca="1" si="208"/>
        <v>0</v>
      </c>
      <c r="Q336" s="44">
        <f t="shared" ca="1" si="208"/>
        <v>0</v>
      </c>
      <c r="R336" s="44">
        <f t="shared" ca="1" si="208"/>
        <v>0</v>
      </c>
      <c r="S336" s="44">
        <f t="shared" ca="1" si="208"/>
        <v>0</v>
      </c>
      <c r="T336" s="44">
        <f t="shared" ca="1" si="208"/>
        <v>0</v>
      </c>
      <c r="U336" s="44">
        <f t="shared" ca="1" si="208"/>
        <v>0</v>
      </c>
      <c r="V336" s="44">
        <f t="shared" ca="1" si="208"/>
        <v>0</v>
      </c>
      <c r="W336" s="44">
        <f t="shared" ca="1" si="208"/>
        <v>0</v>
      </c>
      <c r="X336" s="44">
        <f t="shared" ca="1" si="208"/>
        <v>0</v>
      </c>
      <c r="Y336" s="44">
        <f t="shared" ca="1" si="208"/>
        <v>0</v>
      </c>
      <c r="Z336" s="44">
        <f t="shared" ca="1" si="208"/>
        <v>0</v>
      </c>
      <c r="AA336" s="44">
        <f t="shared" ca="1" si="208"/>
        <v>0</v>
      </c>
      <c r="AB336" s="44">
        <f t="shared" ca="1" si="208"/>
        <v>0</v>
      </c>
      <c r="BC336" s="44">
        <f t="shared" ca="1" si="182"/>
        <v>401.09</v>
      </c>
      <c r="BD336" s="44">
        <f t="shared" ca="1" si="183"/>
        <v>589.91999999999996</v>
      </c>
      <c r="BE336" s="44">
        <f t="shared" ca="1" si="184"/>
        <v>758.38</v>
      </c>
      <c r="BF336" s="44">
        <f t="shared" ca="1" si="185"/>
        <v>1031.04</v>
      </c>
      <c r="BG336" s="44">
        <f t="shared" ca="1" si="186"/>
        <v>1207.54</v>
      </c>
      <c r="BH336" s="44">
        <f t="shared" ca="1" si="187"/>
        <v>1043.82</v>
      </c>
      <c r="BI336" s="44">
        <f t="shared" ca="1" si="188"/>
        <v>668.85</v>
      </c>
      <c r="BJ336" s="44">
        <f t="shared" ca="1" si="189"/>
        <v>420.2</v>
      </c>
      <c r="BK336" s="44">
        <f t="shared" ca="1" si="190"/>
        <v>317.8</v>
      </c>
      <c r="BL336" s="44">
        <f t="shared" ca="1" si="191"/>
        <v>277.36</v>
      </c>
      <c r="BM336" s="44">
        <f t="shared" ca="1" si="192"/>
        <v>278.54000000000002</v>
      </c>
      <c r="BN336" s="44">
        <f t="shared" ca="1" si="193"/>
        <v>321.23</v>
      </c>
      <c r="BO336" s="44">
        <f t="shared" ca="1" si="194"/>
        <v>0</v>
      </c>
      <c r="BP336" s="44">
        <f t="shared" ca="1" si="195"/>
        <v>0</v>
      </c>
      <c r="BQ336" s="44">
        <f t="shared" ca="1" si="196"/>
        <v>0</v>
      </c>
      <c r="BR336" s="44">
        <f t="shared" ca="1" si="197"/>
        <v>0</v>
      </c>
      <c r="BS336" s="44">
        <f t="shared" ca="1" si="198"/>
        <v>0</v>
      </c>
      <c r="BT336" s="44">
        <f t="shared" ca="1" si="199"/>
        <v>0</v>
      </c>
      <c r="BU336" s="44">
        <f t="shared" ca="1" si="200"/>
        <v>0</v>
      </c>
      <c r="BV336" s="44">
        <f t="shared" ca="1" si="201"/>
        <v>0</v>
      </c>
      <c r="BW336" s="44">
        <f t="shared" ca="1" si="202"/>
        <v>0</v>
      </c>
      <c r="BX336" s="44">
        <f t="shared" ca="1" si="203"/>
        <v>0</v>
      </c>
      <c r="BY336" s="44">
        <f t="shared" ca="1" si="204"/>
        <v>0</v>
      </c>
      <c r="BZ336" s="44">
        <f t="shared" ca="1" si="205"/>
        <v>0</v>
      </c>
      <c r="CA336" s="44">
        <f t="shared" ca="1" si="206"/>
        <v>0</v>
      </c>
      <c r="CB336" s="44">
        <f t="shared" ca="1" si="207"/>
        <v>0</v>
      </c>
    </row>
    <row r="337" spans="1:80" x14ac:dyDescent="0.25">
      <c r="A337" s="129">
        <v>270</v>
      </c>
      <c r="B337" s="44"/>
      <c r="C337" s="44">
        <f t="shared" ca="1" si="180"/>
        <v>1376</v>
      </c>
      <c r="D337" s="44">
        <f t="shared" ca="1" si="180"/>
        <v>1570</v>
      </c>
      <c r="E337" s="44">
        <f t="shared" ca="1" si="180"/>
        <v>1455</v>
      </c>
      <c r="F337" s="44">
        <f t="shared" ca="1" si="180"/>
        <v>1031</v>
      </c>
      <c r="G337" s="44">
        <f t="shared" ca="1" si="180"/>
        <v>546</v>
      </c>
      <c r="H337" s="44">
        <f t="shared" ca="1" si="180"/>
        <v>378</v>
      </c>
      <c r="I337" s="44">
        <f t="shared" ca="1" si="181"/>
        <v>284</v>
      </c>
      <c r="J337" s="44">
        <f t="shared" ca="1" si="181"/>
        <v>218</v>
      </c>
      <c r="K337" s="44">
        <f t="shared" ca="1" si="181"/>
        <v>206</v>
      </c>
      <c r="L337" s="44">
        <f t="shared" ca="1" si="181"/>
        <v>300</v>
      </c>
      <c r="M337" s="44">
        <f t="shared" ca="1" si="181"/>
        <v>550</v>
      </c>
      <c r="N337" s="44">
        <f t="shared" ca="1" si="181"/>
        <v>1032</v>
      </c>
      <c r="O337" s="44">
        <f t="shared" ca="1" si="208"/>
        <v>0</v>
      </c>
      <c r="P337" s="44">
        <f t="shared" ca="1" si="208"/>
        <v>0</v>
      </c>
      <c r="Q337" s="44">
        <f t="shared" ca="1" si="208"/>
        <v>0</v>
      </c>
      <c r="R337" s="44">
        <f t="shared" ca="1" si="208"/>
        <v>0</v>
      </c>
      <c r="S337" s="44">
        <f t="shared" ca="1" si="208"/>
        <v>0</v>
      </c>
      <c r="T337" s="44">
        <f t="shared" ca="1" si="208"/>
        <v>0</v>
      </c>
      <c r="U337" s="44">
        <f t="shared" ca="1" si="208"/>
        <v>0</v>
      </c>
      <c r="V337" s="44">
        <f t="shared" ca="1" si="208"/>
        <v>0</v>
      </c>
      <c r="W337" s="44">
        <f t="shared" ca="1" si="208"/>
        <v>0</v>
      </c>
      <c r="X337" s="44">
        <f t="shared" ca="1" si="208"/>
        <v>0</v>
      </c>
      <c r="Y337" s="44">
        <f t="shared" ca="1" si="208"/>
        <v>0</v>
      </c>
      <c r="Z337" s="44">
        <f t="shared" ca="1" si="208"/>
        <v>0</v>
      </c>
      <c r="AA337" s="44">
        <f t="shared" ca="1" si="208"/>
        <v>0</v>
      </c>
      <c r="AB337" s="44">
        <f t="shared" ca="1" si="208"/>
        <v>0</v>
      </c>
      <c r="BC337" s="44">
        <f t="shared" ca="1" si="182"/>
        <v>1376.33</v>
      </c>
      <c r="BD337" s="44">
        <f t="shared" ca="1" si="183"/>
        <v>1569.99</v>
      </c>
      <c r="BE337" s="44">
        <f t="shared" ca="1" si="184"/>
        <v>1455.45</v>
      </c>
      <c r="BF337" s="44">
        <f t="shared" ca="1" si="185"/>
        <v>1031.1199999999999</v>
      </c>
      <c r="BG337" s="44">
        <f t="shared" ca="1" si="186"/>
        <v>546.45000000000005</v>
      </c>
      <c r="BH337" s="44">
        <f t="shared" ca="1" si="187"/>
        <v>377.74</v>
      </c>
      <c r="BI337" s="44">
        <f t="shared" ca="1" si="188"/>
        <v>283.75</v>
      </c>
      <c r="BJ337" s="44">
        <f t="shared" ca="1" si="189"/>
        <v>218.37</v>
      </c>
      <c r="BK337" s="44">
        <f t="shared" ca="1" si="190"/>
        <v>206</v>
      </c>
      <c r="BL337" s="44">
        <f t="shared" ca="1" si="191"/>
        <v>300.45999999999998</v>
      </c>
      <c r="BM337" s="44">
        <f t="shared" ca="1" si="192"/>
        <v>550.45000000000005</v>
      </c>
      <c r="BN337" s="44">
        <f t="shared" ca="1" si="193"/>
        <v>1032.29</v>
      </c>
      <c r="BO337" s="44">
        <f t="shared" ca="1" si="194"/>
        <v>0</v>
      </c>
      <c r="BP337" s="44">
        <f t="shared" ca="1" si="195"/>
        <v>0</v>
      </c>
      <c r="BQ337" s="44">
        <f t="shared" ca="1" si="196"/>
        <v>0</v>
      </c>
      <c r="BR337" s="44">
        <f t="shared" ca="1" si="197"/>
        <v>0</v>
      </c>
      <c r="BS337" s="44">
        <f t="shared" ca="1" si="198"/>
        <v>0</v>
      </c>
      <c r="BT337" s="44">
        <f t="shared" ca="1" si="199"/>
        <v>0</v>
      </c>
      <c r="BU337" s="44">
        <f t="shared" ca="1" si="200"/>
        <v>0</v>
      </c>
      <c r="BV337" s="44">
        <f t="shared" ca="1" si="201"/>
        <v>0</v>
      </c>
      <c r="BW337" s="44">
        <f t="shared" ca="1" si="202"/>
        <v>0</v>
      </c>
      <c r="BX337" s="44">
        <f t="shared" ca="1" si="203"/>
        <v>0</v>
      </c>
      <c r="BY337" s="44">
        <f t="shared" ca="1" si="204"/>
        <v>0</v>
      </c>
      <c r="BZ337" s="44">
        <f t="shared" ca="1" si="205"/>
        <v>0</v>
      </c>
      <c r="CA337" s="44">
        <f t="shared" ca="1" si="206"/>
        <v>0</v>
      </c>
      <c r="CB337" s="44">
        <f t="shared" ca="1" si="207"/>
        <v>0</v>
      </c>
    </row>
    <row r="338" spans="1:80" x14ac:dyDescent="0.25">
      <c r="A338" s="129">
        <v>271</v>
      </c>
      <c r="B338" s="44"/>
      <c r="C338" s="44">
        <f t="shared" ca="1" si="180"/>
        <v>6695</v>
      </c>
      <c r="D338" s="44">
        <f t="shared" ca="1" si="180"/>
        <v>8046</v>
      </c>
      <c r="E338" s="44">
        <f t="shared" ca="1" si="180"/>
        <v>8586</v>
      </c>
      <c r="F338" s="44">
        <f t="shared" ca="1" si="180"/>
        <v>7144</v>
      </c>
      <c r="G338" s="44">
        <f t="shared" ca="1" si="180"/>
        <v>3978</v>
      </c>
      <c r="H338" s="44">
        <f t="shared" ca="1" si="180"/>
        <v>2268</v>
      </c>
      <c r="I338" s="44">
        <f t="shared" ca="1" si="181"/>
        <v>1605</v>
      </c>
      <c r="J338" s="44">
        <f t="shared" ca="1" si="181"/>
        <v>1238</v>
      </c>
      <c r="K338" s="44">
        <f t="shared" ca="1" si="181"/>
        <v>1115</v>
      </c>
      <c r="L338" s="44">
        <f t="shared" ca="1" si="181"/>
        <v>1436</v>
      </c>
      <c r="M338" s="44">
        <f t="shared" ca="1" si="181"/>
        <v>2524</v>
      </c>
      <c r="N338" s="44">
        <f t="shared" ca="1" si="181"/>
        <v>4643</v>
      </c>
      <c r="O338" s="44">
        <f t="shared" ca="1" si="208"/>
        <v>0</v>
      </c>
      <c r="P338" s="44">
        <f t="shared" ca="1" si="208"/>
        <v>0</v>
      </c>
      <c r="Q338" s="44">
        <f t="shared" ca="1" si="208"/>
        <v>0</v>
      </c>
      <c r="R338" s="44">
        <f t="shared" ca="1" si="208"/>
        <v>0</v>
      </c>
      <c r="S338" s="44">
        <f t="shared" ca="1" si="208"/>
        <v>0</v>
      </c>
      <c r="T338" s="44">
        <f t="shared" ca="1" si="208"/>
        <v>0</v>
      </c>
      <c r="U338" s="44">
        <f t="shared" ca="1" si="208"/>
        <v>0</v>
      </c>
      <c r="V338" s="44">
        <f t="shared" ca="1" si="208"/>
        <v>0</v>
      </c>
      <c r="W338" s="44">
        <f t="shared" ca="1" si="208"/>
        <v>0</v>
      </c>
      <c r="X338" s="44">
        <f t="shared" ca="1" si="208"/>
        <v>0</v>
      </c>
      <c r="Y338" s="44">
        <f t="shared" ca="1" si="208"/>
        <v>0</v>
      </c>
      <c r="Z338" s="44">
        <f t="shared" ca="1" si="208"/>
        <v>0</v>
      </c>
      <c r="AA338" s="44">
        <f t="shared" ca="1" si="208"/>
        <v>0</v>
      </c>
      <c r="AB338" s="44">
        <f t="shared" ca="1" si="208"/>
        <v>0</v>
      </c>
      <c r="BC338" s="44">
        <f t="shared" ca="1" si="182"/>
        <v>6694.66</v>
      </c>
      <c r="BD338" s="44">
        <f t="shared" ca="1" si="183"/>
        <v>8045.89</v>
      </c>
      <c r="BE338" s="44">
        <f t="shared" ca="1" si="184"/>
        <v>8586.2199999999993</v>
      </c>
      <c r="BF338" s="44">
        <f t="shared" ca="1" si="185"/>
        <v>7144.48</v>
      </c>
      <c r="BG338" s="44">
        <f t="shared" ca="1" si="186"/>
        <v>3977.66</v>
      </c>
      <c r="BH338" s="44">
        <f t="shared" ca="1" si="187"/>
        <v>2267.5700000000002</v>
      </c>
      <c r="BI338" s="44">
        <f t="shared" ca="1" si="188"/>
        <v>1604.72</v>
      </c>
      <c r="BJ338" s="44">
        <f t="shared" ca="1" si="189"/>
        <v>1238.4000000000001</v>
      </c>
      <c r="BK338" s="44">
        <f t="shared" ca="1" si="190"/>
        <v>1114.5999999999999</v>
      </c>
      <c r="BL338" s="44">
        <f t="shared" ca="1" si="191"/>
        <v>1436.32</v>
      </c>
      <c r="BM338" s="44">
        <f t="shared" ca="1" si="192"/>
        <v>2524.3200000000002</v>
      </c>
      <c r="BN338" s="44">
        <f t="shared" ca="1" si="193"/>
        <v>4642.74</v>
      </c>
      <c r="BO338" s="44">
        <f t="shared" ca="1" si="194"/>
        <v>0</v>
      </c>
      <c r="BP338" s="44">
        <f t="shared" ca="1" si="195"/>
        <v>0</v>
      </c>
      <c r="BQ338" s="44">
        <f t="shared" ca="1" si="196"/>
        <v>0</v>
      </c>
      <c r="BR338" s="44">
        <f t="shared" ca="1" si="197"/>
        <v>0</v>
      </c>
      <c r="BS338" s="44">
        <f t="shared" ca="1" si="198"/>
        <v>0</v>
      </c>
      <c r="BT338" s="44">
        <f t="shared" ca="1" si="199"/>
        <v>0</v>
      </c>
      <c r="BU338" s="44">
        <f t="shared" ca="1" si="200"/>
        <v>0</v>
      </c>
      <c r="BV338" s="44">
        <f t="shared" ca="1" si="201"/>
        <v>0</v>
      </c>
      <c r="BW338" s="44">
        <f t="shared" ca="1" si="202"/>
        <v>0</v>
      </c>
      <c r="BX338" s="44">
        <f t="shared" ca="1" si="203"/>
        <v>0</v>
      </c>
      <c r="BY338" s="44">
        <f t="shared" ca="1" si="204"/>
        <v>0</v>
      </c>
      <c r="BZ338" s="44">
        <f t="shared" ca="1" si="205"/>
        <v>0</v>
      </c>
      <c r="CA338" s="44">
        <f t="shared" ca="1" si="206"/>
        <v>0</v>
      </c>
      <c r="CB338" s="44">
        <f t="shared" ca="1" si="207"/>
        <v>0</v>
      </c>
    </row>
    <row r="339" spans="1:80" x14ac:dyDescent="0.25">
      <c r="A339" s="129">
        <v>272</v>
      </c>
      <c r="B339" s="44"/>
      <c r="C339" s="44">
        <f t="shared" ca="1" si="180"/>
        <v>0</v>
      </c>
      <c r="D339" s="44">
        <f t="shared" ca="1" si="180"/>
        <v>0</v>
      </c>
      <c r="E339" s="44">
        <f t="shared" ca="1" si="180"/>
        <v>0</v>
      </c>
      <c r="F339" s="44">
        <f t="shared" ca="1" si="180"/>
        <v>0</v>
      </c>
      <c r="G339" s="44">
        <f t="shared" ca="1" si="180"/>
        <v>0</v>
      </c>
      <c r="H339" s="44">
        <f t="shared" ca="1" si="180"/>
        <v>0</v>
      </c>
      <c r="I339" s="44">
        <f t="shared" ca="1" si="181"/>
        <v>0</v>
      </c>
      <c r="J339" s="44">
        <f t="shared" ca="1" si="181"/>
        <v>0</v>
      </c>
      <c r="K339" s="44">
        <f t="shared" ca="1" si="181"/>
        <v>0</v>
      </c>
      <c r="L339" s="44">
        <f t="shared" ca="1" si="181"/>
        <v>0</v>
      </c>
      <c r="M339" s="44">
        <f t="shared" ca="1" si="181"/>
        <v>0</v>
      </c>
      <c r="N339" s="44">
        <f t="shared" ca="1" si="181"/>
        <v>0</v>
      </c>
      <c r="O339" s="44">
        <f t="shared" ca="1" si="208"/>
        <v>0</v>
      </c>
      <c r="P339" s="44">
        <f t="shared" ca="1" si="208"/>
        <v>0</v>
      </c>
      <c r="Q339" s="44">
        <f t="shared" ca="1" si="208"/>
        <v>0</v>
      </c>
      <c r="R339" s="44">
        <f t="shared" ca="1" si="208"/>
        <v>0</v>
      </c>
      <c r="S339" s="44">
        <f t="shared" ca="1" si="208"/>
        <v>0</v>
      </c>
      <c r="T339" s="44">
        <f t="shared" ca="1" si="208"/>
        <v>0</v>
      </c>
      <c r="U339" s="44">
        <f t="shared" ca="1" si="208"/>
        <v>0</v>
      </c>
      <c r="V339" s="44">
        <f t="shared" ca="1" si="208"/>
        <v>0</v>
      </c>
      <c r="W339" s="44">
        <f t="shared" ca="1" si="208"/>
        <v>0</v>
      </c>
      <c r="X339" s="44">
        <f t="shared" ca="1" si="208"/>
        <v>0</v>
      </c>
      <c r="Y339" s="44">
        <f t="shared" ca="1" si="208"/>
        <v>0</v>
      </c>
      <c r="Z339" s="44">
        <f t="shared" ca="1" si="208"/>
        <v>0</v>
      </c>
      <c r="AA339" s="44">
        <f t="shared" ca="1" si="208"/>
        <v>0</v>
      </c>
      <c r="AB339" s="44">
        <f t="shared" ca="1" si="208"/>
        <v>0</v>
      </c>
      <c r="BC339" s="44">
        <f t="shared" ca="1" si="182"/>
        <v>0</v>
      </c>
      <c r="BD339" s="44">
        <f t="shared" ca="1" si="183"/>
        <v>0</v>
      </c>
      <c r="BE339" s="44">
        <f t="shared" ca="1" si="184"/>
        <v>0</v>
      </c>
      <c r="BF339" s="44">
        <f t="shared" ca="1" si="185"/>
        <v>0</v>
      </c>
      <c r="BG339" s="44">
        <f t="shared" ca="1" si="186"/>
        <v>0</v>
      </c>
      <c r="BH339" s="44">
        <f t="shared" ca="1" si="187"/>
        <v>0</v>
      </c>
      <c r="BI339" s="44">
        <f t="shared" ca="1" si="188"/>
        <v>0</v>
      </c>
      <c r="BJ339" s="44">
        <f t="shared" ca="1" si="189"/>
        <v>0</v>
      </c>
      <c r="BK339" s="44">
        <f t="shared" ca="1" si="190"/>
        <v>0</v>
      </c>
      <c r="BL339" s="44">
        <f t="shared" ca="1" si="191"/>
        <v>0</v>
      </c>
      <c r="BM339" s="44">
        <f t="shared" ca="1" si="192"/>
        <v>0</v>
      </c>
      <c r="BN339" s="44">
        <f t="shared" ca="1" si="193"/>
        <v>0</v>
      </c>
      <c r="BO339" s="44">
        <f t="shared" ca="1" si="194"/>
        <v>0</v>
      </c>
      <c r="BP339" s="44">
        <f t="shared" ca="1" si="195"/>
        <v>0</v>
      </c>
      <c r="BQ339" s="44">
        <f t="shared" ca="1" si="196"/>
        <v>0</v>
      </c>
      <c r="BR339" s="44">
        <f t="shared" ca="1" si="197"/>
        <v>0</v>
      </c>
      <c r="BS339" s="44">
        <f t="shared" ca="1" si="198"/>
        <v>0</v>
      </c>
      <c r="BT339" s="44">
        <f t="shared" ca="1" si="199"/>
        <v>0</v>
      </c>
      <c r="BU339" s="44">
        <f t="shared" ca="1" si="200"/>
        <v>0</v>
      </c>
      <c r="BV339" s="44">
        <f t="shared" ca="1" si="201"/>
        <v>0</v>
      </c>
      <c r="BW339" s="44">
        <f t="shared" ca="1" si="202"/>
        <v>0</v>
      </c>
      <c r="BX339" s="44">
        <f t="shared" ca="1" si="203"/>
        <v>0</v>
      </c>
      <c r="BY339" s="44">
        <f t="shared" ca="1" si="204"/>
        <v>0</v>
      </c>
      <c r="BZ339" s="44">
        <f t="shared" ca="1" si="205"/>
        <v>0</v>
      </c>
      <c r="CA339" s="44">
        <f t="shared" ca="1" si="206"/>
        <v>0</v>
      </c>
      <c r="CB339" s="44">
        <f t="shared" ca="1" si="207"/>
        <v>0</v>
      </c>
    </row>
    <row r="340" spans="1:80" x14ac:dyDescent="0.25">
      <c r="A340" s="129">
        <v>273</v>
      </c>
      <c r="B340" s="44"/>
      <c r="C340" s="44">
        <f t="shared" ca="1" si="180"/>
        <v>4326</v>
      </c>
      <c r="D340" s="44">
        <f t="shared" ca="1" si="180"/>
        <v>4950</v>
      </c>
      <c r="E340" s="44">
        <f t="shared" ca="1" si="180"/>
        <v>5000</v>
      </c>
      <c r="F340" s="44">
        <f t="shared" ca="1" si="180"/>
        <v>3732</v>
      </c>
      <c r="G340" s="44">
        <f t="shared" ca="1" si="180"/>
        <v>1832</v>
      </c>
      <c r="H340" s="44">
        <f t="shared" ca="1" si="180"/>
        <v>1085</v>
      </c>
      <c r="I340" s="44">
        <f t="shared" ca="1" si="181"/>
        <v>778</v>
      </c>
      <c r="J340" s="44">
        <f t="shared" ca="1" si="181"/>
        <v>596</v>
      </c>
      <c r="K340" s="44">
        <f t="shared" ca="1" si="181"/>
        <v>541</v>
      </c>
      <c r="L340" s="44">
        <f t="shared" ca="1" si="181"/>
        <v>753</v>
      </c>
      <c r="M340" s="44">
        <f t="shared" ca="1" si="181"/>
        <v>1513</v>
      </c>
      <c r="N340" s="44">
        <f t="shared" ca="1" si="181"/>
        <v>3085</v>
      </c>
      <c r="O340" s="44">
        <f t="shared" ca="1" si="208"/>
        <v>0</v>
      </c>
      <c r="P340" s="44">
        <f t="shared" ca="1" si="208"/>
        <v>0</v>
      </c>
      <c r="Q340" s="44">
        <f t="shared" ca="1" si="208"/>
        <v>0</v>
      </c>
      <c r="R340" s="44">
        <f t="shared" ca="1" si="208"/>
        <v>0</v>
      </c>
      <c r="S340" s="44">
        <f t="shared" ca="1" si="208"/>
        <v>0</v>
      </c>
      <c r="T340" s="44">
        <f t="shared" ca="1" si="208"/>
        <v>0</v>
      </c>
      <c r="U340" s="44">
        <f t="shared" ca="1" si="208"/>
        <v>0</v>
      </c>
      <c r="V340" s="44">
        <f t="shared" ca="1" si="208"/>
        <v>0</v>
      </c>
      <c r="W340" s="44">
        <f t="shared" ca="1" si="208"/>
        <v>0</v>
      </c>
      <c r="X340" s="44">
        <f t="shared" ca="1" si="208"/>
        <v>0</v>
      </c>
      <c r="Y340" s="44">
        <f t="shared" ca="1" si="208"/>
        <v>0</v>
      </c>
      <c r="Z340" s="44">
        <f t="shared" ca="1" si="208"/>
        <v>0</v>
      </c>
      <c r="AA340" s="44">
        <f t="shared" ca="1" si="208"/>
        <v>0</v>
      </c>
      <c r="AB340" s="44">
        <f t="shared" ca="1" si="208"/>
        <v>0</v>
      </c>
      <c r="BC340" s="44">
        <f t="shared" ca="1" si="182"/>
        <v>4326.3500000000004</v>
      </c>
      <c r="BD340" s="44">
        <f t="shared" ca="1" si="183"/>
        <v>4949.97</v>
      </c>
      <c r="BE340" s="44">
        <f t="shared" ca="1" si="184"/>
        <v>4999.97</v>
      </c>
      <c r="BF340" s="44">
        <f t="shared" ca="1" si="185"/>
        <v>3732.36</v>
      </c>
      <c r="BG340" s="44">
        <f t="shared" ca="1" si="186"/>
        <v>1832.15</v>
      </c>
      <c r="BH340" s="44">
        <f t="shared" ca="1" si="187"/>
        <v>1085.24</v>
      </c>
      <c r="BI340" s="44">
        <f t="shared" ca="1" si="188"/>
        <v>778.36</v>
      </c>
      <c r="BJ340" s="44">
        <f t="shared" ca="1" si="189"/>
        <v>595.65</v>
      </c>
      <c r="BK340" s="44">
        <f t="shared" ca="1" si="190"/>
        <v>541</v>
      </c>
      <c r="BL340" s="44">
        <f t="shared" ca="1" si="191"/>
        <v>753.04</v>
      </c>
      <c r="BM340" s="44">
        <f t="shared" ca="1" si="192"/>
        <v>1513.05</v>
      </c>
      <c r="BN340" s="44">
        <f t="shared" ca="1" si="193"/>
        <v>3084.91</v>
      </c>
      <c r="BO340" s="44">
        <f t="shared" ca="1" si="194"/>
        <v>0</v>
      </c>
      <c r="BP340" s="44">
        <f t="shared" ca="1" si="195"/>
        <v>0</v>
      </c>
      <c r="BQ340" s="44">
        <f t="shared" ca="1" si="196"/>
        <v>0</v>
      </c>
      <c r="BR340" s="44">
        <f t="shared" ca="1" si="197"/>
        <v>0</v>
      </c>
      <c r="BS340" s="44">
        <f t="shared" ca="1" si="198"/>
        <v>0</v>
      </c>
      <c r="BT340" s="44">
        <f t="shared" ca="1" si="199"/>
        <v>0</v>
      </c>
      <c r="BU340" s="44">
        <f t="shared" ca="1" si="200"/>
        <v>0</v>
      </c>
      <c r="BV340" s="44">
        <f t="shared" ca="1" si="201"/>
        <v>0</v>
      </c>
      <c r="BW340" s="44">
        <f t="shared" ca="1" si="202"/>
        <v>0</v>
      </c>
      <c r="BX340" s="44">
        <f t="shared" ca="1" si="203"/>
        <v>0</v>
      </c>
      <c r="BY340" s="44">
        <f t="shared" ca="1" si="204"/>
        <v>0</v>
      </c>
      <c r="BZ340" s="44">
        <f t="shared" ca="1" si="205"/>
        <v>0</v>
      </c>
      <c r="CA340" s="44">
        <f t="shared" ca="1" si="206"/>
        <v>0</v>
      </c>
      <c r="CB340" s="44">
        <f t="shared" ca="1" si="207"/>
        <v>0</v>
      </c>
    </row>
    <row r="341" spans="1:80" x14ac:dyDescent="0.25">
      <c r="A341" s="129">
        <v>274</v>
      </c>
      <c r="B341" s="44"/>
      <c r="C341" s="44">
        <f t="shared" ca="1" si="180"/>
        <v>6993</v>
      </c>
      <c r="D341" s="44">
        <f t="shared" ca="1" si="180"/>
        <v>8559</v>
      </c>
      <c r="E341" s="44">
        <f t="shared" ca="1" si="180"/>
        <v>9230</v>
      </c>
      <c r="F341" s="44">
        <f t="shared" ca="1" si="180"/>
        <v>7973</v>
      </c>
      <c r="G341" s="44">
        <f t="shared" ca="1" si="180"/>
        <v>4545</v>
      </c>
      <c r="H341" s="44">
        <f t="shared" ca="1" si="180"/>
        <v>2598</v>
      </c>
      <c r="I341" s="44">
        <f t="shared" ca="1" si="181"/>
        <v>1841</v>
      </c>
      <c r="J341" s="44">
        <f t="shared" ca="1" si="181"/>
        <v>1444</v>
      </c>
      <c r="K341" s="44">
        <f t="shared" ca="1" si="181"/>
        <v>1306</v>
      </c>
      <c r="L341" s="44">
        <f t="shared" ca="1" si="181"/>
        <v>1604</v>
      </c>
      <c r="M341" s="44">
        <f t="shared" ca="1" si="181"/>
        <v>2649</v>
      </c>
      <c r="N341" s="44">
        <f t="shared" ca="1" si="181"/>
        <v>4725</v>
      </c>
      <c r="O341" s="44">
        <f t="shared" ca="1" si="208"/>
        <v>0</v>
      </c>
      <c r="P341" s="44">
        <f t="shared" ca="1" si="208"/>
        <v>0</v>
      </c>
      <c r="Q341" s="44">
        <f t="shared" ca="1" si="208"/>
        <v>0</v>
      </c>
      <c r="R341" s="44">
        <f t="shared" ca="1" si="208"/>
        <v>0</v>
      </c>
      <c r="S341" s="44">
        <f t="shared" ca="1" si="208"/>
        <v>0</v>
      </c>
      <c r="T341" s="44">
        <f t="shared" ca="1" si="208"/>
        <v>0</v>
      </c>
      <c r="U341" s="44">
        <f t="shared" ca="1" si="208"/>
        <v>0</v>
      </c>
      <c r="V341" s="44">
        <f t="shared" ca="1" si="208"/>
        <v>0</v>
      </c>
      <c r="W341" s="44">
        <f t="shared" ca="1" si="208"/>
        <v>0</v>
      </c>
      <c r="X341" s="44">
        <f t="shared" ca="1" si="208"/>
        <v>0</v>
      </c>
      <c r="Y341" s="44">
        <f t="shared" ca="1" si="208"/>
        <v>0</v>
      </c>
      <c r="Z341" s="44">
        <f t="shared" ca="1" si="208"/>
        <v>0</v>
      </c>
      <c r="AA341" s="44">
        <f t="shared" ca="1" si="208"/>
        <v>0</v>
      </c>
      <c r="AB341" s="44">
        <f t="shared" ca="1" si="208"/>
        <v>0</v>
      </c>
      <c r="BC341" s="44">
        <f t="shared" ca="1" si="182"/>
        <v>6992.6</v>
      </c>
      <c r="BD341" s="44">
        <f t="shared" ca="1" si="183"/>
        <v>8558.67</v>
      </c>
      <c r="BE341" s="44">
        <f t="shared" ca="1" si="184"/>
        <v>9229.6</v>
      </c>
      <c r="BF341" s="44">
        <f t="shared" ca="1" si="185"/>
        <v>7972.62</v>
      </c>
      <c r="BG341" s="44">
        <f t="shared" ca="1" si="186"/>
        <v>4545.0600000000004</v>
      </c>
      <c r="BH341" s="44">
        <f t="shared" ca="1" si="187"/>
        <v>2597.63</v>
      </c>
      <c r="BI341" s="44">
        <f t="shared" ca="1" si="188"/>
        <v>1841.06</v>
      </c>
      <c r="BJ341" s="44">
        <f t="shared" ca="1" si="189"/>
        <v>1443.99</v>
      </c>
      <c r="BK341" s="44">
        <f t="shared" ca="1" si="190"/>
        <v>1306.01</v>
      </c>
      <c r="BL341" s="44">
        <f t="shared" ca="1" si="191"/>
        <v>1603.97</v>
      </c>
      <c r="BM341" s="44">
        <f t="shared" ca="1" si="192"/>
        <v>2649.04</v>
      </c>
      <c r="BN341" s="44">
        <f t="shared" ca="1" si="193"/>
        <v>4724.88</v>
      </c>
      <c r="BO341" s="44">
        <f t="shared" ca="1" si="194"/>
        <v>0</v>
      </c>
      <c r="BP341" s="44">
        <f t="shared" ca="1" si="195"/>
        <v>0</v>
      </c>
      <c r="BQ341" s="44">
        <f t="shared" ca="1" si="196"/>
        <v>0</v>
      </c>
      <c r="BR341" s="44">
        <f t="shared" ca="1" si="197"/>
        <v>0</v>
      </c>
      <c r="BS341" s="44">
        <f t="shared" ca="1" si="198"/>
        <v>0</v>
      </c>
      <c r="BT341" s="44">
        <f t="shared" ca="1" si="199"/>
        <v>0</v>
      </c>
      <c r="BU341" s="44">
        <f t="shared" ca="1" si="200"/>
        <v>0</v>
      </c>
      <c r="BV341" s="44">
        <f t="shared" ca="1" si="201"/>
        <v>0</v>
      </c>
      <c r="BW341" s="44">
        <f t="shared" ca="1" si="202"/>
        <v>0</v>
      </c>
      <c r="BX341" s="44">
        <f t="shared" ca="1" si="203"/>
        <v>0</v>
      </c>
      <c r="BY341" s="44">
        <f t="shared" ca="1" si="204"/>
        <v>0</v>
      </c>
      <c r="BZ341" s="44">
        <f t="shared" ca="1" si="205"/>
        <v>0</v>
      </c>
      <c r="CA341" s="44">
        <f t="shared" ca="1" si="206"/>
        <v>0</v>
      </c>
      <c r="CB341" s="44">
        <f t="shared" ca="1" si="207"/>
        <v>0</v>
      </c>
    </row>
    <row r="342" spans="1:80" x14ac:dyDescent="0.25">
      <c r="A342" s="129">
        <v>275</v>
      </c>
      <c r="B342" s="44"/>
      <c r="C342" s="44">
        <f t="shared" ca="1" si="180"/>
        <v>14814</v>
      </c>
      <c r="D342" s="44">
        <f t="shared" ca="1" si="180"/>
        <v>20194</v>
      </c>
      <c r="E342" s="44">
        <f t="shared" ca="1" si="180"/>
        <v>23873</v>
      </c>
      <c r="F342" s="44">
        <f t="shared" ca="1" si="180"/>
        <v>23755</v>
      </c>
      <c r="G342" s="44">
        <f t="shared" ca="1" si="180"/>
        <v>15274</v>
      </c>
      <c r="H342" s="44">
        <f t="shared" ca="1" si="180"/>
        <v>7111</v>
      </c>
      <c r="I342" s="44">
        <f t="shared" ca="1" si="181"/>
        <v>4069</v>
      </c>
      <c r="J342" s="44">
        <f t="shared" ca="1" si="181"/>
        <v>2845</v>
      </c>
      <c r="K342" s="44">
        <f t="shared" ca="1" si="181"/>
        <v>2243</v>
      </c>
      <c r="L342" s="44">
        <f t="shared" ca="1" si="181"/>
        <v>2519</v>
      </c>
      <c r="M342" s="44">
        <f t="shared" ca="1" si="181"/>
        <v>4233</v>
      </c>
      <c r="N342" s="44">
        <f t="shared" ca="1" si="181"/>
        <v>8387</v>
      </c>
      <c r="O342" s="44">
        <f t="shared" ca="1" si="208"/>
        <v>0</v>
      </c>
      <c r="P342" s="44">
        <f t="shared" ca="1" si="208"/>
        <v>0</v>
      </c>
      <c r="Q342" s="44">
        <f t="shared" ca="1" si="208"/>
        <v>0</v>
      </c>
      <c r="R342" s="44">
        <f t="shared" ca="1" si="208"/>
        <v>0</v>
      </c>
      <c r="S342" s="44">
        <f t="shared" ca="1" si="208"/>
        <v>0</v>
      </c>
      <c r="T342" s="44">
        <f t="shared" ca="1" si="208"/>
        <v>0</v>
      </c>
      <c r="U342" s="44">
        <f t="shared" ca="1" si="208"/>
        <v>0</v>
      </c>
      <c r="V342" s="44">
        <f t="shared" ca="1" si="208"/>
        <v>0</v>
      </c>
      <c r="W342" s="44">
        <f t="shared" ca="1" si="208"/>
        <v>0</v>
      </c>
      <c r="X342" s="44">
        <f t="shared" ca="1" si="208"/>
        <v>0</v>
      </c>
      <c r="Y342" s="44">
        <f t="shared" ca="1" si="208"/>
        <v>0</v>
      </c>
      <c r="Z342" s="44">
        <f t="shared" ca="1" si="208"/>
        <v>0</v>
      </c>
      <c r="AA342" s="44">
        <f t="shared" ca="1" si="208"/>
        <v>0</v>
      </c>
      <c r="AB342" s="44">
        <f t="shared" ca="1" si="208"/>
        <v>0</v>
      </c>
      <c r="BC342" s="44">
        <f t="shared" ca="1" si="182"/>
        <v>14813.98</v>
      </c>
      <c r="BD342" s="44">
        <f t="shared" ca="1" si="183"/>
        <v>20193.849999999999</v>
      </c>
      <c r="BE342" s="44">
        <f t="shared" ca="1" si="184"/>
        <v>23873.18</v>
      </c>
      <c r="BF342" s="44">
        <f t="shared" ca="1" si="185"/>
        <v>23755.200000000001</v>
      </c>
      <c r="BG342" s="44">
        <f t="shared" ca="1" si="186"/>
        <v>15273.58</v>
      </c>
      <c r="BH342" s="44">
        <f t="shared" ca="1" si="187"/>
        <v>7111.34</v>
      </c>
      <c r="BI342" s="44">
        <f t="shared" ca="1" si="188"/>
        <v>4069.36</v>
      </c>
      <c r="BJ342" s="44">
        <f t="shared" ca="1" si="189"/>
        <v>2844.67</v>
      </c>
      <c r="BK342" s="44">
        <f t="shared" ca="1" si="190"/>
        <v>2242.9299999999998</v>
      </c>
      <c r="BL342" s="44">
        <f t="shared" ca="1" si="191"/>
        <v>2518.9899999999998</v>
      </c>
      <c r="BM342" s="44">
        <f t="shared" ca="1" si="192"/>
        <v>4232.66</v>
      </c>
      <c r="BN342" s="44">
        <f t="shared" ca="1" si="193"/>
        <v>8386.7999999999993</v>
      </c>
      <c r="BO342" s="44">
        <f t="shared" ca="1" si="194"/>
        <v>0</v>
      </c>
      <c r="BP342" s="44">
        <f t="shared" ca="1" si="195"/>
        <v>0</v>
      </c>
      <c r="BQ342" s="44">
        <f t="shared" ca="1" si="196"/>
        <v>0</v>
      </c>
      <c r="BR342" s="44">
        <f t="shared" ca="1" si="197"/>
        <v>0</v>
      </c>
      <c r="BS342" s="44">
        <f t="shared" ca="1" si="198"/>
        <v>0</v>
      </c>
      <c r="BT342" s="44">
        <f t="shared" ca="1" si="199"/>
        <v>0</v>
      </c>
      <c r="BU342" s="44">
        <f t="shared" ca="1" si="200"/>
        <v>0</v>
      </c>
      <c r="BV342" s="44">
        <f t="shared" ca="1" si="201"/>
        <v>0</v>
      </c>
      <c r="BW342" s="44">
        <f t="shared" ca="1" si="202"/>
        <v>0</v>
      </c>
      <c r="BX342" s="44">
        <f t="shared" ca="1" si="203"/>
        <v>0</v>
      </c>
      <c r="BY342" s="44">
        <f t="shared" ca="1" si="204"/>
        <v>0</v>
      </c>
      <c r="BZ342" s="44">
        <f t="shared" ca="1" si="205"/>
        <v>0</v>
      </c>
      <c r="CA342" s="44">
        <f t="shared" ca="1" si="206"/>
        <v>0</v>
      </c>
      <c r="CB342" s="44">
        <f t="shared" ca="1" si="207"/>
        <v>0</v>
      </c>
    </row>
    <row r="343" spans="1:80" x14ac:dyDescent="0.25">
      <c r="A343" s="129">
        <v>276</v>
      </c>
      <c r="B343" s="44"/>
      <c r="C343" s="44">
        <f t="shared" ca="1" si="180"/>
        <v>6504</v>
      </c>
      <c r="D343" s="44">
        <f t="shared" ca="1" si="180"/>
        <v>9998</v>
      </c>
      <c r="E343" s="44">
        <f t="shared" ca="1" si="180"/>
        <v>12523</v>
      </c>
      <c r="F343" s="44">
        <f t="shared" ca="1" si="180"/>
        <v>13106</v>
      </c>
      <c r="G343" s="44">
        <f t="shared" ca="1" si="180"/>
        <v>8650</v>
      </c>
      <c r="H343" s="44">
        <f t="shared" ca="1" si="180"/>
        <v>3583</v>
      </c>
      <c r="I343" s="44">
        <f t="shared" ca="1" si="181"/>
        <v>1763</v>
      </c>
      <c r="J343" s="44">
        <f t="shared" ca="1" si="181"/>
        <v>1094</v>
      </c>
      <c r="K343" s="44">
        <f t="shared" ca="1" si="181"/>
        <v>811</v>
      </c>
      <c r="L343" s="44">
        <f t="shared" ca="1" si="181"/>
        <v>937</v>
      </c>
      <c r="M343" s="44">
        <f t="shared" ca="1" si="181"/>
        <v>1630</v>
      </c>
      <c r="N343" s="44">
        <f t="shared" ca="1" si="181"/>
        <v>3307</v>
      </c>
      <c r="O343" s="44">
        <f t="shared" ca="1" si="208"/>
        <v>0</v>
      </c>
      <c r="P343" s="44">
        <f t="shared" ca="1" si="208"/>
        <v>0</v>
      </c>
      <c r="Q343" s="44">
        <f t="shared" ca="1" si="208"/>
        <v>0</v>
      </c>
      <c r="R343" s="44">
        <f t="shared" ca="1" si="208"/>
        <v>0</v>
      </c>
      <c r="S343" s="44">
        <f t="shared" ca="1" si="208"/>
        <v>0</v>
      </c>
      <c r="T343" s="44">
        <f t="shared" ca="1" si="208"/>
        <v>0</v>
      </c>
      <c r="U343" s="44">
        <f t="shared" ca="1" si="208"/>
        <v>0</v>
      </c>
      <c r="V343" s="44">
        <f t="shared" ca="1" si="208"/>
        <v>0</v>
      </c>
      <c r="W343" s="44">
        <f t="shared" ca="1" si="208"/>
        <v>0</v>
      </c>
      <c r="X343" s="44">
        <f t="shared" ca="1" si="208"/>
        <v>0</v>
      </c>
      <c r="Y343" s="44">
        <f t="shared" ca="1" si="208"/>
        <v>0</v>
      </c>
      <c r="Z343" s="44">
        <f t="shared" ca="1" si="208"/>
        <v>0</v>
      </c>
      <c r="AA343" s="44">
        <f t="shared" ca="1" si="208"/>
        <v>0</v>
      </c>
      <c r="AB343" s="44">
        <f t="shared" ca="1" si="208"/>
        <v>0</v>
      </c>
      <c r="BC343" s="44">
        <f t="shared" ca="1" si="182"/>
        <v>6504.2</v>
      </c>
      <c r="BD343" s="44">
        <f t="shared" ca="1" si="183"/>
        <v>9997.76</v>
      </c>
      <c r="BE343" s="44">
        <f t="shared" ca="1" si="184"/>
        <v>12522.85</v>
      </c>
      <c r="BF343" s="44">
        <f t="shared" ca="1" si="185"/>
        <v>13106.06</v>
      </c>
      <c r="BG343" s="44">
        <f t="shared" ca="1" si="186"/>
        <v>8650.19</v>
      </c>
      <c r="BH343" s="44">
        <f t="shared" ca="1" si="187"/>
        <v>3583.18</v>
      </c>
      <c r="BI343" s="44">
        <f t="shared" ca="1" si="188"/>
        <v>1762.79</v>
      </c>
      <c r="BJ343" s="44">
        <f t="shared" ca="1" si="189"/>
        <v>1093.69</v>
      </c>
      <c r="BK343" s="44">
        <f t="shared" ca="1" si="190"/>
        <v>811.37</v>
      </c>
      <c r="BL343" s="44">
        <f t="shared" ca="1" si="191"/>
        <v>937.07</v>
      </c>
      <c r="BM343" s="44">
        <f t="shared" ca="1" si="192"/>
        <v>1630.24</v>
      </c>
      <c r="BN343" s="44">
        <f t="shared" ca="1" si="193"/>
        <v>3306.98</v>
      </c>
      <c r="BO343" s="44">
        <f t="shared" ca="1" si="194"/>
        <v>0</v>
      </c>
      <c r="BP343" s="44">
        <f t="shared" ca="1" si="195"/>
        <v>0</v>
      </c>
      <c r="BQ343" s="44">
        <f t="shared" ca="1" si="196"/>
        <v>0</v>
      </c>
      <c r="BR343" s="44">
        <f t="shared" ca="1" si="197"/>
        <v>0</v>
      </c>
      <c r="BS343" s="44">
        <f t="shared" ca="1" si="198"/>
        <v>0</v>
      </c>
      <c r="BT343" s="44">
        <f t="shared" ca="1" si="199"/>
        <v>0</v>
      </c>
      <c r="BU343" s="44">
        <f t="shared" ca="1" si="200"/>
        <v>0</v>
      </c>
      <c r="BV343" s="44">
        <f t="shared" ca="1" si="201"/>
        <v>0</v>
      </c>
      <c r="BW343" s="44">
        <f t="shared" ca="1" si="202"/>
        <v>0</v>
      </c>
      <c r="BX343" s="44">
        <f t="shared" ca="1" si="203"/>
        <v>0</v>
      </c>
      <c r="BY343" s="44">
        <f t="shared" ca="1" si="204"/>
        <v>0</v>
      </c>
      <c r="BZ343" s="44">
        <f t="shared" ca="1" si="205"/>
        <v>0</v>
      </c>
      <c r="CA343" s="44">
        <f t="shared" ca="1" si="206"/>
        <v>0</v>
      </c>
      <c r="CB343" s="44">
        <f t="shared" ca="1" si="207"/>
        <v>0</v>
      </c>
    </row>
    <row r="344" spans="1:80" x14ac:dyDescent="0.25">
      <c r="A344" s="129">
        <v>277</v>
      </c>
      <c r="B344" s="44"/>
      <c r="C344" s="44">
        <f t="shared" ca="1" si="180"/>
        <v>149</v>
      </c>
      <c r="D344" s="44">
        <f t="shared" ca="1" si="180"/>
        <v>215</v>
      </c>
      <c r="E344" s="44">
        <f t="shared" ca="1" si="180"/>
        <v>328</v>
      </c>
      <c r="F344" s="44">
        <f t="shared" ca="1" si="180"/>
        <v>415</v>
      </c>
      <c r="G344" s="44">
        <f t="shared" ca="1" si="180"/>
        <v>389</v>
      </c>
      <c r="H344" s="44">
        <f t="shared" ca="1" si="180"/>
        <v>268</v>
      </c>
      <c r="I344" s="44">
        <f t="shared" ca="1" si="181"/>
        <v>198</v>
      </c>
      <c r="J344" s="44">
        <f t="shared" ca="1" si="181"/>
        <v>149</v>
      </c>
      <c r="K344" s="44">
        <f t="shared" ca="1" si="181"/>
        <v>129</v>
      </c>
      <c r="L344" s="44">
        <f t="shared" ca="1" si="181"/>
        <v>116</v>
      </c>
      <c r="M344" s="44">
        <f t="shared" ca="1" si="181"/>
        <v>117</v>
      </c>
      <c r="N344" s="44">
        <f t="shared" ca="1" si="181"/>
        <v>124</v>
      </c>
      <c r="O344" s="44">
        <f t="shared" ca="1" si="208"/>
        <v>0</v>
      </c>
      <c r="P344" s="44">
        <f t="shared" ca="1" si="208"/>
        <v>0</v>
      </c>
      <c r="Q344" s="44">
        <f t="shared" ca="1" si="208"/>
        <v>0</v>
      </c>
      <c r="R344" s="44">
        <f t="shared" ca="1" si="208"/>
        <v>0</v>
      </c>
      <c r="S344" s="44">
        <f t="shared" ca="1" si="208"/>
        <v>0</v>
      </c>
      <c r="T344" s="44">
        <f t="shared" ca="1" si="208"/>
        <v>0</v>
      </c>
      <c r="U344" s="44">
        <f t="shared" ca="1" si="208"/>
        <v>0</v>
      </c>
      <c r="V344" s="44">
        <f t="shared" ca="1" si="208"/>
        <v>0</v>
      </c>
      <c r="W344" s="44">
        <f t="shared" ca="1" si="208"/>
        <v>0</v>
      </c>
      <c r="X344" s="44">
        <f t="shared" ca="1" si="208"/>
        <v>0</v>
      </c>
      <c r="Y344" s="44">
        <f t="shared" ca="1" si="208"/>
        <v>0</v>
      </c>
      <c r="Z344" s="44">
        <f t="shared" ca="1" si="208"/>
        <v>0</v>
      </c>
      <c r="AA344" s="44">
        <f t="shared" ca="1" si="208"/>
        <v>0</v>
      </c>
      <c r="AB344" s="44">
        <f t="shared" ca="1" si="208"/>
        <v>0</v>
      </c>
      <c r="BC344" s="44">
        <f t="shared" ca="1" si="182"/>
        <v>148.62</v>
      </c>
      <c r="BD344" s="44">
        <f t="shared" ca="1" si="183"/>
        <v>215.37</v>
      </c>
      <c r="BE344" s="44">
        <f t="shared" ca="1" si="184"/>
        <v>327.74</v>
      </c>
      <c r="BF344" s="44">
        <f t="shared" ca="1" si="185"/>
        <v>415.36</v>
      </c>
      <c r="BG344" s="44">
        <f t="shared" ca="1" si="186"/>
        <v>389.48</v>
      </c>
      <c r="BH344" s="44">
        <f t="shared" ca="1" si="187"/>
        <v>268.22000000000003</v>
      </c>
      <c r="BI344" s="44">
        <f t="shared" ca="1" si="188"/>
        <v>197.52</v>
      </c>
      <c r="BJ344" s="44">
        <f t="shared" ca="1" si="189"/>
        <v>149</v>
      </c>
      <c r="BK344" s="44">
        <f t="shared" ca="1" si="190"/>
        <v>128.80000000000001</v>
      </c>
      <c r="BL344" s="44">
        <f t="shared" ca="1" si="191"/>
        <v>116.02</v>
      </c>
      <c r="BM344" s="44">
        <f t="shared" ca="1" si="192"/>
        <v>117.32</v>
      </c>
      <c r="BN344" s="44">
        <f t="shared" ca="1" si="193"/>
        <v>123.5</v>
      </c>
      <c r="BO344" s="44">
        <f t="shared" ca="1" si="194"/>
        <v>0</v>
      </c>
      <c r="BP344" s="44">
        <f t="shared" ca="1" si="195"/>
        <v>0</v>
      </c>
      <c r="BQ344" s="44">
        <f t="shared" ca="1" si="196"/>
        <v>0</v>
      </c>
      <c r="BR344" s="44">
        <f t="shared" ca="1" si="197"/>
        <v>0</v>
      </c>
      <c r="BS344" s="44">
        <f t="shared" ca="1" si="198"/>
        <v>0</v>
      </c>
      <c r="BT344" s="44">
        <f t="shared" ca="1" si="199"/>
        <v>0</v>
      </c>
      <c r="BU344" s="44">
        <f t="shared" ca="1" si="200"/>
        <v>0</v>
      </c>
      <c r="BV344" s="44">
        <f t="shared" ca="1" si="201"/>
        <v>0</v>
      </c>
      <c r="BW344" s="44">
        <f t="shared" ca="1" si="202"/>
        <v>0</v>
      </c>
      <c r="BX344" s="44">
        <f t="shared" ca="1" si="203"/>
        <v>0</v>
      </c>
      <c r="BY344" s="44">
        <f t="shared" ca="1" si="204"/>
        <v>0</v>
      </c>
      <c r="BZ344" s="44">
        <f t="shared" ca="1" si="205"/>
        <v>0</v>
      </c>
      <c r="CA344" s="44">
        <f t="shared" ca="1" si="206"/>
        <v>0</v>
      </c>
      <c r="CB344" s="44">
        <f t="shared" ca="1" si="207"/>
        <v>0</v>
      </c>
    </row>
    <row r="345" spans="1:80" x14ac:dyDescent="0.25">
      <c r="A345" s="129">
        <v>278</v>
      </c>
      <c r="B345" s="44"/>
      <c r="C345" s="44">
        <f t="shared" ref="C345:K379" ca="1" si="209">IF(BC345&lt;=0,0,MAX(1,ROUND(BC345,0)))</f>
        <v>298</v>
      </c>
      <c r="D345" s="44">
        <f t="shared" ca="1" si="209"/>
        <v>345</v>
      </c>
      <c r="E345" s="44">
        <f t="shared" ca="1" si="209"/>
        <v>321</v>
      </c>
      <c r="F345" s="44">
        <f t="shared" ca="1" si="209"/>
        <v>211</v>
      </c>
      <c r="G345" s="44">
        <f t="shared" ca="1" si="209"/>
        <v>120</v>
      </c>
      <c r="H345" s="44">
        <f t="shared" ca="1" si="209"/>
        <v>89</v>
      </c>
      <c r="I345" s="44">
        <f t="shared" ca="1" si="181"/>
        <v>76</v>
      </c>
      <c r="J345" s="44">
        <f t="shared" ca="1" si="181"/>
        <v>67</v>
      </c>
      <c r="K345" s="44">
        <f t="shared" ca="1" si="181"/>
        <v>68</v>
      </c>
      <c r="L345" s="44">
        <f t="shared" ca="1" si="181"/>
        <v>92</v>
      </c>
      <c r="M345" s="44">
        <f t="shared" ca="1" si="181"/>
        <v>129</v>
      </c>
      <c r="N345" s="44">
        <f t="shared" ca="1" si="181"/>
        <v>206</v>
      </c>
      <c r="O345" s="44">
        <f t="shared" ca="1" si="208"/>
        <v>0</v>
      </c>
      <c r="P345" s="44">
        <f t="shared" ca="1" si="208"/>
        <v>0</v>
      </c>
      <c r="Q345" s="44">
        <f t="shared" ca="1" si="208"/>
        <v>0</v>
      </c>
      <c r="R345" s="44">
        <f t="shared" ca="1" si="208"/>
        <v>0</v>
      </c>
      <c r="S345" s="44">
        <f t="shared" ca="1" si="208"/>
        <v>0</v>
      </c>
      <c r="T345" s="44">
        <f t="shared" ca="1" si="208"/>
        <v>0</v>
      </c>
      <c r="U345" s="44">
        <f t="shared" ca="1" si="208"/>
        <v>0</v>
      </c>
      <c r="V345" s="44">
        <f t="shared" ca="1" si="208"/>
        <v>0</v>
      </c>
      <c r="W345" s="44">
        <f t="shared" ca="1" si="208"/>
        <v>0</v>
      </c>
      <c r="X345" s="44">
        <f t="shared" ca="1" si="208"/>
        <v>0</v>
      </c>
      <c r="Y345" s="44">
        <f t="shared" ca="1" si="208"/>
        <v>0</v>
      </c>
      <c r="Z345" s="44">
        <f t="shared" ca="1" si="208"/>
        <v>0</v>
      </c>
      <c r="AA345" s="44">
        <f t="shared" ca="1" si="208"/>
        <v>0</v>
      </c>
      <c r="AB345" s="44">
        <f t="shared" ca="1" si="208"/>
        <v>0</v>
      </c>
      <c r="BC345" s="44">
        <f t="shared" ca="1" si="182"/>
        <v>298.36</v>
      </c>
      <c r="BD345" s="44">
        <f t="shared" ca="1" si="183"/>
        <v>344.67</v>
      </c>
      <c r="BE345" s="44">
        <f t="shared" ca="1" si="184"/>
        <v>321.47000000000003</v>
      </c>
      <c r="BF345" s="44">
        <f t="shared" ca="1" si="185"/>
        <v>210.67</v>
      </c>
      <c r="BG345" s="44">
        <f t="shared" ca="1" si="186"/>
        <v>119.57</v>
      </c>
      <c r="BH345" s="44">
        <f t="shared" ca="1" si="187"/>
        <v>89.46</v>
      </c>
      <c r="BI345" s="44">
        <f t="shared" ca="1" si="188"/>
        <v>75.61</v>
      </c>
      <c r="BJ345" s="44">
        <f t="shared" ca="1" si="189"/>
        <v>67.27</v>
      </c>
      <c r="BK345" s="44">
        <f t="shared" ca="1" si="190"/>
        <v>68.33</v>
      </c>
      <c r="BL345" s="44">
        <f t="shared" ca="1" si="191"/>
        <v>91.9</v>
      </c>
      <c r="BM345" s="44">
        <f t="shared" ca="1" si="192"/>
        <v>129.47</v>
      </c>
      <c r="BN345" s="44">
        <f t="shared" ca="1" si="193"/>
        <v>206.23</v>
      </c>
      <c r="BO345" s="44">
        <f t="shared" ca="1" si="194"/>
        <v>0</v>
      </c>
      <c r="BP345" s="44">
        <f t="shared" ca="1" si="195"/>
        <v>0</v>
      </c>
      <c r="BQ345" s="44">
        <f t="shared" ca="1" si="196"/>
        <v>0</v>
      </c>
      <c r="BR345" s="44">
        <f t="shared" ca="1" si="197"/>
        <v>0</v>
      </c>
      <c r="BS345" s="44">
        <f t="shared" ca="1" si="198"/>
        <v>0</v>
      </c>
      <c r="BT345" s="44">
        <f t="shared" ca="1" si="199"/>
        <v>0</v>
      </c>
      <c r="BU345" s="44">
        <f t="shared" ca="1" si="200"/>
        <v>0</v>
      </c>
      <c r="BV345" s="44">
        <f t="shared" ca="1" si="201"/>
        <v>0</v>
      </c>
      <c r="BW345" s="44">
        <f t="shared" ca="1" si="202"/>
        <v>0</v>
      </c>
      <c r="BX345" s="44">
        <f t="shared" ca="1" si="203"/>
        <v>0</v>
      </c>
      <c r="BY345" s="44">
        <f t="shared" ca="1" si="204"/>
        <v>0</v>
      </c>
      <c r="BZ345" s="44">
        <f t="shared" ca="1" si="205"/>
        <v>0</v>
      </c>
      <c r="CA345" s="44">
        <f t="shared" ca="1" si="206"/>
        <v>0</v>
      </c>
      <c r="CB345" s="44">
        <f t="shared" ca="1" si="207"/>
        <v>0</v>
      </c>
    </row>
    <row r="346" spans="1:80" x14ac:dyDescent="0.25">
      <c r="A346" s="129">
        <v>279</v>
      </c>
      <c r="B346" s="44"/>
      <c r="C346" s="44">
        <f t="shared" ca="1" si="209"/>
        <v>490</v>
      </c>
      <c r="D346" s="44">
        <f t="shared" ca="1" si="209"/>
        <v>759</v>
      </c>
      <c r="E346" s="44">
        <f t="shared" ca="1" si="209"/>
        <v>861</v>
      </c>
      <c r="F346" s="44">
        <f t="shared" ca="1" si="209"/>
        <v>762</v>
      </c>
      <c r="G346" s="44">
        <f t="shared" ca="1" si="209"/>
        <v>459</v>
      </c>
      <c r="H346" s="44">
        <f t="shared" ca="1" si="209"/>
        <v>239</v>
      </c>
      <c r="I346" s="44">
        <f t="shared" ca="1" si="181"/>
        <v>138</v>
      </c>
      <c r="J346" s="44">
        <f t="shared" ca="1" si="181"/>
        <v>86</v>
      </c>
      <c r="K346" s="44">
        <f t="shared" ca="1" si="181"/>
        <v>61</v>
      </c>
      <c r="L346" s="44">
        <f t="shared" ca="1" si="181"/>
        <v>61</v>
      </c>
      <c r="M346" s="44">
        <f t="shared" ca="1" si="181"/>
        <v>123</v>
      </c>
      <c r="N346" s="44">
        <f t="shared" ca="1" si="181"/>
        <v>256</v>
      </c>
      <c r="O346" s="44">
        <f t="shared" ca="1" si="208"/>
        <v>0</v>
      </c>
      <c r="P346" s="44">
        <f t="shared" ca="1" si="208"/>
        <v>0</v>
      </c>
      <c r="Q346" s="44">
        <f t="shared" ca="1" si="208"/>
        <v>0</v>
      </c>
      <c r="R346" s="44">
        <f t="shared" ca="1" si="208"/>
        <v>0</v>
      </c>
      <c r="S346" s="44">
        <f t="shared" ca="1" si="208"/>
        <v>0</v>
      </c>
      <c r="T346" s="44">
        <f t="shared" ca="1" si="208"/>
        <v>0</v>
      </c>
      <c r="U346" s="44">
        <f t="shared" ca="1" si="208"/>
        <v>0</v>
      </c>
      <c r="V346" s="44">
        <f t="shared" ca="1" si="208"/>
        <v>0</v>
      </c>
      <c r="W346" s="44">
        <f t="shared" ca="1" si="208"/>
        <v>0</v>
      </c>
      <c r="X346" s="44">
        <f t="shared" ca="1" si="208"/>
        <v>0</v>
      </c>
      <c r="Y346" s="44">
        <f t="shared" ca="1" si="208"/>
        <v>0</v>
      </c>
      <c r="Z346" s="44">
        <f t="shared" ca="1" si="208"/>
        <v>0</v>
      </c>
      <c r="AA346" s="44">
        <f t="shared" ca="1" si="208"/>
        <v>0</v>
      </c>
      <c r="AB346" s="44">
        <f t="shared" ca="1" si="208"/>
        <v>0</v>
      </c>
      <c r="BC346" s="44">
        <f t="shared" ca="1" si="182"/>
        <v>489.82</v>
      </c>
      <c r="BD346" s="44">
        <f t="shared" ca="1" si="183"/>
        <v>758.62</v>
      </c>
      <c r="BE346" s="44">
        <f t="shared" ca="1" si="184"/>
        <v>860.67</v>
      </c>
      <c r="BF346" s="44">
        <f t="shared" ca="1" si="185"/>
        <v>762.36</v>
      </c>
      <c r="BG346" s="44">
        <f t="shared" ca="1" si="186"/>
        <v>459.25</v>
      </c>
      <c r="BH346" s="44">
        <f t="shared" ca="1" si="187"/>
        <v>238.8</v>
      </c>
      <c r="BI346" s="44">
        <f t="shared" ca="1" si="188"/>
        <v>138.16999999999999</v>
      </c>
      <c r="BJ346" s="44">
        <f t="shared" ca="1" si="189"/>
        <v>85.6</v>
      </c>
      <c r="BK346" s="44">
        <f t="shared" ca="1" si="190"/>
        <v>60.65</v>
      </c>
      <c r="BL346" s="44">
        <f t="shared" ca="1" si="191"/>
        <v>61.1</v>
      </c>
      <c r="BM346" s="44">
        <f t="shared" ca="1" si="192"/>
        <v>122.78</v>
      </c>
      <c r="BN346" s="44">
        <f t="shared" ca="1" si="193"/>
        <v>255.63</v>
      </c>
      <c r="BO346" s="44">
        <f t="shared" ca="1" si="194"/>
        <v>0</v>
      </c>
      <c r="BP346" s="44">
        <f t="shared" ca="1" si="195"/>
        <v>0</v>
      </c>
      <c r="BQ346" s="44">
        <f t="shared" ca="1" si="196"/>
        <v>0</v>
      </c>
      <c r="BR346" s="44">
        <f t="shared" ca="1" si="197"/>
        <v>0</v>
      </c>
      <c r="BS346" s="44">
        <f t="shared" ca="1" si="198"/>
        <v>0</v>
      </c>
      <c r="BT346" s="44">
        <f t="shared" ca="1" si="199"/>
        <v>0</v>
      </c>
      <c r="BU346" s="44">
        <f t="shared" ca="1" si="200"/>
        <v>0</v>
      </c>
      <c r="BV346" s="44">
        <f t="shared" ca="1" si="201"/>
        <v>0</v>
      </c>
      <c r="BW346" s="44">
        <f t="shared" ca="1" si="202"/>
        <v>0</v>
      </c>
      <c r="BX346" s="44">
        <f t="shared" ca="1" si="203"/>
        <v>0</v>
      </c>
      <c r="BY346" s="44">
        <f t="shared" ca="1" si="204"/>
        <v>0</v>
      </c>
      <c r="BZ346" s="44">
        <f t="shared" ca="1" si="205"/>
        <v>0</v>
      </c>
      <c r="CA346" s="44">
        <f t="shared" ca="1" si="206"/>
        <v>0</v>
      </c>
      <c r="CB346" s="44">
        <f t="shared" ca="1" si="207"/>
        <v>0</v>
      </c>
    </row>
    <row r="347" spans="1:80" x14ac:dyDescent="0.25">
      <c r="A347" s="129">
        <v>280</v>
      </c>
      <c r="B347" s="44"/>
      <c r="C347" s="44">
        <f t="shared" ca="1" si="209"/>
        <v>553</v>
      </c>
      <c r="D347" s="44">
        <f t="shared" ca="1" si="209"/>
        <v>1019</v>
      </c>
      <c r="E347" s="44">
        <f t="shared" ca="1" si="209"/>
        <v>1530</v>
      </c>
      <c r="F347" s="44">
        <f t="shared" ca="1" si="209"/>
        <v>1899</v>
      </c>
      <c r="G347" s="44">
        <f t="shared" ca="1" si="209"/>
        <v>2036</v>
      </c>
      <c r="H347" s="44">
        <f t="shared" ca="1" si="209"/>
        <v>1596</v>
      </c>
      <c r="I347" s="44">
        <f t="shared" ca="1" si="181"/>
        <v>1181</v>
      </c>
      <c r="J347" s="44">
        <f t="shared" ca="1" si="181"/>
        <v>791</v>
      </c>
      <c r="K347" s="44">
        <f t="shared" ca="1" si="181"/>
        <v>460</v>
      </c>
      <c r="L347" s="44">
        <f t="shared" ca="1" si="181"/>
        <v>277</v>
      </c>
      <c r="M347" s="44">
        <f t="shared" ca="1" si="181"/>
        <v>205</v>
      </c>
      <c r="N347" s="44">
        <f t="shared" ca="1" si="181"/>
        <v>254</v>
      </c>
      <c r="O347" s="44">
        <f t="shared" ca="1" si="208"/>
        <v>0</v>
      </c>
      <c r="P347" s="44">
        <f t="shared" ca="1" si="208"/>
        <v>0</v>
      </c>
      <c r="Q347" s="44">
        <f t="shared" ca="1" si="208"/>
        <v>0</v>
      </c>
      <c r="R347" s="44">
        <f t="shared" ca="1" si="208"/>
        <v>0</v>
      </c>
      <c r="S347" s="44">
        <f t="shared" ca="1" si="208"/>
        <v>0</v>
      </c>
      <c r="T347" s="44">
        <f t="shared" ca="1" si="208"/>
        <v>0</v>
      </c>
      <c r="U347" s="44">
        <f t="shared" ca="1" si="208"/>
        <v>0</v>
      </c>
      <c r="V347" s="44">
        <f t="shared" ca="1" si="208"/>
        <v>0</v>
      </c>
      <c r="W347" s="44">
        <f t="shared" ca="1" si="208"/>
        <v>0</v>
      </c>
      <c r="X347" s="44">
        <f t="shared" ca="1" si="208"/>
        <v>0</v>
      </c>
      <c r="Y347" s="44">
        <f t="shared" ca="1" si="208"/>
        <v>0</v>
      </c>
      <c r="Z347" s="44">
        <f t="shared" ca="1" si="208"/>
        <v>0</v>
      </c>
      <c r="AA347" s="44">
        <f t="shared" ca="1" si="208"/>
        <v>0</v>
      </c>
      <c r="AB347" s="44">
        <f t="shared" ca="1" si="208"/>
        <v>0</v>
      </c>
      <c r="BC347" s="44">
        <f t="shared" ca="1" si="182"/>
        <v>553.28</v>
      </c>
      <c r="BD347" s="44">
        <f t="shared" ca="1" si="183"/>
        <v>1018.89</v>
      </c>
      <c r="BE347" s="44">
        <f t="shared" ca="1" si="184"/>
        <v>1529.7</v>
      </c>
      <c r="BF347" s="44">
        <f t="shared" ca="1" si="185"/>
        <v>1898.92</v>
      </c>
      <c r="BG347" s="44">
        <f t="shared" ca="1" si="186"/>
        <v>2036.38</v>
      </c>
      <c r="BH347" s="44">
        <f t="shared" ca="1" si="187"/>
        <v>1596.47</v>
      </c>
      <c r="BI347" s="44">
        <f t="shared" ca="1" si="188"/>
        <v>1181.17</v>
      </c>
      <c r="BJ347" s="44">
        <f t="shared" ca="1" si="189"/>
        <v>790.77</v>
      </c>
      <c r="BK347" s="44">
        <f t="shared" ca="1" si="190"/>
        <v>459.53</v>
      </c>
      <c r="BL347" s="44">
        <f t="shared" ca="1" si="191"/>
        <v>276.5</v>
      </c>
      <c r="BM347" s="44">
        <f t="shared" ca="1" si="192"/>
        <v>204.82</v>
      </c>
      <c r="BN347" s="44">
        <f t="shared" ca="1" si="193"/>
        <v>253.76</v>
      </c>
      <c r="BO347" s="44">
        <f t="shared" ca="1" si="194"/>
        <v>0</v>
      </c>
      <c r="BP347" s="44">
        <f t="shared" ca="1" si="195"/>
        <v>0</v>
      </c>
      <c r="BQ347" s="44">
        <f t="shared" ca="1" si="196"/>
        <v>0</v>
      </c>
      <c r="BR347" s="44">
        <f t="shared" ca="1" si="197"/>
        <v>0</v>
      </c>
      <c r="BS347" s="44">
        <f t="shared" ca="1" si="198"/>
        <v>0</v>
      </c>
      <c r="BT347" s="44">
        <f t="shared" ca="1" si="199"/>
        <v>0</v>
      </c>
      <c r="BU347" s="44">
        <f t="shared" ca="1" si="200"/>
        <v>0</v>
      </c>
      <c r="BV347" s="44">
        <f t="shared" ca="1" si="201"/>
        <v>0</v>
      </c>
      <c r="BW347" s="44">
        <f t="shared" ca="1" si="202"/>
        <v>0</v>
      </c>
      <c r="BX347" s="44">
        <f t="shared" ca="1" si="203"/>
        <v>0</v>
      </c>
      <c r="BY347" s="44">
        <f t="shared" ca="1" si="204"/>
        <v>0</v>
      </c>
      <c r="BZ347" s="44">
        <f t="shared" ca="1" si="205"/>
        <v>0</v>
      </c>
      <c r="CA347" s="44">
        <f t="shared" ca="1" si="206"/>
        <v>0</v>
      </c>
      <c r="CB347" s="44">
        <f t="shared" ca="1" si="207"/>
        <v>0</v>
      </c>
    </row>
    <row r="348" spans="1:80" x14ac:dyDescent="0.25">
      <c r="A348" s="129">
        <v>281</v>
      </c>
      <c r="B348" s="44"/>
      <c r="C348" s="44">
        <f t="shared" ca="1" si="209"/>
        <v>86</v>
      </c>
      <c r="D348" s="44">
        <f t="shared" ca="1" si="209"/>
        <v>91</v>
      </c>
      <c r="E348" s="44">
        <f t="shared" ca="1" si="209"/>
        <v>92</v>
      </c>
      <c r="F348" s="44">
        <f t="shared" ca="1" si="209"/>
        <v>85</v>
      </c>
      <c r="G348" s="44">
        <f t="shared" ca="1" si="209"/>
        <v>77</v>
      </c>
      <c r="H348" s="44">
        <f t="shared" ca="1" si="209"/>
        <v>71</v>
      </c>
      <c r="I348" s="44">
        <f t="shared" ca="1" si="181"/>
        <v>67</v>
      </c>
      <c r="J348" s="44">
        <f t="shared" ca="1" si="181"/>
        <v>64</v>
      </c>
      <c r="K348" s="44">
        <f t="shared" ca="1" si="181"/>
        <v>63</v>
      </c>
      <c r="L348" s="44">
        <f t="shared" ca="1" si="181"/>
        <v>67</v>
      </c>
      <c r="M348" s="44">
        <f t="shared" ca="1" si="181"/>
        <v>72</v>
      </c>
      <c r="N348" s="44">
        <f t="shared" ca="1" si="181"/>
        <v>79</v>
      </c>
      <c r="O348" s="44">
        <f t="shared" ca="1" si="208"/>
        <v>0</v>
      </c>
      <c r="P348" s="44">
        <f t="shared" ca="1" si="208"/>
        <v>0</v>
      </c>
      <c r="Q348" s="44">
        <f t="shared" ca="1" si="208"/>
        <v>0</v>
      </c>
      <c r="R348" s="44">
        <f t="shared" ref="O348:AB366" ca="1" si="210">IF(BR348&lt;=0,0,MAX(1,ROUND(BR348,0)))</f>
        <v>0</v>
      </c>
      <c r="S348" s="44">
        <f t="shared" ca="1" si="210"/>
        <v>0</v>
      </c>
      <c r="T348" s="44">
        <f t="shared" ca="1" si="210"/>
        <v>0</v>
      </c>
      <c r="U348" s="44">
        <f t="shared" ca="1" si="210"/>
        <v>0</v>
      </c>
      <c r="V348" s="44">
        <f t="shared" ca="1" si="210"/>
        <v>0</v>
      </c>
      <c r="W348" s="44">
        <f t="shared" ca="1" si="210"/>
        <v>0</v>
      </c>
      <c r="X348" s="44">
        <f t="shared" ca="1" si="210"/>
        <v>0</v>
      </c>
      <c r="Y348" s="44">
        <f t="shared" ca="1" si="210"/>
        <v>0</v>
      </c>
      <c r="Z348" s="44">
        <f t="shared" ca="1" si="210"/>
        <v>0</v>
      </c>
      <c r="AA348" s="44">
        <f t="shared" ca="1" si="210"/>
        <v>0</v>
      </c>
      <c r="AB348" s="44">
        <f t="shared" ca="1" si="210"/>
        <v>0</v>
      </c>
      <c r="BC348" s="44">
        <f t="shared" ca="1" si="182"/>
        <v>86.38</v>
      </c>
      <c r="BD348" s="44">
        <f t="shared" ca="1" si="183"/>
        <v>91</v>
      </c>
      <c r="BE348" s="44">
        <f t="shared" ca="1" si="184"/>
        <v>91.86</v>
      </c>
      <c r="BF348" s="44">
        <f t="shared" ca="1" si="185"/>
        <v>84.74</v>
      </c>
      <c r="BG348" s="44">
        <f t="shared" ca="1" si="186"/>
        <v>77.040000000000006</v>
      </c>
      <c r="BH348" s="44">
        <f t="shared" ca="1" si="187"/>
        <v>71.33</v>
      </c>
      <c r="BI348" s="44">
        <f t="shared" ca="1" si="188"/>
        <v>67.150000000000006</v>
      </c>
      <c r="BJ348" s="44">
        <f t="shared" ca="1" si="189"/>
        <v>63.97</v>
      </c>
      <c r="BK348" s="44">
        <f t="shared" ca="1" si="190"/>
        <v>63.33</v>
      </c>
      <c r="BL348" s="44">
        <f t="shared" ca="1" si="191"/>
        <v>66.95</v>
      </c>
      <c r="BM348" s="44">
        <f t="shared" ca="1" si="192"/>
        <v>72.14</v>
      </c>
      <c r="BN348" s="44">
        <f t="shared" ca="1" si="193"/>
        <v>78.84</v>
      </c>
      <c r="BO348" s="44">
        <f t="shared" ca="1" si="194"/>
        <v>0</v>
      </c>
      <c r="BP348" s="44">
        <f t="shared" ca="1" si="195"/>
        <v>0</v>
      </c>
      <c r="BQ348" s="44">
        <f t="shared" ca="1" si="196"/>
        <v>0</v>
      </c>
      <c r="BR348" s="44">
        <f t="shared" ca="1" si="197"/>
        <v>0</v>
      </c>
      <c r="BS348" s="44">
        <f t="shared" ca="1" si="198"/>
        <v>0</v>
      </c>
      <c r="BT348" s="44">
        <f t="shared" ca="1" si="199"/>
        <v>0</v>
      </c>
      <c r="BU348" s="44">
        <f t="shared" ca="1" si="200"/>
        <v>0</v>
      </c>
      <c r="BV348" s="44">
        <f t="shared" ca="1" si="201"/>
        <v>0</v>
      </c>
      <c r="BW348" s="44">
        <f t="shared" ca="1" si="202"/>
        <v>0</v>
      </c>
      <c r="BX348" s="44">
        <f t="shared" ca="1" si="203"/>
        <v>0</v>
      </c>
      <c r="BY348" s="44">
        <f t="shared" ca="1" si="204"/>
        <v>0</v>
      </c>
      <c r="BZ348" s="44">
        <f t="shared" ca="1" si="205"/>
        <v>0</v>
      </c>
      <c r="CA348" s="44">
        <f t="shared" ca="1" si="206"/>
        <v>0</v>
      </c>
      <c r="CB348" s="44">
        <f t="shared" ca="1" si="207"/>
        <v>0</v>
      </c>
    </row>
    <row r="349" spans="1:80" x14ac:dyDescent="0.25">
      <c r="A349" s="129">
        <v>282</v>
      </c>
      <c r="B349" s="44"/>
      <c r="C349" s="44">
        <f t="shared" ca="1" si="209"/>
        <v>99</v>
      </c>
      <c r="D349" s="44">
        <f t="shared" ca="1" si="209"/>
        <v>105</v>
      </c>
      <c r="E349" s="44">
        <f t="shared" ca="1" si="209"/>
        <v>105</v>
      </c>
      <c r="F349" s="44">
        <f t="shared" ca="1" si="209"/>
        <v>90</v>
      </c>
      <c r="G349" s="44">
        <f t="shared" ca="1" si="209"/>
        <v>74</v>
      </c>
      <c r="H349" s="44">
        <f t="shared" ca="1" si="209"/>
        <v>66</v>
      </c>
      <c r="I349" s="44">
        <f t="shared" ca="1" si="181"/>
        <v>60</v>
      </c>
      <c r="J349" s="44">
        <f t="shared" ca="1" si="181"/>
        <v>57</v>
      </c>
      <c r="K349" s="44">
        <f t="shared" ca="1" si="181"/>
        <v>57</v>
      </c>
      <c r="L349" s="44">
        <f t="shared" ca="1" si="181"/>
        <v>63</v>
      </c>
      <c r="M349" s="44">
        <f t="shared" ca="1" si="181"/>
        <v>72</v>
      </c>
      <c r="N349" s="44">
        <f t="shared" ca="1" si="181"/>
        <v>86</v>
      </c>
      <c r="O349" s="44">
        <f t="shared" ca="1" si="210"/>
        <v>0</v>
      </c>
      <c r="P349" s="44">
        <f t="shared" ca="1" si="210"/>
        <v>0</v>
      </c>
      <c r="Q349" s="44">
        <f t="shared" ca="1" si="210"/>
        <v>0</v>
      </c>
      <c r="R349" s="44">
        <f t="shared" ca="1" si="210"/>
        <v>0</v>
      </c>
      <c r="S349" s="44">
        <f t="shared" ca="1" si="210"/>
        <v>0</v>
      </c>
      <c r="T349" s="44">
        <f t="shared" ca="1" si="210"/>
        <v>0</v>
      </c>
      <c r="U349" s="44">
        <f t="shared" ca="1" si="210"/>
        <v>0</v>
      </c>
      <c r="V349" s="44">
        <f t="shared" ca="1" si="210"/>
        <v>0</v>
      </c>
      <c r="W349" s="44">
        <f t="shared" ca="1" si="210"/>
        <v>0</v>
      </c>
      <c r="X349" s="44">
        <f t="shared" ca="1" si="210"/>
        <v>0</v>
      </c>
      <c r="Y349" s="44">
        <f t="shared" ca="1" si="210"/>
        <v>0</v>
      </c>
      <c r="Z349" s="44">
        <f t="shared" ca="1" si="210"/>
        <v>0</v>
      </c>
      <c r="AA349" s="44">
        <f t="shared" ca="1" si="210"/>
        <v>0</v>
      </c>
      <c r="AB349" s="44">
        <f t="shared" ca="1" si="210"/>
        <v>0</v>
      </c>
      <c r="BC349" s="44">
        <f t="shared" ca="1" si="182"/>
        <v>98.85</v>
      </c>
      <c r="BD349" s="44">
        <f t="shared" ca="1" si="183"/>
        <v>105.37</v>
      </c>
      <c r="BE349" s="44">
        <f t="shared" ca="1" si="184"/>
        <v>105.46</v>
      </c>
      <c r="BF349" s="44">
        <f t="shared" ca="1" si="185"/>
        <v>89.72</v>
      </c>
      <c r="BG349" s="44">
        <f t="shared" ca="1" si="186"/>
        <v>73.84</v>
      </c>
      <c r="BH349" s="44">
        <f t="shared" ca="1" si="187"/>
        <v>66.150000000000006</v>
      </c>
      <c r="BI349" s="44">
        <f t="shared" ca="1" si="188"/>
        <v>60.37</v>
      </c>
      <c r="BJ349" s="44">
        <f t="shared" ca="1" si="189"/>
        <v>56.77</v>
      </c>
      <c r="BK349" s="44">
        <f t="shared" ca="1" si="190"/>
        <v>57.23</v>
      </c>
      <c r="BL349" s="44">
        <f t="shared" ca="1" si="191"/>
        <v>62.68</v>
      </c>
      <c r="BM349" s="44">
        <f t="shared" ca="1" si="192"/>
        <v>71.540000000000006</v>
      </c>
      <c r="BN349" s="44">
        <f t="shared" ca="1" si="193"/>
        <v>86.18</v>
      </c>
      <c r="BO349" s="44">
        <f t="shared" ca="1" si="194"/>
        <v>0</v>
      </c>
      <c r="BP349" s="44">
        <f t="shared" ca="1" si="195"/>
        <v>0</v>
      </c>
      <c r="BQ349" s="44">
        <f t="shared" ca="1" si="196"/>
        <v>0</v>
      </c>
      <c r="BR349" s="44">
        <f t="shared" ca="1" si="197"/>
        <v>0</v>
      </c>
      <c r="BS349" s="44">
        <f t="shared" ca="1" si="198"/>
        <v>0</v>
      </c>
      <c r="BT349" s="44">
        <f t="shared" ca="1" si="199"/>
        <v>0</v>
      </c>
      <c r="BU349" s="44">
        <f t="shared" ca="1" si="200"/>
        <v>0</v>
      </c>
      <c r="BV349" s="44">
        <f t="shared" ca="1" si="201"/>
        <v>0</v>
      </c>
      <c r="BW349" s="44">
        <f t="shared" ca="1" si="202"/>
        <v>0</v>
      </c>
      <c r="BX349" s="44">
        <f t="shared" ca="1" si="203"/>
        <v>0</v>
      </c>
      <c r="BY349" s="44">
        <f t="shared" ca="1" si="204"/>
        <v>0</v>
      </c>
      <c r="BZ349" s="44">
        <f t="shared" ca="1" si="205"/>
        <v>0</v>
      </c>
      <c r="CA349" s="44">
        <f t="shared" ca="1" si="206"/>
        <v>0</v>
      </c>
      <c r="CB349" s="44">
        <f t="shared" ca="1" si="207"/>
        <v>0</v>
      </c>
    </row>
    <row r="350" spans="1:80" x14ac:dyDescent="0.25">
      <c r="A350" s="129">
        <v>283</v>
      </c>
      <c r="B350" s="44"/>
      <c r="C350" s="44">
        <f t="shared" ca="1" si="209"/>
        <v>166</v>
      </c>
      <c r="D350" s="44">
        <f t="shared" ca="1" si="209"/>
        <v>118</v>
      </c>
      <c r="E350" s="44">
        <f t="shared" ca="1" si="209"/>
        <v>115</v>
      </c>
      <c r="F350" s="44">
        <f t="shared" ca="1" si="209"/>
        <v>101</v>
      </c>
      <c r="G350" s="44">
        <f t="shared" ca="1" si="209"/>
        <v>69</v>
      </c>
      <c r="H350" s="44">
        <f t="shared" ca="1" si="209"/>
        <v>58</v>
      </c>
      <c r="I350" s="44">
        <f t="shared" ca="1" si="181"/>
        <v>56</v>
      </c>
      <c r="J350" s="44">
        <f t="shared" ca="1" si="181"/>
        <v>48</v>
      </c>
      <c r="K350" s="44">
        <f t="shared" ca="1" si="181"/>
        <v>42</v>
      </c>
      <c r="L350" s="44">
        <f t="shared" ca="1" si="181"/>
        <v>57</v>
      </c>
      <c r="M350" s="44">
        <f t="shared" ca="1" si="181"/>
        <v>117</v>
      </c>
      <c r="N350" s="44">
        <f t="shared" ca="1" si="181"/>
        <v>179</v>
      </c>
      <c r="O350" s="44">
        <f t="shared" ca="1" si="210"/>
        <v>0</v>
      </c>
      <c r="P350" s="44">
        <f t="shared" ca="1" si="210"/>
        <v>0</v>
      </c>
      <c r="Q350" s="44">
        <f t="shared" ca="1" si="210"/>
        <v>0</v>
      </c>
      <c r="R350" s="44">
        <f t="shared" ca="1" si="210"/>
        <v>0</v>
      </c>
      <c r="S350" s="44">
        <f t="shared" ca="1" si="210"/>
        <v>0</v>
      </c>
      <c r="T350" s="44">
        <f t="shared" ca="1" si="210"/>
        <v>0</v>
      </c>
      <c r="U350" s="44">
        <f t="shared" ca="1" si="210"/>
        <v>0</v>
      </c>
      <c r="V350" s="44">
        <f t="shared" ca="1" si="210"/>
        <v>0</v>
      </c>
      <c r="W350" s="44">
        <f t="shared" ca="1" si="210"/>
        <v>0</v>
      </c>
      <c r="X350" s="44">
        <f t="shared" ca="1" si="210"/>
        <v>0</v>
      </c>
      <c r="Y350" s="44">
        <f t="shared" ca="1" si="210"/>
        <v>0</v>
      </c>
      <c r="Z350" s="44">
        <f t="shared" ca="1" si="210"/>
        <v>0</v>
      </c>
      <c r="AA350" s="44">
        <f t="shared" ca="1" si="210"/>
        <v>0</v>
      </c>
      <c r="AB350" s="44">
        <f t="shared" ca="1" si="210"/>
        <v>0</v>
      </c>
      <c r="BC350" s="44">
        <f t="shared" ca="1" si="182"/>
        <v>165.74</v>
      </c>
      <c r="BD350" s="44">
        <f t="shared" ca="1" si="183"/>
        <v>118.25</v>
      </c>
      <c r="BE350" s="44">
        <f t="shared" ca="1" si="184"/>
        <v>114.85</v>
      </c>
      <c r="BF350" s="44">
        <f t="shared" ca="1" si="185"/>
        <v>100.63</v>
      </c>
      <c r="BG350" s="44">
        <f t="shared" ca="1" si="186"/>
        <v>69.05</v>
      </c>
      <c r="BH350" s="44">
        <f t="shared" ca="1" si="187"/>
        <v>58.24</v>
      </c>
      <c r="BI350" s="44">
        <f t="shared" ca="1" si="188"/>
        <v>56.45</v>
      </c>
      <c r="BJ350" s="44">
        <f t="shared" ca="1" si="189"/>
        <v>47.82</v>
      </c>
      <c r="BK350" s="44">
        <f t="shared" ca="1" si="190"/>
        <v>41.54</v>
      </c>
      <c r="BL350" s="44">
        <f t="shared" ca="1" si="191"/>
        <v>57.35</v>
      </c>
      <c r="BM350" s="44">
        <f t="shared" ca="1" si="192"/>
        <v>117.27</v>
      </c>
      <c r="BN350" s="44">
        <f t="shared" ca="1" si="193"/>
        <v>178.86</v>
      </c>
      <c r="BO350" s="44">
        <f t="shared" ca="1" si="194"/>
        <v>0</v>
      </c>
      <c r="BP350" s="44">
        <f t="shared" ca="1" si="195"/>
        <v>0</v>
      </c>
      <c r="BQ350" s="44">
        <f t="shared" ca="1" si="196"/>
        <v>0</v>
      </c>
      <c r="BR350" s="44">
        <f t="shared" ca="1" si="197"/>
        <v>0</v>
      </c>
      <c r="BS350" s="44">
        <f t="shared" ca="1" si="198"/>
        <v>0</v>
      </c>
      <c r="BT350" s="44">
        <f t="shared" ca="1" si="199"/>
        <v>0</v>
      </c>
      <c r="BU350" s="44">
        <f t="shared" ca="1" si="200"/>
        <v>0</v>
      </c>
      <c r="BV350" s="44">
        <f t="shared" ca="1" si="201"/>
        <v>0</v>
      </c>
      <c r="BW350" s="44">
        <f t="shared" ca="1" si="202"/>
        <v>0</v>
      </c>
      <c r="BX350" s="44">
        <f t="shared" ca="1" si="203"/>
        <v>0</v>
      </c>
      <c r="BY350" s="44">
        <f t="shared" ca="1" si="204"/>
        <v>0</v>
      </c>
      <c r="BZ350" s="44">
        <f t="shared" ca="1" si="205"/>
        <v>0</v>
      </c>
      <c r="CA350" s="44">
        <f t="shared" ca="1" si="206"/>
        <v>0</v>
      </c>
      <c r="CB350" s="44">
        <f t="shared" ca="1" si="207"/>
        <v>0</v>
      </c>
    </row>
    <row r="351" spans="1:80" x14ac:dyDescent="0.25">
      <c r="A351" s="129">
        <v>284</v>
      </c>
      <c r="B351" s="44"/>
      <c r="C351" s="44">
        <f t="shared" ca="1" si="209"/>
        <v>168</v>
      </c>
      <c r="D351" s="44">
        <f t="shared" ca="1" si="209"/>
        <v>205</v>
      </c>
      <c r="E351" s="44">
        <f t="shared" ca="1" si="209"/>
        <v>160</v>
      </c>
      <c r="F351" s="44">
        <f t="shared" ca="1" si="209"/>
        <v>178</v>
      </c>
      <c r="G351" s="44">
        <f t="shared" ca="1" si="209"/>
        <v>255</v>
      </c>
      <c r="H351" s="44">
        <f t="shared" ca="1" si="209"/>
        <v>343</v>
      </c>
      <c r="I351" s="44">
        <f t="shared" ca="1" si="181"/>
        <v>430</v>
      </c>
      <c r="J351" s="44">
        <f t="shared" ca="1" si="181"/>
        <v>417</v>
      </c>
      <c r="K351" s="44">
        <f t="shared" ca="1" si="181"/>
        <v>471</v>
      </c>
      <c r="L351" s="44">
        <f t="shared" ca="1" si="181"/>
        <v>411</v>
      </c>
      <c r="M351" s="44">
        <f t="shared" ca="1" si="181"/>
        <v>235</v>
      </c>
      <c r="N351" s="44">
        <f t="shared" ca="1" si="181"/>
        <v>184</v>
      </c>
      <c r="O351" s="44">
        <f t="shared" ca="1" si="210"/>
        <v>0</v>
      </c>
      <c r="P351" s="44">
        <f t="shared" ca="1" si="210"/>
        <v>0</v>
      </c>
      <c r="Q351" s="44">
        <f t="shared" ca="1" si="210"/>
        <v>0</v>
      </c>
      <c r="R351" s="44">
        <f t="shared" ca="1" si="210"/>
        <v>0</v>
      </c>
      <c r="S351" s="44">
        <f t="shared" ca="1" si="210"/>
        <v>0</v>
      </c>
      <c r="T351" s="44">
        <f t="shared" ca="1" si="210"/>
        <v>0</v>
      </c>
      <c r="U351" s="44">
        <f t="shared" ca="1" si="210"/>
        <v>0</v>
      </c>
      <c r="V351" s="44">
        <f t="shared" ca="1" si="210"/>
        <v>0</v>
      </c>
      <c r="W351" s="44">
        <f t="shared" ca="1" si="210"/>
        <v>0</v>
      </c>
      <c r="X351" s="44">
        <f t="shared" ca="1" si="210"/>
        <v>0</v>
      </c>
      <c r="Y351" s="44">
        <f t="shared" ca="1" si="210"/>
        <v>0</v>
      </c>
      <c r="Z351" s="44">
        <f t="shared" ca="1" si="210"/>
        <v>0</v>
      </c>
      <c r="AA351" s="44">
        <f t="shared" ca="1" si="210"/>
        <v>0</v>
      </c>
      <c r="AB351" s="44">
        <f t="shared" ca="1" si="210"/>
        <v>0</v>
      </c>
      <c r="BC351" s="44">
        <f t="shared" ca="1" si="182"/>
        <v>168.04</v>
      </c>
      <c r="BD351" s="44">
        <f t="shared" ca="1" si="183"/>
        <v>204.87</v>
      </c>
      <c r="BE351" s="44">
        <f t="shared" ca="1" si="184"/>
        <v>159.91999999999999</v>
      </c>
      <c r="BF351" s="44">
        <f t="shared" ca="1" si="185"/>
        <v>178.47</v>
      </c>
      <c r="BG351" s="44">
        <f t="shared" ca="1" si="186"/>
        <v>254.86</v>
      </c>
      <c r="BH351" s="44">
        <f t="shared" ca="1" si="187"/>
        <v>342.5</v>
      </c>
      <c r="BI351" s="44">
        <f t="shared" ca="1" si="188"/>
        <v>430.25</v>
      </c>
      <c r="BJ351" s="44">
        <f t="shared" ca="1" si="189"/>
        <v>416.71</v>
      </c>
      <c r="BK351" s="44">
        <f t="shared" ca="1" si="190"/>
        <v>470.99</v>
      </c>
      <c r="BL351" s="44">
        <f t="shared" ca="1" si="191"/>
        <v>411.15</v>
      </c>
      <c r="BM351" s="44">
        <f t="shared" ca="1" si="192"/>
        <v>235.26</v>
      </c>
      <c r="BN351" s="44">
        <f t="shared" ca="1" si="193"/>
        <v>183.59</v>
      </c>
      <c r="BO351" s="44">
        <f t="shared" ca="1" si="194"/>
        <v>0</v>
      </c>
      <c r="BP351" s="44">
        <f t="shared" ca="1" si="195"/>
        <v>0</v>
      </c>
      <c r="BQ351" s="44">
        <f t="shared" ca="1" si="196"/>
        <v>0</v>
      </c>
      <c r="BR351" s="44">
        <f t="shared" ca="1" si="197"/>
        <v>0</v>
      </c>
      <c r="BS351" s="44">
        <f t="shared" ca="1" si="198"/>
        <v>0</v>
      </c>
      <c r="BT351" s="44">
        <f t="shared" ca="1" si="199"/>
        <v>0</v>
      </c>
      <c r="BU351" s="44">
        <f t="shared" ca="1" si="200"/>
        <v>0</v>
      </c>
      <c r="BV351" s="44">
        <f t="shared" ca="1" si="201"/>
        <v>0</v>
      </c>
      <c r="BW351" s="44">
        <f t="shared" ca="1" si="202"/>
        <v>0</v>
      </c>
      <c r="BX351" s="44">
        <f t="shared" ca="1" si="203"/>
        <v>0</v>
      </c>
      <c r="BY351" s="44">
        <f t="shared" ca="1" si="204"/>
        <v>0</v>
      </c>
      <c r="BZ351" s="44">
        <f t="shared" ca="1" si="205"/>
        <v>0</v>
      </c>
      <c r="CA351" s="44">
        <f t="shared" ca="1" si="206"/>
        <v>0</v>
      </c>
      <c r="CB351" s="44">
        <f t="shared" ca="1" si="207"/>
        <v>0</v>
      </c>
    </row>
    <row r="352" spans="1:80" x14ac:dyDescent="0.25">
      <c r="A352" s="129">
        <v>285</v>
      </c>
      <c r="B352" s="44"/>
      <c r="C352" s="44">
        <f t="shared" ca="1" si="209"/>
        <v>23674</v>
      </c>
      <c r="D352" s="44">
        <f t="shared" ca="1" si="209"/>
        <v>30395</v>
      </c>
      <c r="E352" s="44">
        <f t="shared" ca="1" si="209"/>
        <v>34986</v>
      </c>
      <c r="F352" s="44">
        <f t="shared" ca="1" si="209"/>
        <v>33766</v>
      </c>
      <c r="G352" s="44">
        <f t="shared" ca="1" si="209"/>
        <v>25986</v>
      </c>
      <c r="H352" s="44">
        <f t="shared" ca="1" si="209"/>
        <v>18148</v>
      </c>
      <c r="I352" s="44">
        <f t="shared" ca="1" si="181"/>
        <v>11531</v>
      </c>
      <c r="J352" s="44">
        <f t="shared" ca="1" si="181"/>
        <v>7066</v>
      </c>
      <c r="K352" s="44">
        <f t="shared" ca="1" si="181"/>
        <v>5240</v>
      </c>
      <c r="L352" s="44">
        <f t="shared" ca="1" si="181"/>
        <v>6253</v>
      </c>
      <c r="M352" s="44">
        <f t="shared" ca="1" si="181"/>
        <v>9931</v>
      </c>
      <c r="N352" s="44">
        <f t="shared" ca="1" si="181"/>
        <v>16089</v>
      </c>
      <c r="O352" s="44">
        <f t="shared" ca="1" si="210"/>
        <v>0</v>
      </c>
      <c r="P352" s="44">
        <f t="shared" ca="1" si="210"/>
        <v>0</v>
      </c>
      <c r="Q352" s="44">
        <f t="shared" ca="1" si="210"/>
        <v>0</v>
      </c>
      <c r="R352" s="44">
        <f t="shared" ca="1" si="210"/>
        <v>0</v>
      </c>
      <c r="S352" s="44">
        <f t="shared" ca="1" si="210"/>
        <v>0</v>
      </c>
      <c r="T352" s="44">
        <f t="shared" ca="1" si="210"/>
        <v>0</v>
      </c>
      <c r="U352" s="44">
        <f t="shared" ca="1" si="210"/>
        <v>0</v>
      </c>
      <c r="V352" s="44">
        <f t="shared" ca="1" si="210"/>
        <v>0</v>
      </c>
      <c r="W352" s="44">
        <f t="shared" ca="1" si="210"/>
        <v>0</v>
      </c>
      <c r="X352" s="44">
        <f t="shared" ca="1" si="210"/>
        <v>0</v>
      </c>
      <c r="Y352" s="44">
        <f t="shared" ca="1" si="210"/>
        <v>0</v>
      </c>
      <c r="Z352" s="44">
        <f t="shared" ca="1" si="210"/>
        <v>0</v>
      </c>
      <c r="AA352" s="44">
        <f t="shared" ca="1" si="210"/>
        <v>0</v>
      </c>
      <c r="AB352" s="44">
        <f t="shared" ca="1" si="210"/>
        <v>0</v>
      </c>
      <c r="BC352" s="44">
        <f t="shared" ca="1" si="182"/>
        <v>23673.79</v>
      </c>
      <c r="BD352" s="44">
        <f t="shared" ca="1" si="183"/>
        <v>30395</v>
      </c>
      <c r="BE352" s="44">
        <f t="shared" ca="1" si="184"/>
        <v>34986.04</v>
      </c>
      <c r="BF352" s="44">
        <f t="shared" ca="1" si="185"/>
        <v>33765.93</v>
      </c>
      <c r="BG352" s="44">
        <f t="shared" ca="1" si="186"/>
        <v>25986.02</v>
      </c>
      <c r="BH352" s="44">
        <f t="shared" ca="1" si="187"/>
        <v>18147.84</v>
      </c>
      <c r="BI352" s="44">
        <f t="shared" ca="1" si="188"/>
        <v>11530.72</v>
      </c>
      <c r="BJ352" s="44">
        <f t="shared" ca="1" si="189"/>
        <v>7065.75</v>
      </c>
      <c r="BK352" s="44">
        <f t="shared" ca="1" si="190"/>
        <v>5240.18</v>
      </c>
      <c r="BL352" s="44">
        <f t="shared" ca="1" si="191"/>
        <v>6253.07</v>
      </c>
      <c r="BM352" s="44">
        <f t="shared" ca="1" si="192"/>
        <v>9930.9699999999993</v>
      </c>
      <c r="BN352" s="44">
        <f t="shared" ca="1" si="193"/>
        <v>16088.88</v>
      </c>
      <c r="BO352" s="44">
        <f t="shared" ca="1" si="194"/>
        <v>0</v>
      </c>
      <c r="BP352" s="44">
        <f t="shared" ca="1" si="195"/>
        <v>0</v>
      </c>
      <c r="BQ352" s="44">
        <f t="shared" ca="1" si="196"/>
        <v>0</v>
      </c>
      <c r="BR352" s="44">
        <f t="shared" ca="1" si="197"/>
        <v>0</v>
      </c>
      <c r="BS352" s="44">
        <f t="shared" ca="1" si="198"/>
        <v>0</v>
      </c>
      <c r="BT352" s="44">
        <f t="shared" ca="1" si="199"/>
        <v>0</v>
      </c>
      <c r="BU352" s="44">
        <f t="shared" ca="1" si="200"/>
        <v>0</v>
      </c>
      <c r="BV352" s="44">
        <f t="shared" ca="1" si="201"/>
        <v>0</v>
      </c>
      <c r="BW352" s="44">
        <f t="shared" ca="1" si="202"/>
        <v>0</v>
      </c>
      <c r="BX352" s="44">
        <f t="shared" ca="1" si="203"/>
        <v>0</v>
      </c>
      <c r="BY352" s="44">
        <f t="shared" ca="1" si="204"/>
        <v>0</v>
      </c>
      <c r="BZ352" s="44">
        <f t="shared" ca="1" si="205"/>
        <v>0</v>
      </c>
      <c r="CA352" s="44">
        <f t="shared" ca="1" si="206"/>
        <v>0</v>
      </c>
      <c r="CB352" s="44">
        <f t="shared" ca="1" si="207"/>
        <v>0</v>
      </c>
    </row>
    <row r="353" spans="1:80" x14ac:dyDescent="0.25">
      <c r="A353" s="129">
        <v>286</v>
      </c>
      <c r="B353" s="44"/>
      <c r="C353" s="44">
        <f t="shared" ca="1" si="209"/>
        <v>58</v>
      </c>
      <c r="D353" s="44">
        <f t="shared" ca="1" si="209"/>
        <v>66</v>
      </c>
      <c r="E353" s="44">
        <f t="shared" ca="1" si="209"/>
        <v>57</v>
      </c>
      <c r="F353" s="44">
        <f t="shared" ca="1" si="209"/>
        <v>58</v>
      </c>
      <c r="G353" s="44">
        <f t="shared" ca="1" si="209"/>
        <v>83</v>
      </c>
      <c r="H353" s="44">
        <f t="shared" ca="1" si="209"/>
        <v>97</v>
      </c>
      <c r="I353" s="44">
        <f t="shared" ca="1" si="181"/>
        <v>90</v>
      </c>
      <c r="J353" s="44">
        <f t="shared" ca="1" si="181"/>
        <v>85</v>
      </c>
      <c r="K353" s="44">
        <f t="shared" ca="1" si="181"/>
        <v>95</v>
      </c>
      <c r="L353" s="44">
        <f t="shared" ca="1" si="181"/>
        <v>123</v>
      </c>
      <c r="M353" s="44">
        <f t="shared" ca="1" si="181"/>
        <v>82</v>
      </c>
      <c r="N353" s="44">
        <f t="shared" ca="1" si="181"/>
        <v>62</v>
      </c>
      <c r="O353" s="44">
        <f t="shared" ca="1" si="210"/>
        <v>0</v>
      </c>
      <c r="P353" s="44">
        <f t="shared" ca="1" si="210"/>
        <v>0</v>
      </c>
      <c r="Q353" s="44">
        <f t="shared" ca="1" si="210"/>
        <v>0</v>
      </c>
      <c r="R353" s="44">
        <f t="shared" ca="1" si="210"/>
        <v>0</v>
      </c>
      <c r="S353" s="44">
        <f t="shared" ca="1" si="210"/>
        <v>0</v>
      </c>
      <c r="T353" s="44">
        <f t="shared" ca="1" si="210"/>
        <v>0</v>
      </c>
      <c r="U353" s="44">
        <f t="shared" ca="1" si="210"/>
        <v>0</v>
      </c>
      <c r="V353" s="44">
        <f t="shared" ca="1" si="210"/>
        <v>0</v>
      </c>
      <c r="W353" s="44">
        <f t="shared" ca="1" si="210"/>
        <v>0</v>
      </c>
      <c r="X353" s="44">
        <f t="shared" ca="1" si="210"/>
        <v>0</v>
      </c>
      <c r="Y353" s="44">
        <f t="shared" ca="1" si="210"/>
        <v>0</v>
      </c>
      <c r="Z353" s="44">
        <f t="shared" ca="1" si="210"/>
        <v>0</v>
      </c>
      <c r="AA353" s="44">
        <f t="shared" ca="1" si="210"/>
        <v>0</v>
      </c>
      <c r="AB353" s="44">
        <f t="shared" ca="1" si="210"/>
        <v>0</v>
      </c>
      <c r="BC353" s="44">
        <f t="shared" ca="1" si="182"/>
        <v>57.65</v>
      </c>
      <c r="BD353" s="44">
        <f t="shared" ca="1" si="183"/>
        <v>65.62</v>
      </c>
      <c r="BE353" s="44">
        <f t="shared" ca="1" si="184"/>
        <v>57.14</v>
      </c>
      <c r="BF353" s="44">
        <f t="shared" ca="1" si="185"/>
        <v>58.25</v>
      </c>
      <c r="BG353" s="44">
        <f t="shared" ca="1" si="186"/>
        <v>83.24</v>
      </c>
      <c r="BH353" s="44">
        <f t="shared" ca="1" si="187"/>
        <v>96.84</v>
      </c>
      <c r="BI353" s="44">
        <f t="shared" ca="1" si="188"/>
        <v>90.17</v>
      </c>
      <c r="BJ353" s="44">
        <f t="shared" ca="1" si="189"/>
        <v>85.34</v>
      </c>
      <c r="BK353" s="44">
        <f t="shared" ca="1" si="190"/>
        <v>95.35</v>
      </c>
      <c r="BL353" s="44">
        <f t="shared" ca="1" si="191"/>
        <v>122.87</v>
      </c>
      <c r="BM353" s="44">
        <f t="shared" ca="1" si="192"/>
        <v>82.49</v>
      </c>
      <c r="BN353" s="44">
        <f t="shared" ca="1" si="193"/>
        <v>62.15</v>
      </c>
      <c r="BO353" s="44">
        <f t="shared" ca="1" si="194"/>
        <v>0</v>
      </c>
      <c r="BP353" s="44">
        <f t="shared" ca="1" si="195"/>
        <v>0</v>
      </c>
      <c r="BQ353" s="44">
        <f t="shared" ca="1" si="196"/>
        <v>0</v>
      </c>
      <c r="BR353" s="44">
        <f t="shared" ca="1" si="197"/>
        <v>0</v>
      </c>
      <c r="BS353" s="44">
        <f t="shared" ca="1" si="198"/>
        <v>0</v>
      </c>
      <c r="BT353" s="44">
        <f t="shared" ca="1" si="199"/>
        <v>0</v>
      </c>
      <c r="BU353" s="44">
        <f t="shared" ca="1" si="200"/>
        <v>0</v>
      </c>
      <c r="BV353" s="44">
        <f t="shared" ca="1" si="201"/>
        <v>0</v>
      </c>
      <c r="BW353" s="44">
        <f t="shared" ca="1" si="202"/>
        <v>0</v>
      </c>
      <c r="BX353" s="44">
        <f t="shared" ca="1" si="203"/>
        <v>0</v>
      </c>
      <c r="BY353" s="44">
        <f t="shared" ca="1" si="204"/>
        <v>0</v>
      </c>
      <c r="BZ353" s="44">
        <f t="shared" ca="1" si="205"/>
        <v>0</v>
      </c>
      <c r="CA353" s="44">
        <f t="shared" ca="1" si="206"/>
        <v>0</v>
      </c>
      <c r="CB353" s="44">
        <f t="shared" ca="1" si="207"/>
        <v>0</v>
      </c>
    </row>
    <row r="354" spans="1:80" x14ac:dyDescent="0.25">
      <c r="A354" s="129">
        <v>287</v>
      </c>
      <c r="B354" s="44"/>
      <c r="C354" s="44">
        <f t="shared" ca="1" si="209"/>
        <v>24040</v>
      </c>
      <c r="D354" s="44">
        <f t="shared" ca="1" si="209"/>
        <v>30860</v>
      </c>
      <c r="E354" s="44">
        <f t="shared" ca="1" si="209"/>
        <v>35565</v>
      </c>
      <c r="F354" s="44">
        <f t="shared" ca="1" si="209"/>
        <v>34333</v>
      </c>
      <c r="G354" s="44">
        <f t="shared" ca="1" si="209"/>
        <v>26417</v>
      </c>
      <c r="H354" s="44">
        <f t="shared" ca="1" si="209"/>
        <v>18453</v>
      </c>
      <c r="I354" s="44">
        <f t="shared" ca="1" si="181"/>
        <v>11726</v>
      </c>
      <c r="J354" s="44">
        <f t="shared" ca="1" si="181"/>
        <v>7182</v>
      </c>
      <c r="K354" s="44">
        <f t="shared" ca="1" si="181"/>
        <v>5326</v>
      </c>
      <c r="L354" s="44">
        <f t="shared" ca="1" si="181"/>
        <v>6343</v>
      </c>
      <c r="M354" s="44">
        <f t="shared" ca="1" si="181"/>
        <v>10070</v>
      </c>
      <c r="N354" s="44">
        <f t="shared" ca="1" si="181"/>
        <v>16309</v>
      </c>
      <c r="O354" s="44">
        <f t="shared" ca="1" si="210"/>
        <v>0</v>
      </c>
      <c r="P354" s="44">
        <f t="shared" ca="1" si="210"/>
        <v>0</v>
      </c>
      <c r="Q354" s="44">
        <f t="shared" ca="1" si="210"/>
        <v>0</v>
      </c>
      <c r="R354" s="44">
        <f t="shared" ca="1" si="210"/>
        <v>0</v>
      </c>
      <c r="S354" s="44">
        <f t="shared" ca="1" si="210"/>
        <v>0</v>
      </c>
      <c r="T354" s="44">
        <f t="shared" ca="1" si="210"/>
        <v>0</v>
      </c>
      <c r="U354" s="44">
        <f t="shared" ca="1" si="210"/>
        <v>0</v>
      </c>
      <c r="V354" s="44">
        <f t="shared" ca="1" si="210"/>
        <v>0</v>
      </c>
      <c r="W354" s="44">
        <f t="shared" ca="1" si="210"/>
        <v>0</v>
      </c>
      <c r="X354" s="44">
        <f t="shared" ca="1" si="210"/>
        <v>0</v>
      </c>
      <c r="Y354" s="44">
        <f t="shared" ca="1" si="210"/>
        <v>0</v>
      </c>
      <c r="Z354" s="44">
        <f t="shared" ca="1" si="210"/>
        <v>0</v>
      </c>
      <c r="AA354" s="44">
        <f t="shared" ca="1" si="210"/>
        <v>0</v>
      </c>
      <c r="AB354" s="44">
        <f t="shared" ca="1" si="210"/>
        <v>0</v>
      </c>
      <c r="BC354" s="44">
        <f t="shared" ca="1" si="182"/>
        <v>24040</v>
      </c>
      <c r="BD354" s="44">
        <f t="shared" ca="1" si="183"/>
        <v>30860</v>
      </c>
      <c r="BE354" s="44">
        <f t="shared" ca="1" si="184"/>
        <v>35565</v>
      </c>
      <c r="BF354" s="44">
        <f t="shared" ca="1" si="185"/>
        <v>34333</v>
      </c>
      <c r="BG354" s="44">
        <f t="shared" ca="1" si="186"/>
        <v>26417</v>
      </c>
      <c r="BH354" s="44">
        <f t="shared" ca="1" si="187"/>
        <v>18453</v>
      </c>
      <c r="BI354" s="44">
        <f t="shared" ca="1" si="188"/>
        <v>11726</v>
      </c>
      <c r="BJ354" s="44">
        <f t="shared" ca="1" si="189"/>
        <v>7182</v>
      </c>
      <c r="BK354" s="44">
        <f t="shared" ca="1" si="190"/>
        <v>5326</v>
      </c>
      <c r="BL354" s="44">
        <f t="shared" ca="1" si="191"/>
        <v>6343</v>
      </c>
      <c r="BM354" s="44">
        <f t="shared" ca="1" si="192"/>
        <v>10070</v>
      </c>
      <c r="BN354" s="44">
        <f t="shared" ca="1" si="193"/>
        <v>16309</v>
      </c>
      <c r="BO354" s="44">
        <f t="shared" ca="1" si="194"/>
        <v>0</v>
      </c>
      <c r="BP354" s="44">
        <f t="shared" ca="1" si="195"/>
        <v>0</v>
      </c>
      <c r="BQ354" s="44">
        <f t="shared" ca="1" si="196"/>
        <v>0</v>
      </c>
      <c r="BR354" s="44">
        <f t="shared" ca="1" si="197"/>
        <v>0</v>
      </c>
      <c r="BS354" s="44">
        <f t="shared" ca="1" si="198"/>
        <v>0</v>
      </c>
      <c r="BT354" s="44">
        <f t="shared" ca="1" si="199"/>
        <v>0</v>
      </c>
      <c r="BU354" s="44">
        <f t="shared" ca="1" si="200"/>
        <v>0</v>
      </c>
      <c r="BV354" s="44">
        <f t="shared" ca="1" si="201"/>
        <v>0</v>
      </c>
      <c r="BW354" s="44">
        <f t="shared" ca="1" si="202"/>
        <v>0</v>
      </c>
      <c r="BX354" s="44">
        <f t="shared" ca="1" si="203"/>
        <v>0</v>
      </c>
      <c r="BY354" s="44">
        <f t="shared" ca="1" si="204"/>
        <v>0</v>
      </c>
      <c r="BZ354" s="44">
        <f t="shared" ca="1" si="205"/>
        <v>0</v>
      </c>
      <c r="CA354" s="44">
        <f t="shared" ca="1" si="206"/>
        <v>0</v>
      </c>
      <c r="CB354" s="44">
        <f t="shared" ca="1" si="207"/>
        <v>0</v>
      </c>
    </row>
    <row r="355" spans="1:80" x14ac:dyDescent="0.25">
      <c r="A355" s="129">
        <v>288</v>
      </c>
      <c r="B355" s="44"/>
      <c r="C355" s="44">
        <f t="shared" ca="1" si="209"/>
        <v>8088</v>
      </c>
      <c r="D355" s="44">
        <f t="shared" ca="1" si="209"/>
        <v>13231</v>
      </c>
      <c r="E355" s="44">
        <f t="shared" ca="1" si="209"/>
        <v>18161</v>
      </c>
      <c r="F355" s="44">
        <f t="shared" ca="1" si="209"/>
        <v>21185</v>
      </c>
      <c r="G355" s="44">
        <f t="shared" ca="1" si="209"/>
        <v>15288</v>
      </c>
      <c r="H355" s="44">
        <f t="shared" ca="1" si="209"/>
        <v>7252</v>
      </c>
      <c r="I355" s="44">
        <f t="shared" ca="1" si="181"/>
        <v>2912</v>
      </c>
      <c r="J355" s="44">
        <f t="shared" ca="1" si="181"/>
        <v>1567</v>
      </c>
      <c r="K355" s="44">
        <f t="shared" ca="1" si="181"/>
        <v>1073</v>
      </c>
      <c r="L355" s="44">
        <f t="shared" ca="1" si="181"/>
        <v>1090</v>
      </c>
      <c r="M355" s="44">
        <f t="shared" ca="1" si="181"/>
        <v>1871</v>
      </c>
      <c r="N355" s="44">
        <f t="shared" ca="1" si="181"/>
        <v>3874</v>
      </c>
      <c r="O355" s="44">
        <f t="shared" ca="1" si="210"/>
        <v>0</v>
      </c>
      <c r="P355" s="44">
        <f t="shared" ca="1" si="210"/>
        <v>0</v>
      </c>
      <c r="Q355" s="44">
        <f t="shared" ca="1" si="210"/>
        <v>0</v>
      </c>
      <c r="R355" s="44">
        <f t="shared" ca="1" si="210"/>
        <v>0</v>
      </c>
      <c r="S355" s="44">
        <f t="shared" ca="1" si="210"/>
        <v>0</v>
      </c>
      <c r="T355" s="44">
        <f t="shared" ca="1" si="210"/>
        <v>0</v>
      </c>
      <c r="U355" s="44">
        <f t="shared" ca="1" si="210"/>
        <v>0</v>
      </c>
      <c r="V355" s="44">
        <f t="shared" ca="1" si="210"/>
        <v>0</v>
      </c>
      <c r="W355" s="44">
        <f t="shared" ca="1" si="210"/>
        <v>0</v>
      </c>
      <c r="X355" s="44">
        <f t="shared" ca="1" si="210"/>
        <v>0</v>
      </c>
      <c r="Y355" s="44">
        <f t="shared" ca="1" si="210"/>
        <v>0</v>
      </c>
      <c r="Z355" s="44">
        <f t="shared" ca="1" si="210"/>
        <v>0</v>
      </c>
      <c r="AA355" s="44">
        <f t="shared" ca="1" si="210"/>
        <v>0</v>
      </c>
      <c r="AB355" s="44">
        <f t="shared" ca="1" si="210"/>
        <v>0</v>
      </c>
      <c r="BC355" s="44">
        <f t="shared" ca="1" si="182"/>
        <v>8087.79</v>
      </c>
      <c r="BD355" s="44">
        <f t="shared" ca="1" si="183"/>
        <v>13230.62</v>
      </c>
      <c r="BE355" s="44">
        <f t="shared" ca="1" si="184"/>
        <v>18161.41</v>
      </c>
      <c r="BF355" s="44">
        <f t="shared" ca="1" si="185"/>
        <v>21185.32</v>
      </c>
      <c r="BG355" s="44">
        <f t="shared" ca="1" si="186"/>
        <v>15288.49</v>
      </c>
      <c r="BH355" s="44">
        <f t="shared" ca="1" si="187"/>
        <v>7251.62</v>
      </c>
      <c r="BI355" s="44">
        <f t="shared" ca="1" si="188"/>
        <v>2912.3</v>
      </c>
      <c r="BJ355" s="44">
        <f t="shared" ca="1" si="189"/>
        <v>1566.71</v>
      </c>
      <c r="BK355" s="44">
        <f t="shared" ca="1" si="190"/>
        <v>1073.1600000000001</v>
      </c>
      <c r="BL355" s="44">
        <f t="shared" ca="1" si="191"/>
        <v>1089.97</v>
      </c>
      <c r="BM355" s="44">
        <f t="shared" ca="1" si="192"/>
        <v>1871.07</v>
      </c>
      <c r="BN355" s="44">
        <f t="shared" ca="1" si="193"/>
        <v>3874.09</v>
      </c>
      <c r="BO355" s="44">
        <f t="shared" ca="1" si="194"/>
        <v>0</v>
      </c>
      <c r="BP355" s="44">
        <f t="shared" ca="1" si="195"/>
        <v>0</v>
      </c>
      <c r="BQ355" s="44">
        <f t="shared" ca="1" si="196"/>
        <v>0</v>
      </c>
      <c r="BR355" s="44">
        <f t="shared" ca="1" si="197"/>
        <v>0</v>
      </c>
      <c r="BS355" s="44">
        <f t="shared" ca="1" si="198"/>
        <v>0</v>
      </c>
      <c r="BT355" s="44">
        <f t="shared" ca="1" si="199"/>
        <v>0</v>
      </c>
      <c r="BU355" s="44">
        <f t="shared" ca="1" si="200"/>
        <v>0</v>
      </c>
      <c r="BV355" s="44">
        <f t="shared" ca="1" si="201"/>
        <v>0</v>
      </c>
      <c r="BW355" s="44">
        <f t="shared" ca="1" si="202"/>
        <v>0</v>
      </c>
      <c r="BX355" s="44">
        <f t="shared" ca="1" si="203"/>
        <v>0</v>
      </c>
      <c r="BY355" s="44">
        <f t="shared" ca="1" si="204"/>
        <v>0</v>
      </c>
      <c r="BZ355" s="44">
        <f t="shared" ca="1" si="205"/>
        <v>0</v>
      </c>
      <c r="CA355" s="44">
        <f t="shared" ca="1" si="206"/>
        <v>0</v>
      </c>
      <c r="CB355" s="44">
        <f t="shared" ca="1" si="207"/>
        <v>0</v>
      </c>
    </row>
    <row r="356" spans="1:80" x14ac:dyDescent="0.25">
      <c r="A356" s="129">
        <v>289</v>
      </c>
      <c r="B356" s="44"/>
      <c r="C356" s="44">
        <f t="shared" ca="1" si="209"/>
        <v>64</v>
      </c>
      <c r="D356" s="44">
        <f t="shared" ca="1" si="209"/>
        <v>68</v>
      </c>
      <c r="E356" s="44">
        <f t="shared" ca="1" si="209"/>
        <v>69</v>
      </c>
      <c r="F356" s="44">
        <f t="shared" ca="1" si="209"/>
        <v>59</v>
      </c>
      <c r="G356" s="44">
        <f t="shared" ca="1" si="209"/>
        <v>49</v>
      </c>
      <c r="H356" s="44">
        <f t="shared" ca="1" si="209"/>
        <v>44</v>
      </c>
      <c r="I356" s="44">
        <f t="shared" ca="1" si="181"/>
        <v>40</v>
      </c>
      <c r="J356" s="44">
        <f t="shared" ca="1" si="181"/>
        <v>38</v>
      </c>
      <c r="K356" s="44">
        <f t="shared" ca="1" si="181"/>
        <v>38</v>
      </c>
      <c r="L356" s="44">
        <f t="shared" ca="1" si="181"/>
        <v>42</v>
      </c>
      <c r="M356" s="44">
        <f t="shared" ca="1" si="181"/>
        <v>48</v>
      </c>
      <c r="N356" s="44">
        <f t="shared" ca="1" si="181"/>
        <v>56</v>
      </c>
      <c r="O356" s="44">
        <f t="shared" ca="1" si="210"/>
        <v>0</v>
      </c>
      <c r="P356" s="44">
        <f t="shared" ca="1" si="210"/>
        <v>0</v>
      </c>
      <c r="Q356" s="44">
        <f t="shared" ca="1" si="210"/>
        <v>0</v>
      </c>
      <c r="R356" s="44">
        <f t="shared" ca="1" si="210"/>
        <v>0</v>
      </c>
      <c r="S356" s="44">
        <f t="shared" ca="1" si="210"/>
        <v>0</v>
      </c>
      <c r="T356" s="44">
        <f t="shared" ca="1" si="210"/>
        <v>0</v>
      </c>
      <c r="U356" s="44">
        <f t="shared" ca="1" si="210"/>
        <v>0</v>
      </c>
      <c r="V356" s="44">
        <f t="shared" ca="1" si="210"/>
        <v>0</v>
      </c>
      <c r="W356" s="44">
        <f t="shared" ca="1" si="210"/>
        <v>0</v>
      </c>
      <c r="X356" s="44">
        <f t="shared" ca="1" si="210"/>
        <v>0</v>
      </c>
      <c r="Y356" s="44">
        <f t="shared" ca="1" si="210"/>
        <v>0</v>
      </c>
      <c r="Z356" s="44">
        <f t="shared" ca="1" si="210"/>
        <v>0</v>
      </c>
      <c r="AA356" s="44">
        <f t="shared" ca="1" si="210"/>
        <v>0</v>
      </c>
      <c r="AB356" s="44">
        <f t="shared" ca="1" si="210"/>
        <v>0</v>
      </c>
      <c r="BC356" s="44">
        <f t="shared" ca="1" si="182"/>
        <v>64.23</v>
      </c>
      <c r="BD356" s="44">
        <f t="shared" ca="1" si="183"/>
        <v>68.260000000000005</v>
      </c>
      <c r="BE356" s="44">
        <f t="shared" ca="1" si="184"/>
        <v>68.5</v>
      </c>
      <c r="BF356" s="44">
        <f t="shared" ca="1" si="185"/>
        <v>59.08</v>
      </c>
      <c r="BG356" s="44">
        <f t="shared" ca="1" si="186"/>
        <v>48.86</v>
      </c>
      <c r="BH356" s="44">
        <f t="shared" ca="1" si="187"/>
        <v>44.09</v>
      </c>
      <c r="BI356" s="44">
        <f t="shared" ca="1" si="188"/>
        <v>40.26</v>
      </c>
      <c r="BJ356" s="44">
        <f t="shared" ca="1" si="189"/>
        <v>38.15</v>
      </c>
      <c r="BK356" s="44">
        <f t="shared" ca="1" si="190"/>
        <v>38.409999999999997</v>
      </c>
      <c r="BL356" s="44">
        <f t="shared" ca="1" si="191"/>
        <v>41.89</v>
      </c>
      <c r="BM356" s="44">
        <f t="shared" ca="1" si="192"/>
        <v>47.6</v>
      </c>
      <c r="BN356" s="44">
        <f t="shared" ca="1" si="193"/>
        <v>56.44</v>
      </c>
      <c r="BO356" s="44">
        <f t="shared" ca="1" si="194"/>
        <v>0</v>
      </c>
      <c r="BP356" s="44">
        <f t="shared" ca="1" si="195"/>
        <v>0</v>
      </c>
      <c r="BQ356" s="44">
        <f t="shared" ca="1" si="196"/>
        <v>0</v>
      </c>
      <c r="BR356" s="44">
        <f t="shared" ca="1" si="197"/>
        <v>0</v>
      </c>
      <c r="BS356" s="44">
        <f t="shared" ca="1" si="198"/>
        <v>0</v>
      </c>
      <c r="BT356" s="44">
        <f t="shared" ca="1" si="199"/>
        <v>0</v>
      </c>
      <c r="BU356" s="44">
        <f t="shared" ca="1" si="200"/>
        <v>0</v>
      </c>
      <c r="BV356" s="44">
        <f t="shared" ca="1" si="201"/>
        <v>0</v>
      </c>
      <c r="BW356" s="44">
        <f t="shared" ca="1" si="202"/>
        <v>0</v>
      </c>
      <c r="BX356" s="44">
        <f t="shared" ca="1" si="203"/>
        <v>0</v>
      </c>
      <c r="BY356" s="44">
        <f t="shared" ca="1" si="204"/>
        <v>0</v>
      </c>
      <c r="BZ356" s="44">
        <f t="shared" ca="1" si="205"/>
        <v>0</v>
      </c>
      <c r="CA356" s="44">
        <f t="shared" ca="1" si="206"/>
        <v>0</v>
      </c>
      <c r="CB356" s="44">
        <f t="shared" ca="1" si="207"/>
        <v>0</v>
      </c>
    </row>
    <row r="357" spans="1:80" x14ac:dyDescent="0.25">
      <c r="A357" s="129">
        <v>290</v>
      </c>
      <c r="B357" s="44"/>
      <c r="C357" s="44">
        <f t="shared" ca="1" si="209"/>
        <v>682</v>
      </c>
      <c r="D357" s="44">
        <f t="shared" ca="1" si="209"/>
        <v>1068</v>
      </c>
      <c r="E357" s="44">
        <f t="shared" ca="1" si="209"/>
        <v>1385</v>
      </c>
      <c r="F357" s="44">
        <f t="shared" ca="1" si="209"/>
        <v>1852</v>
      </c>
      <c r="G357" s="44">
        <f t="shared" ca="1" si="209"/>
        <v>2188</v>
      </c>
      <c r="H357" s="44">
        <f t="shared" ca="1" si="209"/>
        <v>2097</v>
      </c>
      <c r="I357" s="44">
        <f t="shared" ca="1" si="181"/>
        <v>1472</v>
      </c>
      <c r="J357" s="44">
        <f t="shared" ca="1" si="181"/>
        <v>975</v>
      </c>
      <c r="K357" s="44">
        <f t="shared" ca="1" si="181"/>
        <v>603</v>
      </c>
      <c r="L357" s="44">
        <f t="shared" ca="1" si="181"/>
        <v>345</v>
      </c>
      <c r="M357" s="44">
        <f t="shared" ca="1" si="181"/>
        <v>260</v>
      </c>
      <c r="N357" s="44">
        <f t="shared" ca="1" si="181"/>
        <v>356</v>
      </c>
      <c r="O357" s="44">
        <f t="shared" ca="1" si="210"/>
        <v>0</v>
      </c>
      <c r="P357" s="44">
        <f t="shared" ca="1" si="210"/>
        <v>0</v>
      </c>
      <c r="Q357" s="44">
        <f t="shared" ca="1" si="210"/>
        <v>0</v>
      </c>
      <c r="R357" s="44">
        <f t="shared" ca="1" si="210"/>
        <v>0</v>
      </c>
      <c r="S357" s="44">
        <f t="shared" ca="1" si="210"/>
        <v>0</v>
      </c>
      <c r="T357" s="44">
        <f t="shared" ca="1" si="210"/>
        <v>0</v>
      </c>
      <c r="U357" s="44">
        <f t="shared" ca="1" si="210"/>
        <v>0</v>
      </c>
      <c r="V357" s="44">
        <f t="shared" ca="1" si="210"/>
        <v>0</v>
      </c>
      <c r="W357" s="44">
        <f t="shared" ca="1" si="210"/>
        <v>0</v>
      </c>
      <c r="X357" s="44">
        <f t="shared" ca="1" si="210"/>
        <v>0</v>
      </c>
      <c r="Y357" s="44">
        <f t="shared" ca="1" si="210"/>
        <v>0</v>
      </c>
      <c r="Z357" s="44">
        <f t="shared" ca="1" si="210"/>
        <v>0</v>
      </c>
      <c r="AA357" s="44">
        <f t="shared" ca="1" si="210"/>
        <v>0</v>
      </c>
      <c r="AB357" s="44">
        <f t="shared" ca="1" si="210"/>
        <v>0</v>
      </c>
      <c r="BC357" s="44">
        <f t="shared" ca="1" si="182"/>
        <v>681.52</v>
      </c>
      <c r="BD357" s="44">
        <f t="shared" ca="1" si="183"/>
        <v>1068.42</v>
      </c>
      <c r="BE357" s="44">
        <f t="shared" ca="1" si="184"/>
        <v>1385.14</v>
      </c>
      <c r="BF357" s="44">
        <f t="shared" ca="1" si="185"/>
        <v>1852.43</v>
      </c>
      <c r="BG357" s="44">
        <f t="shared" ca="1" si="186"/>
        <v>2187.6799999999998</v>
      </c>
      <c r="BH357" s="44">
        <f t="shared" ca="1" si="187"/>
        <v>2097.38</v>
      </c>
      <c r="BI357" s="44">
        <f t="shared" ca="1" si="188"/>
        <v>1472.23</v>
      </c>
      <c r="BJ357" s="44">
        <f t="shared" ca="1" si="189"/>
        <v>975.26</v>
      </c>
      <c r="BK357" s="44">
        <f t="shared" ca="1" si="190"/>
        <v>602.84</v>
      </c>
      <c r="BL357" s="44">
        <f t="shared" ca="1" si="191"/>
        <v>344.6</v>
      </c>
      <c r="BM357" s="44">
        <f t="shared" ca="1" si="192"/>
        <v>260.22000000000003</v>
      </c>
      <c r="BN357" s="44">
        <f t="shared" ca="1" si="193"/>
        <v>355.82</v>
      </c>
      <c r="BO357" s="44">
        <f t="shared" ca="1" si="194"/>
        <v>0</v>
      </c>
      <c r="BP357" s="44">
        <f t="shared" ca="1" si="195"/>
        <v>0</v>
      </c>
      <c r="BQ357" s="44">
        <f t="shared" ca="1" si="196"/>
        <v>0</v>
      </c>
      <c r="BR357" s="44">
        <f t="shared" ca="1" si="197"/>
        <v>0</v>
      </c>
      <c r="BS357" s="44">
        <f t="shared" ca="1" si="198"/>
        <v>0</v>
      </c>
      <c r="BT357" s="44">
        <f t="shared" ca="1" si="199"/>
        <v>0</v>
      </c>
      <c r="BU357" s="44">
        <f t="shared" ca="1" si="200"/>
        <v>0</v>
      </c>
      <c r="BV357" s="44">
        <f t="shared" ca="1" si="201"/>
        <v>0</v>
      </c>
      <c r="BW357" s="44">
        <f t="shared" ca="1" si="202"/>
        <v>0</v>
      </c>
      <c r="BX357" s="44">
        <f t="shared" ca="1" si="203"/>
        <v>0</v>
      </c>
      <c r="BY357" s="44">
        <f t="shared" ca="1" si="204"/>
        <v>0</v>
      </c>
      <c r="BZ357" s="44">
        <f t="shared" ca="1" si="205"/>
        <v>0</v>
      </c>
      <c r="CA357" s="44">
        <f t="shared" ca="1" si="206"/>
        <v>0</v>
      </c>
      <c r="CB357" s="44">
        <f t="shared" ca="1" si="207"/>
        <v>0</v>
      </c>
    </row>
    <row r="358" spans="1:80" x14ac:dyDescent="0.25">
      <c r="A358" s="129">
        <v>291</v>
      </c>
      <c r="B358" s="44"/>
      <c r="C358" s="44">
        <f t="shared" ca="1" si="209"/>
        <v>495</v>
      </c>
      <c r="D358" s="44">
        <f t="shared" ca="1" si="209"/>
        <v>738</v>
      </c>
      <c r="E358" s="44">
        <f t="shared" ca="1" si="209"/>
        <v>835</v>
      </c>
      <c r="F358" s="44">
        <f t="shared" ca="1" si="209"/>
        <v>726</v>
      </c>
      <c r="G358" s="44">
        <f t="shared" ca="1" si="209"/>
        <v>455</v>
      </c>
      <c r="H358" s="44">
        <f t="shared" ca="1" si="209"/>
        <v>215</v>
      </c>
      <c r="I358" s="44">
        <f t="shared" ca="1" si="181"/>
        <v>100</v>
      </c>
      <c r="J358" s="44">
        <f t="shared" ca="1" si="181"/>
        <v>58</v>
      </c>
      <c r="K358" s="44">
        <f t="shared" ca="1" si="181"/>
        <v>47</v>
      </c>
      <c r="L358" s="44">
        <f t="shared" ca="1" si="181"/>
        <v>54</v>
      </c>
      <c r="M358" s="44">
        <f t="shared" ca="1" si="181"/>
        <v>94</v>
      </c>
      <c r="N358" s="44">
        <f t="shared" ca="1" si="181"/>
        <v>230</v>
      </c>
      <c r="O358" s="44">
        <f t="shared" ca="1" si="210"/>
        <v>0</v>
      </c>
      <c r="P358" s="44">
        <f t="shared" ca="1" si="210"/>
        <v>0</v>
      </c>
      <c r="Q358" s="44">
        <f t="shared" ca="1" si="210"/>
        <v>0</v>
      </c>
      <c r="R358" s="44">
        <f t="shared" ca="1" si="210"/>
        <v>0</v>
      </c>
      <c r="S358" s="44">
        <f t="shared" ca="1" si="210"/>
        <v>0</v>
      </c>
      <c r="T358" s="44">
        <f t="shared" ca="1" si="210"/>
        <v>0</v>
      </c>
      <c r="U358" s="44">
        <f t="shared" ca="1" si="210"/>
        <v>0</v>
      </c>
      <c r="V358" s="44">
        <f t="shared" ca="1" si="210"/>
        <v>0</v>
      </c>
      <c r="W358" s="44">
        <f t="shared" ca="1" si="210"/>
        <v>0</v>
      </c>
      <c r="X358" s="44">
        <f t="shared" ca="1" si="210"/>
        <v>0</v>
      </c>
      <c r="Y358" s="44">
        <f t="shared" ca="1" si="210"/>
        <v>0</v>
      </c>
      <c r="Z358" s="44">
        <f t="shared" ca="1" si="210"/>
        <v>0</v>
      </c>
      <c r="AA358" s="44">
        <f t="shared" ca="1" si="210"/>
        <v>0</v>
      </c>
      <c r="AB358" s="44">
        <f t="shared" ca="1" si="210"/>
        <v>0</v>
      </c>
      <c r="BC358" s="44">
        <f t="shared" ca="1" si="182"/>
        <v>495.24</v>
      </c>
      <c r="BD358" s="44">
        <f t="shared" ca="1" si="183"/>
        <v>738.47</v>
      </c>
      <c r="BE358" s="44">
        <f t="shared" ca="1" si="184"/>
        <v>835.03</v>
      </c>
      <c r="BF358" s="44">
        <f t="shared" ca="1" si="185"/>
        <v>726.1</v>
      </c>
      <c r="BG358" s="44">
        <f t="shared" ca="1" si="186"/>
        <v>455.29</v>
      </c>
      <c r="BH358" s="44">
        <f t="shared" ca="1" si="187"/>
        <v>214.51</v>
      </c>
      <c r="BI358" s="44">
        <f t="shared" ca="1" si="188"/>
        <v>100.17</v>
      </c>
      <c r="BJ358" s="44">
        <f t="shared" ca="1" si="189"/>
        <v>57.5</v>
      </c>
      <c r="BK358" s="44">
        <f t="shared" ca="1" si="190"/>
        <v>46.58</v>
      </c>
      <c r="BL358" s="44">
        <f t="shared" ca="1" si="191"/>
        <v>53.54</v>
      </c>
      <c r="BM358" s="44">
        <f t="shared" ca="1" si="192"/>
        <v>93.91</v>
      </c>
      <c r="BN358" s="44">
        <f t="shared" ca="1" si="193"/>
        <v>229.64</v>
      </c>
      <c r="BO358" s="44">
        <f t="shared" ca="1" si="194"/>
        <v>0</v>
      </c>
      <c r="BP358" s="44">
        <f t="shared" ca="1" si="195"/>
        <v>0</v>
      </c>
      <c r="BQ358" s="44">
        <f t="shared" ca="1" si="196"/>
        <v>0</v>
      </c>
      <c r="BR358" s="44">
        <f t="shared" ca="1" si="197"/>
        <v>0</v>
      </c>
      <c r="BS358" s="44">
        <f t="shared" ca="1" si="198"/>
        <v>0</v>
      </c>
      <c r="BT358" s="44">
        <f t="shared" ca="1" si="199"/>
        <v>0</v>
      </c>
      <c r="BU358" s="44">
        <f t="shared" ca="1" si="200"/>
        <v>0</v>
      </c>
      <c r="BV358" s="44">
        <f t="shared" ca="1" si="201"/>
        <v>0</v>
      </c>
      <c r="BW358" s="44">
        <f t="shared" ca="1" si="202"/>
        <v>0</v>
      </c>
      <c r="BX358" s="44">
        <f t="shared" ca="1" si="203"/>
        <v>0</v>
      </c>
      <c r="BY358" s="44">
        <f t="shared" ca="1" si="204"/>
        <v>0</v>
      </c>
      <c r="BZ358" s="44">
        <f t="shared" ca="1" si="205"/>
        <v>0</v>
      </c>
      <c r="CA358" s="44">
        <f t="shared" ca="1" si="206"/>
        <v>0</v>
      </c>
      <c r="CB358" s="44">
        <f t="shared" ca="1" si="207"/>
        <v>0</v>
      </c>
    </row>
    <row r="359" spans="1:80" x14ac:dyDescent="0.25">
      <c r="A359" s="129">
        <v>292</v>
      </c>
      <c r="B359" s="44"/>
      <c r="C359" s="44">
        <f t="shared" ca="1" si="209"/>
        <v>6988</v>
      </c>
      <c r="D359" s="44">
        <f t="shared" ca="1" si="209"/>
        <v>11631</v>
      </c>
      <c r="E359" s="44">
        <f t="shared" ca="1" si="209"/>
        <v>13900</v>
      </c>
      <c r="F359" s="44">
        <f t="shared" ca="1" si="209"/>
        <v>13900</v>
      </c>
      <c r="G359" s="44">
        <f t="shared" ca="1" si="209"/>
        <v>12388</v>
      </c>
      <c r="H359" s="44">
        <f t="shared" ca="1" si="209"/>
        <v>5652</v>
      </c>
      <c r="I359" s="44">
        <f t="shared" ca="1" si="181"/>
        <v>1812</v>
      </c>
      <c r="J359" s="44">
        <f t="shared" ca="1" si="181"/>
        <v>667</v>
      </c>
      <c r="K359" s="44">
        <f t="shared" ca="1" si="181"/>
        <v>323</v>
      </c>
      <c r="L359" s="44">
        <f t="shared" ca="1" si="181"/>
        <v>390</v>
      </c>
      <c r="M359" s="44">
        <f t="shared" ca="1" si="181"/>
        <v>1071</v>
      </c>
      <c r="N359" s="44">
        <f t="shared" ca="1" si="181"/>
        <v>2974</v>
      </c>
      <c r="O359" s="44">
        <f t="shared" ca="1" si="210"/>
        <v>0</v>
      </c>
      <c r="P359" s="44">
        <f t="shared" ca="1" si="210"/>
        <v>0</v>
      </c>
      <c r="Q359" s="44">
        <f t="shared" ca="1" si="210"/>
        <v>0</v>
      </c>
      <c r="R359" s="44">
        <f t="shared" ca="1" si="210"/>
        <v>0</v>
      </c>
      <c r="S359" s="44">
        <f t="shared" ca="1" si="210"/>
        <v>0</v>
      </c>
      <c r="T359" s="44">
        <f t="shared" ca="1" si="210"/>
        <v>0</v>
      </c>
      <c r="U359" s="44">
        <f t="shared" ca="1" si="210"/>
        <v>0</v>
      </c>
      <c r="V359" s="44">
        <f t="shared" ca="1" si="210"/>
        <v>0</v>
      </c>
      <c r="W359" s="44">
        <f t="shared" ca="1" si="210"/>
        <v>0</v>
      </c>
      <c r="X359" s="44">
        <f t="shared" ca="1" si="210"/>
        <v>0</v>
      </c>
      <c r="Y359" s="44">
        <f t="shared" ca="1" si="210"/>
        <v>0</v>
      </c>
      <c r="Z359" s="44">
        <f t="shared" ca="1" si="210"/>
        <v>0</v>
      </c>
      <c r="AA359" s="44">
        <f t="shared" ca="1" si="210"/>
        <v>0</v>
      </c>
      <c r="AB359" s="44">
        <f t="shared" ca="1" si="210"/>
        <v>0</v>
      </c>
      <c r="BC359" s="44">
        <f t="shared" ca="1" si="182"/>
        <v>6987.79</v>
      </c>
      <c r="BD359" s="44">
        <f t="shared" ca="1" si="183"/>
        <v>11630.62</v>
      </c>
      <c r="BE359" s="44">
        <f t="shared" ca="1" si="184"/>
        <v>13900</v>
      </c>
      <c r="BF359" s="44">
        <f t="shared" ca="1" si="185"/>
        <v>13900</v>
      </c>
      <c r="BG359" s="44">
        <f t="shared" ca="1" si="186"/>
        <v>12388.49</v>
      </c>
      <c r="BH359" s="44">
        <f t="shared" ca="1" si="187"/>
        <v>5651.62</v>
      </c>
      <c r="BI359" s="44">
        <f t="shared" ca="1" si="188"/>
        <v>1812.3000000000002</v>
      </c>
      <c r="BJ359" s="44">
        <f t="shared" ca="1" si="189"/>
        <v>666.71</v>
      </c>
      <c r="BK359" s="44">
        <f t="shared" ca="1" si="190"/>
        <v>323.16000000000008</v>
      </c>
      <c r="BL359" s="44">
        <f t="shared" ca="1" si="191"/>
        <v>389.97</v>
      </c>
      <c r="BM359" s="44">
        <f t="shared" ca="1" si="192"/>
        <v>1071.07</v>
      </c>
      <c r="BN359" s="44">
        <f t="shared" ca="1" si="193"/>
        <v>2974.09</v>
      </c>
      <c r="BO359" s="44">
        <f t="shared" ca="1" si="194"/>
        <v>0</v>
      </c>
      <c r="BP359" s="44">
        <f t="shared" ca="1" si="195"/>
        <v>0</v>
      </c>
      <c r="BQ359" s="44">
        <f t="shared" ca="1" si="196"/>
        <v>0</v>
      </c>
      <c r="BR359" s="44">
        <f t="shared" ca="1" si="197"/>
        <v>0</v>
      </c>
      <c r="BS359" s="44">
        <f t="shared" ca="1" si="198"/>
        <v>0</v>
      </c>
      <c r="BT359" s="44">
        <f t="shared" ca="1" si="199"/>
        <v>0</v>
      </c>
      <c r="BU359" s="44">
        <f t="shared" ca="1" si="200"/>
        <v>0</v>
      </c>
      <c r="BV359" s="44">
        <f t="shared" ca="1" si="201"/>
        <v>0</v>
      </c>
      <c r="BW359" s="44">
        <f t="shared" ca="1" si="202"/>
        <v>0</v>
      </c>
      <c r="BX359" s="44">
        <f t="shared" ca="1" si="203"/>
        <v>0</v>
      </c>
      <c r="BY359" s="44">
        <f t="shared" ca="1" si="204"/>
        <v>0</v>
      </c>
      <c r="BZ359" s="44">
        <f t="shared" ca="1" si="205"/>
        <v>0</v>
      </c>
      <c r="CA359" s="44">
        <f t="shared" ca="1" si="206"/>
        <v>0</v>
      </c>
      <c r="CB359" s="44">
        <f t="shared" ca="1" si="207"/>
        <v>0</v>
      </c>
    </row>
    <row r="360" spans="1:80" x14ac:dyDescent="0.25">
      <c r="A360" s="129">
        <v>293</v>
      </c>
      <c r="B360" s="44"/>
      <c r="C360" s="44">
        <f t="shared" ca="1" si="209"/>
        <v>1666</v>
      </c>
      <c r="D360" s="44">
        <f t="shared" ca="1" si="209"/>
        <v>2526</v>
      </c>
      <c r="E360" s="44">
        <f t="shared" ca="1" si="209"/>
        <v>5533</v>
      </c>
      <c r="F360" s="44">
        <f t="shared" ca="1" si="209"/>
        <v>8768</v>
      </c>
      <c r="G360" s="44">
        <f t="shared" ca="1" si="209"/>
        <v>3970</v>
      </c>
      <c r="H360" s="44">
        <f t="shared" ca="1" si="209"/>
        <v>2108</v>
      </c>
      <c r="I360" s="44">
        <f t="shared" ca="1" si="181"/>
        <v>1304</v>
      </c>
      <c r="J360" s="44">
        <f t="shared" ca="1" si="181"/>
        <v>1010</v>
      </c>
      <c r="K360" s="44">
        <f t="shared" ca="1" si="181"/>
        <v>825</v>
      </c>
      <c r="L360" s="44">
        <f t="shared" ca="1" si="181"/>
        <v>776</v>
      </c>
      <c r="M360" s="44">
        <f t="shared" ca="1" si="181"/>
        <v>931</v>
      </c>
      <c r="N360" s="44">
        <f t="shared" ca="1" si="181"/>
        <v>1171</v>
      </c>
      <c r="O360" s="44">
        <f t="shared" ca="1" si="210"/>
        <v>0</v>
      </c>
      <c r="P360" s="44">
        <f t="shared" ca="1" si="210"/>
        <v>0</v>
      </c>
      <c r="Q360" s="44">
        <f t="shared" ca="1" si="210"/>
        <v>0</v>
      </c>
      <c r="R360" s="44">
        <f t="shared" ca="1" si="210"/>
        <v>0</v>
      </c>
      <c r="S360" s="44">
        <f t="shared" ca="1" si="210"/>
        <v>0</v>
      </c>
      <c r="T360" s="44">
        <f t="shared" ca="1" si="210"/>
        <v>0</v>
      </c>
      <c r="U360" s="44">
        <f t="shared" ca="1" si="210"/>
        <v>0</v>
      </c>
      <c r="V360" s="44">
        <f t="shared" ca="1" si="210"/>
        <v>0</v>
      </c>
      <c r="W360" s="44">
        <f t="shared" ca="1" si="210"/>
        <v>0</v>
      </c>
      <c r="X360" s="44">
        <f t="shared" ca="1" si="210"/>
        <v>0</v>
      </c>
      <c r="Y360" s="44">
        <f t="shared" ca="1" si="210"/>
        <v>0</v>
      </c>
      <c r="Z360" s="44">
        <f t="shared" ca="1" si="210"/>
        <v>0</v>
      </c>
      <c r="AA360" s="44">
        <f t="shared" ca="1" si="210"/>
        <v>0</v>
      </c>
      <c r="AB360" s="44">
        <f t="shared" ca="1" si="210"/>
        <v>0</v>
      </c>
      <c r="BC360" s="44">
        <f t="shared" ca="1" si="182"/>
        <v>1666.145300000001</v>
      </c>
      <c r="BD360" s="44">
        <f t="shared" ca="1" si="183"/>
        <v>2526.1434000000008</v>
      </c>
      <c r="BE360" s="44">
        <f t="shared" ca="1" si="184"/>
        <v>5532.7086999999992</v>
      </c>
      <c r="BF360" s="44">
        <f t="shared" ca="1" si="185"/>
        <v>8768.2924000000021</v>
      </c>
      <c r="BG360" s="44">
        <f t="shared" ca="1" si="186"/>
        <v>3970.194300000001</v>
      </c>
      <c r="BH360" s="44">
        <f t="shared" ca="1" si="187"/>
        <v>2107.6134000000002</v>
      </c>
      <c r="BI360" s="44">
        <f t="shared" ca="1" si="188"/>
        <v>1303.8610000000003</v>
      </c>
      <c r="BJ360" s="44">
        <f t="shared" ca="1" si="189"/>
        <v>1009.6697000000001</v>
      </c>
      <c r="BK360" s="44">
        <f t="shared" ca="1" si="190"/>
        <v>825.12120000000004</v>
      </c>
      <c r="BL360" s="44">
        <f t="shared" ca="1" si="191"/>
        <v>776.29790000000003</v>
      </c>
      <c r="BM360" s="44">
        <f t="shared" ca="1" si="192"/>
        <v>930.97490000000016</v>
      </c>
      <c r="BN360" s="44">
        <f t="shared" ca="1" si="193"/>
        <v>1171.1863000000003</v>
      </c>
      <c r="BO360" s="44">
        <f t="shared" ca="1" si="194"/>
        <v>0</v>
      </c>
      <c r="BP360" s="44">
        <f t="shared" ca="1" si="195"/>
        <v>0</v>
      </c>
      <c r="BQ360" s="44">
        <f t="shared" ca="1" si="196"/>
        <v>0</v>
      </c>
      <c r="BR360" s="44">
        <f t="shared" ca="1" si="197"/>
        <v>0</v>
      </c>
      <c r="BS360" s="44">
        <f t="shared" ca="1" si="198"/>
        <v>0</v>
      </c>
      <c r="BT360" s="44">
        <f t="shared" ca="1" si="199"/>
        <v>0</v>
      </c>
      <c r="BU360" s="44">
        <f t="shared" ca="1" si="200"/>
        <v>0</v>
      </c>
      <c r="BV360" s="44">
        <f t="shared" ca="1" si="201"/>
        <v>0</v>
      </c>
      <c r="BW360" s="44">
        <f t="shared" ca="1" si="202"/>
        <v>0</v>
      </c>
      <c r="BX360" s="44">
        <f t="shared" ca="1" si="203"/>
        <v>0</v>
      </c>
      <c r="BY360" s="44">
        <f t="shared" ca="1" si="204"/>
        <v>0</v>
      </c>
      <c r="BZ360" s="44">
        <f t="shared" ca="1" si="205"/>
        <v>0</v>
      </c>
      <c r="CA360" s="44">
        <f t="shared" ca="1" si="206"/>
        <v>0</v>
      </c>
      <c r="CB360" s="44">
        <f t="shared" ca="1" si="207"/>
        <v>0</v>
      </c>
    </row>
    <row r="361" spans="1:80" x14ac:dyDescent="0.25">
      <c r="A361" s="129">
        <v>294</v>
      </c>
      <c r="B361" s="44"/>
      <c r="C361" s="44">
        <f t="shared" ca="1" si="209"/>
        <v>238</v>
      </c>
      <c r="D361" s="44">
        <f t="shared" ca="1" si="209"/>
        <v>256</v>
      </c>
      <c r="E361" s="44">
        <f t="shared" ca="1" si="209"/>
        <v>259</v>
      </c>
      <c r="F361" s="44">
        <f t="shared" ca="1" si="209"/>
        <v>208</v>
      </c>
      <c r="G361" s="44">
        <f t="shared" ca="1" si="209"/>
        <v>163</v>
      </c>
      <c r="H361" s="44">
        <f t="shared" ca="1" si="209"/>
        <v>141</v>
      </c>
      <c r="I361" s="44">
        <f t="shared" ca="1" si="181"/>
        <v>126</v>
      </c>
      <c r="J361" s="44">
        <f t="shared" ca="1" si="181"/>
        <v>117</v>
      </c>
      <c r="K361" s="44">
        <f t="shared" ca="1" si="181"/>
        <v>119</v>
      </c>
      <c r="L361" s="44">
        <f t="shared" ca="1" si="181"/>
        <v>136</v>
      </c>
      <c r="M361" s="44">
        <f t="shared" ca="1" si="181"/>
        <v>163</v>
      </c>
      <c r="N361" s="44">
        <f t="shared" ca="1" si="181"/>
        <v>203</v>
      </c>
      <c r="O361" s="44">
        <f t="shared" ca="1" si="210"/>
        <v>0</v>
      </c>
      <c r="P361" s="44">
        <f t="shared" ca="1" si="210"/>
        <v>0</v>
      </c>
      <c r="Q361" s="44">
        <f t="shared" ca="1" si="210"/>
        <v>0</v>
      </c>
      <c r="R361" s="44">
        <f t="shared" ca="1" si="210"/>
        <v>0</v>
      </c>
      <c r="S361" s="44">
        <f t="shared" ca="1" si="210"/>
        <v>0</v>
      </c>
      <c r="T361" s="44">
        <f t="shared" ca="1" si="210"/>
        <v>0</v>
      </c>
      <c r="U361" s="44">
        <f t="shared" ca="1" si="210"/>
        <v>0</v>
      </c>
      <c r="V361" s="44">
        <f t="shared" ca="1" si="210"/>
        <v>0</v>
      </c>
      <c r="W361" s="44">
        <f t="shared" ca="1" si="210"/>
        <v>0</v>
      </c>
      <c r="X361" s="44">
        <f t="shared" ca="1" si="210"/>
        <v>0</v>
      </c>
      <c r="Y361" s="44">
        <f t="shared" ca="1" si="210"/>
        <v>0</v>
      </c>
      <c r="Z361" s="44">
        <f t="shared" ca="1" si="210"/>
        <v>0</v>
      </c>
      <c r="AA361" s="44">
        <f t="shared" ca="1" si="210"/>
        <v>0</v>
      </c>
      <c r="AB361" s="44">
        <f t="shared" ca="1" si="210"/>
        <v>0</v>
      </c>
      <c r="BC361" s="44">
        <f t="shared" ca="1" si="182"/>
        <v>237.72</v>
      </c>
      <c r="BD361" s="44">
        <f t="shared" ca="1" si="183"/>
        <v>256.33999999999997</v>
      </c>
      <c r="BE361" s="44">
        <f t="shared" ca="1" si="184"/>
        <v>259.01</v>
      </c>
      <c r="BF361" s="44">
        <f t="shared" ca="1" si="185"/>
        <v>208.33</v>
      </c>
      <c r="BG361" s="44">
        <f t="shared" ca="1" si="186"/>
        <v>162.99</v>
      </c>
      <c r="BH361" s="44">
        <f t="shared" ca="1" si="187"/>
        <v>141.47999999999999</v>
      </c>
      <c r="BI361" s="44">
        <f t="shared" ca="1" si="188"/>
        <v>126.23</v>
      </c>
      <c r="BJ361" s="44">
        <f t="shared" ca="1" si="189"/>
        <v>116.93</v>
      </c>
      <c r="BK361" s="44">
        <f t="shared" ca="1" si="190"/>
        <v>119.39</v>
      </c>
      <c r="BL361" s="44">
        <f t="shared" ca="1" si="191"/>
        <v>136.44999999999999</v>
      </c>
      <c r="BM361" s="44">
        <f t="shared" ca="1" si="192"/>
        <v>163.24</v>
      </c>
      <c r="BN361" s="44">
        <f t="shared" ca="1" si="193"/>
        <v>202.53</v>
      </c>
      <c r="BO361" s="44">
        <f t="shared" ca="1" si="194"/>
        <v>0</v>
      </c>
      <c r="BP361" s="44">
        <f t="shared" ca="1" si="195"/>
        <v>0</v>
      </c>
      <c r="BQ361" s="44">
        <f t="shared" ca="1" si="196"/>
        <v>0</v>
      </c>
      <c r="BR361" s="44">
        <f t="shared" ca="1" si="197"/>
        <v>0</v>
      </c>
      <c r="BS361" s="44">
        <f t="shared" ca="1" si="198"/>
        <v>0</v>
      </c>
      <c r="BT361" s="44">
        <f t="shared" ca="1" si="199"/>
        <v>0</v>
      </c>
      <c r="BU361" s="44">
        <f t="shared" ca="1" si="200"/>
        <v>0</v>
      </c>
      <c r="BV361" s="44">
        <f t="shared" ca="1" si="201"/>
        <v>0</v>
      </c>
      <c r="BW361" s="44">
        <f t="shared" ca="1" si="202"/>
        <v>0</v>
      </c>
      <c r="BX361" s="44">
        <f t="shared" ca="1" si="203"/>
        <v>0</v>
      </c>
      <c r="BY361" s="44">
        <f t="shared" ca="1" si="204"/>
        <v>0</v>
      </c>
      <c r="BZ361" s="44">
        <f t="shared" ca="1" si="205"/>
        <v>0</v>
      </c>
      <c r="CA361" s="44">
        <f t="shared" ca="1" si="206"/>
        <v>0</v>
      </c>
      <c r="CB361" s="44">
        <f t="shared" ca="1" si="207"/>
        <v>0</v>
      </c>
    </row>
    <row r="362" spans="1:80" x14ac:dyDescent="0.25">
      <c r="A362" s="129">
        <v>295</v>
      </c>
      <c r="B362" s="44"/>
      <c r="C362" s="44">
        <f t="shared" ca="1" si="209"/>
        <v>96</v>
      </c>
      <c r="D362" s="44">
        <f t="shared" ca="1" si="209"/>
        <v>101</v>
      </c>
      <c r="E362" s="44">
        <f t="shared" ca="1" si="209"/>
        <v>108</v>
      </c>
      <c r="F362" s="44">
        <f t="shared" ca="1" si="209"/>
        <v>95</v>
      </c>
      <c r="G362" s="44">
        <f t="shared" ca="1" si="209"/>
        <v>84</v>
      </c>
      <c r="H362" s="44">
        <f t="shared" ca="1" si="209"/>
        <v>78</v>
      </c>
      <c r="I362" s="44">
        <f t="shared" ca="1" si="181"/>
        <v>75</v>
      </c>
      <c r="J362" s="44">
        <f t="shared" ca="1" si="181"/>
        <v>71</v>
      </c>
      <c r="K362" s="44">
        <f t="shared" ca="1" si="181"/>
        <v>70</v>
      </c>
      <c r="L362" s="44">
        <f t="shared" ca="1" si="181"/>
        <v>74</v>
      </c>
      <c r="M362" s="44">
        <f t="shared" ca="1" si="181"/>
        <v>78</v>
      </c>
      <c r="N362" s="44">
        <f t="shared" ca="1" si="181"/>
        <v>86</v>
      </c>
      <c r="O362" s="44">
        <f t="shared" ca="1" si="210"/>
        <v>0</v>
      </c>
      <c r="P362" s="44">
        <f t="shared" ca="1" si="210"/>
        <v>0</v>
      </c>
      <c r="Q362" s="44">
        <f t="shared" ca="1" si="210"/>
        <v>0</v>
      </c>
      <c r="R362" s="44">
        <f t="shared" ca="1" si="210"/>
        <v>0</v>
      </c>
      <c r="S362" s="44">
        <f t="shared" ca="1" si="210"/>
        <v>0</v>
      </c>
      <c r="T362" s="44">
        <f t="shared" ca="1" si="210"/>
        <v>0</v>
      </c>
      <c r="U362" s="44">
        <f t="shared" ca="1" si="210"/>
        <v>0</v>
      </c>
      <c r="V362" s="44">
        <f t="shared" ca="1" si="210"/>
        <v>0</v>
      </c>
      <c r="W362" s="44">
        <f t="shared" ca="1" si="210"/>
        <v>0</v>
      </c>
      <c r="X362" s="44">
        <f t="shared" ca="1" si="210"/>
        <v>0</v>
      </c>
      <c r="Y362" s="44">
        <f t="shared" ca="1" si="210"/>
        <v>0</v>
      </c>
      <c r="Z362" s="44">
        <f t="shared" ca="1" si="210"/>
        <v>0</v>
      </c>
      <c r="AA362" s="44">
        <f t="shared" ca="1" si="210"/>
        <v>0</v>
      </c>
      <c r="AB362" s="44">
        <f t="shared" ca="1" si="210"/>
        <v>0</v>
      </c>
      <c r="BC362" s="44">
        <f t="shared" ca="1" si="182"/>
        <v>96.3</v>
      </c>
      <c r="BD362" s="44">
        <f t="shared" ca="1" si="183"/>
        <v>100.79</v>
      </c>
      <c r="BE362" s="44">
        <f t="shared" ca="1" si="184"/>
        <v>108.16</v>
      </c>
      <c r="BF362" s="44">
        <f t="shared" ca="1" si="185"/>
        <v>94.62</v>
      </c>
      <c r="BG362" s="44">
        <f t="shared" ca="1" si="186"/>
        <v>83.55</v>
      </c>
      <c r="BH362" s="44">
        <f t="shared" ca="1" si="187"/>
        <v>77.98</v>
      </c>
      <c r="BI362" s="44">
        <f t="shared" ca="1" si="188"/>
        <v>74.67</v>
      </c>
      <c r="BJ362" s="44">
        <f t="shared" ca="1" si="189"/>
        <v>71.209999999999994</v>
      </c>
      <c r="BK362" s="44">
        <f t="shared" ca="1" si="190"/>
        <v>70.33</v>
      </c>
      <c r="BL362" s="44">
        <f t="shared" ca="1" si="191"/>
        <v>73.95</v>
      </c>
      <c r="BM362" s="44">
        <f t="shared" ca="1" si="192"/>
        <v>78.37</v>
      </c>
      <c r="BN362" s="44">
        <f t="shared" ca="1" si="193"/>
        <v>86.3</v>
      </c>
      <c r="BO362" s="44">
        <f t="shared" ca="1" si="194"/>
        <v>0</v>
      </c>
      <c r="BP362" s="44">
        <f t="shared" ca="1" si="195"/>
        <v>0</v>
      </c>
      <c r="BQ362" s="44">
        <f t="shared" ca="1" si="196"/>
        <v>0</v>
      </c>
      <c r="BR362" s="44">
        <f t="shared" ca="1" si="197"/>
        <v>0</v>
      </c>
      <c r="BS362" s="44">
        <f t="shared" ca="1" si="198"/>
        <v>0</v>
      </c>
      <c r="BT362" s="44">
        <f t="shared" ca="1" si="199"/>
        <v>0</v>
      </c>
      <c r="BU362" s="44">
        <f t="shared" ca="1" si="200"/>
        <v>0</v>
      </c>
      <c r="BV362" s="44">
        <f t="shared" ca="1" si="201"/>
        <v>0</v>
      </c>
      <c r="BW362" s="44">
        <f t="shared" ca="1" si="202"/>
        <v>0</v>
      </c>
      <c r="BX362" s="44">
        <f t="shared" ca="1" si="203"/>
        <v>0</v>
      </c>
      <c r="BY362" s="44">
        <f t="shared" ca="1" si="204"/>
        <v>0</v>
      </c>
      <c r="BZ362" s="44">
        <f t="shared" ca="1" si="205"/>
        <v>0</v>
      </c>
      <c r="CA362" s="44">
        <f t="shared" ca="1" si="206"/>
        <v>0</v>
      </c>
      <c r="CB362" s="44">
        <f t="shared" ca="1" si="207"/>
        <v>0</v>
      </c>
    </row>
    <row r="363" spans="1:80" x14ac:dyDescent="0.25">
      <c r="A363" s="129">
        <v>296</v>
      </c>
      <c r="B363" s="44"/>
      <c r="C363" s="44">
        <f t="shared" ca="1" si="209"/>
        <v>36</v>
      </c>
      <c r="D363" s="44">
        <f t="shared" ca="1" si="209"/>
        <v>38</v>
      </c>
      <c r="E363" s="44">
        <f t="shared" ca="1" si="209"/>
        <v>39</v>
      </c>
      <c r="F363" s="44">
        <f t="shared" ca="1" si="209"/>
        <v>37</v>
      </c>
      <c r="G363" s="44">
        <f t="shared" ca="1" si="209"/>
        <v>34</v>
      </c>
      <c r="H363" s="44">
        <f t="shared" ca="1" si="209"/>
        <v>32</v>
      </c>
      <c r="I363" s="44">
        <f t="shared" ca="1" si="181"/>
        <v>30</v>
      </c>
      <c r="J363" s="44">
        <f t="shared" ca="1" si="181"/>
        <v>30</v>
      </c>
      <c r="K363" s="44">
        <f t="shared" ca="1" si="181"/>
        <v>29</v>
      </c>
      <c r="L363" s="44">
        <f t="shared" ref="L363:N387" ca="1" si="211">IF(BL363&lt;=0,0,MAX(1,ROUND(BL363,0)))</f>
        <v>30</v>
      </c>
      <c r="M363" s="44">
        <f t="shared" ca="1" si="211"/>
        <v>31</v>
      </c>
      <c r="N363" s="44">
        <f t="shared" ca="1" si="211"/>
        <v>33</v>
      </c>
      <c r="O363" s="44">
        <f t="shared" ca="1" si="210"/>
        <v>0</v>
      </c>
      <c r="P363" s="44">
        <f t="shared" ca="1" si="210"/>
        <v>0</v>
      </c>
      <c r="Q363" s="44">
        <f t="shared" ca="1" si="210"/>
        <v>0</v>
      </c>
      <c r="R363" s="44">
        <f t="shared" ca="1" si="210"/>
        <v>0</v>
      </c>
      <c r="S363" s="44">
        <f t="shared" ca="1" si="210"/>
        <v>0</v>
      </c>
      <c r="T363" s="44">
        <f t="shared" ca="1" si="210"/>
        <v>0</v>
      </c>
      <c r="U363" s="44">
        <f t="shared" ca="1" si="210"/>
        <v>0</v>
      </c>
      <c r="V363" s="44">
        <f t="shared" ca="1" si="210"/>
        <v>0</v>
      </c>
      <c r="W363" s="44">
        <f t="shared" ca="1" si="210"/>
        <v>0</v>
      </c>
      <c r="X363" s="44">
        <f t="shared" ca="1" si="210"/>
        <v>0</v>
      </c>
      <c r="Y363" s="44">
        <f t="shared" ca="1" si="210"/>
        <v>0</v>
      </c>
      <c r="Z363" s="44">
        <f t="shared" ca="1" si="210"/>
        <v>0</v>
      </c>
      <c r="AA363" s="44">
        <f t="shared" ca="1" si="210"/>
        <v>0</v>
      </c>
      <c r="AB363" s="44">
        <f t="shared" ca="1" si="210"/>
        <v>0</v>
      </c>
      <c r="BC363" s="44">
        <f t="shared" ca="1" si="182"/>
        <v>35.619999999999997</v>
      </c>
      <c r="BD363" s="44">
        <f t="shared" ca="1" si="183"/>
        <v>37.65</v>
      </c>
      <c r="BE363" s="44">
        <f t="shared" ca="1" si="184"/>
        <v>39.369999999999997</v>
      </c>
      <c r="BF363" s="44">
        <f t="shared" ca="1" si="185"/>
        <v>37.200000000000003</v>
      </c>
      <c r="BG363" s="44">
        <f t="shared" ca="1" si="186"/>
        <v>33.97</v>
      </c>
      <c r="BH363" s="44">
        <f t="shared" ca="1" si="187"/>
        <v>31.73</v>
      </c>
      <c r="BI363" s="44">
        <f t="shared" ca="1" si="188"/>
        <v>30.38</v>
      </c>
      <c r="BJ363" s="44">
        <f t="shared" ca="1" si="189"/>
        <v>29.61</v>
      </c>
      <c r="BK363" s="44">
        <f t="shared" ca="1" si="190"/>
        <v>29.41</v>
      </c>
      <c r="BL363" s="44">
        <f t="shared" ca="1" si="191"/>
        <v>30.29</v>
      </c>
      <c r="BM363" s="44">
        <f t="shared" ca="1" si="192"/>
        <v>31.47</v>
      </c>
      <c r="BN363" s="44">
        <f t="shared" ca="1" si="193"/>
        <v>33.049999999999997</v>
      </c>
      <c r="BO363" s="44">
        <f t="shared" ca="1" si="194"/>
        <v>0</v>
      </c>
      <c r="BP363" s="44">
        <f t="shared" ca="1" si="195"/>
        <v>0</v>
      </c>
      <c r="BQ363" s="44">
        <f t="shared" ca="1" si="196"/>
        <v>0</v>
      </c>
      <c r="BR363" s="44">
        <f t="shared" ca="1" si="197"/>
        <v>0</v>
      </c>
      <c r="BS363" s="44">
        <f t="shared" ca="1" si="198"/>
        <v>0</v>
      </c>
      <c r="BT363" s="44">
        <f t="shared" ca="1" si="199"/>
        <v>0</v>
      </c>
      <c r="BU363" s="44">
        <f t="shared" ca="1" si="200"/>
        <v>0</v>
      </c>
      <c r="BV363" s="44">
        <f t="shared" ca="1" si="201"/>
        <v>0</v>
      </c>
      <c r="BW363" s="44">
        <f t="shared" ca="1" si="202"/>
        <v>0</v>
      </c>
      <c r="BX363" s="44">
        <f t="shared" ca="1" si="203"/>
        <v>0</v>
      </c>
      <c r="BY363" s="44">
        <f t="shared" ca="1" si="204"/>
        <v>0</v>
      </c>
      <c r="BZ363" s="44">
        <f t="shared" ca="1" si="205"/>
        <v>0</v>
      </c>
      <c r="CA363" s="44">
        <f t="shared" ca="1" si="206"/>
        <v>0</v>
      </c>
      <c r="CB363" s="44">
        <f t="shared" ca="1" si="207"/>
        <v>0</v>
      </c>
    </row>
    <row r="364" spans="1:80" x14ac:dyDescent="0.25">
      <c r="A364" s="129">
        <v>297</v>
      </c>
      <c r="B364" s="44"/>
      <c r="C364" s="44">
        <f t="shared" ca="1" si="209"/>
        <v>558</v>
      </c>
      <c r="D364" s="44">
        <f t="shared" ca="1" si="209"/>
        <v>1028</v>
      </c>
      <c r="E364" s="44">
        <f t="shared" ca="1" si="209"/>
        <v>1543</v>
      </c>
      <c r="F364" s="44">
        <f t="shared" ca="1" si="209"/>
        <v>1916</v>
      </c>
      <c r="G364" s="44">
        <f t="shared" ca="1" si="209"/>
        <v>2055</v>
      </c>
      <c r="H364" s="44">
        <f t="shared" ca="1" si="209"/>
        <v>1611</v>
      </c>
      <c r="I364" s="44">
        <f t="shared" ca="1" si="209"/>
        <v>1192</v>
      </c>
      <c r="J364" s="44">
        <f t="shared" ca="1" si="209"/>
        <v>798</v>
      </c>
      <c r="K364" s="44">
        <f t="shared" ca="1" si="209"/>
        <v>464</v>
      </c>
      <c r="L364" s="44">
        <f t="shared" ca="1" si="211"/>
        <v>279</v>
      </c>
      <c r="M364" s="44">
        <f t="shared" ca="1" si="211"/>
        <v>207</v>
      </c>
      <c r="N364" s="44">
        <f t="shared" ca="1" si="211"/>
        <v>256</v>
      </c>
      <c r="O364" s="44">
        <f t="shared" ca="1" si="210"/>
        <v>0</v>
      </c>
      <c r="P364" s="44">
        <f t="shared" ca="1" si="210"/>
        <v>0</v>
      </c>
      <c r="Q364" s="44">
        <f t="shared" ca="1" si="210"/>
        <v>0</v>
      </c>
      <c r="R364" s="44">
        <f t="shared" ca="1" si="210"/>
        <v>0</v>
      </c>
      <c r="S364" s="44">
        <f t="shared" ca="1" si="210"/>
        <v>0</v>
      </c>
      <c r="T364" s="44">
        <f t="shared" ca="1" si="210"/>
        <v>0</v>
      </c>
      <c r="U364" s="44">
        <f t="shared" ca="1" si="210"/>
        <v>0</v>
      </c>
      <c r="V364" s="44">
        <f t="shared" ca="1" si="210"/>
        <v>0</v>
      </c>
      <c r="W364" s="44">
        <f t="shared" ca="1" si="210"/>
        <v>0</v>
      </c>
      <c r="X364" s="44">
        <f t="shared" ca="1" si="210"/>
        <v>0</v>
      </c>
      <c r="Y364" s="44">
        <f t="shared" ca="1" si="210"/>
        <v>0</v>
      </c>
      <c r="Z364" s="44">
        <f t="shared" ca="1" si="210"/>
        <v>0</v>
      </c>
      <c r="AA364" s="44">
        <f t="shared" ca="1" si="210"/>
        <v>0</v>
      </c>
      <c r="AB364" s="44">
        <f t="shared" ca="1" si="210"/>
        <v>0</v>
      </c>
      <c r="BC364" s="44">
        <f t="shared" ca="1" si="182"/>
        <v>558.14</v>
      </c>
      <c r="BD364" s="44">
        <f t="shared" ca="1" si="183"/>
        <v>1027.98</v>
      </c>
      <c r="BE364" s="44">
        <f t="shared" ca="1" si="184"/>
        <v>1543.23</v>
      </c>
      <c r="BF364" s="44">
        <f t="shared" ca="1" si="185"/>
        <v>1915.55</v>
      </c>
      <c r="BG364" s="44">
        <f t="shared" ca="1" si="186"/>
        <v>2054.5300000000002</v>
      </c>
      <c r="BH364" s="44">
        <f t="shared" ca="1" si="187"/>
        <v>1610.68</v>
      </c>
      <c r="BI364" s="44">
        <f t="shared" ca="1" si="188"/>
        <v>1191.7</v>
      </c>
      <c r="BJ364" s="44">
        <f t="shared" ca="1" si="189"/>
        <v>797.98</v>
      </c>
      <c r="BK364" s="44">
        <f t="shared" ca="1" si="190"/>
        <v>463.7</v>
      </c>
      <c r="BL364" s="44">
        <f t="shared" ca="1" si="191"/>
        <v>279.05</v>
      </c>
      <c r="BM364" s="44">
        <f t="shared" ca="1" si="192"/>
        <v>206.63</v>
      </c>
      <c r="BN364" s="44">
        <f t="shared" ca="1" si="193"/>
        <v>256.02999999999997</v>
      </c>
      <c r="BO364" s="44">
        <f t="shared" ca="1" si="194"/>
        <v>0</v>
      </c>
      <c r="BP364" s="44">
        <f t="shared" ca="1" si="195"/>
        <v>0</v>
      </c>
      <c r="BQ364" s="44">
        <f t="shared" ca="1" si="196"/>
        <v>0</v>
      </c>
      <c r="BR364" s="44">
        <f t="shared" ca="1" si="197"/>
        <v>0</v>
      </c>
      <c r="BS364" s="44">
        <f t="shared" ca="1" si="198"/>
        <v>0</v>
      </c>
      <c r="BT364" s="44">
        <f t="shared" ca="1" si="199"/>
        <v>0</v>
      </c>
      <c r="BU364" s="44">
        <f t="shared" ca="1" si="200"/>
        <v>0</v>
      </c>
      <c r="BV364" s="44">
        <f t="shared" ca="1" si="201"/>
        <v>0</v>
      </c>
      <c r="BW364" s="44">
        <f t="shared" ca="1" si="202"/>
        <v>0</v>
      </c>
      <c r="BX364" s="44">
        <f t="shared" ca="1" si="203"/>
        <v>0</v>
      </c>
      <c r="BY364" s="44">
        <f t="shared" ca="1" si="204"/>
        <v>0</v>
      </c>
      <c r="BZ364" s="44">
        <f t="shared" ca="1" si="205"/>
        <v>0</v>
      </c>
      <c r="CA364" s="44">
        <f t="shared" ca="1" si="206"/>
        <v>0</v>
      </c>
      <c r="CB364" s="44">
        <f t="shared" ca="1" si="207"/>
        <v>0</v>
      </c>
    </row>
    <row r="365" spans="1:80" x14ac:dyDescent="0.25">
      <c r="A365" s="129">
        <v>298</v>
      </c>
      <c r="B365" s="44"/>
      <c r="C365" s="44">
        <f t="shared" ca="1" si="209"/>
        <v>160</v>
      </c>
      <c r="D365" s="44">
        <f t="shared" ca="1" si="209"/>
        <v>160</v>
      </c>
      <c r="E365" s="44">
        <f t="shared" ca="1" si="209"/>
        <v>160</v>
      </c>
      <c r="F365" s="44">
        <f t="shared" ca="1" si="209"/>
        <v>160</v>
      </c>
      <c r="G365" s="44">
        <f t="shared" ca="1" si="209"/>
        <v>146</v>
      </c>
      <c r="H365" s="44">
        <f t="shared" ca="1" si="209"/>
        <v>119</v>
      </c>
      <c r="I365" s="44">
        <f t="shared" ca="1" si="209"/>
        <v>106</v>
      </c>
      <c r="J365" s="44">
        <f t="shared" ca="1" si="209"/>
        <v>91</v>
      </c>
      <c r="K365" s="44">
        <f t="shared" ca="1" si="209"/>
        <v>94</v>
      </c>
      <c r="L365" s="44">
        <f t="shared" ca="1" si="211"/>
        <v>113</v>
      </c>
      <c r="M365" s="44">
        <f t="shared" ca="1" si="211"/>
        <v>148</v>
      </c>
      <c r="N365" s="44">
        <f t="shared" ca="1" si="211"/>
        <v>160</v>
      </c>
      <c r="O365" s="44">
        <f t="shared" ca="1" si="210"/>
        <v>0</v>
      </c>
      <c r="P365" s="44">
        <f t="shared" ca="1" si="210"/>
        <v>0</v>
      </c>
      <c r="Q365" s="44">
        <f t="shared" ca="1" si="210"/>
        <v>0</v>
      </c>
      <c r="R365" s="44">
        <f t="shared" ca="1" si="210"/>
        <v>0</v>
      </c>
      <c r="S365" s="44">
        <f t="shared" ca="1" si="210"/>
        <v>0</v>
      </c>
      <c r="T365" s="44">
        <f t="shared" ca="1" si="210"/>
        <v>0</v>
      </c>
      <c r="U365" s="44">
        <f t="shared" ca="1" si="210"/>
        <v>0</v>
      </c>
      <c r="V365" s="44">
        <f t="shared" ca="1" si="210"/>
        <v>0</v>
      </c>
      <c r="W365" s="44">
        <f t="shared" ca="1" si="210"/>
        <v>0</v>
      </c>
      <c r="X365" s="44">
        <f t="shared" ca="1" si="210"/>
        <v>0</v>
      </c>
      <c r="Y365" s="44">
        <f t="shared" ca="1" si="210"/>
        <v>0</v>
      </c>
      <c r="Z365" s="44">
        <f t="shared" ca="1" si="210"/>
        <v>0</v>
      </c>
      <c r="AA365" s="44">
        <f t="shared" ca="1" si="210"/>
        <v>0</v>
      </c>
      <c r="AB365" s="44">
        <f t="shared" ca="1" si="210"/>
        <v>0</v>
      </c>
      <c r="BC365" s="44">
        <f t="shared" ca="1" si="182"/>
        <v>160</v>
      </c>
      <c r="BD365" s="44">
        <f t="shared" ca="1" si="183"/>
        <v>160</v>
      </c>
      <c r="BE365" s="44">
        <f t="shared" ca="1" si="184"/>
        <v>160</v>
      </c>
      <c r="BF365" s="44">
        <f t="shared" ca="1" si="185"/>
        <v>160</v>
      </c>
      <c r="BG365" s="44">
        <f t="shared" ca="1" si="186"/>
        <v>146.37</v>
      </c>
      <c r="BH365" s="44">
        <f t="shared" ca="1" si="187"/>
        <v>119</v>
      </c>
      <c r="BI365" s="44">
        <f t="shared" ca="1" si="188"/>
        <v>106.32963157894737</v>
      </c>
      <c r="BJ365" s="44">
        <f t="shared" ca="1" si="189"/>
        <v>90.997421052631566</v>
      </c>
      <c r="BK365" s="44">
        <f t="shared" ca="1" si="190"/>
        <v>93.715631578947381</v>
      </c>
      <c r="BL365" s="44">
        <f t="shared" ca="1" si="191"/>
        <v>113.21284210526315</v>
      </c>
      <c r="BM365" s="44">
        <f t="shared" ca="1" si="192"/>
        <v>147.97999999999999</v>
      </c>
      <c r="BN365" s="44">
        <f t="shared" ca="1" si="193"/>
        <v>160</v>
      </c>
      <c r="BO365" s="44">
        <f t="shared" ca="1" si="194"/>
        <v>0</v>
      </c>
      <c r="BP365" s="44">
        <f t="shared" ca="1" si="195"/>
        <v>0</v>
      </c>
      <c r="BQ365" s="44">
        <f t="shared" ca="1" si="196"/>
        <v>0</v>
      </c>
      <c r="BR365" s="44">
        <f t="shared" ca="1" si="197"/>
        <v>0</v>
      </c>
      <c r="BS365" s="44">
        <f t="shared" ca="1" si="198"/>
        <v>0</v>
      </c>
      <c r="BT365" s="44">
        <f t="shared" ca="1" si="199"/>
        <v>0</v>
      </c>
      <c r="BU365" s="44">
        <f t="shared" ca="1" si="200"/>
        <v>0</v>
      </c>
      <c r="BV365" s="44">
        <f t="shared" ca="1" si="201"/>
        <v>0</v>
      </c>
      <c r="BW365" s="44">
        <f t="shared" ca="1" si="202"/>
        <v>0</v>
      </c>
      <c r="BX365" s="44">
        <f t="shared" ca="1" si="203"/>
        <v>0</v>
      </c>
      <c r="BY365" s="44">
        <f t="shared" ca="1" si="204"/>
        <v>0</v>
      </c>
      <c r="BZ365" s="44">
        <f t="shared" ca="1" si="205"/>
        <v>0</v>
      </c>
      <c r="CA365" s="44">
        <f t="shared" ca="1" si="206"/>
        <v>0</v>
      </c>
      <c r="CB365" s="44">
        <f t="shared" ca="1" si="207"/>
        <v>0</v>
      </c>
    </row>
    <row r="366" spans="1:80" x14ac:dyDescent="0.25">
      <c r="A366" s="129">
        <v>299</v>
      </c>
      <c r="B366" s="44"/>
      <c r="C366" s="44">
        <f t="shared" ca="1" si="209"/>
        <v>862</v>
      </c>
      <c r="D366" s="44">
        <f t="shared" ca="1" si="209"/>
        <v>863</v>
      </c>
      <c r="E366" s="44">
        <f t="shared" ca="1" si="209"/>
        <v>796</v>
      </c>
      <c r="F366" s="44">
        <f t="shared" ca="1" si="209"/>
        <v>525</v>
      </c>
      <c r="G366" s="44">
        <f t="shared" ca="1" si="209"/>
        <v>341</v>
      </c>
      <c r="H366" s="44">
        <f t="shared" ca="1" si="209"/>
        <v>292</v>
      </c>
      <c r="I366" s="44">
        <f t="shared" ca="1" si="209"/>
        <v>239</v>
      </c>
      <c r="J366" s="44">
        <f t="shared" ca="1" si="209"/>
        <v>206</v>
      </c>
      <c r="K366" s="44">
        <f t="shared" ca="1" si="209"/>
        <v>208</v>
      </c>
      <c r="L366" s="44">
        <f t="shared" ca="1" si="211"/>
        <v>247</v>
      </c>
      <c r="M366" s="44">
        <f t="shared" ca="1" si="211"/>
        <v>348</v>
      </c>
      <c r="N366" s="44">
        <f t="shared" ca="1" si="211"/>
        <v>588</v>
      </c>
      <c r="O366" s="44">
        <f t="shared" ca="1" si="210"/>
        <v>0</v>
      </c>
      <c r="P366" s="44">
        <f t="shared" ca="1" si="210"/>
        <v>0</v>
      </c>
      <c r="Q366" s="44">
        <f t="shared" ca="1" si="210"/>
        <v>0</v>
      </c>
      <c r="R366" s="44">
        <f t="shared" ca="1" si="210"/>
        <v>0</v>
      </c>
      <c r="S366" s="44">
        <f t="shared" ca="1" si="210"/>
        <v>0</v>
      </c>
      <c r="T366" s="44">
        <f t="shared" ca="1" si="210"/>
        <v>0</v>
      </c>
      <c r="U366" s="44">
        <f t="shared" ref="U366:U387" ca="1" si="212">IF(BU366&lt;=0,0,MAX(1,ROUND(BU366,0)))</f>
        <v>0</v>
      </c>
      <c r="V366" s="44">
        <f t="shared" ref="V366:V387" ca="1" si="213">IF(BV366&lt;=0,0,MAX(1,ROUND(BV366,0)))</f>
        <v>0</v>
      </c>
      <c r="W366" s="44">
        <f t="shared" ref="W366:W387" ca="1" si="214">IF(BW366&lt;=0,0,MAX(1,ROUND(BW366,0)))</f>
        <v>0</v>
      </c>
      <c r="X366" s="44">
        <f t="shared" ref="X366:X387" ca="1" si="215">IF(BX366&lt;=0,0,MAX(1,ROUND(BX366,0)))</f>
        <v>0</v>
      </c>
      <c r="Y366" s="44">
        <f t="shared" ref="Y366:Y387" ca="1" si="216">IF(BY366&lt;=0,0,MAX(1,ROUND(BY366,0)))</f>
        <v>0</v>
      </c>
      <c r="Z366" s="44">
        <f t="shared" ref="Z366:Z387" ca="1" si="217">IF(BZ366&lt;=0,0,MAX(1,ROUND(BZ366,0)))</f>
        <v>0</v>
      </c>
      <c r="AA366" s="44">
        <f t="shared" ref="AA366:AA387" ca="1" si="218">IF(CA366&lt;=0,0,MAX(1,ROUND(CA366,0)))</f>
        <v>0</v>
      </c>
      <c r="AB366" s="44">
        <f t="shared" ref="AB366:AB387" ca="1" si="219">IF(CB366&lt;=0,0,MAX(1,ROUND(CB366,0)))</f>
        <v>0</v>
      </c>
      <c r="BC366" s="44">
        <f t="shared" ca="1" si="182"/>
        <v>861.96313000000009</v>
      </c>
      <c r="BD366" s="44">
        <f t="shared" ca="1" si="183"/>
        <v>863.44861000000003</v>
      </c>
      <c r="BE366" s="44">
        <f t="shared" ca="1" si="184"/>
        <v>796.48180000000002</v>
      </c>
      <c r="BF366" s="44">
        <f t="shared" ca="1" si="185"/>
        <v>524.73824999999999</v>
      </c>
      <c r="BG366" s="44">
        <f t="shared" ca="1" si="186"/>
        <v>340.87002999999999</v>
      </c>
      <c r="BH366" s="44">
        <f t="shared" ca="1" si="187"/>
        <v>292.29527999999999</v>
      </c>
      <c r="BI366" s="44">
        <f t="shared" ca="1" si="188"/>
        <v>239.37711842105261</v>
      </c>
      <c r="BJ366" s="44">
        <f t="shared" ca="1" si="189"/>
        <v>206.35460894736843</v>
      </c>
      <c r="BK366" s="44">
        <f t="shared" ca="1" si="190"/>
        <v>207.78956842105262</v>
      </c>
      <c r="BL366" s="44">
        <f t="shared" ca="1" si="191"/>
        <v>247.06997789473684</v>
      </c>
      <c r="BM366" s="44">
        <f t="shared" ca="1" si="192"/>
        <v>347.85224000000005</v>
      </c>
      <c r="BN366" s="44">
        <f t="shared" ca="1" si="193"/>
        <v>587.61200999999994</v>
      </c>
      <c r="BO366" s="44">
        <f t="shared" ca="1" si="194"/>
        <v>0</v>
      </c>
      <c r="BP366" s="44">
        <f t="shared" ca="1" si="195"/>
        <v>0</v>
      </c>
      <c r="BQ366" s="44">
        <f t="shared" ca="1" si="196"/>
        <v>0</v>
      </c>
      <c r="BR366" s="44">
        <f t="shared" ca="1" si="197"/>
        <v>0</v>
      </c>
      <c r="BS366" s="44">
        <f t="shared" ca="1" si="198"/>
        <v>0</v>
      </c>
      <c r="BT366" s="44">
        <f t="shared" ca="1" si="199"/>
        <v>0</v>
      </c>
      <c r="BU366" s="44">
        <f t="shared" ca="1" si="200"/>
        <v>0</v>
      </c>
      <c r="BV366" s="44">
        <f t="shared" ca="1" si="201"/>
        <v>0</v>
      </c>
      <c r="BW366" s="44">
        <f t="shared" ca="1" si="202"/>
        <v>0</v>
      </c>
      <c r="BX366" s="44">
        <f t="shared" ca="1" si="203"/>
        <v>0</v>
      </c>
      <c r="BY366" s="44">
        <f t="shared" ca="1" si="204"/>
        <v>0</v>
      </c>
      <c r="BZ366" s="44">
        <f t="shared" ca="1" si="205"/>
        <v>0</v>
      </c>
      <c r="CA366" s="44">
        <f t="shared" ca="1" si="206"/>
        <v>0</v>
      </c>
      <c r="CB366" s="44">
        <f t="shared" ca="1" si="207"/>
        <v>0</v>
      </c>
    </row>
    <row r="367" spans="1:80" x14ac:dyDescent="0.25">
      <c r="A367" s="129">
        <v>300</v>
      </c>
      <c r="B367" s="44"/>
      <c r="C367" s="44">
        <f t="shared" ca="1" si="209"/>
        <v>0</v>
      </c>
      <c r="D367" s="44">
        <f t="shared" ca="1" si="209"/>
        <v>0</v>
      </c>
      <c r="E367" s="44">
        <f t="shared" ca="1" si="209"/>
        <v>0</v>
      </c>
      <c r="F367" s="44">
        <f t="shared" ca="1" si="209"/>
        <v>0</v>
      </c>
      <c r="G367" s="44">
        <f t="shared" ca="1" si="209"/>
        <v>0</v>
      </c>
      <c r="H367" s="44">
        <f t="shared" ca="1" si="209"/>
        <v>0</v>
      </c>
      <c r="I367" s="44">
        <f t="shared" ca="1" si="209"/>
        <v>0</v>
      </c>
      <c r="J367" s="44">
        <f t="shared" ca="1" si="209"/>
        <v>0</v>
      </c>
      <c r="K367" s="44">
        <f t="shared" ca="1" si="209"/>
        <v>0</v>
      </c>
      <c r="L367" s="44">
        <f t="shared" ca="1" si="211"/>
        <v>0</v>
      </c>
      <c r="M367" s="44">
        <f t="shared" ca="1" si="211"/>
        <v>0</v>
      </c>
      <c r="N367" s="44">
        <f t="shared" ca="1" si="211"/>
        <v>0</v>
      </c>
      <c r="O367" s="44">
        <f t="shared" ref="O367:O387" ca="1" si="220">IF(BO367&lt;=0,0,MAX(1,ROUND(BO367,0)))</f>
        <v>0</v>
      </c>
      <c r="P367" s="44">
        <f t="shared" ref="P367:P387" ca="1" si="221">IF(BP367&lt;=0,0,MAX(1,ROUND(BP367,0)))</f>
        <v>0</v>
      </c>
      <c r="Q367" s="44">
        <f t="shared" ref="Q367:Q387" ca="1" si="222">IF(BQ367&lt;=0,0,MAX(1,ROUND(BQ367,0)))</f>
        <v>0</v>
      </c>
      <c r="R367" s="44">
        <f t="shared" ref="R367:R387" ca="1" si="223">IF(BR367&lt;=0,0,MAX(1,ROUND(BR367,0)))</f>
        <v>0</v>
      </c>
      <c r="S367" s="44">
        <f t="shared" ref="S367:S387" ca="1" si="224">IF(BS367&lt;=0,0,MAX(1,ROUND(BS367,0)))</f>
        <v>0</v>
      </c>
      <c r="T367" s="44">
        <f t="shared" ref="T367:T387" ca="1" si="225">IF(BT367&lt;=0,0,MAX(1,ROUND(BT367,0)))</f>
        <v>0</v>
      </c>
      <c r="U367" s="44">
        <f t="shared" ca="1" si="212"/>
        <v>0</v>
      </c>
      <c r="V367" s="44">
        <f t="shared" ca="1" si="213"/>
        <v>0</v>
      </c>
      <c r="W367" s="44">
        <f t="shared" ca="1" si="214"/>
        <v>0</v>
      </c>
      <c r="X367" s="44">
        <f t="shared" ca="1" si="215"/>
        <v>0</v>
      </c>
      <c r="Y367" s="44">
        <f t="shared" ca="1" si="216"/>
        <v>0</v>
      </c>
      <c r="Z367" s="44">
        <f t="shared" ca="1" si="217"/>
        <v>0</v>
      </c>
      <c r="AA367" s="44">
        <f t="shared" ca="1" si="218"/>
        <v>0</v>
      </c>
      <c r="AB367" s="44">
        <f t="shared" ca="1" si="219"/>
        <v>0</v>
      </c>
      <c r="BC367" s="44">
        <f t="shared" ca="1" si="182"/>
        <v>0</v>
      </c>
      <c r="BD367" s="44">
        <f t="shared" ca="1" si="183"/>
        <v>0</v>
      </c>
      <c r="BE367" s="44">
        <f t="shared" ca="1" si="184"/>
        <v>0</v>
      </c>
      <c r="BF367" s="44">
        <f t="shared" ca="1" si="185"/>
        <v>0</v>
      </c>
      <c r="BG367" s="44">
        <f t="shared" ca="1" si="186"/>
        <v>0</v>
      </c>
      <c r="BH367" s="44">
        <f t="shared" ca="1" si="187"/>
        <v>0</v>
      </c>
      <c r="BI367" s="44">
        <f t="shared" ca="1" si="188"/>
        <v>0</v>
      </c>
      <c r="BJ367" s="44">
        <f t="shared" ca="1" si="189"/>
        <v>0</v>
      </c>
      <c r="BK367" s="44">
        <f t="shared" ca="1" si="190"/>
        <v>0</v>
      </c>
      <c r="BL367" s="44">
        <f t="shared" ca="1" si="191"/>
        <v>0</v>
      </c>
      <c r="BM367" s="44">
        <f t="shared" ca="1" si="192"/>
        <v>0</v>
      </c>
      <c r="BN367" s="44">
        <f t="shared" ca="1" si="193"/>
        <v>0</v>
      </c>
      <c r="BO367" s="44">
        <f t="shared" ca="1" si="194"/>
        <v>0</v>
      </c>
      <c r="BP367" s="44">
        <f t="shared" ca="1" si="195"/>
        <v>0</v>
      </c>
      <c r="BQ367" s="44">
        <f t="shared" ca="1" si="196"/>
        <v>0</v>
      </c>
      <c r="BR367" s="44">
        <f t="shared" ca="1" si="197"/>
        <v>0</v>
      </c>
      <c r="BS367" s="44">
        <f t="shared" ca="1" si="198"/>
        <v>0</v>
      </c>
      <c r="BT367" s="44">
        <f t="shared" ca="1" si="199"/>
        <v>0</v>
      </c>
      <c r="BU367" s="44">
        <f t="shared" ca="1" si="200"/>
        <v>0</v>
      </c>
      <c r="BV367" s="44">
        <f t="shared" ca="1" si="201"/>
        <v>0</v>
      </c>
      <c r="BW367" s="44">
        <f t="shared" ca="1" si="202"/>
        <v>0</v>
      </c>
      <c r="BX367" s="44">
        <f t="shared" ca="1" si="203"/>
        <v>0</v>
      </c>
      <c r="BY367" s="44">
        <f t="shared" ca="1" si="204"/>
        <v>0</v>
      </c>
      <c r="BZ367" s="44">
        <f t="shared" ca="1" si="205"/>
        <v>0</v>
      </c>
      <c r="CA367" s="44">
        <f t="shared" ca="1" si="206"/>
        <v>0</v>
      </c>
      <c r="CB367" s="44">
        <f t="shared" ca="1" si="207"/>
        <v>0</v>
      </c>
    </row>
    <row r="368" spans="1:80" x14ac:dyDescent="0.25">
      <c r="A368" s="129">
        <v>301</v>
      </c>
      <c r="B368" s="44"/>
      <c r="C368" s="44">
        <f t="shared" ca="1" si="209"/>
        <v>26</v>
      </c>
      <c r="D368" s="44">
        <f t="shared" ca="1" si="209"/>
        <v>26</v>
      </c>
      <c r="E368" s="44">
        <f t="shared" ca="1" si="209"/>
        <v>24</v>
      </c>
      <c r="F368" s="44">
        <f t="shared" ca="1" si="209"/>
        <v>17</v>
      </c>
      <c r="G368" s="44">
        <f t="shared" ca="1" si="209"/>
        <v>13</v>
      </c>
      <c r="H368" s="44">
        <f t="shared" ca="1" si="209"/>
        <v>12</v>
      </c>
      <c r="I368" s="44">
        <f t="shared" ca="1" si="209"/>
        <v>10</v>
      </c>
      <c r="J368" s="44">
        <f t="shared" ca="1" si="209"/>
        <v>9</v>
      </c>
      <c r="K368" s="44">
        <f t="shared" ca="1" si="209"/>
        <v>13</v>
      </c>
      <c r="L368" s="44">
        <f t="shared" ca="1" si="211"/>
        <v>16</v>
      </c>
      <c r="M368" s="44">
        <f t="shared" ca="1" si="211"/>
        <v>16</v>
      </c>
      <c r="N368" s="44">
        <f t="shared" ca="1" si="211"/>
        <v>21</v>
      </c>
      <c r="O368" s="44">
        <f t="shared" ca="1" si="220"/>
        <v>0</v>
      </c>
      <c r="P368" s="44">
        <f t="shared" ca="1" si="221"/>
        <v>0</v>
      </c>
      <c r="Q368" s="44">
        <f t="shared" ca="1" si="222"/>
        <v>0</v>
      </c>
      <c r="R368" s="44">
        <f t="shared" ca="1" si="223"/>
        <v>0</v>
      </c>
      <c r="S368" s="44">
        <f t="shared" ca="1" si="224"/>
        <v>0</v>
      </c>
      <c r="T368" s="44">
        <f t="shared" ca="1" si="225"/>
        <v>0</v>
      </c>
      <c r="U368" s="44">
        <f t="shared" ca="1" si="212"/>
        <v>0</v>
      </c>
      <c r="V368" s="44">
        <f t="shared" ca="1" si="213"/>
        <v>0</v>
      </c>
      <c r="W368" s="44">
        <f t="shared" ca="1" si="214"/>
        <v>0</v>
      </c>
      <c r="X368" s="44">
        <f t="shared" ca="1" si="215"/>
        <v>0</v>
      </c>
      <c r="Y368" s="44">
        <f t="shared" ca="1" si="216"/>
        <v>0</v>
      </c>
      <c r="Z368" s="44">
        <f t="shared" ca="1" si="217"/>
        <v>0</v>
      </c>
      <c r="AA368" s="44">
        <f t="shared" ca="1" si="218"/>
        <v>0</v>
      </c>
      <c r="AB368" s="44">
        <f t="shared" ca="1" si="219"/>
        <v>0</v>
      </c>
      <c r="BC368" s="44">
        <f t="shared" ca="1" si="182"/>
        <v>26.16</v>
      </c>
      <c r="BD368" s="44">
        <f t="shared" ca="1" si="183"/>
        <v>26.09</v>
      </c>
      <c r="BE368" s="44">
        <f t="shared" ca="1" si="184"/>
        <v>23.97</v>
      </c>
      <c r="BF368" s="44">
        <f t="shared" ca="1" si="185"/>
        <v>17.079999999999998</v>
      </c>
      <c r="BG368" s="44">
        <f t="shared" ca="1" si="186"/>
        <v>12.75</v>
      </c>
      <c r="BH368" s="44">
        <f t="shared" ca="1" si="187"/>
        <v>11.5</v>
      </c>
      <c r="BI368" s="44">
        <f t="shared" ca="1" si="188"/>
        <v>9.51</v>
      </c>
      <c r="BJ368" s="44">
        <f t="shared" ca="1" si="189"/>
        <v>8.8000000000000007</v>
      </c>
      <c r="BK368" s="44">
        <f t="shared" ca="1" si="190"/>
        <v>12.51</v>
      </c>
      <c r="BL368" s="44">
        <f t="shared" ca="1" si="191"/>
        <v>15.78</v>
      </c>
      <c r="BM368" s="44">
        <f t="shared" ca="1" si="192"/>
        <v>16.22</v>
      </c>
      <c r="BN368" s="44">
        <f t="shared" ca="1" si="193"/>
        <v>20.94</v>
      </c>
      <c r="BO368" s="44">
        <f t="shared" ca="1" si="194"/>
        <v>0</v>
      </c>
      <c r="BP368" s="44">
        <f t="shared" ca="1" si="195"/>
        <v>0</v>
      </c>
      <c r="BQ368" s="44">
        <f t="shared" ca="1" si="196"/>
        <v>0</v>
      </c>
      <c r="BR368" s="44">
        <f t="shared" ca="1" si="197"/>
        <v>0</v>
      </c>
      <c r="BS368" s="44">
        <f t="shared" ca="1" si="198"/>
        <v>0</v>
      </c>
      <c r="BT368" s="44">
        <f t="shared" ca="1" si="199"/>
        <v>0</v>
      </c>
      <c r="BU368" s="44">
        <f t="shared" ca="1" si="200"/>
        <v>0</v>
      </c>
      <c r="BV368" s="44">
        <f t="shared" ca="1" si="201"/>
        <v>0</v>
      </c>
      <c r="BW368" s="44">
        <f t="shared" ca="1" si="202"/>
        <v>0</v>
      </c>
      <c r="BX368" s="44">
        <f t="shared" ca="1" si="203"/>
        <v>0</v>
      </c>
      <c r="BY368" s="44">
        <f t="shared" ca="1" si="204"/>
        <v>0</v>
      </c>
      <c r="BZ368" s="44">
        <f t="shared" ca="1" si="205"/>
        <v>0</v>
      </c>
      <c r="CA368" s="44">
        <f t="shared" ca="1" si="206"/>
        <v>0</v>
      </c>
      <c r="CB368" s="44">
        <f t="shared" ca="1" si="207"/>
        <v>0</v>
      </c>
    </row>
    <row r="369" spans="1:80" x14ac:dyDescent="0.25">
      <c r="A369" s="129">
        <v>302</v>
      </c>
      <c r="B369" s="44"/>
      <c r="C369" s="44">
        <f t="shared" ca="1" si="209"/>
        <v>1100</v>
      </c>
      <c r="D369" s="44">
        <f t="shared" ca="1" si="209"/>
        <v>1600</v>
      </c>
      <c r="E369" s="44">
        <f t="shared" ca="1" si="209"/>
        <v>4261</v>
      </c>
      <c r="F369" s="44">
        <f t="shared" ca="1" si="209"/>
        <v>7285</v>
      </c>
      <c r="G369" s="44">
        <f t="shared" ca="1" si="209"/>
        <v>2900</v>
      </c>
      <c r="H369" s="44">
        <f t="shared" ca="1" si="209"/>
        <v>1600</v>
      </c>
      <c r="I369" s="44">
        <f t="shared" ca="1" si="209"/>
        <v>1100</v>
      </c>
      <c r="J369" s="44">
        <f t="shared" ca="1" si="209"/>
        <v>900</v>
      </c>
      <c r="K369" s="44">
        <f t="shared" ca="1" si="209"/>
        <v>750</v>
      </c>
      <c r="L369" s="44">
        <f t="shared" ca="1" si="211"/>
        <v>700</v>
      </c>
      <c r="M369" s="44">
        <f t="shared" ca="1" si="211"/>
        <v>800</v>
      </c>
      <c r="N369" s="44">
        <f t="shared" ca="1" si="211"/>
        <v>900</v>
      </c>
      <c r="O369" s="44">
        <f t="shared" ca="1" si="220"/>
        <v>0</v>
      </c>
      <c r="P369" s="44">
        <f t="shared" ca="1" si="221"/>
        <v>0</v>
      </c>
      <c r="Q369" s="44">
        <f t="shared" ca="1" si="222"/>
        <v>0</v>
      </c>
      <c r="R369" s="44">
        <f t="shared" ca="1" si="223"/>
        <v>0</v>
      </c>
      <c r="S369" s="44">
        <f t="shared" ca="1" si="224"/>
        <v>0</v>
      </c>
      <c r="T369" s="44">
        <f t="shared" ca="1" si="225"/>
        <v>0</v>
      </c>
      <c r="U369" s="44">
        <f t="shared" ca="1" si="212"/>
        <v>0</v>
      </c>
      <c r="V369" s="44">
        <f t="shared" ca="1" si="213"/>
        <v>0</v>
      </c>
      <c r="W369" s="44">
        <f t="shared" ca="1" si="214"/>
        <v>0</v>
      </c>
      <c r="X369" s="44">
        <f t="shared" ca="1" si="215"/>
        <v>0</v>
      </c>
      <c r="Y369" s="44">
        <f t="shared" ca="1" si="216"/>
        <v>0</v>
      </c>
      <c r="Z369" s="44">
        <f t="shared" ca="1" si="217"/>
        <v>0</v>
      </c>
      <c r="AA369" s="44">
        <f t="shared" ca="1" si="218"/>
        <v>0</v>
      </c>
      <c r="AB369" s="44">
        <f t="shared" ca="1" si="219"/>
        <v>0</v>
      </c>
      <c r="BC369" s="44">
        <f t="shared" ca="1" si="182"/>
        <v>1100</v>
      </c>
      <c r="BD369" s="44">
        <f t="shared" ca="1" si="183"/>
        <v>1600</v>
      </c>
      <c r="BE369" s="44">
        <f t="shared" ca="1" si="184"/>
        <v>4261.41</v>
      </c>
      <c r="BF369" s="44">
        <f t="shared" ca="1" si="185"/>
        <v>7285.32</v>
      </c>
      <c r="BG369" s="44">
        <f t="shared" ca="1" si="186"/>
        <v>2900</v>
      </c>
      <c r="BH369" s="44">
        <f t="shared" ca="1" si="187"/>
        <v>1600</v>
      </c>
      <c r="BI369" s="44">
        <f t="shared" ca="1" si="188"/>
        <v>1100</v>
      </c>
      <c r="BJ369" s="44">
        <f t="shared" ca="1" si="189"/>
        <v>900</v>
      </c>
      <c r="BK369" s="44">
        <f t="shared" ca="1" si="190"/>
        <v>750</v>
      </c>
      <c r="BL369" s="44">
        <f t="shared" ca="1" si="191"/>
        <v>700</v>
      </c>
      <c r="BM369" s="44">
        <f t="shared" ca="1" si="192"/>
        <v>800</v>
      </c>
      <c r="BN369" s="44">
        <f t="shared" ca="1" si="193"/>
        <v>900</v>
      </c>
      <c r="BO369" s="44">
        <f t="shared" ca="1" si="194"/>
        <v>0</v>
      </c>
      <c r="BP369" s="44">
        <f t="shared" ca="1" si="195"/>
        <v>0</v>
      </c>
      <c r="BQ369" s="44">
        <f t="shared" ca="1" si="196"/>
        <v>0</v>
      </c>
      <c r="BR369" s="44">
        <f t="shared" ca="1" si="197"/>
        <v>0</v>
      </c>
      <c r="BS369" s="44">
        <f t="shared" ca="1" si="198"/>
        <v>0</v>
      </c>
      <c r="BT369" s="44">
        <f t="shared" ca="1" si="199"/>
        <v>0</v>
      </c>
      <c r="BU369" s="44">
        <f t="shared" ca="1" si="200"/>
        <v>0</v>
      </c>
      <c r="BV369" s="44">
        <f t="shared" ca="1" si="201"/>
        <v>0</v>
      </c>
      <c r="BW369" s="44">
        <f t="shared" ca="1" si="202"/>
        <v>0</v>
      </c>
      <c r="BX369" s="44">
        <f t="shared" ca="1" si="203"/>
        <v>0</v>
      </c>
      <c r="BY369" s="44">
        <f t="shared" ca="1" si="204"/>
        <v>0</v>
      </c>
      <c r="BZ369" s="44">
        <f t="shared" ca="1" si="205"/>
        <v>0</v>
      </c>
      <c r="CA369" s="44">
        <f t="shared" ca="1" si="206"/>
        <v>0</v>
      </c>
      <c r="CB369" s="44">
        <f t="shared" ca="1" si="207"/>
        <v>0</v>
      </c>
    </row>
    <row r="370" spans="1:80" x14ac:dyDescent="0.25">
      <c r="A370" s="129">
        <v>303</v>
      </c>
      <c r="B370" s="44"/>
      <c r="C370" s="44">
        <f t="shared" ca="1" si="209"/>
        <v>44</v>
      </c>
      <c r="D370" s="44">
        <f t="shared" ca="1" si="209"/>
        <v>44</v>
      </c>
      <c r="E370" s="44">
        <f t="shared" ca="1" si="209"/>
        <v>43</v>
      </c>
      <c r="F370" s="44">
        <f t="shared" ca="1" si="209"/>
        <v>41</v>
      </c>
      <c r="G370" s="44">
        <f t="shared" ca="1" si="209"/>
        <v>25</v>
      </c>
      <c r="H370" s="44">
        <f t="shared" ca="1" si="209"/>
        <v>12</v>
      </c>
      <c r="I370" s="44">
        <f t="shared" ca="1" si="209"/>
        <v>10</v>
      </c>
      <c r="J370" s="44">
        <f t="shared" ca="1" si="209"/>
        <v>9</v>
      </c>
      <c r="K370" s="44">
        <f t="shared" ca="1" si="209"/>
        <v>9</v>
      </c>
      <c r="L370" s="44">
        <f t="shared" ca="1" si="211"/>
        <v>11</v>
      </c>
      <c r="M370" s="44">
        <f t="shared" ca="1" si="211"/>
        <v>26</v>
      </c>
      <c r="N370" s="44">
        <f t="shared" ca="1" si="211"/>
        <v>41</v>
      </c>
      <c r="O370" s="44">
        <f t="shared" ca="1" si="220"/>
        <v>0</v>
      </c>
      <c r="P370" s="44">
        <f t="shared" ca="1" si="221"/>
        <v>0</v>
      </c>
      <c r="Q370" s="44">
        <f t="shared" ca="1" si="222"/>
        <v>0</v>
      </c>
      <c r="R370" s="44">
        <f t="shared" ca="1" si="223"/>
        <v>0</v>
      </c>
      <c r="S370" s="44">
        <f t="shared" ca="1" si="224"/>
        <v>0</v>
      </c>
      <c r="T370" s="44">
        <f t="shared" ca="1" si="225"/>
        <v>0</v>
      </c>
      <c r="U370" s="44">
        <f t="shared" ca="1" si="212"/>
        <v>0</v>
      </c>
      <c r="V370" s="44">
        <f t="shared" ca="1" si="213"/>
        <v>0</v>
      </c>
      <c r="W370" s="44">
        <f t="shared" ca="1" si="214"/>
        <v>0</v>
      </c>
      <c r="X370" s="44">
        <f t="shared" ca="1" si="215"/>
        <v>0</v>
      </c>
      <c r="Y370" s="44">
        <f t="shared" ca="1" si="216"/>
        <v>0</v>
      </c>
      <c r="Z370" s="44">
        <f t="shared" ca="1" si="217"/>
        <v>0</v>
      </c>
      <c r="AA370" s="44">
        <f t="shared" ca="1" si="218"/>
        <v>0</v>
      </c>
      <c r="AB370" s="44">
        <f t="shared" ca="1" si="219"/>
        <v>0</v>
      </c>
      <c r="BC370" s="44">
        <f t="shared" ca="1" si="182"/>
        <v>44.026870000000002</v>
      </c>
      <c r="BD370" s="44">
        <f t="shared" ca="1" si="183"/>
        <v>44.191390000000013</v>
      </c>
      <c r="BE370" s="44">
        <f t="shared" ca="1" si="184"/>
        <v>43.428200000000004</v>
      </c>
      <c r="BF370" s="44">
        <f t="shared" ca="1" si="185"/>
        <v>41.211749999999995</v>
      </c>
      <c r="BG370" s="44">
        <f t="shared" ca="1" si="186"/>
        <v>24.879970000000004</v>
      </c>
      <c r="BH370" s="44">
        <f t="shared" ca="1" si="187"/>
        <v>12.450000000000001</v>
      </c>
      <c r="BI370" s="44">
        <f t="shared" ca="1" si="188"/>
        <v>10.050000000000001</v>
      </c>
      <c r="BJ370" s="44">
        <f t="shared" ca="1" si="189"/>
        <v>8.5299999999999994</v>
      </c>
      <c r="BK370" s="44">
        <f t="shared" ca="1" si="190"/>
        <v>9.07</v>
      </c>
      <c r="BL370" s="44">
        <f t="shared" ca="1" si="191"/>
        <v>10.91</v>
      </c>
      <c r="BM370" s="44">
        <f t="shared" ca="1" si="192"/>
        <v>25.957759999999986</v>
      </c>
      <c r="BN370" s="44">
        <f t="shared" ca="1" si="193"/>
        <v>41.357990000000001</v>
      </c>
      <c r="BO370" s="44">
        <f t="shared" ca="1" si="194"/>
        <v>0</v>
      </c>
      <c r="BP370" s="44">
        <f t="shared" ca="1" si="195"/>
        <v>0</v>
      </c>
      <c r="BQ370" s="44">
        <f t="shared" ca="1" si="196"/>
        <v>0</v>
      </c>
      <c r="BR370" s="44">
        <f t="shared" ca="1" si="197"/>
        <v>0</v>
      </c>
      <c r="BS370" s="44">
        <f t="shared" ca="1" si="198"/>
        <v>0</v>
      </c>
      <c r="BT370" s="44">
        <f t="shared" ca="1" si="199"/>
        <v>0</v>
      </c>
      <c r="BU370" s="44">
        <f t="shared" ca="1" si="200"/>
        <v>0</v>
      </c>
      <c r="BV370" s="44">
        <f t="shared" ca="1" si="201"/>
        <v>0</v>
      </c>
      <c r="BW370" s="44">
        <f t="shared" ca="1" si="202"/>
        <v>0</v>
      </c>
      <c r="BX370" s="44">
        <f t="shared" ca="1" si="203"/>
        <v>0</v>
      </c>
      <c r="BY370" s="44">
        <f t="shared" ca="1" si="204"/>
        <v>0</v>
      </c>
      <c r="BZ370" s="44">
        <f t="shared" ca="1" si="205"/>
        <v>0</v>
      </c>
      <c r="CA370" s="44">
        <f t="shared" ca="1" si="206"/>
        <v>0</v>
      </c>
      <c r="CB370" s="44">
        <f t="shared" ca="1" si="207"/>
        <v>0</v>
      </c>
    </row>
    <row r="371" spans="1:80" x14ac:dyDescent="0.25">
      <c r="A371" s="129">
        <v>304</v>
      </c>
      <c r="B371" s="44"/>
      <c r="C371" s="44">
        <f t="shared" ca="1" si="209"/>
        <v>0</v>
      </c>
      <c r="D371" s="44">
        <f t="shared" ca="1" si="209"/>
        <v>0</v>
      </c>
      <c r="E371" s="44">
        <f t="shared" ca="1" si="209"/>
        <v>0</v>
      </c>
      <c r="F371" s="44">
        <f t="shared" ca="1" si="209"/>
        <v>0</v>
      </c>
      <c r="G371" s="44">
        <f t="shared" ca="1" si="209"/>
        <v>0</v>
      </c>
      <c r="H371" s="44">
        <f t="shared" ca="1" si="209"/>
        <v>0</v>
      </c>
      <c r="I371" s="44">
        <f t="shared" ca="1" si="209"/>
        <v>0</v>
      </c>
      <c r="J371" s="44">
        <f t="shared" ca="1" si="209"/>
        <v>0</v>
      </c>
      <c r="K371" s="44">
        <f t="shared" ca="1" si="209"/>
        <v>0</v>
      </c>
      <c r="L371" s="44">
        <f t="shared" ca="1" si="211"/>
        <v>0</v>
      </c>
      <c r="M371" s="44">
        <f t="shared" ca="1" si="211"/>
        <v>0</v>
      </c>
      <c r="N371" s="44">
        <f t="shared" ca="1" si="211"/>
        <v>0</v>
      </c>
      <c r="O371" s="44">
        <f t="shared" ca="1" si="220"/>
        <v>0</v>
      </c>
      <c r="P371" s="44">
        <f t="shared" ca="1" si="221"/>
        <v>0</v>
      </c>
      <c r="Q371" s="44">
        <f t="shared" ca="1" si="222"/>
        <v>0</v>
      </c>
      <c r="R371" s="44">
        <f t="shared" ca="1" si="223"/>
        <v>0</v>
      </c>
      <c r="S371" s="44">
        <f t="shared" ca="1" si="224"/>
        <v>0</v>
      </c>
      <c r="T371" s="44">
        <f t="shared" ca="1" si="225"/>
        <v>0</v>
      </c>
      <c r="U371" s="44">
        <f t="shared" ca="1" si="212"/>
        <v>0</v>
      </c>
      <c r="V371" s="44">
        <f t="shared" ca="1" si="213"/>
        <v>0</v>
      </c>
      <c r="W371" s="44">
        <f t="shared" ca="1" si="214"/>
        <v>0</v>
      </c>
      <c r="X371" s="44">
        <f t="shared" ca="1" si="215"/>
        <v>0</v>
      </c>
      <c r="Y371" s="44">
        <f t="shared" ca="1" si="216"/>
        <v>0</v>
      </c>
      <c r="Z371" s="44">
        <f t="shared" ca="1" si="217"/>
        <v>0</v>
      </c>
      <c r="AA371" s="44">
        <f t="shared" ca="1" si="218"/>
        <v>0</v>
      </c>
      <c r="AB371" s="44">
        <f t="shared" ca="1" si="219"/>
        <v>0</v>
      </c>
      <c r="BC371" s="44">
        <f t="shared" ca="1" si="182"/>
        <v>0</v>
      </c>
      <c r="BD371" s="44">
        <f t="shared" ca="1" si="183"/>
        <v>0</v>
      </c>
      <c r="BE371" s="44">
        <f t="shared" ca="1" si="184"/>
        <v>0</v>
      </c>
      <c r="BF371" s="44">
        <f t="shared" ca="1" si="185"/>
        <v>0</v>
      </c>
      <c r="BG371" s="44">
        <f t="shared" ca="1" si="186"/>
        <v>0</v>
      </c>
      <c r="BH371" s="44">
        <f t="shared" ca="1" si="187"/>
        <v>0</v>
      </c>
      <c r="BI371" s="44">
        <f t="shared" ca="1" si="188"/>
        <v>0</v>
      </c>
      <c r="BJ371" s="44">
        <f t="shared" ca="1" si="189"/>
        <v>0</v>
      </c>
      <c r="BK371" s="44">
        <f t="shared" ca="1" si="190"/>
        <v>0</v>
      </c>
      <c r="BL371" s="44">
        <f t="shared" ca="1" si="191"/>
        <v>0</v>
      </c>
      <c r="BM371" s="44">
        <f t="shared" ca="1" si="192"/>
        <v>0</v>
      </c>
      <c r="BN371" s="44">
        <f t="shared" ca="1" si="193"/>
        <v>0</v>
      </c>
      <c r="BO371" s="44">
        <f t="shared" ca="1" si="194"/>
        <v>0</v>
      </c>
      <c r="BP371" s="44">
        <f t="shared" ca="1" si="195"/>
        <v>0</v>
      </c>
      <c r="BQ371" s="44">
        <f t="shared" ca="1" si="196"/>
        <v>0</v>
      </c>
      <c r="BR371" s="44">
        <f t="shared" ca="1" si="197"/>
        <v>0</v>
      </c>
      <c r="BS371" s="44">
        <f t="shared" ca="1" si="198"/>
        <v>0</v>
      </c>
      <c r="BT371" s="44">
        <f t="shared" ca="1" si="199"/>
        <v>0</v>
      </c>
      <c r="BU371" s="44">
        <f t="shared" ca="1" si="200"/>
        <v>0</v>
      </c>
      <c r="BV371" s="44">
        <f t="shared" ca="1" si="201"/>
        <v>0</v>
      </c>
      <c r="BW371" s="44">
        <f t="shared" ca="1" si="202"/>
        <v>0</v>
      </c>
      <c r="BX371" s="44">
        <f t="shared" ca="1" si="203"/>
        <v>0</v>
      </c>
      <c r="BY371" s="44">
        <f t="shared" ca="1" si="204"/>
        <v>0</v>
      </c>
      <c r="BZ371" s="44">
        <f t="shared" ca="1" si="205"/>
        <v>0</v>
      </c>
      <c r="CA371" s="44">
        <f t="shared" ca="1" si="206"/>
        <v>0</v>
      </c>
      <c r="CB371" s="44">
        <f t="shared" ca="1" si="207"/>
        <v>0</v>
      </c>
    </row>
    <row r="372" spans="1:80" x14ac:dyDescent="0.25">
      <c r="A372" s="129">
        <v>305</v>
      </c>
      <c r="B372" s="44"/>
      <c r="C372" s="44">
        <f t="shared" ca="1" si="209"/>
        <v>0</v>
      </c>
      <c r="D372" s="44">
        <f t="shared" ca="1" si="209"/>
        <v>0</v>
      </c>
      <c r="E372" s="44">
        <f t="shared" ca="1" si="209"/>
        <v>0</v>
      </c>
      <c r="F372" s="44">
        <f t="shared" ca="1" si="209"/>
        <v>0</v>
      </c>
      <c r="G372" s="44">
        <f t="shared" ca="1" si="209"/>
        <v>0</v>
      </c>
      <c r="H372" s="44">
        <f t="shared" ca="1" si="209"/>
        <v>0</v>
      </c>
      <c r="I372" s="44">
        <f t="shared" ca="1" si="209"/>
        <v>0</v>
      </c>
      <c r="J372" s="44">
        <f t="shared" ca="1" si="209"/>
        <v>0</v>
      </c>
      <c r="K372" s="44">
        <f t="shared" ca="1" si="209"/>
        <v>0</v>
      </c>
      <c r="L372" s="44">
        <f t="shared" ca="1" si="211"/>
        <v>0</v>
      </c>
      <c r="M372" s="44">
        <f t="shared" ca="1" si="211"/>
        <v>0</v>
      </c>
      <c r="N372" s="44">
        <f t="shared" ca="1" si="211"/>
        <v>0</v>
      </c>
      <c r="O372" s="44">
        <f t="shared" ca="1" si="220"/>
        <v>0</v>
      </c>
      <c r="P372" s="44">
        <f t="shared" ca="1" si="221"/>
        <v>0</v>
      </c>
      <c r="Q372" s="44">
        <f t="shared" ca="1" si="222"/>
        <v>0</v>
      </c>
      <c r="R372" s="44">
        <f t="shared" ca="1" si="223"/>
        <v>0</v>
      </c>
      <c r="S372" s="44">
        <f t="shared" ca="1" si="224"/>
        <v>0</v>
      </c>
      <c r="T372" s="44">
        <f t="shared" ca="1" si="225"/>
        <v>0</v>
      </c>
      <c r="U372" s="44">
        <f t="shared" ca="1" si="212"/>
        <v>0</v>
      </c>
      <c r="V372" s="44">
        <f t="shared" ca="1" si="213"/>
        <v>0</v>
      </c>
      <c r="W372" s="44">
        <f t="shared" ca="1" si="214"/>
        <v>0</v>
      </c>
      <c r="X372" s="44">
        <f t="shared" ca="1" si="215"/>
        <v>0</v>
      </c>
      <c r="Y372" s="44">
        <f t="shared" ca="1" si="216"/>
        <v>0</v>
      </c>
      <c r="Z372" s="44">
        <f t="shared" ca="1" si="217"/>
        <v>0</v>
      </c>
      <c r="AA372" s="44">
        <f t="shared" ca="1" si="218"/>
        <v>0</v>
      </c>
      <c r="AB372" s="44">
        <f t="shared" ca="1" si="219"/>
        <v>0</v>
      </c>
      <c r="BC372" s="44">
        <f t="shared" ca="1" si="182"/>
        <v>0</v>
      </c>
      <c r="BD372" s="44">
        <f t="shared" ca="1" si="183"/>
        <v>0</v>
      </c>
      <c r="BE372" s="44">
        <f t="shared" ca="1" si="184"/>
        <v>0</v>
      </c>
      <c r="BF372" s="44">
        <f t="shared" ca="1" si="185"/>
        <v>0</v>
      </c>
      <c r="BG372" s="44">
        <f t="shared" ca="1" si="186"/>
        <v>0</v>
      </c>
      <c r="BH372" s="44">
        <f t="shared" ca="1" si="187"/>
        <v>0</v>
      </c>
      <c r="BI372" s="44">
        <f t="shared" ca="1" si="188"/>
        <v>0</v>
      </c>
      <c r="BJ372" s="44">
        <f t="shared" ca="1" si="189"/>
        <v>0</v>
      </c>
      <c r="BK372" s="44">
        <f t="shared" ca="1" si="190"/>
        <v>0</v>
      </c>
      <c r="BL372" s="44">
        <f t="shared" ca="1" si="191"/>
        <v>0</v>
      </c>
      <c r="BM372" s="44">
        <f t="shared" ca="1" si="192"/>
        <v>0</v>
      </c>
      <c r="BN372" s="44">
        <f t="shared" ca="1" si="193"/>
        <v>0</v>
      </c>
      <c r="BO372" s="44">
        <f t="shared" ca="1" si="194"/>
        <v>0</v>
      </c>
      <c r="BP372" s="44">
        <f t="shared" ca="1" si="195"/>
        <v>0</v>
      </c>
      <c r="BQ372" s="44">
        <f t="shared" ca="1" si="196"/>
        <v>0</v>
      </c>
      <c r="BR372" s="44">
        <f t="shared" ca="1" si="197"/>
        <v>0</v>
      </c>
      <c r="BS372" s="44">
        <f t="shared" ca="1" si="198"/>
        <v>0</v>
      </c>
      <c r="BT372" s="44">
        <f t="shared" ca="1" si="199"/>
        <v>0</v>
      </c>
      <c r="BU372" s="44">
        <f t="shared" ca="1" si="200"/>
        <v>0</v>
      </c>
      <c r="BV372" s="44">
        <f t="shared" ca="1" si="201"/>
        <v>0</v>
      </c>
      <c r="BW372" s="44">
        <f t="shared" ca="1" si="202"/>
        <v>0</v>
      </c>
      <c r="BX372" s="44">
        <f t="shared" ca="1" si="203"/>
        <v>0</v>
      </c>
      <c r="BY372" s="44">
        <f t="shared" ca="1" si="204"/>
        <v>0</v>
      </c>
      <c r="BZ372" s="44">
        <f t="shared" ca="1" si="205"/>
        <v>0</v>
      </c>
      <c r="CA372" s="44">
        <f t="shared" ca="1" si="206"/>
        <v>0</v>
      </c>
      <c r="CB372" s="44">
        <f t="shared" ca="1" si="207"/>
        <v>0</v>
      </c>
    </row>
    <row r="373" spans="1:80" x14ac:dyDescent="0.25">
      <c r="A373" s="129">
        <v>306</v>
      </c>
      <c r="B373" s="44"/>
      <c r="C373" s="44">
        <f t="shared" ca="1" si="209"/>
        <v>188</v>
      </c>
      <c r="D373" s="44">
        <f t="shared" ca="1" si="209"/>
        <v>188</v>
      </c>
      <c r="E373" s="44">
        <f t="shared" ca="1" si="209"/>
        <v>187</v>
      </c>
      <c r="F373" s="44">
        <f t="shared" ca="1" si="209"/>
        <v>185</v>
      </c>
      <c r="G373" s="44">
        <f t="shared" ca="1" si="209"/>
        <v>169</v>
      </c>
      <c r="H373" s="44">
        <f t="shared" ca="1" si="209"/>
        <v>136</v>
      </c>
      <c r="I373" s="44">
        <f t="shared" ca="1" si="209"/>
        <v>120</v>
      </c>
      <c r="J373" s="44">
        <f t="shared" ca="1" si="209"/>
        <v>102</v>
      </c>
      <c r="K373" s="44">
        <f t="shared" ca="1" si="209"/>
        <v>106</v>
      </c>
      <c r="L373" s="44">
        <f t="shared" ca="1" si="211"/>
        <v>128</v>
      </c>
      <c r="M373" s="44">
        <f t="shared" ca="1" si="211"/>
        <v>170</v>
      </c>
      <c r="N373" s="44">
        <f t="shared" ca="1" si="211"/>
        <v>185</v>
      </c>
      <c r="O373" s="44">
        <f t="shared" ca="1" si="220"/>
        <v>0</v>
      </c>
      <c r="P373" s="44">
        <f t="shared" ca="1" si="221"/>
        <v>0</v>
      </c>
      <c r="Q373" s="44">
        <f t="shared" ca="1" si="222"/>
        <v>0</v>
      </c>
      <c r="R373" s="44">
        <f t="shared" ca="1" si="223"/>
        <v>0</v>
      </c>
      <c r="S373" s="44">
        <f t="shared" ca="1" si="224"/>
        <v>0</v>
      </c>
      <c r="T373" s="44">
        <f t="shared" ca="1" si="225"/>
        <v>0</v>
      </c>
      <c r="U373" s="44">
        <f t="shared" ca="1" si="212"/>
        <v>0</v>
      </c>
      <c r="V373" s="44">
        <f t="shared" ca="1" si="213"/>
        <v>0</v>
      </c>
      <c r="W373" s="44">
        <f t="shared" ca="1" si="214"/>
        <v>0</v>
      </c>
      <c r="X373" s="44">
        <f t="shared" ca="1" si="215"/>
        <v>0</v>
      </c>
      <c r="Y373" s="44">
        <f t="shared" ca="1" si="216"/>
        <v>0</v>
      </c>
      <c r="Z373" s="44">
        <f t="shared" ca="1" si="217"/>
        <v>0</v>
      </c>
      <c r="AA373" s="44">
        <f t="shared" ca="1" si="218"/>
        <v>0</v>
      </c>
      <c r="AB373" s="44">
        <f t="shared" ca="1" si="219"/>
        <v>0</v>
      </c>
      <c r="BC373" s="44">
        <f t="shared" ca="1" si="182"/>
        <v>188.02687</v>
      </c>
      <c r="BD373" s="44">
        <f t="shared" ca="1" si="183"/>
        <v>188.19139000000001</v>
      </c>
      <c r="BE373" s="44">
        <f t="shared" ca="1" si="184"/>
        <v>187.4282</v>
      </c>
      <c r="BF373" s="44">
        <f t="shared" ca="1" si="185"/>
        <v>185.21174999999999</v>
      </c>
      <c r="BG373" s="44">
        <f t="shared" ca="1" si="186"/>
        <v>168.87997000000001</v>
      </c>
      <c r="BH373" s="44">
        <f t="shared" ca="1" si="187"/>
        <v>135.64472000000001</v>
      </c>
      <c r="BI373" s="44">
        <f t="shared" ca="1" si="188"/>
        <v>119.79288157894737</v>
      </c>
      <c r="BJ373" s="44">
        <f t="shared" ca="1" si="189"/>
        <v>102.46539105263157</v>
      </c>
      <c r="BK373" s="44">
        <f t="shared" ca="1" si="190"/>
        <v>105.81043157894737</v>
      </c>
      <c r="BL373" s="44">
        <f t="shared" ca="1" si="191"/>
        <v>127.76002210526315</v>
      </c>
      <c r="BM373" s="44">
        <f t="shared" ca="1" si="192"/>
        <v>169.95775999999998</v>
      </c>
      <c r="BN373" s="44">
        <f t="shared" ca="1" si="193"/>
        <v>185.35799</v>
      </c>
      <c r="BO373" s="44">
        <f t="shared" ca="1" si="194"/>
        <v>0</v>
      </c>
      <c r="BP373" s="44">
        <f t="shared" ca="1" si="195"/>
        <v>0</v>
      </c>
      <c r="BQ373" s="44">
        <f t="shared" ca="1" si="196"/>
        <v>0</v>
      </c>
      <c r="BR373" s="44">
        <f t="shared" ca="1" si="197"/>
        <v>0</v>
      </c>
      <c r="BS373" s="44">
        <f t="shared" ca="1" si="198"/>
        <v>0</v>
      </c>
      <c r="BT373" s="44">
        <f t="shared" ca="1" si="199"/>
        <v>0</v>
      </c>
      <c r="BU373" s="44">
        <f t="shared" ca="1" si="200"/>
        <v>0</v>
      </c>
      <c r="BV373" s="44">
        <f t="shared" ca="1" si="201"/>
        <v>0</v>
      </c>
      <c r="BW373" s="44">
        <f t="shared" ca="1" si="202"/>
        <v>0</v>
      </c>
      <c r="BX373" s="44">
        <f t="shared" ca="1" si="203"/>
        <v>0</v>
      </c>
      <c r="BY373" s="44">
        <f t="shared" ca="1" si="204"/>
        <v>0</v>
      </c>
      <c r="BZ373" s="44">
        <f t="shared" ca="1" si="205"/>
        <v>0</v>
      </c>
      <c r="CA373" s="44">
        <f t="shared" ca="1" si="206"/>
        <v>0</v>
      </c>
      <c r="CB373" s="44">
        <f t="shared" ca="1" si="207"/>
        <v>0</v>
      </c>
    </row>
    <row r="374" spans="1:80" x14ac:dyDescent="0.25">
      <c r="A374" s="129">
        <v>307</v>
      </c>
      <c r="B374" s="44"/>
      <c r="C374" s="44">
        <f t="shared" ca="1" si="209"/>
        <v>0</v>
      </c>
      <c r="D374" s="44">
        <f t="shared" ca="1" si="209"/>
        <v>0</v>
      </c>
      <c r="E374" s="44">
        <f t="shared" ca="1" si="209"/>
        <v>0</v>
      </c>
      <c r="F374" s="44">
        <f t="shared" ca="1" si="209"/>
        <v>0</v>
      </c>
      <c r="G374" s="44">
        <f t="shared" ca="1" si="209"/>
        <v>0</v>
      </c>
      <c r="H374" s="44">
        <f t="shared" ca="1" si="209"/>
        <v>0</v>
      </c>
      <c r="I374" s="44">
        <f t="shared" ca="1" si="209"/>
        <v>0</v>
      </c>
      <c r="J374" s="44">
        <f t="shared" ca="1" si="209"/>
        <v>0</v>
      </c>
      <c r="K374" s="44">
        <f t="shared" ca="1" si="209"/>
        <v>0</v>
      </c>
      <c r="L374" s="44">
        <f t="shared" ca="1" si="211"/>
        <v>0</v>
      </c>
      <c r="M374" s="44">
        <f t="shared" ca="1" si="211"/>
        <v>0</v>
      </c>
      <c r="N374" s="44">
        <f t="shared" ca="1" si="211"/>
        <v>0</v>
      </c>
      <c r="O374" s="44">
        <f t="shared" ca="1" si="220"/>
        <v>0</v>
      </c>
      <c r="P374" s="44">
        <f t="shared" ca="1" si="221"/>
        <v>0</v>
      </c>
      <c r="Q374" s="44">
        <f t="shared" ca="1" si="222"/>
        <v>0</v>
      </c>
      <c r="R374" s="44">
        <f t="shared" ca="1" si="223"/>
        <v>0</v>
      </c>
      <c r="S374" s="44">
        <f t="shared" ca="1" si="224"/>
        <v>0</v>
      </c>
      <c r="T374" s="44">
        <f t="shared" ca="1" si="225"/>
        <v>0</v>
      </c>
      <c r="U374" s="44">
        <f t="shared" ca="1" si="212"/>
        <v>0</v>
      </c>
      <c r="V374" s="44">
        <f t="shared" ca="1" si="213"/>
        <v>0</v>
      </c>
      <c r="W374" s="44">
        <f t="shared" ca="1" si="214"/>
        <v>0</v>
      </c>
      <c r="X374" s="44">
        <f t="shared" ca="1" si="215"/>
        <v>0</v>
      </c>
      <c r="Y374" s="44">
        <f t="shared" ca="1" si="216"/>
        <v>0</v>
      </c>
      <c r="Z374" s="44">
        <f t="shared" ca="1" si="217"/>
        <v>0</v>
      </c>
      <c r="AA374" s="44">
        <f t="shared" ca="1" si="218"/>
        <v>0</v>
      </c>
      <c r="AB374" s="44">
        <f t="shared" ca="1" si="219"/>
        <v>0</v>
      </c>
      <c r="BC374" s="44">
        <f t="shared" ca="1" si="182"/>
        <v>0</v>
      </c>
      <c r="BD374" s="44">
        <f t="shared" ca="1" si="183"/>
        <v>0</v>
      </c>
      <c r="BE374" s="44">
        <f t="shared" ca="1" si="184"/>
        <v>0</v>
      </c>
      <c r="BF374" s="44">
        <f t="shared" ca="1" si="185"/>
        <v>0</v>
      </c>
      <c r="BG374" s="44">
        <f t="shared" ca="1" si="186"/>
        <v>0</v>
      </c>
      <c r="BH374" s="44">
        <f t="shared" ca="1" si="187"/>
        <v>0</v>
      </c>
      <c r="BI374" s="44">
        <f t="shared" ca="1" si="188"/>
        <v>0</v>
      </c>
      <c r="BJ374" s="44">
        <f t="shared" ca="1" si="189"/>
        <v>0</v>
      </c>
      <c r="BK374" s="44">
        <f t="shared" ca="1" si="190"/>
        <v>0</v>
      </c>
      <c r="BL374" s="44">
        <f t="shared" ca="1" si="191"/>
        <v>0</v>
      </c>
      <c r="BM374" s="44">
        <f t="shared" ca="1" si="192"/>
        <v>0</v>
      </c>
      <c r="BN374" s="44">
        <f t="shared" ca="1" si="193"/>
        <v>0</v>
      </c>
      <c r="BO374" s="44">
        <f t="shared" ca="1" si="194"/>
        <v>0</v>
      </c>
      <c r="BP374" s="44">
        <f t="shared" ca="1" si="195"/>
        <v>0</v>
      </c>
      <c r="BQ374" s="44">
        <f t="shared" ca="1" si="196"/>
        <v>0</v>
      </c>
      <c r="BR374" s="44">
        <f t="shared" ca="1" si="197"/>
        <v>0</v>
      </c>
      <c r="BS374" s="44">
        <f t="shared" ca="1" si="198"/>
        <v>0</v>
      </c>
      <c r="BT374" s="44">
        <f t="shared" ca="1" si="199"/>
        <v>0</v>
      </c>
      <c r="BU374" s="44">
        <f t="shared" ca="1" si="200"/>
        <v>0</v>
      </c>
      <c r="BV374" s="44">
        <f t="shared" ca="1" si="201"/>
        <v>0</v>
      </c>
      <c r="BW374" s="44">
        <f t="shared" ca="1" si="202"/>
        <v>0</v>
      </c>
      <c r="BX374" s="44">
        <f t="shared" ca="1" si="203"/>
        <v>0</v>
      </c>
      <c r="BY374" s="44">
        <f t="shared" ca="1" si="204"/>
        <v>0</v>
      </c>
      <c r="BZ374" s="44">
        <f t="shared" ca="1" si="205"/>
        <v>0</v>
      </c>
      <c r="CA374" s="44">
        <f t="shared" ca="1" si="206"/>
        <v>0</v>
      </c>
      <c r="CB374" s="44">
        <f t="shared" ca="1" si="207"/>
        <v>0</v>
      </c>
    </row>
    <row r="375" spans="1:80" x14ac:dyDescent="0.25">
      <c r="A375" s="129">
        <v>308</v>
      </c>
      <c r="B375" s="44"/>
      <c r="C375" s="44">
        <f t="shared" ca="1" si="209"/>
        <v>0</v>
      </c>
      <c r="D375" s="44">
        <f t="shared" ca="1" si="209"/>
        <v>0</v>
      </c>
      <c r="E375" s="44">
        <f t="shared" ca="1" si="209"/>
        <v>0</v>
      </c>
      <c r="F375" s="44">
        <f t="shared" ca="1" si="209"/>
        <v>0</v>
      </c>
      <c r="G375" s="44">
        <f t="shared" ca="1" si="209"/>
        <v>0</v>
      </c>
      <c r="H375" s="44">
        <f t="shared" ca="1" si="209"/>
        <v>0</v>
      </c>
      <c r="I375" s="44">
        <f t="shared" ca="1" si="209"/>
        <v>0</v>
      </c>
      <c r="J375" s="44">
        <f t="shared" ca="1" si="209"/>
        <v>0</v>
      </c>
      <c r="K375" s="44">
        <f t="shared" ca="1" si="209"/>
        <v>0</v>
      </c>
      <c r="L375" s="44">
        <f t="shared" ca="1" si="211"/>
        <v>0</v>
      </c>
      <c r="M375" s="44">
        <f t="shared" ca="1" si="211"/>
        <v>0</v>
      </c>
      <c r="N375" s="44">
        <f t="shared" ca="1" si="211"/>
        <v>0</v>
      </c>
      <c r="O375" s="44">
        <f t="shared" ca="1" si="220"/>
        <v>0</v>
      </c>
      <c r="P375" s="44">
        <f t="shared" ca="1" si="221"/>
        <v>0</v>
      </c>
      <c r="Q375" s="44">
        <f t="shared" ca="1" si="222"/>
        <v>0</v>
      </c>
      <c r="R375" s="44">
        <f t="shared" ca="1" si="223"/>
        <v>0</v>
      </c>
      <c r="S375" s="44">
        <f t="shared" ca="1" si="224"/>
        <v>0</v>
      </c>
      <c r="T375" s="44">
        <f t="shared" ca="1" si="225"/>
        <v>0</v>
      </c>
      <c r="U375" s="44">
        <f t="shared" ca="1" si="212"/>
        <v>0</v>
      </c>
      <c r="V375" s="44">
        <f t="shared" ca="1" si="213"/>
        <v>0</v>
      </c>
      <c r="W375" s="44">
        <f t="shared" ca="1" si="214"/>
        <v>0</v>
      </c>
      <c r="X375" s="44">
        <f t="shared" ca="1" si="215"/>
        <v>0</v>
      </c>
      <c r="Y375" s="44">
        <f t="shared" ca="1" si="216"/>
        <v>0</v>
      </c>
      <c r="Z375" s="44">
        <f t="shared" ca="1" si="217"/>
        <v>0</v>
      </c>
      <c r="AA375" s="44">
        <f t="shared" ca="1" si="218"/>
        <v>0</v>
      </c>
      <c r="AB375" s="44">
        <f t="shared" ca="1" si="219"/>
        <v>0</v>
      </c>
      <c r="BC375" s="44">
        <f t="shared" ca="1" si="182"/>
        <v>0</v>
      </c>
      <c r="BD375" s="44">
        <f t="shared" ca="1" si="183"/>
        <v>0</v>
      </c>
      <c r="BE375" s="44">
        <f t="shared" ca="1" si="184"/>
        <v>0</v>
      </c>
      <c r="BF375" s="44">
        <f t="shared" ca="1" si="185"/>
        <v>0</v>
      </c>
      <c r="BG375" s="44">
        <f t="shared" ca="1" si="186"/>
        <v>0</v>
      </c>
      <c r="BH375" s="44">
        <f t="shared" ca="1" si="187"/>
        <v>0</v>
      </c>
      <c r="BI375" s="44">
        <f t="shared" ca="1" si="188"/>
        <v>0</v>
      </c>
      <c r="BJ375" s="44">
        <f t="shared" ca="1" si="189"/>
        <v>0</v>
      </c>
      <c r="BK375" s="44">
        <f t="shared" ca="1" si="190"/>
        <v>0</v>
      </c>
      <c r="BL375" s="44">
        <f t="shared" ca="1" si="191"/>
        <v>0</v>
      </c>
      <c r="BM375" s="44">
        <f t="shared" ca="1" si="192"/>
        <v>0</v>
      </c>
      <c r="BN375" s="44">
        <f t="shared" ca="1" si="193"/>
        <v>0</v>
      </c>
      <c r="BO375" s="44">
        <f t="shared" ca="1" si="194"/>
        <v>0</v>
      </c>
      <c r="BP375" s="44">
        <f t="shared" ca="1" si="195"/>
        <v>0</v>
      </c>
      <c r="BQ375" s="44">
        <f t="shared" ca="1" si="196"/>
        <v>0</v>
      </c>
      <c r="BR375" s="44">
        <f t="shared" ca="1" si="197"/>
        <v>0</v>
      </c>
      <c r="BS375" s="44">
        <f t="shared" ca="1" si="198"/>
        <v>0</v>
      </c>
      <c r="BT375" s="44">
        <f t="shared" ca="1" si="199"/>
        <v>0</v>
      </c>
      <c r="BU375" s="44">
        <f t="shared" ca="1" si="200"/>
        <v>0</v>
      </c>
      <c r="BV375" s="44">
        <f t="shared" ca="1" si="201"/>
        <v>0</v>
      </c>
      <c r="BW375" s="44">
        <f t="shared" ca="1" si="202"/>
        <v>0</v>
      </c>
      <c r="BX375" s="44">
        <f t="shared" ca="1" si="203"/>
        <v>0</v>
      </c>
      <c r="BY375" s="44">
        <f t="shared" ca="1" si="204"/>
        <v>0</v>
      </c>
      <c r="BZ375" s="44">
        <f t="shared" ca="1" si="205"/>
        <v>0</v>
      </c>
      <c r="CA375" s="44">
        <f t="shared" ca="1" si="206"/>
        <v>0</v>
      </c>
      <c r="CB375" s="44">
        <f t="shared" ca="1" si="207"/>
        <v>0</v>
      </c>
    </row>
    <row r="376" spans="1:80" x14ac:dyDescent="0.25">
      <c r="A376" s="129">
        <v>309</v>
      </c>
      <c r="B376" s="44"/>
      <c r="C376" s="44">
        <f t="shared" ca="1" si="209"/>
        <v>0</v>
      </c>
      <c r="D376" s="44">
        <f t="shared" ca="1" si="209"/>
        <v>0</v>
      </c>
      <c r="E376" s="44">
        <f t="shared" ca="1" si="209"/>
        <v>0</v>
      </c>
      <c r="F376" s="44">
        <f t="shared" ca="1" si="209"/>
        <v>0</v>
      </c>
      <c r="G376" s="44">
        <f t="shared" ca="1" si="209"/>
        <v>0</v>
      </c>
      <c r="H376" s="44">
        <f t="shared" ca="1" si="209"/>
        <v>0</v>
      </c>
      <c r="I376" s="44">
        <f t="shared" ca="1" si="209"/>
        <v>0</v>
      </c>
      <c r="J376" s="44">
        <f t="shared" ca="1" si="209"/>
        <v>0</v>
      </c>
      <c r="K376" s="44">
        <f t="shared" ca="1" si="209"/>
        <v>0</v>
      </c>
      <c r="L376" s="44">
        <f t="shared" ca="1" si="211"/>
        <v>0</v>
      </c>
      <c r="M376" s="44">
        <f t="shared" ca="1" si="211"/>
        <v>0</v>
      </c>
      <c r="N376" s="44">
        <f t="shared" ca="1" si="211"/>
        <v>0</v>
      </c>
      <c r="O376" s="44">
        <f t="shared" ca="1" si="220"/>
        <v>0</v>
      </c>
      <c r="P376" s="44">
        <f t="shared" ca="1" si="221"/>
        <v>0</v>
      </c>
      <c r="Q376" s="44">
        <f t="shared" ca="1" si="222"/>
        <v>0</v>
      </c>
      <c r="R376" s="44">
        <f t="shared" ca="1" si="223"/>
        <v>0</v>
      </c>
      <c r="S376" s="44">
        <f t="shared" ca="1" si="224"/>
        <v>0</v>
      </c>
      <c r="T376" s="44">
        <f t="shared" ca="1" si="225"/>
        <v>0</v>
      </c>
      <c r="U376" s="44">
        <f t="shared" ca="1" si="212"/>
        <v>0</v>
      </c>
      <c r="V376" s="44">
        <f t="shared" ca="1" si="213"/>
        <v>0</v>
      </c>
      <c r="W376" s="44">
        <f t="shared" ca="1" si="214"/>
        <v>0</v>
      </c>
      <c r="X376" s="44">
        <f t="shared" ca="1" si="215"/>
        <v>0</v>
      </c>
      <c r="Y376" s="44">
        <f t="shared" ca="1" si="216"/>
        <v>0</v>
      </c>
      <c r="Z376" s="44">
        <f t="shared" ca="1" si="217"/>
        <v>0</v>
      </c>
      <c r="AA376" s="44">
        <f t="shared" ca="1" si="218"/>
        <v>0</v>
      </c>
      <c r="AB376" s="44">
        <f t="shared" ca="1" si="219"/>
        <v>0</v>
      </c>
      <c r="BC376" s="44">
        <f t="shared" ca="1" si="182"/>
        <v>0</v>
      </c>
      <c r="BD376" s="44">
        <f t="shared" ca="1" si="183"/>
        <v>0</v>
      </c>
      <c r="BE376" s="44">
        <f t="shared" ca="1" si="184"/>
        <v>0</v>
      </c>
      <c r="BF376" s="44">
        <f t="shared" ca="1" si="185"/>
        <v>0</v>
      </c>
      <c r="BG376" s="44">
        <f t="shared" ca="1" si="186"/>
        <v>0</v>
      </c>
      <c r="BH376" s="44">
        <f t="shared" ca="1" si="187"/>
        <v>0</v>
      </c>
      <c r="BI376" s="44">
        <f t="shared" ca="1" si="188"/>
        <v>0</v>
      </c>
      <c r="BJ376" s="44">
        <f t="shared" ca="1" si="189"/>
        <v>0</v>
      </c>
      <c r="BK376" s="44">
        <f t="shared" ca="1" si="190"/>
        <v>0</v>
      </c>
      <c r="BL376" s="44">
        <f t="shared" ca="1" si="191"/>
        <v>0</v>
      </c>
      <c r="BM376" s="44">
        <f t="shared" ca="1" si="192"/>
        <v>0</v>
      </c>
      <c r="BN376" s="44">
        <f t="shared" ca="1" si="193"/>
        <v>0</v>
      </c>
      <c r="BO376" s="44">
        <f t="shared" ca="1" si="194"/>
        <v>0</v>
      </c>
      <c r="BP376" s="44">
        <f t="shared" ca="1" si="195"/>
        <v>0</v>
      </c>
      <c r="BQ376" s="44">
        <f t="shared" ca="1" si="196"/>
        <v>0</v>
      </c>
      <c r="BR376" s="44">
        <f t="shared" ca="1" si="197"/>
        <v>0</v>
      </c>
      <c r="BS376" s="44">
        <f t="shared" ca="1" si="198"/>
        <v>0</v>
      </c>
      <c r="BT376" s="44">
        <f t="shared" ca="1" si="199"/>
        <v>0</v>
      </c>
      <c r="BU376" s="44">
        <f t="shared" ca="1" si="200"/>
        <v>0</v>
      </c>
      <c r="BV376" s="44">
        <f t="shared" ca="1" si="201"/>
        <v>0</v>
      </c>
      <c r="BW376" s="44">
        <f t="shared" ca="1" si="202"/>
        <v>0</v>
      </c>
      <c r="BX376" s="44">
        <f t="shared" ca="1" si="203"/>
        <v>0</v>
      </c>
      <c r="BY376" s="44">
        <f t="shared" ca="1" si="204"/>
        <v>0</v>
      </c>
      <c r="BZ376" s="44">
        <f t="shared" ca="1" si="205"/>
        <v>0</v>
      </c>
      <c r="CA376" s="44">
        <f t="shared" ca="1" si="206"/>
        <v>0</v>
      </c>
      <c r="CB376" s="44">
        <f t="shared" ca="1" si="207"/>
        <v>0</v>
      </c>
    </row>
    <row r="377" spans="1:80" x14ac:dyDescent="0.25">
      <c r="A377" s="129">
        <v>310</v>
      </c>
      <c r="B377" s="44"/>
      <c r="C377" s="44">
        <f t="shared" ca="1" si="209"/>
        <v>0</v>
      </c>
      <c r="D377" s="44">
        <f t="shared" ca="1" si="209"/>
        <v>0</v>
      </c>
      <c r="E377" s="44">
        <f t="shared" ca="1" si="209"/>
        <v>0</v>
      </c>
      <c r="F377" s="44">
        <f t="shared" ca="1" si="209"/>
        <v>0</v>
      </c>
      <c r="G377" s="44">
        <f t="shared" ca="1" si="209"/>
        <v>0</v>
      </c>
      <c r="H377" s="44">
        <f t="shared" ca="1" si="209"/>
        <v>0</v>
      </c>
      <c r="I377" s="44">
        <f t="shared" ca="1" si="209"/>
        <v>0</v>
      </c>
      <c r="J377" s="44">
        <f t="shared" ca="1" si="209"/>
        <v>0</v>
      </c>
      <c r="K377" s="44">
        <f t="shared" ca="1" si="209"/>
        <v>0</v>
      </c>
      <c r="L377" s="44">
        <f t="shared" ca="1" si="211"/>
        <v>0</v>
      </c>
      <c r="M377" s="44">
        <f t="shared" ca="1" si="211"/>
        <v>0</v>
      </c>
      <c r="N377" s="44">
        <f t="shared" ca="1" si="211"/>
        <v>0</v>
      </c>
      <c r="O377" s="44">
        <f t="shared" ca="1" si="220"/>
        <v>0</v>
      </c>
      <c r="P377" s="44">
        <f t="shared" ca="1" si="221"/>
        <v>0</v>
      </c>
      <c r="Q377" s="44">
        <f t="shared" ca="1" si="222"/>
        <v>0</v>
      </c>
      <c r="R377" s="44">
        <f t="shared" ca="1" si="223"/>
        <v>0</v>
      </c>
      <c r="S377" s="44">
        <f t="shared" ca="1" si="224"/>
        <v>0</v>
      </c>
      <c r="T377" s="44">
        <f t="shared" ca="1" si="225"/>
        <v>0</v>
      </c>
      <c r="U377" s="44">
        <f t="shared" ca="1" si="212"/>
        <v>0</v>
      </c>
      <c r="V377" s="44">
        <f t="shared" ca="1" si="213"/>
        <v>0</v>
      </c>
      <c r="W377" s="44">
        <f t="shared" ca="1" si="214"/>
        <v>0</v>
      </c>
      <c r="X377" s="44">
        <f t="shared" ca="1" si="215"/>
        <v>0</v>
      </c>
      <c r="Y377" s="44">
        <f t="shared" ca="1" si="216"/>
        <v>0</v>
      </c>
      <c r="Z377" s="44">
        <f t="shared" ca="1" si="217"/>
        <v>0</v>
      </c>
      <c r="AA377" s="44">
        <f t="shared" ca="1" si="218"/>
        <v>0</v>
      </c>
      <c r="AB377" s="44">
        <f t="shared" ca="1" si="219"/>
        <v>0</v>
      </c>
      <c r="BC377" s="44">
        <f t="shared" ca="1" si="182"/>
        <v>0</v>
      </c>
      <c r="BD377" s="44">
        <f t="shared" ca="1" si="183"/>
        <v>0</v>
      </c>
      <c r="BE377" s="44">
        <f t="shared" ca="1" si="184"/>
        <v>0</v>
      </c>
      <c r="BF377" s="44">
        <f t="shared" ca="1" si="185"/>
        <v>0</v>
      </c>
      <c r="BG377" s="44">
        <f t="shared" ca="1" si="186"/>
        <v>0</v>
      </c>
      <c r="BH377" s="44">
        <f t="shared" ca="1" si="187"/>
        <v>0</v>
      </c>
      <c r="BI377" s="44">
        <f t="shared" ca="1" si="188"/>
        <v>0</v>
      </c>
      <c r="BJ377" s="44">
        <f t="shared" ca="1" si="189"/>
        <v>0</v>
      </c>
      <c r="BK377" s="44">
        <f t="shared" ca="1" si="190"/>
        <v>0</v>
      </c>
      <c r="BL377" s="44">
        <f t="shared" ca="1" si="191"/>
        <v>0</v>
      </c>
      <c r="BM377" s="44">
        <f t="shared" ca="1" si="192"/>
        <v>0</v>
      </c>
      <c r="BN377" s="44">
        <f t="shared" ca="1" si="193"/>
        <v>0</v>
      </c>
      <c r="BO377" s="44">
        <f t="shared" ca="1" si="194"/>
        <v>0</v>
      </c>
      <c r="BP377" s="44">
        <f t="shared" ca="1" si="195"/>
        <v>0</v>
      </c>
      <c r="BQ377" s="44">
        <f t="shared" ca="1" si="196"/>
        <v>0</v>
      </c>
      <c r="BR377" s="44">
        <f t="shared" ca="1" si="197"/>
        <v>0</v>
      </c>
      <c r="BS377" s="44">
        <f t="shared" ca="1" si="198"/>
        <v>0</v>
      </c>
      <c r="BT377" s="44">
        <f t="shared" ca="1" si="199"/>
        <v>0</v>
      </c>
      <c r="BU377" s="44">
        <f t="shared" ca="1" si="200"/>
        <v>0</v>
      </c>
      <c r="BV377" s="44">
        <f t="shared" ca="1" si="201"/>
        <v>0</v>
      </c>
      <c r="BW377" s="44">
        <f t="shared" ca="1" si="202"/>
        <v>0</v>
      </c>
      <c r="BX377" s="44">
        <f t="shared" ca="1" si="203"/>
        <v>0</v>
      </c>
      <c r="BY377" s="44">
        <f t="shared" ca="1" si="204"/>
        <v>0</v>
      </c>
      <c r="BZ377" s="44">
        <f t="shared" ca="1" si="205"/>
        <v>0</v>
      </c>
      <c r="CA377" s="44">
        <f t="shared" ca="1" si="206"/>
        <v>0</v>
      </c>
      <c r="CB377" s="44">
        <f t="shared" ca="1" si="207"/>
        <v>0</v>
      </c>
    </row>
    <row r="378" spans="1:80" x14ac:dyDescent="0.25">
      <c r="A378" s="129">
        <v>311</v>
      </c>
      <c r="B378" s="44"/>
      <c r="C378" s="44">
        <f t="shared" ca="1" si="209"/>
        <v>0</v>
      </c>
      <c r="D378" s="44">
        <f t="shared" ca="1" si="209"/>
        <v>0</v>
      </c>
      <c r="E378" s="44">
        <f t="shared" ca="1" si="209"/>
        <v>0</v>
      </c>
      <c r="F378" s="44">
        <f t="shared" ca="1" si="209"/>
        <v>0</v>
      </c>
      <c r="G378" s="44">
        <f t="shared" ca="1" si="209"/>
        <v>0</v>
      </c>
      <c r="H378" s="44">
        <f t="shared" ca="1" si="209"/>
        <v>0</v>
      </c>
      <c r="I378" s="44">
        <f t="shared" ca="1" si="209"/>
        <v>0</v>
      </c>
      <c r="J378" s="44">
        <f t="shared" ca="1" si="209"/>
        <v>0</v>
      </c>
      <c r="K378" s="44">
        <f t="shared" ca="1" si="209"/>
        <v>0</v>
      </c>
      <c r="L378" s="44">
        <f t="shared" ca="1" si="211"/>
        <v>0</v>
      </c>
      <c r="M378" s="44">
        <f t="shared" ca="1" si="211"/>
        <v>0</v>
      </c>
      <c r="N378" s="44">
        <f t="shared" ca="1" si="211"/>
        <v>0</v>
      </c>
      <c r="O378" s="44">
        <f t="shared" ca="1" si="220"/>
        <v>0</v>
      </c>
      <c r="P378" s="44">
        <f t="shared" ca="1" si="221"/>
        <v>0</v>
      </c>
      <c r="Q378" s="44">
        <f t="shared" ca="1" si="222"/>
        <v>0</v>
      </c>
      <c r="R378" s="44">
        <f t="shared" ca="1" si="223"/>
        <v>0</v>
      </c>
      <c r="S378" s="44">
        <f t="shared" ca="1" si="224"/>
        <v>0</v>
      </c>
      <c r="T378" s="44">
        <f t="shared" ca="1" si="225"/>
        <v>0</v>
      </c>
      <c r="U378" s="44">
        <f t="shared" ca="1" si="212"/>
        <v>0</v>
      </c>
      <c r="V378" s="44">
        <f t="shared" ca="1" si="213"/>
        <v>0</v>
      </c>
      <c r="W378" s="44">
        <f t="shared" ca="1" si="214"/>
        <v>0</v>
      </c>
      <c r="X378" s="44">
        <f t="shared" ca="1" si="215"/>
        <v>0</v>
      </c>
      <c r="Y378" s="44">
        <f t="shared" ca="1" si="216"/>
        <v>0</v>
      </c>
      <c r="Z378" s="44">
        <f t="shared" ca="1" si="217"/>
        <v>0</v>
      </c>
      <c r="AA378" s="44">
        <f t="shared" ca="1" si="218"/>
        <v>0</v>
      </c>
      <c r="AB378" s="44">
        <f t="shared" ca="1" si="219"/>
        <v>0</v>
      </c>
      <c r="BC378" s="44">
        <f t="shared" ca="1" si="182"/>
        <v>0</v>
      </c>
      <c r="BD378" s="44">
        <f t="shared" ca="1" si="183"/>
        <v>0</v>
      </c>
      <c r="BE378" s="44">
        <f t="shared" ca="1" si="184"/>
        <v>0</v>
      </c>
      <c r="BF378" s="44">
        <f t="shared" ca="1" si="185"/>
        <v>0</v>
      </c>
      <c r="BG378" s="44">
        <f t="shared" ca="1" si="186"/>
        <v>0</v>
      </c>
      <c r="BH378" s="44">
        <f t="shared" ca="1" si="187"/>
        <v>0</v>
      </c>
      <c r="BI378" s="44">
        <f t="shared" ca="1" si="188"/>
        <v>0</v>
      </c>
      <c r="BJ378" s="44">
        <f t="shared" ca="1" si="189"/>
        <v>0</v>
      </c>
      <c r="BK378" s="44">
        <f t="shared" ca="1" si="190"/>
        <v>0</v>
      </c>
      <c r="BL378" s="44">
        <f t="shared" ca="1" si="191"/>
        <v>0</v>
      </c>
      <c r="BM378" s="44">
        <f t="shared" ca="1" si="192"/>
        <v>0</v>
      </c>
      <c r="BN378" s="44">
        <f t="shared" ca="1" si="193"/>
        <v>0</v>
      </c>
      <c r="BO378" s="44">
        <f t="shared" ca="1" si="194"/>
        <v>0</v>
      </c>
      <c r="BP378" s="44">
        <f t="shared" ca="1" si="195"/>
        <v>0</v>
      </c>
      <c r="BQ378" s="44">
        <f t="shared" ca="1" si="196"/>
        <v>0</v>
      </c>
      <c r="BR378" s="44">
        <f t="shared" ca="1" si="197"/>
        <v>0</v>
      </c>
      <c r="BS378" s="44">
        <f t="shared" ca="1" si="198"/>
        <v>0</v>
      </c>
      <c r="BT378" s="44">
        <f t="shared" ca="1" si="199"/>
        <v>0</v>
      </c>
      <c r="BU378" s="44">
        <f t="shared" ca="1" si="200"/>
        <v>0</v>
      </c>
      <c r="BV378" s="44">
        <f t="shared" ca="1" si="201"/>
        <v>0</v>
      </c>
      <c r="BW378" s="44">
        <f t="shared" ca="1" si="202"/>
        <v>0</v>
      </c>
      <c r="BX378" s="44">
        <f t="shared" ca="1" si="203"/>
        <v>0</v>
      </c>
      <c r="BY378" s="44">
        <f t="shared" ca="1" si="204"/>
        <v>0</v>
      </c>
      <c r="BZ378" s="44">
        <f t="shared" ca="1" si="205"/>
        <v>0</v>
      </c>
      <c r="CA378" s="44">
        <f t="shared" ca="1" si="206"/>
        <v>0</v>
      </c>
      <c r="CB378" s="44">
        <f t="shared" ca="1" si="207"/>
        <v>0</v>
      </c>
    </row>
    <row r="379" spans="1:80" x14ac:dyDescent="0.25">
      <c r="A379" s="129">
        <v>312</v>
      </c>
      <c r="B379" s="44"/>
      <c r="C379" s="44">
        <f t="shared" ca="1" si="209"/>
        <v>0</v>
      </c>
      <c r="D379" s="44">
        <f t="shared" ca="1" si="209"/>
        <v>0</v>
      </c>
      <c r="E379" s="44">
        <f t="shared" ca="1" si="209"/>
        <v>0</v>
      </c>
      <c r="F379" s="44">
        <f t="shared" ca="1" si="209"/>
        <v>0</v>
      </c>
      <c r="G379" s="44">
        <f t="shared" ca="1" si="209"/>
        <v>0</v>
      </c>
      <c r="H379" s="44">
        <f t="shared" ca="1" si="209"/>
        <v>0</v>
      </c>
      <c r="I379" s="44">
        <f t="shared" ref="I379:K387" ca="1" si="226">IF(BI379&lt;=0,0,MAX(1,ROUND(BI379,0)))</f>
        <v>0</v>
      </c>
      <c r="J379" s="44">
        <f t="shared" ca="1" si="226"/>
        <v>0</v>
      </c>
      <c r="K379" s="44">
        <f t="shared" ca="1" si="226"/>
        <v>0</v>
      </c>
      <c r="L379" s="44">
        <f t="shared" ca="1" si="211"/>
        <v>0</v>
      </c>
      <c r="M379" s="44">
        <f t="shared" ca="1" si="211"/>
        <v>0</v>
      </c>
      <c r="N379" s="44">
        <f t="shared" ca="1" si="211"/>
        <v>0</v>
      </c>
      <c r="O379" s="44">
        <f t="shared" ca="1" si="220"/>
        <v>0</v>
      </c>
      <c r="P379" s="44">
        <f t="shared" ca="1" si="221"/>
        <v>0</v>
      </c>
      <c r="Q379" s="44">
        <f t="shared" ca="1" si="222"/>
        <v>0</v>
      </c>
      <c r="R379" s="44">
        <f t="shared" ca="1" si="223"/>
        <v>0</v>
      </c>
      <c r="S379" s="44">
        <f t="shared" ca="1" si="224"/>
        <v>0</v>
      </c>
      <c r="T379" s="44">
        <f t="shared" ca="1" si="225"/>
        <v>0</v>
      </c>
      <c r="U379" s="44">
        <f t="shared" ca="1" si="212"/>
        <v>0</v>
      </c>
      <c r="V379" s="44">
        <f t="shared" ca="1" si="213"/>
        <v>0</v>
      </c>
      <c r="W379" s="44">
        <f t="shared" ca="1" si="214"/>
        <v>0</v>
      </c>
      <c r="X379" s="44">
        <f t="shared" ca="1" si="215"/>
        <v>0</v>
      </c>
      <c r="Y379" s="44">
        <f t="shared" ca="1" si="216"/>
        <v>0</v>
      </c>
      <c r="Z379" s="44">
        <f t="shared" ca="1" si="217"/>
        <v>0</v>
      </c>
      <c r="AA379" s="44">
        <f t="shared" ca="1" si="218"/>
        <v>0</v>
      </c>
      <c r="AB379" s="44">
        <f t="shared" ca="1" si="219"/>
        <v>0</v>
      </c>
      <c r="BC379" s="44">
        <f t="shared" ca="1" si="182"/>
        <v>0</v>
      </c>
      <c r="BD379" s="44">
        <f t="shared" ca="1" si="183"/>
        <v>0</v>
      </c>
      <c r="BE379" s="44">
        <f t="shared" ca="1" si="184"/>
        <v>0</v>
      </c>
      <c r="BF379" s="44">
        <f t="shared" ca="1" si="185"/>
        <v>0</v>
      </c>
      <c r="BG379" s="44">
        <f t="shared" ca="1" si="186"/>
        <v>0</v>
      </c>
      <c r="BH379" s="44">
        <f t="shared" ca="1" si="187"/>
        <v>0</v>
      </c>
      <c r="BI379" s="44">
        <f t="shared" ca="1" si="188"/>
        <v>0</v>
      </c>
      <c r="BJ379" s="44">
        <f t="shared" ca="1" si="189"/>
        <v>0</v>
      </c>
      <c r="BK379" s="44">
        <f t="shared" ca="1" si="190"/>
        <v>0</v>
      </c>
      <c r="BL379" s="44">
        <f t="shared" ca="1" si="191"/>
        <v>0</v>
      </c>
      <c r="BM379" s="44">
        <f t="shared" ca="1" si="192"/>
        <v>0</v>
      </c>
      <c r="BN379" s="44">
        <f t="shared" ca="1" si="193"/>
        <v>0</v>
      </c>
      <c r="BO379" s="44">
        <f t="shared" ca="1" si="194"/>
        <v>0</v>
      </c>
      <c r="BP379" s="44">
        <f t="shared" ca="1" si="195"/>
        <v>0</v>
      </c>
      <c r="BQ379" s="44">
        <f t="shared" ca="1" si="196"/>
        <v>0</v>
      </c>
      <c r="BR379" s="44">
        <f t="shared" ca="1" si="197"/>
        <v>0</v>
      </c>
      <c r="BS379" s="44">
        <f t="shared" ca="1" si="198"/>
        <v>0</v>
      </c>
      <c r="BT379" s="44">
        <f t="shared" ca="1" si="199"/>
        <v>0</v>
      </c>
      <c r="BU379" s="44">
        <f t="shared" ca="1" si="200"/>
        <v>0</v>
      </c>
      <c r="BV379" s="44">
        <f t="shared" ca="1" si="201"/>
        <v>0</v>
      </c>
      <c r="BW379" s="44">
        <f t="shared" ca="1" si="202"/>
        <v>0</v>
      </c>
      <c r="BX379" s="44">
        <f t="shared" ca="1" si="203"/>
        <v>0</v>
      </c>
      <c r="BY379" s="44">
        <f t="shared" ca="1" si="204"/>
        <v>0</v>
      </c>
      <c r="BZ379" s="44">
        <f t="shared" ca="1" si="205"/>
        <v>0</v>
      </c>
      <c r="CA379" s="44">
        <f t="shared" ca="1" si="206"/>
        <v>0</v>
      </c>
      <c r="CB379" s="44">
        <f t="shared" ca="1" si="207"/>
        <v>0</v>
      </c>
    </row>
    <row r="380" spans="1:80" x14ac:dyDescent="0.25">
      <c r="A380" s="129">
        <v>313</v>
      </c>
      <c r="B380" s="44"/>
      <c r="C380" s="44">
        <f t="shared" ref="C380:H387" ca="1" si="227">IF(BC380&lt;=0,0,MAX(1,ROUND(BC380,0)))</f>
        <v>320</v>
      </c>
      <c r="D380" s="44">
        <f t="shared" ca="1" si="227"/>
        <v>358</v>
      </c>
      <c r="E380" s="44">
        <f t="shared" ca="1" si="227"/>
        <v>362</v>
      </c>
      <c r="F380" s="44">
        <f t="shared" ca="1" si="227"/>
        <v>280</v>
      </c>
      <c r="G380" s="44">
        <f t="shared" ca="1" si="227"/>
        <v>196</v>
      </c>
      <c r="H380" s="44">
        <f t="shared" ca="1" si="227"/>
        <v>154</v>
      </c>
      <c r="I380" s="44">
        <f t="shared" ca="1" si="226"/>
        <v>129</v>
      </c>
      <c r="J380" s="44">
        <f t="shared" ca="1" si="226"/>
        <v>112</v>
      </c>
      <c r="K380" s="44">
        <f t="shared" ca="1" si="226"/>
        <v>115</v>
      </c>
      <c r="L380" s="44">
        <f t="shared" ca="1" si="211"/>
        <v>142</v>
      </c>
      <c r="M380" s="44">
        <f t="shared" ca="1" si="211"/>
        <v>184</v>
      </c>
      <c r="N380" s="44">
        <f t="shared" ca="1" si="211"/>
        <v>258</v>
      </c>
      <c r="O380" s="44">
        <f t="shared" ca="1" si="220"/>
        <v>0</v>
      </c>
      <c r="P380" s="44">
        <f t="shared" ca="1" si="221"/>
        <v>0</v>
      </c>
      <c r="Q380" s="44">
        <f t="shared" ca="1" si="222"/>
        <v>0</v>
      </c>
      <c r="R380" s="44">
        <f t="shared" ca="1" si="223"/>
        <v>0</v>
      </c>
      <c r="S380" s="44">
        <f t="shared" ca="1" si="224"/>
        <v>0</v>
      </c>
      <c r="T380" s="44">
        <f t="shared" ca="1" si="225"/>
        <v>0</v>
      </c>
      <c r="U380" s="44">
        <f t="shared" ca="1" si="212"/>
        <v>0</v>
      </c>
      <c r="V380" s="44">
        <f t="shared" ca="1" si="213"/>
        <v>0</v>
      </c>
      <c r="W380" s="44">
        <f t="shared" ca="1" si="214"/>
        <v>0</v>
      </c>
      <c r="X380" s="44">
        <f t="shared" ca="1" si="215"/>
        <v>0</v>
      </c>
      <c r="Y380" s="44">
        <f t="shared" ca="1" si="216"/>
        <v>0</v>
      </c>
      <c r="Z380" s="44">
        <f t="shared" ca="1" si="217"/>
        <v>0</v>
      </c>
      <c r="AA380" s="44">
        <f t="shared" ca="1" si="218"/>
        <v>0</v>
      </c>
      <c r="AB380" s="44">
        <f t="shared" ca="1" si="219"/>
        <v>0</v>
      </c>
      <c r="BC380" s="44">
        <f t="shared" ca="1" si="182"/>
        <v>320.19</v>
      </c>
      <c r="BD380" s="44">
        <f t="shared" ca="1" si="183"/>
        <v>357.63</v>
      </c>
      <c r="BE380" s="44">
        <f t="shared" ca="1" si="184"/>
        <v>362.41</v>
      </c>
      <c r="BF380" s="44">
        <f t="shared" ca="1" si="185"/>
        <v>279.88</v>
      </c>
      <c r="BG380" s="44">
        <f t="shared" ca="1" si="186"/>
        <v>196.2</v>
      </c>
      <c r="BH380" s="44">
        <f t="shared" ca="1" si="187"/>
        <v>153.88</v>
      </c>
      <c r="BI380" s="44">
        <f t="shared" ca="1" si="188"/>
        <v>128.57</v>
      </c>
      <c r="BJ380" s="44">
        <f t="shared" ca="1" si="189"/>
        <v>112.36</v>
      </c>
      <c r="BK380" s="44">
        <f t="shared" ca="1" si="190"/>
        <v>114.8</v>
      </c>
      <c r="BL380" s="44">
        <f t="shared" ca="1" si="191"/>
        <v>142.41999999999999</v>
      </c>
      <c r="BM380" s="44">
        <f t="shared" ca="1" si="192"/>
        <v>184</v>
      </c>
      <c r="BN380" s="44">
        <f t="shared" ca="1" si="193"/>
        <v>258.08999999999997</v>
      </c>
      <c r="BO380" s="44">
        <f t="shared" ca="1" si="194"/>
        <v>0</v>
      </c>
      <c r="BP380" s="44">
        <f t="shared" ca="1" si="195"/>
        <v>0</v>
      </c>
      <c r="BQ380" s="44">
        <f t="shared" ca="1" si="196"/>
        <v>0</v>
      </c>
      <c r="BR380" s="44">
        <f t="shared" ca="1" si="197"/>
        <v>0</v>
      </c>
      <c r="BS380" s="44">
        <f t="shared" ca="1" si="198"/>
        <v>0</v>
      </c>
      <c r="BT380" s="44">
        <f t="shared" ca="1" si="199"/>
        <v>0</v>
      </c>
      <c r="BU380" s="44">
        <f t="shared" ca="1" si="200"/>
        <v>0</v>
      </c>
      <c r="BV380" s="44">
        <f t="shared" ca="1" si="201"/>
        <v>0</v>
      </c>
      <c r="BW380" s="44">
        <f t="shared" ca="1" si="202"/>
        <v>0</v>
      </c>
      <c r="BX380" s="44">
        <f t="shared" ca="1" si="203"/>
        <v>0</v>
      </c>
      <c r="BY380" s="44">
        <f t="shared" ca="1" si="204"/>
        <v>0</v>
      </c>
      <c r="BZ380" s="44">
        <f t="shared" ca="1" si="205"/>
        <v>0</v>
      </c>
      <c r="CA380" s="44">
        <f t="shared" ca="1" si="206"/>
        <v>0</v>
      </c>
      <c r="CB380" s="44">
        <f t="shared" ca="1" si="207"/>
        <v>0</v>
      </c>
    </row>
    <row r="381" spans="1:80" x14ac:dyDescent="0.25">
      <c r="A381" s="129">
        <v>314</v>
      </c>
      <c r="B381" s="44"/>
      <c r="C381" s="44">
        <f t="shared" ca="1" si="227"/>
        <v>913</v>
      </c>
      <c r="D381" s="44">
        <f t="shared" ca="1" si="227"/>
        <v>917</v>
      </c>
      <c r="E381" s="44">
        <f t="shared" ca="1" si="227"/>
        <v>849</v>
      </c>
      <c r="F381" s="44">
        <f t="shared" ca="1" si="227"/>
        <v>565</v>
      </c>
      <c r="G381" s="44">
        <f t="shared" ca="1" si="227"/>
        <v>368</v>
      </c>
      <c r="H381" s="44">
        <f t="shared" ca="1" si="227"/>
        <v>315</v>
      </c>
      <c r="I381" s="44">
        <f t="shared" ca="1" si="226"/>
        <v>258</v>
      </c>
      <c r="J381" s="44">
        <f t="shared" ca="1" si="226"/>
        <v>222</v>
      </c>
      <c r="K381" s="44">
        <f t="shared" ca="1" si="226"/>
        <v>223</v>
      </c>
      <c r="L381" s="44">
        <f t="shared" ca="1" si="211"/>
        <v>265</v>
      </c>
      <c r="M381" s="44">
        <f t="shared" ca="1" si="211"/>
        <v>371</v>
      </c>
      <c r="N381" s="44">
        <f t="shared" ca="1" si="211"/>
        <v>622</v>
      </c>
      <c r="O381" s="44">
        <f t="shared" ca="1" si="220"/>
        <v>0</v>
      </c>
      <c r="P381" s="44">
        <f t="shared" ca="1" si="221"/>
        <v>0</v>
      </c>
      <c r="Q381" s="44">
        <f t="shared" ca="1" si="222"/>
        <v>0</v>
      </c>
      <c r="R381" s="44">
        <f t="shared" ca="1" si="223"/>
        <v>0</v>
      </c>
      <c r="S381" s="44">
        <f t="shared" ca="1" si="224"/>
        <v>0</v>
      </c>
      <c r="T381" s="44">
        <f t="shared" ca="1" si="225"/>
        <v>0</v>
      </c>
      <c r="U381" s="44">
        <f t="shared" ca="1" si="212"/>
        <v>0</v>
      </c>
      <c r="V381" s="44">
        <f t="shared" ca="1" si="213"/>
        <v>0</v>
      </c>
      <c r="W381" s="44">
        <f t="shared" ca="1" si="214"/>
        <v>0</v>
      </c>
      <c r="X381" s="44">
        <f t="shared" ca="1" si="215"/>
        <v>0</v>
      </c>
      <c r="Y381" s="44">
        <f t="shared" ca="1" si="216"/>
        <v>0</v>
      </c>
      <c r="Z381" s="44">
        <f t="shared" ca="1" si="217"/>
        <v>0</v>
      </c>
      <c r="AA381" s="44">
        <f t="shared" ca="1" si="218"/>
        <v>0</v>
      </c>
      <c r="AB381" s="44">
        <f t="shared" ca="1" si="219"/>
        <v>0</v>
      </c>
      <c r="BC381" s="44">
        <f t="shared" ca="1" si="182"/>
        <v>913.37312999999995</v>
      </c>
      <c r="BD381" s="44">
        <f t="shared" ca="1" si="183"/>
        <v>917.09860999999989</v>
      </c>
      <c r="BE381" s="44">
        <f t="shared" ca="1" si="184"/>
        <v>849.23180000000002</v>
      </c>
      <c r="BF381" s="44">
        <f t="shared" ca="1" si="185"/>
        <v>565.32824999999991</v>
      </c>
      <c r="BG381" s="44">
        <f t="shared" ca="1" si="186"/>
        <v>368.25002999999998</v>
      </c>
      <c r="BH381" s="44">
        <f t="shared" ca="1" si="187"/>
        <v>315.04527999999999</v>
      </c>
      <c r="BI381" s="44">
        <f t="shared" ca="1" si="188"/>
        <v>258.44711842105261</v>
      </c>
      <c r="BJ381" s="44">
        <f t="shared" ca="1" si="189"/>
        <v>222.40460894736844</v>
      </c>
      <c r="BK381" s="44">
        <f t="shared" ca="1" si="190"/>
        <v>223.26956842105264</v>
      </c>
      <c r="BL381" s="44">
        <f t="shared" ca="1" si="191"/>
        <v>264.69997789473683</v>
      </c>
      <c r="BM381" s="44">
        <f t="shared" ca="1" si="192"/>
        <v>371.37224000000003</v>
      </c>
      <c r="BN381" s="44">
        <f t="shared" ca="1" si="193"/>
        <v>621.86200999999994</v>
      </c>
      <c r="BO381" s="44">
        <f t="shared" ca="1" si="194"/>
        <v>0</v>
      </c>
      <c r="BP381" s="44">
        <f t="shared" ca="1" si="195"/>
        <v>0</v>
      </c>
      <c r="BQ381" s="44">
        <f t="shared" ca="1" si="196"/>
        <v>0</v>
      </c>
      <c r="BR381" s="44">
        <f t="shared" ca="1" si="197"/>
        <v>0</v>
      </c>
      <c r="BS381" s="44">
        <f t="shared" ca="1" si="198"/>
        <v>0</v>
      </c>
      <c r="BT381" s="44">
        <f t="shared" ca="1" si="199"/>
        <v>0</v>
      </c>
      <c r="BU381" s="44">
        <f t="shared" ca="1" si="200"/>
        <v>0</v>
      </c>
      <c r="BV381" s="44">
        <f t="shared" ca="1" si="201"/>
        <v>0</v>
      </c>
      <c r="BW381" s="44">
        <f t="shared" ca="1" si="202"/>
        <v>0</v>
      </c>
      <c r="BX381" s="44">
        <f t="shared" ca="1" si="203"/>
        <v>0</v>
      </c>
      <c r="BY381" s="44">
        <f t="shared" ca="1" si="204"/>
        <v>0</v>
      </c>
      <c r="BZ381" s="44">
        <f t="shared" ca="1" si="205"/>
        <v>0</v>
      </c>
      <c r="CA381" s="44">
        <f t="shared" ca="1" si="206"/>
        <v>0</v>
      </c>
      <c r="CB381" s="44">
        <f t="shared" ca="1" si="207"/>
        <v>0</v>
      </c>
    </row>
    <row r="382" spans="1:80" x14ac:dyDescent="0.25">
      <c r="A382" s="129">
        <v>315</v>
      </c>
      <c r="B382" s="44"/>
      <c r="C382" s="44">
        <f t="shared" ca="1" si="227"/>
        <v>171</v>
      </c>
      <c r="D382" s="44">
        <f t="shared" ca="1" si="227"/>
        <v>171</v>
      </c>
      <c r="E382" s="44">
        <f t="shared" ca="1" si="227"/>
        <v>170</v>
      </c>
      <c r="F382" s="44">
        <f t="shared" ca="1" si="227"/>
        <v>168</v>
      </c>
      <c r="G382" s="44">
        <f t="shared" ca="1" si="227"/>
        <v>152</v>
      </c>
      <c r="H382" s="44">
        <f t="shared" ca="1" si="227"/>
        <v>123</v>
      </c>
      <c r="I382" s="44">
        <f t="shared" ca="1" si="226"/>
        <v>110</v>
      </c>
      <c r="J382" s="44">
        <f t="shared" ca="1" si="226"/>
        <v>94</v>
      </c>
      <c r="K382" s="44">
        <f t="shared" ca="1" si="226"/>
        <v>97</v>
      </c>
      <c r="L382" s="44">
        <f t="shared" ca="1" si="211"/>
        <v>117</v>
      </c>
      <c r="M382" s="44">
        <f t="shared" ca="1" si="211"/>
        <v>153</v>
      </c>
      <c r="N382" s="44">
        <f t="shared" ca="1" si="211"/>
        <v>168</v>
      </c>
      <c r="O382" s="44">
        <f t="shared" ca="1" si="220"/>
        <v>0</v>
      </c>
      <c r="P382" s="44">
        <f t="shared" ca="1" si="221"/>
        <v>0</v>
      </c>
      <c r="Q382" s="44">
        <f t="shared" ca="1" si="222"/>
        <v>0</v>
      </c>
      <c r="R382" s="44">
        <f t="shared" ca="1" si="223"/>
        <v>0</v>
      </c>
      <c r="S382" s="44">
        <f t="shared" ca="1" si="224"/>
        <v>0</v>
      </c>
      <c r="T382" s="44">
        <f t="shared" ca="1" si="225"/>
        <v>0</v>
      </c>
      <c r="U382" s="44">
        <f t="shared" ca="1" si="212"/>
        <v>0</v>
      </c>
      <c r="V382" s="44">
        <f t="shared" ca="1" si="213"/>
        <v>0</v>
      </c>
      <c r="W382" s="44">
        <f t="shared" ca="1" si="214"/>
        <v>0</v>
      </c>
      <c r="X382" s="44">
        <f t="shared" ca="1" si="215"/>
        <v>0</v>
      </c>
      <c r="Y382" s="44">
        <f t="shared" ca="1" si="216"/>
        <v>0</v>
      </c>
      <c r="Z382" s="44">
        <f t="shared" ca="1" si="217"/>
        <v>0</v>
      </c>
      <c r="AA382" s="44">
        <f t="shared" ca="1" si="218"/>
        <v>0</v>
      </c>
      <c r="AB382" s="44">
        <f t="shared" ca="1" si="219"/>
        <v>0</v>
      </c>
      <c r="BC382" s="44">
        <f t="shared" ca="1" si="182"/>
        <v>171.02687</v>
      </c>
      <c r="BD382" s="44">
        <f t="shared" ca="1" si="183"/>
        <v>171.19139000000001</v>
      </c>
      <c r="BE382" s="44">
        <f t="shared" ca="1" si="184"/>
        <v>170.4282</v>
      </c>
      <c r="BF382" s="44">
        <f t="shared" ca="1" si="185"/>
        <v>168.21174999999999</v>
      </c>
      <c r="BG382" s="44">
        <f t="shared" ca="1" si="186"/>
        <v>152.04997</v>
      </c>
      <c r="BH382" s="44">
        <f t="shared" ca="1" si="187"/>
        <v>123.19472</v>
      </c>
      <c r="BI382" s="44">
        <f t="shared" ca="1" si="188"/>
        <v>109.74288157894738</v>
      </c>
      <c r="BJ382" s="44">
        <f t="shared" ca="1" si="189"/>
        <v>93.935391052631573</v>
      </c>
      <c r="BK382" s="44">
        <f t="shared" ca="1" si="190"/>
        <v>96.74043157894738</v>
      </c>
      <c r="BL382" s="44">
        <f t="shared" ca="1" si="191"/>
        <v>116.85002210526315</v>
      </c>
      <c r="BM382" s="44">
        <f t="shared" ca="1" si="192"/>
        <v>153.41775999999999</v>
      </c>
      <c r="BN382" s="44">
        <f t="shared" ca="1" si="193"/>
        <v>168.35799</v>
      </c>
      <c r="BO382" s="44">
        <f t="shared" ca="1" si="194"/>
        <v>0</v>
      </c>
      <c r="BP382" s="44">
        <f t="shared" ca="1" si="195"/>
        <v>0</v>
      </c>
      <c r="BQ382" s="44">
        <f t="shared" ca="1" si="196"/>
        <v>0</v>
      </c>
      <c r="BR382" s="44">
        <f t="shared" ca="1" si="197"/>
        <v>0</v>
      </c>
      <c r="BS382" s="44">
        <f t="shared" ca="1" si="198"/>
        <v>0</v>
      </c>
      <c r="BT382" s="44">
        <f t="shared" ca="1" si="199"/>
        <v>0</v>
      </c>
      <c r="BU382" s="44">
        <f t="shared" ca="1" si="200"/>
        <v>0</v>
      </c>
      <c r="BV382" s="44">
        <f t="shared" ca="1" si="201"/>
        <v>0</v>
      </c>
      <c r="BW382" s="44">
        <f t="shared" ca="1" si="202"/>
        <v>0</v>
      </c>
      <c r="BX382" s="44">
        <f t="shared" ca="1" si="203"/>
        <v>0</v>
      </c>
      <c r="BY382" s="44">
        <f t="shared" ca="1" si="204"/>
        <v>0</v>
      </c>
      <c r="BZ382" s="44">
        <f t="shared" ca="1" si="205"/>
        <v>0</v>
      </c>
      <c r="CA382" s="44">
        <f t="shared" ca="1" si="206"/>
        <v>0</v>
      </c>
      <c r="CB382" s="44">
        <f t="shared" ca="1" si="207"/>
        <v>0</v>
      </c>
    </row>
    <row r="383" spans="1:80" x14ac:dyDescent="0.25">
      <c r="A383" s="129">
        <v>316</v>
      </c>
      <c r="B383" s="44"/>
      <c r="C383" s="44">
        <f t="shared" ca="1" si="227"/>
        <v>171</v>
      </c>
      <c r="D383" s="44">
        <f t="shared" ca="1" si="227"/>
        <v>171</v>
      </c>
      <c r="E383" s="44">
        <f t="shared" ca="1" si="227"/>
        <v>170</v>
      </c>
      <c r="F383" s="44">
        <f t="shared" ca="1" si="227"/>
        <v>168</v>
      </c>
      <c r="G383" s="44">
        <f t="shared" ca="1" si="227"/>
        <v>152</v>
      </c>
      <c r="H383" s="44">
        <f t="shared" ca="1" si="227"/>
        <v>123</v>
      </c>
      <c r="I383" s="44">
        <f t="shared" ca="1" si="226"/>
        <v>110</v>
      </c>
      <c r="J383" s="44">
        <f t="shared" ca="1" si="226"/>
        <v>94</v>
      </c>
      <c r="K383" s="44">
        <f t="shared" ca="1" si="226"/>
        <v>97</v>
      </c>
      <c r="L383" s="44">
        <f t="shared" ca="1" si="211"/>
        <v>117</v>
      </c>
      <c r="M383" s="44">
        <f t="shared" ca="1" si="211"/>
        <v>153</v>
      </c>
      <c r="N383" s="44">
        <f t="shared" ca="1" si="211"/>
        <v>168</v>
      </c>
      <c r="O383" s="44">
        <f t="shared" ca="1" si="220"/>
        <v>0</v>
      </c>
      <c r="P383" s="44">
        <f t="shared" ca="1" si="221"/>
        <v>0</v>
      </c>
      <c r="Q383" s="44">
        <f t="shared" ca="1" si="222"/>
        <v>0</v>
      </c>
      <c r="R383" s="44">
        <f t="shared" ca="1" si="223"/>
        <v>0</v>
      </c>
      <c r="S383" s="44">
        <f t="shared" ca="1" si="224"/>
        <v>0</v>
      </c>
      <c r="T383" s="44">
        <f t="shared" ca="1" si="225"/>
        <v>0</v>
      </c>
      <c r="U383" s="44">
        <f t="shared" ca="1" si="212"/>
        <v>0</v>
      </c>
      <c r="V383" s="44">
        <f t="shared" ca="1" si="213"/>
        <v>0</v>
      </c>
      <c r="W383" s="44">
        <f t="shared" ca="1" si="214"/>
        <v>0</v>
      </c>
      <c r="X383" s="44">
        <f t="shared" ca="1" si="215"/>
        <v>0</v>
      </c>
      <c r="Y383" s="44">
        <f t="shared" ca="1" si="216"/>
        <v>0</v>
      </c>
      <c r="Z383" s="44">
        <f t="shared" ca="1" si="217"/>
        <v>0</v>
      </c>
      <c r="AA383" s="44">
        <f t="shared" ca="1" si="218"/>
        <v>0</v>
      </c>
      <c r="AB383" s="44">
        <f t="shared" ca="1" si="219"/>
        <v>0</v>
      </c>
      <c r="BC383" s="44">
        <f t="shared" ca="1" si="182"/>
        <v>171.02687</v>
      </c>
      <c r="BD383" s="44">
        <f t="shared" ca="1" si="183"/>
        <v>171.19139000000001</v>
      </c>
      <c r="BE383" s="44">
        <f t="shared" ca="1" si="184"/>
        <v>170.4282</v>
      </c>
      <c r="BF383" s="44">
        <f t="shared" ca="1" si="185"/>
        <v>168.21174999999999</v>
      </c>
      <c r="BG383" s="44">
        <f t="shared" ca="1" si="186"/>
        <v>152.04997</v>
      </c>
      <c r="BH383" s="44">
        <f t="shared" ca="1" si="187"/>
        <v>123.19472</v>
      </c>
      <c r="BI383" s="44">
        <f t="shared" ca="1" si="188"/>
        <v>109.74288157894738</v>
      </c>
      <c r="BJ383" s="44">
        <f t="shared" ca="1" si="189"/>
        <v>93.935391052631573</v>
      </c>
      <c r="BK383" s="44">
        <f t="shared" ca="1" si="190"/>
        <v>96.74043157894738</v>
      </c>
      <c r="BL383" s="44">
        <f t="shared" ca="1" si="191"/>
        <v>116.85002210526315</v>
      </c>
      <c r="BM383" s="44">
        <f t="shared" ca="1" si="192"/>
        <v>153.41775999999999</v>
      </c>
      <c r="BN383" s="44">
        <f t="shared" ca="1" si="193"/>
        <v>168.35799</v>
      </c>
      <c r="BO383" s="44">
        <f t="shared" ca="1" si="194"/>
        <v>0</v>
      </c>
      <c r="BP383" s="44">
        <f t="shared" ca="1" si="195"/>
        <v>0</v>
      </c>
      <c r="BQ383" s="44">
        <f t="shared" ca="1" si="196"/>
        <v>0</v>
      </c>
      <c r="BR383" s="44">
        <f t="shared" ca="1" si="197"/>
        <v>0</v>
      </c>
      <c r="BS383" s="44">
        <f t="shared" ca="1" si="198"/>
        <v>0</v>
      </c>
      <c r="BT383" s="44">
        <f t="shared" ca="1" si="199"/>
        <v>0</v>
      </c>
      <c r="BU383" s="44">
        <f t="shared" ca="1" si="200"/>
        <v>0</v>
      </c>
      <c r="BV383" s="44">
        <f t="shared" ca="1" si="201"/>
        <v>0</v>
      </c>
      <c r="BW383" s="44">
        <f t="shared" ca="1" si="202"/>
        <v>0</v>
      </c>
      <c r="BX383" s="44">
        <f t="shared" ca="1" si="203"/>
        <v>0</v>
      </c>
      <c r="BY383" s="44">
        <f t="shared" ca="1" si="204"/>
        <v>0</v>
      </c>
      <c r="BZ383" s="44">
        <f t="shared" ca="1" si="205"/>
        <v>0</v>
      </c>
      <c r="CA383" s="44">
        <f t="shared" ca="1" si="206"/>
        <v>0</v>
      </c>
      <c r="CB383" s="44">
        <f t="shared" ca="1" si="207"/>
        <v>0</v>
      </c>
    </row>
    <row r="384" spans="1:80" x14ac:dyDescent="0.25">
      <c r="A384" s="129">
        <v>317</v>
      </c>
      <c r="B384" s="44"/>
      <c r="C384" s="44">
        <f t="shared" ca="1" si="227"/>
        <v>0</v>
      </c>
      <c r="D384" s="44">
        <f t="shared" ca="1" si="227"/>
        <v>0</v>
      </c>
      <c r="E384" s="44">
        <f t="shared" ca="1" si="227"/>
        <v>0</v>
      </c>
      <c r="F384" s="44">
        <f t="shared" ca="1" si="227"/>
        <v>0</v>
      </c>
      <c r="G384" s="44">
        <f t="shared" ca="1" si="227"/>
        <v>0</v>
      </c>
      <c r="H384" s="44">
        <f t="shared" ca="1" si="227"/>
        <v>0</v>
      </c>
      <c r="I384" s="44">
        <f t="shared" ca="1" si="226"/>
        <v>0</v>
      </c>
      <c r="J384" s="44">
        <f t="shared" ca="1" si="226"/>
        <v>0</v>
      </c>
      <c r="K384" s="44">
        <f t="shared" ca="1" si="226"/>
        <v>0</v>
      </c>
      <c r="L384" s="44">
        <f t="shared" ca="1" si="211"/>
        <v>0</v>
      </c>
      <c r="M384" s="44">
        <f t="shared" ca="1" si="211"/>
        <v>0</v>
      </c>
      <c r="N384" s="44">
        <f t="shared" ca="1" si="211"/>
        <v>0</v>
      </c>
      <c r="O384" s="44">
        <f t="shared" ca="1" si="220"/>
        <v>0</v>
      </c>
      <c r="P384" s="44">
        <f t="shared" ca="1" si="221"/>
        <v>0</v>
      </c>
      <c r="Q384" s="44">
        <f t="shared" ca="1" si="222"/>
        <v>0</v>
      </c>
      <c r="R384" s="44">
        <f t="shared" ca="1" si="223"/>
        <v>0</v>
      </c>
      <c r="S384" s="44">
        <f t="shared" ca="1" si="224"/>
        <v>0</v>
      </c>
      <c r="T384" s="44">
        <f t="shared" ca="1" si="225"/>
        <v>0</v>
      </c>
      <c r="U384" s="44">
        <f t="shared" ca="1" si="212"/>
        <v>0</v>
      </c>
      <c r="V384" s="44">
        <f t="shared" ca="1" si="213"/>
        <v>0</v>
      </c>
      <c r="W384" s="44">
        <f t="shared" ca="1" si="214"/>
        <v>0</v>
      </c>
      <c r="X384" s="44">
        <f t="shared" ca="1" si="215"/>
        <v>0</v>
      </c>
      <c r="Y384" s="44">
        <f t="shared" ca="1" si="216"/>
        <v>0</v>
      </c>
      <c r="Z384" s="44">
        <f t="shared" ca="1" si="217"/>
        <v>0</v>
      </c>
      <c r="AA384" s="44">
        <f t="shared" ca="1" si="218"/>
        <v>0</v>
      </c>
      <c r="AB384" s="44">
        <f t="shared" ca="1" si="219"/>
        <v>0</v>
      </c>
      <c r="BC384" s="44">
        <f t="shared" ca="1" si="182"/>
        <v>0</v>
      </c>
      <c r="BD384" s="44">
        <f t="shared" ca="1" si="183"/>
        <v>0</v>
      </c>
      <c r="BE384" s="44">
        <f t="shared" ca="1" si="184"/>
        <v>0</v>
      </c>
      <c r="BF384" s="44">
        <f t="shared" ca="1" si="185"/>
        <v>0</v>
      </c>
      <c r="BG384" s="44">
        <f t="shared" ca="1" si="186"/>
        <v>0</v>
      </c>
      <c r="BH384" s="44">
        <f t="shared" ca="1" si="187"/>
        <v>0</v>
      </c>
      <c r="BI384" s="44">
        <f t="shared" ca="1" si="188"/>
        <v>0</v>
      </c>
      <c r="BJ384" s="44">
        <f t="shared" ca="1" si="189"/>
        <v>0</v>
      </c>
      <c r="BK384" s="44">
        <f t="shared" ca="1" si="190"/>
        <v>0</v>
      </c>
      <c r="BL384" s="44">
        <f t="shared" ca="1" si="191"/>
        <v>0</v>
      </c>
      <c r="BM384" s="44">
        <f t="shared" ca="1" si="192"/>
        <v>0</v>
      </c>
      <c r="BN384" s="44">
        <f t="shared" ca="1" si="193"/>
        <v>0</v>
      </c>
      <c r="BO384" s="44">
        <f t="shared" ca="1" si="194"/>
        <v>0</v>
      </c>
      <c r="BP384" s="44">
        <f t="shared" ca="1" si="195"/>
        <v>0</v>
      </c>
      <c r="BQ384" s="44">
        <f t="shared" ca="1" si="196"/>
        <v>0</v>
      </c>
      <c r="BR384" s="44">
        <f t="shared" ca="1" si="197"/>
        <v>0</v>
      </c>
      <c r="BS384" s="44">
        <f t="shared" ca="1" si="198"/>
        <v>0</v>
      </c>
      <c r="BT384" s="44">
        <f t="shared" ca="1" si="199"/>
        <v>0</v>
      </c>
      <c r="BU384" s="44">
        <f t="shared" ca="1" si="200"/>
        <v>0</v>
      </c>
      <c r="BV384" s="44">
        <f t="shared" ca="1" si="201"/>
        <v>0</v>
      </c>
      <c r="BW384" s="44">
        <f t="shared" ca="1" si="202"/>
        <v>0</v>
      </c>
      <c r="BX384" s="44">
        <f t="shared" ca="1" si="203"/>
        <v>0</v>
      </c>
      <c r="BY384" s="44">
        <f t="shared" ca="1" si="204"/>
        <v>0</v>
      </c>
      <c r="BZ384" s="44">
        <f t="shared" ca="1" si="205"/>
        <v>0</v>
      </c>
      <c r="CA384" s="44">
        <f t="shared" ca="1" si="206"/>
        <v>0</v>
      </c>
      <c r="CB384" s="44">
        <f t="shared" ca="1" si="207"/>
        <v>0</v>
      </c>
    </row>
    <row r="385" spans="1:80" x14ac:dyDescent="0.25">
      <c r="A385" s="129">
        <v>318</v>
      </c>
      <c r="B385" s="44"/>
      <c r="C385" s="44">
        <f t="shared" ca="1" si="227"/>
        <v>66</v>
      </c>
      <c r="D385" s="44">
        <f t="shared" ca="1" si="227"/>
        <v>67</v>
      </c>
      <c r="E385" s="44">
        <f t="shared" ca="1" si="227"/>
        <v>61</v>
      </c>
      <c r="F385" s="44">
        <f t="shared" ca="1" si="227"/>
        <v>42</v>
      </c>
      <c r="G385" s="44">
        <f t="shared" ca="1" si="227"/>
        <v>33</v>
      </c>
      <c r="H385" s="44">
        <f t="shared" ca="1" si="227"/>
        <v>30</v>
      </c>
      <c r="I385" s="44">
        <f t="shared" ca="1" si="226"/>
        <v>25</v>
      </c>
      <c r="J385" s="44">
        <f t="shared" ca="1" si="226"/>
        <v>23</v>
      </c>
      <c r="K385" s="44">
        <f t="shared" ca="1" si="226"/>
        <v>30</v>
      </c>
      <c r="L385" s="44">
        <f t="shared" ca="1" si="211"/>
        <v>37</v>
      </c>
      <c r="M385" s="44">
        <f t="shared" ca="1" si="211"/>
        <v>39</v>
      </c>
      <c r="N385" s="44">
        <f t="shared" ca="1" si="211"/>
        <v>50</v>
      </c>
      <c r="O385" s="44">
        <f t="shared" ca="1" si="220"/>
        <v>0</v>
      </c>
      <c r="P385" s="44">
        <f t="shared" ca="1" si="221"/>
        <v>0</v>
      </c>
      <c r="Q385" s="44">
        <f t="shared" ca="1" si="222"/>
        <v>0</v>
      </c>
      <c r="R385" s="44">
        <f t="shared" ca="1" si="223"/>
        <v>0</v>
      </c>
      <c r="S385" s="44">
        <f t="shared" ca="1" si="224"/>
        <v>0</v>
      </c>
      <c r="T385" s="44">
        <f t="shared" ca="1" si="225"/>
        <v>0</v>
      </c>
      <c r="U385" s="44">
        <f t="shared" ca="1" si="212"/>
        <v>0</v>
      </c>
      <c r="V385" s="44">
        <f t="shared" ca="1" si="213"/>
        <v>0</v>
      </c>
      <c r="W385" s="44">
        <f t="shared" ca="1" si="214"/>
        <v>0</v>
      </c>
      <c r="X385" s="44">
        <f t="shared" ca="1" si="215"/>
        <v>0</v>
      </c>
      <c r="Y385" s="44">
        <f t="shared" ca="1" si="216"/>
        <v>0</v>
      </c>
      <c r="Z385" s="44">
        <f t="shared" ca="1" si="217"/>
        <v>0</v>
      </c>
      <c r="AA385" s="44">
        <f t="shared" ca="1" si="218"/>
        <v>0</v>
      </c>
      <c r="AB385" s="44">
        <f t="shared" ca="1" si="219"/>
        <v>0</v>
      </c>
      <c r="BC385" s="44">
        <f t="shared" ca="1" si="182"/>
        <v>65.73299999999999</v>
      </c>
      <c r="BD385" s="44">
        <f t="shared" ca="1" si="183"/>
        <v>67.284000000000006</v>
      </c>
      <c r="BE385" s="44">
        <f t="shared" ca="1" si="184"/>
        <v>60.695</v>
      </c>
      <c r="BF385" s="44">
        <f t="shared" ca="1" si="185"/>
        <v>41.954000000000001</v>
      </c>
      <c r="BG385" s="44">
        <f t="shared" ca="1" si="186"/>
        <v>32.548000000000002</v>
      </c>
      <c r="BH385" s="44">
        <f t="shared" ca="1" si="187"/>
        <v>30.427</v>
      </c>
      <c r="BI385" s="44">
        <f t="shared" ca="1" si="188"/>
        <v>25.295999999999999</v>
      </c>
      <c r="BJ385" s="44">
        <f t="shared" ca="1" si="189"/>
        <v>22.764000000000003</v>
      </c>
      <c r="BK385" s="44">
        <f t="shared" ca="1" si="190"/>
        <v>29.915999999999997</v>
      </c>
      <c r="BL385" s="44">
        <f t="shared" ca="1" si="191"/>
        <v>37.231999999999999</v>
      </c>
      <c r="BM385" s="44">
        <f t="shared" ca="1" si="192"/>
        <v>39.095999999999997</v>
      </c>
      <c r="BN385" s="44">
        <f t="shared" ca="1" si="193"/>
        <v>50.448999999999998</v>
      </c>
      <c r="BO385" s="44">
        <f t="shared" ca="1" si="194"/>
        <v>0</v>
      </c>
      <c r="BP385" s="44">
        <f t="shared" ca="1" si="195"/>
        <v>0</v>
      </c>
      <c r="BQ385" s="44">
        <f t="shared" ca="1" si="196"/>
        <v>0</v>
      </c>
      <c r="BR385" s="44">
        <f t="shared" ca="1" si="197"/>
        <v>0</v>
      </c>
      <c r="BS385" s="44">
        <f t="shared" ca="1" si="198"/>
        <v>0</v>
      </c>
      <c r="BT385" s="44">
        <f t="shared" ca="1" si="199"/>
        <v>0</v>
      </c>
      <c r="BU385" s="44">
        <f t="shared" ca="1" si="200"/>
        <v>0</v>
      </c>
      <c r="BV385" s="44">
        <f t="shared" ca="1" si="201"/>
        <v>0</v>
      </c>
      <c r="BW385" s="44">
        <f t="shared" ca="1" si="202"/>
        <v>0</v>
      </c>
      <c r="BX385" s="44">
        <f t="shared" ca="1" si="203"/>
        <v>0</v>
      </c>
      <c r="BY385" s="44">
        <f t="shared" ca="1" si="204"/>
        <v>0</v>
      </c>
      <c r="BZ385" s="44">
        <f t="shared" ca="1" si="205"/>
        <v>0</v>
      </c>
      <c r="CA385" s="44">
        <f t="shared" ca="1" si="206"/>
        <v>0</v>
      </c>
      <c r="CB385" s="44">
        <f t="shared" ca="1" si="207"/>
        <v>0</v>
      </c>
    </row>
    <row r="386" spans="1:80" x14ac:dyDescent="0.25">
      <c r="A386" s="129">
        <v>319</v>
      </c>
      <c r="B386" s="44"/>
      <c r="C386" s="44">
        <f t="shared" ca="1" si="227"/>
        <v>60</v>
      </c>
      <c r="D386" s="44">
        <f t="shared" ca="1" si="227"/>
        <v>61</v>
      </c>
      <c r="E386" s="44">
        <f t="shared" ca="1" si="227"/>
        <v>55</v>
      </c>
      <c r="F386" s="44">
        <f t="shared" ca="1" si="227"/>
        <v>38</v>
      </c>
      <c r="G386" s="44">
        <f t="shared" ca="1" si="227"/>
        <v>30</v>
      </c>
      <c r="H386" s="44">
        <f t="shared" ca="1" si="227"/>
        <v>28</v>
      </c>
      <c r="I386" s="44">
        <f t="shared" ca="1" si="226"/>
        <v>23</v>
      </c>
      <c r="J386" s="44">
        <f t="shared" ca="1" si="226"/>
        <v>21</v>
      </c>
      <c r="K386" s="44">
        <f t="shared" ca="1" si="226"/>
        <v>27</v>
      </c>
      <c r="L386" s="44">
        <f t="shared" ca="1" si="211"/>
        <v>34</v>
      </c>
      <c r="M386" s="44">
        <f t="shared" ca="1" si="211"/>
        <v>36</v>
      </c>
      <c r="N386" s="44">
        <f t="shared" ca="1" si="211"/>
        <v>46</v>
      </c>
      <c r="O386" s="44">
        <f t="shared" ca="1" si="220"/>
        <v>0</v>
      </c>
      <c r="P386" s="44">
        <f t="shared" ca="1" si="221"/>
        <v>0</v>
      </c>
      <c r="Q386" s="44">
        <f t="shared" ca="1" si="222"/>
        <v>0</v>
      </c>
      <c r="R386" s="44">
        <f t="shared" ca="1" si="223"/>
        <v>0</v>
      </c>
      <c r="S386" s="44">
        <f t="shared" ca="1" si="224"/>
        <v>0</v>
      </c>
      <c r="T386" s="44">
        <f t="shared" ca="1" si="225"/>
        <v>0</v>
      </c>
      <c r="U386" s="44">
        <f t="shared" ca="1" si="212"/>
        <v>0</v>
      </c>
      <c r="V386" s="44">
        <f t="shared" ca="1" si="213"/>
        <v>0</v>
      </c>
      <c r="W386" s="44">
        <f t="shared" ca="1" si="214"/>
        <v>0</v>
      </c>
      <c r="X386" s="44">
        <f t="shared" ca="1" si="215"/>
        <v>0</v>
      </c>
      <c r="Y386" s="44">
        <f t="shared" ca="1" si="216"/>
        <v>0</v>
      </c>
      <c r="Z386" s="44">
        <f t="shared" ca="1" si="217"/>
        <v>0</v>
      </c>
      <c r="AA386" s="44">
        <f t="shared" ca="1" si="218"/>
        <v>0</v>
      </c>
      <c r="AB386" s="44">
        <f t="shared" ca="1" si="219"/>
        <v>0</v>
      </c>
      <c r="BC386" s="44">
        <f t="shared" ca="1" si="182"/>
        <v>59.843000000000004</v>
      </c>
      <c r="BD386" s="44">
        <f t="shared" ca="1" si="183"/>
        <v>61.404000000000003</v>
      </c>
      <c r="BE386" s="44">
        <f t="shared" ca="1" si="184"/>
        <v>55.305</v>
      </c>
      <c r="BF386" s="44">
        <f t="shared" ca="1" si="185"/>
        <v>38.183999999999997</v>
      </c>
      <c r="BG386" s="44">
        <f t="shared" ca="1" si="186"/>
        <v>29.787999999999997</v>
      </c>
      <c r="BH386" s="44">
        <f t="shared" ca="1" si="187"/>
        <v>27.956999999999997</v>
      </c>
      <c r="BI386" s="44">
        <f t="shared" ca="1" si="188"/>
        <v>23.296000000000003</v>
      </c>
      <c r="BJ386" s="44">
        <f t="shared" ca="1" si="189"/>
        <v>20.934000000000001</v>
      </c>
      <c r="BK386" s="44">
        <f t="shared" ca="1" si="190"/>
        <v>27.215999999999998</v>
      </c>
      <c r="BL386" s="44">
        <f t="shared" ca="1" si="191"/>
        <v>33.762</v>
      </c>
      <c r="BM386" s="44">
        <f t="shared" ca="1" si="192"/>
        <v>35.526000000000003</v>
      </c>
      <c r="BN386" s="44">
        <f t="shared" ca="1" si="193"/>
        <v>45.769000000000005</v>
      </c>
      <c r="BO386" s="44">
        <f t="shared" ca="1" si="194"/>
        <v>0</v>
      </c>
      <c r="BP386" s="44">
        <f t="shared" ca="1" si="195"/>
        <v>0</v>
      </c>
      <c r="BQ386" s="44">
        <f t="shared" ca="1" si="196"/>
        <v>0</v>
      </c>
      <c r="BR386" s="44">
        <f t="shared" ca="1" si="197"/>
        <v>0</v>
      </c>
      <c r="BS386" s="44">
        <f t="shared" ca="1" si="198"/>
        <v>0</v>
      </c>
      <c r="BT386" s="44">
        <f t="shared" ca="1" si="199"/>
        <v>0</v>
      </c>
      <c r="BU386" s="44">
        <f t="shared" ca="1" si="200"/>
        <v>0</v>
      </c>
      <c r="BV386" s="44">
        <f t="shared" ca="1" si="201"/>
        <v>0</v>
      </c>
      <c r="BW386" s="44">
        <f t="shared" ca="1" si="202"/>
        <v>0</v>
      </c>
      <c r="BX386" s="44">
        <f t="shared" ca="1" si="203"/>
        <v>0</v>
      </c>
      <c r="BY386" s="44">
        <f t="shared" ca="1" si="204"/>
        <v>0</v>
      </c>
      <c r="BZ386" s="44">
        <f t="shared" ca="1" si="205"/>
        <v>0</v>
      </c>
      <c r="CA386" s="44">
        <f t="shared" ca="1" si="206"/>
        <v>0</v>
      </c>
      <c r="CB386" s="44">
        <f t="shared" ca="1" si="207"/>
        <v>0</v>
      </c>
    </row>
    <row r="387" spans="1:80" x14ac:dyDescent="0.25">
      <c r="A387" s="130">
        <v>320</v>
      </c>
      <c r="B387" s="44"/>
      <c r="C387" s="126">
        <f t="shared" ca="1" si="227"/>
        <v>32</v>
      </c>
      <c r="D387" s="126">
        <f t="shared" ca="1" si="227"/>
        <v>32</v>
      </c>
      <c r="E387" s="126">
        <f t="shared" ca="1" si="227"/>
        <v>29</v>
      </c>
      <c r="F387" s="126">
        <f t="shared" ca="1" si="227"/>
        <v>21</v>
      </c>
      <c r="G387" s="126">
        <f t="shared" ca="1" si="227"/>
        <v>16</v>
      </c>
      <c r="H387" s="126">
        <f t="shared" ca="1" si="227"/>
        <v>14</v>
      </c>
      <c r="I387" s="126">
        <f t="shared" ca="1" si="226"/>
        <v>12</v>
      </c>
      <c r="J387" s="126">
        <f t="shared" ca="1" si="226"/>
        <v>11</v>
      </c>
      <c r="K387" s="126">
        <f t="shared" ca="1" si="226"/>
        <v>15</v>
      </c>
      <c r="L387" s="126">
        <f t="shared" ca="1" si="211"/>
        <v>19</v>
      </c>
      <c r="M387" s="126">
        <f t="shared" ca="1" si="211"/>
        <v>20</v>
      </c>
      <c r="N387" s="126">
        <f t="shared" ca="1" si="211"/>
        <v>26</v>
      </c>
      <c r="O387" s="126">
        <f t="shared" ca="1" si="220"/>
        <v>0</v>
      </c>
      <c r="P387" s="126">
        <f t="shared" ca="1" si="221"/>
        <v>0</v>
      </c>
      <c r="Q387" s="126">
        <f t="shared" ca="1" si="222"/>
        <v>0</v>
      </c>
      <c r="R387" s="126">
        <f t="shared" ca="1" si="223"/>
        <v>0</v>
      </c>
      <c r="S387" s="126">
        <f t="shared" ca="1" si="224"/>
        <v>0</v>
      </c>
      <c r="T387" s="126">
        <f t="shared" ca="1" si="225"/>
        <v>0</v>
      </c>
      <c r="U387" s="126">
        <f t="shared" ca="1" si="212"/>
        <v>0</v>
      </c>
      <c r="V387" s="126">
        <f t="shared" ca="1" si="213"/>
        <v>0</v>
      </c>
      <c r="W387" s="126">
        <f t="shared" ca="1" si="214"/>
        <v>0</v>
      </c>
      <c r="X387" s="126">
        <f t="shared" ca="1" si="215"/>
        <v>0</v>
      </c>
      <c r="Y387" s="126">
        <f t="shared" ca="1" si="216"/>
        <v>0</v>
      </c>
      <c r="Z387" s="126">
        <f t="shared" ca="1" si="217"/>
        <v>0</v>
      </c>
      <c r="AA387" s="126">
        <f t="shared" ca="1" si="218"/>
        <v>0</v>
      </c>
      <c r="AB387" s="126">
        <f t="shared" ca="1" si="219"/>
        <v>0</v>
      </c>
      <c r="BC387" s="44">
        <f t="shared" ca="1" si="182"/>
        <v>32.049999999999997</v>
      </c>
      <c r="BD387" s="44">
        <f t="shared" ca="1" si="183"/>
        <v>31.97</v>
      </c>
      <c r="BE387" s="44">
        <f t="shared" ca="1" si="184"/>
        <v>29.36</v>
      </c>
      <c r="BF387" s="44">
        <f t="shared" ca="1" si="185"/>
        <v>20.85</v>
      </c>
      <c r="BG387" s="44">
        <f t="shared" ca="1" si="186"/>
        <v>15.51</v>
      </c>
      <c r="BH387" s="44">
        <f t="shared" ca="1" si="187"/>
        <v>13.97</v>
      </c>
      <c r="BI387" s="44">
        <f t="shared" ca="1" si="188"/>
        <v>11.51</v>
      </c>
      <c r="BJ387" s="44">
        <f t="shared" ca="1" si="189"/>
        <v>10.63</v>
      </c>
      <c r="BK387" s="44">
        <f t="shared" ca="1" si="190"/>
        <v>15.21</v>
      </c>
      <c r="BL387" s="44">
        <f t="shared" ca="1" si="191"/>
        <v>19.25</v>
      </c>
      <c r="BM387" s="44">
        <f t="shared" ca="1" si="192"/>
        <v>19.79</v>
      </c>
      <c r="BN387" s="44">
        <f t="shared" ca="1" si="193"/>
        <v>25.62</v>
      </c>
      <c r="BO387" s="44">
        <f t="shared" ca="1" si="194"/>
        <v>0</v>
      </c>
      <c r="BP387" s="44">
        <f t="shared" ca="1" si="195"/>
        <v>0</v>
      </c>
      <c r="BQ387" s="44">
        <f t="shared" ca="1" si="196"/>
        <v>0</v>
      </c>
      <c r="BR387" s="44">
        <f t="shared" ca="1" si="197"/>
        <v>0</v>
      </c>
      <c r="BS387" s="44">
        <f t="shared" ca="1" si="198"/>
        <v>0</v>
      </c>
      <c r="BT387" s="44">
        <f t="shared" ca="1" si="199"/>
        <v>0</v>
      </c>
      <c r="BU387" s="44">
        <f t="shared" ca="1" si="200"/>
        <v>0</v>
      </c>
      <c r="BV387" s="44">
        <f t="shared" ca="1" si="201"/>
        <v>0</v>
      </c>
      <c r="BW387" s="44">
        <f t="shared" ca="1" si="202"/>
        <v>0</v>
      </c>
      <c r="BX387" s="44">
        <f t="shared" ca="1" si="203"/>
        <v>0</v>
      </c>
      <c r="BY387" s="44">
        <f t="shared" ca="1" si="204"/>
        <v>0</v>
      </c>
      <c r="BZ387" s="44">
        <f t="shared" ca="1" si="205"/>
        <v>0</v>
      </c>
      <c r="CA387" s="44">
        <f t="shared" ca="1" si="206"/>
        <v>0</v>
      </c>
      <c r="CB387" s="44">
        <f t="shared" ca="1" si="207"/>
        <v>0</v>
      </c>
    </row>
  </sheetData>
  <dataConsolidate/>
  <mergeCells count="5">
    <mergeCell ref="A15:A18"/>
    <mergeCell ref="A19:A48"/>
    <mergeCell ref="A50:A61"/>
    <mergeCell ref="C66:N66"/>
    <mergeCell ref="C12:AB12"/>
  </mergeCells>
  <conditionalFormatting sqref="C15:M18">
    <cfRule type="expression" dxfId="20" priority="3">
      <formula>AND(_mes=MATCH(P$14,$P$14:$AA$14,0),_tipo="Mensal")</formula>
    </cfRule>
  </conditionalFormatting>
  <conditionalFormatting sqref="AB15:AB18">
    <cfRule type="expression" dxfId="19" priority="2">
      <formula>AND(_mes=MATCH(AO$14,$P$14:$AA$14,0),_tipo="Mensal")</formula>
    </cfRule>
  </conditionalFormatting>
  <conditionalFormatting sqref="N15:AA18">
    <cfRule type="expression" dxfId="18" priority="1">
      <formula>AND(_mes=MATCH(AA$14,$P$14:$AA$14,0),_tipo="Mensal")</formula>
    </cfRule>
  </conditionalFormatting>
  <dataValidations count="1">
    <dataValidation type="list" allowBlank="1" showInputMessage="1" showErrorMessage="1" sqref="C13:AB13" xr:uid="{8C195D38-257B-4AC9-8E9C-5A378F81717B}">
      <formula1>"E,C"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1FD4858-22B4-4337-A5FD-2CABE4A5A80F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7" id="{4A31A7D4-2960-45F5-A2B4-517E5A629FCE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6" id="{F4E42A34-3EEC-408D-9944-844086797458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5" id="{B8295A09-3EE5-4D4B-BDDD-E15499575BC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4">
    <tabColor theme="9"/>
  </sheetPr>
  <dimension ref="B1:BR743"/>
  <sheetViews>
    <sheetView showGridLines="0" workbookViewId="0"/>
  </sheetViews>
  <sheetFormatPr defaultRowHeight="15" x14ac:dyDescent="0.25"/>
  <cols>
    <col min="3" max="4" width="13.28515625" bestFit="1" customWidth="1"/>
    <col min="5" max="5" width="23.42578125" bestFit="1" customWidth="1"/>
    <col min="6" max="6" width="13.28515625" bestFit="1" customWidth="1"/>
    <col min="7" max="7" width="13.140625" bestFit="1" customWidth="1"/>
    <col min="22" max="22" width="16" bestFit="1" customWidth="1"/>
    <col min="23" max="23" width="10.85546875" bestFit="1" customWidth="1"/>
    <col min="24" max="24" width="10" bestFit="1" customWidth="1"/>
    <col min="25" max="25" width="9" bestFit="1" customWidth="1"/>
    <col min="26" max="26" width="10.42578125" bestFit="1" customWidth="1"/>
    <col min="27" max="27" width="9.42578125" bestFit="1" customWidth="1"/>
    <col min="28" max="28" width="18.140625" customWidth="1"/>
    <col min="29" max="29" width="7.140625" bestFit="1" customWidth="1"/>
    <col min="30" max="30" width="8.28515625" bestFit="1" customWidth="1"/>
    <col min="31" max="31" width="7.28515625" bestFit="1" customWidth="1"/>
    <col min="32" max="32" width="7" bestFit="1" customWidth="1"/>
    <col min="33" max="33" width="8.140625" bestFit="1" customWidth="1"/>
    <col min="34" max="34" width="11.5703125" bestFit="1" customWidth="1"/>
    <col min="35" max="35" width="16" bestFit="1" customWidth="1"/>
    <col min="36" max="36" width="8.28515625" bestFit="1" customWidth="1"/>
    <col min="37" max="37" width="10.28515625" bestFit="1" customWidth="1"/>
    <col min="38" max="38" width="10" bestFit="1" customWidth="1"/>
    <col min="39" max="39" width="9.28515625" bestFit="1" customWidth="1"/>
    <col min="40" max="40" width="16" bestFit="1" customWidth="1"/>
    <col min="41" max="41" width="16.5703125" bestFit="1" customWidth="1"/>
    <col min="42" max="42" width="9.7109375" bestFit="1" customWidth="1"/>
    <col min="43" max="43" width="11.5703125" bestFit="1" customWidth="1"/>
    <col min="44" max="44" width="11.28515625" bestFit="1" customWidth="1"/>
    <col min="45" max="45" width="10.5703125" bestFit="1" customWidth="1"/>
    <col min="46" max="46" width="17.7109375" bestFit="1" customWidth="1"/>
    <col min="47" max="47" width="7.85546875" bestFit="1" customWidth="1"/>
    <col min="48" max="48" width="8.42578125" bestFit="1" customWidth="1"/>
    <col min="49" max="49" width="10.5703125" bestFit="1" customWidth="1"/>
    <col min="50" max="50" width="10.28515625" bestFit="1" customWidth="1"/>
    <col min="51" max="51" width="9.5703125" bestFit="1" customWidth="1"/>
    <col min="52" max="52" width="15" bestFit="1" customWidth="1"/>
    <col min="53" max="53" width="33.85546875" customWidth="1"/>
    <col min="54" max="54" width="32.42578125" customWidth="1"/>
    <col min="55" max="55" width="6.7109375" bestFit="1" customWidth="1"/>
    <col min="56" max="61" width="12" bestFit="1" customWidth="1"/>
    <col min="62" max="63" width="11.5703125" bestFit="1" customWidth="1"/>
    <col min="64" max="67" width="12" bestFit="1" customWidth="1"/>
    <col min="68" max="77" width="13.140625" customWidth="1"/>
    <col min="78" max="78" width="11.5703125" bestFit="1" customWidth="1"/>
    <col min="79" max="82" width="12.28515625" bestFit="1" customWidth="1"/>
    <col min="83" max="83" width="30.140625" customWidth="1"/>
    <col min="84" max="84" width="28.5703125" customWidth="1"/>
    <col min="85" max="85" width="30.140625" customWidth="1"/>
    <col min="86" max="86" width="28.5703125" customWidth="1"/>
    <col min="87" max="87" width="31.5703125" customWidth="1"/>
    <col min="88" max="88" width="30.140625" customWidth="1"/>
    <col min="89" max="89" width="31.5703125" customWidth="1"/>
    <col min="90" max="90" width="30.140625" customWidth="1"/>
    <col min="91" max="91" width="38.5703125" customWidth="1"/>
    <col min="92" max="92" width="37.140625" customWidth="1"/>
    <col min="93" max="93" width="38.5703125" customWidth="1"/>
    <col min="94" max="94" width="37.140625" customWidth="1"/>
    <col min="95" max="95" width="34.28515625" customWidth="1"/>
    <col min="96" max="96" width="32.85546875" customWidth="1"/>
    <col min="97" max="97" width="34.28515625" customWidth="1"/>
    <col min="98" max="98" width="32.85546875" customWidth="1"/>
  </cols>
  <sheetData>
    <row r="1" spans="5:70" x14ac:dyDescent="0.25">
      <c r="V1" s="210" t="str">
        <f ca="1">TEXT(W1-4,  "eeee-mm-dd")</f>
        <v>2023-12-08</v>
      </c>
      <c r="W1" s="210" t="str">
        <f ca="1">TEXT(Prevs!A2-1, "eeee-mm-dd")</f>
        <v>2023-12-12</v>
      </c>
    </row>
    <row r="2" spans="5:70" x14ac:dyDescent="0.25">
      <c r="BB2" t="s">
        <v>759</v>
      </c>
      <c r="BQ2" t="s">
        <v>760</v>
      </c>
    </row>
    <row r="3" spans="5:70" ht="21" x14ac:dyDescent="0.35">
      <c r="E3" s="411">
        <f ca="1">TODAY()</f>
        <v>45273</v>
      </c>
      <c r="V3" t="s">
        <v>807</v>
      </c>
      <c r="W3" t="s">
        <v>808</v>
      </c>
      <c r="X3" t="s">
        <v>809</v>
      </c>
      <c r="Y3" t="s">
        <v>810</v>
      </c>
      <c r="Z3" t="s">
        <v>811</v>
      </c>
      <c r="AA3" t="s">
        <v>812</v>
      </c>
      <c r="AC3" t="s">
        <v>802</v>
      </c>
      <c r="AD3" t="s">
        <v>803</v>
      </c>
      <c r="AE3" t="s">
        <v>804</v>
      </c>
      <c r="AF3" t="s">
        <v>805</v>
      </c>
      <c r="AG3" t="s">
        <v>806</v>
      </c>
      <c r="AI3" t="s">
        <v>813</v>
      </c>
      <c r="AJ3" t="s">
        <v>38</v>
      </c>
      <c r="AK3" t="s">
        <v>814</v>
      </c>
      <c r="AL3" t="s">
        <v>815</v>
      </c>
      <c r="AM3" t="s">
        <v>816</v>
      </c>
      <c r="AN3" t="s">
        <v>817</v>
      </c>
      <c r="AQ3" t="s">
        <v>761</v>
      </c>
      <c r="AR3" s="210">
        <f t="shared" ref="AR3:BB3" ca="1" si="0">AS3-1</f>
        <v>45261</v>
      </c>
      <c r="AS3" s="210">
        <f t="shared" ca="1" si="0"/>
        <v>45262</v>
      </c>
      <c r="AT3" s="210">
        <f t="shared" ca="1" si="0"/>
        <v>45263</v>
      </c>
      <c r="AU3" s="210">
        <f t="shared" ca="1" si="0"/>
        <v>45264</v>
      </c>
      <c r="AV3" s="210">
        <f t="shared" ca="1" si="0"/>
        <v>45265</v>
      </c>
      <c r="AW3" s="210">
        <f t="shared" ca="1" si="0"/>
        <v>45266</v>
      </c>
      <c r="AX3" s="210">
        <f t="shared" ca="1" si="0"/>
        <v>45267</v>
      </c>
      <c r="AY3" s="210">
        <f t="shared" ca="1" si="0"/>
        <v>45268</v>
      </c>
      <c r="AZ3" s="210">
        <f t="shared" ca="1" si="0"/>
        <v>45269</v>
      </c>
      <c r="BA3" s="210">
        <f t="shared" ca="1" si="0"/>
        <v>45270</v>
      </c>
      <c r="BB3" s="210">
        <f t="shared" ca="1" si="0"/>
        <v>45271</v>
      </c>
      <c r="BC3" s="210">
        <f ca="1">Prevs!A2-1</f>
        <v>45272</v>
      </c>
      <c r="BF3" t="s">
        <v>761</v>
      </c>
      <c r="BG3" s="210">
        <f t="shared" ref="BG3:BQ3" ca="1" si="1">BH3-1</f>
        <v>45261</v>
      </c>
      <c r="BH3" s="210">
        <f t="shared" ca="1" si="1"/>
        <v>45262</v>
      </c>
      <c r="BI3" s="210">
        <f t="shared" ca="1" si="1"/>
        <v>45263</v>
      </c>
      <c r="BJ3" s="210">
        <f t="shared" ca="1" si="1"/>
        <v>45264</v>
      </c>
      <c r="BK3" s="210">
        <f t="shared" ca="1" si="1"/>
        <v>45265</v>
      </c>
      <c r="BL3" s="210">
        <f t="shared" ca="1" si="1"/>
        <v>45266</v>
      </c>
      <c r="BM3" s="210">
        <f t="shared" ca="1" si="1"/>
        <v>45267</v>
      </c>
      <c r="BN3" s="210">
        <f t="shared" ca="1" si="1"/>
        <v>45268</v>
      </c>
      <c r="BO3" s="210">
        <f t="shared" ca="1" si="1"/>
        <v>45269</v>
      </c>
      <c r="BP3" s="210">
        <f t="shared" ca="1" si="1"/>
        <v>45270</v>
      </c>
      <c r="BQ3" s="210">
        <f t="shared" ca="1" si="1"/>
        <v>45271</v>
      </c>
      <c r="BR3" s="210">
        <f ca="1">Prevs!A2-1</f>
        <v>45272</v>
      </c>
    </row>
    <row r="4" spans="5:70" x14ac:dyDescent="0.25">
      <c r="V4" s="406"/>
      <c r="W4" s="210"/>
      <c r="X4" s="168"/>
      <c r="Y4" s="168"/>
      <c r="Z4" s="168"/>
      <c r="AA4" s="168"/>
      <c r="AI4" s="406"/>
      <c r="AN4" s="406"/>
      <c r="AP4">
        <v>1</v>
      </c>
      <c r="AR4">
        <f ca="1">SUMIFS(Tabela_Consulta_de_ACOMPH[Vaz_nat],Tabela_Consulta_de_ACOMPH[Data],AR$3,Tabela_Consulta_de_ACOMPH[Posto],$AP4)</f>
        <v>0</v>
      </c>
      <c r="AS4">
        <f ca="1">SUMIFS(Tabela_Consulta_de_ACOMPH[Vaz_nat],Tabela_Consulta_de_ACOMPH[Data],AS$3,Tabela_Consulta_de_ACOMPH[Posto],$AP4)</f>
        <v>0</v>
      </c>
      <c r="AT4">
        <f ca="1">SUMIFS(Tabela_Consulta_de_ACOMPH[Vaz_nat],Tabela_Consulta_de_ACOMPH[Data],AT$3,Tabela_Consulta_de_ACOMPH[Posto],$AP4)</f>
        <v>0</v>
      </c>
      <c r="AU4">
        <f ca="1">SUMIFS(Tabela_Consulta_de_ACOMPH[Vaz_nat],Tabela_Consulta_de_ACOMPH[Data],AU$3,Tabela_Consulta_de_ACOMPH[Posto],$AP4)</f>
        <v>0</v>
      </c>
      <c r="AV4">
        <f ca="1">SUMIFS(Tabela_Consulta_de_ACOMPH[Vaz_nat],Tabela_Consulta_de_ACOMPH[Data],AV$3,Tabela_Consulta_de_ACOMPH[Posto],$AP4)</f>
        <v>0</v>
      </c>
      <c r="AW4">
        <f ca="1">SUMIFS(Tabela_Consulta_de_ACOMPH[Vaz_nat],Tabela_Consulta_de_ACOMPH[Data],AW$3,Tabela_Consulta_de_ACOMPH[Posto],$AP4)</f>
        <v>0</v>
      </c>
      <c r="AX4">
        <f ca="1">SUMIFS(Tabela_Consulta_de_ACOMPH[Vaz_nat],Tabela_Consulta_de_ACOMPH[Data],AX$3,Tabela_Consulta_de_ACOMPH[Posto],$AP4)</f>
        <v>0</v>
      </c>
      <c r="AY4">
        <f ca="1">SUMIFS(Tabela_Consulta_de_ACOMPH[Vaz_nat],Tabela_Consulta_de_ACOMPH[Data],AY$3,Tabela_Consulta_de_ACOMPH[Posto],$AP4)</f>
        <v>0</v>
      </c>
      <c r="AZ4">
        <f ca="1">SUMIFS(Tabela_Consulta_de_ACOMPH[Vaz_nat],Tabela_Consulta_de_ACOMPH[Data],AZ$3,Tabela_Consulta_de_ACOMPH[Posto],$AP4)</f>
        <v>0</v>
      </c>
      <c r="BA4">
        <f ca="1">SUMIFS(Tabela_Consulta_de_ACOMPH[Vaz_nat],Tabela_Consulta_de_ACOMPH[Data],BA$3,Tabela_Consulta_de_ACOMPH[Posto],$AP4)</f>
        <v>0</v>
      </c>
      <c r="BB4">
        <f ca="1">SUMIFS(Tabela_Consulta_de_ACOMPH[Vaz_nat],Tabela_Consulta_de_ACOMPH[Data],BB$3,Tabela_Consulta_de_ACOMPH[Posto],$AP4)</f>
        <v>0</v>
      </c>
      <c r="BC4">
        <f ca="1">SUMIFS(Tabela_Consulta_de_ACOMPH[Vaz_nat],Tabela_Consulta_de_ACOMPH[Data],BC$3,Tabela_Consulta_de_ACOMPH[Posto],$AP4)</f>
        <v>0</v>
      </c>
      <c r="BE4">
        <v>1</v>
      </c>
      <c r="BG4">
        <f ca="1">SUMIFS(Tabela_Consulta_RDH[Column3],Tabela_Consulta_RDH[Column1],BG$3,Tabela_Consulta_RDH[Column2],$BE4)</f>
        <v>0</v>
      </c>
      <c r="BH4">
        <f ca="1">SUMIFS(Tabela_Consulta_RDH[Column3],Tabela_Consulta_RDH[Column1],BH$3,Tabela_Consulta_RDH[Column2],$BE4)</f>
        <v>0</v>
      </c>
      <c r="BI4">
        <f ca="1">SUMIFS(Tabela_Consulta_RDH[Column3],Tabela_Consulta_RDH[Column1],BI$3,Tabela_Consulta_RDH[Column2],$BE4)</f>
        <v>0</v>
      </c>
      <c r="BJ4">
        <f ca="1">SUMIFS(Tabela_Consulta_RDH[Column3],Tabela_Consulta_RDH[Column1],BJ$3,Tabela_Consulta_RDH[Column2],$BE4)</f>
        <v>0</v>
      </c>
      <c r="BK4">
        <f ca="1">SUMIFS(Tabela_Consulta_RDH[Column3],Tabela_Consulta_RDH[Column1],BK$3,Tabela_Consulta_RDH[Column2],$BE4)</f>
        <v>0</v>
      </c>
      <c r="BL4">
        <f ca="1">SUMIFS(Tabela_Consulta_RDH[Column3],Tabela_Consulta_RDH[Column1],BL$3,Tabela_Consulta_RDH[Column2],$BE4)</f>
        <v>0</v>
      </c>
      <c r="BM4">
        <f ca="1">SUMIFS(Tabela_Consulta_RDH[Column3],Tabela_Consulta_RDH[Column1],BM$3,Tabela_Consulta_RDH[Column2],$BE4)</f>
        <v>0</v>
      </c>
      <c r="BN4">
        <f ca="1">SUMIFS(Tabela_Consulta_RDH[Column3],Tabela_Consulta_RDH[Column1],BN$3,Tabela_Consulta_RDH[Column2],$BE4)</f>
        <v>0</v>
      </c>
      <c r="BO4">
        <f ca="1">SUMIFS(Tabela_Consulta_RDH[Column3],Tabela_Consulta_RDH[Column1],BO$3,Tabela_Consulta_RDH[Column2],$BE4)</f>
        <v>0</v>
      </c>
      <c r="BP4">
        <f ca="1">SUMIFS(Tabela_Consulta_RDH[Column3],Tabela_Consulta_RDH[Column1],BP$3,Tabela_Consulta_RDH[Column2],$BE4)</f>
        <v>0</v>
      </c>
      <c r="BQ4">
        <f ca="1">SUMIFS(Tabela_Consulta_RDH[Column3],Tabela_Consulta_RDH[Column1],BQ$3,Tabela_Consulta_RDH[Column2],$BE4)</f>
        <v>0</v>
      </c>
      <c r="BR4">
        <f ca="1">SUMIFS(Tabela_Consulta_RDH[Column3],Tabela_Consulta_RDH[Column1],BR$3,Tabela_Consulta_RDH[Column2],$BE4)</f>
        <v>0</v>
      </c>
    </row>
    <row r="5" spans="5:70" x14ac:dyDescent="0.25">
      <c r="V5" s="406"/>
      <c r="W5" s="210"/>
      <c r="X5" s="168"/>
      <c r="Y5" s="168"/>
      <c r="Z5" s="168"/>
      <c r="AA5" s="168"/>
      <c r="AI5" s="406"/>
      <c r="AN5" s="406"/>
      <c r="AP5">
        <v>2</v>
      </c>
      <c r="AR5">
        <f ca="1">SUMIFS(Tabela_Consulta_de_ACOMPH[Vaz_nat],Tabela_Consulta_de_ACOMPH[Data],AR$3,Tabela_Consulta_de_ACOMPH[Posto],$AP5)</f>
        <v>0</v>
      </c>
      <c r="AS5">
        <f ca="1">SUMIFS(Tabela_Consulta_de_ACOMPH[Vaz_nat],Tabela_Consulta_de_ACOMPH[Data],AS$3,Tabela_Consulta_de_ACOMPH[Posto],$AP5)</f>
        <v>0</v>
      </c>
      <c r="AT5">
        <f ca="1">SUMIFS(Tabela_Consulta_de_ACOMPH[Vaz_nat],Tabela_Consulta_de_ACOMPH[Data],AT$3,Tabela_Consulta_de_ACOMPH[Posto],$AP5)</f>
        <v>0</v>
      </c>
      <c r="AU5">
        <f ca="1">SUMIFS(Tabela_Consulta_de_ACOMPH[Vaz_nat],Tabela_Consulta_de_ACOMPH[Data],AU$3,Tabela_Consulta_de_ACOMPH[Posto],$AP5)</f>
        <v>0</v>
      </c>
      <c r="AV5">
        <f ca="1">SUMIFS(Tabela_Consulta_de_ACOMPH[Vaz_nat],Tabela_Consulta_de_ACOMPH[Data],AV$3,Tabela_Consulta_de_ACOMPH[Posto],$AP5)</f>
        <v>0</v>
      </c>
      <c r="AW5">
        <f ca="1">SUMIFS(Tabela_Consulta_de_ACOMPH[Vaz_nat],Tabela_Consulta_de_ACOMPH[Data],AW$3,Tabela_Consulta_de_ACOMPH[Posto],$AP5)</f>
        <v>0</v>
      </c>
      <c r="AX5">
        <f ca="1">SUMIFS(Tabela_Consulta_de_ACOMPH[Vaz_nat],Tabela_Consulta_de_ACOMPH[Data],AX$3,Tabela_Consulta_de_ACOMPH[Posto],$AP5)</f>
        <v>0</v>
      </c>
      <c r="AY5">
        <f ca="1">SUMIFS(Tabela_Consulta_de_ACOMPH[Vaz_nat],Tabela_Consulta_de_ACOMPH[Data],AY$3,Tabela_Consulta_de_ACOMPH[Posto],$AP5)</f>
        <v>0</v>
      </c>
      <c r="AZ5">
        <f ca="1">SUMIFS(Tabela_Consulta_de_ACOMPH[Vaz_nat],Tabela_Consulta_de_ACOMPH[Data],AZ$3,Tabela_Consulta_de_ACOMPH[Posto],$AP5)</f>
        <v>0</v>
      </c>
      <c r="BA5">
        <f ca="1">SUMIFS(Tabela_Consulta_de_ACOMPH[Vaz_nat],Tabela_Consulta_de_ACOMPH[Data],BA$3,Tabela_Consulta_de_ACOMPH[Posto],$AP5)</f>
        <v>0</v>
      </c>
      <c r="BB5">
        <f ca="1">SUMIFS(Tabela_Consulta_de_ACOMPH[Vaz_nat],Tabela_Consulta_de_ACOMPH[Data],BB$3,Tabela_Consulta_de_ACOMPH[Posto],$AP5)</f>
        <v>0</v>
      </c>
      <c r="BC5">
        <f ca="1">SUMIFS(Tabela_Consulta_de_ACOMPH[Vaz_nat],Tabela_Consulta_de_ACOMPH[Data],BC$3,Tabela_Consulta_de_ACOMPH[Posto],$AP5)</f>
        <v>0</v>
      </c>
      <c r="BE5">
        <v>2</v>
      </c>
      <c r="BG5">
        <f ca="1">SUMIFS(Tabela_Consulta_RDH[Column3],Tabela_Consulta_RDH[Column1],BG$3,Tabela_Consulta_RDH[Column2],$BE5)</f>
        <v>0</v>
      </c>
      <c r="BH5">
        <f ca="1">SUMIFS(Tabela_Consulta_RDH[Column3],Tabela_Consulta_RDH[Column1],BH$3,Tabela_Consulta_RDH[Column2],$BE5)</f>
        <v>0</v>
      </c>
      <c r="BI5">
        <f ca="1">SUMIFS(Tabela_Consulta_RDH[Column3],Tabela_Consulta_RDH[Column1],BI$3,Tabela_Consulta_RDH[Column2],$BE5)</f>
        <v>0</v>
      </c>
      <c r="BJ5">
        <f ca="1">SUMIFS(Tabela_Consulta_RDH[Column3],Tabela_Consulta_RDH[Column1],BJ$3,Tabela_Consulta_RDH[Column2],$BE5)</f>
        <v>0</v>
      </c>
      <c r="BK5">
        <f ca="1">SUMIFS(Tabela_Consulta_RDH[Column3],Tabela_Consulta_RDH[Column1],BK$3,Tabela_Consulta_RDH[Column2],$BE5)</f>
        <v>0</v>
      </c>
      <c r="BL5">
        <f ca="1">SUMIFS(Tabela_Consulta_RDH[Column3],Tabela_Consulta_RDH[Column1],BL$3,Tabela_Consulta_RDH[Column2],$BE5)</f>
        <v>0</v>
      </c>
      <c r="BM5">
        <f ca="1">SUMIFS(Tabela_Consulta_RDH[Column3],Tabela_Consulta_RDH[Column1],BM$3,Tabela_Consulta_RDH[Column2],$BE5)</f>
        <v>0</v>
      </c>
      <c r="BN5">
        <f ca="1">SUMIFS(Tabela_Consulta_RDH[Column3],Tabela_Consulta_RDH[Column1],BN$3,Tabela_Consulta_RDH[Column2],$BE5)</f>
        <v>0</v>
      </c>
      <c r="BO5">
        <f ca="1">SUMIFS(Tabela_Consulta_RDH[Column3],Tabela_Consulta_RDH[Column1],BO$3,Tabela_Consulta_RDH[Column2],$BE5)</f>
        <v>0</v>
      </c>
      <c r="BP5">
        <f ca="1">SUMIFS(Tabela_Consulta_RDH[Column3],Tabela_Consulta_RDH[Column1],BP$3,Tabela_Consulta_RDH[Column2],$BE5)</f>
        <v>0</v>
      </c>
      <c r="BQ5">
        <f ca="1">SUMIFS(Tabela_Consulta_RDH[Column3],Tabela_Consulta_RDH[Column1],BQ$3,Tabela_Consulta_RDH[Column2],$BE5)</f>
        <v>0</v>
      </c>
      <c r="BR5">
        <f ca="1">SUMIFS(Tabela_Consulta_RDH[Column3],Tabela_Consulta_RDH[Column1],BR$3,Tabela_Consulta_RDH[Column2],$BE5)</f>
        <v>0</v>
      </c>
    </row>
    <row r="6" spans="5:70" x14ac:dyDescent="0.25">
      <c r="V6" s="406"/>
      <c r="W6" s="210"/>
      <c r="X6" s="168"/>
      <c r="Y6" s="168"/>
      <c r="Z6" s="168"/>
      <c r="AA6" s="168"/>
      <c r="AI6" s="406"/>
      <c r="AN6" s="406"/>
      <c r="AP6">
        <v>3</v>
      </c>
      <c r="AR6">
        <f ca="1">SUMIFS(Tabela_Consulta_de_ACOMPH[Vaz_nat],Tabela_Consulta_de_ACOMPH[Data],AR$3,Tabela_Consulta_de_ACOMPH[Posto],$AP6)</f>
        <v>0</v>
      </c>
      <c r="AS6">
        <f ca="1">SUMIFS(Tabela_Consulta_de_ACOMPH[Vaz_nat],Tabela_Consulta_de_ACOMPH[Data],AS$3,Tabela_Consulta_de_ACOMPH[Posto],$AP6)</f>
        <v>0</v>
      </c>
      <c r="AT6">
        <f ca="1">SUMIFS(Tabela_Consulta_de_ACOMPH[Vaz_nat],Tabela_Consulta_de_ACOMPH[Data],AT$3,Tabela_Consulta_de_ACOMPH[Posto],$AP6)</f>
        <v>0</v>
      </c>
      <c r="AU6">
        <f ca="1">SUMIFS(Tabela_Consulta_de_ACOMPH[Vaz_nat],Tabela_Consulta_de_ACOMPH[Data],AU$3,Tabela_Consulta_de_ACOMPH[Posto],$AP6)</f>
        <v>0</v>
      </c>
      <c r="AV6">
        <f ca="1">SUMIFS(Tabela_Consulta_de_ACOMPH[Vaz_nat],Tabela_Consulta_de_ACOMPH[Data],AV$3,Tabela_Consulta_de_ACOMPH[Posto],$AP6)</f>
        <v>0</v>
      </c>
      <c r="AW6">
        <f ca="1">SUMIFS(Tabela_Consulta_de_ACOMPH[Vaz_nat],Tabela_Consulta_de_ACOMPH[Data],AW$3,Tabela_Consulta_de_ACOMPH[Posto],$AP6)</f>
        <v>0</v>
      </c>
      <c r="AX6">
        <f ca="1">SUMIFS(Tabela_Consulta_de_ACOMPH[Vaz_nat],Tabela_Consulta_de_ACOMPH[Data],AX$3,Tabela_Consulta_de_ACOMPH[Posto],$AP6)</f>
        <v>0</v>
      </c>
      <c r="AY6">
        <f ca="1">SUMIFS(Tabela_Consulta_de_ACOMPH[Vaz_nat],Tabela_Consulta_de_ACOMPH[Data],AY$3,Tabela_Consulta_de_ACOMPH[Posto],$AP6)</f>
        <v>0</v>
      </c>
      <c r="AZ6">
        <f ca="1">SUMIFS(Tabela_Consulta_de_ACOMPH[Vaz_nat],Tabela_Consulta_de_ACOMPH[Data],AZ$3,Tabela_Consulta_de_ACOMPH[Posto],$AP6)</f>
        <v>0</v>
      </c>
      <c r="BA6">
        <f ca="1">SUMIFS(Tabela_Consulta_de_ACOMPH[Vaz_nat],Tabela_Consulta_de_ACOMPH[Data],BA$3,Tabela_Consulta_de_ACOMPH[Posto],$AP6)</f>
        <v>0</v>
      </c>
      <c r="BB6">
        <f ca="1">SUMIFS(Tabela_Consulta_de_ACOMPH[Vaz_nat],Tabela_Consulta_de_ACOMPH[Data],BB$3,Tabela_Consulta_de_ACOMPH[Posto],$AP6)</f>
        <v>0</v>
      </c>
      <c r="BC6">
        <f ca="1">SUMIFS(Tabela_Consulta_de_ACOMPH[Vaz_nat],Tabela_Consulta_de_ACOMPH[Data],BC$3,Tabela_Consulta_de_ACOMPH[Posto],$AP6)</f>
        <v>0</v>
      </c>
      <c r="BE6">
        <v>3</v>
      </c>
      <c r="BG6">
        <f ca="1">SUMIFS(Tabela_Consulta_RDH[Column3],Tabela_Consulta_RDH[Column1],BG$3,Tabela_Consulta_RDH[Column2],$BE6)</f>
        <v>0</v>
      </c>
      <c r="BH6">
        <f ca="1">SUMIFS(Tabela_Consulta_RDH[Column3],Tabela_Consulta_RDH[Column1],BH$3,Tabela_Consulta_RDH[Column2],$BE6)</f>
        <v>0</v>
      </c>
      <c r="BI6">
        <f ca="1">SUMIFS(Tabela_Consulta_RDH[Column3],Tabela_Consulta_RDH[Column1],BI$3,Tabela_Consulta_RDH[Column2],$BE6)</f>
        <v>0</v>
      </c>
      <c r="BJ6">
        <f ca="1">SUMIFS(Tabela_Consulta_RDH[Column3],Tabela_Consulta_RDH[Column1],BJ$3,Tabela_Consulta_RDH[Column2],$BE6)</f>
        <v>0</v>
      </c>
      <c r="BK6">
        <f ca="1">SUMIFS(Tabela_Consulta_RDH[Column3],Tabela_Consulta_RDH[Column1],BK$3,Tabela_Consulta_RDH[Column2],$BE6)</f>
        <v>0</v>
      </c>
      <c r="BL6">
        <f ca="1">SUMIFS(Tabela_Consulta_RDH[Column3],Tabela_Consulta_RDH[Column1],BL$3,Tabela_Consulta_RDH[Column2],$BE6)</f>
        <v>0</v>
      </c>
      <c r="BM6">
        <f ca="1">SUMIFS(Tabela_Consulta_RDH[Column3],Tabela_Consulta_RDH[Column1],BM$3,Tabela_Consulta_RDH[Column2],$BE6)</f>
        <v>0</v>
      </c>
      <c r="BN6">
        <f ca="1">SUMIFS(Tabela_Consulta_RDH[Column3],Tabela_Consulta_RDH[Column1],BN$3,Tabela_Consulta_RDH[Column2],$BE6)</f>
        <v>0</v>
      </c>
      <c r="BO6">
        <f ca="1">SUMIFS(Tabela_Consulta_RDH[Column3],Tabela_Consulta_RDH[Column1],BO$3,Tabela_Consulta_RDH[Column2],$BE6)</f>
        <v>0</v>
      </c>
      <c r="BP6">
        <f ca="1">SUMIFS(Tabela_Consulta_RDH[Column3],Tabela_Consulta_RDH[Column1],BP$3,Tabela_Consulta_RDH[Column2],$BE6)</f>
        <v>0</v>
      </c>
      <c r="BQ6">
        <f ca="1">SUMIFS(Tabela_Consulta_RDH[Column3],Tabela_Consulta_RDH[Column1],BQ$3,Tabela_Consulta_RDH[Column2],$BE6)</f>
        <v>0</v>
      </c>
      <c r="BR6">
        <f ca="1">SUMIFS(Tabela_Consulta_RDH[Column3],Tabela_Consulta_RDH[Column1],BR$3,Tabela_Consulta_RDH[Column2],$BE6)</f>
        <v>0</v>
      </c>
    </row>
    <row r="7" spans="5:70" x14ac:dyDescent="0.25">
      <c r="V7" s="406"/>
      <c r="W7" s="210"/>
      <c r="X7" s="168"/>
      <c r="Y7" s="168"/>
      <c r="Z7" s="168"/>
      <c r="AA7" s="168"/>
      <c r="AI7" s="406"/>
      <c r="AN7" s="406"/>
      <c r="AP7">
        <v>4</v>
      </c>
      <c r="AR7">
        <f ca="1">SUMIFS(Tabela_Consulta_de_ACOMPH[Vaz_nat],Tabela_Consulta_de_ACOMPH[Data],AR$3,Tabela_Consulta_de_ACOMPH[Posto],$AP7)</f>
        <v>0</v>
      </c>
      <c r="AS7">
        <f ca="1">SUMIFS(Tabela_Consulta_de_ACOMPH[Vaz_nat],Tabela_Consulta_de_ACOMPH[Data],AS$3,Tabela_Consulta_de_ACOMPH[Posto],$AP7)</f>
        <v>0</v>
      </c>
      <c r="AT7">
        <f ca="1">SUMIFS(Tabela_Consulta_de_ACOMPH[Vaz_nat],Tabela_Consulta_de_ACOMPH[Data],AT$3,Tabela_Consulta_de_ACOMPH[Posto],$AP7)</f>
        <v>0</v>
      </c>
      <c r="AU7">
        <f ca="1">SUMIFS(Tabela_Consulta_de_ACOMPH[Vaz_nat],Tabela_Consulta_de_ACOMPH[Data],AU$3,Tabela_Consulta_de_ACOMPH[Posto],$AP7)</f>
        <v>0</v>
      </c>
      <c r="AV7">
        <f ca="1">SUMIFS(Tabela_Consulta_de_ACOMPH[Vaz_nat],Tabela_Consulta_de_ACOMPH[Data],AV$3,Tabela_Consulta_de_ACOMPH[Posto],$AP7)</f>
        <v>0</v>
      </c>
      <c r="AW7">
        <f ca="1">SUMIFS(Tabela_Consulta_de_ACOMPH[Vaz_nat],Tabela_Consulta_de_ACOMPH[Data],AW$3,Tabela_Consulta_de_ACOMPH[Posto],$AP7)</f>
        <v>0</v>
      </c>
      <c r="AX7">
        <f ca="1">SUMIFS(Tabela_Consulta_de_ACOMPH[Vaz_nat],Tabela_Consulta_de_ACOMPH[Data],AX$3,Tabela_Consulta_de_ACOMPH[Posto],$AP7)</f>
        <v>0</v>
      </c>
      <c r="AY7">
        <f ca="1">SUMIFS(Tabela_Consulta_de_ACOMPH[Vaz_nat],Tabela_Consulta_de_ACOMPH[Data],AY$3,Tabela_Consulta_de_ACOMPH[Posto],$AP7)</f>
        <v>0</v>
      </c>
      <c r="AZ7">
        <f ca="1">SUMIFS(Tabela_Consulta_de_ACOMPH[Vaz_nat],Tabela_Consulta_de_ACOMPH[Data],AZ$3,Tabela_Consulta_de_ACOMPH[Posto],$AP7)</f>
        <v>0</v>
      </c>
      <c r="BA7">
        <f ca="1">SUMIFS(Tabela_Consulta_de_ACOMPH[Vaz_nat],Tabela_Consulta_de_ACOMPH[Data],BA$3,Tabela_Consulta_de_ACOMPH[Posto],$AP7)</f>
        <v>0</v>
      </c>
      <c r="BB7">
        <f ca="1">SUMIFS(Tabela_Consulta_de_ACOMPH[Vaz_nat],Tabela_Consulta_de_ACOMPH[Data],BB$3,Tabela_Consulta_de_ACOMPH[Posto],$AP7)</f>
        <v>0</v>
      </c>
      <c r="BC7">
        <f ca="1">SUMIFS(Tabela_Consulta_de_ACOMPH[Vaz_nat],Tabela_Consulta_de_ACOMPH[Data],BC$3,Tabela_Consulta_de_ACOMPH[Posto],$AP7)</f>
        <v>0</v>
      </c>
      <c r="BE7">
        <v>4</v>
      </c>
      <c r="BG7">
        <f ca="1">SUMIFS(Tabela_Consulta_RDH[Column3],Tabela_Consulta_RDH[Column1],BG$3,Tabela_Consulta_RDH[Column2],$BE7)</f>
        <v>0</v>
      </c>
      <c r="BH7">
        <f ca="1">SUMIFS(Tabela_Consulta_RDH[Column3],Tabela_Consulta_RDH[Column1],BH$3,Tabela_Consulta_RDH[Column2],$BE7)</f>
        <v>0</v>
      </c>
      <c r="BI7">
        <f ca="1">SUMIFS(Tabela_Consulta_RDH[Column3],Tabela_Consulta_RDH[Column1],BI$3,Tabela_Consulta_RDH[Column2],$BE7)</f>
        <v>0</v>
      </c>
      <c r="BJ7">
        <f ca="1">SUMIFS(Tabela_Consulta_RDH[Column3],Tabela_Consulta_RDH[Column1],BJ$3,Tabela_Consulta_RDH[Column2],$BE7)</f>
        <v>0</v>
      </c>
      <c r="BK7">
        <f ca="1">SUMIFS(Tabela_Consulta_RDH[Column3],Tabela_Consulta_RDH[Column1],BK$3,Tabela_Consulta_RDH[Column2],$BE7)</f>
        <v>0</v>
      </c>
      <c r="BL7">
        <f ca="1">SUMIFS(Tabela_Consulta_RDH[Column3],Tabela_Consulta_RDH[Column1],BL$3,Tabela_Consulta_RDH[Column2],$BE7)</f>
        <v>0</v>
      </c>
      <c r="BM7">
        <f ca="1">SUMIFS(Tabela_Consulta_RDH[Column3],Tabela_Consulta_RDH[Column1],BM$3,Tabela_Consulta_RDH[Column2],$BE7)</f>
        <v>0</v>
      </c>
      <c r="BN7">
        <f ca="1">SUMIFS(Tabela_Consulta_RDH[Column3],Tabela_Consulta_RDH[Column1],BN$3,Tabela_Consulta_RDH[Column2],$BE7)</f>
        <v>0</v>
      </c>
      <c r="BO7">
        <f ca="1">SUMIFS(Tabela_Consulta_RDH[Column3],Tabela_Consulta_RDH[Column1],BO$3,Tabela_Consulta_RDH[Column2],$BE7)</f>
        <v>0</v>
      </c>
      <c r="BP7">
        <f ca="1">SUMIFS(Tabela_Consulta_RDH[Column3],Tabela_Consulta_RDH[Column1],BP$3,Tabela_Consulta_RDH[Column2],$BE7)</f>
        <v>0</v>
      </c>
      <c r="BQ7">
        <f ca="1">SUMIFS(Tabela_Consulta_RDH[Column3],Tabela_Consulta_RDH[Column1],BQ$3,Tabela_Consulta_RDH[Column2],$BE7)</f>
        <v>0</v>
      </c>
      <c r="BR7">
        <f ca="1">SUMIFS(Tabela_Consulta_RDH[Column3],Tabela_Consulta_RDH[Column1],BR$3,Tabela_Consulta_RDH[Column2],$BE7)</f>
        <v>0</v>
      </c>
    </row>
    <row r="8" spans="5:70" x14ac:dyDescent="0.25">
      <c r="V8" s="406"/>
      <c r="W8" s="210"/>
      <c r="X8" s="168"/>
      <c r="Y8" s="168"/>
      <c r="Z8" s="168"/>
      <c r="AA8" s="168"/>
      <c r="AI8" s="406"/>
      <c r="AN8" s="406"/>
      <c r="AP8">
        <v>5</v>
      </c>
      <c r="AR8">
        <f ca="1">SUMIFS(Tabela_Consulta_de_ACOMPH[Vaz_nat],Tabela_Consulta_de_ACOMPH[Data],AR$3,Tabela_Consulta_de_ACOMPH[Posto],$AP8)</f>
        <v>0</v>
      </c>
      <c r="AS8">
        <f ca="1">SUMIFS(Tabela_Consulta_de_ACOMPH[Vaz_nat],Tabela_Consulta_de_ACOMPH[Data],AS$3,Tabela_Consulta_de_ACOMPH[Posto],$AP8)</f>
        <v>0</v>
      </c>
      <c r="AT8">
        <f ca="1">SUMIFS(Tabela_Consulta_de_ACOMPH[Vaz_nat],Tabela_Consulta_de_ACOMPH[Data],AT$3,Tabela_Consulta_de_ACOMPH[Posto],$AP8)</f>
        <v>0</v>
      </c>
      <c r="AU8">
        <f ca="1">SUMIFS(Tabela_Consulta_de_ACOMPH[Vaz_nat],Tabela_Consulta_de_ACOMPH[Data],AU$3,Tabela_Consulta_de_ACOMPH[Posto],$AP8)</f>
        <v>0</v>
      </c>
      <c r="AV8">
        <f ca="1">SUMIFS(Tabela_Consulta_de_ACOMPH[Vaz_nat],Tabela_Consulta_de_ACOMPH[Data],AV$3,Tabela_Consulta_de_ACOMPH[Posto],$AP8)</f>
        <v>0</v>
      </c>
      <c r="AW8">
        <f ca="1">SUMIFS(Tabela_Consulta_de_ACOMPH[Vaz_nat],Tabela_Consulta_de_ACOMPH[Data],AW$3,Tabela_Consulta_de_ACOMPH[Posto],$AP8)</f>
        <v>0</v>
      </c>
      <c r="AX8">
        <f ca="1">SUMIFS(Tabela_Consulta_de_ACOMPH[Vaz_nat],Tabela_Consulta_de_ACOMPH[Data],AX$3,Tabela_Consulta_de_ACOMPH[Posto],$AP8)</f>
        <v>0</v>
      </c>
      <c r="AY8">
        <f ca="1">SUMIFS(Tabela_Consulta_de_ACOMPH[Vaz_nat],Tabela_Consulta_de_ACOMPH[Data],AY$3,Tabela_Consulta_de_ACOMPH[Posto],$AP8)</f>
        <v>0</v>
      </c>
      <c r="AZ8">
        <f ca="1">SUMIFS(Tabela_Consulta_de_ACOMPH[Vaz_nat],Tabela_Consulta_de_ACOMPH[Data],AZ$3,Tabela_Consulta_de_ACOMPH[Posto],$AP8)</f>
        <v>0</v>
      </c>
      <c r="BA8">
        <f ca="1">SUMIFS(Tabela_Consulta_de_ACOMPH[Vaz_nat],Tabela_Consulta_de_ACOMPH[Data],BA$3,Tabela_Consulta_de_ACOMPH[Posto],$AP8)</f>
        <v>0</v>
      </c>
      <c r="BB8">
        <f ca="1">SUMIFS(Tabela_Consulta_de_ACOMPH[Vaz_nat],Tabela_Consulta_de_ACOMPH[Data],BB$3,Tabela_Consulta_de_ACOMPH[Posto],$AP8)</f>
        <v>0</v>
      </c>
      <c r="BC8">
        <f ca="1">SUMIFS(Tabela_Consulta_de_ACOMPH[Vaz_nat],Tabela_Consulta_de_ACOMPH[Data],BC$3,Tabela_Consulta_de_ACOMPH[Posto],$AP8)</f>
        <v>0</v>
      </c>
      <c r="BE8">
        <v>5</v>
      </c>
      <c r="BG8">
        <f ca="1">SUMIFS(Tabela_Consulta_RDH[Column3],Tabela_Consulta_RDH[Column1],BG$3,Tabela_Consulta_RDH[Column2],$BE8)</f>
        <v>0</v>
      </c>
      <c r="BH8">
        <f ca="1">SUMIFS(Tabela_Consulta_RDH[Column3],Tabela_Consulta_RDH[Column1],BH$3,Tabela_Consulta_RDH[Column2],$BE8)</f>
        <v>0</v>
      </c>
      <c r="BI8">
        <f ca="1">SUMIFS(Tabela_Consulta_RDH[Column3],Tabela_Consulta_RDH[Column1],BI$3,Tabela_Consulta_RDH[Column2],$BE8)</f>
        <v>0</v>
      </c>
      <c r="BJ8">
        <f ca="1">SUMIFS(Tabela_Consulta_RDH[Column3],Tabela_Consulta_RDH[Column1],BJ$3,Tabela_Consulta_RDH[Column2],$BE8)</f>
        <v>0</v>
      </c>
      <c r="BK8">
        <f ca="1">SUMIFS(Tabela_Consulta_RDH[Column3],Tabela_Consulta_RDH[Column1],BK$3,Tabela_Consulta_RDH[Column2],$BE8)</f>
        <v>0</v>
      </c>
      <c r="BL8">
        <f ca="1">SUMIFS(Tabela_Consulta_RDH[Column3],Tabela_Consulta_RDH[Column1],BL$3,Tabela_Consulta_RDH[Column2],$BE8)</f>
        <v>0</v>
      </c>
      <c r="BM8">
        <f ca="1">SUMIFS(Tabela_Consulta_RDH[Column3],Tabela_Consulta_RDH[Column1],BM$3,Tabela_Consulta_RDH[Column2],$BE8)</f>
        <v>0</v>
      </c>
      <c r="BN8">
        <f ca="1">SUMIFS(Tabela_Consulta_RDH[Column3],Tabela_Consulta_RDH[Column1],BN$3,Tabela_Consulta_RDH[Column2],$BE8)</f>
        <v>0</v>
      </c>
      <c r="BO8">
        <f ca="1">SUMIFS(Tabela_Consulta_RDH[Column3],Tabela_Consulta_RDH[Column1],BO$3,Tabela_Consulta_RDH[Column2],$BE8)</f>
        <v>0</v>
      </c>
      <c r="BP8">
        <f ca="1">SUMIFS(Tabela_Consulta_RDH[Column3],Tabela_Consulta_RDH[Column1],BP$3,Tabela_Consulta_RDH[Column2],$BE8)</f>
        <v>0</v>
      </c>
      <c r="BQ8">
        <f ca="1">SUMIFS(Tabela_Consulta_RDH[Column3],Tabela_Consulta_RDH[Column1],BQ$3,Tabela_Consulta_RDH[Column2],$BE8)</f>
        <v>0</v>
      </c>
      <c r="BR8">
        <f ca="1">SUMIFS(Tabela_Consulta_RDH[Column3],Tabela_Consulta_RDH[Column1],BR$3,Tabela_Consulta_RDH[Column2],$BE8)</f>
        <v>0</v>
      </c>
    </row>
    <row r="9" spans="5:70" x14ac:dyDescent="0.25">
      <c r="AI9" s="406"/>
      <c r="AN9" s="406"/>
      <c r="AP9">
        <v>6</v>
      </c>
      <c r="AR9">
        <f ca="1">SUMIFS(Tabela_Consulta_de_ACOMPH[Vaz_nat],Tabela_Consulta_de_ACOMPH[Data],AR$3,Tabela_Consulta_de_ACOMPH[Posto],$AP9)</f>
        <v>0</v>
      </c>
      <c r="AS9">
        <f ca="1">SUMIFS(Tabela_Consulta_de_ACOMPH[Vaz_nat],Tabela_Consulta_de_ACOMPH[Data],AS$3,Tabela_Consulta_de_ACOMPH[Posto],$AP9)</f>
        <v>0</v>
      </c>
      <c r="AT9">
        <f ca="1">SUMIFS(Tabela_Consulta_de_ACOMPH[Vaz_nat],Tabela_Consulta_de_ACOMPH[Data],AT$3,Tabela_Consulta_de_ACOMPH[Posto],$AP9)</f>
        <v>0</v>
      </c>
      <c r="AU9">
        <f ca="1">SUMIFS(Tabela_Consulta_de_ACOMPH[Vaz_nat],Tabela_Consulta_de_ACOMPH[Data],AU$3,Tabela_Consulta_de_ACOMPH[Posto],$AP9)</f>
        <v>0</v>
      </c>
      <c r="AV9">
        <f ca="1">SUMIFS(Tabela_Consulta_de_ACOMPH[Vaz_nat],Tabela_Consulta_de_ACOMPH[Data],AV$3,Tabela_Consulta_de_ACOMPH[Posto],$AP9)</f>
        <v>0</v>
      </c>
      <c r="AW9">
        <f ca="1">SUMIFS(Tabela_Consulta_de_ACOMPH[Vaz_nat],Tabela_Consulta_de_ACOMPH[Data],AW$3,Tabela_Consulta_de_ACOMPH[Posto],$AP9)</f>
        <v>0</v>
      </c>
      <c r="AX9">
        <f ca="1">SUMIFS(Tabela_Consulta_de_ACOMPH[Vaz_nat],Tabela_Consulta_de_ACOMPH[Data],AX$3,Tabela_Consulta_de_ACOMPH[Posto],$AP9)</f>
        <v>0</v>
      </c>
      <c r="AY9">
        <f ca="1">SUMIFS(Tabela_Consulta_de_ACOMPH[Vaz_nat],Tabela_Consulta_de_ACOMPH[Data],AY$3,Tabela_Consulta_de_ACOMPH[Posto],$AP9)</f>
        <v>0</v>
      </c>
      <c r="AZ9">
        <f ca="1">SUMIFS(Tabela_Consulta_de_ACOMPH[Vaz_nat],Tabela_Consulta_de_ACOMPH[Data],AZ$3,Tabela_Consulta_de_ACOMPH[Posto],$AP9)</f>
        <v>0</v>
      </c>
      <c r="BA9">
        <f ca="1">SUMIFS(Tabela_Consulta_de_ACOMPH[Vaz_nat],Tabela_Consulta_de_ACOMPH[Data],BA$3,Tabela_Consulta_de_ACOMPH[Posto],$AP9)</f>
        <v>0</v>
      </c>
      <c r="BB9">
        <f ca="1">SUMIFS(Tabela_Consulta_de_ACOMPH[Vaz_nat],Tabela_Consulta_de_ACOMPH[Data],BB$3,Tabela_Consulta_de_ACOMPH[Posto],$AP9)</f>
        <v>0</v>
      </c>
      <c r="BC9">
        <f ca="1">SUMIFS(Tabela_Consulta_de_ACOMPH[Vaz_nat],Tabela_Consulta_de_ACOMPH[Data],BC$3,Tabela_Consulta_de_ACOMPH[Posto],$AP9)</f>
        <v>0</v>
      </c>
      <c r="BE9">
        <v>6</v>
      </c>
      <c r="BG9">
        <f ca="1">SUMIFS(Tabela_Consulta_RDH[Column3],Tabela_Consulta_RDH[Column1],BG$3,Tabela_Consulta_RDH[Column2],$BE9)</f>
        <v>0</v>
      </c>
      <c r="BH9">
        <f ca="1">SUMIFS(Tabela_Consulta_RDH[Column3],Tabela_Consulta_RDH[Column1],BH$3,Tabela_Consulta_RDH[Column2],$BE9)</f>
        <v>0</v>
      </c>
      <c r="BI9">
        <f ca="1">SUMIFS(Tabela_Consulta_RDH[Column3],Tabela_Consulta_RDH[Column1],BI$3,Tabela_Consulta_RDH[Column2],$BE9)</f>
        <v>0</v>
      </c>
      <c r="BJ9">
        <f ca="1">SUMIFS(Tabela_Consulta_RDH[Column3],Tabela_Consulta_RDH[Column1],BJ$3,Tabela_Consulta_RDH[Column2],$BE9)</f>
        <v>0</v>
      </c>
      <c r="BK9">
        <f ca="1">SUMIFS(Tabela_Consulta_RDH[Column3],Tabela_Consulta_RDH[Column1],BK$3,Tabela_Consulta_RDH[Column2],$BE9)</f>
        <v>0</v>
      </c>
      <c r="BL9">
        <f ca="1">SUMIFS(Tabela_Consulta_RDH[Column3],Tabela_Consulta_RDH[Column1],BL$3,Tabela_Consulta_RDH[Column2],$BE9)</f>
        <v>0</v>
      </c>
      <c r="BM9">
        <f ca="1">SUMIFS(Tabela_Consulta_RDH[Column3],Tabela_Consulta_RDH[Column1],BM$3,Tabela_Consulta_RDH[Column2],$BE9)</f>
        <v>0</v>
      </c>
      <c r="BN9">
        <f ca="1">SUMIFS(Tabela_Consulta_RDH[Column3],Tabela_Consulta_RDH[Column1],BN$3,Tabela_Consulta_RDH[Column2],$BE9)</f>
        <v>0</v>
      </c>
      <c r="BO9">
        <f ca="1">SUMIFS(Tabela_Consulta_RDH[Column3],Tabela_Consulta_RDH[Column1],BO$3,Tabela_Consulta_RDH[Column2],$BE9)</f>
        <v>0</v>
      </c>
      <c r="BP9">
        <f ca="1">SUMIFS(Tabela_Consulta_RDH[Column3],Tabela_Consulta_RDH[Column1],BP$3,Tabela_Consulta_RDH[Column2],$BE9)</f>
        <v>0</v>
      </c>
      <c r="BQ9">
        <f ca="1">SUMIFS(Tabela_Consulta_RDH[Column3],Tabela_Consulta_RDH[Column1],BQ$3,Tabela_Consulta_RDH[Column2],$BE9)</f>
        <v>0</v>
      </c>
      <c r="BR9">
        <f ca="1">SUMIFS(Tabela_Consulta_RDH[Column3],Tabela_Consulta_RDH[Column1],BR$3,Tabela_Consulta_RDH[Column2],$BE9)</f>
        <v>0</v>
      </c>
    </row>
    <row r="10" spans="5:70" x14ac:dyDescent="0.25">
      <c r="AI10" s="406"/>
      <c r="AN10" s="406"/>
      <c r="AP10">
        <v>7</v>
      </c>
      <c r="AR10">
        <f ca="1">SUMIFS(Tabela_Consulta_de_ACOMPH[Vaz_nat],Tabela_Consulta_de_ACOMPH[Data],AR$3,Tabela_Consulta_de_ACOMPH[Posto],$AP10)</f>
        <v>0</v>
      </c>
      <c r="AS10">
        <f ca="1">SUMIFS(Tabela_Consulta_de_ACOMPH[Vaz_nat],Tabela_Consulta_de_ACOMPH[Data],AS$3,Tabela_Consulta_de_ACOMPH[Posto],$AP10)</f>
        <v>0</v>
      </c>
      <c r="AT10">
        <f ca="1">SUMIFS(Tabela_Consulta_de_ACOMPH[Vaz_nat],Tabela_Consulta_de_ACOMPH[Data],AT$3,Tabela_Consulta_de_ACOMPH[Posto],$AP10)</f>
        <v>0</v>
      </c>
      <c r="AU10">
        <f ca="1">SUMIFS(Tabela_Consulta_de_ACOMPH[Vaz_nat],Tabela_Consulta_de_ACOMPH[Data],AU$3,Tabela_Consulta_de_ACOMPH[Posto],$AP10)</f>
        <v>0</v>
      </c>
      <c r="AV10">
        <f ca="1">SUMIFS(Tabela_Consulta_de_ACOMPH[Vaz_nat],Tabela_Consulta_de_ACOMPH[Data],AV$3,Tabela_Consulta_de_ACOMPH[Posto],$AP10)</f>
        <v>0</v>
      </c>
      <c r="AW10">
        <f ca="1">SUMIFS(Tabela_Consulta_de_ACOMPH[Vaz_nat],Tabela_Consulta_de_ACOMPH[Data],AW$3,Tabela_Consulta_de_ACOMPH[Posto],$AP10)</f>
        <v>0</v>
      </c>
      <c r="AX10">
        <f ca="1">SUMIFS(Tabela_Consulta_de_ACOMPH[Vaz_nat],Tabela_Consulta_de_ACOMPH[Data],AX$3,Tabela_Consulta_de_ACOMPH[Posto],$AP10)</f>
        <v>0</v>
      </c>
      <c r="AY10">
        <f ca="1">SUMIFS(Tabela_Consulta_de_ACOMPH[Vaz_nat],Tabela_Consulta_de_ACOMPH[Data],AY$3,Tabela_Consulta_de_ACOMPH[Posto],$AP10)</f>
        <v>0</v>
      </c>
      <c r="AZ10">
        <f ca="1">SUMIFS(Tabela_Consulta_de_ACOMPH[Vaz_nat],Tabela_Consulta_de_ACOMPH[Data],AZ$3,Tabela_Consulta_de_ACOMPH[Posto],$AP10)</f>
        <v>0</v>
      </c>
      <c r="BA10">
        <f ca="1">SUMIFS(Tabela_Consulta_de_ACOMPH[Vaz_nat],Tabela_Consulta_de_ACOMPH[Data],BA$3,Tabela_Consulta_de_ACOMPH[Posto],$AP10)</f>
        <v>0</v>
      </c>
      <c r="BB10">
        <f ca="1">SUMIFS(Tabela_Consulta_de_ACOMPH[Vaz_nat],Tabela_Consulta_de_ACOMPH[Data],BB$3,Tabela_Consulta_de_ACOMPH[Posto],$AP10)</f>
        <v>0</v>
      </c>
      <c r="BC10">
        <f ca="1">SUMIFS(Tabela_Consulta_de_ACOMPH[Vaz_nat],Tabela_Consulta_de_ACOMPH[Data],BC$3,Tabela_Consulta_de_ACOMPH[Posto],$AP10)</f>
        <v>0</v>
      </c>
      <c r="BE10">
        <v>7</v>
      </c>
      <c r="BG10">
        <f ca="1">SUMIFS(Tabela_Consulta_RDH[Column3],Tabela_Consulta_RDH[Column1],BG$3,Tabela_Consulta_RDH[Column2],$BE10)</f>
        <v>0</v>
      </c>
      <c r="BH10">
        <f ca="1">SUMIFS(Tabela_Consulta_RDH[Column3],Tabela_Consulta_RDH[Column1],BH$3,Tabela_Consulta_RDH[Column2],$BE10)</f>
        <v>0</v>
      </c>
      <c r="BI10">
        <f ca="1">SUMIFS(Tabela_Consulta_RDH[Column3],Tabela_Consulta_RDH[Column1],BI$3,Tabela_Consulta_RDH[Column2],$BE10)</f>
        <v>0</v>
      </c>
      <c r="BJ10">
        <f ca="1">SUMIFS(Tabela_Consulta_RDH[Column3],Tabela_Consulta_RDH[Column1],BJ$3,Tabela_Consulta_RDH[Column2],$BE10)</f>
        <v>0</v>
      </c>
      <c r="BK10">
        <f ca="1">SUMIFS(Tabela_Consulta_RDH[Column3],Tabela_Consulta_RDH[Column1],BK$3,Tabela_Consulta_RDH[Column2],$BE10)</f>
        <v>0</v>
      </c>
      <c r="BL10">
        <f ca="1">SUMIFS(Tabela_Consulta_RDH[Column3],Tabela_Consulta_RDH[Column1],BL$3,Tabela_Consulta_RDH[Column2],$BE10)</f>
        <v>0</v>
      </c>
      <c r="BM10">
        <f ca="1">SUMIFS(Tabela_Consulta_RDH[Column3],Tabela_Consulta_RDH[Column1],BM$3,Tabela_Consulta_RDH[Column2],$BE10)</f>
        <v>0</v>
      </c>
      <c r="BN10">
        <f ca="1">SUMIFS(Tabela_Consulta_RDH[Column3],Tabela_Consulta_RDH[Column1],BN$3,Tabela_Consulta_RDH[Column2],$BE10)</f>
        <v>0</v>
      </c>
      <c r="BO10">
        <f ca="1">SUMIFS(Tabela_Consulta_RDH[Column3],Tabela_Consulta_RDH[Column1],BO$3,Tabela_Consulta_RDH[Column2],$BE10)</f>
        <v>0</v>
      </c>
      <c r="BP10">
        <f ca="1">SUMIFS(Tabela_Consulta_RDH[Column3],Tabela_Consulta_RDH[Column1],BP$3,Tabela_Consulta_RDH[Column2],$BE10)</f>
        <v>0</v>
      </c>
      <c r="BQ10">
        <f ca="1">SUMIFS(Tabela_Consulta_RDH[Column3],Tabela_Consulta_RDH[Column1],BQ$3,Tabela_Consulta_RDH[Column2],$BE10)</f>
        <v>0</v>
      </c>
      <c r="BR10">
        <f ca="1">SUMIFS(Tabela_Consulta_RDH[Column3],Tabela_Consulta_RDH[Column1],BR$3,Tabela_Consulta_RDH[Column2],$BE10)</f>
        <v>0</v>
      </c>
    </row>
    <row r="11" spans="5:70" x14ac:dyDescent="0.25">
      <c r="AI11" s="406"/>
      <c r="AN11" s="406"/>
      <c r="AP11">
        <v>8</v>
      </c>
      <c r="AR11">
        <f ca="1">SUMIFS(Tabela_Consulta_de_ACOMPH[Vaz_nat],Tabela_Consulta_de_ACOMPH[Data],AR$3,Tabela_Consulta_de_ACOMPH[Posto],$AP11)</f>
        <v>0</v>
      </c>
      <c r="AS11">
        <f ca="1">SUMIFS(Tabela_Consulta_de_ACOMPH[Vaz_nat],Tabela_Consulta_de_ACOMPH[Data],AS$3,Tabela_Consulta_de_ACOMPH[Posto],$AP11)</f>
        <v>0</v>
      </c>
      <c r="AT11">
        <f ca="1">SUMIFS(Tabela_Consulta_de_ACOMPH[Vaz_nat],Tabela_Consulta_de_ACOMPH[Data],AT$3,Tabela_Consulta_de_ACOMPH[Posto],$AP11)</f>
        <v>0</v>
      </c>
      <c r="AU11">
        <f ca="1">SUMIFS(Tabela_Consulta_de_ACOMPH[Vaz_nat],Tabela_Consulta_de_ACOMPH[Data],AU$3,Tabela_Consulta_de_ACOMPH[Posto],$AP11)</f>
        <v>0</v>
      </c>
      <c r="AV11">
        <f ca="1">SUMIFS(Tabela_Consulta_de_ACOMPH[Vaz_nat],Tabela_Consulta_de_ACOMPH[Data],AV$3,Tabela_Consulta_de_ACOMPH[Posto],$AP11)</f>
        <v>0</v>
      </c>
      <c r="AW11">
        <f ca="1">SUMIFS(Tabela_Consulta_de_ACOMPH[Vaz_nat],Tabela_Consulta_de_ACOMPH[Data],AW$3,Tabela_Consulta_de_ACOMPH[Posto],$AP11)</f>
        <v>0</v>
      </c>
      <c r="AX11">
        <f ca="1">SUMIFS(Tabela_Consulta_de_ACOMPH[Vaz_nat],Tabela_Consulta_de_ACOMPH[Data],AX$3,Tabela_Consulta_de_ACOMPH[Posto],$AP11)</f>
        <v>0</v>
      </c>
      <c r="AY11">
        <f ca="1">SUMIFS(Tabela_Consulta_de_ACOMPH[Vaz_nat],Tabela_Consulta_de_ACOMPH[Data],AY$3,Tabela_Consulta_de_ACOMPH[Posto],$AP11)</f>
        <v>0</v>
      </c>
      <c r="AZ11">
        <f ca="1">SUMIFS(Tabela_Consulta_de_ACOMPH[Vaz_nat],Tabela_Consulta_de_ACOMPH[Data],AZ$3,Tabela_Consulta_de_ACOMPH[Posto],$AP11)</f>
        <v>0</v>
      </c>
      <c r="BA11">
        <f ca="1">SUMIFS(Tabela_Consulta_de_ACOMPH[Vaz_nat],Tabela_Consulta_de_ACOMPH[Data],BA$3,Tabela_Consulta_de_ACOMPH[Posto],$AP11)</f>
        <v>0</v>
      </c>
      <c r="BB11">
        <f ca="1">SUMIFS(Tabela_Consulta_de_ACOMPH[Vaz_nat],Tabela_Consulta_de_ACOMPH[Data],BB$3,Tabela_Consulta_de_ACOMPH[Posto],$AP11)</f>
        <v>0</v>
      </c>
      <c r="BC11">
        <f ca="1">SUMIFS(Tabela_Consulta_de_ACOMPH[Vaz_nat],Tabela_Consulta_de_ACOMPH[Data],BC$3,Tabela_Consulta_de_ACOMPH[Posto],$AP11)</f>
        <v>0</v>
      </c>
      <c r="BE11">
        <v>8</v>
      </c>
      <c r="BG11">
        <f ca="1">SUMIFS(Tabela_Consulta_RDH[Column3],Tabela_Consulta_RDH[Column1],BG$3,Tabela_Consulta_RDH[Column2],$BE11)</f>
        <v>0</v>
      </c>
      <c r="BH11">
        <f ca="1">SUMIFS(Tabela_Consulta_RDH[Column3],Tabela_Consulta_RDH[Column1],BH$3,Tabela_Consulta_RDH[Column2],$BE11)</f>
        <v>0</v>
      </c>
      <c r="BI11">
        <f ca="1">SUMIFS(Tabela_Consulta_RDH[Column3],Tabela_Consulta_RDH[Column1],BI$3,Tabela_Consulta_RDH[Column2],$BE11)</f>
        <v>0</v>
      </c>
      <c r="BJ11">
        <f ca="1">SUMIFS(Tabela_Consulta_RDH[Column3],Tabela_Consulta_RDH[Column1],BJ$3,Tabela_Consulta_RDH[Column2],$BE11)</f>
        <v>0</v>
      </c>
      <c r="BK11">
        <f ca="1">SUMIFS(Tabela_Consulta_RDH[Column3],Tabela_Consulta_RDH[Column1],BK$3,Tabela_Consulta_RDH[Column2],$BE11)</f>
        <v>0</v>
      </c>
      <c r="BL11">
        <f ca="1">SUMIFS(Tabela_Consulta_RDH[Column3],Tabela_Consulta_RDH[Column1],BL$3,Tabela_Consulta_RDH[Column2],$BE11)</f>
        <v>0</v>
      </c>
      <c r="BM11">
        <f ca="1">SUMIFS(Tabela_Consulta_RDH[Column3],Tabela_Consulta_RDH[Column1],BM$3,Tabela_Consulta_RDH[Column2],$BE11)</f>
        <v>0</v>
      </c>
      <c r="BN11">
        <f ca="1">SUMIFS(Tabela_Consulta_RDH[Column3],Tabela_Consulta_RDH[Column1],BN$3,Tabela_Consulta_RDH[Column2],$BE11)</f>
        <v>0</v>
      </c>
      <c r="BO11">
        <f ca="1">SUMIFS(Tabela_Consulta_RDH[Column3],Tabela_Consulta_RDH[Column1],BO$3,Tabela_Consulta_RDH[Column2],$BE11)</f>
        <v>0</v>
      </c>
      <c r="BP11">
        <f ca="1">SUMIFS(Tabela_Consulta_RDH[Column3],Tabela_Consulta_RDH[Column1],BP$3,Tabela_Consulta_RDH[Column2],$BE11)</f>
        <v>0</v>
      </c>
      <c r="BQ11">
        <f ca="1">SUMIFS(Tabela_Consulta_RDH[Column3],Tabela_Consulta_RDH[Column1],BQ$3,Tabela_Consulta_RDH[Column2],$BE11)</f>
        <v>0</v>
      </c>
      <c r="BR11">
        <f ca="1">SUMIFS(Tabela_Consulta_RDH[Column3],Tabela_Consulta_RDH[Column1],BR$3,Tabela_Consulta_RDH[Column2],$BE11)</f>
        <v>0</v>
      </c>
    </row>
    <row r="12" spans="5:70" x14ac:dyDescent="0.25">
      <c r="AI12" s="406"/>
      <c r="AN12" s="406"/>
      <c r="AP12">
        <v>9</v>
      </c>
      <c r="AR12">
        <f ca="1">SUMIFS(Tabela_Consulta_de_ACOMPH[Vaz_nat],Tabela_Consulta_de_ACOMPH[Data],AR$3,Tabela_Consulta_de_ACOMPH[Posto],$AP12)</f>
        <v>0</v>
      </c>
      <c r="AS12">
        <f ca="1">SUMIFS(Tabela_Consulta_de_ACOMPH[Vaz_nat],Tabela_Consulta_de_ACOMPH[Data],AS$3,Tabela_Consulta_de_ACOMPH[Posto],$AP12)</f>
        <v>0</v>
      </c>
      <c r="AT12">
        <f ca="1">SUMIFS(Tabela_Consulta_de_ACOMPH[Vaz_nat],Tabela_Consulta_de_ACOMPH[Data],AT$3,Tabela_Consulta_de_ACOMPH[Posto],$AP12)</f>
        <v>0</v>
      </c>
      <c r="AU12">
        <f ca="1">SUMIFS(Tabela_Consulta_de_ACOMPH[Vaz_nat],Tabela_Consulta_de_ACOMPH[Data],AU$3,Tabela_Consulta_de_ACOMPH[Posto],$AP12)</f>
        <v>0</v>
      </c>
      <c r="AV12">
        <f ca="1">SUMIFS(Tabela_Consulta_de_ACOMPH[Vaz_nat],Tabela_Consulta_de_ACOMPH[Data],AV$3,Tabela_Consulta_de_ACOMPH[Posto],$AP12)</f>
        <v>0</v>
      </c>
      <c r="AW12">
        <f ca="1">SUMIFS(Tabela_Consulta_de_ACOMPH[Vaz_nat],Tabela_Consulta_de_ACOMPH[Data],AW$3,Tabela_Consulta_de_ACOMPH[Posto],$AP12)</f>
        <v>0</v>
      </c>
      <c r="AX12">
        <f ca="1">SUMIFS(Tabela_Consulta_de_ACOMPH[Vaz_nat],Tabela_Consulta_de_ACOMPH[Data],AX$3,Tabela_Consulta_de_ACOMPH[Posto],$AP12)</f>
        <v>0</v>
      </c>
      <c r="AY12">
        <f ca="1">SUMIFS(Tabela_Consulta_de_ACOMPH[Vaz_nat],Tabela_Consulta_de_ACOMPH[Data],AY$3,Tabela_Consulta_de_ACOMPH[Posto],$AP12)</f>
        <v>0</v>
      </c>
      <c r="AZ12">
        <f ca="1">SUMIFS(Tabela_Consulta_de_ACOMPH[Vaz_nat],Tabela_Consulta_de_ACOMPH[Data],AZ$3,Tabela_Consulta_de_ACOMPH[Posto],$AP12)</f>
        <v>0</v>
      </c>
      <c r="BA12">
        <f ca="1">SUMIFS(Tabela_Consulta_de_ACOMPH[Vaz_nat],Tabela_Consulta_de_ACOMPH[Data],BA$3,Tabela_Consulta_de_ACOMPH[Posto],$AP12)</f>
        <v>0</v>
      </c>
      <c r="BB12">
        <f ca="1">SUMIFS(Tabela_Consulta_de_ACOMPH[Vaz_nat],Tabela_Consulta_de_ACOMPH[Data],BB$3,Tabela_Consulta_de_ACOMPH[Posto],$AP12)</f>
        <v>0</v>
      </c>
      <c r="BC12">
        <f ca="1">SUMIFS(Tabela_Consulta_de_ACOMPH[Vaz_nat],Tabela_Consulta_de_ACOMPH[Data],BC$3,Tabela_Consulta_de_ACOMPH[Posto],$AP12)</f>
        <v>0</v>
      </c>
      <c r="BE12">
        <v>9</v>
      </c>
      <c r="BG12">
        <f ca="1">SUMIFS(Tabela_Consulta_RDH[Column3],Tabela_Consulta_RDH[Column1],BG$3,Tabela_Consulta_RDH[Column2],$BE12)</f>
        <v>0</v>
      </c>
      <c r="BH12">
        <f ca="1">SUMIFS(Tabela_Consulta_RDH[Column3],Tabela_Consulta_RDH[Column1],BH$3,Tabela_Consulta_RDH[Column2],$BE12)</f>
        <v>0</v>
      </c>
      <c r="BI12">
        <f ca="1">SUMIFS(Tabela_Consulta_RDH[Column3],Tabela_Consulta_RDH[Column1],BI$3,Tabela_Consulta_RDH[Column2],$BE12)</f>
        <v>0</v>
      </c>
      <c r="BJ12">
        <f ca="1">SUMIFS(Tabela_Consulta_RDH[Column3],Tabela_Consulta_RDH[Column1],BJ$3,Tabela_Consulta_RDH[Column2],$BE12)</f>
        <v>0</v>
      </c>
      <c r="BK12">
        <f ca="1">SUMIFS(Tabela_Consulta_RDH[Column3],Tabela_Consulta_RDH[Column1],BK$3,Tabela_Consulta_RDH[Column2],$BE12)</f>
        <v>0</v>
      </c>
      <c r="BL12">
        <f ca="1">SUMIFS(Tabela_Consulta_RDH[Column3],Tabela_Consulta_RDH[Column1],BL$3,Tabela_Consulta_RDH[Column2],$BE12)</f>
        <v>0</v>
      </c>
      <c r="BM12">
        <f ca="1">SUMIFS(Tabela_Consulta_RDH[Column3],Tabela_Consulta_RDH[Column1],BM$3,Tabela_Consulta_RDH[Column2],$BE12)</f>
        <v>0</v>
      </c>
      <c r="BN12">
        <f ca="1">SUMIFS(Tabela_Consulta_RDH[Column3],Tabela_Consulta_RDH[Column1],BN$3,Tabela_Consulta_RDH[Column2],$BE12)</f>
        <v>0</v>
      </c>
      <c r="BO12">
        <f ca="1">SUMIFS(Tabela_Consulta_RDH[Column3],Tabela_Consulta_RDH[Column1],BO$3,Tabela_Consulta_RDH[Column2],$BE12)</f>
        <v>0</v>
      </c>
      <c r="BP12">
        <f ca="1">SUMIFS(Tabela_Consulta_RDH[Column3],Tabela_Consulta_RDH[Column1],BP$3,Tabela_Consulta_RDH[Column2],$BE12)</f>
        <v>0</v>
      </c>
      <c r="BQ12">
        <f ca="1">SUMIFS(Tabela_Consulta_RDH[Column3],Tabela_Consulta_RDH[Column1],BQ$3,Tabela_Consulta_RDH[Column2],$BE12)</f>
        <v>0</v>
      </c>
      <c r="BR12">
        <f ca="1">SUMIFS(Tabela_Consulta_RDH[Column3],Tabela_Consulta_RDH[Column1],BR$3,Tabela_Consulta_RDH[Column2],$BE12)</f>
        <v>0</v>
      </c>
    </row>
    <row r="13" spans="5:70" x14ac:dyDescent="0.25">
      <c r="AI13" s="406"/>
      <c r="AN13" s="406"/>
      <c r="AP13">
        <v>10</v>
      </c>
      <c r="AR13">
        <f ca="1">SUMIFS(Tabela_Consulta_de_ACOMPH[Vaz_nat],Tabela_Consulta_de_ACOMPH[Data],AR$3,Tabela_Consulta_de_ACOMPH[Posto],$AP13)</f>
        <v>0</v>
      </c>
      <c r="AS13">
        <f ca="1">SUMIFS(Tabela_Consulta_de_ACOMPH[Vaz_nat],Tabela_Consulta_de_ACOMPH[Data],AS$3,Tabela_Consulta_de_ACOMPH[Posto],$AP13)</f>
        <v>0</v>
      </c>
      <c r="AT13">
        <f ca="1">SUMIFS(Tabela_Consulta_de_ACOMPH[Vaz_nat],Tabela_Consulta_de_ACOMPH[Data],AT$3,Tabela_Consulta_de_ACOMPH[Posto],$AP13)</f>
        <v>0</v>
      </c>
      <c r="AU13">
        <f ca="1">SUMIFS(Tabela_Consulta_de_ACOMPH[Vaz_nat],Tabela_Consulta_de_ACOMPH[Data],AU$3,Tabela_Consulta_de_ACOMPH[Posto],$AP13)</f>
        <v>0</v>
      </c>
      <c r="AV13">
        <f ca="1">SUMIFS(Tabela_Consulta_de_ACOMPH[Vaz_nat],Tabela_Consulta_de_ACOMPH[Data],AV$3,Tabela_Consulta_de_ACOMPH[Posto],$AP13)</f>
        <v>0</v>
      </c>
      <c r="AW13">
        <f ca="1">SUMIFS(Tabela_Consulta_de_ACOMPH[Vaz_nat],Tabela_Consulta_de_ACOMPH[Data],AW$3,Tabela_Consulta_de_ACOMPH[Posto],$AP13)</f>
        <v>0</v>
      </c>
      <c r="AX13">
        <f ca="1">SUMIFS(Tabela_Consulta_de_ACOMPH[Vaz_nat],Tabela_Consulta_de_ACOMPH[Data],AX$3,Tabela_Consulta_de_ACOMPH[Posto],$AP13)</f>
        <v>0</v>
      </c>
      <c r="AY13">
        <f ca="1">SUMIFS(Tabela_Consulta_de_ACOMPH[Vaz_nat],Tabela_Consulta_de_ACOMPH[Data],AY$3,Tabela_Consulta_de_ACOMPH[Posto],$AP13)</f>
        <v>0</v>
      </c>
      <c r="AZ13">
        <f ca="1">SUMIFS(Tabela_Consulta_de_ACOMPH[Vaz_nat],Tabela_Consulta_de_ACOMPH[Data],AZ$3,Tabela_Consulta_de_ACOMPH[Posto],$AP13)</f>
        <v>0</v>
      </c>
      <c r="BA13">
        <f ca="1">SUMIFS(Tabela_Consulta_de_ACOMPH[Vaz_nat],Tabela_Consulta_de_ACOMPH[Data],BA$3,Tabela_Consulta_de_ACOMPH[Posto],$AP13)</f>
        <v>0</v>
      </c>
      <c r="BB13">
        <f ca="1">SUMIFS(Tabela_Consulta_de_ACOMPH[Vaz_nat],Tabela_Consulta_de_ACOMPH[Data],BB$3,Tabela_Consulta_de_ACOMPH[Posto],$AP13)</f>
        <v>0</v>
      </c>
      <c r="BC13">
        <f ca="1">SUMIFS(Tabela_Consulta_de_ACOMPH[Vaz_nat],Tabela_Consulta_de_ACOMPH[Data],BC$3,Tabela_Consulta_de_ACOMPH[Posto],$AP13)</f>
        <v>0</v>
      </c>
      <c r="BE13">
        <v>10</v>
      </c>
      <c r="BG13">
        <f ca="1">SUMIFS(Tabela_Consulta_RDH[Column3],Tabela_Consulta_RDH[Column1],BG$3,Tabela_Consulta_RDH[Column2],$BE13)</f>
        <v>0</v>
      </c>
      <c r="BH13">
        <f ca="1">SUMIFS(Tabela_Consulta_RDH[Column3],Tabela_Consulta_RDH[Column1],BH$3,Tabela_Consulta_RDH[Column2],$BE13)</f>
        <v>0</v>
      </c>
      <c r="BI13">
        <f ca="1">SUMIFS(Tabela_Consulta_RDH[Column3],Tabela_Consulta_RDH[Column1],BI$3,Tabela_Consulta_RDH[Column2],$BE13)</f>
        <v>0</v>
      </c>
      <c r="BJ13">
        <f ca="1">SUMIFS(Tabela_Consulta_RDH[Column3],Tabela_Consulta_RDH[Column1],BJ$3,Tabela_Consulta_RDH[Column2],$BE13)</f>
        <v>0</v>
      </c>
      <c r="BK13">
        <f ca="1">SUMIFS(Tabela_Consulta_RDH[Column3],Tabela_Consulta_RDH[Column1],BK$3,Tabela_Consulta_RDH[Column2],$BE13)</f>
        <v>0</v>
      </c>
      <c r="BL13">
        <f ca="1">SUMIFS(Tabela_Consulta_RDH[Column3],Tabela_Consulta_RDH[Column1],BL$3,Tabela_Consulta_RDH[Column2],$BE13)</f>
        <v>0</v>
      </c>
      <c r="BM13">
        <f ca="1">SUMIFS(Tabela_Consulta_RDH[Column3],Tabela_Consulta_RDH[Column1],BM$3,Tabela_Consulta_RDH[Column2],$BE13)</f>
        <v>0</v>
      </c>
      <c r="BN13">
        <f ca="1">SUMIFS(Tabela_Consulta_RDH[Column3],Tabela_Consulta_RDH[Column1],BN$3,Tabela_Consulta_RDH[Column2],$BE13)</f>
        <v>0</v>
      </c>
      <c r="BO13">
        <f ca="1">SUMIFS(Tabela_Consulta_RDH[Column3],Tabela_Consulta_RDH[Column1],BO$3,Tabela_Consulta_RDH[Column2],$BE13)</f>
        <v>0</v>
      </c>
      <c r="BP13">
        <f ca="1">SUMIFS(Tabela_Consulta_RDH[Column3],Tabela_Consulta_RDH[Column1],BP$3,Tabela_Consulta_RDH[Column2],$BE13)</f>
        <v>0</v>
      </c>
      <c r="BQ13">
        <f ca="1">SUMIFS(Tabela_Consulta_RDH[Column3],Tabela_Consulta_RDH[Column1],BQ$3,Tabela_Consulta_RDH[Column2],$BE13)</f>
        <v>0</v>
      </c>
      <c r="BR13">
        <f ca="1">SUMIFS(Tabela_Consulta_RDH[Column3],Tabela_Consulta_RDH[Column1],BR$3,Tabela_Consulta_RDH[Column2],$BE13)</f>
        <v>0</v>
      </c>
    </row>
    <row r="14" spans="5:70" x14ac:dyDescent="0.25">
      <c r="AI14" s="406"/>
      <c r="AN14" s="406"/>
      <c r="AP14">
        <v>11</v>
      </c>
      <c r="AR14">
        <f ca="1">SUMIFS(Tabela_Consulta_de_ACOMPH[Vaz_nat],Tabela_Consulta_de_ACOMPH[Data],AR$3,Tabela_Consulta_de_ACOMPH[Posto],$AP14)</f>
        <v>0</v>
      </c>
      <c r="AS14">
        <f ca="1">SUMIFS(Tabela_Consulta_de_ACOMPH[Vaz_nat],Tabela_Consulta_de_ACOMPH[Data],AS$3,Tabela_Consulta_de_ACOMPH[Posto],$AP14)</f>
        <v>0</v>
      </c>
      <c r="AT14">
        <f ca="1">SUMIFS(Tabela_Consulta_de_ACOMPH[Vaz_nat],Tabela_Consulta_de_ACOMPH[Data],AT$3,Tabela_Consulta_de_ACOMPH[Posto],$AP14)</f>
        <v>0</v>
      </c>
      <c r="AU14">
        <f ca="1">SUMIFS(Tabela_Consulta_de_ACOMPH[Vaz_nat],Tabela_Consulta_de_ACOMPH[Data],AU$3,Tabela_Consulta_de_ACOMPH[Posto],$AP14)</f>
        <v>0</v>
      </c>
      <c r="AV14">
        <f ca="1">SUMIFS(Tabela_Consulta_de_ACOMPH[Vaz_nat],Tabela_Consulta_de_ACOMPH[Data],AV$3,Tabela_Consulta_de_ACOMPH[Posto],$AP14)</f>
        <v>0</v>
      </c>
      <c r="AW14">
        <f ca="1">SUMIFS(Tabela_Consulta_de_ACOMPH[Vaz_nat],Tabela_Consulta_de_ACOMPH[Data],AW$3,Tabela_Consulta_de_ACOMPH[Posto],$AP14)</f>
        <v>0</v>
      </c>
      <c r="AX14">
        <f ca="1">SUMIFS(Tabela_Consulta_de_ACOMPH[Vaz_nat],Tabela_Consulta_de_ACOMPH[Data],AX$3,Tabela_Consulta_de_ACOMPH[Posto],$AP14)</f>
        <v>0</v>
      </c>
      <c r="AY14">
        <f ca="1">SUMIFS(Tabela_Consulta_de_ACOMPH[Vaz_nat],Tabela_Consulta_de_ACOMPH[Data],AY$3,Tabela_Consulta_de_ACOMPH[Posto],$AP14)</f>
        <v>0</v>
      </c>
      <c r="AZ14">
        <f ca="1">SUMIFS(Tabela_Consulta_de_ACOMPH[Vaz_nat],Tabela_Consulta_de_ACOMPH[Data],AZ$3,Tabela_Consulta_de_ACOMPH[Posto],$AP14)</f>
        <v>0</v>
      </c>
      <c r="BA14">
        <f ca="1">SUMIFS(Tabela_Consulta_de_ACOMPH[Vaz_nat],Tabela_Consulta_de_ACOMPH[Data],BA$3,Tabela_Consulta_de_ACOMPH[Posto],$AP14)</f>
        <v>0</v>
      </c>
      <c r="BB14">
        <f ca="1">SUMIFS(Tabela_Consulta_de_ACOMPH[Vaz_nat],Tabela_Consulta_de_ACOMPH[Data],BB$3,Tabela_Consulta_de_ACOMPH[Posto],$AP14)</f>
        <v>0</v>
      </c>
      <c r="BC14">
        <f ca="1">SUMIFS(Tabela_Consulta_de_ACOMPH[Vaz_nat],Tabela_Consulta_de_ACOMPH[Data],BC$3,Tabela_Consulta_de_ACOMPH[Posto],$AP14)</f>
        <v>0</v>
      </c>
      <c r="BE14">
        <v>11</v>
      </c>
      <c r="BG14">
        <f ca="1">SUMIFS(Tabela_Consulta_RDH[Column3],Tabela_Consulta_RDH[Column1],BG$3,Tabela_Consulta_RDH[Column2],$BE14)</f>
        <v>0</v>
      </c>
      <c r="BH14">
        <f ca="1">SUMIFS(Tabela_Consulta_RDH[Column3],Tabela_Consulta_RDH[Column1],BH$3,Tabela_Consulta_RDH[Column2],$BE14)</f>
        <v>0</v>
      </c>
      <c r="BI14">
        <f ca="1">SUMIFS(Tabela_Consulta_RDH[Column3],Tabela_Consulta_RDH[Column1],BI$3,Tabela_Consulta_RDH[Column2],$BE14)</f>
        <v>0</v>
      </c>
      <c r="BJ14">
        <f ca="1">SUMIFS(Tabela_Consulta_RDH[Column3],Tabela_Consulta_RDH[Column1],BJ$3,Tabela_Consulta_RDH[Column2],$BE14)</f>
        <v>0</v>
      </c>
      <c r="BK14">
        <f ca="1">SUMIFS(Tabela_Consulta_RDH[Column3],Tabela_Consulta_RDH[Column1],BK$3,Tabela_Consulta_RDH[Column2],$BE14)</f>
        <v>0</v>
      </c>
      <c r="BL14">
        <f ca="1">SUMIFS(Tabela_Consulta_RDH[Column3],Tabela_Consulta_RDH[Column1],BL$3,Tabela_Consulta_RDH[Column2],$BE14)</f>
        <v>0</v>
      </c>
      <c r="BM14">
        <f ca="1">SUMIFS(Tabela_Consulta_RDH[Column3],Tabela_Consulta_RDH[Column1],BM$3,Tabela_Consulta_RDH[Column2],$BE14)</f>
        <v>0</v>
      </c>
      <c r="BN14">
        <f ca="1">SUMIFS(Tabela_Consulta_RDH[Column3],Tabela_Consulta_RDH[Column1],BN$3,Tabela_Consulta_RDH[Column2],$BE14)</f>
        <v>0</v>
      </c>
      <c r="BO14">
        <f ca="1">SUMIFS(Tabela_Consulta_RDH[Column3],Tabela_Consulta_RDH[Column1],BO$3,Tabela_Consulta_RDH[Column2],$BE14)</f>
        <v>0</v>
      </c>
      <c r="BP14">
        <f ca="1">SUMIFS(Tabela_Consulta_RDH[Column3],Tabela_Consulta_RDH[Column1],BP$3,Tabela_Consulta_RDH[Column2],$BE14)</f>
        <v>0</v>
      </c>
      <c r="BQ14">
        <f ca="1">SUMIFS(Tabela_Consulta_RDH[Column3],Tabela_Consulta_RDH[Column1],BQ$3,Tabela_Consulta_RDH[Column2],$BE14)</f>
        <v>0</v>
      </c>
      <c r="BR14">
        <f ca="1">SUMIFS(Tabela_Consulta_RDH[Column3],Tabela_Consulta_RDH[Column1],BR$3,Tabela_Consulta_RDH[Column2],$BE14)</f>
        <v>0</v>
      </c>
    </row>
    <row r="15" spans="5:70" x14ac:dyDescent="0.25">
      <c r="AI15" s="406"/>
      <c r="AN15" s="406"/>
      <c r="AP15">
        <v>12</v>
      </c>
      <c r="AR15">
        <f ca="1">SUMIFS(Tabela_Consulta_de_ACOMPH[Vaz_nat],Tabela_Consulta_de_ACOMPH[Data],AR$3,Tabela_Consulta_de_ACOMPH[Posto],$AP15)</f>
        <v>0</v>
      </c>
      <c r="AS15">
        <f ca="1">SUMIFS(Tabela_Consulta_de_ACOMPH[Vaz_nat],Tabela_Consulta_de_ACOMPH[Data],AS$3,Tabela_Consulta_de_ACOMPH[Posto],$AP15)</f>
        <v>0</v>
      </c>
      <c r="AT15">
        <f ca="1">SUMIFS(Tabela_Consulta_de_ACOMPH[Vaz_nat],Tabela_Consulta_de_ACOMPH[Data],AT$3,Tabela_Consulta_de_ACOMPH[Posto],$AP15)</f>
        <v>0</v>
      </c>
      <c r="AU15">
        <f ca="1">SUMIFS(Tabela_Consulta_de_ACOMPH[Vaz_nat],Tabela_Consulta_de_ACOMPH[Data],AU$3,Tabela_Consulta_de_ACOMPH[Posto],$AP15)</f>
        <v>0</v>
      </c>
      <c r="AV15">
        <f ca="1">SUMIFS(Tabela_Consulta_de_ACOMPH[Vaz_nat],Tabela_Consulta_de_ACOMPH[Data],AV$3,Tabela_Consulta_de_ACOMPH[Posto],$AP15)</f>
        <v>0</v>
      </c>
      <c r="AW15">
        <f ca="1">SUMIFS(Tabela_Consulta_de_ACOMPH[Vaz_nat],Tabela_Consulta_de_ACOMPH[Data],AW$3,Tabela_Consulta_de_ACOMPH[Posto],$AP15)</f>
        <v>0</v>
      </c>
      <c r="AX15">
        <f ca="1">SUMIFS(Tabela_Consulta_de_ACOMPH[Vaz_nat],Tabela_Consulta_de_ACOMPH[Data],AX$3,Tabela_Consulta_de_ACOMPH[Posto],$AP15)</f>
        <v>0</v>
      </c>
      <c r="AY15">
        <f ca="1">SUMIFS(Tabela_Consulta_de_ACOMPH[Vaz_nat],Tabela_Consulta_de_ACOMPH[Data],AY$3,Tabela_Consulta_de_ACOMPH[Posto],$AP15)</f>
        <v>0</v>
      </c>
      <c r="AZ15">
        <f ca="1">SUMIFS(Tabela_Consulta_de_ACOMPH[Vaz_nat],Tabela_Consulta_de_ACOMPH[Data],AZ$3,Tabela_Consulta_de_ACOMPH[Posto],$AP15)</f>
        <v>0</v>
      </c>
      <c r="BA15">
        <f ca="1">SUMIFS(Tabela_Consulta_de_ACOMPH[Vaz_nat],Tabela_Consulta_de_ACOMPH[Data],BA$3,Tabela_Consulta_de_ACOMPH[Posto],$AP15)</f>
        <v>0</v>
      </c>
      <c r="BB15">
        <f ca="1">SUMIFS(Tabela_Consulta_de_ACOMPH[Vaz_nat],Tabela_Consulta_de_ACOMPH[Data],BB$3,Tabela_Consulta_de_ACOMPH[Posto],$AP15)</f>
        <v>0</v>
      </c>
      <c r="BC15">
        <f ca="1">SUMIFS(Tabela_Consulta_de_ACOMPH[Vaz_nat],Tabela_Consulta_de_ACOMPH[Data],BC$3,Tabela_Consulta_de_ACOMPH[Posto],$AP15)</f>
        <v>0</v>
      </c>
      <c r="BE15">
        <v>12</v>
      </c>
      <c r="BG15">
        <f ca="1">SUMIFS(Tabela_Consulta_RDH[Column3],Tabela_Consulta_RDH[Column1],BG$3,Tabela_Consulta_RDH[Column2],$BE15)</f>
        <v>0</v>
      </c>
      <c r="BH15">
        <f ca="1">SUMIFS(Tabela_Consulta_RDH[Column3],Tabela_Consulta_RDH[Column1],BH$3,Tabela_Consulta_RDH[Column2],$BE15)</f>
        <v>0</v>
      </c>
      <c r="BI15">
        <f ca="1">SUMIFS(Tabela_Consulta_RDH[Column3],Tabela_Consulta_RDH[Column1],BI$3,Tabela_Consulta_RDH[Column2],$BE15)</f>
        <v>0</v>
      </c>
      <c r="BJ15">
        <f ca="1">SUMIFS(Tabela_Consulta_RDH[Column3],Tabela_Consulta_RDH[Column1],BJ$3,Tabela_Consulta_RDH[Column2],$BE15)</f>
        <v>0</v>
      </c>
      <c r="BK15">
        <f ca="1">SUMIFS(Tabela_Consulta_RDH[Column3],Tabela_Consulta_RDH[Column1],BK$3,Tabela_Consulta_RDH[Column2],$BE15)</f>
        <v>0</v>
      </c>
      <c r="BL15">
        <f ca="1">SUMIFS(Tabela_Consulta_RDH[Column3],Tabela_Consulta_RDH[Column1],BL$3,Tabela_Consulta_RDH[Column2],$BE15)</f>
        <v>0</v>
      </c>
      <c r="BM15">
        <f ca="1">SUMIFS(Tabela_Consulta_RDH[Column3],Tabela_Consulta_RDH[Column1],BM$3,Tabela_Consulta_RDH[Column2],$BE15)</f>
        <v>0</v>
      </c>
      <c r="BN15">
        <f ca="1">SUMIFS(Tabela_Consulta_RDH[Column3],Tabela_Consulta_RDH[Column1],BN$3,Tabela_Consulta_RDH[Column2],$BE15)</f>
        <v>0</v>
      </c>
      <c r="BO15">
        <f ca="1">SUMIFS(Tabela_Consulta_RDH[Column3],Tabela_Consulta_RDH[Column1],BO$3,Tabela_Consulta_RDH[Column2],$BE15)</f>
        <v>0</v>
      </c>
      <c r="BP15">
        <f ca="1">SUMIFS(Tabela_Consulta_RDH[Column3],Tabela_Consulta_RDH[Column1],BP$3,Tabela_Consulta_RDH[Column2],$BE15)</f>
        <v>0</v>
      </c>
      <c r="BQ15">
        <f ca="1">SUMIFS(Tabela_Consulta_RDH[Column3],Tabela_Consulta_RDH[Column1],BQ$3,Tabela_Consulta_RDH[Column2],$BE15)</f>
        <v>0</v>
      </c>
      <c r="BR15">
        <f ca="1">SUMIFS(Tabela_Consulta_RDH[Column3],Tabela_Consulta_RDH[Column1],BR$3,Tabela_Consulta_RDH[Column2],$BE15)</f>
        <v>0</v>
      </c>
    </row>
    <row r="16" spans="5:70" x14ac:dyDescent="0.25">
      <c r="AI16" s="406"/>
      <c r="AN16" s="406"/>
      <c r="AP16">
        <v>13</v>
      </c>
      <c r="AR16">
        <f ca="1">SUMIFS(Tabela_Consulta_de_ACOMPH[Vaz_nat],Tabela_Consulta_de_ACOMPH[Data],AR$3,Tabela_Consulta_de_ACOMPH[Posto],$AP16)</f>
        <v>0</v>
      </c>
      <c r="AS16">
        <f ca="1">SUMIFS(Tabela_Consulta_de_ACOMPH[Vaz_nat],Tabela_Consulta_de_ACOMPH[Data],AS$3,Tabela_Consulta_de_ACOMPH[Posto],$AP16)</f>
        <v>0</v>
      </c>
      <c r="AT16">
        <f ca="1">SUMIFS(Tabela_Consulta_de_ACOMPH[Vaz_nat],Tabela_Consulta_de_ACOMPH[Data],AT$3,Tabela_Consulta_de_ACOMPH[Posto],$AP16)</f>
        <v>0</v>
      </c>
      <c r="AU16">
        <f ca="1">SUMIFS(Tabela_Consulta_de_ACOMPH[Vaz_nat],Tabela_Consulta_de_ACOMPH[Data],AU$3,Tabela_Consulta_de_ACOMPH[Posto],$AP16)</f>
        <v>0</v>
      </c>
      <c r="AV16">
        <f ca="1">SUMIFS(Tabela_Consulta_de_ACOMPH[Vaz_nat],Tabela_Consulta_de_ACOMPH[Data],AV$3,Tabela_Consulta_de_ACOMPH[Posto],$AP16)</f>
        <v>0</v>
      </c>
      <c r="AW16">
        <f ca="1">SUMIFS(Tabela_Consulta_de_ACOMPH[Vaz_nat],Tabela_Consulta_de_ACOMPH[Data],AW$3,Tabela_Consulta_de_ACOMPH[Posto],$AP16)</f>
        <v>0</v>
      </c>
      <c r="AX16">
        <f ca="1">SUMIFS(Tabela_Consulta_de_ACOMPH[Vaz_nat],Tabela_Consulta_de_ACOMPH[Data],AX$3,Tabela_Consulta_de_ACOMPH[Posto],$AP16)</f>
        <v>0</v>
      </c>
      <c r="AY16">
        <f ca="1">SUMIFS(Tabela_Consulta_de_ACOMPH[Vaz_nat],Tabela_Consulta_de_ACOMPH[Data],AY$3,Tabela_Consulta_de_ACOMPH[Posto],$AP16)</f>
        <v>0</v>
      </c>
      <c r="AZ16">
        <f ca="1">SUMIFS(Tabela_Consulta_de_ACOMPH[Vaz_nat],Tabela_Consulta_de_ACOMPH[Data],AZ$3,Tabela_Consulta_de_ACOMPH[Posto],$AP16)</f>
        <v>0</v>
      </c>
      <c r="BA16">
        <f ca="1">SUMIFS(Tabela_Consulta_de_ACOMPH[Vaz_nat],Tabela_Consulta_de_ACOMPH[Data],BA$3,Tabela_Consulta_de_ACOMPH[Posto],$AP16)</f>
        <v>0</v>
      </c>
      <c r="BB16">
        <f ca="1">SUMIFS(Tabela_Consulta_de_ACOMPH[Vaz_nat],Tabela_Consulta_de_ACOMPH[Data],BB$3,Tabela_Consulta_de_ACOMPH[Posto],$AP16)</f>
        <v>0</v>
      </c>
      <c r="BC16">
        <f ca="1">SUMIFS(Tabela_Consulta_de_ACOMPH[Vaz_nat],Tabela_Consulta_de_ACOMPH[Data],BC$3,Tabela_Consulta_de_ACOMPH[Posto],$AP16)</f>
        <v>0</v>
      </c>
      <c r="BE16">
        <v>13</v>
      </c>
      <c r="BG16">
        <f ca="1">SUMIFS(Tabela_Consulta_RDH[Column3],Tabela_Consulta_RDH[Column1],BG$3,Tabela_Consulta_RDH[Column2],$BE16)</f>
        <v>0</v>
      </c>
      <c r="BH16">
        <f ca="1">SUMIFS(Tabela_Consulta_RDH[Column3],Tabela_Consulta_RDH[Column1],BH$3,Tabela_Consulta_RDH[Column2],$BE16)</f>
        <v>0</v>
      </c>
      <c r="BI16">
        <f ca="1">SUMIFS(Tabela_Consulta_RDH[Column3],Tabela_Consulta_RDH[Column1],BI$3,Tabela_Consulta_RDH[Column2],$BE16)</f>
        <v>0</v>
      </c>
      <c r="BJ16">
        <f ca="1">SUMIFS(Tabela_Consulta_RDH[Column3],Tabela_Consulta_RDH[Column1],BJ$3,Tabela_Consulta_RDH[Column2],$BE16)</f>
        <v>0</v>
      </c>
      <c r="BK16">
        <f ca="1">SUMIFS(Tabela_Consulta_RDH[Column3],Tabela_Consulta_RDH[Column1],BK$3,Tabela_Consulta_RDH[Column2],$BE16)</f>
        <v>0</v>
      </c>
      <c r="BL16">
        <f ca="1">SUMIFS(Tabela_Consulta_RDH[Column3],Tabela_Consulta_RDH[Column1],BL$3,Tabela_Consulta_RDH[Column2],$BE16)</f>
        <v>0</v>
      </c>
      <c r="BM16">
        <f ca="1">SUMIFS(Tabela_Consulta_RDH[Column3],Tabela_Consulta_RDH[Column1],BM$3,Tabela_Consulta_RDH[Column2],$BE16)</f>
        <v>0</v>
      </c>
      <c r="BN16">
        <f ca="1">SUMIFS(Tabela_Consulta_RDH[Column3],Tabela_Consulta_RDH[Column1],BN$3,Tabela_Consulta_RDH[Column2],$BE16)</f>
        <v>0</v>
      </c>
      <c r="BO16">
        <f ca="1">SUMIFS(Tabela_Consulta_RDH[Column3],Tabela_Consulta_RDH[Column1],BO$3,Tabela_Consulta_RDH[Column2],$BE16)</f>
        <v>0</v>
      </c>
      <c r="BP16">
        <f ca="1">SUMIFS(Tabela_Consulta_RDH[Column3],Tabela_Consulta_RDH[Column1],BP$3,Tabela_Consulta_RDH[Column2],$BE16)</f>
        <v>0</v>
      </c>
      <c r="BQ16">
        <f ca="1">SUMIFS(Tabela_Consulta_RDH[Column3],Tabela_Consulta_RDH[Column1],BQ$3,Tabela_Consulta_RDH[Column2],$BE16)</f>
        <v>0</v>
      </c>
      <c r="BR16">
        <f ca="1">SUMIFS(Tabela_Consulta_RDH[Column3],Tabela_Consulta_RDH[Column1],BR$3,Tabela_Consulta_RDH[Column2],$BE16)</f>
        <v>0</v>
      </c>
    </row>
    <row r="17" spans="35:70" x14ac:dyDescent="0.25">
      <c r="AI17" s="406"/>
      <c r="AN17" s="406"/>
      <c r="AP17">
        <v>14</v>
      </c>
      <c r="AR17">
        <f ca="1">SUMIFS(Tabela_Consulta_de_ACOMPH[Vaz_nat],Tabela_Consulta_de_ACOMPH[Data],AR$3,Tabela_Consulta_de_ACOMPH[Posto],$AP17)</f>
        <v>0</v>
      </c>
      <c r="AS17">
        <f ca="1">SUMIFS(Tabela_Consulta_de_ACOMPH[Vaz_nat],Tabela_Consulta_de_ACOMPH[Data],AS$3,Tabela_Consulta_de_ACOMPH[Posto],$AP17)</f>
        <v>0</v>
      </c>
      <c r="AT17">
        <f ca="1">SUMIFS(Tabela_Consulta_de_ACOMPH[Vaz_nat],Tabela_Consulta_de_ACOMPH[Data],AT$3,Tabela_Consulta_de_ACOMPH[Posto],$AP17)</f>
        <v>0</v>
      </c>
      <c r="AU17">
        <f ca="1">SUMIFS(Tabela_Consulta_de_ACOMPH[Vaz_nat],Tabela_Consulta_de_ACOMPH[Data],AU$3,Tabela_Consulta_de_ACOMPH[Posto],$AP17)</f>
        <v>0</v>
      </c>
      <c r="AV17">
        <f ca="1">SUMIFS(Tabela_Consulta_de_ACOMPH[Vaz_nat],Tabela_Consulta_de_ACOMPH[Data],AV$3,Tabela_Consulta_de_ACOMPH[Posto],$AP17)</f>
        <v>0</v>
      </c>
      <c r="AW17">
        <f ca="1">SUMIFS(Tabela_Consulta_de_ACOMPH[Vaz_nat],Tabela_Consulta_de_ACOMPH[Data],AW$3,Tabela_Consulta_de_ACOMPH[Posto],$AP17)</f>
        <v>0</v>
      </c>
      <c r="AX17">
        <f ca="1">SUMIFS(Tabela_Consulta_de_ACOMPH[Vaz_nat],Tabela_Consulta_de_ACOMPH[Data],AX$3,Tabela_Consulta_de_ACOMPH[Posto],$AP17)</f>
        <v>0</v>
      </c>
      <c r="AY17">
        <f ca="1">SUMIFS(Tabela_Consulta_de_ACOMPH[Vaz_nat],Tabela_Consulta_de_ACOMPH[Data],AY$3,Tabela_Consulta_de_ACOMPH[Posto],$AP17)</f>
        <v>0</v>
      </c>
      <c r="AZ17">
        <f ca="1">SUMIFS(Tabela_Consulta_de_ACOMPH[Vaz_nat],Tabela_Consulta_de_ACOMPH[Data],AZ$3,Tabela_Consulta_de_ACOMPH[Posto],$AP17)</f>
        <v>0</v>
      </c>
      <c r="BA17">
        <f ca="1">SUMIFS(Tabela_Consulta_de_ACOMPH[Vaz_nat],Tabela_Consulta_de_ACOMPH[Data],BA$3,Tabela_Consulta_de_ACOMPH[Posto],$AP17)</f>
        <v>0</v>
      </c>
      <c r="BB17">
        <f ca="1">SUMIFS(Tabela_Consulta_de_ACOMPH[Vaz_nat],Tabela_Consulta_de_ACOMPH[Data],BB$3,Tabela_Consulta_de_ACOMPH[Posto],$AP17)</f>
        <v>0</v>
      </c>
      <c r="BC17">
        <f ca="1">SUMIFS(Tabela_Consulta_de_ACOMPH[Vaz_nat],Tabela_Consulta_de_ACOMPH[Data],BC$3,Tabela_Consulta_de_ACOMPH[Posto],$AP17)</f>
        <v>0</v>
      </c>
      <c r="BE17">
        <v>14</v>
      </c>
      <c r="BG17">
        <f ca="1">SUMIFS(Tabela_Consulta_RDH[Column3],Tabela_Consulta_RDH[Column1],BG$3,Tabela_Consulta_RDH[Column2],$BE17)</f>
        <v>0</v>
      </c>
      <c r="BH17">
        <f ca="1">SUMIFS(Tabela_Consulta_RDH[Column3],Tabela_Consulta_RDH[Column1],BH$3,Tabela_Consulta_RDH[Column2],$BE17)</f>
        <v>0</v>
      </c>
      <c r="BI17">
        <f ca="1">SUMIFS(Tabela_Consulta_RDH[Column3],Tabela_Consulta_RDH[Column1],BI$3,Tabela_Consulta_RDH[Column2],$BE17)</f>
        <v>0</v>
      </c>
      <c r="BJ17">
        <f ca="1">SUMIFS(Tabela_Consulta_RDH[Column3],Tabela_Consulta_RDH[Column1],BJ$3,Tabela_Consulta_RDH[Column2],$BE17)</f>
        <v>0</v>
      </c>
      <c r="BK17">
        <f ca="1">SUMIFS(Tabela_Consulta_RDH[Column3],Tabela_Consulta_RDH[Column1],BK$3,Tabela_Consulta_RDH[Column2],$BE17)</f>
        <v>0</v>
      </c>
      <c r="BL17">
        <f ca="1">SUMIFS(Tabela_Consulta_RDH[Column3],Tabela_Consulta_RDH[Column1],BL$3,Tabela_Consulta_RDH[Column2],$BE17)</f>
        <v>0</v>
      </c>
      <c r="BM17">
        <f ca="1">SUMIFS(Tabela_Consulta_RDH[Column3],Tabela_Consulta_RDH[Column1],BM$3,Tabela_Consulta_RDH[Column2],$BE17)</f>
        <v>0</v>
      </c>
      <c r="BN17">
        <f ca="1">SUMIFS(Tabela_Consulta_RDH[Column3],Tabela_Consulta_RDH[Column1],BN$3,Tabela_Consulta_RDH[Column2],$BE17)</f>
        <v>0</v>
      </c>
      <c r="BO17">
        <f ca="1">SUMIFS(Tabela_Consulta_RDH[Column3],Tabela_Consulta_RDH[Column1],BO$3,Tabela_Consulta_RDH[Column2],$BE17)</f>
        <v>0</v>
      </c>
      <c r="BP17">
        <f ca="1">SUMIFS(Tabela_Consulta_RDH[Column3],Tabela_Consulta_RDH[Column1],BP$3,Tabela_Consulta_RDH[Column2],$BE17)</f>
        <v>0</v>
      </c>
      <c r="BQ17">
        <f ca="1">SUMIFS(Tabela_Consulta_RDH[Column3],Tabela_Consulta_RDH[Column1],BQ$3,Tabela_Consulta_RDH[Column2],$BE17)</f>
        <v>0</v>
      </c>
      <c r="BR17">
        <f ca="1">SUMIFS(Tabela_Consulta_RDH[Column3],Tabela_Consulta_RDH[Column1],BR$3,Tabela_Consulta_RDH[Column2],$BE17)</f>
        <v>0</v>
      </c>
    </row>
    <row r="18" spans="35:70" x14ac:dyDescent="0.25">
      <c r="AI18" s="406"/>
      <c r="AN18" s="406"/>
      <c r="AP18">
        <v>15</v>
      </c>
      <c r="AR18">
        <f ca="1">SUMIFS(Tabela_Consulta_de_ACOMPH[Vaz_nat],Tabela_Consulta_de_ACOMPH[Data],AR$3,Tabela_Consulta_de_ACOMPH[Posto],$AP18)</f>
        <v>0</v>
      </c>
      <c r="AS18">
        <f ca="1">SUMIFS(Tabela_Consulta_de_ACOMPH[Vaz_nat],Tabela_Consulta_de_ACOMPH[Data],AS$3,Tabela_Consulta_de_ACOMPH[Posto],$AP18)</f>
        <v>0</v>
      </c>
      <c r="AT18">
        <f ca="1">SUMIFS(Tabela_Consulta_de_ACOMPH[Vaz_nat],Tabela_Consulta_de_ACOMPH[Data],AT$3,Tabela_Consulta_de_ACOMPH[Posto],$AP18)</f>
        <v>0</v>
      </c>
      <c r="AU18">
        <f ca="1">SUMIFS(Tabela_Consulta_de_ACOMPH[Vaz_nat],Tabela_Consulta_de_ACOMPH[Data],AU$3,Tabela_Consulta_de_ACOMPH[Posto],$AP18)</f>
        <v>0</v>
      </c>
      <c r="AV18">
        <f ca="1">SUMIFS(Tabela_Consulta_de_ACOMPH[Vaz_nat],Tabela_Consulta_de_ACOMPH[Data],AV$3,Tabela_Consulta_de_ACOMPH[Posto],$AP18)</f>
        <v>0</v>
      </c>
      <c r="AW18">
        <f ca="1">SUMIFS(Tabela_Consulta_de_ACOMPH[Vaz_nat],Tabela_Consulta_de_ACOMPH[Data],AW$3,Tabela_Consulta_de_ACOMPH[Posto],$AP18)</f>
        <v>0</v>
      </c>
      <c r="AX18">
        <f ca="1">SUMIFS(Tabela_Consulta_de_ACOMPH[Vaz_nat],Tabela_Consulta_de_ACOMPH[Data],AX$3,Tabela_Consulta_de_ACOMPH[Posto],$AP18)</f>
        <v>0</v>
      </c>
      <c r="AY18">
        <f ca="1">SUMIFS(Tabela_Consulta_de_ACOMPH[Vaz_nat],Tabela_Consulta_de_ACOMPH[Data],AY$3,Tabela_Consulta_de_ACOMPH[Posto],$AP18)</f>
        <v>0</v>
      </c>
      <c r="AZ18">
        <f ca="1">SUMIFS(Tabela_Consulta_de_ACOMPH[Vaz_nat],Tabela_Consulta_de_ACOMPH[Data],AZ$3,Tabela_Consulta_de_ACOMPH[Posto],$AP18)</f>
        <v>0</v>
      </c>
      <c r="BA18">
        <f ca="1">SUMIFS(Tabela_Consulta_de_ACOMPH[Vaz_nat],Tabela_Consulta_de_ACOMPH[Data],BA$3,Tabela_Consulta_de_ACOMPH[Posto],$AP18)</f>
        <v>0</v>
      </c>
      <c r="BB18">
        <f ca="1">SUMIFS(Tabela_Consulta_de_ACOMPH[Vaz_nat],Tabela_Consulta_de_ACOMPH[Data],BB$3,Tabela_Consulta_de_ACOMPH[Posto],$AP18)</f>
        <v>0</v>
      </c>
      <c r="BC18">
        <f ca="1">SUMIFS(Tabela_Consulta_de_ACOMPH[Vaz_nat],Tabela_Consulta_de_ACOMPH[Data],BC$3,Tabela_Consulta_de_ACOMPH[Posto],$AP18)</f>
        <v>0</v>
      </c>
      <c r="BE18">
        <v>15</v>
      </c>
      <c r="BG18">
        <f ca="1">SUMIFS(Tabela_Consulta_RDH[Column3],Tabela_Consulta_RDH[Column1],BG$3,Tabela_Consulta_RDH[Column2],$BE18)</f>
        <v>0</v>
      </c>
      <c r="BH18">
        <f ca="1">SUMIFS(Tabela_Consulta_RDH[Column3],Tabela_Consulta_RDH[Column1],BH$3,Tabela_Consulta_RDH[Column2],$BE18)</f>
        <v>0</v>
      </c>
      <c r="BI18">
        <f ca="1">SUMIFS(Tabela_Consulta_RDH[Column3],Tabela_Consulta_RDH[Column1],BI$3,Tabela_Consulta_RDH[Column2],$BE18)</f>
        <v>0</v>
      </c>
      <c r="BJ18">
        <f ca="1">SUMIFS(Tabela_Consulta_RDH[Column3],Tabela_Consulta_RDH[Column1],BJ$3,Tabela_Consulta_RDH[Column2],$BE18)</f>
        <v>0</v>
      </c>
      <c r="BK18">
        <f ca="1">SUMIFS(Tabela_Consulta_RDH[Column3],Tabela_Consulta_RDH[Column1],BK$3,Tabela_Consulta_RDH[Column2],$BE18)</f>
        <v>0</v>
      </c>
      <c r="BL18">
        <f ca="1">SUMIFS(Tabela_Consulta_RDH[Column3],Tabela_Consulta_RDH[Column1],BL$3,Tabela_Consulta_RDH[Column2],$BE18)</f>
        <v>0</v>
      </c>
      <c r="BM18">
        <f ca="1">SUMIFS(Tabela_Consulta_RDH[Column3],Tabela_Consulta_RDH[Column1],BM$3,Tabela_Consulta_RDH[Column2],$BE18)</f>
        <v>0</v>
      </c>
      <c r="BN18">
        <f ca="1">SUMIFS(Tabela_Consulta_RDH[Column3],Tabela_Consulta_RDH[Column1],BN$3,Tabela_Consulta_RDH[Column2],$BE18)</f>
        <v>0</v>
      </c>
      <c r="BO18">
        <f ca="1">SUMIFS(Tabela_Consulta_RDH[Column3],Tabela_Consulta_RDH[Column1],BO$3,Tabela_Consulta_RDH[Column2],$BE18)</f>
        <v>0</v>
      </c>
      <c r="BP18">
        <f ca="1">SUMIFS(Tabela_Consulta_RDH[Column3],Tabela_Consulta_RDH[Column1],BP$3,Tabela_Consulta_RDH[Column2],$BE18)</f>
        <v>0</v>
      </c>
      <c r="BQ18">
        <f ca="1">SUMIFS(Tabela_Consulta_RDH[Column3],Tabela_Consulta_RDH[Column1],BQ$3,Tabela_Consulta_RDH[Column2],$BE18)</f>
        <v>0</v>
      </c>
      <c r="BR18">
        <f ca="1">SUMIFS(Tabela_Consulta_RDH[Column3],Tabela_Consulta_RDH[Column1],BR$3,Tabela_Consulta_RDH[Column2],$BE18)</f>
        <v>0</v>
      </c>
    </row>
    <row r="19" spans="35:70" x14ac:dyDescent="0.25">
      <c r="AI19" s="406"/>
      <c r="AN19" s="406"/>
      <c r="AP19">
        <v>16</v>
      </c>
      <c r="AR19">
        <f ca="1">SUMIFS(Tabela_Consulta_de_ACOMPH[Vaz_nat],Tabela_Consulta_de_ACOMPH[Data],AR$3,Tabela_Consulta_de_ACOMPH[Posto],$AP19)</f>
        <v>0</v>
      </c>
      <c r="AS19">
        <f ca="1">SUMIFS(Tabela_Consulta_de_ACOMPH[Vaz_nat],Tabela_Consulta_de_ACOMPH[Data],AS$3,Tabela_Consulta_de_ACOMPH[Posto],$AP19)</f>
        <v>0</v>
      </c>
      <c r="AT19">
        <f ca="1">SUMIFS(Tabela_Consulta_de_ACOMPH[Vaz_nat],Tabela_Consulta_de_ACOMPH[Data],AT$3,Tabela_Consulta_de_ACOMPH[Posto],$AP19)</f>
        <v>0</v>
      </c>
      <c r="AU19">
        <f ca="1">SUMIFS(Tabela_Consulta_de_ACOMPH[Vaz_nat],Tabela_Consulta_de_ACOMPH[Data],AU$3,Tabela_Consulta_de_ACOMPH[Posto],$AP19)</f>
        <v>0</v>
      </c>
      <c r="AV19">
        <f ca="1">SUMIFS(Tabela_Consulta_de_ACOMPH[Vaz_nat],Tabela_Consulta_de_ACOMPH[Data],AV$3,Tabela_Consulta_de_ACOMPH[Posto],$AP19)</f>
        <v>0</v>
      </c>
      <c r="AW19">
        <f ca="1">SUMIFS(Tabela_Consulta_de_ACOMPH[Vaz_nat],Tabela_Consulta_de_ACOMPH[Data],AW$3,Tabela_Consulta_de_ACOMPH[Posto],$AP19)</f>
        <v>0</v>
      </c>
      <c r="AX19">
        <f ca="1">SUMIFS(Tabela_Consulta_de_ACOMPH[Vaz_nat],Tabela_Consulta_de_ACOMPH[Data],AX$3,Tabela_Consulta_de_ACOMPH[Posto],$AP19)</f>
        <v>0</v>
      </c>
      <c r="AY19">
        <f ca="1">SUMIFS(Tabela_Consulta_de_ACOMPH[Vaz_nat],Tabela_Consulta_de_ACOMPH[Data],AY$3,Tabela_Consulta_de_ACOMPH[Posto],$AP19)</f>
        <v>0</v>
      </c>
      <c r="AZ19">
        <f ca="1">SUMIFS(Tabela_Consulta_de_ACOMPH[Vaz_nat],Tabela_Consulta_de_ACOMPH[Data],AZ$3,Tabela_Consulta_de_ACOMPH[Posto],$AP19)</f>
        <v>0</v>
      </c>
      <c r="BA19">
        <f ca="1">SUMIFS(Tabela_Consulta_de_ACOMPH[Vaz_nat],Tabela_Consulta_de_ACOMPH[Data],BA$3,Tabela_Consulta_de_ACOMPH[Posto],$AP19)</f>
        <v>0</v>
      </c>
      <c r="BB19">
        <f ca="1">SUMIFS(Tabela_Consulta_de_ACOMPH[Vaz_nat],Tabela_Consulta_de_ACOMPH[Data],BB$3,Tabela_Consulta_de_ACOMPH[Posto],$AP19)</f>
        <v>0</v>
      </c>
      <c r="BC19">
        <f ca="1">SUMIFS(Tabela_Consulta_de_ACOMPH[Vaz_nat],Tabela_Consulta_de_ACOMPH[Data],BC$3,Tabela_Consulta_de_ACOMPH[Posto],$AP19)</f>
        <v>0</v>
      </c>
      <c r="BE19">
        <v>16</v>
      </c>
      <c r="BG19">
        <f ca="1">SUMIFS(Tabela_Consulta_RDH[Column3],Tabela_Consulta_RDH[Column1],BG$3,Tabela_Consulta_RDH[Column2],$BE19)</f>
        <v>0</v>
      </c>
      <c r="BH19">
        <f ca="1">SUMIFS(Tabela_Consulta_RDH[Column3],Tabela_Consulta_RDH[Column1],BH$3,Tabela_Consulta_RDH[Column2],$BE19)</f>
        <v>0</v>
      </c>
      <c r="BI19">
        <f ca="1">SUMIFS(Tabela_Consulta_RDH[Column3],Tabela_Consulta_RDH[Column1],BI$3,Tabela_Consulta_RDH[Column2],$BE19)</f>
        <v>0</v>
      </c>
      <c r="BJ19">
        <f ca="1">SUMIFS(Tabela_Consulta_RDH[Column3],Tabela_Consulta_RDH[Column1],BJ$3,Tabela_Consulta_RDH[Column2],$BE19)</f>
        <v>0</v>
      </c>
      <c r="BK19">
        <f ca="1">SUMIFS(Tabela_Consulta_RDH[Column3],Tabela_Consulta_RDH[Column1],BK$3,Tabela_Consulta_RDH[Column2],$BE19)</f>
        <v>0</v>
      </c>
      <c r="BL19">
        <f ca="1">SUMIFS(Tabela_Consulta_RDH[Column3],Tabela_Consulta_RDH[Column1],BL$3,Tabela_Consulta_RDH[Column2],$BE19)</f>
        <v>0</v>
      </c>
      <c r="BM19">
        <f ca="1">SUMIFS(Tabela_Consulta_RDH[Column3],Tabela_Consulta_RDH[Column1],BM$3,Tabela_Consulta_RDH[Column2],$BE19)</f>
        <v>0</v>
      </c>
      <c r="BN19">
        <f ca="1">SUMIFS(Tabela_Consulta_RDH[Column3],Tabela_Consulta_RDH[Column1],BN$3,Tabela_Consulta_RDH[Column2],$BE19)</f>
        <v>0</v>
      </c>
      <c r="BO19">
        <f ca="1">SUMIFS(Tabela_Consulta_RDH[Column3],Tabela_Consulta_RDH[Column1],BO$3,Tabela_Consulta_RDH[Column2],$BE19)</f>
        <v>0</v>
      </c>
      <c r="BP19">
        <f ca="1">SUMIFS(Tabela_Consulta_RDH[Column3],Tabela_Consulta_RDH[Column1],BP$3,Tabela_Consulta_RDH[Column2],$BE19)</f>
        <v>0</v>
      </c>
      <c r="BQ19">
        <f ca="1">SUMIFS(Tabela_Consulta_RDH[Column3],Tabela_Consulta_RDH[Column1],BQ$3,Tabela_Consulta_RDH[Column2],$BE19)</f>
        <v>0</v>
      </c>
      <c r="BR19">
        <f ca="1">SUMIFS(Tabela_Consulta_RDH[Column3],Tabela_Consulta_RDH[Column1],BR$3,Tabela_Consulta_RDH[Column2],$BE19)</f>
        <v>0</v>
      </c>
    </row>
    <row r="20" spans="35:70" x14ac:dyDescent="0.25">
      <c r="AI20" s="406"/>
      <c r="AN20" s="406"/>
      <c r="AP20">
        <v>17</v>
      </c>
      <c r="AR20">
        <f ca="1">SUMIFS(Tabela_Consulta_de_ACOMPH[Vaz_nat],Tabela_Consulta_de_ACOMPH[Data],AR$3,Tabela_Consulta_de_ACOMPH[Posto],$AP20)</f>
        <v>0</v>
      </c>
      <c r="AS20">
        <f ca="1">SUMIFS(Tabela_Consulta_de_ACOMPH[Vaz_nat],Tabela_Consulta_de_ACOMPH[Data],AS$3,Tabela_Consulta_de_ACOMPH[Posto],$AP20)</f>
        <v>0</v>
      </c>
      <c r="AT20">
        <f ca="1">SUMIFS(Tabela_Consulta_de_ACOMPH[Vaz_nat],Tabela_Consulta_de_ACOMPH[Data],AT$3,Tabela_Consulta_de_ACOMPH[Posto],$AP20)</f>
        <v>0</v>
      </c>
      <c r="AU20">
        <f ca="1">SUMIFS(Tabela_Consulta_de_ACOMPH[Vaz_nat],Tabela_Consulta_de_ACOMPH[Data],AU$3,Tabela_Consulta_de_ACOMPH[Posto],$AP20)</f>
        <v>0</v>
      </c>
      <c r="AV20">
        <f ca="1">SUMIFS(Tabela_Consulta_de_ACOMPH[Vaz_nat],Tabela_Consulta_de_ACOMPH[Data],AV$3,Tabela_Consulta_de_ACOMPH[Posto],$AP20)</f>
        <v>0</v>
      </c>
      <c r="AW20">
        <f ca="1">SUMIFS(Tabela_Consulta_de_ACOMPH[Vaz_nat],Tabela_Consulta_de_ACOMPH[Data],AW$3,Tabela_Consulta_de_ACOMPH[Posto],$AP20)</f>
        <v>0</v>
      </c>
      <c r="AX20">
        <f ca="1">SUMIFS(Tabela_Consulta_de_ACOMPH[Vaz_nat],Tabela_Consulta_de_ACOMPH[Data],AX$3,Tabela_Consulta_de_ACOMPH[Posto],$AP20)</f>
        <v>0</v>
      </c>
      <c r="AY20">
        <f ca="1">SUMIFS(Tabela_Consulta_de_ACOMPH[Vaz_nat],Tabela_Consulta_de_ACOMPH[Data],AY$3,Tabela_Consulta_de_ACOMPH[Posto],$AP20)</f>
        <v>0</v>
      </c>
      <c r="AZ20">
        <f ca="1">SUMIFS(Tabela_Consulta_de_ACOMPH[Vaz_nat],Tabela_Consulta_de_ACOMPH[Data],AZ$3,Tabela_Consulta_de_ACOMPH[Posto],$AP20)</f>
        <v>0</v>
      </c>
      <c r="BA20">
        <f ca="1">SUMIFS(Tabela_Consulta_de_ACOMPH[Vaz_nat],Tabela_Consulta_de_ACOMPH[Data],BA$3,Tabela_Consulta_de_ACOMPH[Posto],$AP20)</f>
        <v>0</v>
      </c>
      <c r="BB20">
        <f ca="1">SUMIFS(Tabela_Consulta_de_ACOMPH[Vaz_nat],Tabela_Consulta_de_ACOMPH[Data],BB$3,Tabela_Consulta_de_ACOMPH[Posto],$AP20)</f>
        <v>0</v>
      </c>
      <c r="BC20">
        <f ca="1">SUMIFS(Tabela_Consulta_de_ACOMPH[Vaz_nat],Tabela_Consulta_de_ACOMPH[Data],BC$3,Tabela_Consulta_de_ACOMPH[Posto],$AP20)</f>
        <v>0</v>
      </c>
      <c r="BE20">
        <v>17</v>
      </c>
      <c r="BG20">
        <f ca="1">SUMIFS(Tabela_Consulta_RDH[Column3],Tabela_Consulta_RDH[Column1],BG$3,Tabela_Consulta_RDH[Column2],$BE20)</f>
        <v>0</v>
      </c>
      <c r="BH20">
        <f ca="1">SUMIFS(Tabela_Consulta_RDH[Column3],Tabela_Consulta_RDH[Column1],BH$3,Tabela_Consulta_RDH[Column2],$BE20)</f>
        <v>0</v>
      </c>
      <c r="BI20">
        <f ca="1">SUMIFS(Tabela_Consulta_RDH[Column3],Tabela_Consulta_RDH[Column1],BI$3,Tabela_Consulta_RDH[Column2],$BE20)</f>
        <v>0</v>
      </c>
      <c r="BJ20">
        <f ca="1">SUMIFS(Tabela_Consulta_RDH[Column3],Tabela_Consulta_RDH[Column1],BJ$3,Tabela_Consulta_RDH[Column2],$BE20)</f>
        <v>0</v>
      </c>
      <c r="BK20">
        <f ca="1">SUMIFS(Tabela_Consulta_RDH[Column3],Tabela_Consulta_RDH[Column1],BK$3,Tabela_Consulta_RDH[Column2],$BE20)</f>
        <v>0</v>
      </c>
      <c r="BL20">
        <f ca="1">SUMIFS(Tabela_Consulta_RDH[Column3],Tabela_Consulta_RDH[Column1],BL$3,Tabela_Consulta_RDH[Column2],$BE20)</f>
        <v>0</v>
      </c>
      <c r="BM20">
        <f ca="1">SUMIFS(Tabela_Consulta_RDH[Column3],Tabela_Consulta_RDH[Column1],BM$3,Tabela_Consulta_RDH[Column2],$BE20)</f>
        <v>0</v>
      </c>
      <c r="BN20">
        <f ca="1">SUMIFS(Tabela_Consulta_RDH[Column3],Tabela_Consulta_RDH[Column1],BN$3,Tabela_Consulta_RDH[Column2],$BE20)</f>
        <v>0</v>
      </c>
      <c r="BO20">
        <f ca="1">SUMIFS(Tabela_Consulta_RDH[Column3],Tabela_Consulta_RDH[Column1],BO$3,Tabela_Consulta_RDH[Column2],$BE20)</f>
        <v>0</v>
      </c>
      <c r="BP20">
        <f ca="1">SUMIFS(Tabela_Consulta_RDH[Column3],Tabela_Consulta_RDH[Column1],BP$3,Tabela_Consulta_RDH[Column2],$BE20)</f>
        <v>0</v>
      </c>
      <c r="BQ20">
        <f ca="1">SUMIFS(Tabela_Consulta_RDH[Column3],Tabela_Consulta_RDH[Column1],BQ$3,Tabela_Consulta_RDH[Column2],$BE20)</f>
        <v>0</v>
      </c>
      <c r="BR20">
        <f ca="1">SUMIFS(Tabela_Consulta_RDH[Column3],Tabela_Consulta_RDH[Column1],BR$3,Tabela_Consulta_RDH[Column2],$BE20)</f>
        <v>0</v>
      </c>
    </row>
    <row r="21" spans="35:70" x14ac:dyDescent="0.25">
      <c r="AI21" s="406"/>
      <c r="AN21" s="406"/>
      <c r="AP21">
        <v>18</v>
      </c>
      <c r="AR21">
        <f ca="1">SUMIFS(Tabela_Consulta_de_ACOMPH[Vaz_nat],Tabela_Consulta_de_ACOMPH[Data],AR$3,Tabela_Consulta_de_ACOMPH[Posto],$AP21)</f>
        <v>0</v>
      </c>
      <c r="AS21">
        <f ca="1">SUMIFS(Tabela_Consulta_de_ACOMPH[Vaz_nat],Tabela_Consulta_de_ACOMPH[Data],AS$3,Tabela_Consulta_de_ACOMPH[Posto],$AP21)</f>
        <v>0</v>
      </c>
      <c r="AT21">
        <f ca="1">SUMIFS(Tabela_Consulta_de_ACOMPH[Vaz_nat],Tabela_Consulta_de_ACOMPH[Data],AT$3,Tabela_Consulta_de_ACOMPH[Posto],$AP21)</f>
        <v>0</v>
      </c>
      <c r="AU21">
        <f ca="1">SUMIFS(Tabela_Consulta_de_ACOMPH[Vaz_nat],Tabela_Consulta_de_ACOMPH[Data],AU$3,Tabela_Consulta_de_ACOMPH[Posto],$AP21)</f>
        <v>0</v>
      </c>
      <c r="AV21">
        <f ca="1">SUMIFS(Tabela_Consulta_de_ACOMPH[Vaz_nat],Tabela_Consulta_de_ACOMPH[Data],AV$3,Tabela_Consulta_de_ACOMPH[Posto],$AP21)</f>
        <v>0</v>
      </c>
      <c r="AW21">
        <f ca="1">SUMIFS(Tabela_Consulta_de_ACOMPH[Vaz_nat],Tabela_Consulta_de_ACOMPH[Data],AW$3,Tabela_Consulta_de_ACOMPH[Posto],$AP21)</f>
        <v>0</v>
      </c>
      <c r="AX21">
        <f ca="1">SUMIFS(Tabela_Consulta_de_ACOMPH[Vaz_nat],Tabela_Consulta_de_ACOMPH[Data],AX$3,Tabela_Consulta_de_ACOMPH[Posto],$AP21)</f>
        <v>0</v>
      </c>
      <c r="AY21">
        <f ca="1">SUMIFS(Tabela_Consulta_de_ACOMPH[Vaz_nat],Tabela_Consulta_de_ACOMPH[Data],AY$3,Tabela_Consulta_de_ACOMPH[Posto],$AP21)</f>
        <v>0</v>
      </c>
      <c r="AZ21">
        <f ca="1">SUMIFS(Tabela_Consulta_de_ACOMPH[Vaz_nat],Tabela_Consulta_de_ACOMPH[Data],AZ$3,Tabela_Consulta_de_ACOMPH[Posto],$AP21)</f>
        <v>0</v>
      </c>
      <c r="BA21">
        <f ca="1">SUMIFS(Tabela_Consulta_de_ACOMPH[Vaz_nat],Tabela_Consulta_de_ACOMPH[Data],BA$3,Tabela_Consulta_de_ACOMPH[Posto],$AP21)</f>
        <v>0</v>
      </c>
      <c r="BB21">
        <f ca="1">SUMIFS(Tabela_Consulta_de_ACOMPH[Vaz_nat],Tabela_Consulta_de_ACOMPH[Data],BB$3,Tabela_Consulta_de_ACOMPH[Posto],$AP21)</f>
        <v>0</v>
      </c>
      <c r="BC21">
        <f ca="1">SUMIFS(Tabela_Consulta_de_ACOMPH[Vaz_nat],Tabela_Consulta_de_ACOMPH[Data],BC$3,Tabela_Consulta_de_ACOMPH[Posto],$AP21)</f>
        <v>0</v>
      </c>
      <c r="BE21">
        <v>18</v>
      </c>
      <c r="BG21">
        <f ca="1">SUMIFS(Tabela_Consulta_RDH[Column3],Tabela_Consulta_RDH[Column1],BG$3,Tabela_Consulta_RDH[Column2],$BE21)</f>
        <v>0</v>
      </c>
      <c r="BH21">
        <f ca="1">SUMIFS(Tabela_Consulta_RDH[Column3],Tabela_Consulta_RDH[Column1],BH$3,Tabela_Consulta_RDH[Column2],$BE21)</f>
        <v>0</v>
      </c>
      <c r="BI21">
        <f ca="1">SUMIFS(Tabela_Consulta_RDH[Column3],Tabela_Consulta_RDH[Column1],BI$3,Tabela_Consulta_RDH[Column2],$BE21)</f>
        <v>0</v>
      </c>
      <c r="BJ21">
        <f ca="1">SUMIFS(Tabela_Consulta_RDH[Column3],Tabela_Consulta_RDH[Column1],BJ$3,Tabela_Consulta_RDH[Column2],$BE21)</f>
        <v>0</v>
      </c>
      <c r="BK21">
        <f ca="1">SUMIFS(Tabela_Consulta_RDH[Column3],Tabela_Consulta_RDH[Column1],BK$3,Tabela_Consulta_RDH[Column2],$BE21)</f>
        <v>0</v>
      </c>
      <c r="BL21">
        <f ca="1">SUMIFS(Tabela_Consulta_RDH[Column3],Tabela_Consulta_RDH[Column1],BL$3,Tabela_Consulta_RDH[Column2],$BE21)</f>
        <v>0</v>
      </c>
      <c r="BM21">
        <f ca="1">SUMIFS(Tabela_Consulta_RDH[Column3],Tabela_Consulta_RDH[Column1],BM$3,Tabela_Consulta_RDH[Column2],$BE21)</f>
        <v>0</v>
      </c>
      <c r="BN21">
        <f ca="1">SUMIFS(Tabela_Consulta_RDH[Column3],Tabela_Consulta_RDH[Column1],BN$3,Tabela_Consulta_RDH[Column2],$BE21)</f>
        <v>0</v>
      </c>
      <c r="BO21">
        <f ca="1">SUMIFS(Tabela_Consulta_RDH[Column3],Tabela_Consulta_RDH[Column1],BO$3,Tabela_Consulta_RDH[Column2],$BE21)</f>
        <v>0</v>
      </c>
      <c r="BP21">
        <f ca="1">SUMIFS(Tabela_Consulta_RDH[Column3],Tabela_Consulta_RDH[Column1],BP$3,Tabela_Consulta_RDH[Column2],$BE21)</f>
        <v>0</v>
      </c>
      <c r="BQ21">
        <f ca="1">SUMIFS(Tabela_Consulta_RDH[Column3],Tabela_Consulta_RDH[Column1],BQ$3,Tabela_Consulta_RDH[Column2],$BE21)</f>
        <v>0</v>
      </c>
      <c r="BR21">
        <f ca="1">SUMIFS(Tabela_Consulta_RDH[Column3],Tabela_Consulta_RDH[Column1],BR$3,Tabela_Consulta_RDH[Column2],$BE21)</f>
        <v>0</v>
      </c>
    </row>
    <row r="22" spans="35:70" x14ac:dyDescent="0.25">
      <c r="AI22" s="406"/>
      <c r="AN22" s="406"/>
      <c r="AP22">
        <v>19</v>
      </c>
      <c r="AR22">
        <f ca="1">SUMIFS(Tabela_Consulta_de_ACOMPH[Vaz_nat],Tabela_Consulta_de_ACOMPH[Data],AR$3,Tabela_Consulta_de_ACOMPH[Posto],$AP22)</f>
        <v>0</v>
      </c>
      <c r="AS22">
        <f ca="1">SUMIFS(Tabela_Consulta_de_ACOMPH[Vaz_nat],Tabela_Consulta_de_ACOMPH[Data],AS$3,Tabela_Consulta_de_ACOMPH[Posto],$AP22)</f>
        <v>0</v>
      </c>
      <c r="AT22">
        <f ca="1">SUMIFS(Tabela_Consulta_de_ACOMPH[Vaz_nat],Tabela_Consulta_de_ACOMPH[Data],AT$3,Tabela_Consulta_de_ACOMPH[Posto],$AP22)</f>
        <v>0</v>
      </c>
      <c r="AU22">
        <f ca="1">SUMIFS(Tabela_Consulta_de_ACOMPH[Vaz_nat],Tabela_Consulta_de_ACOMPH[Data],AU$3,Tabela_Consulta_de_ACOMPH[Posto],$AP22)</f>
        <v>0</v>
      </c>
      <c r="AV22">
        <f ca="1">SUMIFS(Tabela_Consulta_de_ACOMPH[Vaz_nat],Tabela_Consulta_de_ACOMPH[Data],AV$3,Tabela_Consulta_de_ACOMPH[Posto],$AP22)</f>
        <v>0</v>
      </c>
      <c r="AW22">
        <f ca="1">SUMIFS(Tabela_Consulta_de_ACOMPH[Vaz_nat],Tabela_Consulta_de_ACOMPH[Data],AW$3,Tabela_Consulta_de_ACOMPH[Posto],$AP22)</f>
        <v>0</v>
      </c>
      <c r="AX22">
        <f ca="1">SUMIFS(Tabela_Consulta_de_ACOMPH[Vaz_nat],Tabela_Consulta_de_ACOMPH[Data],AX$3,Tabela_Consulta_de_ACOMPH[Posto],$AP22)</f>
        <v>0</v>
      </c>
      <c r="AY22">
        <f ca="1">SUMIFS(Tabela_Consulta_de_ACOMPH[Vaz_nat],Tabela_Consulta_de_ACOMPH[Data],AY$3,Tabela_Consulta_de_ACOMPH[Posto],$AP22)</f>
        <v>0</v>
      </c>
      <c r="AZ22">
        <f ca="1">SUMIFS(Tabela_Consulta_de_ACOMPH[Vaz_nat],Tabela_Consulta_de_ACOMPH[Data],AZ$3,Tabela_Consulta_de_ACOMPH[Posto],$AP22)</f>
        <v>0</v>
      </c>
      <c r="BA22">
        <f ca="1">SUMIFS(Tabela_Consulta_de_ACOMPH[Vaz_nat],Tabela_Consulta_de_ACOMPH[Data],BA$3,Tabela_Consulta_de_ACOMPH[Posto],$AP22)</f>
        <v>0</v>
      </c>
      <c r="BB22">
        <f ca="1">SUMIFS(Tabela_Consulta_de_ACOMPH[Vaz_nat],Tabela_Consulta_de_ACOMPH[Data],BB$3,Tabela_Consulta_de_ACOMPH[Posto],$AP22)</f>
        <v>0</v>
      </c>
      <c r="BC22">
        <f ca="1">SUMIFS(Tabela_Consulta_de_ACOMPH[Vaz_nat],Tabela_Consulta_de_ACOMPH[Data],BC$3,Tabela_Consulta_de_ACOMPH[Posto],$AP22)</f>
        <v>0</v>
      </c>
      <c r="BE22">
        <v>19</v>
      </c>
      <c r="BG22">
        <f ca="1">SUMIFS(Tabela_Consulta_RDH[Column3],Tabela_Consulta_RDH[Column1],BG$3,Tabela_Consulta_RDH[Column2],$BE22)</f>
        <v>0</v>
      </c>
      <c r="BH22">
        <f ca="1">SUMIFS(Tabela_Consulta_RDH[Column3],Tabela_Consulta_RDH[Column1],BH$3,Tabela_Consulta_RDH[Column2],$BE22)</f>
        <v>0</v>
      </c>
      <c r="BI22">
        <f ca="1">SUMIFS(Tabela_Consulta_RDH[Column3],Tabela_Consulta_RDH[Column1],BI$3,Tabela_Consulta_RDH[Column2],$BE22)</f>
        <v>0</v>
      </c>
      <c r="BJ22">
        <f ca="1">SUMIFS(Tabela_Consulta_RDH[Column3],Tabela_Consulta_RDH[Column1],BJ$3,Tabela_Consulta_RDH[Column2],$BE22)</f>
        <v>0</v>
      </c>
      <c r="BK22">
        <f ca="1">SUMIFS(Tabela_Consulta_RDH[Column3],Tabela_Consulta_RDH[Column1],BK$3,Tabela_Consulta_RDH[Column2],$BE22)</f>
        <v>0</v>
      </c>
      <c r="BL22">
        <f ca="1">SUMIFS(Tabela_Consulta_RDH[Column3],Tabela_Consulta_RDH[Column1],BL$3,Tabela_Consulta_RDH[Column2],$BE22)</f>
        <v>0</v>
      </c>
      <c r="BM22">
        <f ca="1">SUMIFS(Tabela_Consulta_RDH[Column3],Tabela_Consulta_RDH[Column1],BM$3,Tabela_Consulta_RDH[Column2],$BE22)</f>
        <v>0</v>
      </c>
      <c r="BN22">
        <f ca="1">SUMIFS(Tabela_Consulta_RDH[Column3],Tabela_Consulta_RDH[Column1],BN$3,Tabela_Consulta_RDH[Column2],$BE22)</f>
        <v>0</v>
      </c>
      <c r="BO22">
        <f ca="1">SUMIFS(Tabela_Consulta_RDH[Column3],Tabela_Consulta_RDH[Column1],BO$3,Tabela_Consulta_RDH[Column2],$BE22)</f>
        <v>0</v>
      </c>
      <c r="BP22">
        <f ca="1">SUMIFS(Tabela_Consulta_RDH[Column3],Tabela_Consulta_RDH[Column1],BP$3,Tabela_Consulta_RDH[Column2],$BE22)</f>
        <v>0</v>
      </c>
      <c r="BQ22">
        <f ca="1">SUMIFS(Tabela_Consulta_RDH[Column3],Tabela_Consulta_RDH[Column1],BQ$3,Tabela_Consulta_RDH[Column2],$BE22)</f>
        <v>0</v>
      </c>
      <c r="BR22">
        <f ca="1">SUMIFS(Tabela_Consulta_RDH[Column3],Tabela_Consulta_RDH[Column1],BR$3,Tabela_Consulta_RDH[Column2],$BE22)</f>
        <v>0</v>
      </c>
    </row>
    <row r="23" spans="35:70" x14ac:dyDescent="0.25">
      <c r="AI23" s="406"/>
      <c r="AN23" s="406"/>
      <c r="AP23">
        <v>20</v>
      </c>
      <c r="AR23">
        <f ca="1">SUMIFS(Tabela_Consulta_de_ACOMPH[Vaz_nat],Tabela_Consulta_de_ACOMPH[Data],AR$3,Tabela_Consulta_de_ACOMPH[Posto],$AP23)</f>
        <v>0</v>
      </c>
      <c r="AS23">
        <f ca="1">SUMIFS(Tabela_Consulta_de_ACOMPH[Vaz_nat],Tabela_Consulta_de_ACOMPH[Data],AS$3,Tabela_Consulta_de_ACOMPH[Posto],$AP23)</f>
        <v>0</v>
      </c>
      <c r="AT23">
        <f ca="1">SUMIFS(Tabela_Consulta_de_ACOMPH[Vaz_nat],Tabela_Consulta_de_ACOMPH[Data],AT$3,Tabela_Consulta_de_ACOMPH[Posto],$AP23)</f>
        <v>0</v>
      </c>
      <c r="AU23">
        <f ca="1">SUMIFS(Tabela_Consulta_de_ACOMPH[Vaz_nat],Tabela_Consulta_de_ACOMPH[Data],AU$3,Tabela_Consulta_de_ACOMPH[Posto],$AP23)</f>
        <v>0</v>
      </c>
      <c r="AV23">
        <f ca="1">SUMIFS(Tabela_Consulta_de_ACOMPH[Vaz_nat],Tabela_Consulta_de_ACOMPH[Data],AV$3,Tabela_Consulta_de_ACOMPH[Posto],$AP23)</f>
        <v>0</v>
      </c>
      <c r="AW23">
        <f ca="1">SUMIFS(Tabela_Consulta_de_ACOMPH[Vaz_nat],Tabela_Consulta_de_ACOMPH[Data],AW$3,Tabela_Consulta_de_ACOMPH[Posto],$AP23)</f>
        <v>0</v>
      </c>
      <c r="AX23">
        <f ca="1">SUMIFS(Tabela_Consulta_de_ACOMPH[Vaz_nat],Tabela_Consulta_de_ACOMPH[Data],AX$3,Tabela_Consulta_de_ACOMPH[Posto],$AP23)</f>
        <v>0</v>
      </c>
      <c r="AY23">
        <f ca="1">SUMIFS(Tabela_Consulta_de_ACOMPH[Vaz_nat],Tabela_Consulta_de_ACOMPH[Data],AY$3,Tabela_Consulta_de_ACOMPH[Posto],$AP23)</f>
        <v>0</v>
      </c>
      <c r="AZ23">
        <f ca="1">SUMIFS(Tabela_Consulta_de_ACOMPH[Vaz_nat],Tabela_Consulta_de_ACOMPH[Data],AZ$3,Tabela_Consulta_de_ACOMPH[Posto],$AP23)</f>
        <v>0</v>
      </c>
      <c r="BA23">
        <f ca="1">SUMIFS(Tabela_Consulta_de_ACOMPH[Vaz_nat],Tabela_Consulta_de_ACOMPH[Data],BA$3,Tabela_Consulta_de_ACOMPH[Posto],$AP23)</f>
        <v>0</v>
      </c>
      <c r="BB23">
        <f ca="1">SUMIFS(Tabela_Consulta_de_ACOMPH[Vaz_nat],Tabela_Consulta_de_ACOMPH[Data],BB$3,Tabela_Consulta_de_ACOMPH[Posto],$AP23)</f>
        <v>0</v>
      </c>
      <c r="BC23">
        <f ca="1">SUMIFS(Tabela_Consulta_de_ACOMPH[Vaz_nat],Tabela_Consulta_de_ACOMPH[Data],BC$3,Tabela_Consulta_de_ACOMPH[Posto],$AP23)</f>
        <v>0</v>
      </c>
      <c r="BE23">
        <v>20</v>
      </c>
      <c r="BG23">
        <f ca="1">SUMIFS(Tabela_Consulta_RDH[Column3],Tabela_Consulta_RDH[Column1],BG$3,Tabela_Consulta_RDH[Column2],$BE23)</f>
        <v>0</v>
      </c>
      <c r="BH23">
        <f ca="1">SUMIFS(Tabela_Consulta_RDH[Column3],Tabela_Consulta_RDH[Column1],BH$3,Tabela_Consulta_RDH[Column2],$BE23)</f>
        <v>0</v>
      </c>
      <c r="BI23">
        <f ca="1">SUMIFS(Tabela_Consulta_RDH[Column3],Tabela_Consulta_RDH[Column1],BI$3,Tabela_Consulta_RDH[Column2],$BE23)</f>
        <v>0</v>
      </c>
      <c r="BJ23">
        <f ca="1">SUMIFS(Tabela_Consulta_RDH[Column3],Tabela_Consulta_RDH[Column1],BJ$3,Tabela_Consulta_RDH[Column2],$BE23)</f>
        <v>0</v>
      </c>
      <c r="BK23">
        <f ca="1">SUMIFS(Tabela_Consulta_RDH[Column3],Tabela_Consulta_RDH[Column1],BK$3,Tabela_Consulta_RDH[Column2],$BE23)</f>
        <v>0</v>
      </c>
      <c r="BL23">
        <f ca="1">SUMIFS(Tabela_Consulta_RDH[Column3],Tabela_Consulta_RDH[Column1],BL$3,Tabela_Consulta_RDH[Column2],$BE23)</f>
        <v>0</v>
      </c>
      <c r="BM23">
        <f ca="1">SUMIFS(Tabela_Consulta_RDH[Column3],Tabela_Consulta_RDH[Column1],BM$3,Tabela_Consulta_RDH[Column2],$BE23)</f>
        <v>0</v>
      </c>
      <c r="BN23">
        <f ca="1">SUMIFS(Tabela_Consulta_RDH[Column3],Tabela_Consulta_RDH[Column1],BN$3,Tabela_Consulta_RDH[Column2],$BE23)</f>
        <v>0</v>
      </c>
      <c r="BO23">
        <f ca="1">SUMIFS(Tabela_Consulta_RDH[Column3],Tabela_Consulta_RDH[Column1],BO$3,Tabela_Consulta_RDH[Column2],$BE23)</f>
        <v>0</v>
      </c>
      <c r="BP23">
        <f ca="1">SUMIFS(Tabela_Consulta_RDH[Column3],Tabela_Consulta_RDH[Column1],BP$3,Tabela_Consulta_RDH[Column2],$BE23)</f>
        <v>0</v>
      </c>
      <c r="BQ23">
        <f ca="1">SUMIFS(Tabela_Consulta_RDH[Column3],Tabela_Consulta_RDH[Column1],BQ$3,Tabela_Consulta_RDH[Column2],$BE23)</f>
        <v>0</v>
      </c>
      <c r="BR23">
        <f ca="1">SUMIFS(Tabela_Consulta_RDH[Column3],Tabela_Consulta_RDH[Column1],BR$3,Tabela_Consulta_RDH[Column2],$BE23)</f>
        <v>0</v>
      </c>
    </row>
    <row r="24" spans="35:70" x14ac:dyDescent="0.25">
      <c r="AI24" s="406"/>
      <c r="AN24" s="406"/>
      <c r="AP24">
        <v>21</v>
      </c>
      <c r="AR24">
        <f ca="1">SUMIFS(Tabela_Consulta_de_ACOMPH[Vaz_nat],Tabela_Consulta_de_ACOMPH[Data],AR$3,Tabela_Consulta_de_ACOMPH[Posto],$AP24)</f>
        <v>0</v>
      </c>
      <c r="AS24">
        <f ca="1">SUMIFS(Tabela_Consulta_de_ACOMPH[Vaz_nat],Tabela_Consulta_de_ACOMPH[Data],AS$3,Tabela_Consulta_de_ACOMPH[Posto],$AP24)</f>
        <v>0</v>
      </c>
      <c r="AT24">
        <f ca="1">SUMIFS(Tabela_Consulta_de_ACOMPH[Vaz_nat],Tabela_Consulta_de_ACOMPH[Data],AT$3,Tabela_Consulta_de_ACOMPH[Posto],$AP24)</f>
        <v>0</v>
      </c>
      <c r="AU24">
        <f ca="1">SUMIFS(Tabela_Consulta_de_ACOMPH[Vaz_nat],Tabela_Consulta_de_ACOMPH[Data],AU$3,Tabela_Consulta_de_ACOMPH[Posto],$AP24)</f>
        <v>0</v>
      </c>
      <c r="AV24">
        <f ca="1">SUMIFS(Tabela_Consulta_de_ACOMPH[Vaz_nat],Tabela_Consulta_de_ACOMPH[Data],AV$3,Tabela_Consulta_de_ACOMPH[Posto],$AP24)</f>
        <v>0</v>
      </c>
      <c r="AW24">
        <f ca="1">SUMIFS(Tabela_Consulta_de_ACOMPH[Vaz_nat],Tabela_Consulta_de_ACOMPH[Data],AW$3,Tabela_Consulta_de_ACOMPH[Posto],$AP24)</f>
        <v>0</v>
      </c>
      <c r="AX24">
        <f ca="1">SUMIFS(Tabela_Consulta_de_ACOMPH[Vaz_nat],Tabela_Consulta_de_ACOMPH[Data],AX$3,Tabela_Consulta_de_ACOMPH[Posto],$AP24)</f>
        <v>0</v>
      </c>
      <c r="AY24">
        <f ca="1">SUMIFS(Tabela_Consulta_de_ACOMPH[Vaz_nat],Tabela_Consulta_de_ACOMPH[Data],AY$3,Tabela_Consulta_de_ACOMPH[Posto],$AP24)</f>
        <v>0</v>
      </c>
      <c r="AZ24">
        <f ca="1">SUMIFS(Tabela_Consulta_de_ACOMPH[Vaz_nat],Tabela_Consulta_de_ACOMPH[Data],AZ$3,Tabela_Consulta_de_ACOMPH[Posto],$AP24)</f>
        <v>0</v>
      </c>
      <c r="BA24">
        <f ca="1">SUMIFS(Tabela_Consulta_de_ACOMPH[Vaz_nat],Tabela_Consulta_de_ACOMPH[Data],BA$3,Tabela_Consulta_de_ACOMPH[Posto],$AP24)</f>
        <v>0</v>
      </c>
      <c r="BB24">
        <f ca="1">SUMIFS(Tabela_Consulta_de_ACOMPH[Vaz_nat],Tabela_Consulta_de_ACOMPH[Data],BB$3,Tabela_Consulta_de_ACOMPH[Posto],$AP24)</f>
        <v>0</v>
      </c>
      <c r="BC24">
        <f ca="1">SUMIFS(Tabela_Consulta_de_ACOMPH[Vaz_nat],Tabela_Consulta_de_ACOMPH[Data],BC$3,Tabela_Consulta_de_ACOMPH[Posto],$AP24)</f>
        <v>0</v>
      </c>
      <c r="BE24">
        <v>21</v>
      </c>
      <c r="BG24">
        <f ca="1">SUMIFS(Tabela_Consulta_RDH[Column3],Tabela_Consulta_RDH[Column1],BG$3,Tabela_Consulta_RDH[Column2],$BE24)</f>
        <v>0</v>
      </c>
      <c r="BH24">
        <f ca="1">SUMIFS(Tabela_Consulta_RDH[Column3],Tabela_Consulta_RDH[Column1],BH$3,Tabela_Consulta_RDH[Column2],$BE24)</f>
        <v>0</v>
      </c>
      <c r="BI24">
        <f ca="1">SUMIFS(Tabela_Consulta_RDH[Column3],Tabela_Consulta_RDH[Column1],BI$3,Tabela_Consulta_RDH[Column2],$BE24)</f>
        <v>0</v>
      </c>
      <c r="BJ24">
        <f ca="1">SUMIFS(Tabela_Consulta_RDH[Column3],Tabela_Consulta_RDH[Column1],BJ$3,Tabela_Consulta_RDH[Column2],$BE24)</f>
        <v>0</v>
      </c>
      <c r="BK24">
        <f ca="1">SUMIFS(Tabela_Consulta_RDH[Column3],Tabela_Consulta_RDH[Column1],BK$3,Tabela_Consulta_RDH[Column2],$BE24)</f>
        <v>0</v>
      </c>
      <c r="BL24">
        <f ca="1">SUMIFS(Tabela_Consulta_RDH[Column3],Tabela_Consulta_RDH[Column1],BL$3,Tabela_Consulta_RDH[Column2],$BE24)</f>
        <v>0</v>
      </c>
      <c r="BM24">
        <f ca="1">SUMIFS(Tabela_Consulta_RDH[Column3],Tabela_Consulta_RDH[Column1],BM$3,Tabela_Consulta_RDH[Column2],$BE24)</f>
        <v>0</v>
      </c>
      <c r="BN24">
        <f ca="1">SUMIFS(Tabela_Consulta_RDH[Column3],Tabela_Consulta_RDH[Column1],BN$3,Tabela_Consulta_RDH[Column2],$BE24)</f>
        <v>0</v>
      </c>
      <c r="BO24">
        <f ca="1">SUMIFS(Tabela_Consulta_RDH[Column3],Tabela_Consulta_RDH[Column1],BO$3,Tabela_Consulta_RDH[Column2],$BE24)</f>
        <v>0</v>
      </c>
      <c r="BP24">
        <f ca="1">SUMIFS(Tabela_Consulta_RDH[Column3],Tabela_Consulta_RDH[Column1],BP$3,Tabela_Consulta_RDH[Column2],$BE24)</f>
        <v>0</v>
      </c>
      <c r="BQ24">
        <f ca="1">SUMIFS(Tabela_Consulta_RDH[Column3],Tabela_Consulta_RDH[Column1],BQ$3,Tabela_Consulta_RDH[Column2],$BE24)</f>
        <v>0</v>
      </c>
      <c r="BR24">
        <f ca="1">SUMIFS(Tabela_Consulta_RDH[Column3],Tabela_Consulta_RDH[Column1],BR$3,Tabela_Consulta_RDH[Column2],$BE24)</f>
        <v>0</v>
      </c>
    </row>
    <row r="25" spans="35:70" x14ac:dyDescent="0.25">
      <c r="AI25" s="406"/>
      <c r="AN25" s="406"/>
      <c r="AP25">
        <v>22</v>
      </c>
      <c r="AR25">
        <f ca="1">SUMIFS(Tabela_Consulta_de_ACOMPH[Vaz_nat],Tabela_Consulta_de_ACOMPH[Data],AR$3,Tabela_Consulta_de_ACOMPH[Posto],$AP25)</f>
        <v>0</v>
      </c>
      <c r="AS25">
        <f ca="1">SUMIFS(Tabela_Consulta_de_ACOMPH[Vaz_nat],Tabela_Consulta_de_ACOMPH[Data],AS$3,Tabela_Consulta_de_ACOMPH[Posto],$AP25)</f>
        <v>0</v>
      </c>
      <c r="AT25">
        <f ca="1">SUMIFS(Tabela_Consulta_de_ACOMPH[Vaz_nat],Tabela_Consulta_de_ACOMPH[Data],AT$3,Tabela_Consulta_de_ACOMPH[Posto],$AP25)</f>
        <v>0</v>
      </c>
      <c r="AU25">
        <f ca="1">SUMIFS(Tabela_Consulta_de_ACOMPH[Vaz_nat],Tabela_Consulta_de_ACOMPH[Data],AU$3,Tabela_Consulta_de_ACOMPH[Posto],$AP25)</f>
        <v>0</v>
      </c>
      <c r="AV25">
        <f ca="1">SUMIFS(Tabela_Consulta_de_ACOMPH[Vaz_nat],Tabela_Consulta_de_ACOMPH[Data],AV$3,Tabela_Consulta_de_ACOMPH[Posto],$AP25)</f>
        <v>0</v>
      </c>
      <c r="AW25">
        <f ca="1">SUMIFS(Tabela_Consulta_de_ACOMPH[Vaz_nat],Tabela_Consulta_de_ACOMPH[Data],AW$3,Tabela_Consulta_de_ACOMPH[Posto],$AP25)</f>
        <v>0</v>
      </c>
      <c r="AX25">
        <f ca="1">SUMIFS(Tabela_Consulta_de_ACOMPH[Vaz_nat],Tabela_Consulta_de_ACOMPH[Data],AX$3,Tabela_Consulta_de_ACOMPH[Posto],$AP25)</f>
        <v>0</v>
      </c>
      <c r="AY25">
        <f ca="1">SUMIFS(Tabela_Consulta_de_ACOMPH[Vaz_nat],Tabela_Consulta_de_ACOMPH[Data],AY$3,Tabela_Consulta_de_ACOMPH[Posto],$AP25)</f>
        <v>0</v>
      </c>
      <c r="AZ25">
        <f ca="1">SUMIFS(Tabela_Consulta_de_ACOMPH[Vaz_nat],Tabela_Consulta_de_ACOMPH[Data],AZ$3,Tabela_Consulta_de_ACOMPH[Posto],$AP25)</f>
        <v>0</v>
      </c>
      <c r="BA25">
        <f ca="1">SUMIFS(Tabela_Consulta_de_ACOMPH[Vaz_nat],Tabela_Consulta_de_ACOMPH[Data],BA$3,Tabela_Consulta_de_ACOMPH[Posto],$AP25)</f>
        <v>0</v>
      </c>
      <c r="BB25">
        <f ca="1">SUMIFS(Tabela_Consulta_de_ACOMPH[Vaz_nat],Tabela_Consulta_de_ACOMPH[Data],BB$3,Tabela_Consulta_de_ACOMPH[Posto],$AP25)</f>
        <v>0</v>
      </c>
      <c r="BC25">
        <f ca="1">SUMIFS(Tabela_Consulta_de_ACOMPH[Vaz_nat],Tabela_Consulta_de_ACOMPH[Data],BC$3,Tabela_Consulta_de_ACOMPH[Posto],$AP25)</f>
        <v>0</v>
      </c>
      <c r="BE25">
        <v>22</v>
      </c>
      <c r="BG25">
        <f ca="1">SUMIFS(Tabela_Consulta_RDH[Column3],Tabela_Consulta_RDH[Column1],BG$3,Tabela_Consulta_RDH[Column2],$BE25)</f>
        <v>0</v>
      </c>
      <c r="BH25">
        <f ca="1">SUMIFS(Tabela_Consulta_RDH[Column3],Tabela_Consulta_RDH[Column1],BH$3,Tabela_Consulta_RDH[Column2],$BE25)</f>
        <v>0</v>
      </c>
      <c r="BI25">
        <f ca="1">SUMIFS(Tabela_Consulta_RDH[Column3],Tabela_Consulta_RDH[Column1],BI$3,Tabela_Consulta_RDH[Column2],$BE25)</f>
        <v>0</v>
      </c>
      <c r="BJ25">
        <f ca="1">SUMIFS(Tabela_Consulta_RDH[Column3],Tabela_Consulta_RDH[Column1],BJ$3,Tabela_Consulta_RDH[Column2],$BE25)</f>
        <v>0</v>
      </c>
      <c r="BK25">
        <f ca="1">SUMIFS(Tabela_Consulta_RDH[Column3],Tabela_Consulta_RDH[Column1],BK$3,Tabela_Consulta_RDH[Column2],$BE25)</f>
        <v>0</v>
      </c>
      <c r="BL25">
        <f ca="1">SUMIFS(Tabela_Consulta_RDH[Column3],Tabela_Consulta_RDH[Column1],BL$3,Tabela_Consulta_RDH[Column2],$BE25)</f>
        <v>0</v>
      </c>
      <c r="BM25">
        <f ca="1">SUMIFS(Tabela_Consulta_RDH[Column3],Tabela_Consulta_RDH[Column1],BM$3,Tabela_Consulta_RDH[Column2],$BE25)</f>
        <v>0</v>
      </c>
      <c r="BN25">
        <f ca="1">SUMIFS(Tabela_Consulta_RDH[Column3],Tabela_Consulta_RDH[Column1],BN$3,Tabela_Consulta_RDH[Column2],$BE25)</f>
        <v>0</v>
      </c>
      <c r="BO25">
        <f ca="1">SUMIFS(Tabela_Consulta_RDH[Column3],Tabela_Consulta_RDH[Column1],BO$3,Tabela_Consulta_RDH[Column2],$BE25)</f>
        <v>0</v>
      </c>
      <c r="BP25">
        <f ca="1">SUMIFS(Tabela_Consulta_RDH[Column3],Tabela_Consulta_RDH[Column1],BP$3,Tabela_Consulta_RDH[Column2],$BE25)</f>
        <v>0</v>
      </c>
      <c r="BQ25">
        <f ca="1">SUMIFS(Tabela_Consulta_RDH[Column3],Tabela_Consulta_RDH[Column1],BQ$3,Tabela_Consulta_RDH[Column2],$BE25)</f>
        <v>0</v>
      </c>
      <c r="BR25">
        <f ca="1">SUMIFS(Tabela_Consulta_RDH[Column3],Tabela_Consulta_RDH[Column1],BR$3,Tabela_Consulta_RDH[Column2],$BE25)</f>
        <v>0</v>
      </c>
    </row>
    <row r="26" spans="35:70" x14ac:dyDescent="0.25">
      <c r="AI26" s="406"/>
      <c r="AN26" s="406"/>
      <c r="AP26">
        <v>23</v>
      </c>
      <c r="AR26">
        <f ca="1">SUMIFS(Tabela_Consulta_de_ACOMPH[Vaz_nat],Tabela_Consulta_de_ACOMPH[Data],AR$3,Tabela_Consulta_de_ACOMPH[Posto],$AP26)</f>
        <v>0</v>
      </c>
      <c r="AS26">
        <f ca="1">SUMIFS(Tabela_Consulta_de_ACOMPH[Vaz_nat],Tabela_Consulta_de_ACOMPH[Data],AS$3,Tabela_Consulta_de_ACOMPH[Posto],$AP26)</f>
        <v>0</v>
      </c>
      <c r="AT26">
        <f ca="1">SUMIFS(Tabela_Consulta_de_ACOMPH[Vaz_nat],Tabela_Consulta_de_ACOMPH[Data],AT$3,Tabela_Consulta_de_ACOMPH[Posto],$AP26)</f>
        <v>0</v>
      </c>
      <c r="AU26">
        <f ca="1">SUMIFS(Tabela_Consulta_de_ACOMPH[Vaz_nat],Tabela_Consulta_de_ACOMPH[Data],AU$3,Tabela_Consulta_de_ACOMPH[Posto],$AP26)</f>
        <v>0</v>
      </c>
      <c r="AV26">
        <f ca="1">SUMIFS(Tabela_Consulta_de_ACOMPH[Vaz_nat],Tabela_Consulta_de_ACOMPH[Data],AV$3,Tabela_Consulta_de_ACOMPH[Posto],$AP26)</f>
        <v>0</v>
      </c>
      <c r="AW26">
        <f ca="1">SUMIFS(Tabela_Consulta_de_ACOMPH[Vaz_nat],Tabela_Consulta_de_ACOMPH[Data],AW$3,Tabela_Consulta_de_ACOMPH[Posto],$AP26)</f>
        <v>0</v>
      </c>
      <c r="AX26">
        <f ca="1">SUMIFS(Tabela_Consulta_de_ACOMPH[Vaz_nat],Tabela_Consulta_de_ACOMPH[Data],AX$3,Tabela_Consulta_de_ACOMPH[Posto],$AP26)</f>
        <v>0</v>
      </c>
      <c r="AY26">
        <f ca="1">SUMIFS(Tabela_Consulta_de_ACOMPH[Vaz_nat],Tabela_Consulta_de_ACOMPH[Data],AY$3,Tabela_Consulta_de_ACOMPH[Posto],$AP26)</f>
        <v>0</v>
      </c>
      <c r="AZ26">
        <f ca="1">SUMIFS(Tabela_Consulta_de_ACOMPH[Vaz_nat],Tabela_Consulta_de_ACOMPH[Data],AZ$3,Tabela_Consulta_de_ACOMPH[Posto],$AP26)</f>
        <v>0</v>
      </c>
      <c r="BA26">
        <f ca="1">SUMIFS(Tabela_Consulta_de_ACOMPH[Vaz_nat],Tabela_Consulta_de_ACOMPH[Data],BA$3,Tabela_Consulta_de_ACOMPH[Posto],$AP26)</f>
        <v>0</v>
      </c>
      <c r="BB26">
        <f ca="1">SUMIFS(Tabela_Consulta_de_ACOMPH[Vaz_nat],Tabela_Consulta_de_ACOMPH[Data],BB$3,Tabela_Consulta_de_ACOMPH[Posto],$AP26)</f>
        <v>0</v>
      </c>
      <c r="BC26">
        <f ca="1">SUMIFS(Tabela_Consulta_de_ACOMPH[Vaz_nat],Tabela_Consulta_de_ACOMPH[Data],BC$3,Tabela_Consulta_de_ACOMPH[Posto],$AP26)</f>
        <v>0</v>
      </c>
      <c r="BE26">
        <v>23</v>
      </c>
      <c r="BG26">
        <f ca="1">SUMIFS(Tabela_Consulta_RDH[Column3],Tabela_Consulta_RDH[Column1],BG$3,Tabela_Consulta_RDH[Column2],$BE26)</f>
        <v>0</v>
      </c>
      <c r="BH26">
        <f ca="1">SUMIFS(Tabela_Consulta_RDH[Column3],Tabela_Consulta_RDH[Column1],BH$3,Tabela_Consulta_RDH[Column2],$BE26)</f>
        <v>0</v>
      </c>
      <c r="BI26">
        <f ca="1">SUMIFS(Tabela_Consulta_RDH[Column3],Tabela_Consulta_RDH[Column1],BI$3,Tabela_Consulta_RDH[Column2],$BE26)</f>
        <v>0</v>
      </c>
      <c r="BJ26">
        <f ca="1">SUMIFS(Tabela_Consulta_RDH[Column3],Tabela_Consulta_RDH[Column1],BJ$3,Tabela_Consulta_RDH[Column2],$BE26)</f>
        <v>0</v>
      </c>
      <c r="BK26">
        <f ca="1">SUMIFS(Tabela_Consulta_RDH[Column3],Tabela_Consulta_RDH[Column1],BK$3,Tabela_Consulta_RDH[Column2],$BE26)</f>
        <v>0</v>
      </c>
      <c r="BL26">
        <f ca="1">SUMIFS(Tabela_Consulta_RDH[Column3],Tabela_Consulta_RDH[Column1],BL$3,Tabela_Consulta_RDH[Column2],$BE26)</f>
        <v>0</v>
      </c>
      <c r="BM26">
        <f ca="1">SUMIFS(Tabela_Consulta_RDH[Column3],Tabela_Consulta_RDH[Column1],BM$3,Tabela_Consulta_RDH[Column2],$BE26)</f>
        <v>0</v>
      </c>
      <c r="BN26">
        <f ca="1">SUMIFS(Tabela_Consulta_RDH[Column3],Tabela_Consulta_RDH[Column1],BN$3,Tabela_Consulta_RDH[Column2],$BE26)</f>
        <v>0</v>
      </c>
      <c r="BO26">
        <f ca="1">SUMIFS(Tabela_Consulta_RDH[Column3],Tabela_Consulta_RDH[Column1],BO$3,Tabela_Consulta_RDH[Column2],$BE26)</f>
        <v>0</v>
      </c>
      <c r="BP26">
        <f ca="1">SUMIFS(Tabela_Consulta_RDH[Column3],Tabela_Consulta_RDH[Column1],BP$3,Tabela_Consulta_RDH[Column2],$BE26)</f>
        <v>0</v>
      </c>
      <c r="BQ26">
        <f ca="1">SUMIFS(Tabela_Consulta_RDH[Column3],Tabela_Consulta_RDH[Column1],BQ$3,Tabela_Consulta_RDH[Column2],$BE26)</f>
        <v>0</v>
      </c>
      <c r="BR26">
        <f ca="1">SUMIFS(Tabela_Consulta_RDH[Column3],Tabela_Consulta_RDH[Column1],BR$3,Tabela_Consulta_RDH[Column2],$BE26)</f>
        <v>0</v>
      </c>
    </row>
    <row r="27" spans="35:70" x14ac:dyDescent="0.25">
      <c r="AI27" s="406"/>
      <c r="AN27" s="406"/>
      <c r="AP27">
        <v>24</v>
      </c>
      <c r="AR27">
        <f ca="1">SUMIFS(Tabela_Consulta_de_ACOMPH[Vaz_nat],Tabela_Consulta_de_ACOMPH[Data],AR$3,Tabela_Consulta_de_ACOMPH[Posto],$AP27)</f>
        <v>0</v>
      </c>
      <c r="AS27">
        <f ca="1">SUMIFS(Tabela_Consulta_de_ACOMPH[Vaz_nat],Tabela_Consulta_de_ACOMPH[Data],AS$3,Tabela_Consulta_de_ACOMPH[Posto],$AP27)</f>
        <v>0</v>
      </c>
      <c r="AT27">
        <f ca="1">SUMIFS(Tabela_Consulta_de_ACOMPH[Vaz_nat],Tabela_Consulta_de_ACOMPH[Data],AT$3,Tabela_Consulta_de_ACOMPH[Posto],$AP27)</f>
        <v>0</v>
      </c>
      <c r="AU27">
        <f ca="1">SUMIFS(Tabela_Consulta_de_ACOMPH[Vaz_nat],Tabela_Consulta_de_ACOMPH[Data],AU$3,Tabela_Consulta_de_ACOMPH[Posto],$AP27)</f>
        <v>0</v>
      </c>
      <c r="AV27">
        <f ca="1">SUMIFS(Tabela_Consulta_de_ACOMPH[Vaz_nat],Tabela_Consulta_de_ACOMPH[Data],AV$3,Tabela_Consulta_de_ACOMPH[Posto],$AP27)</f>
        <v>0</v>
      </c>
      <c r="AW27">
        <f ca="1">SUMIFS(Tabela_Consulta_de_ACOMPH[Vaz_nat],Tabela_Consulta_de_ACOMPH[Data],AW$3,Tabela_Consulta_de_ACOMPH[Posto],$AP27)</f>
        <v>0</v>
      </c>
      <c r="AX27">
        <f ca="1">SUMIFS(Tabela_Consulta_de_ACOMPH[Vaz_nat],Tabela_Consulta_de_ACOMPH[Data],AX$3,Tabela_Consulta_de_ACOMPH[Posto],$AP27)</f>
        <v>0</v>
      </c>
      <c r="AY27">
        <f ca="1">SUMIFS(Tabela_Consulta_de_ACOMPH[Vaz_nat],Tabela_Consulta_de_ACOMPH[Data],AY$3,Tabela_Consulta_de_ACOMPH[Posto],$AP27)</f>
        <v>0</v>
      </c>
      <c r="AZ27">
        <f ca="1">SUMIFS(Tabela_Consulta_de_ACOMPH[Vaz_nat],Tabela_Consulta_de_ACOMPH[Data],AZ$3,Tabela_Consulta_de_ACOMPH[Posto],$AP27)</f>
        <v>0</v>
      </c>
      <c r="BA27">
        <f ca="1">SUMIFS(Tabela_Consulta_de_ACOMPH[Vaz_nat],Tabela_Consulta_de_ACOMPH[Data],BA$3,Tabela_Consulta_de_ACOMPH[Posto],$AP27)</f>
        <v>0</v>
      </c>
      <c r="BB27">
        <f ca="1">SUMIFS(Tabela_Consulta_de_ACOMPH[Vaz_nat],Tabela_Consulta_de_ACOMPH[Data],BB$3,Tabela_Consulta_de_ACOMPH[Posto],$AP27)</f>
        <v>0</v>
      </c>
      <c r="BC27">
        <f ca="1">SUMIFS(Tabela_Consulta_de_ACOMPH[Vaz_nat],Tabela_Consulta_de_ACOMPH[Data],BC$3,Tabela_Consulta_de_ACOMPH[Posto],$AP27)</f>
        <v>0</v>
      </c>
      <c r="BE27">
        <v>24</v>
      </c>
      <c r="BG27">
        <f ca="1">SUMIFS(Tabela_Consulta_RDH[Column3],Tabela_Consulta_RDH[Column1],BG$3,Tabela_Consulta_RDH[Column2],$BE27)</f>
        <v>0</v>
      </c>
      <c r="BH27">
        <f ca="1">SUMIFS(Tabela_Consulta_RDH[Column3],Tabela_Consulta_RDH[Column1],BH$3,Tabela_Consulta_RDH[Column2],$BE27)</f>
        <v>0</v>
      </c>
      <c r="BI27">
        <f ca="1">SUMIFS(Tabela_Consulta_RDH[Column3],Tabela_Consulta_RDH[Column1],BI$3,Tabela_Consulta_RDH[Column2],$BE27)</f>
        <v>0</v>
      </c>
      <c r="BJ27">
        <f ca="1">SUMIFS(Tabela_Consulta_RDH[Column3],Tabela_Consulta_RDH[Column1],BJ$3,Tabela_Consulta_RDH[Column2],$BE27)</f>
        <v>0</v>
      </c>
      <c r="BK27">
        <f ca="1">SUMIFS(Tabela_Consulta_RDH[Column3],Tabela_Consulta_RDH[Column1],BK$3,Tabela_Consulta_RDH[Column2],$BE27)</f>
        <v>0</v>
      </c>
      <c r="BL27">
        <f ca="1">SUMIFS(Tabela_Consulta_RDH[Column3],Tabela_Consulta_RDH[Column1],BL$3,Tabela_Consulta_RDH[Column2],$BE27)</f>
        <v>0</v>
      </c>
      <c r="BM27">
        <f ca="1">SUMIFS(Tabela_Consulta_RDH[Column3],Tabela_Consulta_RDH[Column1],BM$3,Tabela_Consulta_RDH[Column2],$BE27)</f>
        <v>0</v>
      </c>
      <c r="BN27">
        <f ca="1">SUMIFS(Tabela_Consulta_RDH[Column3],Tabela_Consulta_RDH[Column1],BN$3,Tabela_Consulta_RDH[Column2],$BE27)</f>
        <v>0</v>
      </c>
      <c r="BO27">
        <f ca="1">SUMIFS(Tabela_Consulta_RDH[Column3],Tabela_Consulta_RDH[Column1],BO$3,Tabela_Consulta_RDH[Column2],$BE27)</f>
        <v>0</v>
      </c>
      <c r="BP27">
        <f ca="1">SUMIFS(Tabela_Consulta_RDH[Column3],Tabela_Consulta_RDH[Column1],BP$3,Tabela_Consulta_RDH[Column2],$BE27)</f>
        <v>0</v>
      </c>
      <c r="BQ27">
        <f ca="1">SUMIFS(Tabela_Consulta_RDH[Column3],Tabela_Consulta_RDH[Column1],BQ$3,Tabela_Consulta_RDH[Column2],$BE27)</f>
        <v>0</v>
      </c>
      <c r="BR27">
        <f ca="1">SUMIFS(Tabela_Consulta_RDH[Column3],Tabela_Consulta_RDH[Column1],BR$3,Tabela_Consulta_RDH[Column2],$BE27)</f>
        <v>0</v>
      </c>
    </row>
    <row r="28" spans="35:70" x14ac:dyDescent="0.25">
      <c r="AI28" s="406"/>
      <c r="AN28" s="406"/>
      <c r="AP28">
        <v>25</v>
      </c>
      <c r="AR28">
        <f ca="1">SUMIFS(Tabela_Consulta_de_ACOMPH[Vaz_nat],Tabela_Consulta_de_ACOMPH[Data],AR$3,Tabela_Consulta_de_ACOMPH[Posto],$AP28)</f>
        <v>0</v>
      </c>
      <c r="AS28">
        <f ca="1">SUMIFS(Tabela_Consulta_de_ACOMPH[Vaz_nat],Tabela_Consulta_de_ACOMPH[Data],AS$3,Tabela_Consulta_de_ACOMPH[Posto],$AP28)</f>
        <v>0</v>
      </c>
      <c r="AT28">
        <f ca="1">SUMIFS(Tabela_Consulta_de_ACOMPH[Vaz_nat],Tabela_Consulta_de_ACOMPH[Data],AT$3,Tabela_Consulta_de_ACOMPH[Posto],$AP28)</f>
        <v>0</v>
      </c>
      <c r="AU28">
        <f ca="1">SUMIFS(Tabela_Consulta_de_ACOMPH[Vaz_nat],Tabela_Consulta_de_ACOMPH[Data],AU$3,Tabela_Consulta_de_ACOMPH[Posto],$AP28)</f>
        <v>0</v>
      </c>
      <c r="AV28">
        <f ca="1">SUMIFS(Tabela_Consulta_de_ACOMPH[Vaz_nat],Tabela_Consulta_de_ACOMPH[Data],AV$3,Tabela_Consulta_de_ACOMPH[Posto],$AP28)</f>
        <v>0</v>
      </c>
      <c r="AW28">
        <f ca="1">SUMIFS(Tabela_Consulta_de_ACOMPH[Vaz_nat],Tabela_Consulta_de_ACOMPH[Data],AW$3,Tabela_Consulta_de_ACOMPH[Posto],$AP28)</f>
        <v>0</v>
      </c>
      <c r="AX28">
        <f ca="1">SUMIFS(Tabela_Consulta_de_ACOMPH[Vaz_nat],Tabela_Consulta_de_ACOMPH[Data],AX$3,Tabela_Consulta_de_ACOMPH[Posto],$AP28)</f>
        <v>0</v>
      </c>
      <c r="AY28">
        <f ca="1">SUMIFS(Tabela_Consulta_de_ACOMPH[Vaz_nat],Tabela_Consulta_de_ACOMPH[Data],AY$3,Tabela_Consulta_de_ACOMPH[Posto],$AP28)</f>
        <v>0</v>
      </c>
      <c r="AZ28">
        <f ca="1">SUMIFS(Tabela_Consulta_de_ACOMPH[Vaz_nat],Tabela_Consulta_de_ACOMPH[Data],AZ$3,Tabela_Consulta_de_ACOMPH[Posto],$AP28)</f>
        <v>0</v>
      </c>
      <c r="BA28">
        <f ca="1">SUMIFS(Tabela_Consulta_de_ACOMPH[Vaz_nat],Tabela_Consulta_de_ACOMPH[Data],BA$3,Tabela_Consulta_de_ACOMPH[Posto],$AP28)</f>
        <v>0</v>
      </c>
      <c r="BB28">
        <f ca="1">SUMIFS(Tabela_Consulta_de_ACOMPH[Vaz_nat],Tabela_Consulta_de_ACOMPH[Data],BB$3,Tabela_Consulta_de_ACOMPH[Posto],$AP28)</f>
        <v>0</v>
      </c>
      <c r="BC28">
        <f ca="1">SUMIFS(Tabela_Consulta_de_ACOMPH[Vaz_nat],Tabela_Consulta_de_ACOMPH[Data],BC$3,Tabela_Consulta_de_ACOMPH[Posto],$AP28)</f>
        <v>0</v>
      </c>
      <c r="BE28">
        <v>25</v>
      </c>
      <c r="BG28">
        <f ca="1">SUMIFS(Tabela_Consulta_RDH[Column3],Tabela_Consulta_RDH[Column1],BG$3,Tabela_Consulta_RDH[Column2],$BE28)</f>
        <v>0</v>
      </c>
      <c r="BH28">
        <f ca="1">SUMIFS(Tabela_Consulta_RDH[Column3],Tabela_Consulta_RDH[Column1],BH$3,Tabela_Consulta_RDH[Column2],$BE28)</f>
        <v>0</v>
      </c>
      <c r="BI28">
        <f ca="1">SUMIFS(Tabela_Consulta_RDH[Column3],Tabela_Consulta_RDH[Column1],BI$3,Tabela_Consulta_RDH[Column2],$BE28)</f>
        <v>0</v>
      </c>
      <c r="BJ28">
        <f ca="1">SUMIFS(Tabela_Consulta_RDH[Column3],Tabela_Consulta_RDH[Column1],BJ$3,Tabela_Consulta_RDH[Column2],$BE28)</f>
        <v>0</v>
      </c>
      <c r="BK28">
        <f ca="1">SUMIFS(Tabela_Consulta_RDH[Column3],Tabela_Consulta_RDH[Column1],BK$3,Tabela_Consulta_RDH[Column2],$BE28)</f>
        <v>0</v>
      </c>
      <c r="BL28">
        <f ca="1">SUMIFS(Tabela_Consulta_RDH[Column3],Tabela_Consulta_RDH[Column1],BL$3,Tabela_Consulta_RDH[Column2],$BE28)</f>
        <v>0</v>
      </c>
      <c r="BM28">
        <f ca="1">SUMIFS(Tabela_Consulta_RDH[Column3],Tabela_Consulta_RDH[Column1],BM$3,Tabela_Consulta_RDH[Column2],$BE28)</f>
        <v>0</v>
      </c>
      <c r="BN28">
        <f ca="1">SUMIFS(Tabela_Consulta_RDH[Column3],Tabela_Consulta_RDH[Column1],BN$3,Tabela_Consulta_RDH[Column2],$BE28)</f>
        <v>0</v>
      </c>
      <c r="BO28">
        <f ca="1">SUMIFS(Tabela_Consulta_RDH[Column3],Tabela_Consulta_RDH[Column1],BO$3,Tabela_Consulta_RDH[Column2],$BE28)</f>
        <v>0</v>
      </c>
      <c r="BP28">
        <f ca="1">SUMIFS(Tabela_Consulta_RDH[Column3],Tabela_Consulta_RDH[Column1],BP$3,Tabela_Consulta_RDH[Column2],$BE28)</f>
        <v>0</v>
      </c>
      <c r="BQ28">
        <f ca="1">SUMIFS(Tabela_Consulta_RDH[Column3],Tabela_Consulta_RDH[Column1],BQ$3,Tabela_Consulta_RDH[Column2],$BE28)</f>
        <v>0</v>
      </c>
      <c r="BR28">
        <f ca="1">SUMIFS(Tabela_Consulta_RDH[Column3],Tabela_Consulta_RDH[Column1],BR$3,Tabela_Consulta_RDH[Column2],$BE28)</f>
        <v>0</v>
      </c>
    </row>
    <row r="29" spans="35:70" x14ac:dyDescent="0.25">
      <c r="AI29" s="406"/>
      <c r="AN29" s="406"/>
      <c r="AP29">
        <v>26</v>
      </c>
      <c r="AR29">
        <f ca="1">SUMIFS(Tabela_Consulta_de_ACOMPH[Vaz_nat],Tabela_Consulta_de_ACOMPH[Data],AR$3,Tabela_Consulta_de_ACOMPH[Posto],$AP29)</f>
        <v>0</v>
      </c>
      <c r="AS29">
        <f ca="1">SUMIFS(Tabela_Consulta_de_ACOMPH[Vaz_nat],Tabela_Consulta_de_ACOMPH[Data],AS$3,Tabela_Consulta_de_ACOMPH[Posto],$AP29)</f>
        <v>0</v>
      </c>
      <c r="AT29">
        <f ca="1">SUMIFS(Tabela_Consulta_de_ACOMPH[Vaz_nat],Tabela_Consulta_de_ACOMPH[Data],AT$3,Tabela_Consulta_de_ACOMPH[Posto],$AP29)</f>
        <v>0</v>
      </c>
      <c r="AU29">
        <f ca="1">SUMIFS(Tabela_Consulta_de_ACOMPH[Vaz_nat],Tabela_Consulta_de_ACOMPH[Data],AU$3,Tabela_Consulta_de_ACOMPH[Posto],$AP29)</f>
        <v>0</v>
      </c>
      <c r="AV29">
        <f ca="1">SUMIFS(Tabela_Consulta_de_ACOMPH[Vaz_nat],Tabela_Consulta_de_ACOMPH[Data],AV$3,Tabela_Consulta_de_ACOMPH[Posto],$AP29)</f>
        <v>0</v>
      </c>
      <c r="AW29">
        <f ca="1">SUMIFS(Tabela_Consulta_de_ACOMPH[Vaz_nat],Tabela_Consulta_de_ACOMPH[Data],AW$3,Tabela_Consulta_de_ACOMPH[Posto],$AP29)</f>
        <v>0</v>
      </c>
      <c r="AX29">
        <f ca="1">SUMIFS(Tabela_Consulta_de_ACOMPH[Vaz_nat],Tabela_Consulta_de_ACOMPH[Data],AX$3,Tabela_Consulta_de_ACOMPH[Posto],$AP29)</f>
        <v>0</v>
      </c>
      <c r="AY29">
        <f ca="1">SUMIFS(Tabela_Consulta_de_ACOMPH[Vaz_nat],Tabela_Consulta_de_ACOMPH[Data],AY$3,Tabela_Consulta_de_ACOMPH[Posto],$AP29)</f>
        <v>0</v>
      </c>
      <c r="AZ29">
        <f ca="1">SUMIFS(Tabela_Consulta_de_ACOMPH[Vaz_nat],Tabela_Consulta_de_ACOMPH[Data],AZ$3,Tabela_Consulta_de_ACOMPH[Posto],$AP29)</f>
        <v>0</v>
      </c>
      <c r="BA29">
        <f ca="1">SUMIFS(Tabela_Consulta_de_ACOMPH[Vaz_nat],Tabela_Consulta_de_ACOMPH[Data],BA$3,Tabela_Consulta_de_ACOMPH[Posto],$AP29)</f>
        <v>0</v>
      </c>
      <c r="BB29">
        <f ca="1">SUMIFS(Tabela_Consulta_de_ACOMPH[Vaz_nat],Tabela_Consulta_de_ACOMPH[Data],BB$3,Tabela_Consulta_de_ACOMPH[Posto],$AP29)</f>
        <v>0</v>
      </c>
      <c r="BC29">
        <f ca="1">SUMIFS(Tabela_Consulta_de_ACOMPH[Vaz_nat],Tabela_Consulta_de_ACOMPH[Data],BC$3,Tabela_Consulta_de_ACOMPH[Posto],$AP29)</f>
        <v>0</v>
      </c>
      <c r="BE29">
        <v>26</v>
      </c>
      <c r="BG29">
        <f ca="1">SUMIFS(Tabela_Consulta_RDH[Column3],Tabela_Consulta_RDH[Column1],BG$3,Tabela_Consulta_RDH[Column2],$BE29)</f>
        <v>0</v>
      </c>
      <c r="BH29">
        <f ca="1">SUMIFS(Tabela_Consulta_RDH[Column3],Tabela_Consulta_RDH[Column1],BH$3,Tabela_Consulta_RDH[Column2],$BE29)</f>
        <v>0</v>
      </c>
      <c r="BI29">
        <f ca="1">SUMIFS(Tabela_Consulta_RDH[Column3],Tabela_Consulta_RDH[Column1],BI$3,Tabela_Consulta_RDH[Column2],$BE29)</f>
        <v>0</v>
      </c>
      <c r="BJ29">
        <f ca="1">SUMIFS(Tabela_Consulta_RDH[Column3],Tabela_Consulta_RDH[Column1],BJ$3,Tabela_Consulta_RDH[Column2],$BE29)</f>
        <v>0</v>
      </c>
      <c r="BK29">
        <f ca="1">SUMIFS(Tabela_Consulta_RDH[Column3],Tabela_Consulta_RDH[Column1],BK$3,Tabela_Consulta_RDH[Column2],$BE29)</f>
        <v>0</v>
      </c>
      <c r="BL29">
        <f ca="1">SUMIFS(Tabela_Consulta_RDH[Column3],Tabela_Consulta_RDH[Column1],BL$3,Tabela_Consulta_RDH[Column2],$BE29)</f>
        <v>0</v>
      </c>
      <c r="BM29">
        <f ca="1">SUMIFS(Tabela_Consulta_RDH[Column3],Tabela_Consulta_RDH[Column1],BM$3,Tabela_Consulta_RDH[Column2],$BE29)</f>
        <v>0</v>
      </c>
      <c r="BN29">
        <f ca="1">SUMIFS(Tabela_Consulta_RDH[Column3],Tabela_Consulta_RDH[Column1],BN$3,Tabela_Consulta_RDH[Column2],$BE29)</f>
        <v>0</v>
      </c>
      <c r="BO29">
        <f ca="1">SUMIFS(Tabela_Consulta_RDH[Column3],Tabela_Consulta_RDH[Column1],BO$3,Tabela_Consulta_RDH[Column2],$BE29)</f>
        <v>0</v>
      </c>
      <c r="BP29">
        <f ca="1">SUMIFS(Tabela_Consulta_RDH[Column3],Tabela_Consulta_RDH[Column1],BP$3,Tabela_Consulta_RDH[Column2],$BE29)</f>
        <v>0</v>
      </c>
      <c r="BQ29">
        <f ca="1">SUMIFS(Tabela_Consulta_RDH[Column3],Tabela_Consulta_RDH[Column1],BQ$3,Tabela_Consulta_RDH[Column2],$BE29)</f>
        <v>0</v>
      </c>
      <c r="BR29">
        <f ca="1">SUMIFS(Tabela_Consulta_RDH[Column3],Tabela_Consulta_RDH[Column1],BR$3,Tabela_Consulta_RDH[Column2],$BE29)</f>
        <v>0</v>
      </c>
    </row>
    <row r="30" spans="35:70" x14ac:dyDescent="0.25">
      <c r="AI30" s="406"/>
      <c r="AN30" s="406"/>
      <c r="AP30">
        <v>27</v>
      </c>
      <c r="AR30">
        <f ca="1">SUMIFS(Tabela_Consulta_de_ACOMPH[Vaz_nat],Tabela_Consulta_de_ACOMPH[Data],AR$3,Tabela_Consulta_de_ACOMPH[Posto],$AP30)</f>
        <v>0</v>
      </c>
      <c r="AS30">
        <f ca="1">SUMIFS(Tabela_Consulta_de_ACOMPH[Vaz_nat],Tabela_Consulta_de_ACOMPH[Data],AS$3,Tabela_Consulta_de_ACOMPH[Posto],$AP30)</f>
        <v>0</v>
      </c>
      <c r="AT30">
        <f ca="1">SUMIFS(Tabela_Consulta_de_ACOMPH[Vaz_nat],Tabela_Consulta_de_ACOMPH[Data],AT$3,Tabela_Consulta_de_ACOMPH[Posto],$AP30)</f>
        <v>0</v>
      </c>
      <c r="AU30">
        <f ca="1">SUMIFS(Tabela_Consulta_de_ACOMPH[Vaz_nat],Tabela_Consulta_de_ACOMPH[Data],AU$3,Tabela_Consulta_de_ACOMPH[Posto],$AP30)</f>
        <v>0</v>
      </c>
      <c r="AV30">
        <f ca="1">SUMIFS(Tabela_Consulta_de_ACOMPH[Vaz_nat],Tabela_Consulta_de_ACOMPH[Data],AV$3,Tabela_Consulta_de_ACOMPH[Posto],$AP30)</f>
        <v>0</v>
      </c>
      <c r="AW30">
        <f ca="1">SUMIFS(Tabela_Consulta_de_ACOMPH[Vaz_nat],Tabela_Consulta_de_ACOMPH[Data],AW$3,Tabela_Consulta_de_ACOMPH[Posto],$AP30)</f>
        <v>0</v>
      </c>
      <c r="AX30">
        <f ca="1">SUMIFS(Tabela_Consulta_de_ACOMPH[Vaz_nat],Tabela_Consulta_de_ACOMPH[Data],AX$3,Tabela_Consulta_de_ACOMPH[Posto],$AP30)</f>
        <v>0</v>
      </c>
      <c r="AY30">
        <f ca="1">SUMIFS(Tabela_Consulta_de_ACOMPH[Vaz_nat],Tabela_Consulta_de_ACOMPH[Data],AY$3,Tabela_Consulta_de_ACOMPH[Posto],$AP30)</f>
        <v>0</v>
      </c>
      <c r="AZ30">
        <f ca="1">SUMIFS(Tabela_Consulta_de_ACOMPH[Vaz_nat],Tabela_Consulta_de_ACOMPH[Data],AZ$3,Tabela_Consulta_de_ACOMPH[Posto],$AP30)</f>
        <v>0</v>
      </c>
      <c r="BA30">
        <f ca="1">SUMIFS(Tabela_Consulta_de_ACOMPH[Vaz_nat],Tabela_Consulta_de_ACOMPH[Data],BA$3,Tabela_Consulta_de_ACOMPH[Posto],$AP30)</f>
        <v>0</v>
      </c>
      <c r="BB30">
        <f ca="1">SUMIFS(Tabela_Consulta_de_ACOMPH[Vaz_nat],Tabela_Consulta_de_ACOMPH[Data],BB$3,Tabela_Consulta_de_ACOMPH[Posto],$AP30)</f>
        <v>0</v>
      </c>
      <c r="BC30">
        <f ca="1">SUMIFS(Tabela_Consulta_de_ACOMPH[Vaz_nat],Tabela_Consulta_de_ACOMPH[Data],BC$3,Tabela_Consulta_de_ACOMPH[Posto],$AP30)</f>
        <v>0</v>
      </c>
      <c r="BE30">
        <v>27</v>
      </c>
      <c r="BG30">
        <f ca="1">SUMIFS(Tabela_Consulta_RDH[Column3],Tabela_Consulta_RDH[Column1],BG$3,Tabela_Consulta_RDH[Column2],$BE30)</f>
        <v>0</v>
      </c>
      <c r="BH30">
        <f ca="1">SUMIFS(Tabela_Consulta_RDH[Column3],Tabela_Consulta_RDH[Column1],BH$3,Tabela_Consulta_RDH[Column2],$BE30)</f>
        <v>0</v>
      </c>
      <c r="BI30">
        <f ca="1">SUMIFS(Tabela_Consulta_RDH[Column3],Tabela_Consulta_RDH[Column1],BI$3,Tabela_Consulta_RDH[Column2],$BE30)</f>
        <v>0</v>
      </c>
      <c r="BJ30">
        <f ca="1">SUMIFS(Tabela_Consulta_RDH[Column3],Tabela_Consulta_RDH[Column1],BJ$3,Tabela_Consulta_RDH[Column2],$BE30)</f>
        <v>0</v>
      </c>
      <c r="BK30">
        <f ca="1">SUMIFS(Tabela_Consulta_RDH[Column3],Tabela_Consulta_RDH[Column1],BK$3,Tabela_Consulta_RDH[Column2],$BE30)</f>
        <v>0</v>
      </c>
      <c r="BL30">
        <f ca="1">SUMIFS(Tabela_Consulta_RDH[Column3],Tabela_Consulta_RDH[Column1],BL$3,Tabela_Consulta_RDH[Column2],$BE30)</f>
        <v>0</v>
      </c>
      <c r="BM30">
        <f ca="1">SUMIFS(Tabela_Consulta_RDH[Column3],Tabela_Consulta_RDH[Column1],BM$3,Tabela_Consulta_RDH[Column2],$BE30)</f>
        <v>0</v>
      </c>
      <c r="BN30">
        <f ca="1">SUMIFS(Tabela_Consulta_RDH[Column3],Tabela_Consulta_RDH[Column1],BN$3,Tabela_Consulta_RDH[Column2],$BE30)</f>
        <v>0</v>
      </c>
      <c r="BO30">
        <f ca="1">SUMIFS(Tabela_Consulta_RDH[Column3],Tabela_Consulta_RDH[Column1],BO$3,Tabela_Consulta_RDH[Column2],$BE30)</f>
        <v>0</v>
      </c>
      <c r="BP30">
        <f ca="1">SUMIFS(Tabela_Consulta_RDH[Column3],Tabela_Consulta_RDH[Column1],BP$3,Tabela_Consulta_RDH[Column2],$BE30)</f>
        <v>0</v>
      </c>
      <c r="BQ30">
        <f ca="1">SUMIFS(Tabela_Consulta_RDH[Column3],Tabela_Consulta_RDH[Column1],BQ$3,Tabela_Consulta_RDH[Column2],$BE30)</f>
        <v>0</v>
      </c>
      <c r="BR30">
        <f ca="1">SUMIFS(Tabela_Consulta_RDH[Column3],Tabela_Consulta_RDH[Column1],BR$3,Tabela_Consulta_RDH[Column2],$BE30)</f>
        <v>0</v>
      </c>
    </row>
    <row r="31" spans="35:70" x14ac:dyDescent="0.25">
      <c r="AI31" s="406"/>
      <c r="AN31" s="406"/>
      <c r="AP31">
        <v>28</v>
      </c>
      <c r="AR31">
        <f ca="1">SUMIFS(Tabela_Consulta_de_ACOMPH[Vaz_nat],Tabela_Consulta_de_ACOMPH[Data],AR$3,Tabela_Consulta_de_ACOMPH[Posto],$AP31)</f>
        <v>0</v>
      </c>
      <c r="AS31">
        <f ca="1">SUMIFS(Tabela_Consulta_de_ACOMPH[Vaz_nat],Tabela_Consulta_de_ACOMPH[Data],AS$3,Tabela_Consulta_de_ACOMPH[Posto],$AP31)</f>
        <v>0</v>
      </c>
      <c r="AT31">
        <f ca="1">SUMIFS(Tabela_Consulta_de_ACOMPH[Vaz_nat],Tabela_Consulta_de_ACOMPH[Data],AT$3,Tabela_Consulta_de_ACOMPH[Posto],$AP31)</f>
        <v>0</v>
      </c>
      <c r="AU31">
        <f ca="1">SUMIFS(Tabela_Consulta_de_ACOMPH[Vaz_nat],Tabela_Consulta_de_ACOMPH[Data],AU$3,Tabela_Consulta_de_ACOMPH[Posto],$AP31)</f>
        <v>0</v>
      </c>
      <c r="AV31">
        <f ca="1">SUMIFS(Tabela_Consulta_de_ACOMPH[Vaz_nat],Tabela_Consulta_de_ACOMPH[Data],AV$3,Tabela_Consulta_de_ACOMPH[Posto],$AP31)</f>
        <v>0</v>
      </c>
      <c r="AW31">
        <f ca="1">SUMIFS(Tabela_Consulta_de_ACOMPH[Vaz_nat],Tabela_Consulta_de_ACOMPH[Data],AW$3,Tabela_Consulta_de_ACOMPH[Posto],$AP31)</f>
        <v>0</v>
      </c>
      <c r="AX31">
        <f ca="1">SUMIFS(Tabela_Consulta_de_ACOMPH[Vaz_nat],Tabela_Consulta_de_ACOMPH[Data],AX$3,Tabela_Consulta_de_ACOMPH[Posto],$AP31)</f>
        <v>0</v>
      </c>
      <c r="AY31">
        <f ca="1">SUMIFS(Tabela_Consulta_de_ACOMPH[Vaz_nat],Tabela_Consulta_de_ACOMPH[Data],AY$3,Tabela_Consulta_de_ACOMPH[Posto],$AP31)</f>
        <v>0</v>
      </c>
      <c r="AZ31">
        <f ca="1">SUMIFS(Tabela_Consulta_de_ACOMPH[Vaz_nat],Tabela_Consulta_de_ACOMPH[Data],AZ$3,Tabela_Consulta_de_ACOMPH[Posto],$AP31)</f>
        <v>0</v>
      </c>
      <c r="BA31">
        <f ca="1">SUMIFS(Tabela_Consulta_de_ACOMPH[Vaz_nat],Tabela_Consulta_de_ACOMPH[Data],BA$3,Tabela_Consulta_de_ACOMPH[Posto],$AP31)</f>
        <v>0</v>
      </c>
      <c r="BB31">
        <f ca="1">SUMIFS(Tabela_Consulta_de_ACOMPH[Vaz_nat],Tabela_Consulta_de_ACOMPH[Data],BB$3,Tabela_Consulta_de_ACOMPH[Posto],$AP31)</f>
        <v>0</v>
      </c>
      <c r="BC31">
        <f ca="1">SUMIFS(Tabela_Consulta_de_ACOMPH[Vaz_nat],Tabela_Consulta_de_ACOMPH[Data],BC$3,Tabela_Consulta_de_ACOMPH[Posto],$AP31)</f>
        <v>0</v>
      </c>
      <c r="BE31">
        <v>28</v>
      </c>
      <c r="BG31">
        <f ca="1">SUMIFS(Tabela_Consulta_RDH[Column3],Tabela_Consulta_RDH[Column1],BG$3,Tabela_Consulta_RDH[Column2],$BE31)</f>
        <v>0</v>
      </c>
      <c r="BH31">
        <f ca="1">SUMIFS(Tabela_Consulta_RDH[Column3],Tabela_Consulta_RDH[Column1],BH$3,Tabela_Consulta_RDH[Column2],$BE31)</f>
        <v>0</v>
      </c>
      <c r="BI31">
        <f ca="1">SUMIFS(Tabela_Consulta_RDH[Column3],Tabela_Consulta_RDH[Column1],BI$3,Tabela_Consulta_RDH[Column2],$BE31)</f>
        <v>0</v>
      </c>
      <c r="BJ31">
        <f ca="1">SUMIFS(Tabela_Consulta_RDH[Column3],Tabela_Consulta_RDH[Column1],BJ$3,Tabela_Consulta_RDH[Column2],$BE31)</f>
        <v>0</v>
      </c>
      <c r="BK31">
        <f ca="1">SUMIFS(Tabela_Consulta_RDH[Column3],Tabela_Consulta_RDH[Column1],BK$3,Tabela_Consulta_RDH[Column2],$BE31)</f>
        <v>0</v>
      </c>
      <c r="BL31">
        <f ca="1">SUMIFS(Tabela_Consulta_RDH[Column3],Tabela_Consulta_RDH[Column1],BL$3,Tabela_Consulta_RDH[Column2],$BE31)</f>
        <v>0</v>
      </c>
      <c r="BM31">
        <f ca="1">SUMIFS(Tabela_Consulta_RDH[Column3],Tabela_Consulta_RDH[Column1],BM$3,Tabela_Consulta_RDH[Column2],$BE31)</f>
        <v>0</v>
      </c>
      <c r="BN31">
        <f ca="1">SUMIFS(Tabela_Consulta_RDH[Column3],Tabela_Consulta_RDH[Column1],BN$3,Tabela_Consulta_RDH[Column2],$BE31)</f>
        <v>0</v>
      </c>
      <c r="BO31">
        <f ca="1">SUMIFS(Tabela_Consulta_RDH[Column3],Tabela_Consulta_RDH[Column1],BO$3,Tabela_Consulta_RDH[Column2],$BE31)</f>
        <v>0</v>
      </c>
      <c r="BP31">
        <f ca="1">SUMIFS(Tabela_Consulta_RDH[Column3],Tabela_Consulta_RDH[Column1],BP$3,Tabela_Consulta_RDH[Column2],$BE31)</f>
        <v>0</v>
      </c>
      <c r="BQ31">
        <f ca="1">SUMIFS(Tabela_Consulta_RDH[Column3],Tabela_Consulta_RDH[Column1],BQ$3,Tabela_Consulta_RDH[Column2],$BE31)</f>
        <v>0</v>
      </c>
      <c r="BR31">
        <f ca="1">SUMIFS(Tabela_Consulta_RDH[Column3],Tabela_Consulta_RDH[Column1],BR$3,Tabela_Consulta_RDH[Column2],$BE31)</f>
        <v>0</v>
      </c>
    </row>
    <row r="32" spans="35:70" x14ac:dyDescent="0.25">
      <c r="AI32" s="406"/>
      <c r="AN32" s="406"/>
      <c r="AP32">
        <v>29</v>
      </c>
      <c r="AR32">
        <f ca="1">SUMIFS(Tabela_Consulta_de_ACOMPH[Vaz_nat],Tabela_Consulta_de_ACOMPH[Data],AR$3,Tabela_Consulta_de_ACOMPH[Posto],$AP32)</f>
        <v>0</v>
      </c>
      <c r="AS32">
        <f ca="1">SUMIFS(Tabela_Consulta_de_ACOMPH[Vaz_nat],Tabela_Consulta_de_ACOMPH[Data],AS$3,Tabela_Consulta_de_ACOMPH[Posto],$AP32)</f>
        <v>0</v>
      </c>
      <c r="AT32">
        <f ca="1">SUMIFS(Tabela_Consulta_de_ACOMPH[Vaz_nat],Tabela_Consulta_de_ACOMPH[Data],AT$3,Tabela_Consulta_de_ACOMPH[Posto],$AP32)</f>
        <v>0</v>
      </c>
      <c r="AU32">
        <f ca="1">SUMIFS(Tabela_Consulta_de_ACOMPH[Vaz_nat],Tabela_Consulta_de_ACOMPH[Data],AU$3,Tabela_Consulta_de_ACOMPH[Posto],$AP32)</f>
        <v>0</v>
      </c>
      <c r="AV32">
        <f ca="1">SUMIFS(Tabela_Consulta_de_ACOMPH[Vaz_nat],Tabela_Consulta_de_ACOMPH[Data],AV$3,Tabela_Consulta_de_ACOMPH[Posto],$AP32)</f>
        <v>0</v>
      </c>
      <c r="AW32">
        <f ca="1">SUMIFS(Tabela_Consulta_de_ACOMPH[Vaz_nat],Tabela_Consulta_de_ACOMPH[Data],AW$3,Tabela_Consulta_de_ACOMPH[Posto],$AP32)</f>
        <v>0</v>
      </c>
      <c r="AX32">
        <f ca="1">SUMIFS(Tabela_Consulta_de_ACOMPH[Vaz_nat],Tabela_Consulta_de_ACOMPH[Data],AX$3,Tabela_Consulta_de_ACOMPH[Posto],$AP32)</f>
        <v>0</v>
      </c>
      <c r="AY32">
        <f ca="1">SUMIFS(Tabela_Consulta_de_ACOMPH[Vaz_nat],Tabela_Consulta_de_ACOMPH[Data],AY$3,Tabela_Consulta_de_ACOMPH[Posto],$AP32)</f>
        <v>0</v>
      </c>
      <c r="AZ32">
        <f ca="1">SUMIFS(Tabela_Consulta_de_ACOMPH[Vaz_nat],Tabela_Consulta_de_ACOMPH[Data],AZ$3,Tabela_Consulta_de_ACOMPH[Posto],$AP32)</f>
        <v>0</v>
      </c>
      <c r="BA32">
        <f ca="1">SUMIFS(Tabela_Consulta_de_ACOMPH[Vaz_nat],Tabela_Consulta_de_ACOMPH[Data],BA$3,Tabela_Consulta_de_ACOMPH[Posto],$AP32)</f>
        <v>0</v>
      </c>
      <c r="BB32">
        <f ca="1">SUMIFS(Tabela_Consulta_de_ACOMPH[Vaz_nat],Tabela_Consulta_de_ACOMPH[Data],BB$3,Tabela_Consulta_de_ACOMPH[Posto],$AP32)</f>
        <v>0</v>
      </c>
      <c r="BC32">
        <f ca="1">SUMIFS(Tabela_Consulta_de_ACOMPH[Vaz_nat],Tabela_Consulta_de_ACOMPH[Data],BC$3,Tabela_Consulta_de_ACOMPH[Posto],$AP32)</f>
        <v>0</v>
      </c>
      <c r="BE32">
        <v>29</v>
      </c>
      <c r="BG32">
        <f ca="1">SUMIFS(Tabela_Consulta_RDH[Column3],Tabela_Consulta_RDH[Column1],BG$3,Tabela_Consulta_RDH[Column2],$BE32)</f>
        <v>0</v>
      </c>
      <c r="BH32">
        <f ca="1">SUMIFS(Tabela_Consulta_RDH[Column3],Tabela_Consulta_RDH[Column1],BH$3,Tabela_Consulta_RDH[Column2],$BE32)</f>
        <v>0</v>
      </c>
      <c r="BI32">
        <f ca="1">SUMIFS(Tabela_Consulta_RDH[Column3],Tabela_Consulta_RDH[Column1],BI$3,Tabela_Consulta_RDH[Column2],$BE32)</f>
        <v>0</v>
      </c>
      <c r="BJ32">
        <f ca="1">SUMIFS(Tabela_Consulta_RDH[Column3],Tabela_Consulta_RDH[Column1],BJ$3,Tabela_Consulta_RDH[Column2],$BE32)</f>
        <v>0</v>
      </c>
      <c r="BK32">
        <f ca="1">SUMIFS(Tabela_Consulta_RDH[Column3],Tabela_Consulta_RDH[Column1],BK$3,Tabela_Consulta_RDH[Column2],$BE32)</f>
        <v>0</v>
      </c>
      <c r="BL32">
        <f ca="1">SUMIFS(Tabela_Consulta_RDH[Column3],Tabela_Consulta_RDH[Column1],BL$3,Tabela_Consulta_RDH[Column2],$BE32)</f>
        <v>0</v>
      </c>
      <c r="BM32">
        <f ca="1">SUMIFS(Tabela_Consulta_RDH[Column3],Tabela_Consulta_RDH[Column1],BM$3,Tabela_Consulta_RDH[Column2],$BE32)</f>
        <v>0</v>
      </c>
      <c r="BN32">
        <f ca="1">SUMIFS(Tabela_Consulta_RDH[Column3],Tabela_Consulta_RDH[Column1],BN$3,Tabela_Consulta_RDH[Column2],$BE32)</f>
        <v>0</v>
      </c>
      <c r="BO32">
        <f ca="1">SUMIFS(Tabela_Consulta_RDH[Column3],Tabela_Consulta_RDH[Column1],BO$3,Tabela_Consulta_RDH[Column2],$BE32)</f>
        <v>0</v>
      </c>
      <c r="BP32">
        <f ca="1">SUMIFS(Tabela_Consulta_RDH[Column3],Tabela_Consulta_RDH[Column1],BP$3,Tabela_Consulta_RDH[Column2],$BE32)</f>
        <v>0</v>
      </c>
      <c r="BQ32">
        <f ca="1">SUMIFS(Tabela_Consulta_RDH[Column3],Tabela_Consulta_RDH[Column1],BQ$3,Tabela_Consulta_RDH[Column2],$BE32)</f>
        <v>0</v>
      </c>
      <c r="BR32">
        <f ca="1">SUMIFS(Tabela_Consulta_RDH[Column3],Tabela_Consulta_RDH[Column1],BR$3,Tabela_Consulta_RDH[Column2],$BE32)</f>
        <v>0</v>
      </c>
    </row>
    <row r="33" spans="35:70" x14ac:dyDescent="0.25">
      <c r="AI33" s="406"/>
      <c r="AN33" s="406"/>
      <c r="AP33">
        <v>30</v>
      </c>
      <c r="AR33">
        <f ca="1">SUMIFS(Tabela_Consulta_de_ACOMPH[Vaz_nat],Tabela_Consulta_de_ACOMPH[Data],AR$3,Tabela_Consulta_de_ACOMPH[Posto],$AP33)</f>
        <v>0</v>
      </c>
      <c r="AS33">
        <f ca="1">SUMIFS(Tabela_Consulta_de_ACOMPH[Vaz_nat],Tabela_Consulta_de_ACOMPH[Data],AS$3,Tabela_Consulta_de_ACOMPH[Posto],$AP33)</f>
        <v>0</v>
      </c>
      <c r="AT33">
        <f ca="1">SUMIFS(Tabela_Consulta_de_ACOMPH[Vaz_nat],Tabela_Consulta_de_ACOMPH[Data],AT$3,Tabela_Consulta_de_ACOMPH[Posto],$AP33)</f>
        <v>0</v>
      </c>
      <c r="AU33">
        <f ca="1">SUMIFS(Tabela_Consulta_de_ACOMPH[Vaz_nat],Tabela_Consulta_de_ACOMPH[Data],AU$3,Tabela_Consulta_de_ACOMPH[Posto],$AP33)</f>
        <v>0</v>
      </c>
      <c r="AV33">
        <f ca="1">SUMIFS(Tabela_Consulta_de_ACOMPH[Vaz_nat],Tabela_Consulta_de_ACOMPH[Data],AV$3,Tabela_Consulta_de_ACOMPH[Posto],$AP33)</f>
        <v>0</v>
      </c>
      <c r="AW33">
        <f ca="1">SUMIFS(Tabela_Consulta_de_ACOMPH[Vaz_nat],Tabela_Consulta_de_ACOMPH[Data],AW$3,Tabela_Consulta_de_ACOMPH[Posto],$AP33)</f>
        <v>0</v>
      </c>
      <c r="AX33">
        <f ca="1">SUMIFS(Tabela_Consulta_de_ACOMPH[Vaz_nat],Tabela_Consulta_de_ACOMPH[Data],AX$3,Tabela_Consulta_de_ACOMPH[Posto],$AP33)</f>
        <v>0</v>
      </c>
      <c r="AY33">
        <f ca="1">SUMIFS(Tabela_Consulta_de_ACOMPH[Vaz_nat],Tabela_Consulta_de_ACOMPH[Data],AY$3,Tabela_Consulta_de_ACOMPH[Posto],$AP33)</f>
        <v>0</v>
      </c>
      <c r="AZ33">
        <f ca="1">SUMIFS(Tabela_Consulta_de_ACOMPH[Vaz_nat],Tabela_Consulta_de_ACOMPH[Data],AZ$3,Tabela_Consulta_de_ACOMPH[Posto],$AP33)</f>
        <v>0</v>
      </c>
      <c r="BA33">
        <f ca="1">SUMIFS(Tabela_Consulta_de_ACOMPH[Vaz_nat],Tabela_Consulta_de_ACOMPH[Data],BA$3,Tabela_Consulta_de_ACOMPH[Posto],$AP33)</f>
        <v>0</v>
      </c>
      <c r="BB33">
        <f ca="1">SUMIFS(Tabela_Consulta_de_ACOMPH[Vaz_nat],Tabela_Consulta_de_ACOMPH[Data],BB$3,Tabela_Consulta_de_ACOMPH[Posto],$AP33)</f>
        <v>0</v>
      </c>
      <c r="BC33">
        <f ca="1">SUMIFS(Tabela_Consulta_de_ACOMPH[Vaz_nat],Tabela_Consulta_de_ACOMPH[Data],BC$3,Tabela_Consulta_de_ACOMPH[Posto],$AP33)</f>
        <v>0</v>
      </c>
      <c r="BE33">
        <v>30</v>
      </c>
      <c r="BG33">
        <f ca="1">SUMIFS(Tabela_Consulta_RDH[Column3],Tabela_Consulta_RDH[Column1],BG$3,Tabela_Consulta_RDH[Column2],$BE33)</f>
        <v>0</v>
      </c>
      <c r="BH33">
        <f ca="1">SUMIFS(Tabela_Consulta_RDH[Column3],Tabela_Consulta_RDH[Column1],BH$3,Tabela_Consulta_RDH[Column2],$BE33)</f>
        <v>0</v>
      </c>
      <c r="BI33">
        <f ca="1">SUMIFS(Tabela_Consulta_RDH[Column3],Tabela_Consulta_RDH[Column1],BI$3,Tabela_Consulta_RDH[Column2],$BE33)</f>
        <v>0</v>
      </c>
      <c r="BJ33">
        <f ca="1">SUMIFS(Tabela_Consulta_RDH[Column3],Tabela_Consulta_RDH[Column1],BJ$3,Tabela_Consulta_RDH[Column2],$BE33)</f>
        <v>0</v>
      </c>
      <c r="BK33">
        <f ca="1">SUMIFS(Tabela_Consulta_RDH[Column3],Tabela_Consulta_RDH[Column1],BK$3,Tabela_Consulta_RDH[Column2],$BE33)</f>
        <v>0</v>
      </c>
      <c r="BL33">
        <f ca="1">SUMIFS(Tabela_Consulta_RDH[Column3],Tabela_Consulta_RDH[Column1],BL$3,Tabela_Consulta_RDH[Column2],$BE33)</f>
        <v>0</v>
      </c>
      <c r="BM33">
        <f ca="1">SUMIFS(Tabela_Consulta_RDH[Column3],Tabela_Consulta_RDH[Column1],BM$3,Tabela_Consulta_RDH[Column2],$BE33)</f>
        <v>0</v>
      </c>
      <c r="BN33">
        <f ca="1">SUMIFS(Tabela_Consulta_RDH[Column3],Tabela_Consulta_RDH[Column1],BN$3,Tabela_Consulta_RDH[Column2],$BE33)</f>
        <v>0</v>
      </c>
      <c r="BO33">
        <f ca="1">SUMIFS(Tabela_Consulta_RDH[Column3],Tabela_Consulta_RDH[Column1],BO$3,Tabela_Consulta_RDH[Column2],$BE33)</f>
        <v>0</v>
      </c>
      <c r="BP33">
        <f ca="1">SUMIFS(Tabela_Consulta_RDH[Column3],Tabela_Consulta_RDH[Column1],BP$3,Tabela_Consulta_RDH[Column2],$BE33)</f>
        <v>0</v>
      </c>
      <c r="BQ33">
        <f ca="1">SUMIFS(Tabela_Consulta_RDH[Column3],Tabela_Consulta_RDH[Column1],BQ$3,Tabela_Consulta_RDH[Column2],$BE33)</f>
        <v>0</v>
      </c>
      <c r="BR33">
        <f ca="1">SUMIFS(Tabela_Consulta_RDH[Column3],Tabela_Consulta_RDH[Column1],BR$3,Tabela_Consulta_RDH[Column2],$BE33)</f>
        <v>0</v>
      </c>
    </row>
    <row r="34" spans="35:70" x14ac:dyDescent="0.25">
      <c r="AI34" s="406"/>
      <c r="AN34" s="406"/>
      <c r="AP34">
        <v>31</v>
      </c>
      <c r="AR34">
        <f ca="1">SUMIFS(Tabela_Consulta_de_ACOMPH[Vaz_nat],Tabela_Consulta_de_ACOMPH[Data],AR$3,Tabela_Consulta_de_ACOMPH[Posto],$AP34)</f>
        <v>0</v>
      </c>
      <c r="AS34">
        <f ca="1">SUMIFS(Tabela_Consulta_de_ACOMPH[Vaz_nat],Tabela_Consulta_de_ACOMPH[Data],AS$3,Tabela_Consulta_de_ACOMPH[Posto],$AP34)</f>
        <v>0</v>
      </c>
      <c r="AT34">
        <f ca="1">SUMIFS(Tabela_Consulta_de_ACOMPH[Vaz_nat],Tabela_Consulta_de_ACOMPH[Data],AT$3,Tabela_Consulta_de_ACOMPH[Posto],$AP34)</f>
        <v>0</v>
      </c>
      <c r="AU34">
        <f ca="1">SUMIFS(Tabela_Consulta_de_ACOMPH[Vaz_nat],Tabela_Consulta_de_ACOMPH[Data],AU$3,Tabela_Consulta_de_ACOMPH[Posto],$AP34)</f>
        <v>0</v>
      </c>
      <c r="AV34">
        <f ca="1">SUMIFS(Tabela_Consulta_de_ACOMPH[Vaz_nat],Tabela_Consulta_de_ACOMPH[Data],AV$3,Tabela_Consulta_de_ACOMPH[Posto],$AP34)</f>
        <v>0</v>
      </c>
      <c r="AW34">
        <f ca="1">SUMIFS(Tabela_Consulta_de_ACOMPH[Vaz_nat],Tabela_Consulta_de_ACOMPH[Data],AW$3,Tabela_Consulta_de_ACOMPH[Posto],$AP34)</f>
        <v>0</v>
      </c>
      <c r="AX34">
        <f ca="1">SUMIFS(Tabela_Consulta_de_ACOMPH[Vaz_nat],Tabela_Consulta_de_ACOMPH[Data],AX$3,Tabela_Consulta_de_ACOMPH[Posto],$AP34)</f>
        <v>0</v>
      </c>
      <c r="AY34">
        <f ca="1">SUMIFS(Tabela_Consulta_de_ACOMPH[Vaz_nat],Tabela_Consulta_de_ACOMPH[Data],AY$3,Tabela_Consulta_de_ACOMPH[Posto],$AP34)</f>
        <v>0</v>
      </c>
      <c r="AZ34">
        <f ca="1">SUMIFS(Tabela_Consulta_de_ACOMPH[Vaz_nat],Tabela_Consulta_de_ACOMPH[Data],AZ$3,Tabela_Consulta_de_ACOMPH[Posto],$AP34)</f>
        <v>0</v>
      </c>
      <c r="BA34">
        <f ca="1">SUMIFS(Tabela_Consulta_de_ACOMPH[Vaz_nat],Tabela_Consulta_de_ACOMPH[Data],BA$3,Tabela_Consulta_de_ACOMPH[Posto],$AP34)</f>
        <v>0</v>
      </c>
      <c r="BB34">
        <f ca="1">SUMIFS(Tabela_Consulta_de_ACOMPH[Vaz_nat],Tabela_Consulta_de_ACOMPH[Data],BB$3,Tabela_Consulta_de_ACOMPH[Posto],$AP34)</f>
        <v>0</v>
      </c>
      <c r="BC34">
        <f ca="1">SUMIFS(Tabela_Consulta_de_ACOMPH[Vaz_nat],Tabela_Consulta_de_ACOMPH[Data],BC$3,Tabela_Consulta_de_ACOMPH[Posto],$AP34)</f>
        <v>0</v>
      </c>
      <c r="BE34">
        <v>31</v>
      </c>
      <c r="BG34">
        <f ca="1">SUMIFS(Tabela_Consulta_RDH[Column3],Tabela_Consulta_RDH[Column1],BG$3,Tabela_Consulta_RDH[Column2],$BE34)</f>
        <v>0</v>
      </c>
      <c r="BH34">
        <f ca="1">SUMIFS(Tabela_Consulta_RDH[Column3],Tabela_Consulta_RDH[Column1],BH$3,Tabela_Consulta_RDH[Column2],$BE34)</f>
        <v>0</v>
      </c>
      <c r="BI34">
        <f ca="1">SUMIFS(Tabela_Consulta_RDH[Column3],Tabela_Consulta_RDH[Column1],BI$3,Tabela_Consulta_RDH[Column2],$BE34)</f>
        <v>0</v>
      </c>
      <c r="BJ34">
        <f ca="1">SUMIFS(Tabela_Consulta_RDH[Column3],Tabela_Consulta_RDH[Column1],BJ$3,Tabela_Consulta_RDH[Column2],$BE34)</f>
        <v>0</v>
      </c>
      <c r="BK34">
        <f ca="1">SUMIFS(Tabela_Consulta_RDH[Column3],Tabela_Consulta_RDH[Column1],BK$3,Tabela_Consulta_RDH[Column2],$BE34)</f>
        <v>0</v>
      </c>
      <c r="BL34">
        <f ca="1">SUMIFS(Tabela_Consulta_RDH[Column3],Tabela_Consulta_RDH[Column1],BL$3,Tabela_Consulta_RDH[Column2],$BE34)</f>
        <v>0</v>
      </c>
      <c r="BM34">
        <f ca="1">SUMIFS(Tabela_Consulta_RDH[Column3],Tabela_Consulta_RDH[Column1],BM$3,Tabela_Consulta_RDH[Column2],$BE34)</f>
        <v>0</v>
      </c>
      <c r="BN34">
        <f ca="1">SUMIFS(Tabela_Consulta_RDH[Column3],Tabela_Consulta_RDH[Column1],BN$3,Tabela_Consulta_RDH[Column2],$BE34)</f>
        <v>0</v>
      </c>
      <c r="BO34">
        <f ca="1">SUMIFS(Tabela_Consulta_RDH[Column3],Tabela_Consulta_RDH[Column1],BO$3,Tabela_Consulta_RDH[Column2],$BE34)</f>
        <v>0</v>
      </c>
      <c r="BP34">
        <f ca="1">SUMIFS(Tabela_Consulta_RDH[Column3],Tabela_Consulta_RDH[Column1],BP$3,Tabela_Consulta_RDH[Column2],$BE34)</f>
        <v>0</v>
      </c>
      <c r="BQ34">
        <f ca="1">SUMIFS(Tabela_Consulta_RDH[Column3],Tabela_Consulta_RDH[Column1],BQ$3,Tabela_Consulta_RDH[Column2],$BE34)</f>
        <v>0</v>
      </c>
      <c r="BR34">
        <f ca="1">SUMIFS(Tabela_Consulta_RDH[Column3],Tabela_Consulta_RDH[Column1],BR$3,Tabela_Consulta_RDH[Column2],$BE34)</f>
        <v>0</v>
      </c>
    </row>
    <row r="35" spans="35:70" x14ac:dyDescent="0.25">
      <c r="AI35" s="406"/>
      <c r="AN35" s="406"/>
      <c r="AP35">
        <v>32</v>
      </c>
      <c r="AR35">
        <f ca="1">SUMIFS(Tabela_Consulta_de_ACOMPH[Vaz_nat],Tabela_Consulta_de_ACOMPH[Data],AR$3,Tabela_Consulta_de_ACOMPH[Posto],$AP35)</f>
        <v>0</v>
      </c>
      <c r="AS35">
        <f ca="1">SUMIFS(Tabela_Consulta_de_ACOMPH[Vaz_nat],Tabela_Consulta_de_ACOMPH[Data],AS$3,Tabela_Consulta_de_ACOMPH[Posto],$AP35)</f>
        <v>0</v>
      </c>
      <c r="AT35">
        <f ca="1">SUMIFS(Tabela_Consulta_de_ACOMPH[Vaz_nat],Tabela_Consulta_de_ACOMPH[Data],AT$3,Tabela_Consulta_de_ACOMPH[Posto],$AP35)</f>
        <v>0</v>
      </c>
      <c r="AU35">
        <f ca="1">SUMIFS(Tabela_Consulta_de_ACOMPH[Vaz_nat],Tabela_Consulta_de_ACOMPH[Data],AU$3,Tabela_Consulta_de_ACOMPH[Posto],$AP35)</f>
        <v>0</v>
      </c>
      <c r="AV35">
        <f ca="1">SUMIFS(Tabela_Consulta_de_ACOMPH[Vaz_nat],Tabela_Consulta_de_ACOMPH[Data],AV$3,Tabela_Consulta_de_ACOMPH[Posto],$AP35)</f>
        <v>0</v>
      </c>
      <c r="AW35">
        <f ca="1">SUMIFS(Tabela_Consulta_de_ACOMPH[Vaz_nat],Tabela_Consulta_de_ACOMPH[Data],AW$3,Tabela_Consulta_de_ACOMPH[Posto],$AP35)</f>
        <v>0</v>
      </c>
      <c r="AX35">
        <f ca="1">SUMIFS(Tabela_Consulta_de_ACOMPH[Vaz_nat],Tabela_Consulta_de_ACOMPH[Data],AX$3,Tabela_Consulta_de_ACOMPH[Posto],$AP35)</f>
        <v>0</v>
      </c>
      <c r="AY35">
        <f ca="1">SUMIFS(Tabela_Consulta_de_ACOMPH[Vaz_nat],Tabela_Consulta_de_ACOMPH[Data],AY$3,Tabela_Consulta_de_ACOMPH[Posto],$AP35)</f>
        <v>0</v>
      </c>
      <c r="AZ35">
        <f ca="1">SUMIFS(Tabela_Consulta_de_ACOMPH[Vaz_nat],Tabela_Consulta_de_ACOMPH[Data],AZ$3,Tabela_Consulta_de_ACOMPH[Posto],$AP35)</f>
        <v>0</v>
      </c>
      <c r="BA35">
        <f ca="1">SUMIFS(Tabela_Consulta_de_ACOMPH[Vaz_nat],Tabela_Consulta_de_ACOMPH[Data],BA$3,Tabela_Consulta_de_ACOMPH[Posto],$AP35)</f>
        <v>0</v>
      </c>
      <c r="BB35">
        <f ca="1">SUMIFS(Tabela_Consulta_de_ACOMPH[Vaz_nat],Tabela_Consulta_de_ACOMPH[Data],BB$3,Tabela_Consulta_de_ACOMPH[Posto],$AP35)</f>
        <v>0</v>
      </c>
      <c r="BC35">
        <f ca="1">SUMIFS(Tabela_Consulta_de_ACOMPH[Vaz_nat],Tabela_Consulta_de_ACOMPH[Data],BC$3,Tabela_Consulta_de_ACOMPH[Posto],$AP35)</f>
        <v>0</v>
      </c>
      <c r="BE35">
        <v>32</v>
      </c>
      <c r="BG35">
        <f ca="1">SUMIFS(Tabela_Consulta_RDH[Column3],Tabela_Consulta_RDH[Column1],BG$3,Tabela_Consulta_RDH[Column2],$BE35)</f>
        <v>0</v>
      </c>
      <c r="BH35">
        <f ca="1">SUMIFS(Tabela_Consulta_RDH[Column3],Tabela_Consulta_RDH[Column1],BH$3,Tabela_Consulta_RDH[Column2],$BE35)</f>
        <v>0</v>
      </c>
      <c r="BI35">
        <f ca="1">SUMIFS(Tabela_Consulta_RDH[Column3],Tabela_Consulta_RDH[Column1],BI$3,Tabela_Consulta_RDH[Column2],$BE35)</f>
        <v>0</v>
      </c>
      <c r="BJ35">
        <f ca="1">SUMIFS(Tabela_Consulta_RDH[Column3],Tabela_Consulta_RDH[Column1],BJ$3,Tabela_Consulta_RDH[Column2],$BE35)</f>
        <v>0</v>
      </c>
      <c r="BK35">
        <f ca="1">SUMIFS(Tabela_Consulta_RDH[Column3],Tabela_Consulta_RDH[Column1],BK$3,Tabela_Consulta_RDH[Column2],$BE35)</f>
        <v>0</v>
      </c>
      <c r="BL35">
        <f ca="1">SUMIFS(Tabela_Consulta_RDH[Column3],Tabela_Consulta_RDH[Column1],BL$3,Tabela_Consulta_RDH[Column2],$BE35)</f>
        <v>0</v>
      </c>
      <c r="BM35">
        <f ca="1">SUMIFS(Tabela_Consulta_RDH[Column3],Tabela_Consulta_RDH[Column1],BM$3,Tabela_Consulta_RDH[Column2],$BE35)</f>
        <v>0</v>
      </c>
      <c r="BN35">
        <f ca="1">SUMIFS(Tabela_Consulta_RDH[Column3],Tabela_Consulta_RDH[Column1],BN$3,Tabela_Consulta_RDH[Column2],$BE35)</f>
        <v>0</v>
      </c>
      <c r="BO35">
        <f ca="1">SUMIFS(Tabela_Consulta_RDH[Column3],Tabela_Consulta_RDH[Column1],BO$3,Tabela_Consulta_RDH[Column2],$BE35)</f>
        <v>0</v>
      </c>
      <c r="BP35">
        <f ca="1">SUMIFS(Tabela_Consulta_RDH[Column3],Tabela_Consulta_RDH[Column1],BP$3,Tabela_Consulta_RDH[Column2],$BE35)</f>
        <v>0</v>
      </c>
      <c r="BQ35">
        <f ca="1">SUMIFS(Tabela_Consulta_RDH[Column3],Tabela_Consulta_RDH[Column1],BQ$3,Tabela_Consulta_RDH[Column2],$BE35)</f>
        <v>0</v>
      </c>
      <c r="BR35">
        <f ca="1">SUMIFS(Tabela_Consulta_RDH[Column3],Tabela_Consulta_RDH[Column1],BR$3,Tabela_Consulta_RDH[Column2],$BE35)</f>
        <v>0</v>
      </c>
    </row>
    <row r="36" spans="35:70" x14ac:dyDescent="0.25">
      <c r="AI36" s="406"/>
      <c r="AN36" s="406"/>
      <c r="AP36">
        <v>33</v>
      </c>
      <c r="AR36">
        <f ca="1">SUMIFS(Tabela_Consulta_de_ACOMPH[Vaz_nat],Tabela_Consulta_de_ACOMPH[Data],AR$3,Tabela_Consulta_de_ACOMPH[Posto],$AP36)</f>
        <v>0</v>
      </c>
      <c r="AS36">
        <f ca="1">SUMIFS(Tabela_Consulta_de_ACOMPH[Vaz_nat],Tabela_Consulta_de_ACOMPH[Data],AS$3,Tabela_Consulta_de_ACOMPH[Posto],$AP36)</f>
        <v>0</v>
      </c>
      <c r="AT36">
        <f ca="1">SUMIFS(Tabela_Consulta_de_ACOMPH[Vaz_nat],Tabela_Consulta_de_ACOMPH[Data],AT$3,Tabela_Consulta_de_ACOMPH[Posto],$AP36)</f>
        <v>0</v>
      </c>
      <c r="AU36">
        <f ca="1">SUMIFS(Tabela_Consulta_de_ACOMPH[Vaz_nat],Tabela_Consulta_de_ACOMPH[Data],AU$3,Tabela_Consulta_de_ACOMPH[Posto],$AP36)</f>
        <v>0</v>
      </c>
      <c r="AV36">
        <f ca="1">SUMIFS(Tabela_Consulta_de_ACOMPH[Vaz_nat],Tabela_Consulta_de_ACOMPH[Data],AV$3,Tabela_Consulta_de_ACOMPH[Posto],$AP36)</f>
        <v>0</v>
      </c>
      <c r="AW36">
        <f ca="1">SUMIFS(Tabela_Consulta_de_ACOMPH[Vaz_nat],Tabela_Consulta_de_ACOMPH[Data],AW$3,Tabela_Consulta_de_ACOMPH[Posto],$AP36)</f>
        <v>0</v>
      </c>
      <c r="AX36">
        <f ca="1">SUMIFS(Tabela_Consulta_de_ACOMPH[Vaz_nat],Tabela_Consulta_de_ACOMPH[Data],AX$3,Tabela_Consulta_de_ACOMPH[Posto],$AP36)</f>
        <v>0</v>
      </c>
      <c r="AY36">
        <f ca="1">SUMIFS(Tabela_Consulta_de_ACOMPH[Vaz_nat],Tabela_Consulta_de_ACOMPH[Data],AY$3,Tabela_Consulta_de_ACOMPH[Posto],$AP36)</f>
        <v>0</v>
      </c>
      <c r="AZ36">
        <f ca="1">SUMIFS(Tabela_Consulta_de_ACOMPH[Vaz_nat],Tabela_Consulta_de_ACOMPH[Data],AZ$3,Tabela_Consulta_de_ACOMPH[Posto],$AP36)</f>
        <v>0</v>
      </c>
      <c r="BA36">
        <f ca="1">SUMIFS(Tabela_Consulta_de_ACOMPH[Vaz_nat],Tabela_Consulta_de_ACOMPH[Data],BA$3,Tabela_Consulta_de_ACOMPH[Posto],$AP36)</f>
        <v>0</v>
      </c>
      <c r="BB36">
        <f ca="1">SUMIFS(Tabela_Consulta_de_ACOMPH[Vaz_nat],Tabela_Consulta_de_ACOMPH[Data],BB$3,Tabela_Consulta_de_ACOMPH[Posto],$AP36)</f>
        <v>0</v>
      </c>
      <c r="BC36">
        <f ca="1">SUMIFS(Tabela_Consulta_de_ACOMPH[Vaz_nat],Tabela_Consulta_de_ACOMPH[Data],BC$3,Tabela_Consulta_de_ACOMPH[Posto],$AP36)</f>
        <v>0</v>
      </c>
      <c r="BE36">
        <v>33</v>
      </c>
      <c r="BG36">
        <f ca="1">SUMIFS(Tabela_Consulta_RDH[Column3],Tabela_Consulta_RDH[Column1],BG$3,Tabela_Consulta_RDH[Column2],$BE36)</f>
        <v>0</v>
      </c>
      <c r="BH36">
        <f ca="1">SUMIFS(Tabela_Consulta_RDH[Column3],Tabela_Consulta_RDH[Column1],BH$3,Tabela_Consulta_RDH[Column2],$BE36)</f>
        <v>0</v>
      </c>
      <c r="BI36">
        <f ca="1">SUMIFS(Tabela_Consulta_RDH[Column3],Tabela_Consulta_RDH[Column1],BI$3,Tabela_Consulta_RDH[Column2],$BE36)</f>
        <v>0</v>
      </c>
      <c r="BJ36">
        <f ca="1">SUMIFS(Tabela_Consulta_RDH[Column3],Tabela_Consulta_RDH[Column1],BJ$3,Tabela_Consulta_RDH[Column2],$BE36)</f>
        <v>0</v>
      </c>
      <c r="BK36">
        <f ca="1">SUMIFS(Tabela_Consulta_RDH[Column3],Tabela_Consulta_RDH[Column1],BK$3,Tabela_Consulta_RDH[Column2],$BE36)</f>
        <v>0</v>
      </c>
      <c r="BL36">
        <f ca="1">SUMIFS(Tabela_Consulta_RDH[Column3],Tabela_Consulta_RDH[Column1],BL$3,Tabela_Consulta_RDH[Column2],$BE36)</f>
        <v>0</v>
      </c>
      <c r="BM36">
        <f ca="1">SUMIFS(Tabela_Consulta_RDH[Column3],Tabela_Consulta_RDH[Column1],BM$3,Tabela_Consulta_RDH[Column2],$BE36)</f>
        <v>0</v>
      </c>
      <c r="BN36">
        <f ca="1">SUMIFS(Tabela_Consulta_RDH[Column3],Tabela_Consulta_RDH[Column1],BN$3,Tabela_Consulta_RDH[Column2],$BE36)</f>
        <v>0</v>
      </c>
      <c r="BO36">
        <f ca="1">SUMIFS(Tabela_Consulta_RDH[Column3],Tabela_Consulta_RDH[Column1],BO$3,Tabela_Consulta_RDH[Column2],$BE36)</f>
        <v>0</v>
      </c>
      <c r="BP36">
        <f ca="1">SUMIFS(Tabela_Consulta_RDH[Column3],Tabela_Consulta_RDH[Column1],BP$3,Tabela_Consulta_RDH[Column2],$BE36)</f>
        <v>0</v>
      </c>
      <c r="BQ36">
        <f ca="1">SUMIFS(Tabela_Consulta_RDH[Column3],Tabela_Consulta_RDH[Column1],BQ$3,Tabela_Consulta_RDH[Column2],$BE36)</f>
        <v>0</v>
      </c>
      <c r="BR36">
        <f ca="1">SUMIFS(Tabela_Consulta_RDH[Column3],Tabela_Consulta_RDH[Column1],BR$3,Tabela_Consulta_RDH[Column2],$BE36)</f>
        <v>0</v>
      </c>
    </row>
    <row r="37" spans="35:70" x14ac:dyDescent="0.25">
      <c r="AI37" s="406"/>
      <c r="AN37" s="406"/>
      <c r="AP37">
        <v>34</v>
      </c>
      <c r="AR37">
        <f ca="1">SUMIFS(Tabela_Consulta_de_ACOMPH[Vaz_nat],Tabela_Consulta_de_ACOMPH[Data],AR$3,Tabela_Consulta_de_ACOMPH[Posto],$AP37)</f>
        <v>0</v>
      </c>
      <c r="AS37">
        <f ca="1">SUMIFS(Tabela_Consulta_de_ACOMPH[Vaz_nat],Tabela_Consulta_de_ACOMPH[Data],AS$3,Tabela_Consulta_de_ACOMPH[Posto],$AP37)</f>
        <v>0</v>
      </c>
      <c r="AT37">
        <f ca="1">SUMIFS(Tabela_Consulta_de_ACOMPH[Vaz_nat],Tabela_Consulta_de_ACOMPH[Data],AT$3,Tabela_Consulta_de_ACOMPH[Posto],$AP37)</f>
        <v>0</v>
      </c>
      <c r="AU37">
        <f ca="1">SUMIFS(Tabela_Consulta_de_ACOMPH[Vaz_nat],Tabela_Consulta_de_ACOMPH[Data],AU$3,Tabela_Consulta_de_ACOMPH[Posto],$AP37)</f>
        <v>0</v>
      </c>
      <c r="AV37">
        <f ca="1">SUMIFS(Tabela_Consulta_de_ACOMPH[Vaz_nat],Tabela_Consulta_de_ACOMPH[Data],AV$3,Tabela_Consulta_de_ACOMPH[Posto],$AP37)</f>
        <v>0</v>
      </c>
      <c r="AW37">
        <f ca="1">SUMIFS(Tabela_Consulta_de_ACOMPH[Vaz_nat],Tabela_Consulta_de_ACOMPH[Data],AW$3,Tabela_Consulta_de_ACOMPH[Posto],$AP37)</f>
        <v>0</v>
      </c>
      <c r="AX37">
        <f ca="1">SUMIFS(Tabela_Consulta_de_ACOMPH[Vaz_nat],Tabela_Consulta_de_ACOMPH[Data],AX$3,Tabela_Consulta_de_ACOMPH[Posto],$AP37)</f>
        <v>0</v>
      </c>
      <c r="AY37">
        <f ca="1">SUMIFS(Tabela_Consulta_de_ACOMPH[Vaz_nat],Tabela_Consulta_de_ACOMPH[Data],AY$3,Tabela_Consulta_de_ACOMPH[Posto],$AP37)</f>
        <v>0</v>
      </c>
      <c r="AZ37">
        <f ca="1">SUMIFS(Tabela_Consulta_de_ACOMPH[Vaz_nat],Tabela_Consulta_de_ACOMPH[Data],AZ$3,Tabela_Consulta_de_ACOMPH[Posto],$AP37)</f>
        <v>0</v>
      </c>
      <c r="BA37">
        <f ca="1">SUMIFS(Tabela_Consulta_de_ACOMPH[Vaz_nat],Tabela_Consulta_de_ACOMPH[Data],BA$3,Tabela_Consulta_de_ACOMPH[Posto],$AP37)</f>
        <v>0</v>
      </c>
      <c r="BB37">
        <f ca="1">SUMIFS(Tabela_Consulta_de_ACOMPH[Vaz_nat],Tabela_Consulta_de_ACOMPH[Data],BB$3,Tabela_Consulta_de_ACOMPH[Posto],$AP37)</f>
        <v>0</v>
      </c>
      <c r="BC37">
        <f ca="1">SUMIFS(Tabela_Consulta_de_ACOMPH[Vaz_nat],Tabela_Consulta_de_ACOMPH[Data],BC$3,Tabela_Consulta_de_ACOMPH[Posto],$AP37)</f>
        <v>0</v>
      </c>
      <c r="BE37">
        <v>34</v>
      </c>
      <c r="BG37">
        <f ca="1">SUMIFS(Tabela_Consulta_RDH[Column3],Tabela_Consulta_RDH[Column1],BG$3,Tabela_Consulta_RDH[Column2],$BE37)</f>
        <v>0</v>
      </c>
      <c r="BH37">
        <f ca="1">SUMIFS(Tabela_Consulta_RDH[Column3],Tabela_Consulta_RDH[Column1],BH$3,Tabela_Consulta_RDH[Column2],$BE37)</f>
        <v>0</v>
      </c>
      <c r="BI37">
        <f ca="1">SUMIFS(Tabela_Consulta_RDH[Column3],Tabela_Consulta_RDH[Column1],BI$3,Tabela_Consulta_RDH[Column2],$BE37)</f>
        <v>0</v>
      </c>
      <c r="BJ37">
        <f ca="1">SUMIFS(Tabela_Consulta_RDH[Column3],Tabela_Consulta_RDH[Column1],BJ$3,Tabela_Consulta_RDH[Column2],$BE37)</f>
        <v>0</v>
      </c>
      <c r="BK37">
        <f ca="1">SUMIFS(Tabela_Consulta_RDH[Column3],Tabela_Consulta_RDH[Column1],BK$3,Tabela_Consulta_RDH[Column2],$BE37)</f>
        <v>0</v>
      </c>
      <c r="BL37">
        <f ca="1">SUMIFS(Tabela_Consulta_RDH[Column3],Tabela_Consulta_RDH[Column1],BL$3,Tabela_Consulta_RDH[Column2],$BE37)</f>
        <v>0</v>
      </c>
      <c r="BM37">
        <f ca="1">SUMIFS(Tabela_Consulta_RDH[Column3],Tabela_Consulta_RDH[Column1],BM$3,Tabela_Consulta_RDH[Column2],$BE37)</f>
        <v>0</v>
      </c>
      <c r="BN37">
        <f ca="1">SUMIFS(Tabela_Consulta_RDH[Column3],Tabela_Consulta_RDH[Column1],BN$3,Tabela_Consulta_RDH[Column2],$BE37)</f>
        <v>0</v>
      </c>
      <c r="BO37">
        <f ca="1">SUMIFS(Tabela_Consulta_RDH[Column3],Tabela_Consulta_RDH[Column1],BO$3,Tabela_Consulta_RDH[Column2],$BE37)</f>
        <v>0</v>
      </c>
      <c r="BP37">
        <f ca="1">SUMIFS(Tabela_Consulta_RDH[Column3],Tabela_Consulta_RDH[Column1],BP$3,Tabela_Consulta_RDH[Column2],$BE37)</f>
        <v>0</v>
      </c>
      <c r="BQ37">
        <f ca="1">SUMIFS(Tabela_Consulta_RDH[Column3],Tabela_Consulta_RDH[Column1],BQ$3,Tabela_Consulta_RDH[Column2],$BE37)</f>
        <v>0</v>
      </c>
      <c r="BR37">
        <f ca="1">SUMIFS(Tabela_Consulta_RDH[Column3],Tabela_Consulta_RDH[Column1],BR$3,Tabela_Consulta_RDH[Column2],$BE37)</f>
        <v>0</v>
      </c>
    </row>
    <row r="38" spans="35:70" x14ac:dyDescent="0.25">
      <c r="AI38" s="406"/>
      <c r="AN38" s="406"/>
      <c r="AP38">
        <v>35</v>
      </c>
      <c r="AR38">
        <f ca="1">SUMIFS(Tabela_Consulta_de_ACOMPH[Vaz_nat],Tabela_Consulta_de_ACOMPH[Data],AR$3,Tabela_Consulta_de_ACOMPH[Posto],$AP38)</f>
        <v>0</v>
      </c>
      <c r="AS38">
        <f ca="1">SUMIFS(Tabela_Consulta_de_ACOMPH[Vaz_nat],Tabela_Consulta_de_ACOMPH[Data],AS$3,Tabela_Consulta_de_ACOMPH[Posto],$AP38)</f>
        <v>0</v>
      </c>
      <c r="AT38">
        <f ca="1">SUMIFS(Tabela_Consulta_de_ACOMPH[Vaz_nat],Tabela_Consulta_de_ACOMPH[Data],AT$3,Tabela_Consulta_de_ACOMPH[Posto],$AP38)</f>
        <v>0</v>
      </c>
      <c r="AU38">
        <f ca="1">SUMIFS(Tabela_Consulta_de_ACOMPH[Vaz_nat],Tabela_Consulta_de_ACOMPH[Data],AU$3,Tabela_Consulta_de_ACOMPH[Posto],$AP38)</f>
        <v>0</v>
      </c>
      <c r="AV38">
        <f ca="1">SUMIFS(Tabela_Consulta_de_ACOMPH[Vaz_nat],Tabela_Consulta_de_ACOMPH[Data],AV$3,Tabela_Consulta_de_ACOMPH[Posto],$AP38)</f>
        <v>0</v>
      </c>
      <c r="AW38">
        <f ca="1">SUMIFS(Tabela_Consulta_de_ACOMPH[Vaz_nat],Tabela_Consulta_de_ACOMPH[Data],AW$3,Tabela_Consulta_de_ACOMPH[Posto],$AP38)</f>
        <v>0</v>
      </c>
      <c r="AX38">
        <f ca="1">SUMIFS(Tabela_Consulta_de_ACOMPH[Vaz_nat],Tabela_Consulta_de_ACOMPH[Data],AX$3,Tabela_Consulta_de_ACOMPH[Posto],$AP38)</f>
        <v>0</v>
      </c>
      <c r="AY38">
        <f ca="1">SUMIFS(Tabela_Consulta_de_ACOMPH[Vaz_nat],Tabela_Consulta_de_ACOMPH[Data],AY$3,Tabela_Consulta_de_ACOMPH[Posto],$AP38)</f>
        <v>0</v>
      </c>
      <c r="AZ38">
        <f ca="1">SUMIFS(Tabela_Consulta_de_ACOMPH[Vaz_nat],Tabela_Consulta_de_ACOMPH[Data],AZ$3,Tabela_Consulta_de_ACOMPH[Posto],$AP38)</f>
        <v>0</v>
      </c>
      <c r="BA38">
        <f ca="1">SUMIFS(Tabela_Consulta_de_ACOMPH[Vaz_nat],Tabela_Consulta_de_ACOMPH[Data],BA$3,Tabela_Consulta_de_ACOMPH[Posto],$AP38)</f>
        <v>0</v>
      </c>
      <c r="BB38">
        <f ca="1">SUMIFS(Tabela_Consulta_de_ACOMPH[Vaz_nat],Tabela_Consulta_de_ACOMPH[Data],BB$3,Tabela_Consulta_de_ACOMPH[Posto],$AP38)</f>
        <v>0</v>
      </c>
      <c r="BC38">
        <f ca="1">SUMIFS(Tabela_Consulta_de_ACOMPH[Vaz_nat],Tabela_Consulta_de_ACOMPH[Data],BC$3,Tabela_Consulta_de_ACOMPH[Posto],$AP38)</f>
        <v>0</v>
      </c>
      <c r="BE38">
        <v>35</v>
      </c>
      <c r="BG38">
        <f ca="1">SUMIFS(Tabela_Consulta_RDH[Column3],Tabela_Consulta_RDH[Column1],BG$3,Tabela_Consulta_RDH[Column2],$BE38)</f>
        <v>0</v>
      </c>
      <c r="BH38">
        <f ca="1">SUMIFS(Tabela_Consulta_RDH[Column3],Tabela_Consulta_RDH[Column1],BH$3,Tabela_Consulta_RDH[Column2],$BE38)</f>
        <v>0</v>
      </c>
      <c r="BI38">
        <f ca="1">SUMIFS(Tabela_Consulta_RDH[Column3],Tabela_Consulta_RDH[Column1],BI$3,Tabela_Consulta_RDH[Column2],$BE38)</f>
        <v>0</v>
      </c>
      <c r="BJ38">
        <f ca="1">SUMIFS(Tabela_Consulta_RDH[Column3],Tabela_Consulta_RDH[Column1],BJ$3,Tabela_Consulta_RDH[Column2],$BE38)</f>
        <v>0</v>
      </c>
      <c r="BK38">
        <f ca="1">SUMIFS(Tabela_Consulta_RDH[Column3],Tabela_Consulta_RDH[Column1],BK$3,Tabela_Consulta_RDH[Column2],$BE38)</f>
        <v>0</v>
      </c>
      <c r="BL38">
        <f ca="1">SUMIFS(Tabela_Consulta_RDH[Column3],Tabela_Consulta_RDH[Column1],BL$3,Tabela_Consulta_RDH[Column2],$BE38)</f>
        <v>0</v>
      </c>
      <c r="BM38">
        <f ca="1">SUMIFS(Tabela_Consulta_RDH[Column3],Tabela_Consulta_RDH[Column1],BM$3,Tabela_Consulta_RDH[Column2],$BE38)</f>
        <v>0</v>
      </c>
      <c r="BN38">
        <f ca="1">SUMIFS(Tabela_Consulta_RDH[Column3],Tabela_Consulta_RDH[Column1],BN$3,Tabela_Consulta_RDH[Column2],$BE38)</f>
        <v>0</v>
      </c>
      <c r="BO38">
        <f ca="1">SUMIFS(Tabela_Consulta_RDH[Column3],Tabela_Consulta_RDH[Column1],BO$3,Tabela_Consulta_RDH[Column2],$BE38)</f>
        <v>0</v>
      </c>
      <c r="BP38">
        <f ca="1">SUMIFS(Tabela_Consulta_RDH[Column3],Tabela_Consulta_RDH[Column1],BP$3,Tabela_Consulta_RDH[Column2],$BE38)</f>
        <v>0</v>
      </c>
      <c r="BQ38">
        <f ca="1">SUMIFS(Tabela_Consulta_RDH[Column3],Tabela_Consulta_RDH[Column1],BQ$3,Tabela_Consulta_RDH[Column2],$BE38)</f>
        <v>0</v>
      </c>
      <c r="BR38">
        <f ca="1">SUMIFS(Tabela_Consulta_RDH[Column3],Tabela_Consulta_RDH[Column1],BR$3,Tabela_Consulta_RDH[Column2],$BE38)</f>
        <v>0</v>
      </c>
    </row>
    <row r="39" spans="35:70" x14ac:dyDescent="0.25">
      <c r="AI39" s="406"/>
      <c r="AN39" s="406"/>
      <c r="AP39">
        <v>36</v>
      </c>
      <c r="AR39">
        <f ca="1">SUMIFS(Tabela_Consulta_de_ACOMPH[Vaz_nat],Tabela_Consulta_de_ACOMPH[Data],AR$3,Tabela_Consulta_de_ACOMPH[Posto],$AP39)</f>
        <v>0</v>
      </c>
      <c r="AS39">
        <f ca="1">SUMIFS(Tabela_Consulta_de_ACOMPH[Vaz_nat],Tabela_Consulta_de_ACOMPH[Data],AS$3,Tabela_Consulta_de_ACOMPH[Posto],$AP39)</f>
        <v>0</v>
      </c>
      <c r="AT39">
        <f ca="1">SUMIFS(Tabela_Consulta_de_ACOMPH[Vaz_nat],Tabela_Consulta_de_ACOMPH[Data],AT$3,Tabela_Consulta_de_ACOMPH[Posto],$AP39)</f>
        <v>0</v>
      </c>
      <c r="AU39">
        <f ca="1">SUMIFS(Tabela_Consulta_de_ACOMPH[Vaz_nat],Tabela_Consulta_de_ACOMPH[Data],AU$3,Tabela_Consulta_de_ACOMPH[Posto],$AP39)</f>
        <v>0</v>
      </c>
      <c r="AV39">
        <f ca="1">SUMIFS(Tabela_Consulta_de_ACOMPH[Vaz_nat],Tabela_Consulta_de_ACOMPH[Data],AV$3,Tabela_Consulta_de_ACOMPH[Posto],$AP39)</f>
        <v>0</v>
      </c>
      <c r="AW39">
        <f ca="1">SUMIFS(Tabela_Consulta_de_ACOMPH[Vaz_nat],Tabela_Consulta_de_ACOMPH[Data],AW$3,Tabela_Consulta_de_ACOMPH[Posto],$AP39)</f>
        <v>0</v>
      </c>
      <c r="AX39">
        <f ca="1">SUMIFS(Tabela_Consulta_de_ACOMPH[Vaz_nat],Tabela_Consulta_de_ACOMPH[Data],AX$3,Tabela_Consulta_de_ACOMPH[Posto],$AP39)</f>
        <v>0</v>
      </c>
      <c r="AY39">
        <f ca="1">SUMIFS(Tabela_Consulta_de_ACOMPH[Vaz_nat],Tabela_Consulta_de_ACOMPH[Data],AY$3,Tabela_Consulta_de_ACOMPH[Posto],$AP39)</f>
        <v>0</v>
      </c>
      <c r="AZ39">
        <f ca="1">SUMIFS(Tabela_Consulta_de_ACOMPH[Vaz_nat],Tabela_Consulta_de_ACOMPH[Data],AZ$3,Tabela_Consulta_de_ACOMPH[Posto],$AP39)</f>
        <v>0</v>
      </c>
      <c r="BA39">
        <f ca="1">SUMIFS(Tabela_Consulta_de_ACOMPH[Vaz_nat],Tabela_Consulta_de_ACOMPH[Data],BA$3,Tabela_Consulta_de_ACOMPH[Posto],$AP39)</f>
        <v>0</v>
      </c>
      <c r="BB39">
        <f ca="1">SUMIFS(Tabela_Consulta_de_ACOMPH[Vaz_nat],Tabela_Consulta_de_ACOMPH[Data],BB$3,Tabela_Consulta_de_ACOMPH[Posto],$AP39)</f>
        <v>0</v>
      </c>
      <c r="BC39">
        <f ca="1">SUMIFS(Tabela_Consulta_de_ACOMPH[Vaz_nat],Tabela_Consulta_de_ACOMPH[Data],BC$3,Tabela_Consulta_de_ACOMPH[Posto],$AP39)</f>
        <v>0</v>
      </c>
      <c r="BE39">
        <v>36</v>
      </c>
      <c r="BG39">
        <f ca="1">SUMIFS(Tabela_Consulta_RDH[Column3],Tabela_Consulta_RDH[Column1],BG$3,Tabela_Consulta_RDH[Column2],$BE39)</f>
        <v>0</v>
      </c>
      <c r="BH39">
        <f ca="1">SUMIFS(Tabela_Consulta_RDH[Column3],Tabela_Consulta_RDH[Column1],BH$3,Tabela_Consulta_RDH[Column2],$BE39)</f>
        <v>0</v>
      </c>
      <c r="BI39">
        <f ca="1">SUMIFS(Tabela_Consulta_RDH[Column3],Tabela_Consulta_RDH[Column1],BI$3,Tabela_Consulta_RDH[Column2],$BE39)</f>
        <v>0</v>
      </c>
      <c r="BJ39">
        <f ca="1">SUMIFS(Tabela_Consulta_RDH[Column3],Tabela_Consulta_RDH[Column1],BJ$3,Tabela_Consulta_RDH[Column2],$BE39)</f>
        <v>0</v>
      </c>
      <c r="BK39">
        <f ca="1">SUMIFS(Tabela_Consulta_RDH[Column3],Tabela_Consulta_RDH[Column1],BK$3,Tabela_Consulta_RDH[Column2],$BE39)</f>
        <v>0</v>
      </c>
      <c r="BL39">
        <f ca="1">SUMIFS(Tabela_Consulta_RDH[Column3],Tabela_Consulta_RDH[Column1],BL$3,Tabela_Consulta_RDH[Column2],$BE39)</f>
        <v>0</v>
      </c>
      <c r="BM39">
        <f ca="1">SUMIFS(Tabela_Consulta_RDH[Column3],Tabela_Consulta_RDH[Column1],BM$3,Tabela_Consulta_RDH[Column2],$BE39)</f>
        <v>0</v>
      </c>
      <c r="BN39">
        <f ca="1">SUMIFS(Tabela_Consulta_RDH[Column3],Tabela_Consulta_RDH[Column1],BN$3,Tabela_Consulta_RDH[Column2],$BE39)</f>
        <v>0</v>
      </c>
      <c r="BO39">
        <f ca="1">SUMIFS(Tabela_Consulta_RDH[Column3],Tabela_Consulta_RDH[Column1],BO$3,Tabela_Consulta_RDH[Column2],$BE39)</f>
        <v>0</v>
      </c>
      <c r="BP39">
        <f ca="1">SUMIFS(Tabela_Consulta_RDH[Column3],Tabela_Consulta_RDH[Column1],BP$3,Tabela_Consulta_RDH[Column2],$BE39)</f>
        <v>0</v>
      </c>
      <c r="BQ39">
        <f ca="1">SUMIFS(Tabela_Consulta_RDH[Column3],Tabela_Consulta_RDH[Column1],BQ$3,Tabela_Consulta_RDH[Column2],$BE39)</f>
        <v>0</v>
      </c>
      <c r="BR39">
        <f ca="1">SUMIFS(Tabela_Consulta_RDH[Column3],Tabela_Consulta_RDH[Column1],BR$3,Tabela_Consulta_RDH[Column2],$BE39)</f>
        <v>0</v>
      </c>
    </row>
    <row r="40" spans="35:70" x14ac:dyDescent="0.25">
      <c r="AI40" s="406"/>
      <c r="AN40" s="406"/>
      <c r="AP40">
        <v>37</v>
      </c>
      <c r="AR40">
        <f ca="1">SUMIFS(Tabela_Consulta_de_ACOMPH[Vaz_nat],Tabela_Consulta_de_ACOMPH[Data],AR$3,Tabela_Consulta_de_ACOMPH[Posto],$AP40)</f>
        <v>0</v>
      </c>
      <c r="AS40">
        <f ca="1">SUMIFS(Tabela_Consulta_de_ACOMPH[Vaz_nat],Tabela_Consulta_de_ACOMPH[Data],AS$3,Tabela_Consulta_de_ACOMPH[Posto],$AP40)</f>
        <v>0</v>
      </c>
      <c r="AT40">
        <f ca="1">SUMIFS(Tabela_Consulta_de_ACOMPH[Vaz_nat],Tabela_Consulta_de_ACOMPH[Data],AT$3,Tabela_Consulta_de_ACOMPH[Posto],$AP40)</f>
        <v>0</v>
      </c>
      <c r="AU40">
        <f ca="1">SUMIFS(Tabela_Consulta_de_ACOMPH[Vaz_nat],Tabela_Consulta_de_ACOMPH[Data],AU$3,Tabela_Consulta_de_ACOMPH[Posto],$AP40)</f>
        <v>0</v>
      </c>
      <c r="AV40">
        <f ca="1">SUMIFS(Tabela_Consulta_de_ACOMPH[Vaz_nat],Tabela_Consulta_de_ACOMPH[Data],AV$3,Tabela_Consulta_de_ACOMPH[Posto],$AP40)</f>
        <v>0</v>
      </c>
      <c r="AW40">
        <f ca="1">SUMIFS(Tabela_Consulta_de_ACOMPH[Vaz_nat],Tabela_Consulta_de_ACOMPH[Data],AW$3,Tabela_Consulta_de_ACOMPH[Posto],$AP40)</f>
        <v>0</v>
      </c>
      <c r="AX40">
        <f ca="1">SUMIFS(Tabela_Consulta_de_ACOMPH[Vaz_nat],Tabela_Consulta_de_ACOMPH[Data],AX$3,Tabela_Consulta_de_ACOMPH[Posto],$AP40)</f>
        <v>0</v>
      </c>
      <c r="AY40">
        <f ca="1">SUMIFS(Tabela_Consulta_de_ACOMPH[Vaz_nat],Tabela_Consulta_de_ACOMPH[Data],AY$3,Tabela_Consulta_de_ACOMPH[Posto],$AP40)</f>
        <v>0</v>
      </c>
      <c r="AZ40">
        <f ca="1">SUMIFS(Tabela_Consulta_de_ACOMPH[Vaz_nat],Tabela_Consulta_de_ACOMPH[Data],AZ$3,Tabela_Consulta_de_ACOMPH[Posto],$AP40)</f>
        <v>0</v>
      </c>
      <c r="BA40">
        <f ca="1">SUMIFS(Tabela_Consulta_de_ACOMPH[Vaz_nat],Tabela_Consulta_de_ACOMPH[Data],BA$3,Tabela_Consulta_de_ACOMPH[Posto],$AP40)</f>
        <v>0</v>
      </c>
      <c r="BB40">
        <f ca="1">SUMIFS(Tabela_Consulta_de_ACOMPH[Vaz_nat],Tabela_Consulta_de_ACOMPH[Data],BB$3,Tabela_Consulta_de_ACOMPH[Posto],$AP40)</f>
        <v>0</v>
      </c>
      <c r="BC40">
        <f ca="1">SUMIFS(Tabela_Consulta_de_ACOMPH[Vaz_nat],Tabela_Consulta_de_ACOMPH[Data],BC$3,Tabela_Consulta_de_ACOMPH[Posto],$AP40)</f>
        <v>0</v>
      </c>
      <c r="BE40">
        <v>37</v>
      </c>
      <c r="BG40">
        <f ca="1">SUMIFS(Tabela_Consulta_RDH[Column3],Tabela_Consulta_RDH[Column1],BG$3,Tabela_Consulta_RDH[Column2],$BE40)</f>
        <v>0</v>
      </c>
      <c r="BH40">
        <f ca="1">SUMIFS(Tabela_Consulta_RDH[Column3],Tabela_Consulta_RDH[Column1],BH$3,Tabela_Consulta_RDH[Column2],$BE40)</f>
        <v>0</v>
      </c>
      <c r="BI40">
        <f ca="1">SUMIFS(Tabela_Consulta_RDH[Column3],Tabela_Consulta_RDH[Column1],BI$3,Tabela_Consulta_RDH[Column2],$BE40)</f>
        <v>0</v>
      </c>
      <c r="BJ40">
        <f ca="1">SUMIFS(Tabela_Consulta_RDH[Column3],Tabela_Consulta_RDH[Column1],BJ$3,Tabela_Consulta_RDH[Column2],$BE40)</f>
        <v>0</v>
      </c>
      <c r="BK40">
        <f ca="1">SUMIFS(Tabela_Consulta_RDH[Column3],Tabela_Consulta_RDH[Column1],BK$3,Tabela_Consulta_RDH[Column2],$BE40)</f>
        <v>0</v>
      </c>
      <c r="BL40">
        <f ca="1">SUMIFS(Tabela_Consulta_RDH[Column3],Tabela_Consulta_RDH[Column1],BL$3,Tabela_Consulta_RDH[Column2],$BE40)</f>
        <v>0</v>
      </c>
      <c r="BM40">
        <f ca="1">SUMIFS(Tabela_Consulta_RDH[Column3],Tabela_Consulta_RDH[Column1],BM$3,Tabela_Consulta_RDH[Column2],$BE40)</f>
        <v>0</v>
      </c>
      <c r="BN40">
        <f ca="1">SUMIFS(Tabela_Consulta_RDH[Column3],Tabela_Consulta_RDH[Column1],BN$3,Tabela_Consulta_RDH[Column2],$BE40)</f>
        <v>0</v>
      </c>
      <c r="BO40">
        <f ca="1">SUMIFS(Tabela_Consulta_RDH[Column3],Tabela_Consulta_RDH[Column1],BO$3,Tabela_Consulta_RDH[Column2],$BE40)</f>
        <v>0</v>
      </c>
      <c r="BP40">
        <f ca="1">SUMIFS(Tabela_Consulta_RDH[Column3],Tabela_Consulta_RDH[Column1],BP$3,Tabela_Consulta_RDH[Column2],$BE40)</f>
        <v>0</v>
      </c>
      <c r="BQ40">
        <f ca="1">SUMIFS(Tabela_Consulta_RDH[Column3],Tabela_Consulta_RDH[Column1],BQ$3,Tabela_Consulta_RDH[Column2],$BE40)</f>
        <v>0</v>
      </c>
      <c r="BR40">
        <f ca="1">SUMIFS(Tabela_Consulta_RDH[Column3],Tabela_Consulta_RDH[Column1],BR$3,Tabela_Consulta_RDH[Column2],$BE40)</f>
        <v>0</v>
      </c>
    </row>
    <row r="41" spans="35:70" x14ac:dyDescent="0.25">
      <c r="AI41" s="406"/>
      <c r="AN41" s="406"/>
      <c r="AP41">
        <v>38</v>
      </c>
      <c r="AR41">
        <f ca="1">SUMIFS(Tabela_Consulta_de_ACOMPH[Vaz_nat],Tabela_Consulta_de_ACOMPH[Data],AR$3,Tabela_Consulta_de_ACOMPH[Posto],$AP41)</f>
        <v>0</v>
      </c>
      <c r="AS41">
        <f ca="1">SUMIFS(Tabela_Consulta_de_ACOMPH[Vaz_nat],Tabela_Consulta_de_ACOMPH[Data],AS$3,Tabela_Consulta_de_ACOMPH[Posto],$AP41)</f>
        <v>0</v>
      </c>
      <c r="AT41">
        <f ca="1">SUMIFS(Tabela_Consulta_de_ACOMPH[Vaz_nat],Tabela_Consulta_de_ACOMPH[Data],AT$3,Tabela_Consulta_de_ACOMPH[Posto],$AP41)</f>
        <v>0</v>
      </c>
      <c r="AU41">
        <f ca="1">SUMIFS(Tabela_Consulta_de_ACOMPH[Vaz_nat],Tabela_Consulta_de_ACOMPH[Data],AU$3,Tabela_Consulta_de_ACOMPH[Posto],$AP41)</f>
        <v>0</v>
      </c>
      <c r="AV41">
        <f ca="1">SUMIFS(Tabela_Consulta_de_ACOMPH[Vaz_nat],Tabela_Consulta_de_ACOMPH[Data],AV$3,Tabela_Consulta_de_ACOMPH[Posto],$AP41)</f>
        <v>0</v>
      </c>
      <c r="AW41">
        <f ca="1">SUMIFS(Tabela_Consulta_de_ACOMPH[Vaz_nat],Tabela_Consulta_de_ACOMPH[Data],AW$3,Tabela_Consulta_de_ACOMPH[Posto],$AP41)</f>
        <v>0</v>
      </c>
      <c r="AX41">
        <f ca="1">SUMIFS(Tabela_Consulta_de_ACOMPH[Vaz_nat],Tabela_Consulta_de_ACOMPH[Data],AX$3,Tabela_Consulta_de_ACOMPH[Posto],$AP41)</f>
        <v>0</v>
      </c>
      <c r="AY41">
        <f ca="1">SUMIFS(Tabela_Consulta_de_ACOMPH[Vaz_nat],Tabela_Consulta_de_ACOMPH[Data],AY$3,Tabela_Consulta_de_ACOMPH[Posto],$AP41)</f>
        <v>0</v>
      </c>
      <c r="AZ41">
        <f ca="1">SUMIFS(Tabela_Consulta_de_ACOMPH[Vaz_nat],Tabela_Consulta_de_ACOMPH[Data],AZ$3,Tabela_Consulta_de_ACOMPH[Posto],$AP41)</f>
        <v>0</v>
      </c>
      <c r="BA41">
        <f ca="1">SUMIFS(Tabela_Consulta_de_ACOMPH[Vaz_nat],Tabela_Consulta_de_ACOMPH[Data],BA$3,Tabela_Consulta_de_ACOMPH[Posto],$AP41)</f>
        <v>0</v>
      </c>
      <c r="BB41">
        <f ca="1">SUMIFS(Tabela_Consulta_de_ACOMPH[Vaz_nat],Tabela_Consulta_de_ACOMPH[Data],BB$3,Tabela_Consulta_de_ACOMPH[Posto],$AP41)</f>
        <v>0</v>
      </c>
      <c r="BC41">
        <f ca="1">SUMIFS(Tabela_Consulta_de_ACOMPH[Vaz_nat],Tabela_Consulta_de_ACOMPH[Data],BC$3,Tabela_Consulta_de_ACOMPH[Posto],$AP41)</f>
        <v>0</v>
      </c>
      <c r="BE41">
        <v>38</v>
      </c>
      <c r="BG41">
        <f ca="1">SUMIFS(Tabela_Consulta_RDH[Column3],Tabela_Consulta_RDH[Column1],BG$3,Tabela_Consulta_RDH[Column2],$BE41)</f>
        <v>0</v>
      </c>
      <c r="BH41">
        <f ca="1">SUMIFS(Tabela_Consulta_RDH[Column3],Tabela_Consulta_RDH[Column1],BH$3,Tabela_Consulta_RDH[Column2],$BE41)</f>
        <v>0</v>
      </c>
      <c r="BI41">
        <f ca="1">SUMIFS(Tabela_Consulta_RDH[Column3],Tabela_Consulta_RDH[Column1],BI$3,Tabela_Consulta_RDH[Column2],$BE41)</f>
        <v>0</v>
      </c>
      <c r="BJ41">
        <f ca="1">SUMIFS(Tabela_Consulta_RDH[Column3],Tabela_Consulta_RDH[Column1],BJ$3,Tabela_Consulta_RDH[Column2],$BE41)</f>
        <v>0</v>
      </c>
      <c r="BK41">
        <f ca="1">SUMIFS(Tabela_Consulta_RDH[Column3],Tabela_Consulta_RDH[Column1],BK$3,Tabela_Consulta_RDH[Column2],$BE41)</f>
        <v>0</v>
      </c>
      <c r="BL41">
        <f ca="1">SUMIFS(Tabela_Consulta_RDH[Column3],Tabela_Consulta_RDH[Column1],BL$3,Tabela_Consulta_RDH[Column2],$BE41)</f>
        <v>0</v>
      </c>
      <c r="BM41">
        <f ca="1">SUMIFS(Tabela_Consulta_RDH[Column3],Tabela_Consulta_RDH[Column1],BM$3,Tabela_Consulta_RDH[Column2],$BE41)</f>
        <v>0</v>
      </c>
      <c r="BN41">
        <f ca="1">SUMIFS(Tabela_Consulta_RDH[Column3],Tabela_Consulta_RDH[Column1],BN$3,Tabela_Consulta_RDH[Column2],$BE41)</f>
        <v>0</v>
      </c>
      <c r="BO41">
        <f ca="1">SUMIFS(Tabela_Consulta_RDH[Column3],Tabela_Consulta_RDH[Column1],BO$3,Tabela_Consulta_RDH[Column2],$BE41)</f>
        <v>0</v>
      </c>
      <c r="BP41">
        <f ca="1">SUMIFS(Tabela_Consulta_RDH[Column3],Tabela_Consulta_RDH[Column1],BP$3,Tabela_Consulta_RDH[Column2],$BE41)</f>
        <v>0</v>
      </c>
      <c r="BQ41">
        <f ca="1">SUMIFS(Tabela_Consulta_RDH[Column3],Tabela_Consulta_RDH[Column1],BQ$3,Tabela_Consulta_RDH[Column2],$BE41)</f>
        <v>0</v>
      </c>
      <c r="BR41">
        <f ca="1">SUMIFS(Tabela_Consulta_RDH[Column3],Tabela_Consulta_RDH[Column1],BR$3,Tabela_Consulta_RDH[Column2],$BE41)</f>
        <v>0</v>
      </c>
    </row>
    <row r="42" spans="35:70" x14ac:dyDescent="0.25">
      <c r="AI42" s="406"/>
      <c r="AN42" s="406"/>
      <c r="AP42">
        <v>39</v>
      </c>
      <c r="AR42">
        <f ca="1">SUMIFS(Tabela_Consulta_de_ACOMPH[Vaz_nat],Tabela_Consulta_de_ACOMPH[Data],AR$3,Tabela_Consulta_de_ACOMPH[Posto],$AP42)</f>
        <v>0</v>
      </c>
      <c r="AS42">
        <f ca="1">SUMIFS(Tabela_Consulta_de_ACOMPH[Vaz_nat],Tabela_Consulta_de_ACOMPH[Data],AS$3,Tabela_Consulta_de_ACOMPH[Posto],$AP42)</f>
        <v>0</v>
      </c>
      <c r="AT42">
        <f ca="1">SUMIFS(Tabela_Consulta_de_ACOMPH[Vaz_nat],Tabela_Consulta_de_ACOMPH[Data],AT$3,Tabela_Consulta_de_ACOMPH[Posto],$AP42)</f>
        <v>0</v>
      </c>
      <c r="AU42">
        <f ca="1">SUMIFS(Tabela_Consulta_de_ACOMPH[Vaz_nat],Tabela_Consulta_de_ACOMPH[Data],AU$3,Tabela_Consulta_de_ACOMPH[Posto],$AP42)</f>
        <v>0</v>
      </c>
      <c r="AV42">
        <f ca="1">SUMIFS(Tabela_Consulta_de_ACOMPH[Vaz_nat],Tabela_Consulta_de_ACOMPH[Data],AV$3,Tabela_Consulta_de_ACOMPH[Posto],$AP42)</f>
        <v>0</v>
      </c>
      <c r="AW42">
        <f ca="1">SUMIFS(Tabela_Consulta_de_ACOMPH[Vaz_nat],Tabela_Consulta_de_ACOMPH[Data],AW$3,Tabela_Consulta_de_ACOMPH[Posto],$AP42)</f>
        <v>0</v>
      </c>
      <c r="AX42">
        <f ca="1">SUMIFS(Tabela_Consulta_de_ACOMPH[Vaz_nat],Tabela_Consulta_de_ACOMPH[Data],AX$3,Tabela_Consulta_de_ACOMPH[Posto],$AP42)</f>
        <v>0</v>
      </c>
      <c r="AY42">
        <f ca="1">SUMIFS(Tabela_Consulta_de_ACOMPH[Vaz_nat],Tabela_Consulta_de_ACOMPH[Data],AY$3,Tabela_Consulta_de_ACOMPH[Posto],$AP42)</f>
        <v>0</v>
      </c>
      <c r="AZ42">
        <f ca="1">SUMIFS(Tabela_Consulta_de_ACOMPH[Vaz_nat],Tabela_Consulta_de_ACOMPH[Data],AZ$3,Tabela_Consulta_de_ACOMPH[Posto],$AP42)</f>
        <v>0</v>
      </c>
      <c r="BA42">
        <f ca="1">SUMIFS(Tabela_Consulta_de_ACOMPH[Vaz_nat],Tabela_Consulta_de_ACOMPH[Data],BA$3,Tabela_Consulta_de_ACOMPH[Posto],$AP42)</f>
        <v>0</v>
      </c>
      <c r="BB42">
        <f ca="1">SUMIFS(Tabela_Consulta_de_ACOMPH[Vaz_nat],Tabela_Consulta_de_ACOMPH[Data],BB$3,Tabela_Consulta_de_ACOMPH[Posto],$AP42)</f>
        <v>0</v>
      </c>
      <c r="BC42">
        <f ca="1">SUMIFS(Tabela_Consulta_de_ACOMPH[Vaz_nat],Tabela_Consulta_de_ACOMPH[Data],BC$3,Tabela_Consulta_de_ACOMPH[Posto],$AP42)</f>
        <v>0</v>
      </c>
      <c r="BE42">
        <v>39</v>
      </c>
      <c r="BG42">
        <f ca="1">SUMIFS(Tabela_Consulta_RDH[Column3],Tabela_Consulta_RDH[Column1],BG$3,Tabela_Consulta_RDH[Column2],$BE42)</f>
        <v>0</v>
      </c>
      <c r="BH42">
        <f ca="1">SUMIFS(Tabela_Consulta_RDH[Column3],Tabela_Consulta_RDH[Column1],BH$3,Tabela_Consulta_RDH[Column2],$BE42)</f>
        <v>0</v>
      </c>
      <c r="BI42">
        <f ca="1">SUMIFS(Tabela_Consulta_RDH[Column3],Tabela_Consulta_RDH[Column1],BI$3,Tabela_Consulta_RDH[Column2],$BE42)</f>
        <v>0</v>
      </c>
      <c r="BJ42">
        <f ca="1">SUMIFS(Tabela_Consulta_RDH[Column3],Tabela_Consulta_RDH[Column1],BJ$3,Tabela_Consulta_RDH[Column2],$BE42)</f>
        <v>0</v>
      </c>
      <c r="BK42">
        <f ca="1">SUMIFS(Tabela_Consulta_RDH[Column3],Tabela_Consulta_RDH[Column1],BK$3,Tabela_Consulta_RDH[Column2],$BE42)</f>
        <v>0</v>
      </c>
      <c r="BL42">
        <f ca="1">SUMIFS(Tabela_Consulta_RDH[Column3],Tabela_Consulta_RDH[Column1],BL$3,Tabela_Consulta_RDH[Column2],$BE42)</f>
        <v>0</v>
      </c>
      <c r="BM42">
        <f ca="1">SUMIFS(Tabela_Consulta_RDH[Column3],Tabela_Consulta_RDH[Column1],BM$3,Tabela_Consulta_RDH[Column2],$BE42)</f>
        <v>0</v>
      </c>
      <c r="BN42">
        <f ca="1">SUMIFS(Tabela_Consulta_RDH[Column3],Tabela_Consulta_RDH[Column1],BN$3,Tabela_Consulta_RDH[Column2],$BE42)</f>
        <v>0</v>
      </c>
      <c r="BO42">
        <f ca="1">SUMIFS(Tabela_Consulta_RDH[Column3],Tabela_Consulta_RDH[Column1],BO$3,Tabela_Consulta_RDH[Column2],$BE42)</f>
        <v>0</v>
      </c>
      <c r="BP42">
        <f ca="1">SUMIFS(Tabela_Consulta_RDH[Column3],Tabela_Consulta_RDH[Column1],BP$3,Tabela_Consulta_RDH[Column2],$BE42)</f>
        <v>0</v>
      </c>
      <c r="BQ42">
        <f ca="1">SUMIFS(Tabela_Consulta_RDH[Column3],Tabela_Consulta_RDH[Column1],BQ$3,Tabela_Consulta_RDH[Column2],$BE42)</f>
        <v>0</v>
      </c>
      <c r="BR42">
        <f ca="1">SUMIFS(Tabela_Consulta_RDH[Column3],Tabela_Consulta_RDH[Column1],BR$3,Tabela_Consulta_RDH[Column2],$BE42)</f>
        <v>0</v>
      </c>
    </row>
    <row r="43" spans="35:70" x14ac:dyDescent="0.25">
      <c r="AI43" s="406"/>
      <c r="AN43" s="406"/>
      <c r="AP43">
        <v>40</v>
      </c>
      <c r="AR43">
        <f ca="1">SUMIFS(Tabela_Consulta_de_ACOMPH[Vaz_nat],Tabela_Consulta_de_ACOMPH[Data],AR$3,Tabela_Consulta_de_ACOMPH[Posto],$AP43)</f>
        <v>0</v>
      </c>
      <c r="AS43">
        <f ca="1">SUMIFS(Tabela_Consulta_de_ACOMPH[Vaz_nat],Tabela_Consulta_de_ACOMPH[Data],AS$3,Tabela_Consulta_de_ACOMPH[Posto],$AP43)</f>
        <v>0</v>
      </c>
      <c r="AT43">
        <f ca="1">SUMIFS(Tabela_Consulta_de_ACOMPH[Vaz_nat],Tabela_Consulta_de_ACOMPH[Data],AT$3,Tabela_Consulta_de_ACOMPH[Posto],$AP43)</f>
        <v>0</v>
      </c>
      <c r="AU43">
        <f ca="1">SUMIFS(Tabela_Consulta_de_ACOMPH[Vaz_nat],Tabela_Consulta_de_ACOMPH[Data],AU$3,Tabela_Consulta_de_ACOMPH[Posto],$AP43)</f>
        <v>0</v>
      </c>
      <c r="AV43">
        <f ca="1">SUMIFS(Tabela_Consulta_de_ACOMPH[Vaz_nat],Tabela_Consulta_de_ACOMPH[Data],AV$3,Tabela_Consulta_de_ACOMPH[Posto],$AP43)</f>
        <v>0</v>
      </c>
      <c r="AW43">
        <f ca="1">SUMIFS(Tabela_Consulta_de_ACOMPH[Vaz_nat],Tabela_Consulta_de_ACOMPH[Data],AW$3,Tabela_Consulta_de_ACOMPH[Posto],$AP43)</f>
        <v>0</v>
      </c>
      <c r="AX43">
        <f ca="1">SUMIFS(Tabela_Consulta_de_ACOMPH[Vaz_nat],Tabela_Consulta_de_ACOMPH[Data],AX$3,Tabela_Consulta_de_ACOMPH[Posto],$AP43)</f>
        <v>0</v>
      </c>
      <c r="AY43">
        <f ca="1">SUMIFS(Tabela_Consulta_de_ACOMPH[Vaz_nat],Tabela_Consulta_de_ACOMPH[Data],AY$3,Tabela_Consulta_de_ACOMPH[Posto],$AP43)</f>
        <v>0</v>
      </c>
      <c r="AZ43">
        <f ca="1">SUMIFS(Tabela_Consulta_de_ACOMPH[Vaz_nat],Tabela_Consulta_de_ACOMPH[Data],AZ$3,Tabela_Consulta_de_ACOMPH[Posto],$AP43)</f>
        <v>0</v>
      </c>
      <c r="BA43">
        <f ca="1">SUMIFS(Tabela_Consulta_de_ACOMPH[Vaz_nat],Tabela_Consulta_de_ACOMPH[Data],BA$3,Tabela_Consulta_de_ACOMPH[Posto],$AP43)</f>
        <v>0</v>
      </c>
      <c r="BB43">
        <f ca="1">SUMIFS(Tabela_Consulta_de_ACOMPH[Vaz_nat],Tabela_Consulta_de_ACOMPH[Data],BB$3,Tabela_Consulta_de_ACOMPH[Posto],$AP43)</f>
        <v>0</v>
      </c>
      <c r="BC43">
        <f ca="1">SUMIFS(Tabela_Consulta_de_ACOMPH[Vaz_nat],Tabela_Consulta_de_ACOMPH[Data],BC$3,Tabela_Consulta_de_ACOMPH[Posto],$AP43)</f>
        <v>0</v>
      </c>
      <c r="BE43">
        <v>40</v>
      </c>
      <c r="BG43">
        <f ca="1">SUMIFS(Tabela_Consulta_RDH[Column3],Tabela_Consulta_RDH[Column1],BG$3,Tabela_Consulta_RDH[Column2],$BE43)</f>
        <v>0</v>
      </c>
      <c r="BH43">
        <f ca="1">SUMIFS(Tabela_Consulta_RDH[Column3],Tabela_Consulta_RDH[Column1],BH$3,Tabela_Consulta_RDH[Column2],$BE43)</f>
        <v>0</v>
      </c>
      <c r="BI43">
        <f ca="1">SUMIFS(Tabela_Consulta_RDH[Column3],Tabela_Consulta_RDH[Column1],BI$3,Tabela_Consulta_RDH[Column2],$BE43)</f>
        <v>0</v>
      </c>
      <c r="BJ43">
        <f ca="1">SUMIFS(Tabela_Consulta_RDH[Column3],Tabela_Consulta_RDH[Column1],BJ$3,Tabela_Consulta_RDH[Column2],$BE43)</f>
        <v>0</v>
      </c>
      <c r="BK43">
        <f ca="1">SUMIFS(Tabela_Consulta_RDH[Column3],Tabela_Consulta_RDH[Column1],BK$3,Tabela_Consulta_RDH[Column2],$BE43)</f>
        <v>0</v>
      </c>
      <c r="BL43">
        <f ca="1">SUMIFS(Tabela_Consulta_RDH[Column3],Tabela_Consulta_RDH[Column1],BL$3,Tabela_Consulta_RDH[Column2],$BE43)</f>
        <v>0</v>
      </c>
      <c r="BM43">
        <f ca="1">SUMIFS(Tabela_Consulta_RDH[Column3],Tabela_Consulta_RDH[Column1],BM$3,Tabela_Consulta_RDH[Column2],$BE43)</f>
        <v>0</v>
      </c>
      <c r="BN43">
        <f ca="1">SUMIFS(Tabela_Consulta_RDH[Column3],Tabela_Consulta_RDH[Column1],BN$3,Tabela_Consulta_RDH[Column2],$BE43)</f>
        <v>0</v>
      </c>
      <c r="BO43">
        <f ca="1">SUMIFS(Tabela_Consulta_RDH[Column3],Tabela_Consulta_RDH[Column1],BO$3,Tabela_Consulta_RDH[Column2],$BE43)</f>
        <v>0</v>
      </c>
      <c r="BP43">
        <f ca="1">SUMIFS(Tabela_Consulta_RDH[Column3],Tabela_Consulta_RDH[Column1],BP$3,Tabela_Consulta_RDH[Column2],$BE43)</f>
        <v>0</v>
      </c>
      <c r="BQ43">
        <f ca="1">SUMIFS(Tabela_Consulta_RDH[Column3],Tabela_Consulta_RDH[Column1],BQ$3,Tabela_Consulta_RDH[Column2],$BE43)</f>
        <v>0</v>
      </c>
      <c r="BR43">
        <f ca="1">SUMIFS(Tabela_Consulta_RDH[Column3],Tabela_Consulta_RDH[Column1],BR$3,Tabela_Consulta_RDH[Column2],$BE43)</f>
        <v>0</v>
      </c>
    </row>
    <row r="44" spans="35:70" x14ac:dyDescent="0.25">
      <c r="AI44" s="406"/>
      <c r="AN44" s="406"/>
      <c r="AP44">
        <v>41</v>
      </c>
      <c r="AR44">
        <f ca="1">SUMIFS(Tabela_Consulta_de_ACOMPH[Vaz_nat],Tabela_Consulta_de_ACOMPH[Data],AR$3,Tabela_Consulta_de_ACOMPH[Posto],$AP44)</f>
        <v>0</v>
      </c>
      <c r="AS44">
        <f ca="1">SUMIFS(Tabela_Consulta_de_ACOMPH[Vaz_nat],Tabela_Consulta_de_ACOMPH[Data],AS$3,Tabela_Consulta_de_ACOMPH[Posto],$AP44)</f>
        <v>0</v>
      </c>
      <c r="AT44">
        <f ca="1">SUMIFS(Tabela_Consulta_de_ACOMPH[Vaz_nat],Tabela_Consulta_de_ACOMPH[Data],AT$3,Tabela_Consulta_de_ACOMPH[Posto],$AP44)</f>
        <v>0</v>
      </c>
      <c r="AU44">
        <f ca="1">SUMIFS(Tabela_Consulta_de_ACOMPH[Vaz_nat],Tabela_Consulta_de_ACOMPH[Data],AU$3,Tabela_Consulta_de_ACOMPH[Posto],$AP44)</f>
        <v>0</v>
      </c>
      <c r="AV44">
        <f ca="1">SUMIFS(Tabela_Consulta_de_ACOMPH[Vaz_nat],Tabela_Consulta_de_ACOMPH[Data],AV$3,Tabela_Consulta_de_ACOMPH[Posto],$AP44)</f>
        <v>0</v>
      </c>
      <c r="AW44">
        <f ca="1">SUMIFS(Tabela_Consulta_de_ACOMPH[Vaz_nat],Tabela_Consulta_de_ACOMPH[Data],AW$3,Tabela_Consulta_de_ACOMPH[Posto],$AP44)</f>
        <v>0</v>
      </c>
      <c r="AX44">
        <f ca="1">SUMIFS(Tabela_Consulta_de_ACOMPH[Vaz_nat],Tabela_Consulta_de_ACOMPH[Data],AX$3,Tabela_Consulta_de_ACOMPH[Posto],$AP44)</f>
        <v>0</v>
      </c>
      <c r="AY44">
        <f ca="1">SUMIFS(Tabela_Consulta_de_ACOMPH[Vaz_nat],Tabela_Consulta_de_ACOMPH[Data],AY$3,Tabela_Consulta_de_ACOMPH[Posto],$AP44)</f>
        <v>0</v>
      </c>
      <c r="AZ44">
        <f ca="1">SUMIFS(Tabela_Consulta_de_ACOMPH[Vaz_nat],Tabela_Consulta_de_ACOMPH[Data],AZ$3,Tabela_Consulta_de_ACOMPH[Posto],$AP44)</f>
        <v>0</v>
      </c>
      <c r="BA44">
        <f ca="1">SUMIFS(Tabela_Consulta_de_ACOMPH[Vaz_nat],Tabela_Consulta_de_ACOMPH[Data],BA$3,Tabela_Consulta_de_ACOMPH[Posto],$AP44)</f>
        <v>0</v>
      </c>
      <c r="BB44">
        <f ca="1">SUMIFS(Tabela_Consulta_de_ACOMPH[Vaz_nat],Tabela_Consulta_de_ACOMPH[Data],BB$3,Tabela_Consulta_de_ACOMPH[Posto],$AP44)</f>
        <v>0</v>
      </c>
      <c r="BC44">
        <f ca="1">SUMIFS(Tabela_Consulta_de_ACOMPH[Vaz_nat],Tabela_Consulta_de_ACOMPH[Data],BC$3,Tabela_Consulta_de_ACOMPH[Posto],$AP44)</f>
        <v>0</v>
      </c>
      <c r="BE44">
        <v>41</v>
      </c>
      <c r="BG44">
        <f ca="1">SUMIFS(Tabela_Consulta_RDH[Column3],Tabela_Consulta_RDH[Column1],BG$3,Tabela_Consulta_RDH[Column2],$BE44)</f>
        <v>0</v>
      </c>
      <c r="BH44">
        <f ca="1">SUMIFS(Tabela_Consulta_RDH[Column3],Tabela_Consulta_RDH[Column1],BH$3,Tabela_Consulta_RDH[Column2],$BE44)</f>
        <v>0</v>
      </c>
      <c r="BI44">
        <f ca="1">SUMIFS(Tabela_Consulta_RDH[Column3],Tabela_Consulta_RDH[Column1],BI$3,Tabela_Consulta_RDH[Column2],$BE44)</f>
        <v>0</v>
      </c>
      <c r="BJ44">
        <f ca="1">SUMIFS(Tabela_Consulta_RDH[Column3],Tabela_Consulta_RDH[Column1],BJ$3,Tabela_Consulta_RDH[Column2],$BE44)</f>
        <v>0</v>
      </c>
      <c r="BK44">
        <f ca="1">SUMIFS(Tabela_Consulta_RDH[Column3],Tabela_Consulta_RDH[Column1],BK$3,Tabela_Consulta_RDH[Column2],$BE44)</f>
        <v>0</v>
      </c>
      <c r="BL44">
        <f ca="1">SUMIFS(Tabela_Consulta_RDH[Column3],Tabela_Consulta_RDH[Column1],BL$3,Tabela_Consulta_RDH[Column2],$BE44)</f>
        <v>0</v>
      </c>
      <c r="BM44">
        <f ca="1">SUMIFS(Tabela_Consulta_RDH[Column3],Tabela_Consulta_RDH[Column1],BM$3,Tabela_Consulta_RDH[Column2],$BE44)</f>
        <v>0</v>
      </c>
      <c r="BN44">
        <f ca="1">SUMIFS(Tabela_Consulta_RDH[Column3],Tabela_Consulta_RDH[Column1],BN$3,Tabela_Consulta_RDH[Column2],$BE44)</f>
        <v>0</v>
      </c>
      <c r="BO44">
        <f ca="1">SUMIFS(Tabela_Consulta_RDH[Column3],Tabela_Consulta_RDH[Column1],BO$3,Tabela_Consulta_RDH[Column2],$BE44)</f>
        <v>0</v>
      </c>
      <c r="BP44">
        <f ca="1">SUMIFS(Tabela_Consulta_RDH[Column3],Tabela_Consulta_RDH[Column1],BP$3,Tabela_Consulta_RDH[Column2],$BE44)</f>
        <v>0</v>
      </c>
      <c r="BQ44">
        <f ca="1">SUMIFS(Tabela_Consulta_RDH[Column3],Tabela_Consulta_RDH[Column1],BQ$3,Tabela_Consulta_RDH[Column2],$BE44)</f>
        <v>0</v>
      </c>
      <c r="BR44">
        <f ca="1">SUMIFS(Tabela_Consulta_RDH[Column3],Tabela_Consulta_RDH[Column1],BR$3,Tabela_Consulta_RDH[Column2],$BE44)</f>
        <v>0</v>
      </c>
    </row>
    <row r="45" spans="35:70" x14ac:dyDescent="0.25">
      <c r="AI45" s="406"/>
      <c r="AN45" s="406"/>
      <c r="AP45">
        <v>42</v>
      </c>
      <c r="AR45">
        <f ca="1">SUMIFS(Tabela_Consulta_de_ACOMPH[Vaz_nat],Tabela_Consulta_de_ACOMPH[Data],AR$3,Tabela_Consulta_de_ACOMPH[Posto],$AP45)</f>
        <v>0</v>
      </c>
      <c r="AS45">
        <f ca="1">SUMIFS(Tabela_Consulta_de_ACOMPH[Vaz_nat],Tabela_Consulta_de_ACOMPH[Data],AS$3,Tabela_Consulta_de_ACOMPH[Posto],$AP45)</f>
        <v>0</v>
      </c>
      <c r="AT45">
        <f ca="1">SUMIFS(Tabela_Consulta_de_ACOMPH[Vaz_nat],Tabela_Consulta_de_ACOMPH[Data],AT$3,Tabela_Consulta_de_ACOMPH[Posto],$AP45)</f>
        <v>0</v>
      </c>
      <c r="AU45">
        <f ca="1">SUMIFS(Tabela_Consulta_de_ACOMPH[Vaz_nat],Tabela_Consulta_de_ACOMPH[Data],AU$3,Tabela_Consulta_de_ACOMPH[Posto],$AP45)</f>
        <v>0</v>
      </c>
      <c r="AV45">
        <f ca="1">SUMIFS(Tabela_Consulta_de_ACOMPH[Vaz_nat],Tabela_Consulta_de_ACOMPH[Data],AV$3,Tabela_Consulta_de_ACOMPH[Posto],$AP45)</f>
        <v>0</v>
      </c>
      <c r="AW45">
        <f ca="1">SUMIFS(Tabela_Consulta_de_ACOMPH[Vaz_nat],Tabela_Consulta_de_ACOMPH[Data],AW$3,Tabela_Consulta_de_ACOMPH[Posto],$AP45)</f>
        <v>0</v>
      </c>
      <c r="AX45">
        <f ca="1">SUMIFS(Tabela_Consulta_de_ACOMPH[Vaz_nat],Tabela_Consulta_de_ACOMPH[Data],AX$3,Tabela_Consulta_de_ACOMPH[Posto],$AP45)</f>
        <v>0</v>
      </c>
      <c r="AY45">
        <f ca="1">SUMIFS(Tabela_Consulta_de_ACOMPH[Vaz_nat],Tabela_Consulta_de_ACOMPH[Data],AY$3,Tabela_Consulta_de_ACOMPH[Posto],$AP45)</f>
        <v>0</v>
      </c>
      <c r="AZ45">
        <f ca="1">SUMIFS(Tabela_Consulta_de_ACOMPH[Vaz_nat],Tabela_Consulta_de_ACOMPH[Data],AZ$3,Tabela_Consulta_de_ACOMPH[Posto],$AP45)</f>
        <v>0</v>
      </c>
      <c r="BA45">
        <f ca="1">SUMIFS(Tabela_Consulta_de_ACOMPH[Vaz_nat],Tabela_Consulta_de_ACOMPH[Data],BA$3,Tabela_Consulta_de_ACOMPH[Posto],$AP45)</f>
        <v>0</v>
      </c>
      <c r="BB45">
        <f ca="1">SUMIFS(Tabela_Consulta_de_ACOMPH[Vaz_nat],Tabela_Consulta_de_ACOMPH[Data],BB$3,Tabela_Consulta_de_ACOMPH[Posto],$AP45)</f>
        <v>0</v>
      </c>
      <c r="BC45">
        <f ca="1">SUMIFS(Tabela_Consulta_de_ACOMPH[Vaz_nat],Tabela_Consulta_de_ACOMPH[Data],BC$3,Tabela_Consulta_de_ACOMPH[Posto],$AP45)</f>
        <v>0</v>
      </c>
      <c r="BE45">
        <v>42</v>
      </c>
      <c r="BG45">
        <f ca="1">SUMIFS(Tabela_Consulta_RDH[Column3],Tabela_Consulta_RDH[Column1],BG$3,Tabela_Consulta_RDH[Column2],$BE45)</f>
        <v>0</v>
      </c>
      <c r="BH45">
        <f ca="1">SUMIFS(Tabela_Consulta_RDH[Column3],Tabela_Consulta_RDH[Column1],BH$3,Tabela_Consulta_RDH[Column2],$BE45)</f>
        <v>0</v>
      </c>
      <c r="BI45">
        <f ca="1">SUMIFS(Tabela_Consulta_RDH[Column3],Tabela_Consulta_RDH[Column1],BI$3,Tabela_Consulta_RDH[Column2],$BE45)</f>
        <v>0</v>
      </c>
      <c r="BJ45">
        <f ca="1">SUMIFS(Tabela_Consulta_RDH[Column3],Tabela_Consulta_RDH[Column1],BJ$3,Tabela_Consulta_RDH[Column2],$BE45)</f>
        <v>0</v>
      </c>
      <c r="BK45">
        <f ca="1">SUMIFS(Tabela_Consulta_RDH[Column3],Tabela_Consulta_RDH[Column1],BK$3,Tabela_Consulta_RDH[Column2],$BE45)</f>
        <v>0</v>
      </c>
      <c r="BL45">
        <f ca="1">SUMIFS(Tabela_Consulta_RDH[Column3],Tabela_Consulta_RDH[Column1],BL$3,Tabela_Consulta_RDH[Column2],$BE45)</f>
        <v>0</v>
      </c>
      <c r="BM45">
        <f ca="1">SUMIFS(Tabela_Consulta_RDH[Column3],Tabela_Consulta_RDH[Column1],BM$3,Tabela_Consulta_RDH[Column2],$BE45)</f>
        <v>0</v>
      </c>
      <c r="BN45">
        <f ca="1">SUMIFS(Tabela_Consulta_RDH[Column3],Tabela_Consulta_RDH[Column1],BN$3,Tabela_Consulta_RDH[Column2],$BE45)</f>
        <v>0</v>
      </c>
      <c r="BO45">
        <f ca="1">SUMIFS(Tabela_Consulta_RDH[Column3],Tabela_Consulta_RDH[Column1],BO$3,Tabela_Consulta_RDH[Column2],$BE45)</f>
        <v>0</v>
      </c>
      <c r="BP45">
        <f ca="1">SUMIFS(Tabela_Consulta_RDH[Column3],Tabela_Consulta_RDH[Column1],BP$3,Tabela_Consulta_RDH[Column2],$BE45)</f>
        <v>0</v>
      </c>
      <c r="BQ45">
        <f ca="1">SUMIFS(Tabela_Consulta_RDH[Column3],Tabela_Consulta_RDH[Column1],BQ$3,Tabela_Consulta_RDH[Column2],$BE45)</f>
        <v>0</v>
      </c>
      <c r="BR45">
        <f ca="1">SUMIFS(Tabela_Consulta_RDH[Column3],Tabela_Consulta_RDH[Column1],BR$3,Tabela_Consulta_RDH[Column2],$BE45)</f>
        <v>0</v>
      </c>
    </row>
    <row r="46" spans="35:70" x14ac:dyDescent="0.25">
      <c r="AI46" s="406"/>
      <c r="AN46" s="406"/>
      <c r="AP46">
        <v>43</v>
      </c>
      <c r="AR46">
        <f ca="1">SUMIFS(Tabela_Consulta_de_ACOMPH[Vaz_nat],Tabela_Consulta_de_ACOMPH[Data],AR$3,Tabela_Consulta_de_ACOMPH[Posto],$AP46)</f>
        <v>0</v>
      </c>
      <c r="AS46">
        <f ca="1">SUMIFS(Tabela_Consulta_de_ACOMPH[Vaz_nat],Tabela_Consulta_de_ACOMPH[Data],AS$3,Tabela_Consulta_de_ACOMPH[Posto],$AP46)</f>
        <v>0</v>
      </c>
      <c r="AT46">
        <f ca="1">SUMIFS(Tabela_Consulta_de_ACOMPH[Vaz_nat],Tabela_Consulta_de_ACOMPH[Data],AT$3,Tabela_Consulta_de_ACOMPH[Posto],$AP46)</f>
        <v>0</v>
      </c>
      <c r="AU46">
        <f ca="1">SUMIFS(Tabela_Consulta_de_ACOMPH[Vaz_nat],Tabela_Consulta_de_ACOMPH[Data],AU$3,Tabela_Consulta_de_ACOMPH[Posto],$AP46)</f>
        <v>0</v>
      </c>
      <c r="AV46">
        <f ca="1">SUMIFS(Tabela_Consulta_de_ACOMPH[Vaz_nat],Tabela_Consulta_de_ACOMPH[Data],AV$3,Tabela_Consulta_de_ACOMPH[Posto],$AP46)</f>
        <v>0</v>
      </c>
      <c r="AW46">
        <f ca="1">SUMIFS(Tabela_Consulta_de_ACOMPH[Vaz_nat],Tabela_Consulta_de_ACOMPH[Data],AW$3,Tabela_Consulta_de_ACOMPH[Posto],$AP46)</f>
        <v>0</v>
      </c>
      <c r="AX46">
        <f ca="1">SUMIFS(Tabela_Consulta_de_ACOMPH[Vaz_nat],Tabela_Consulta_de_ACOMPH[Data],AX$3,Tabela_Consulta_de_ACOMPH[Posto],$AP46)</f>
        <v>0</v>
      </c>
      <c r="AY46">
        <f ca="1">SUMIFS(Tabela_Consulta_de_ACOMPH[Vaz_nat],Tabela_Consulta_de_ACOMPH[Data],AY$3,Tabela_Consulta_de_ACOMPH[Posto],$AP46)</f>
        <v>0</v>
      </c>
      <c r="AZ46">
        <f ca="1">SUMIFS(Tabela_Consulta_de_ACOMPH[Vaz_nat],Tabela_Consulta_de_ACOMPH[Data],AZ$3,Tabela_Consulta_de_ACOMPH[Posto],$AP46)</f>
        <v>0</v>
      </c>
      <c r="BA46">
        <f ca="1">SUMIFS(Tabela_Consulta_de_ACOMPH[Vaz_nat],Tabela_Consulta_de_ACOMPH[Data],BA$3,Tabela_Consulta_de_ACOMPH[Posto],$AP46)</f>
        <v>0</v>
      </c>
      <c r="BB46">
        <f ca="1">SUMIFS(Tabela_Consulta_de_ACOMPH[Vaz_nat],Tabela_Consulta_de_ACOMPH[Data],BB$3,Tabela_Consulta_de_ACOMPH[Posto],$AP46)</f>
        <v>0</v>
      </c>
      <c r="BC46">
        <f ca="1">SUMIFS(Tabela_Consulta_de_ACOMPH[Vaz_nat],Tabela_Consulta_de_ACOMPH[Data],BC$3,Tabela_Consulta_de_ACOMPH[Posto],$AP46)</f>
        <v>0</v>
      </c>
      <c r="BE46">
        <v>43</v>
      </c>
      <c r="BG46">
        <f ca="1">SUMIFS(Tabela_Consulta_RDH[Column3],Tabela_Consulta_RDH[Column1],BG$3,Tabela_Consulta_RDH[Column2],$BE46)</f>
        <v>0</v>
      </c>
      <c r="BH46">
        <f ca="1">SUMIFS(Tabela_Consulta_RDH[Column3],Tabela_Consulta_RDH[Column1],BH$3,Tabela_Consulta_RDH[Column2],$BE46)</f>
        <v>0</v>
      </c>
      <c r="BI46">
        <f ca="1">SUMIFS(Tabela_Consulta_RDH[Column3],Tabela_Consulta_RDH[Column1],BI$3,Tabela_Consulta_RDH[Column2],$BE46)</f>
        <v>0</v>
      </c>
      <c r="BJ46">
        <f ca="1">SUMIFS(Tabela_Consulta_RDH[Column3],Tabela_Consulta_RDH[Column1],BJ$3,Tabela_Consulta_RDH[Column2],$BE46)</f>
        <v>0</v>
      </c>
      <c r="BK46">
        <f ca="1">SUMIFS(Tabela_Consulta_RDH[Column3],Tabela_Consulta_RDH[Column1],BK$3,Tabela_Consulta_RDH[Column2],$BE46)</f>
        <v>0</v>
      </c>
      <c r="BL46">
        <f ca="1">SUMIFS(Tabela_Consulta_RDH[Column3],Tabela_Consulta_RDH[Column1],BL$3,Tabela_Consulta_RDH[Column2],$BE46)</f>
        <v>0</v>
      </c>
      <c r="BM46">
        <f ca="1">SUMIFS(Tabela_Consulta_RDH[Column3],Tabela_Consulta_RDH[Column1],BM$3,Tabela_Consulta_RDH[Column2],$BE46)</f>
        <v>0</v>
      </c>
      <c r="BN46">
        <f ca="1">SUMIFS(Tabela_Consulta_RDH[Column3],Tabela_Consulta_RDH[Column1],BN$3,Tabela_Consulta_RDH[Column2],$BE46)</f>
        <v>0</v>
      </c>
      <c r="BO46">
        <f ca="1">SUMIFS(Tabela_Consulta_RDH[Column3],Tabela_Consulta_RDH[Column1],BO$3,Tabela_Consulta_RDH[Column2],$BE46)</f>
        <v>0</v>
      </c>
      <c r="BP46">
        <f ca="1">SUMIFS(Tabela_Consulta_RDH[Column3],Tabela_Consulta_RDH[Column1],BP$3,Tabela_Consulta_RDH[Column2],$BE46)</f>
        <v>0</v>
      </c>
      <c r="BQ46">
        <f ca="1">SUMIFS(Tabela_Consulta_RDH[Column3],Tabela_Consulta_RDH[Column1],BQ$3,Tabela_Consulta_RDH[Column2],$BE46)</f>
        <v>0</v>
      </c>
      <c r="BR46">
        <f ca="1">SUMIFS(Tabela_Consulta_RDH[Column3],Tabela_Consulta_RDH[Column1],BR$3,Tabela_Consulta_RDH[Column2],$BE46)</f>
        <v>0</v>
      </c>
    </row>
    <row r="47" spans="35:70" x14ac:dyDescent="0.25">
      <c r="AI47" s="406"/>
      <c r="AN47" s="406"/>
      <c r="AP47">
        <v>44</v>
      </c>
      <c r="AR47">
        <f ca="1">SUMIFS(Tabela_Consulta_de_ACOMPH[Vaz_nat],Tabela_Consulta_de_ACOMPH[Data],AR$3,Tabela_Consulta_de_ACOMPH[Posto],$AP47)</f>
        <v>0</v>
      </c>
      <c r="AS47">
        <f ca="1">SUMIFS(Tabela_Consulta_de_ACOMPH[Vaz_nat],Tabela_Consulta_de_ACOMPH[Data],AS$3,Tabela_Consulta_de_ACOMPH[Posto],$AP47)</f>
        <v>0</v>
      </c>
      <c r="AT47">
        <f ca="1">SUMIFS(Tabela_Consulta_de_ACOMPH[Vaz_nat],Tabela_Consulta_de_ACOMPH[Data],AT$3,Tabela_Consulta_de_ACOMPH[Posto],$AP47)</f>
        <v>0</v>
      </c>
      <c r="AU47">
        <f ca="1">SUMIFS(Tabela_Consulta_de_ACOMPH[Vaz_nat],Tabela_Consulta_de_ACOMPH[Data],AU$3,Tabela_Consulta_de_ACOMPH[Posto],$AP47)</f>
        <v>0</v>
      </c>
      <c r="AV47">
        <f ca="1">SUMIFS(Tabela_Consulta_de_ACOMPH[Vaz_nat],Tabela_Consulta_de_ACOMPH[Data],AV$3,Tabela_Consulta_de_ACOMPH[Posto],$AP47)</f>
        <v>0</v>
      </c>
      <c r="AW47">
        <f ca="1">SUMIFS(Tabela_Consulta_de_ACOMPH[Vaz_nat],Tabela_Consulta_de_ACOMPH[Data],AW$3,Tabela_Consulta_de_ACOMPH[Posto],$AP47)</f>
        <v>0</v>
      </c>
      <c r="AX47">
        <f ca="1">SUMIFS(Tabela_Consulta_de_ACOMPH[Vaz_nat],Tabela_Consulta_de_ACOMPH[Data],AX$3,Tabela_Consulta_de_ACOMPH[Posto],$AP47)</f>
        <v>0</v>
      </c>
      <c r="AY47">
        <f ca="1">SUMIFS(Tabela_Consulta_de_ACOMPH[Vaz_nat],Tabela_Consulta_de_ACOMPH[Data],AY$3,Tabela_Consulta_de_ACOMPH[Posto],$AP47)</f>
        <v>0</v>
      </c>
      <c r="AZ47">
        <f ca="1">SUMIFS(Tabela_Consulta_de_ACOMPH[Vaz_nat],Tabela_Consulta_de_ACOMPH[Data],AZ$3,Tabela_Consulta_de_ACOMPH[Posto],$AP47)</f>
        <v>0</v>
      </c>
      <c r="BA47">
        <f ca="1">SUMIFS(Tabela_Consulta_de_ACOMPH[Vaz_nat],Tabela_Consulta_de_ACOMPH[Data],BA$3,Tabela_Consulta_de_ACOMPH[Posto],$AP47)</f>
        <v>0</v>
      </c>
      <c r="BB47">
        <f ca="1">SUMIFS(Tabela_Consulta_de_ACOMPH[Vaz_nat],Tabela_Consulta_de_ACOMPH[Data],BB$3,Tabela_Consulta_de_ACOMPH[Posto],$AP47)</f>
        <v>0</v>
      </c>
      <c r="BC47">
        <f ca="1">SUMIFS(Tabela_Consulta_de_ACOMPH[Vaz_nat],Tabela_Consulta_de_ACOMPH[Data],BC$3,Tabela_Consulta_de_ACOMPH[Posto],$AP47)</f>
        <v>0</v>
      </c>
      <c r="BE47">
        <v>44</v>
      </c>
      <c r="BG47">
        <f ca="1">SUMIFS(Tabela_Consulta_RDH[Column3],Tabela_Consulta_RDH[Column1],BG$3,Tabela_Consulta_RDH[Column2],$BE47)</f>
        <v>0</v>
      </c>
      <c r="BH47">
        <f ca="1">SUMIFS(Tabela_Consulta_RDH[Column3],Tabela_Consulta_RDH[Column1],BH$3,Tabela_Consulta_RDH[Column2],$BE47)</f>
        <v>0</v>
      </c>
      <c r="BI47">
        <f ca="1">SUMIFS(Tabela_Consulta_RDH[Column3],Tabela_Consulta_RDH[Column1],BI$3,Tabela_Consulta_RDH[Column2],$BE47)</f>
        <v>0</v>
      </c>
      <c r="BJ47">
        <f ca="1">SUMIFS(Tabela_Consulta_RDH[Column3],Tabela_Consulta_RDH[Column1],BJ$3,Tabela_Consulta_RDH[Column2],$BE47)</f>
        <v>0</v>
      </c>
      <c r="BK47">
        <f ca="1">SUMIFS(Tabela_Consulta_RDH[Column3],Tabela_Consulta_RDH[Column1],BK$3,Tabela_Consulta_RDH[Column2],$BE47)</f>
        <v>0</v>
      </c>
      <c r="BL47">
        <f ca="1">SUMIFS(Tabela_Consulta_RDH[Column3],Tabela_Consulta_RDH[Column1],BL$3,Tabela_Consulta_RDH[Column2],$BE47)</f>
        <v>0</v>
      </c>
      <c r="BM47">
        <f ca="1">SUMIFS(Tabela_Consulta_RDH[Column3],Tabela_Consulta_RDH[Column1],BM$3,Tabela_Consulta_RDH[Column2],$BE47)</f>
        <v>0</v>
      </c>
      <c r="BN47">
        <f ca="1">SUMIFS(Tabela_Consulta_RDH[Column3],Tabela_Consulta_RDH[Column1],BN$3,Tabela_Consulta_RDH[Column2],$BE47)</f>
        <v>0</v>
      </c>
      <c r="BO47">
        <f ca="1">SUMIFS(Tabela_Consulta_RDH[Column3],Tabela_Consulta_RDH[Column1],BO$3,Tabela_Consulta_RDH[Column2],$BE47)</f>
        <v>0</v>
      </c>
      <c r="BP47">
        <f ca="1">SUMIFS(Tabela_Consulta_RDH[Column3],Tabela_Consulta_RDH[Column1],BP$3,Tabela_Consulta_RDH[Column2],$BE47)</f>
        <v>0</v>
      </c>
      <c r="BQ47">
        <f ca="1">SUMIFS(Tabela_Consulta_RDH[Column3],Tabela_Consulta_RDH[Column1],BQ$3,Tabela_Consulta_RDH[Column2],$BE47)</f>
        <v>0</v>
      </c>
      <c r="BR47">
        <f ca="1">SUMIFS(Tabela_Consulta_RDH[Column3],Tabela_Consulta_RDH[Column1],BR$3,Tabela_Consulta_RDH[Column2],$BE47)</f>
        <v>0</v>
      </c>
    </row>
    <row r="48" spans="35:70" x14ac:dyDescent="0.25">
      <c r="AI48" s="406"/>
      <c r="AN48" s="406"/>
      <c r="AP48">
        <v>45</v>
      </c>
      <c r="AR48">
        <f ca="1">SUMIFS(Tabela_Consulta_de_ACOMPH[Vaz_nat],Tabela_Consulta_de_ACOMPH[Data],AR$3,Tabela_Consulta_de_ACOMPH[Posto],$AP48)</f>
        <v>0</v>
      </c>
      <c r="AS48">
        <f ca="1">SUMIFS(Tabela_Consulta_de_ACOMPH[Vaz_nat],Tabela_Consulta_de_ACOMPH[Data],AS$3,Tabela_Consulta_de_ACOMPH[Posto],$AP48)</f>
        <v>0</v>
      </c>
      <c r="AT48">
        <f ca="1">SUMIFS(Tabela_Consulta_de_ACOMPH[Vaz_nat],Tabela_Consulta_de_ACOMPH[Data],AT$3,Tabela_Consulta_de_ACOMPH[Posto],$AP48)</f>
        <v>0</v>
      </c>
      <c r="AU48">
        <f ca="1">SUMIFS(Tabela_Consulta_de_ACOMPH[Vaz_nat],Tabela_Consulta_de_ACOMPH[Data],AU$3,Tabela_Consulta_de_ACOMPH[Posto],$AP48)</f>
        <v>0</v>
      </c>
      <c r="AV48">
        <f ca="1">SUMIFS(Tabela_Consulta_de_ACOMPH[Vaz_nat],Tabela_Consulta_de_ACOMPH[Data],AV$3,Tabela_Consulta_de_ACOMPH[Posto],$AP48)</f>
        <v>0</v>
      </c>
      <c r="AW48">
        <f ca="1">SUMIFS(Tabela_Consulta_de_ACOMPH[Vaz_nat],Tabela_Consulta_de_ACOMPH[Data],AW$3,Tabela_Consulta_de_ACOMPH[Posto],$AP48)</f>
        <v>0</v>
      </c>
      <c r="AX48">
        <f ca="1">SUMIFS(Tabela_Consulta_de_ACOMPH[Vaz_nat],Tabela_Consulta_de_ACOMPH[Data],AX$3,Tabela_Consulta_de_ACOMPH[Posto],$AP48)</f>
        <v>0</v>
      </c>
      <c r="AY48">
        <f ca="1">SUMIFS(Tabela_Consulta_de_ACOMPH[Vaz_nat],Tabela_Consulta_de_ACOMPH[Data],AY$3,Tabela_Consulta_de_ACOMPH[Posto],$AP48)</f>
        <v>0</v>
      </c>
      <c r="AZ48">
        <f ca="1">SUMIFS(Tabela_Consulta_de_ACOMPH[Vaz_nat],Tabela_Consulta_de_ACOMPH[Data],AZ$3,Tabela_Consulta_de_ACOMPH[Posto],$AP48)</f>
        <v>0</v>
      </c>
      <c r="BA48">
        <f ca="1">SUMIFS(Tabela_Consulta_de_ACOMPH[Vaz_nat],Tabela_Consulta_de_ACOMPH[Data],BA$3,Tabela_Consulta_de_ACOMPH[Posto],$AP48)</f>
        <v>0</v>
      </c>
      <c r="BB48">
        <f ca="1">SUMIFS(Tabela_Consulta_de_ACOMPH[Vaz_nat],Tabela_Consulta_de_ACOMPH[Data],BB$3,Tabela_Consulta_de_ACOMPH[Posto],$AP48)</f>
        <v>0</v>
      </c>
      <c r="BC48">
        <f ca="1">SUMIFS(Tabela_Consulta_de_ACOMPH[Vaz_nat],Tabela_Consulta_de_ACOMPH[Data],BC$3,Tabela_Consulta_de_ACOMPH[Posto],$AP48)</f>
        <v>0</v>
      </c>
      <c r="BE48">
        <v>45</v>
      </c>
      <c r="BG48">
        <f ca="1">SUMIFS(Tabela_Consulta_RDH[Column3],Tabela_Consulta_RDH[Column1],BG$3,Tabela_Consulta_RDH[Column2],$BE48)</f>
        <v>0</v>
      </c>
      <c r="BH48">
        <f ca="1">SUMIFS(Tabela_Consulta_RDH[Column3],Tabela_Consulta_RDH[Column1],BH$3,Tabela_Consulta_RDH[Column2],$BE48)</f>
        <v>0</v>
      </c>
      <c r="BI48">
        <f ca="1">SUMIFS(Tabela_Consulta_RDH[Column3],Tabela_Consulta_RDH[Column1],BI$3,Tabela_Consulta_RDH[Column2],$BE48)</f>
        <v>0</v>
      </c>
      <c r="BJ48">
        <f ca="1">SUMIFS(Tabela_Consulta_RDH[Column3],Tabela_Consulta_RDH[Column1],BJ$3,Tabela_Consulta_RDH[Column2],$BE48)</f>
        <v>0</v>
      </c>
      <c r="BK48">
        <f ca="1">SUMIFS(Tabela_Consulta_RDH[Column3],Tabela_Consulta_RDH[Column1],BK$3,Tabela_Consulta_RDH[Column2],$BE48)</f>
        <v>0</v>
      </c>
      <c r="BL48">
        <f ca="1">SUMIFS(Tabela_Consulta_RDH[Column3],Tabela_Consulta_RDH[Column1],BL$3,Tabela_Consulta_RDH[Column2],$BE48)</f>
        <v>0</v>
      </c>
      <c r="BM48">
        <f ca="1">SUMIFS(Tabela_Consulta_RDH[Column3],Tabela_Consulta_RDH[Column1],BM$3,Tabela_Consulta_RDH[Column2],$BE48)</f>
        <v>0</v>
      </c>
      <c r="BN48">
        <f ca="1">SUMIFS(Tabela_Consulta_RDH[Column3],Tabela_Consulta_RDH[Column1],BN$3,Tabela_Consulta_RDH[Column2],$BE48)</f>
        <v>0</v>
      </c>
      <c r="BO48">
        <f ca="1">SUMIFS(Tabela_Consulta_RDH[Column3],Tabela_Consulta_RDH[Column1],BO$3,Tabela_Consulta_RDH[Column2],$BE48)</f>
        <v>0</v>
      </c>
      <c r="BP48">
        <f ca="1">SUMIFS(Tabela_Consulta_RDH[Column3],Tabela_Consulta_RDH[Column1],BP$3,Tabela_Consulta_RDH[Column2],$BE48)</f>
        <v>0</v>
      </c>
      <c r="BQ48">
        <f ca="1">SUMIFS(Tabela_Consulta_RDH[Column3],Tabela_Consulta_RDH[Column1],BQ$3,Tabela_Consulta_RDH[Column2],$BE48)</f>
        <v>0</v>
      </c>
      <c r="BR48">
        <f ca="1">SUMIFS(Tabela_Consulta_RDH[Column3],Tabela_Consulta_RDH[Column1],BR$3,Tabela_Consulta_RDH[Column2],$BE48)</f>
        <v>0</v>
      </c>
    </row>
    <row r="49" spans="3:70" x14ac:dyDescent="0.25">
      <c r="AI49" s="406"/>
      <c r="AN49" s="406"/>
      <c r="AP49">
        <v>46</v>
      </c>
      <c r="AR49">
        <f ca="1">SUMIFS(Tabela_Consulta_de_ACOMPH[Vaz_nat],Tabela_Consulta_de_ACOMPH[Data],AR$3,Tabela_Consulta_de_ACOMPH[Posto],$AP49)</f>
        <v>0</v>
      </c>
      <c r="AS49">
        <f ca="1">SUMIFS(Tabela_Consulta_de_ACOMPH[Vaz_nat],Tabela_Consulta_de_ACOMPH[Data],AS$3,Tabela_Consulta_de_ACOMPH[Posto],$AP49)</f>
        <v>0</v>
      </c>
      <c r="AT49">
        <f ca="1">SUMIFS(Tabela_Consulta_de_ACOMPH[Vaz_nat],Tabela_Consulta_de_ACOMPH[Data],AT$3,Tabela_Consulta_de_ACOMPH[Posto],$AP49)</f>
        <v>0</v>
      </c>
      <c r="AU49">
        <f ca="1">SUMIFS(Tabela_Consulta_de_ACOMPH[Vaz_nat],Tabela_Consulta_de_ACOMPH[Data],AU$3,Tabela_Consulta_de_ACOMPH[Posto],$AP49)</f>
        <v>0</v>
      </c>
      <c r="AV49">
        <f ca="1">SUMIFS(Tabela_Consulta_de_ACOMPH[Vaz_nat],Tabela_Consulta_de_ACOMPH[Data],AV$3,Tabela_Consulta_de_ACOMPH[Posto],$AP49)</f>
        <v>0</v>
      </c>
      <c r="AW49">
        <f ca="1">SUMIFS(Tabela_Consulta_de_ACOMPH[Vaz_nat],Tabela_Consulta_de_ACOMPH[Data],AW$3,Tabela_Consulta_de_ACOMPH[Posto],$AP49)</f>
        <v>0</v>
      </c>
      <c r="AX49">
        <f ca="1">SUMIFS(Tabela_Consulta_de_ACOMPH[Vaz_nat],Tabela_Consulta_de_ACOMPH[Data],AX$3,Tabela_Consulta_de_ACOMPH[Posto],$AP49)</f>
        <v>0</v>
      </c>
      <c r="AY49">
        <f ca="1">SUMIFS(Tabela_Consulta_de_ACOMPH[Vaz_nat],Tabela_Consulta_de_ACOMPH[Data],AY$3,Tabela_Consulta_de_ACOMPH[Posto],$AP49)</f>
        <v>0</v>
      </c>
      <c r="AZ49">
        <f ca="1">SUMIFS(Tabela_Consulta_de_ACOMPH[Vaz_nat],Tabela_Consulta_de_ACOMPH[Data],AZ$3,Tabela_Consulta_de_ACOMPH[Posto],$AP49)</f>
        <v>0</v>
      </c>
      <c r="BA49">
        <f ca="1">SUMIFS(Tabela_Consulta_de_ACOMPH[Vaz_nat],Tabela_Consulta_de_ACOMPH[Data],BA$3,Tabela_Consulta_de_ACOMPH[Posto],$AP49)</f>
        <v>0</v>
      </c>
      <c r="BB49">
        <f ca="1">SUMIFS(Tabela_Consulta_de_ACOMPH[Vaz_nat],Tabela_Consulta_de_ACOMPH[Data],BB$3,Tabela_Consulta_de_ACOMPH[Posto],$AP49)</f>
        <v>0</v>
      </c>
      <c r="BC49">
        <f ca="1">SUMIFS(Tabela_Consulta_de_ACOMPH[Vaz_nat],Tabela_Consulta_de_ACOMPH[Data],BC$3,Tabela_Consulta_de_ACOMPH[Posto],$AP49)</f>
        <v>0</v>
      </c>
      <c r="BE49">
        <v>46</v>
      </c>
      <c r="BG49">
        <f ca="1">SUMIFS(Tabela_Consulta_RDH[Column3],Tabela_Consulta_RDH[Column1],BG$3,Tabela_Consulta_RDH[Column2],$BE49)</f>
        <v>0</v>
      </c>
      <c r="BH49">
        <f ca="1">SUMIFS(Tabela_Consulta_RDH[Column3],Tabela_Consulta_RDH[Column1],BH$3,Tabela_Consulta_RDH[Column2],$BE49)</f>
        <v>0</v>
      </c>
      <c r="BI49">
        <f ca="1">SUMIFS(Tabela_Consulta_RDH[Column3],Tabela_Consulta_RDH[Column1],BI$3,Tabela_Consulta_RDH[Column2],$BE49)</f>
        <v>0</v>
      </c>
      <c r="BJ49">
        <f ca="1">SUMIFS(Tabela_Consulta_RDH[Column3],Tabela_Consulta_RDH[Column1],BJ$3,Tabela_Consulta_RDH[Column2],$BE49)</f>
        <v>0</v>
      </c>
      <c r="BK49">
        <f ca="1">SUMIFS(Tabela_Consulta_RDH[Column3],Tabela_Consulta_RDH[Column1],BK$3,Tabela_Consulta_RDH[Column2],$BE49)</f>
        <v>0</v>
      </c>
      <c r="BL49">
        <f ca="1">SUMIFS(Tabela_Consulta_RDH[Column3],Tabela_Consulta_RDH[Column1],BL$3,Tabela_Consulta_RDH[Column2],$BE49)</f>
        <v>0</v>
      </c>
      <c r="BM49">
        <f ca="1">SUMIFS(Tabela_Consulta_RDH[Column3],Tabela_Consulta_RDH[Column1],BM$3,Tabela_Consulta_RDH[Column2],$BE49)</f>
        <v>0</v>
      </c>
      <c r="BN49">
        <f ca="1">SUMIFS(Tabela_Consulta_RDH[Column3],Tabela_Consulta_RDH[Column1],BN$3,Tabela_Consulta_RDH[Column2],$BE49)</f>
        <v>0</v>
      </c>
      <c r="BO49">
        <f ca="1">SUMIFS(Tabela_Consulta_RDH[Column3],Tabela_Consulta_RDH[Column1],BO$3,Tabela_Consulta_RDH[Column2],$BE49)</f>
        <v>0</v>
      </c>
      <c r="BP49">
        <f ca="1">SUMIFS(Tabela_Consulta_RDH[Column3],Tabela_Consulta_RDH[Column1],BP$3,Tabela_Consulta_RDH[Column2],$BE49)</f>
        <v>0</v>
      </c>
      <c r="BQ49">
        <f ca="1">SUMIFS(Tabela_Consulta_RDH[Column3],Tabela_Consulta_RDH[Column1],BQ$3,Tabela_Consulta_RDH[Column2],$BE49)</f>
        <v>0</v>
      </c>
      <c r="BR49">
        <f ca="1">SUMIFS(Tabela_Consulta_RDH[Column3],Tabela_Consulta_RDH[Column1],BR$3,Tabela_Consulta_RDH[Column2],$BE49)</f>
        <v>0</v>
      </c>
    </row>
    <row r="50" spans="3:70" x14ac:dyDescent="0.25">
      <c r="AI50" s="406"/>
      <c r="AN50" s="406"/>
      <c r="AP50">
        <v>47</v>
      </c>
      <c r="AR50">
        <f ca="1">SUMIFS(Tabela_Consulta_de_ACOMPH[Vaz_nat],Tabela_Consulta_de_ACOMPH[Data],AR$3,Tabela_Consulta_de_ACOMPH[Posto],$AP50)</f>
        <v>0</v>
      </c>
      <c r="AS50">
        <f ca="1">SUMIFS(Tabela_Consulta_de_ACOMPH[Vaz_nat],Tabela_Consulta_de_ACOMPH[Data],AS$3,Tabela_Consulta_de_ACOMPH[Posto],$AP50)</f>
        <v>0</v>
      </c>
      <c r="AT50">
        <f ca="1">SUMIFS(Tabela_Consulta_de_ACOMPH[Vaz_nat],Tabela_Consulta_de_ACOMPH[Data],AT$3,Tabela_Consulta_de_ACOMPH[Posto],$AP50)</f>
        <v>0</v>
      </c>
      <c r="AU50">
        <f ca="1">SUMIFS(Tabela_Consulta_de_ACOMPH[Vaz_nat],Tabela_Consulta_de_ACOMPH[Data],AU$3,Tabela_Consulta_de_ACOMPH[Posto],$AP50)</f>
        <v>0</v>
      </c>
      <c r="AV50">
        <f ca="1">SUMIFS(Tabela_Consulta_de_ACOMPH[Vaz_nat],Tabela_Consulta_de_ACOMPH[Data],AV$3,Tabela_Consulta_de_ACOMPH[Posto],$AP50)</f>
        <v>0</v>
      </c>
      <c r="AW50">
        <f ca="1">SUMIFS(Tabela_Consulta_de_ACOMPH[Vaz_nat],Tabela_Consulta_de_ACOMPH[Data],AW$3,Tabela_Consulta_de_ACOMPH[Posto],$AP50)</f>
        <v>0</v>
      </c>
      <c r="AX50">
        <f ca="1">SUMIFS(Tabela_Consulta_de_ACOMPH[Vaz_nat],Tabela_Consulta_de_ACOMPH[Data],AX$3,Tabela_Consulta_de_ACOMPH[Posto],$AP50)</f>
        <v>0</v>
      </c>
      <c r="AY50">
        <f ca="1">SUMIFS(Tabela_Consulta_de_ACOMPH[Vaz_nat],Tabela_Consulta_de_ACOMPH[Data],AY$3,Tabela_Consulta_de_ACOMPH[Posto],$AP50)</f>
        <v>0</v>
      </c>
      <c r="AZ50">
        <f ca="1">SUMIFS(Tabela_Consulta_de_ACOMPH[Vaz_nat],Tabela_Consulta_de_ACOMPH[Data],AZ$3,Tabela_Consulta_de_ACOMPH[Posto],$AP50)</f>
        <v>0</v>
      </c>
      <c r="BA50">
        <f ca="1">SUMIFS(Tabela_Consulta_de_ACOMPH[Vaz_nat],Tabela_Consulta_de_ACOMPH[Data],BA$3,Tabela_Consulta_de_ACOMPH[Posto],$AP50)</f>
        <v>0</v>
      </c>
      <c r="BB50">
        <f ca="1">SUMIFS(Tabela_Consulta_de_ACOMPH[Vaz_nat],Tabela_Consulta_de_ACOMPH[Data],BB$3,Tabela_Consulta_de_ACOMPH[Posto],$AP50)</f>
        <v>0</v>
      </c>
      <c r="BC50">
        <f ca="1">SUMIFS(Tabela_Consulta_de_ACOMPH[Vaz_nat],Tabela_Consulta_de_ACOMPH[Data],BC$3,Tabela_Consulta_de_ACOMPH[Posto],$AP50)</f>
        <v>0</v>
      </c>
      <c r="BE50">
        <v>47</v>
      </c>
      <c r="BG50">
        <f ca="1">SUMIFS(Tabela_Consulta_RDH[Column3],Tabela_Consulta_RDH[Column1],BG$3,Tabela_Consulta_RDH[Column2],$BE50)</f>
        <v>0</v>
      </c>
      <c r="BH50">
        <f ca="1">SUMIFS(Tabela_Consulta_RDH[Column3],Tabela_Consulta_RDH[Column1],BH$3,Tabela_Consulta_RDH[Column2],$BE50)</f>
        <v>0</v>
      </c>
      <c r="BI50">
        <f ca="1">SUMIFS(Tabela_Consulta_RDH[Column3],Tabela_Consulta_RDH[Column1],BI$3,Tabela_Consulta_RDH[Column2],$BE50)</f>
        <v>0</v>
      </c>
      <c r="BJ50">
        <f ca="1">SUMIFS(Tabela_Consulta_RDH[Column3],Tabela_Consulta_RDH[Column1],BJ$3,Tabela_Consulta_RDH[Column2],$BE50)</f>
        <v>0</v>
      </c>
      <c r="BK50">
        <f ca="1">SUMIFS(Tabela_Consulta_RDH[Column3],Tabela_Consulta_RDH[Column1],BK$3,Tabela_Consulta_RDH[Column2],$BE50)</f>
        <v>0</v>
      </c>
      <c r="BL50">
        <f ca="1">SUMIFS(Tabela_Consulta_RDH[Column3],Tabela_Consulta_RDH[Column1],BL$3,Tabela_Consulta_RDH[Column2],$BE50)</f>
        <v>0</v>
      </c>
      <c r="BM50">
        <f ca="1">SUMIFS(Tabela_Consulta_RDH[Column3],Tabela_Consulta_RDH[Column1],BM$3,Tabela_Consulta_RDH[Column2],$BE50)</f>
        <v>0</v>
      </c>
      <c r="BN50">
        <f ca="1">SUMIFS(Tabela_Consulta_RDH[Column3],Tabela_Consulta_RDH[Column1],BN$3,Tabela_Consulta_RDH[Column2],$BE50)</f>
        <v>0</v>
      </c>
      <c r="BO50">
        <f ca="1">SUMIFS(Tabela_Consulta_RDH[Column3],Tabela_Consulta_RDH[Column1],BO$3,Tabela_Consulta_RDH[Column2],$BE50)</f>
        <v>0</v>
      </c>
      <c r="BP50">
        <f ca="1">SUMIFS(Tabela_Consulta_RDH[Column3],Tabela_Consulta_RDH[Column1],BP$3,Tabela_Consulta_RDH[Column2],$BE50)</f>
        <v>0</v>
      </c>
      <c r="BQ50">
        <f ca="1">SUMIFS(Tabela_Consulta_RDH[Column3],Tabela_Consulta_RDH[Column1],BQ$3,Tabela_Consulta_RDH[Column2],$BE50)</f>
        <v>0</v>
      </c>
      <c r="BR50">
        <f ca="1">SUMIFS(Tabela_Consulta_RDH[Column3],Tabela_Consulta_RDH[Column1],BR$3,Tabela_Consulta_RDH[Column2],$BE50)</f>
        <v>0</v>
      </c>
    </row>
    <row r="51" spans="3:70" x14ac:dyDescent="0.25">
      <c r="AI51" s="406"/>
      <c r="AN51" s="406"/>
      <c r="AP51">
        <v>48</v>
      </c>
      <c r="AR51">
        <f ca="1">SUMIFS(Tabela_Consulta_de_ACOMPH[Vaz_nat],Tabela_Consulta_de_ACOMPH[Data],AR$3,Tabela_Consulta_de_ACOMPH[Posto],$AP51)</f>
        <v>0</v>
      </c>
      <c r="AS51">
        <f ca="1">SUMIFS(Tabela_Consulta_de_ACOMPH[Vaz_nat],Tabela_Consulta_de_ACOMPH[Data],AS$3,Tabela_Consulta_de_ACOMPH[Posto],$AP51)</f>
        <v>0</v>
      </c>
      <c r="AT51">
        <f ca="1">SUMIFS(Tabela_Consulta_de_ACOMPH[Vaz_nat],Tabela_Consulta_de_ACOMPH[Data],AT$3,Tabela_Consulta_de_ACOMPH[Posto],$AP51)</f>
        <v>0</v>
      </c>
      <c r="AU51">
        <f ca="1">SUMIFS(Tabela_Consulta_de_ACOMPH[Vaz_nat],Tabela_Consulta_de_ACOMPH[Data],AU$3,Tabela_Consulta_de_ACOMPH[Posto],$AP51)</f>
        <v>0</v>
      </c>
      <c r="AV51">
        <f ca="1">SUMIFS(Tabela_Consulta_de_ACOMPH[Vaz_nat],Tabela_Consulta_de_ACOMPH[Data],AV$3,Tabela_Consulta_de_ACOMPH[Posto],$AP51)</f>
        <v>0</v>
      </c>
      <c r="AW51">
        <f ca="1">SUMIFS(Tabela_Consulta_de_ACOMPH[Vaz_nat],Tabela_Consulta_de_ACOMPH[Data],AW$3,Tabela_Consulta_de_ACOMPH[Posto],$AP51)</f>
        <v>0</v>
      </c>
      <c r="AX51">
        <f ca="1">SUMIFS(Tabela_Consulta_de_ACOMPH[Vaz_nat],Tabela_Consulta_de_ACOMPH[Data],AX$3,Tabela_Consulta_de_ACOMPH[Posto],$AP51)</f>
        <v>0</v>
      </c>
      <c r="AY51">
        <f ca="1">SUMIFS(Tabela_Consulta_de_ACOMPH[Vaz_nat],Tabela_Consulta_de_ACOMPH[Data],AY$3,Tabela_Consulta_de_ACOMPH[Posto],$AP51)</f>
        <v>0</v>
      </c>
      <c r="AZ51">
        <f ca="1">SUMIFS(Tabela_Consulta_de_ACOMPH[Vaz_nat],Tabela_Consulta_de_ACOMPH[Data],AZ$3,Tabela_Consulta_de_ACOMPH[Posto],$AP51)</f>
        <v>0</v>
      </c>
      <c r="BA51">
        <f ca="1">SUMIFS(Tabela_Consulta_de_ACOMPH[Vaz_nat],Tabela_Consulta_de_ACOMPH[Data],BA$3,Tabela_Consulta_de_ACOMPH[Posto],$AP51)</f>
        <v>0</v>
      </c>
      <c r="BB51">
        <f ca="1">SUMIFS(Tabela_Consulta_de_ACOMPH[Vaz_nat],Tabela_Consulta_de_ACOMPH[Data],BB$3,Tabela_Consulta_de_ACOMPH[Posto],$AP51)</f>
        <v>0</v>
      </c>
      <c r="BC51">
        <f ca="1">SUMIFS(Tabela_Consulta_de_ACOMPH[Vaz_nat],Tabela_Consulta_de_ACOMPH[Data],BC$3,Tabela_Consulta_de_ACOMPH[Posto],$AP51)</f>
        <v>0</v>
      </c>
      <c r="BE51">
        <v>48</v>
      </c>
      <c r="BG51">
        <f ca="1">SUMIFS(Tabela_Consulta_RDH[Column3],Tabela_Consulta_RDH[Column1],BG$3,Tabela_Consulta_RDH[Column2],$BE51)</f>
        <v>0</v>
      </c>
      <c r="BH51">
        <f ca="1">SUMIFS(Tabela_Consulta_RDH[Column3],Tabela_Consulta_RDH[Column1],BH$3,Tabela_Consulta_RDH[Column2],$BE51)</f>
        <v>0</v>
      </c>
      <c r="BI51">
        <f ca="1">SUMIFS(Tabela_Consulta_RDH[Column3],Tabela_Consulta_RDH[Column1],BI$3,Tabela_Consulta_RDH[Column2],$BE51)</f>
        <v>0</v>
      </c>
      <c r="BJ51">
        <f ca="1">SUMIFS(Tabela_Consulta_RDH[Column3],Tabela_Consulta_RDH[Column1],BJ$3,Tabela_Consulta_RDH[Column2],$BE51)</f>
        <v>0</v>
      </c>
      <c r="BK51">
        <f ca="1">SUMIFS(Tabela_Consulta_RDH[Column3],Tabela_Consulta_RDH[Column1],BK$3,Tabela_Consulta_RDH[Column2],$BE51)</f>
        <v>0</v>
      </c>
      <c r="BL51">
        <f ca="1">SUMIFS(Tabela_Consulta_RDH[Column3],Tabela_Consulta_RDH[Column1],BL$3,Tabela_Consulta_RDH[Column2],$BE51)</f>
        <v>0</v>
      </c>
      <c r="BM51">
        <f ca="1">SUMIFS(Tabela_Consulta_RDH[Column3],Tabela_Consulta_RDH[Column1],BM$3,Tabela_Consulta_RDH[Column2],$BE51)</f>
        <v>0</v>
      </c>
      <c r="BN51">
        <f ca="1">SUMIFS(Tabela_Consulta_RDH[Column3],Tabela_Consulta_RDH[Column1],BN$3,Tabela_Consulta_RDH[Column2],$BE51)</f>
        <v>0</v>
      </c>
      <c r="BO51">
        <f ca="1">SUMIFS(Tabela_Consulta_RDH[Column3],Tabela_Consulta_RDH[Column1],BO$3,Tabela_Consulta_RDH[Column2],$BE51)</f>
        <v>0</v>
      </c>
      <c r="BP51">
        <f ca="1">SUMIFS(Tabela_Consulta_RDH[Column3],Tabela_Consulta_RDH[Column1],BP$3,Tabela_Consulta_RDH[Column2],$BE51)</f>
        <v>0</v>
      </c>
      <c r="BQ51">
        <f ca="1">SUMIFS(Tabela_Consulta_RDH[Column3],Tabela_Consulta_RDH[Column1],BQ$3,Tabela_Consulta_RDH[Column2],$BE51)</f>
        <v>0</v>
      </c>
      <c r="BR51">
        <f ca="1">SUMIFS(Tabela_Consulta_RDH[Column3],Tabela_Consulta_RDH[Column1],BR$3,Tabela_Consulta_RDH[Column2],$BE51)</f>
        <v>0</v>
      </c>
    </row>
    <row r="52" spans="3:70" x14ac:dyDescent="0.25">
      <c r="AI52" s="406"/>
      <c r="AN52" s="406"/>
      <c r="AP52">
        <v>49</v>
      </c>
      <c r="AR52">
        <f ca="1">SUMIFS(Tabela_Consulta_de_ACOMPH[Vaz_nat],Tabela_Consulta_de_ACOMPH[Data],AR$3,Tabela_Consulta_de_ACOMPH[Posto],$AP52)</f>
        <v>0</v>
      </c>
      <c r="AS52">
        <f ca="1">SUMIFS(Tabela_Consulta_de_ACOMPH[Vaz_nat],Tabela_Consulta_de_ACOMPH[Data],AS$3,Tabela_Consulta_de_ACOMPH[Posto],$AP52)</f>
        <v>0</v>
      </c>
      <c r="AT52">
        <f ca="1">SUMIFS(Tabela_Consulta_de_ACOMPH[Vaz_nat],Tabela_Consulta_de_ACOMPH[Data],AT$3,Tabela_Consulta_de_ACOMPH[Posto],$AP52)</f>
        <v>0</v>
      </c>
      <c r="AU52">
        <f ca="1">SUMIFS(Tabela_Consulta_de_ACOMPH[Vaz_nat],Tabela_Consulta_de_ACOMPH[Data],AU$3,Tabela_Consulta_de_ACOMPH[Posto],$AP52)</f>
        <v>0</v>
      </c>
      <c r="AV52">
        <f ca="1">SUMIFS(Tabela_Consulta_de_ACOMPH[Vaz_nat],Tabela_Consulta_de_ACOMPH[Data],AV$3,Tabela_Consulta_de_ACOMPH[Posto],$AP52)</f>
        <v>0</v>
      </c>
      <c r="AW52">
        <f ca="1">SUMIFS(Tabela_Consulta_de_ACOMPH[Vaz_nat],Tabela_Consulta_de_ACOMPH[Data],AW$3,Tabela_Consulta_de_ACOMPH[Posto],$AP52)</f>
        <v>0</v>
      </c>
      <c r="AX52">
        <f ca="1">SUMIFS(Tabela_Consulta_de_ACOMPH[Vaz_nat],Tabela_Consulta_de_ACOMPH[Data],AX$3,Tabela_Consulta_de_ACOMPH[Posto],$AP52)</f>
        <v>0</v>
      </c>
      <c r="AY52">
        <f ca="1">SUMIFS(Tabela_Consulta_de_ACOMPH[Vaz_nat],Tabela_Consulta_de_ACOMPH[Data],AY$3,Tabela_Consulta_de_ACOMPH[Posto],$AP52)</f>
        <v>0</v>
      </c>
      <c r="AZ52">
        <f ca="1">SUMIFS(Tabela_Consulta_de_ACOMPH[Vaz_nat],Tabela_Consulta_de_ACOMPH[Data],AZ$3,Tabela_Consulta_de_ACOMPH[Posto],$AP52)</f>
        <v>0</v>
      </c>
      <c r="BA52">
        <f ca="1">SUMIFS(Tabela_Consulta_de_ACOMPH[Vaz_nat],Tabela_Consulta_de_ACOMPH[Data],BA$3,Tabela_Consulta_de_ACOMPH[Posto],$AP52)</f>
        <v>0</v>
      </c>
      <c r="BB52">
        <f ca="1">SUMIFS(Tabela_Consulta_de_ACOMPH[Vaz_nat],Tabela_Consulta_de_ACOMPH[Data],BB$3,Tabela_Consulta_de_ACOMPH[Posto],$AP52)</f>
        <v>0</v>
      </c>
      <c r="BC52">
        <f ca="1">SUMIFS(Tabela_Consulta_de_ACOMPH[Vaz_nat],Tabela_Consulta_de_ACOMPH[Data],BC$3,Tabela_Consulta_de_ACOMPH[Posto],$AP52)</f>
        <v>0</v>
      </c>
      <c r="BE52">
        <v>49</v>
      </c>
      <c r="BG52">
        <f ca="1">SUMIFS(Tabela_Consulta_RDH[Column3],Tabela_Consulta_RDH[Column1],BG$3,Tabela_Consulta_RDH[Column2],$BE52)</f>
        <v>0</v>
      </c>
      <c r="BH52">
        <f ca="1">SUMIFS(Tabela_Consulta_RDH[Column3],Tabela_Consulta_RDH[Column1],BH$3,Tabela_Consulta_RDH[Column2],$BE52)</f>
        <v>0</v>
      </c>
      <c r="BI52">
        <f ca="1">SUMIFS(Tabela_Consulta_RDH[Column3],Tabela_Consulta_RDH[Column1],BI$3,Tabela_Consulta_RDH[Column2],$BE52)</f>
        <v>0</v>
      </c>
      <c r="BJ52">
        <f ca="1">SUMIFS(Tabela_Consulta_RDH[Column3],Tabela_Consulta_RDH[Column1],BJ$3,Tabela_Consulta_RDH[Column2],$BE52)</f>
        <v>0</v>
      </c>
      <c r="BK52">
        <f ca="1">SUMIFS(Tabela_Consulta_RDH[Column3],Tabela_Consulta_RDH[Column1],BK$3,Tabela_Consulta_RDH[Column2],$BE52)</f>
        <v>0</v>
      </c>
      <c r="BL52">
        <f ca="1">SUMIFS(Tabela_Consulta_RDH[Column3],Tabela_Consulta_RDH[Column1],BL$3,Tabela_Consulta_RDH[Column2],$BE52)</f>
        <v>0</v>
      </c>
      <c r="BM52">
        <f ca="1">SUMIFS(Tabela_Consulta_RDH[Column3],Tabela_Consulta_RDH[Column1],BM$3,Tabela_Consulta_RDH[Column2],$BE52)</f>
        <v>0</v>
      </c>
      <c r="BN52">
        <f ca="1">SUMIFS(Tabela_Consulta_RDH[Column3],Tabela_Consulta_RDH[Column1],BN$3,Tabela_Consulta_RDH[Column2],$BE52)</f>
        <v>0</v>
      </c>
      <c r="BO52">
        <f ca="1">SUMIFS(Tabela_Consulta_RDH[Column3],Tabela_Consulta_RDH[Column1],BO$3,Tabela_Consulta_RDH[Column2],$BE52)</f>
        <v>0</v>
      </c>
      <c r="BP52">
        <f ca="1">SUMIFS(Tabela_Consulta_RDH[Column3],Tabela_Consulta_RDH[Column1],BP$3,Tabela_Consulta_RDH[Column2],$BE52)</f>
        <v>0</v>
      </c>
      <c r="BQ52">
        <f ca="1">SUMIFS(Tabela_Consulta_RDH[Column3],Tabela_Consulta_RDH[Column1],BQ$3,Tabela_Consulta_RDH[Column2],$BE52)</f>
        <v>0</v>
      </c>
      <c r="BR52">
        <f ca="1">SUMIFS(Tabela_Consulta_RDH[Column3],Tabela_Consulta_RDH[Column1],BR$3,Tabela_Consulta_RDH[Column2],$BE52)</f>
        <v>0</v>
      </c>
    </row>
    <row r="53" spans="3:70" x14ac:dyDescent="0.25">
      <c r="AI53" s="406"/>
      <c r="AN53" s="406"/>
      <c r="AP53">
        <v>50</v>
      </c>
      <c r="AR53">
        <f ca="1">SUMIFS(Tabela_Consulta_de_ACOMPH[Vaz_nat],Tabela_Consulta_de_ACOMPH[Data],AR$3,Tabela_Consulta_de_ACOMPH[Posto],$AP53)</f>
        <v>0</v>
      </c>
      <c r="AS53">
        <f ca="1">SUMIFS(Tabela_Consulta_de_ACOMPH[Vaz_nat],Tabela_Consulta_de_ACOMPH[Data],AS$3,Tabela_Consulta_de_ACOMPH[Posto],$AP53)</f>
        <v>0</v>
      </c>
      <c r="AT53">
        <f ca="1">SUMIFS(Tabela_Consulta_de_ACOMPH[Vaz_nat],Tabela_Consulta_de_ACOMPH[Data],AT$3,Tabela_Consulta_de_ACOMPH[Posto],$AP53)</f>
        <v>0</v>
      </c>
      <c r="AU53">
        <f ca="1">SUMIFS(Tabela_Consulta_de_ACOMPH[Vaz_nat],Tabela_Consulta_de_ACOMPH[Data],AU$3,Tabela_Consulta_de_ACOMPH[Posto],$AP53)</f>
        <v>0</v>
      </c>
      <c r="AV53">
        <f ca="1">SUMIFS(Tabela_Consulta_de_ACOMPH[Vaz_nat],Tabela_Consulta_de_ACOMPH[Data],AV$3,Tabela_Consulta_de_ACOMPH[Posto],$AP53)</f>
        <v>0</v>
      </c>
      <c r="AW53">
        <f ca="1">SUMIFS(Tabela_Consulta_de_ACOMPH[Vaz_nat],Tabela_Consulta_de_ACOMPH[Data],AW$3,Tabela_Consulta_de_ACOMPH[Posto],$AP53)</f>
        <v>0</v>
      </c>
      <c r="AX53">
        <f ca="1">SUMIFS(Tabela_Consulta_de_ACOMPH[Vaz_nat],Tabela_Consulta_de_ACOMPH[Data],AX$3,Tabela_Consulta_de_ACOMPH[Posto],$AP53)</f>
        <v>0</v>
      </c>
      <c r="AY53">
        <f ca="1">SUMIFS(Tabela_Consulta_de_ACOMPH[Vaz_nat],Tabela_Consulta_de_ACOMPH[Data],AY$3,Tabela_Consulta_de_ACOMPH[Posto],$AP53)</f>
        <v>0</v>
      </c>
      <c r="AZ53">
        <f ca="1">SUMIFS(Tabela_Consulta_de_ACOMPH[Vaz_nat],Tabela_Consulta_de_ACOMPH[Data],AZ$3,Tabela_Consulta_de_ACOMPH[Posto],$AP53)</f>
        <v>0</v>
      </c>
      <c r="BA53">
        <f ca="1">SUMIFS(Tabela_Consulta_de_ACOMPH[Vaz_nat],Tabela_Consulta_de_ACOMPH[Data],BA$3,Tabela_Consulta_de_ACOMPH[Posto],$AP53)</f>
        <v>0</v>
      </c>
      <c r="BB53">
        <f ca="1">SUMIFS(Tabela_Consulta_de_ACOMPH[Vaz_nat],Tabela_Consulta_de_ACOMPH[Data],BB$3,Tabela_Consulta_de_ACOMPH[Posto],$AP53)</f>
        <v>0</v>
      </c>
      <c r="BC53">
        <f ca="1">SUMIFS(Tabela_Consulta_de_ACOMPH[Vaz_nat],Tabela_Consulta_de_ACOMPH[Data],BC$3,Tabela_Consulta_de_ACOMPH[Posto],$AP53)</f>
        <v>0</v>
      </c>
      <c r="BE53">
        <v>50</v>
      </c>
      <c r="BG53">
        <f ca="1">SUMIFS(Tabela_Consulta_RDH[Column3],Tabela_Consulta_RDH[Column1],BG$3,Tabela_Consulta_RDH[Column2],$BE53)</f>
        <v>0</v>
      </c>
      <c r="BH53">
        <f ca="1">SUMIFS(Tabela_Consulta_RDH[Column3],Tabela_Consulta_RDH[Column1],BH$3,Tabela_Consulta_RDH[Column2],$BE53)</f>
        <v>0</v>
      </c>
      <c r="BI53">
        <f ca="1">SUMIFS(Tabela_Consulta_RDH[Column3],Tabela_Consulta_RDH[Column1],BI$3,Tabela_Consulta_RDH[Column2],$BE53)</f>
        <v>0</v>
      </c>
      <c r="BJ53">
        <f ca="1">SUMIFS(Tabela_Consulta_RDH[Column3],Tabela_Consulta_RDH[Column1],BJ$3,Tabela_Consulta_RDH[Column2],$BE53)</f>
        <v>0</v>
      </c>
      <c r="BK53">
        <f ca="1">SUMIFS(Tabela_Consulta_RDH[Column3],Tabela_Consulta_RDH[Column1],BK$3,Tabela_Consulta_RDH[Column2],$BE53)</f>
        <v>0</v>
      </c>
      <c r="BL53">
        <f ca="1">SUMIFS(Tabela_Consulta_RDH[Column3],Tabela_Consulta_RDH[Column1],BL$3,Tabela_Consulta_RDH[Column2],$BE53)</f>
        <v>0</v>
      </c>
      <c r="BM53">
        <f ca="1">SUMIFS(Tabela_Consulta_RDH[Column3],Tabela_Consulta_RDH[Column1],BM$3,Tabela_Consulta_RDH[Column2],$BE53)</f>
        <v>0</v>
      </c>
      <c r="BN53">
        <f ca="1">SUMIFS(Tabela_Consulta_RDH[Column3],Tabela_Consulta_RDH[Column1],BN$3,Tabela_Consulta_RDH[Column2],$BE53)</f>
        <v>0</v>
      </c>
      <c r="BO53">
        <f ca="1">SUMIFS(Tabela_Consulta_RDH[Column3],Tabela_Consulta_RDH[Column1],BO$3,Tabela_Consulta_RDH[Column2],$BE53)</f>
        <v>0</v>
      </c>
      <c r="BP53">
        <f ca="1">SUMIFS(Tabela_Consulta_RDH[Column3],Tabela_Consulta_RDH[Column1],BP$3,Tabela_Consulta_RDH[Column2],$BE53)</f>
        <v>0</v>
      </c>
      <c r="BQ53">
        <f ca="1">SUMIFS(Tabela_Consulta_RDH[Column3],Tabela_Consulta_RDH[Column1],BQ$3,Tabela_Consulta_RDH[Column2],$BE53)</f>
        <v>0</v>
      </c>
      <c r="BR53">
        <f ca="1">SUMIFS(Tabela_Consulta_RDH[Column3],Tabela_Consulta_RDH[Column1],BR$3,Tabela_Consulta_RDH[Column2],$BE53)</f>
        <v>0</v>
      </c>
    </row>
    <row r="54" spans="3:70" x14ac:dyDescent="0.25">
      <c r="AI54" s="406"/>
      <c r="AN54" s="406"/>
      <c r="AP54">
        <v>51</v>
      </c>
      <c r="AR54">
        <f ca="1">SUMIFS(Tabela_Consulta_de_ACOMPH[Vaz_nat],Tabela_Consulta_de_ACOMPH[Data],AR$3,Tabela_Consulta_de_ACOMPH[Posto],$AP54)</f>
        <v>0</v>
      </c>
      <c r="AS54">
        <f ca="1">SUMIFS(Tabela_Consulta_de_ACOMPH[Vaz_nat],Tabela_Consulta_de_ACOMPH[Data],AS$3,Tabela_Consulta_de_ACOMPH[Posto],$AP54)</f>
        <v>0</v>
      </c>
      <c r="AT54">
        <f ca="1">SUMIFS(Tabela_Consulta_de_ACOMPH[Vaz_nat],Tabela_Consulta_de_ACOMPH[Data],AT$3,Tabela_Consulta_de_ACOMPH[Posto],$AP54)</f>
        <v>0</v>
      </c>
      <c r="AU54">
        <f ca="1">SUMIFS(Tabela_Consulta_de_ACOMPH[Vaz_nat],Tabela_Consulta_de_ACOMPH[Data],AU$3,Tabela_Consulta_de_ACOMPH[Posto],$AP54)</f>
        <v>0</v>
      </c>
      <c r="AV54">
        <f ca="1">SUMIFS(Tabela_Consulta_de_ACOMPH[Vaz_nat],Tabela_Consulta_de_ACOMPH[Data],AV$3,Tabela_Consulta_de_ACOMPH[Posto],$AP54)</f>
        <v>0</v>
      </c>
      <c r="AW54">
        <f ca="1">SUMIFS(Tabela_Consulta_de_ACOMPH[Vaz_nat],Tabela_Consulta_de_ACOMPH[Data],AW$3,Tabela_Consulta_de_ACOMPH[Posto],$AP54)</f>
        <v>0</v>
      </c>
      <c r="AX54">
        <f ca="1">SUMIFS(Tabela_Consulta_de_ACOMPH[Vaz_nat],Tabela_Consulta_de_ACOMPH[Data],AX$3,Tabela_Consulta_de_ACOMPH[Posto],$AP54)</f>
        <v>0</v>
      </c>
      <c r="AY54">
        <f ca="1">SUMIFS(Tabela_Consulta_de_ACOMPH[Vaz_nat],Tabela_Consulta_de_ACOMPH[Data],AY$3,Tabela_Consulta_de_ACOMPH[Posto],$AP54)</f>
        <v>0</v>
      </c>
      <c r="AZ54">
        <f ca="1">SUMIFS(Tabela_Consulta_de_ACOMPH[Vaz_nat],Tabela_Consulta_de_ACOMPH[Data],AZ$3,Tabela_Consulta_de_ACOMPH[Posto],$AP54)</f>
        <v>0</v>
      </c>
      <c r="BA54">
        <f ca="1">SUMIFS(Tabela_Consulta_de_ACOMPH[Vaz_nat],Tabela_Consulta_de_ACOMPH[Data],BA$3,Tabela_Consulta_de_ACOMPH[Posto],$AP54)</f>
        <v>0</v>
      </c>
      <c r="BB54">
        <f ca="1">SUMIFS(Tabela_Consulta_de_ACOMPH[Vaz_nat],Tabela_Consulta_de_ACOMPH[Data],BB$3,Tabela_Consulta_de_ACOMPH[Posto],$AP54)</f>
        <v>0</v>
      </c>
      <c r="BC54">
        <f ca="1">SUMIFS(Tabela_Consulta_de_ACOMPH[Vaz_nat],Tabela_Consulta_de_ACOMPH[Data],BC$3,Tabela_Consulta_de_ACOMPH[Posto],$AP54)</f>
        <v>0</v>
      </c>
      <c r="BE54">
        <v>51</v>
      </c>
      <c r="BG54">
        <f ca="1">SUMIFS(Tabela_Consulta_RDH[Column3],Tabela_Consulta_RDH[Column1],BG$3,Tabela_Consulta_RDH[Column2],$BE54)</f>
        <v>0</v>
      </c>
      <c r="BH54">
        <f ca="1">SUMIFS(Tabela_Consulta_RDH[Column3],Tabela_Consulta_RDH[Column1],BH$3,Tabela_Consulta_RDH[Column2],$BE54)</f>
        <v>0</v>
      </c>
      <c r="BI54">
        <f ca="1">SUMIFS(Tabela_Consulta_RDH[Column3],Tabela_Consulta_RDH[Column1],BI$3,Tabela_Consulta_RDH[Column2],$BE54)</f>
        <v>0</v>
      </c>
      <c r="BJ54">
        <f ca="1">SUMIFS(Tabela_Consulta_RDH[Column3],Tabela_Consulta_RDH[Column1],BJ$3,Tabela_Consulta_RDH[Column2],$BE54)</f>
        <v>0</v>
      </c>
      <c r="BK54">
        <f ca="1">SUMIFS(Tabela_Consulta_RDH[Column3],Tabela_Consulta_RDH[Column1],BK$3,Tabela_Consulta_RDH[Column2],$BE54)</f>
        <v>0</v>
      </c>
      <c r="BL54">
        <f ca="1">SUMIFS(Tabela_Consulta_RDH[Column3],Tabela_Consulta_RDH[Column1],BL$3,Tabela_Consulta_RDH[Column2],$BE54)</f>
        <v>0</v>
      </c>
      <c r="BM54">
        <f ca="1">SUMIFS(Tabela_Consulta_RDH[Column3],Tabela_Consulta_RDH[Column1],BM$3,Tabela_Consulta_RDH[Column2],$BE54)</f>
        <v>0</v>
      </c>
      <c r="BN54">
        <f ca="1">SUMIFS(Tabela_Consulta_RDH[Column3],Tabela_Consulta_RDH[Column1],BN$3,Tabela_Consulta_RDH[Column2],$BE54)</f>
        <v>0</v>
      </c>
      <c r="BO54">
        <f ca="1">SUMIFS(Tabela_Consulta_RDH[Column3],Tabela_Consulta_RDH[Column1],BO$3,Tabela_Consulta_RDH[Column2],$BE54)</f>
        <v>0</v>
      </c>
      <c r="BP54">
        <f ca="1">SUMIFS(Tabela_Consulta_RDH[Column3],Tabela_Consulta_RDH[Column1],BP$3,Tabela_Consulta_RDH[Column2],$BE54)</f>
        <v>0</v>
      </c>
      <c r="BQ54">
        <f ca="1">SUMIFS(Tabela_Consulta_RDH[Column3],Tabela_Consulta_RDH[Column1],BQ$3,Tabela_Consulta_RDH[Column2],$BE54)</f>
        <v>0</v>
      </c>
      <c r="BR54">
        <f ca="1">SUMIFS(Tabela_Consulta_RDH[Column3],Tabela_Consulta_RDH[Column1],BR$3,Tabela_Consulta_RDH[Column2],$BE54)</f>
        <v>0</v>
      </c>
    </row>
    <row r="55" spans="3:70" x14ac:dyDescent="0.25">
      <c r="AI55" s="406"/>
      <c r="AN55" s="406"/>
      <c r="AP55">
        <v>52</v>
      </c>
      <c r="AR55">
        <f ca="1">SUMIFS(Tabela_Consulta_de_ACOMPH[Vaz_nat],Tabela_Consulta_de_ACOMPH[Data],AR$3,Tabela_Consulta_de_ACOMPH[Posto],$AP55)</f>
        <v>0</v>
      </c>
      <c r="AS55">
        <f ca="1">SUMIFS(Tabela_Consulta_de_ACOMPH[Vaz_nat],Tabela_Consulta_de_ACOMPH[Data],AS$3,Tabela_Consulta_de_ACOMPH[Posto],$AP55)</f>
        <v>0</v>
      </c>
      <c r="AT55">
        <f ca="1">SUMIFS(Tabela_Consulta_de_ACOMPH[Vaz_nat],Tabela_Consulta_de_ACOMPH[Data],AT$3,Tabela_Consulta_de_ACOMPH[Posto],$AP55)</f>
        <v>0</v>
      </c>
      <c r="AU55">
        <f ca="1">SUMIFS(Tabela_Consulta_de_ACOMPH[Vaz_nat],Tabela_Consulta_de_ACOMPH[Data],AU$3,Tabela_Consulta_de_ACOMPH[Posto],$AP55)</f>
        <v>0</v>
      </c>
      <c r="AV55">
        <f ca="1">SUMIFS(Tabela_Consulta_de_ACOMPH[Vaz_nat],Tabela_Consulta_de_ACOMPH[Data],AV$3,Tabela_Consulta_de_ACOMPH[Posto],$AP55)</f>
        <v>0</v>
      </c>
      <c r="AW55">
        <f ca="1">SUMIFS(Tabela_Consulta_de_ACOMPH[Vaz_nat],Tabela_Consulta_de_ACOMPH[Data],AW$3,Tabela_Consulta_de_ACOMPH[Posto],$AP55)</f>
        <v>0</v>
      </c>
      <c r="AX55">
        <f ca="1">SUMIFS(Tabela_Consulta_de_ACOMPH[Vaz_nat],Tabela_Consulta_de_ACOMPH[Data],AX$3,Tabela_Consulta_de_ACOMPH[Posto],$AP55)</f>
        <v>0</v>
      </c>
      <c r="AY55">
        <f ca="1">SUMIFS(Tabela_Consulta_de_ACOMPH[Vaz_nat],Tabela_Consulta_de_ACOMPH[Data],AY$3,Tabela_Consulta_de_ACOMPH[Posto],$AP55)</f>
        <v>0</v>
      </c>
      <c r="AZ55">
        <f ca="1">SUMIFS(Tabela_Consulta_de_ACOMPH[Vaz_nat],Tabela_Consulta_de_ACOMPH[Data],AZ$3,Tabela_Consulta_de_ACOMPH[Posto],$AP55)</f>
        <v>0</v>
      </c>
      <c r="BA55">
        <f ca="1">SUMIFS(Tabela_Consulta_de_ACOMPH[Vaz_nat],Tabela_Consulta_de_ACOMPH[Data],BA$3,Tabela_Consulta_de_ACOMPH[Posto],$AP55)</f>
        <v>0</v>
      </c>
      <c r="BB55">
        <f ca="1">SUMIFS(Tabela_Consulta_de_ACOMPH[Vaz_nat],Tabela_Consulta_de_ACOMPH[Data],BB$3,Tabela_Consulta_de_ACOMPH[Posto],$AP55)</f>
        <v>0</v>
      </c>
      <c r="BC55">
        <f ca="1">SUMIFS(Tabela_Consulta_de_ACOMPH[Vaz_nat],Tabela_Consulta_de_ACOMPH[Data],BC$3,Tabela_Consulta_de_ACOMPH[Posto],$AP55)</f>
        <v>0</v>
      </c>
      <c r="BE55">
        <v>52</v>
      </c>
      <c r="BG55">
        <f ca="1">SUMIFS(Tabela_Consulta_RDH[Column3],Tabela_Consulta_RDH[Column1],BG$3,Tabela_Consulta_RDH[Column2],$BE55)</f>
        <v>0</v>
      </c>
      <c r="BH55">
        <f ca="1">SUMIFS(Tabela_Consulta_RDH[Column3],Tabela_Consulta_RDH[Column1],BH$3,Tabela_Consulta_RDH[Column2],$BE55)</f>
        <v>0</v>
      </c>
      <c r="BI55">
        <f ca="1">SUMIFS(Tabela_Consulta_RDH[Column3],Tabela_Consulta_RDH[Column1],BI$3,Tabela_Consulta_RDH[Column2],$BE55)</f>
        <v>0</v>
      </c>
      <c r="BJ55">
        <f ca="1">SUMIFS(Tabela_Consulta_RDH[Column3],Tabela_Consulta_RDH[Column1],BJ$3,Tabela_Consulta_RDH[Column2],$BE55)</f>
        <v>0</v>
      </c>
      <c r="BK55">
        <f ca="1">SUMIFS(Tabela_Consulta_RDH[Column3],Tabela_Consulta_RDH[Column1],BK$3,Tabela_Consulta_RDH[Column2],$BE55)</f>
        <v>0</v>
      </c>
      <c r="BL55">
        <f ca="1">SUMIFS(Tabela_Consulta_RDH[Column3],Tabela_Consulta_RDH[Column1],BL$3,Tabela_Consulta_RDH[Column2],$BE55)</f>
        <v>0</v>
      </c>
      <c r="BM55">
        <f ca="1">SUMIFS(Tabela_Consulta_RDH[Column3],Tabela_Consulta_RDH[Column1],BM$3,Tabela_Consulta_RDH[Column2],$BE55)</f>
        <v>0</v>
      </c>
      <c r="BN55">
        <f ca="1">SUMIFS(Tabela_Consulta_RDH[Column3],Tabela_Consulta_RDH[Column1],BN$3,Tabela_Consulta_RDH[Column2],$BE55)</f>
        <v>0</v>
      </c>
      <c r="BO55">
        <f ca="1">SUMIFS(Tabela_Consulta_RDH[Column3],Tabela_Consulta_RDH[Column1],BO$3,Tabela_Consulta_RDH[Column2],$BE55)</f>
        <v>0</v>
      </c>
      <c r="BP55">
        <f ca="1">SUMIFS(Tabela_Consulta_RDH[Column3],Tabela_Consulta_RDH[Column1],BP$3,Tabela_Consulta_RDH[Column2],$BE55)</f>
        <v>0</v>
      </c>
      <c r="BQ55">
        <f ca="1">SUMIFS(Tabela_Consulta_RDH[Column3],Tabela_Consulta_RDH[Column1],BQ$3,Tabela_Consulta_RDH[Column2],$BE55)</f>
        <v>0</v>
      </c>
      <c r="BR55">
        <f ca="1">SUMIFS(Tabela_Consulta_RDH[Column3],Tabela_Consulta_RDH[Column1],BR$3,Tabela_Consulta_RDH[Column2],$BE55)</f>
        <v>0</v>
      </c>
    </row>
    <row r="56" spans="3:70" x14ac:dyDescent="0.25">
      <c r="AI56" s="406"/>
      <c r="AN56" s="406"/>
      <c r="AP56">
        <v>53</v>
      </c>
      <c r="AR56">
        <f ca="1">SUMIFS(Tabela_Consulta_de_ACOMPH[Vaz_nat],Tabela_Consulta_de_ACOMPH[Data],AR$3,Tabela_Consulta_de_ACOMPH[Posto],$AP56)</f>
        <v>0</v>
      </c>
      <c r="AS56">
        <f ca="1">SUMIFS(Tabela_Consulta_de_ACOMPH[Vaz_nat],Tabela_Consulta_de_ACOMPH[Data],AS$3,Tabela_Consulta_de_ACOMPH[Posto],$AP56)</f>
        <v>0</v>
      </c>
      <c r="AT56">
        <f ca="1">SUMIFS(Tabela_Consulta_de_ACOMPH[Vaz_nat],Tabela_Consulta_de_ACOMPH[Data],AT$3,Tabela_Consulta_de_ACOMPH[Posto],$AP56)</f>
        <v>0</v>
      </c>
      <c r="AU56">
        <f ca="1">SUMIFS(Tabela_Consulta_de_ACOMPH[Vaz_nat],Tabela_Consulta_de_ACOMPH[Data],AU$3,Tabela_Consulta_de_ACOMPH[Posto],$AP56)</f>
        <v>0</v>
      </c>
      <c r="AV56">
        <f ca="1">SUMIFS(Tabela_Consulta_de_ACOMPH[Vaz_nat],Tabela_Consulta_de_ACOMPH[Data],AV$3,Tabela_Consulta_de_ACOMPH[Posto],$AP56)</f>
        <v>0</v>
      </c>
      <c r="AW56">
        <f ca="1">SUMIFS(Tabela_Consulta_de_ACOMPH[Vaz_nat],Tabela_Consulta_de_ACOMPH[Data],AW$3,Tabela_Consulta_de_ACOMPH[Posto],$AP56)</f>
        <v>0</v>
      </c>
      <c r="AX56">
        <f ca="1">SUMIFS(Tabela_Consulta_de_ACOMPH[Vaz_nat],Tabela_Consulta_de_ACOMPH[Data],AX$3,Tabela_Consulta_de_ACOMPH[Posto],$AP56)</f>
        <v>0</v>
      </c>
      <c r="AY56">
        <f ca="1">SUMIFS(Tabela_Consulta_de_ACOMPH[Vaz_nat],Tabela_Consulta_de_ACOMPH[Data],AY$3,Tabela_Consulta_de_ACOMPH[Posto],$AP56)</f>
        <v>0</v>
      </c>
      <c r="AZ56">
        <f ca="1">SUMIFS(Tabela_Consulta_de_ACOMPH[Vaz_nat],Tabela_Consulta_de_ACOMPH[Data],AZ$3,Tabela_Consulta_de_ACOMPH[Posto],$AP56)</f>
        <v>0</v>
      </c>
      <c r="BA56">
        <f ca="1">SUMIFS(Tabela_Consulta_de_ACOMPH[Vaz_nat],Tabela_Consulta_de_ACOMPH[Data],BA$3,Tabela_Consulta_de_ACOMPH[Posto],$AP56)</f>
        <v>0</v>
      </c>
      <c r="BB56">
        <f ca="1">SUMIFS(Tabela_Consulta_de_ACOMPH[Vaz_nat],Tabela_Consulta_de_ACOMPH[Data],BB$3,Tabela_Consulta_de_ACOMPH[Posto],$AP56)</f>
        <v>0</v>
      </c>
      <c r="BC56">
        <f ca="1">SUMIFS(Tabela_Consulta_de_ACOMPH[Vaz_nat],Tabela_Consulta_de_ACOMPH[Data],BC$3,Tabela_Consulta_de_ACOMPH[Posto],$AP56)</f>
        <v>0</v>
      </c>
      <c r="BE56">
        <v>53</v>
      </c>
      <c r="BG56">
        <f ca="1">SUMIFS(Tabela_Consulta_RDH[Column3],Tabela_Consulta_RDH[Column1],BG$3,Tabela_Consulta_RDH[Column2],$BE56)</f>
        <v>0</v>
      </c>
      <c r="BH56">
        <f ca="1">SUMIFS(Tabela_Consulta_RDH[Column3],Tabela_Consulta_RDH[Column1],BH$3,Tabela_Consulta_RDH[Column2],$BE56)</f>
        <v>0</v>
      </c>
      <c r="BI56">
        <f ca="1">SUMIFS(Tabela_Consulta_RDH[Column3],Tabela_Consulta_RDH[Column1],BI$3,Tabela_Consulta_RDH[Column2],$BE56)</f>
        <v>0</v>
      </c>
      <c r="BJ56">
        <f ca="1">SUMIFS(Tabela_Consulta_RDH[Column3],Tabela_Consulta_RDH[Column1],BJ$3,Tabela_Consulta_RDH[Column2],$BE56)</f>
        <v>0</v>
      </c>
      <c r="BK56">
        <f ca="1">SUMIFS(Tabela_Consulta_RDH[Column3],Tabela_Consulta_RDH[Column1],BK$3,Tabela_Consulta_RDH[Column2],$BE56)</f>
        <v>0</v>
      </c>
      <c r="BL56">
        <f ca="1">SUMIFS(Tabela_Consulta_RDH[Column3],Tabela_Consulta_RDH[Column1],BL$3,Tabela_Consulta_RDH[Column2],$BE56)</f>
        <v>0</v>
      </c>
      <c r="BM56">
        <f ca="1">SUMIFS(Tabela_Consulta_RDH[Column3],Tabela_Consulta_RDH[Column1],BM$3,Tabela_Consulta_RDH[Column2],$BE56)</f>
        <v>0</v>
      </c>
      <c r="BN56">
        <f ca="1">SUMIFS(Tabela_Consulta_RDH[Column3],Tabela_Consulta_RDH[Column1],BN$3,Tabela_Consulta_RDH[Column2],$BE56)</f>
        <v>0</v>
      </c>
      <c r="BO56">
        <f ca="1">SUMIFS(Tabela_Consulta_RDH[Column3],Tabela_Consulta_RDH[Column1],BO$3,Tabela_Consulta_RDH[Column2],$BE56)</f>
        <v>0</v>
      </c>
      <c r="BP56">
        <f ca="1">SUMIFS(Tabela_Consulta_RDH[Column3],Tabela_Consulta_RDH[Column1],BP$3,Tabela_Consulta_RDH[Column2],$BE56)</f>
        <v>0</v>
      </c>
      <c r="BQ56">
        <f ca="1">SUMIFS(Tabela_Consulta_RDH[Column3],Tabela_Consulta_RDH[Column1],BQ$3,Tabela_Consulta_RDH[Column2],$BE56)</f>
        <v>0</v>
      </c>
      <c r="BR56">
        <f ca="1">SUMIFS(Tabela_Consulta_RDH[Column3],Tabela_Consulta_RDH[Column1],BR$3,Tabela_Consulta_RDH[Column2],$BE56)</f>
        <v>0</v>
      </c>
    </row>
    <row r="57" spans="3:70" x14ac:dyDescent="0.25">
      <c r="AI57" s="406"/>
      <c r="AN57" s="406"/>
      <c r="AP57">
        <v>54</v>
      </c>
      <c r="AR57">
        <f ca="1">SUMIFS(Tabela_Consulta_de_ACOMPH[Vaz_nat],Tabela_Consulta_de_ACOMPH[Data],AR$3,Tabela_Consulta_de_ACOMPH[Posto],$AP57)</f>
        <v>0</v>
      </c>
      <c r="AS57">
        <f ca="1">SUMIFS(Tabela_Consulta_de_ACOMPH[Vaz_nat],Tabela_Consulta_de_ACOMPH[Data],AS$3,Tabela_Consulta_de_ACOMPH[Posto],$AP57)</f>
        <v>0</v>
      </c>
      <c r="AT57">
        <f ca="1">SUMIFS(Tabela_Consulta_de_ACOMPH[Vaz_nat],Tabela_Consulta_de_ACOMPH[Data],AT$3,Tabela_Consulta_de_ACOMPH[Posto],$AP57)</f>
        <v>0</v>
      </c>
      <c r="AU57">
        <f ca="1">SUMIFS(Tabela_Consulta_de_ACOMPH[Vaz_nat],Tabela_Consulta_de_ACOMPH[Data],AU$3,Tabela_Consulta_de_ACOMPH[Posto],$AP57)</f>
        <v>0</v>
      </c>
      <c r="AV57">
        <f ca="1">SUMIFS(Tabela_Consulta_de_ACOMPH[Vaz_nat],Tabela_Consulta_de_ACOMPH[Data],AV$3,Tabela_Consulta_de_ACOMPH[Posto],$AP57)</f>
        <v>0</v>
      </c>
      <c r="AW57">
        <f ca="1">SUMIFS(Tabela_Consulta_de_ACOMPH[Vaz_nat],Tabela_Consulta_de_ACOMPH[Data],AW$3,Tabela_Consulta_de_ACOMPH[Posto],$AP57)</f>
        <v>0</v>
      </c>
      <c r="AX57">
        <f ca="1">SUMIFS(Tabela_Consulta_de_ACOMPH[Vaz_nat],Tabela_Consulta_de_ACOMPH[Data],AX$3,Tabela_Consulta_de_ACOMPH[Posto],$AP57)</f>
        <v>0</v>
      </c>
      <c r="AY57">
        <f ca="1">SUMIFS(Tabela_Consulta_de_ACOMPH[Vaz_nat],Tabela_Consulta_de_ACOMPH[Data],AY$3,Tabela_Consulta_de_ACOMPH[Posto],$AP57)</f>
        <v>0</v>
      </c>
      <c r="AZ57">
        <f ca="1">SUMIFS(Tabela_Consulta_de_ACOMPH[Vaz_nat],Tabela_Consulta_de_ACOMPH[Data],AZ$3,Tabela_Consulta_de_ACOMPH[Posto],$AP57)</f>
        <v>0</v>
      </c>
      <c r="BA57">
        <f ca="1">SUMIFS(Tabela_Consulta_de_ACOMPH[Vaz_nat],Tabela_Consulta_de_ACOMPH[Data],BA$3,Tabela_Consulta_de_ACOMPH[Posto],$AP57)</f>
        <v>0</v>
      </c>
      <c r="BB57">
        <f ca="1">SUMIFS(Tabela_Consulta_de_ACOMPH[Vaz_nat],Tabela_Consulta_de_ACOMPH[Data],BB$3,Tabela_Consulta_de_ACOMPH[Posto],$AP57)</f>
        <v>0</v>
      </c>
      <c r="BC57">
        <f ca="1">SUMIFS(Tabela_Consulta_de_ACOMPH[Vaz_nat],Tabela_Consulta_de_ACOMPH[Data],BC$3,Tabela_Consulta_de_ACOMPH[Posto],$AP57)</f>
        <v>0</v>
      </c>
      <c r="BE57">
        <v>54</v>
      </c>
      <c r="BG57">
        <f ca="1">SUMIFS(Tabela_Consulta_RDH[Column3],Tabela_Consulta_RDH[Column1],BG$3,Tabela_Consulta_RDH[Column2],$BE57)</f>
        <v>0</v>
      </c>
      <c r="BH57">
        <f ca="1">SUMIFS(Tabela_Consulta_RDH[Column3],Tabela_Consulta_RDH[Column1],BH$3,Tabela_Consulta_RDH[Column2],$BE57)</f>
        <v>0</v>
      </c>
      <c r="BI57">
        <f ca="1">SUMIFS(Tabela_Consulta_RDH[Column3],Tabela_Consulta_RDH[Column1],BI$3,Tabela_Consulta_RDH[Column2],$BE57)</f>
        <v>0</v>
      </c>
      <c r="BJ57">
        <f ca="1">SUMIFS(Tabela_Consulta_RDH[Column3],Tabela_Consulta_RDH[Column1],BJ$3,Tabela_Consulta_RDH[Column2],$BE57)</f>
        <v>0</v>
      </c>
      <c r="BK57">
        <f ca="1">SUMIFS(Tabela_Consulta_RDH[Column3],Tabela_Consulta_RDH[Column1],BK$3,Tabela_Consulta_RDH[Column2],$BE57)</f>
        <v>0</v>
      </c>
      <c r="BL57">
        <f ca="1">SUMIFS(Tabela_Consulta_RDH[Column3],Tabela_Consulta_RDH[Column1],BL$3,Tabela_Consulta_RDH[Column2],$BE57)</f>
        <v>0</v>
      </c>
      <c r="BM57">
        <f ca="1">SUMIFS(Tabela_Consulta_RDH[Column3],Tabela_Consulta_RDH[Column1],BM$3,Tabela_Consulta_RDH[Column2],$BE57)</f>
        <v>0</v>
      </c>
      <c r="BN57">
        <f ca="1">SUMIFS(Tabela_Consulta_RDH[Column3],Tabela_Consulta_RDH[Column1],BN$3,Tabela_Consulta_RDH[Column2],$BE57)</f>
        <v>0</v>
      </c>
      <c r="BO57">
        <f ca="1">SUMIFS(Tabela_Consulta_RDH[Column3],Tabela_Consulta_RDH[Column1],BO$3,Tabela_Consulta_RDH[Column2],$BE57)</f>
        <v>0</v>
      </c>
      <c r="BP57">
        <f ca="1">SUMIFS(Tabela_Consulta_RDH[Column3],Tabela_Consulta_RDH[Column1],BP$3,Tabela_Consulta_RDH[Column2],$BE57)</f>
        <v>0</v>
      </c>
      <c r="BQ57">
        <f ca="1">SUMIFS(Tabela_Consulta_RDH[Column3],Tabela_Consulta_RDH[Column1],BQ$3,Tabela_Consulta_RDH[Column2],$BE57)</f>
        <v>0</v>
      </c>
      <c r="BR57">
        <f ca="1">SUMIFS(Tabela_Consulta_RDH[Column3],Tabela_Consulta_RDH[Column1],BR$3,Tabela_Consulta_RDH[Column2],$BE57)</f>
        <v>0</v>
      </c>
    </row>
    <row r="58" spans="3:70" x14ac:dyDescent="0.25">
      <c r="AI58" s="406"/>
      <c r="AN58" s="406"/>
      <c r="AP58">
        <v>55</v>
      </c>
      <c r="AR58">
        <f ca="1">SUMIFS(Tabela_Consulta_de_ACOMPH[Vaz_nat],Tabela_Consulta_de_ACOMPH[Data],AR$3,Tabela_Consulta_de_ACOMPH[Posto],$AP58)</f>
        <v>0</v>
      </c>
      <c r="AS58">
        <f ca="1">SUMIFS(Tabela_Consulta_de_ACOMPH[Vaz_nat],Tabela_Consulta_de_ACOMPH[Data],AS$3,Tabela_Consulta_de_ACOMPH[Posto],$AP58)</f>
        <v>0</v>
      </c>
      <c r="AT58">
        <f ca="1">SUMIFS(Tabela_Consulta_de_ACOMPH[Vaz_nat],Tabela_Consulta_de_ACOMPH[Data],AT$3,Tabela_Consulta_de_ACOMPH[Posto],$AP58)</f>
        <v>0</v>
      </c>
      <c r="AU58">
        <f ca="1">SUMIFS(Tabela_Consulta_de_ACOMPH[Vaz_nat],Tabela_Consulta_de_ACOMPH[Data],AU$3,Tabela_Consulta_de_ACOMPH[Posto],$AP58)</f>
        <v>0</v>
      </c>
      <c r="AV58">
        <f ca="1">SUMIFS(Tabela_Consulta_de_ACOMPH[Vaz_nat],Tabela_Consulta_de_ACOMPH[Data],AV$3,Tabela_Consulta_de_ACOMPH[Posto],$AP58)</f>
        <v>0</v>
      </c>
      <c r="AW58">
        <f ca="1">SUMIFS(Tabela_Consulta_de_ACOMPH[Vaz_nat],Tabela_Consulta_de_ACOMPH[Data],AW$3,Tabela_Consulta_de_ACOMPH[Posto],$AP58)</f>
        <v>0</v>
      </c>
      <c r="AX58">
        <f ca="1">SUMIFS(Tabela_Consulta_de_ACOMPH[Vaz_nat],Tabela_Consulta_de_ACOMPH[Data],AX$3,Tabela_Consulta_de_ACOMPH[Posto],$AP58)</f>
        <v>0</v>
      </c>
      <c r="AY58">
        <f ca="1">SUMIFS(Tabela_Consulta_de_ACOMPH[Vaz_nat],Tabela_Consulta_de_ACOMPH[Data],AY$3,Tabela_Consulta_de_ACOMPH[Posto],$AP58)</f>
        <v>0</v>
      </c>
      <c r="AZ58">
        <f ca="1">SUMIFS(Tabela_Consulta_de_ACOMPH[Vaz_nat],Tabela_Consulta_de_ACOMPH[Data],AZ$3,Tabela_Consulta_de_ACOMPH[Posto],$AP58)</f>
        <v>0</v>
      </c>
      <c r="BA58">
        <f ca="1">SUMIFS(Tabela_Consulta_de_ACOMPH[Vaz_nat],Tabela_Consulta_de_ACOMPH[Data],BA$3,Tabela_Consulta_de_ACOMPH[Posto],$AP58)</f>
        <v>0</v>
      </c>
      <c r="BB58">
        <f ca="1">SUMIFS(Tabela_Consulta_de_ACOMPH[Vaz_nat],Tabela_Consulta_de_ACOMPH[Data],BB$3,Tabela_Consulta_de_ACOMPH[Posto],$AP58)</f>
        <v>0</v>
      </c>
      <c r="BC58">
        <f ca="1">SUMIFS(Tabela_Consulta_de_ACOMPH[Vaz_nat],Tabela_Consulta_de_ACOMPH[Data],BC$3,Tabela_Consulta_de_ACOMPH[Posto],$AP58)</f>
        <v>0</v>
      </c>
      <c r="BE58">
        <v>55</v>
      </c>
      <c r="BG58">
        <f ca="1">SUMIFS(Tabela_Consulta_RDH[Column3],Tabela_Consulta_RDH[Column1],BG$3,Tabela_Consulta_RDH[Column2],$BE58)</f>
        <v>0</v>
      </c>
      <c r="BH58">
        <f ca="1">SUMIFS(Tabela_Consulta_RDH[Column3],Tabela_Consulta_RDH[Column1],BH$3,Tabela_Consulta_RDH[Column2],$BE58)</f>
        <v>0</v>
      </c>
      <c r="BI58">
        <f ca="1">SUMIFS(Tabela_Consulta_RDH[Column3],Tabela_Consulta_RDH[Column1],BI$3,Tabela_Consulta_RDH[Column2],$BE58)</f>
        <v>0</v>
      </c>
      <c r="BJ58">
        <f ca="1">SUMIFS(Tabela_Consulta_RDH[Column3],Tabela_Consulta_RDH[Column1],BJ$3,Tabela_Consulta_RDH[Column2],$BE58)</f>
        <v>0</v>
      </c>
      <c r="BK58">
        <f ca="1">SUMIFS(Tabela_Consulta_RDH[Column3],Tabela_Consulta_RDH[Column1],BK$3,Tabela_Consulta_RDH[Column2],$BE58)</f>
        <v>0</v>
      </c>
      <c r="BL58">
        <f ca="1">SUMIFS(Tabela_Consulta_RDH[Column3],Tabela_Consulta_RDH[Column1],BL$3,Tabela_Consulta_RDH[Column2],$BE58)</f>
        <v>0</v>
      </c>
      <c r="BM58">
        <f ca="1">SUMIFS(Tabela_Consulta_RDH[Column3],Tabela_Consulta_RDH[Column1],BM$3,Tabela_Consulta_RDH[Column2],$BE58)</f>
        <v>0</v>
      </c>
      <c r="BN58">
        <f ca="1">SUMIFS(Tabela_Consulta_RDH[Column3],Tabela_Consulta_RDH[Column1],BN$3,Tabela_Consulta_RDH[Column2],$BE58)</f>
        <v>0</v>
      </c>
      <c r="BO58">
        <f ca="1">SUMIFS(Tabela_Consulta_RDH[Column3],Tabela_Consulta_RDH[Column1],BO$3,Tabela_Consulta_RDH[Column2],$BE58)</f>
        <v>0</v>
      </c>
      <c r="BP58">
        <f ca="1">SUMIFS(Tabela_Consulta_RDH[Column3],Tabela_Consulta_RDH[Column1],BP$3,Tabela_Consulta_RDH[Column2],$BE58)</f>
        <v>0</v>
      </c>
      <c r="BQ58">
        <f ca="1">SUMIFS(Tabela_Consulta_RDH[Column3],Tabela_Consulta_RDH[Column1],BQ$3,Tabela_Consulta_RDH[Column2],$BE58)</f>
        <v>0</v>
      </c>
      <c r="BR58">
        <f ca="1">SUMIFS(Tabela_Consulta_RDH[Column3],Tabela_Consulta_RDH[Column1],BR$3,Tabela_Consulta_RDH[Column2],$BE58)</f>
        <v>0</v>
      </c>
    </row>
    <row r="59" spans="3:70" x14ac:dyDescent="0.25">
      <c r="AI59" s="406"/>
      <c r="AN59" s="406"/>
      <c r="AP59">
        <v>56</v>
      </c>
      <c r="AR59">
        <f ca="1">SUMIFS(Tabela_Consulta_de_ACOMPH[Vaz_nat],Tabela_Consulta_de_ACOMPH[Data],AR$3,Tabela_Consulta_de_ACOMPH[Posto],$AP59)</f>
        <v>0</v>
      </c>
      <c r="AS59">
        <f ca="1">SUMIFS(Tabela_Consulta_de_ACOMPH[Vaz_nat],Tabela_Consulta_de_ACOMPH[Data],AS$3,Tabela_Consulta_de_ACOMPH[Posto],$AP59)</f>
        <v>0</v>
      </c>
      <c r="AT59">
        <f ca="1">SUMIFS(Tabela_Consulta_de_ACOMPH[Vaz_nat],Tabela_Consulta_de_ACOMPH[Data],AT$3,Tabela_Consulta_de_ACOMPH[Posto],$AP59)</f>
        <v>0</v>
      </c>
      <c r="AU59">
        <f ca="1">SUMIFS(Tabela_Consulta_de_ACOMPH[Vaz_nat],Tabela_Consulta_de_ACOMPH[Data],AU$3,Tabela_Consulta_de_ACOMPH[Posto],$AP59)</f>
        <v>0</v>
      </c>
      <c r="AV59">
        <f ca="1">SUMIFS(Tabela_Consulta_de_ACOMPH[Vaz_nat],Tabela_Consulta_de_ACOMPH[Data],AV$3,Tabela_Consulta_de_ACOMPH[Posto],$AP59)</f>
        <v>0</v>
      </c>
      <c r="AW59">
        <f ca="1">SUMIFS(Tabela_Consulta_de_ACOMPH[Vaz_nat],Tabela_Consulta_de_ACOMPH[Data],AW$3,Tabela_Consulta_de_ACOMPH[Posto],$AP59)</f>
        <v>0</v>
      </c>
      <c r="AX59">
        <f ca="1">SUMIFS(Tabela_Consulta_de_ACOMPH[Vaz_nat],Tabela_Consulta_de_ACOMPH[Data],AX$3,Tabela_Consulta_de_ACOMPH[Posto],$AP59)</f>
        <v>0</v>
      </c>
      <c r="AY59">
        <f ca="1">SUMIFS(Tabela_Consulta_de_ACOMPH[Vaz_nat],Tabela_Consulta_de_ACOMPH[Data],AY$3,Tabela_Consulta_de_ACOMPH[Posto],$AP59)</f>
        <v>0</v>
      </c>
      <c r="AZ59">
        <f ca="1">SUMIFS(Tabela_Consulta_de_ACOMPH[Vaz_nat],Tabela_Consulta_de_ACOMPH[Data],AZ$3,Tabela_Consulta_de_ACOMPH[Posto],$AP59)</f>
        <v>0</v>
      </c>
      <c r="BA59">
        <f ca="1">SUMIFS(Tabela_Consulta_de_ACOMPH[Vaz_nat],Tabela_Consulta_de_ACOMPH[Data],BA$3,Tabela_Consulta_de_ACOMPH[Posto],$AP59)</f>
        <v>0</v>
      </c>
      <c r="BB59">
        <f ca="1">SUMIFS(Tabela_Consulta_de_ACOMPH[Vaz_nat],Tabela_Consulta_de_ACOMPH[Data],BB$3,Tabela_Consulta_de_ACOMPH[Posto],$AP59)</f>
        <v>0</v>
      </c>
      <c r="BC59">
        <f ca="1">SUMIFS(Tabela_Consulta_de_ACOMPH[Vaz_nat],Tabela_Consulta_de_ACOMPH[Data],BC$3,Tabela_Consulta_de_ACOMPH[Posto],$AP59)</f>
        <v>0</v>
      </c>
      <c r="BE59">
        <v>56</v>
      </c>
      <c r="BG59">
        <f ca="1">SUMIFS(Tabela_Consulta_RDH[Column3],Tabela_Consulta_RDH[Column1],BG$3,Tabela_Consulta_RDH[Column2],$BE59)</f>
        <v>0</v>
      </c>
      <c r="BH59">
        <f ca="1">SUMIFS(Tabela_Consulta_RDH[Column3],Tabela_Consulta_RDH[Column1],BH$3,Tabela_Consulta_RDH[Column2],$BE59)</f>
        <v>0</v>
      </c>
      <c r="BI59">
        <f ca="1">SUMIFS(Tabela_Consulta_RDH[Column3],Tabela_Consulta_RDH[Column1],BI$3,Tabela_Consulta_RDH[Column2],$BE59)</f>
        <v>0</v>
      </c>
      <c r="BJ59">
        <f ca="1">SUMIFS(Tabela_Consulta_RDH[Column3],Tabela_Consulta_RDH[Column1],BJ$3,Tabela_Consulta_RDH[Column2],$BE59)</f>
        <v>0</v>
      </c>
      <c r="BK59">
        <f ca="1">SUMIFS(Tabela_Consulta_RDH[Column3],Tabela_Consulta_RDH[Column1],BK$3,Tabela_Consulta_RDH[Column2],$BE59)</f>
        <v>0</v>
      </c>
      <c r="BL59">
        <f ca="1">SUMIFS(Tabela_Consulta_RDH[Column3],Tabela_Consulta_RDH[Column1],BL$3,Tabela_Consulta_RDH[Column2],$BE59)</f>
        <v>0</v>
      </c>
      <c r="BM59">
        <f ca="1">SUMIFS(Tabela_Consulta_RDH[Column3],Tabela_Consulta_RDH[Column1],BM$3,Tabela_Consulta_RDH[Column2],$BE59)</f>
        <v>0</v>
      </c>
      <c r="BN59">
        <f ca="1">SUMIFS(Tabela_Consulta_RDH[Column3],Tabela_Consulta_RDH[Column1],BN$3,Tabela_Consulta_RDH[Column2],$BE59)</f>
        <v>0</v>
      </c>
      <c r="BO59">
        <f ca="1">SUMIFS(Tabela_Consulta_RDH[Column3],Tabela_Consulta_RDH[Column1],BO$3,Tabela_Consulta_RDH[Column2],$BE59)</f>
        <v>0</v>
      </c>
      <c r="BP59">
        <f ca="1">SUMIFS(Tabela_Consulta_RDH[Column3],Tabela_Consulta_RDH[Column1],BP$3,Tabela_Consulta_RDH[Column2],$BE59)</f>
        <v>0</v>
      </c>
      <c r="BQ59">
        <f ca="1">SUMIFS(Tabela_Consulta_RDH[Column3],Tabela_Consulta_RDH[Column1],BQ$3,Tabela_Consulta_RDH[Column2],$BE59)</f>
        <v>0</v>
      </c>
      <c r="BR59">
        <f ca="1">SUMIFS(Tabela_Consulta_RDH[Column3],Tabela_Consulta_RDH[Column1],BR$3,Tabela_Consulta_RDH[Column2],$BE59)</f>
        <v>0</v>
      </c>
    </row>
    <row r="60" spans="3:70" x14ac:dyDescent="0.25">
      <c r="AI60" s="406"/>
      <c r="AN60" s="406"/>
      <c r="AP60">
        <v>57</v>
      </c>
      <c r="AR60">
        <f ca="1">SUMIFS(Tabela_Consulta_de_ACOMPH[Vaz_nat],Tabela_Consulta_de_ACOMPH[Data],AR$3,Tabela_Consulta_de_ACOMPH[Posto],$AP60)</f>
        <v>0</v>
      </c>
      <c r="AS60">
        <f ca="1">SUMIFS(Tabela_Consulta_de_ACOMPH[Vaz_nat],Tabela_Consulta_de_ACOMPH[Data],AS$3,Tabela_Consulta_de_ACOMPH[Posto],$AP60)</f>
        <v>0</v>
      </c>
      <c r="AT60">
        <f ca="1">SUMIFS(Tabela_Consulta_de_ACOMPH[Vaz_nat],Tabela_Consulta_de_ACOMPH[Data],AT$3,Tabela_Consulta_de_ACOMPH[Posto],$AP60)</f>
        <v>0</v>
      </c>
      <c r="AU60">
        <f ca="1">SUMIFS(Tabela_Consulta_de_ACOMPH[Vaz_nat],Tabela_Consulta_de_ACOMPH[Data],AU$3,Tabela_Consulta_de_ACOMPH[Posto],$AP60)</f>
        <v>0</v>
      </c>
      <c r="AV60">
        <f ca="1">SUMIFS(Tabela_Consulta_de_ACOMPH[Vaz_nat],Tabela_Consulta_de_ACOMPH[Data],AV$3,Tabela_Consulta_de_ACOMPH[Posto],$AP60)</f>
        <v>0</v>
      </c>
      <c r="AW60">
        <f ca="1">SUMIFS(Tabela_Consulta_de_ACOMPH[Vaz_nat],Tabela_Consulta_de_ACOMPH[Data],AW$3,Tabela_Consulta_de_ACOMPH[Posto],$AP60)</f>
        <v>0</v>
      </c>
      <c r="AX60">
        <f ca="1">SUMIFS(Tabela_Consulta_de_ACOMPH[Vaz_nat],Tabela_Consulta_de_ACOMPH[Data],AX$3,Tabela_Consulta_de_ACOMPH[Posto],$AP60)</f>
        <v>0</v>
      </c>
      <c r="AY60">
        <f ca="1">SUMIFS(Tabela_Consulta_de_ACOMPH[Vaz_nat],Tabela_Consulta_de_ACOMPH[Data],AY$3,Tabela_Consulta_de_ACOMPH[Posto],$AP60)</f>
        <v>0</v>
      </c>
      <c r="AZ60">
        <f ca="1">SUMIFS(Tabela_Consulta_de_ACOMPH[Vaz_nat],Tabela_Consulta_de_ACOMPH[Data],AZ$3,Tabela_Consulta_de_ACOMPH[Posto],$AP60)</f>
        <v>0</v>
      </c>
      <c r="BA60">
        <f ca="1">SUMIFS(Tabela_Consulta_de_ACOMPH[Vaz_nat],Tabela_Consulta_de_ACOMPH[Data],BA$3,Tabela_Consulta_de_ACOMPH[Posto],$AP60)</f>
        <v>0</v>
      </c>
      <c r="BB60">
        <f ca="1">SUMIFS(Tabela_Consulta_de_ACOMPH[Vaz_nat],Tabela_Consulta_de_ACOMPH[Data],BB$3,Tabela_Consulta_de_ACOMPH[Posto],$AP60)</f>
        <v>0</v>
      </c>
      <c r="BC60">
        <f ca="1">SUMIFS(Tabela_Consulta_de_ACOMPH[Vaz_nat],Tabela_Consulta_de_ACOMPH[Data],BC$3,Tabela_Consulta_de_ACOMPH[Posto],$AP60)</f>
        <v>0</v>
      </c>
      <c r="BE60">
        <v>57</v>
      </c>
      <c r="BG60">
        <f ca="1">SUMIFS(Tabela_Consulta_RDH[Column3],Tabela_Consulta_RDH[Column1],BG$3,Tabela_Consulta_RDH[Column2],$BE60)</f>
        <v>0</v>
      </c>
      <c r="BH60">
        <f ca="1">SUMIFS(Tabela_Consulta_RDH[Column3],Tabela_Consulta_RDH[Column1],BH$3,Tabela_Consulta_RDH[Column2],$BE60)</f>
        <v>0</v>
      </c>
      <c r="BI60">
        <f ca="1">SUMIFS(Tabela_Consulta_RDH[Column3],Tabela_Consulta_RDH[Column1],BI$3,Tabela_Consulta_RDH[Column2],$BE60)</f>
        <v>0</v>
      </c>
      <c r="BJ60">
        <f ca="1">SUMIFS(Tabela_Consulta_RDH[Column3],Tabela_Consulta_RDH[Column1],BJ$3,Tabela_Consulta_RDH[Column2],$BE60)</f>
        <v>0</v>
      </c>
      <c r="BK60">
        <f ca="1">SUMIFS(Tabela_Consulta_RDH[Column3],Tabela_Consulta_RDH[Column1],BK$3,Tabela_Consulta_RDH[Column2],$BE60)</f>
        <v>0</v>
      </c>
      <c r="BL60">
        <f ca="1">SUMIFS(Tabela_Consulta_RDH[Column3],Tabela_Consulta_RDH[Column1],BL$3,Tabela_Consulta_RDH[Column2],$BE60)</f>
        <v>0</v>
      </c>
      <c r="BM60">
        <f ca="1">SUMIFS(Tabela_Consulta_RDH[Column3],Tabela_Consulta_RDH[Column1],BM$3,Tabela_Consulta_RDH[Column2],$BE60)</f>
        <v>0</v>
      </c>
      <c r="BN60">
        <f ca="1">SUMIFS(Tabela_Consulta_RDH[Column3],Tabela_Consulta_RDH[Column1],BN$3,Tabela_Consulta_RDH[Column2],$BE60)</f>
        <v>0</v>
      </c>
      <c r="BO60">
        <f ca="1">SUMIFS(Tabela_Consulta_RDH[Column3],Tabela_Consulta_RDH[Column1],BO$3,Tabela_Consulta_RDH[Column2],$BE60)</f>
        <v>0</v>
      </c>
      <c r="BP60">
        <f ca="1">SUMIFS(Tabela_Consulta_RDH[Column3],Tabela_Consulta_RDH[Column1],BP$3,Tabela_Consulta_RDH[Column2],$BE60)</f>
        <v>0</v>
      </c>
      <c r="BQ60">
        <f ca="1">SUMIFS(Tabela_Consulta_RDH[Column3],Tabela_Consulta_RDH[Column1],BQ$3,Tabela_Consulta_RDH[Column2],$BE60)</f>
        <v>0</v>
      </c>
      <c r="BR60">
        <f ca="1">SUMIFS(Tabela_Consulta_RDH[Column3],Tabela_Consulta_RDH[Column1],BR$3,Tabela_Consulta_RDH[Column2],$BE60)</f>
        <v>0</v>
      </c>
    </row>
    <row r="61" spans="3:70" x14ac:dyDescent="0.25">
      <c r="AI61" s="406"/>
      <c r="AN61" s="406"/>
      <c r="AP61">
        <v>58</v>
      </c>
      <c r="AR61">
        <f ca="1">SUMIFS(Tabela_Consulta_de_ACOMPH[Vaz_nat],Tabela_Consulta_de_ACOMPH[Data],AR$3,Tabela_Consulta_de_ACOMPH[Posto],$AP61)</f>
        <v>0</v>
      </c>
      <c r="AS61">
        <f ca="1">SUMIFS(Tabela_Consulta_de_ACOMPH[Vaz_nat],Tabela_Consulta_de_ACOMPH[Data],AS$3,Tabela_Consulta_de_ACOMPH[Posto],$AP61)</f>
        <v>0</v>
      </c>
      <c r="AT61">
        <f ca="1">SUMIFS(Tabela_Consulta_de_ACOMPH[Vaz_nat],Tabela_Consulta_de_ACOMPH[Data],AT$3,Tabela_Consulta_de_ACOMPH[Posto],$AP61)</f>
        <v>0</v>
      </c>
      <c r="AU61">
        <f ca="1">SUMIFS(Tabela_Consulta_de_ACOMPH[Vaz_nat],Tabela_Consulta_de_ACOMPH[Data],AU$3,Tabela_Consulta_de_ACOMPH[Posto],$AP61)</f>
        <v>0</v>
      </c>
      <c r="AV61">
        <f ca="1">SUMIFS(Tabela_Consulta_de_ACOMPH[Vaz_nat],Tabela_Consulta_de_ACOMPH[Data],AV$3,Tabela_Consulta_de_ACOMPH[Posto],$AP61)</f>
        <v>0</v>
      </c>
      <c r="AW61">
        <f ca="1">SUMIFS(Tabela_Consulta_de_ACOMPH[Vaz_nat],Tabela_Consulta_de_ACOMPH[Data],AW$3,Tabela_Consulta_de_ACOMPH[Posto],$AP61)</f>
        <v>0</v>
      </c>
      <c r="AX61">
        <f ca="1">SUMIFS(Tabela_Consulta_de_ACOMPH[Vaz_nat],Tabela_Consulta_de_ACOMPH[Data],AX$3,Tabela_Consulta_de_ACOMPH[Posto],$AP61)</f>
        <v>0</v>
      </c>
      <c r="AY61">
        <f ca="1">SUMIFS(Tabela_Consulta_de_ACOMPH[Vaz_nat],Tabela_Consulta_de_ACOMPH[Data],AY$3,Tabela_Consulta_de_ACOMPH[Posto],$AP61)</f>
        <v>0</v>
      </c>
      <c r="AZ61">
        <f ca="1">SUMIFS(Tabela_Consulta_de_ACOMPH[Vaz_nat],Tabela_Consulta_de_ACOMPH[Data],AZ$3,Tabela_Consulta_de_ACOMPH[Posto],$AP61)</f>
        <v>0</v>
      </c>
      <c r="BA61">
        <f ca="1">SUMIFS(Tabela_Consulta_de_ACOMPH[Vaz_nat],Tabela_Consulta_de_ACOMPH[Data],BA$3,Tabela_Consulta_de_ACOMPH[Posto],$AP61)</f>
        <v>0</v>
      </c>
      <c r="BB61">
        <f ca="1">SUMIFS(Tabela_Consulta_de_ACOMPH[Vaz_nat],Tabela_Consulta_de_ACOMPH[Data],BB$3,Tabela_Consulta_de_ACOMPH[Posto],$AP61)</f>
        <v>0</v>
      </c>
      <c r="BC61">
        <f ca="1">SUMIFS(Tabela_Consulta_de_ACOMPH[Vaz_nat],Tabela_Consulta_de_ACOMPH[Data],BC$3,Tabela_Consulta_de_ACOMPH[Posto],$AP61)</f>
        <v>0</v>
      </c>
      <c r="BE61">
        <v>58</v>
      </c>
      <c r="BG61">
        <f ca="1">SUMIFS(Tabela_Consulta_RDH[Column3],Tabela_Consulta_RDH[Column1],BG$3,Tabela_Consulta_RDH[Column2],$BE61)</f>
        <v>0</v>
      </c>
      <c r="BH61">
        <f ca="1">SUMIFS(Tabela_Consulta_RDH[Column3],Tabela_Consulta_RDH[Column1],BH$3,Tabela_Consulta_RDH[Column2],$BE61)</f>
        <v>0</v>
      </c>
      <c r="BI61">
        <f ca="1">SUMIFS(Tabela_Consulta_RDH[Column3],Tabela_Consulta_RDH[Column1],BI$3,Tabela_Consulta_RDH[Column2],$BE61)</f>
        <v>0</v>
      </c>
      <c r="BJ61">
        <f ca="1">SUMIFS(Tabela_Consulta_RDH[Column3],Tabela_Consulta_RDH[Column1],BJ$3,Tabela_Consulta_RDH[Column2],$BE61)</f>
        <v>0</v>
      </c>
      <c r="BK61">
        <f ca="1">SUMIFS(Tabela_Consulta_RDH[Column3],Tabela_Consulta_RDH[Column1],BK$3,Tabela_Consulta_RDH[Column2],$BE61)</f>
        <v>0</v>
      </c>
      <c r="BL61">
        <f ca="1">SUMIFS(Tabela_Consulta_RDH[Column3],Tabela_Consulta_RDH[Column1],BL$3,Tabela_Consulta_RDH[Column2],$BE61)</f>
        <v>0</v>
      </c>
      <c r="BM61">
        <f ca="1">SUMIFS(Tabela_Consulta_RDH[Column3],Tabela_Consulta_RDH[Column1],BM$3,Tabela_Consulta_RDH[Column2],$BE61)</f>
        <v>0</v>
      </c>
      <c r="BN61">
        <f ca="1">SUMIFS(Tabela_Consulta_RDH[Column3],Tabela_Consulta_RDH[Column1],BN$3,Tabela_Consulta_RDH[Column2],$BE61)</f>
        <v>0</v>
      </c>
      <c r="BO61">
        <f ca="1">SUMIFS(Tabela_Consulta_RDH[Column3],Tabela_Consulta_RDH[Column1],BO$3,Tabela_Consulta_RDH[Column2],$BE61)</f>
        <v>0</v>
      </c>
      <c r="BP61">
        <f ca="1">SUMIFS(Tabela_Consulta_RDH[Column3],Tabela_Consulta_RDH[Column1],BP$3,Tabela_Consulta_RDH[Column2],$BE61)</f>
        <v>0</v>
      </c>
      <c r="BQ61">
        <f ca="1">SUMIFS(Tabela_Consulta_RDH[Column3],Tabela_Consulta_RDH[Column1],BQ$3,Tabela_Consulta_RDH[Column2],$BE61)</f>
        <v>0</v>
      </c>
      <c r="BR61">
        <f ca="1">SUMIFS(Tabela_Consulta_RDH[Column3],Tabela_Consulta_RDH[Column1],BR$3,Tabela_Consulta_RDH[Column2],$BE61)</f>
        <v>0</v>
      </c>
    </row>
    <row r="62" spans="3:70" x14ac:dyDescent="0.25">
      <c r="AI62" s="406"/>
      <c r="AN62" s="406"/>
      <c r="AP62">
        <v>59</v>
      </c>
      <c r="AR62">
        <f ca="1">SUMIFS(Tabela_Consulta_de_ACOMPH[Vaz_nat],Tabela_Consulta_de_ACOMPH[Data],AR$3,Tabela_Consulta_de_ACOMPH[Posto],$AP62)</f>
        <v>0</v>
      </c>
      <c r="AS62">
        <f ca="1">SUMIFS(Tabela_Consulta_de_ACOMPH[Vaz_nat],Tabela_Consulta_de_ACOMPH[Data],AS$3,Tabela_Consulta_de_ACOMPH[Posto],$AP62)</f>
        <v>0</v>
      </c>
      <c r="AT62">
        <f ca="1">SUMIFS(Tabela_Consulta_de_ACOMPH[Vaz_nat],Tabela_Consulta_de_ACOMPH[Data],AT$3,Tabela_Consulta_de_ACOMPH[Posto],$AP62)</f>
        <v>0</v>
      </c>
      <c r="AU62">
        <f ca="1">SUMIFS(Tabela_Consulta_de_ACOMPH[Vaz_nat],Tabela_Consulta_de_ACOMPH[Data],AU$3,Tabela_Consulta_de_ACOMPH[Posto],$AP62)</f>
        <v>0</v>
      </c>
      <c r="AV62">
        <f ca="1">SUMIFS(Tabela_Consulta_de_ACOMPH[Vaz_nat],Tabela_Consulta_de_ACOMPH[Data],AV$3,Tabela_Consulta_de_ACOMPH[Posto],$AP62)</f>
        <v>0</v>
      </c>
      <c r="AW62">
        <f ca="1">SUMIFS(Tabela_Consulta_de_ACOMPH[Vaz_nat],Tabela_Consulta_de_ACOMPH[Data],AW$3,Tabela_Consulta_de_ACOMPH[Posto],$AP62)</f>
        <v>0</v>
      </c>
      <c r="AX62">
        <f ca="1">SUMIFS(Tabela_Consulta_de_ACOMPH[Vaz_nat],Tabela_Consulta_de_ACOMPH[Data],AX$3,Tabela_Consulta_de_ACOMPH[Posto],$AP62)</f>
        <v>0</v>
      </c>
      <c r="AY62">
        <f ca="1">SUMIFS(Tabela_Consulta_de_ACOMPH[Vaz_nat],Tabela_Consulta_de_ACOMPH[Data],AY$3,Tabela_Consulta_de_ACOMPH[Posto],$AP62)</f>
        <v>0</v>
      </c>
      <c r="AZ62">
        <f ca="1">SUMIFS(Tabela_Consulta_de_ACOMPH[Vaz_nat],Tabela_Consulta_de_ACOMPH[Data],AZ$3,Tabela_Consulta_de_ACOMPH[Posto],$AP62)</f>
        <v>0</v>
      </c>
      <c r="BA62">
        <f ca="1">SUMIFS(Tabela_Consulta_de_ACOMPH[Vaz_nat],Tabela_Consulta_de_ACOMPH[Data],BA$3,Tabela_Consulta_de_ACOMPH[Posto],$AP62)</f>
        <v>0</v>
      </c>
      <c r="BB62">
        <f ca="1">SUMIFS(Tabela_Consulta_de_ACOMPH[Vaz_nat],Tabela_Consulta_de_ACOMPH[Data],BB$3,Tabela_Consulta_de_ACOMPH[Posto],$AP62)</f>
        <v>0</v>
      </c>
      <c r="BC62">
        <f ca="1">SUMIFS(Tabela_Consulta_de_ACOMPH[Vaz_nat],Tabela_Consulta_de_ACOMPH[Data],BC$3,Tabela_Consulta_de_ACOMPH[Posto],$AP62)</f>
        <v>0</v>
      </c>
      <c r="BE62">
        <v>59</v>
      </c>
      <c r="BG62">
        <f ca="1">SUMIFS(Tabela_Consulta_RDH[Column3],Tabela_Consulta_RDH[Column1],BG$3,Tabela_Consulta_RDH[Column2],$BE62)</f>
        <v>0</v>
      </c>
      <c r="BH62">
        <f ca="1">SUMIFS(Tabela_Consulta_RDH[Column3],Tabela_Consulta_RDH[Column1],BH$3,Tabela_Consulta_RDH[Column2],$BE62)</f>
        <v>0</v>
      </c>
      <c r="BI62">
        <f ca="1">SUMIFS(Tabela_Consulta_RDH[Column3],Tabela_Consulta_RDH[Column1],BI$3,Tabela_Consulta_RDH[Column2],$BE62)</f>
        <v>0</v>
      </c>
      <c r="BJ62">
        <f ca="1">SUMIFS(Tabela_Consulta_RDH[Column3],Tabela_Consulta_RDH[Column1],BJ$3,Tabela_Consulta_RDH[Column2],$BE62)</f>
        <v>0</v>
      </c>
      <c r="BK62">
        <f ca="1">SUMIFS(Tabela_Consulta_RDH[Column3],Tabela_Consulta_RDH[Column1],BK$3,Tabela_Consulta_RDH[Column2],$BE62)</f>
        <v>0</v>
      </c>
      <c r="BL62">
        <f ca="1">SUMIFS(Tabela_Consulta_RDH[Column3],Tabela_Consulta_RDH[Column1],BL$3,Tabela_Consulta_RDH[Column2],$BE62)</f>
        <v>0</v>
      </c>
      <c r="BM62">
        <f ca="1">SUMIFS(Tabela_Consulta_RDH[Column3],Tabela_Consulta_RDH[Column1],BM$3,Tabela_Consulta_RDH[Column2],$BE62)</f>
        <v>0</v>
      </c>
      <c r="BN62">
        <f ca="1">SUMIFS(Tabela_Consulta_RDH[Column3],Tabela_Consulta_RDH[Column1],BN$3,Tabela_Consulta_RDH[Column2],$BE62)</f>
        <v>0</v>
      </c>
      <c r="BO62">
        <f ca="1">SUMIFS(Tabela_Consulta_RDH[Column3],Tabela_Consulta_RDH[Column1],BO$3,Tabela_Consulta_RDH[Column2],$BE62)</f>
        <v>0</v>
      </c>
      <c r="BP62">
        <f ca="1">SUMIFS(Tabela_Consulta_RDH[Column3],Tabela_Consulta_RDH[Column1],BP$3,Tabela_Consulta_RDH[Column2],$BE62)</f>
        <v>0</v>
      </c>
      <c r="BQ62">
        <f ca="1">SUMIFS(Tabela_Consulta_RDH[Column3],Tabela_Consulta_RDH[Column1],BQ$3,Tabela_Consulta_RDH[Column2],$BE62)</f>
        <v>0</v>
      </c>
      <c r="BR62">
        <f ca="1">SUMIFS(Tabela_Consulta_RDH[Column3],Tabela_Consulta_RDH[Column1],BR$3,Tabela_Consulta_RDH[Column2],$BE62)</f>
        <v>0</v>
      </c>
    </row>
    <row r="63" spans="3:70" x14ac:dyDescent="0.25">
      <c r="C63" s="109"/>
      <c r="D63" s="109"/>
      <c r="E63" s="109"/>
      <c r="F63" s="109"/>
      <c r="G63" s="109"/>
      <c r="AI63" s="406"/>
      <c r="AN63" s="406"/>
      <c r="AP63">
        <v>60</v>
      </c>
      <c r="AR63">
        <f ca="1">SUMIFS(Tabela_Consulta_de_ACOMPH[Vaz_nat],Tabela_Consulta_de_ACOMPH[Data],AR$3,Tabela_Consulta_de_ACOMPH[Posto],$AP63)</f>
        <v>0</v>
      </c>
      <c r="AS63">
        <f ca="1">SUMIFS(Tabela_Consulta_de_ACOMPH[Vaz_nat],Tabela_Consulta_de_ACOMPH[Data],AS$3,Tabela_Consulta_de_ACOMPH[Posto],$AP63)</f>
        <v>0</v>
      </c>
      <c r="AT63">
        <f ca="1">SUMIFS(Tabela_Consulta_de_ACOMPH[Vaz_nat],Tabela_Consulta_de_ACOMPH[Data],AT$3,Tabela_Consulta_de_ACOMPH[Posto],$AP63)</f>
        <v>0</v>
      </c>
      <c r="AU63">
        <f ca="1">SUMIFS(Tabela_Consulta_de_ACOMPH[Vaz_nat],Tabela_Consulta_de_ACOMPH[Data],AU$3,Tabela_Consulta_de_ACOMPH[Posto],$AP63)</f>
        <v>0</v>
      </c>
      <c r="AV63">
        <f ca="1">SUMIFS(Tabela_Consulta_de_ACOMPH[Vaz_nat],Tabela_Consulta_de_ACOMPH[Data],AV$3,Tabela_Consulta_de_ACOMPH[Posto],$AP63)</f>
        <v>0</v>
      </c>
      <c r="AW63">
        <f ca="1">SUMIFS(Tabela_Consulta_de_ACOMPH[Vaz_nat],Tabela_Consulta_de_ACOMPH[Data],AW$3,Tabela_Consulta_de_ACOMPH[Posto],$AP63)</f>
        <v>0</v>
      </c>
      <c r="AX63">
        <f ca="1">SUMIFS(Tabela_Consulta_de_ACOMPH[Vaz_nat],Tabela_Consulta_de_ACOMPH[Data],AX$3,Tabela_Consulta_de_ACOMPH[Posto],$AP63)</f>
        <v>0</v>
      </c>
      <c r="AY63">
        <f ca="1">SUMIFS(Tabela_Consulta_de_ACOMPH[Vaz_nat],Tabela_Consulta_de_ACOMPH[Data],AY$3,Tabela_Consulta_de_ACOMPH[Posto],$AP63)</f>
        <v>0</v>
      </c>
      <c r="AZ63">
        <f ca="1">SUMIFS(Tabela_Consulta_de_ACOMPH[Vaz_nat],Tabela_Consulta_de_ACOMPH[Data],AZ$3,Tabela_Consulta_de_ACOMPH[Posto],$AP63)</f>
        <v>0</v>
      </c>
      <c r="BA63">
        <f ca="1">SUMIFS(Tabela_Consulta_de_ACOMPH[Vaz_nat],Tabela_Consulta_de_ACOMPH[Data],BA$3,Tabela_Consulta_de_ACOMPH[Posto],$AP63)</f>
        <v>0</v>
      </c>
      <c r="BB63">
        <f ca="1">SUMIFS(Tabela_Consulta_de_ACOMPH[Vaz_nat],Tabela_Consulta_de_ACOMPH[Data],BB$3,Tabela_Consulta_de_ACOMPH[Posto],$AP63)</f>
        <v>0</v>
      </c>
      <c r="BC63">
        <f ca="1">SUMIFS(Tabela_Consulta_de_ACOMPH[Vaz_nat],Tabela_Consulta_de_ACOMPH[Data],BC$3,Tabela_Consulta_de_ACOMPH[Posto],$AP63)</f>
        <v>0</v>
      </c>
      <c r="BE63">
        <v>60</v>
      </c>
      <c r="BG63">
        <f ca="1">SUMIFS(Tabela_Consulta_RDH[Column3],Tabela_Consulta_RDH[Column1],BG$3,Tabela_Consulta_RDH[Column2],$BE63)</f>
        <v>0</v>
      </c>
      <c r="BH63">
        <f ca="1">SUMIFS(Tabela_Consulta_RDH[Column3],Tabela_Consulta_RDH[Column1],BH$3,Tabela_Consulta_RDH[Column2],$BE63)</f>
        <v>0</v>
      </c>
      <c r="BI63">
        <f ca="1">SUMIFS(Tabela_Consulta_RDH[Column3],Tabela_Consulta_RDH[Column1],BI$3,Tabela_Consulta_RDH[Column2],$BE63)</f>
        <v>0</v>
      </c>
      <c r="BJ63">
        <f ca="1">SUMIFS(Tabela_Consulta_RDH[Column3],Tabela_Consulta_RDH[Column1],BJ$3,Tabela_Consulta_RDH[Column2],$BE63)</f>
        <v>0</v>
      </c>
      <c r="BK63">
        <f ca="1">SUMIFS(Tabela_Consulta_RDH[Column3],Tabela_Consulta_RDH[Column1],BK$3,Tabela_Consulta_RDH[Column2],$BE63)</f>
        <v>0</v>
      </c>
      <c r="BL63">
        <f ca="1">SUMIFS(Tabela_Consulta_RDH[Column3],Tabela_Consulta_RDH[Column1],BL$3,Tabela_Consulta_RDH[Column2],$BE63)</f>
        <v>0</v>
      </c>
      <c r="BM63">
        <f ca="1">SUMIFS(Tabela_Consulta_RDH[Column3],Tabela_Consulta_RDH[Column1],BM$3,Tabela_Consulta_RDH[Column2],$BE63)</f>
        <v>0</v>
      </c>
      <c r="BN63">
        <f ca="1">SUMIFS(Tabela_Consulta_RDH[Column3],Tabela_Consulta_RDH[Column1],BN$3,Tabela_Consulta_RDH[Column2],$BE63)</f>
        <v>0</v>
      </c>
      <c r="BO63">
        <f ca="1">SUMIFS(Tabela_Consulta_RDH[Column3],Tabela_Consulta_RDH[Column1],BO$3,Tabela_Consulta_RDH[Column2],$BE63)</f>
        <v>0</v>
      </c>
      <c r="BP63">
        <f ca="1">SUMIFS(Tabela_Consulta_RDH[Column3],Tabela_Consulta_RDH[Column1],BP$3,Tabela_Consulta_RDH[Column2],$BE63)</f>
        <v>0</v>
      </c>
      <c r="BQ63">
        <f ca="1">SUMIFS(Tabela_Consulta_RDH[Column3],Tabela_Consulta_RDH[Column1],BQ$3,Tabela_Consulta_RDH[Column2],$BE63)</f>
        <v>0</v>
      </c>
      <c r="BR63">
        <f ca="1">SUMIFS(Tabela_Consulta_RDH[Column3],Tabela_Consulta_RDH[Column1],BR$3,Tabela_Consulta_RDH[Column2],$BE63)</f>
        <v>0</v>
      </c>
    </row>
    <row r="64" spans="3:70" x14ac:dyDescent="0.25">
      <c r="C64" s="109"/>
      <c r="D64" s="109"/>
      <c r="E64" s="109"/>
      <c r="F64" s="109"/>
      <c r="G64" s="109"/>
      <c r="AI64" s="406"/>
      <c r="AN64" s="406"/>
      <c r="AP64">
        <v>61</v>
      </c>
      <c r="AR64">
        <f ca="1">SUMIFS(Tabela_Consulta_de_ACOMPH[Vaz_nat],Tabela_Consulta_de_ACOMPH[Data],AR$3,Tabela_Consulta_de_ACOMPH[Posto],$AP64)</f>
        <v>0</v>
      </c>
      <c r="AS64">
        <f ca="1">SUMIFS(Tabela_Consulta_de_ACOMPH[Vaz_nat],Tabela_Consulta_de_ACOMPH[Data],AS$3,Tabela_Consulta_de_ACOMPH[Posto],$AP64)</f>
        <v>0</v>
      </c>
      <c r="AT64">
        <f ca="1">SUMIFS(Tabela_Consulta_de_ACOMPH[Vaz_nat],Tabela_Consulta_de_ACOMPH[Data],AT$3,Tabela_Consulta_de_ACOMPH[Posto],$AP64)</f>
        <v>0</v>
      </c>
      <c r="AU64">
        <f ca="1">SUMIFS(Tabela_Consulta_de_ACOMPH[Vaz_nat],Tabela_Consulta_de_ACOMPH[Data],AU$3,Tabela_Consulta_de_ACOMPH[Posto],$AP64)</f>
        <v>0</v>
      </c>
      <c r="AV64">
        <f ca="1">SUMIFS(Tabela_Consulta_de_ACOMPH[Vaz_nat],Tabela_Consulta_de_ACOMPH[Data],AV$3,Tabela_Consulta_de_ACOMPH[Posto],$AP64)</f>
        <v>0</v>
      </c>
      <c r="AW64">
        <f ca="1">SUMIFS(Tabela_Consulta_de_ACOMPH[Vaz_nat],Tabela_Consulta_de_ACOMPH[Data],AW$3,Tabela_Consulta_de_ACOMPH[Posto],$AP64)</f>
        <v>0</v>
      </c>
      <c r="AX64">
        <f ca="1">SUMIFS(Tabela_Consulta_de_ACOMPH[Vaz_nat],Tabela_Consulta_de_ACOMPH[Data],AX$3,Tabela_Consulta_de_ACOMPH[Posto],$AP64)</f>
        <v>0</v>
      </c>
      <c r="AY64">
        <f ca="1">SUMIFS(Tabela_Consulta_de_ACOMPH[Vaz_nat],Tabela_Consulta_de_ACOMPH[Data],AY$3,Tabela_Consulta_de_ACOMPH[Posto],$AP64)</f>
        <v>0</v>
      </c>
      <c r="AZ64">
        <f ca="1">SUMIFS(Tabela_Consulta_de_ACOMPH[Vaz_nat],Tabela_Consulta_de_ACOMPH[Data],AZ$3,Tabela_Consulta_de_ACOMPH[Posto],$AP64)</f>
        <v>0</v>
      </c>
      <c r="BA64">
        <f ca="1">SUMIFS(Tabela_Consulta_de_ACOMPH[Vaz_nat],Tabela_Consulta_de_ACOMPH[Data],BA$3,Tabela_Consulta_de_ACOMPH[Posto],$AP64)</f>
        <v>0</v>
      </c>
      <c r="BB64">
        <f ca="1">SUMIFS(Tabela_Consulta_de_ACOMPH[Vaz_nat],Tabela_Consulta_de_ACOMPH[Data],BB$3,Tabela_Consulta_de_ACOMPH[Posto],$AP64)</f>
        <v>0</v>
      </c>
      <c r="BC64">
        <f ca="1">SUMIFS(Tabela_Consulta_de_ACOMPH[Vaz_nat],Tabela_Consulta_de_ACOMPH[Data],BC$3,Tabela_Consulta_de_ACOMPH[Posto],$AP64)</f>
        <v>0</v>
      </c>
      <c r="BE64">
        <v>61</v>
      </c>
      <c r="BG64">
        <f ca="1">SUMIFS(Tabela_Consulta_RDH[Column3],Tabela_Consulta_RDH[Column1],BG$3,Tabela_Consulta_RDH[Column2],$BE64)</f>
        <v>0</v>
      </c>
      <c r="BH64">
        <f ca="1">SUMIFS(Tabela_Consulta_RDH[Column3],Tabela_Consulta_RDH[Column1],BH$3,Tabela_Consulta_RDH[Column2],$BE64)</f>
        <v>0</v>
      </c>
      <c r="BI64">
        <f ca="1">SUMIFS(Tabela_Consulta_RDH[Column3],Tabela_Consulta_RDH[Column1],BI$3,Tabela_Consulta_RDH[Column2],$BE64)</f>
        <v>0</v>
      </c>
      <c r="BJ64">
        <f ca="1">SUMIFS(Tabela_Consulta_RDH[Column3],Tabela_Consulta_RDH[Column1],BJ$3,Tabela_Consulta_RDH[Column2],$BE64)</f>
        <v>0</v>
      </c>
      <c r="BK64">
        <f ca="1">SUMIFS(Tabela_Consulta_RDH[Column3],Tabela_Consulta_RDH[Column1],BK$3,Tabela_Consulta_RDH[Column2],$BE64)</f>
        <v>0</v>
      </c>
      <c r="BL64">
        <f ca="1">SUMIFS(Tabela_Consulta_RDH[Column3],Tabela_Consulta_RDH[Column1],BL$3,Tabela_Consulta_RDH[Column2],$BE64)</f>
        <v>0</v>
      </c>
      <c r="BM64">
        <f ca="1">SUMIFS(Tabela_Consulta_RDH[Column3],Tabela_Consulta_RDH[Column1],BM$3,Tabela_Consulta_RDH[Column2],$BE64)</f>
        <v>0</v>
      </c>
      <c r="BN64">
        <f ca="1">SUMIFS(Tabela_Consulta_RDH[Column3],Tabela_Consulta_RDH[Column1],BN$3,Tabela_Consulta_RDH[Column2],$BE64)</f>
        <v>0</v>
      </c>
      <c r="BO64">
        <f ca="1">SUMIFS(Tabela_Consulta_RDH[Column3],Tabela_Consulta_RDH[Column1],BO$3,Tabela_Consulta_RDH[Column2],$BE64)</f>
        <v>0</v>
      </c>
      <c r="BP64">
        <f ca="1">SUMIFS(Tabela_Consulta_RDH[Column3],Tabela_Consulta_RDH[Column1],BP$3,Tabela_Consulta_RDH[Column2],$BE64)</f>
        <v>0</v>
      </c>
      <c r="BQ64">
        <f ca="1">SUMIFS(Tabela_Consulta_RDH[Column3],Tabela_Consulta_RDH[Column1],BQ$3,Tabela_Consulta_RDH[Column2],$BE64)</f>
        <v>0</v>
      </c>
      <c r="BR64">
        <f ca="1">SUMIFS(Tabela_Consulta_RDH[Column3],Tabela_Consulta_RDH[Column1],BR$3,Tabela_Consulta_RDH[Column2],$BE64)</f>
        <v>0</v>
      </c>
    </row>
    <row r="65" spans="2:70" x14ac:dyDescent="0.25">
      <c r="C65" s="109"/>
      <c r="D65" s="109"/>
      <c r="E65" s="109"/>
      <c r="F65" s="109"/>
      <c r="G65" s="109"/>
      <c r="AI65" s="406"/>
      <c r="AN65" s="406"/>
      <c r="AP65">
        <v>62</v>
      </c>
      <c r="AR65">
        <f ca="1">SUMIFS(Tabela_Consulta_de_ACOMPH[Vaz_nat],Tabela_Consulta_de_ACOMPH[Data],AR$3,Tabela_Consulta_de_ACOMPH[Posto],$AP65)</f>
        <v>0</v>
      </c>
      <c r="AS65">
        <f ca="1">SUMIFS(Tabela_Consulta_de_ACOMPH[Vaz_nat],Tabela_Consulta_de_ACOMPH[Data],AS$3,Tabela_Consulta_de_ACOMPH[Posto],$AP65)</f>
        <v>0</v>
      </c>
      <c r="AT65">
        <f ca="1">SUMIFS(Tabela_Consulta_de_ACOMPH[Vaz_nat],Tabela_Consulta_de_ACOMPH[Data],AT$3,Tabela_Consulta_de_ACOMPH[Posto],$AP65)</f>
        <v>0</v>
      </c>
      <c r="AU65">
        <f ca="1">SUMIFS(Tabela_Consulta_de_ACOMPH[Vaz_nat],Tabela_Consulta_de_ACOMPH[Data],AU$3,Tabela_Consulta_de_ACOMPH[Posto],$AP65)</f>
        <v>0</v>
      </c>
      <c r="AV65">
        <f ca="1">SUMIFS(Tabela_Consulta_de_ACOMPH[Vaz_nat],Tabela_Consulta_de_ACOMPH[Data],AV$3,Tabela_Consulta_de_ACOMPH[Posto],$AP65)</f>
        <v>0</v>
      </c>
      <c r="AW65">
        <f ca="1">SUMIFS(Tabela_Consulta_de_ACOMPH[Vaz_nat],Tabela_Consulta_de_ACOMPH[Data],AW$3,Tabela_Consulta_de_ACOMPH[Posto],$AP65)</f>
        <v>0</v>
      </c>
      <c r="AX65">
        <f ca="1">SUMIFS(Tabela_Consulta_de_ACOMPH[Vaz_nat],Tabela_Consulta_de_ACOMPH[Data],AX$3,Tabela_Consulta_de_ACOMPH[Posto],$AP65)</f>
        <v>0</v>
      </c>
      <c r="AY65">
        <f ca="1">SUMIFS(Tabela_Consulta_de_ACOMPH[Vaz_nat],Tabela_Consulta_de_ACOMPH[Data],AY$3,Tabela_Consulta_de_ACOMPH[Posto],$AP65)</f>
        <v>0</v>
      </c>
      <c r="AZ65">
        <f ca="1">SUMIFS(Tabela_Consulta_de_ACOMPH[Vaz_nat],Tabela_Consulta_de_ACOMPH[Data],AZ$3,Tabela_Consulta_de_ACOMPH[Posto],$AP65)</f>
        <v>0</v>
      </c>
      <c r="BA65">
        <f ca="1">SUMIFS(Tabela_Consulta_de_ACOMPH[Vaz_nat],Tabela_Consulta_de_ACOMPH[Data],BA$3,Tabela_Consulta_de_ACOMPH[Posto],$AP65)</f>
        <v>0</v>
      </c>
      <c r="BB65">
        <f ca="1">SUMIFS(Tabela_Consulta_de_ACOMPH[Vaz_nat],Tabela_Consulta_de_ACOMPH[Data],BB$3,Tabela_Consulta_de_ACOMPH[Posto],$AP65)</f>
        <v>0</v>
      </c>
      <c r="BC65">
        <f ca="1">SUMIFS(Tabela_Consulta_de_ACOMPH[Vaz_nat],Tabela_Consulta_de_ACOMPH[Data],BC$3,Tabela_Consulta_de_ACOMPH[Posto],$AP65)</f>
        <v>0</v>
      </c>
      <c r="BE65">
        <v>62</v>
      </c>
      <c r="BG65">
        <f ca="1">SUMIFS(Tabela_Consulta_RDH[Column3],Tabela_Consulta_RDH[Column1],BG$3,Tabela_Consulta_RDH[Column2],$BE65)</f>
        <v>0</v>
      </c>
      <c r="BH65">
        <f ca="1">SUMIFS(Tabela_Consulta_RDH[Column3],Tabela_Consulta_RDH[Column1],BH$3,Tabela_Consulta_RDH[Column2],$BE65)</f>
        <v>0</v>
      </c>
      <c r="BI65">
        <f ca="1">SUMIFS(Tabela_Consulta_RDH[Column3],Tabela_Consulta_RDH[Column1],BI$3,Tabela_Consulta_RDH[Column2],$BE65)</f>
        <v>0</v>
      </c>
      <c r="BJ65">
        <f ca="1">SUMIFS(Tabela_Consulta_RDH[Column3],Tabela_Consulta_RDH[Column1],BJ$3,Tabela_Consulta_RDH[Column2],$BE65)</f>
        <v>0</v>
      </c>
      <c r="BK65">
        <f ca="1">SUMIFS(Tabela_Consulta_RDH[Column3],Tabela_Consulta_RDH[Column1],BK$3,Tabela_Consulta_RDH[Column2],$BE65)</f>
        <v>0</v>
      </c>
      <c r="BL65">
        <f ca="1">SUMIFS(Tabela_Consulta_RDH[Column3],Tabela_Consulta_RDH[Column1],BL$3,Tabela_Consulta_RDH[Column2],$BE65)</f>
        <v>0</v>
      </c>
      <c r="BM65">
        <f ca="1">SUMIFS(Tabela_Consulta_RDH[Column3],Tabela_Consulta_RDH[Column1],BM$3,Tabela_Consulta_RDH[Column2],$BE65)</f>
        <v>0</v>
      </c>
      <c r="BN65">
        <f ca="1">SUMIFS(Tabela_Consulta_RDH[Column3],Tabela_Consulta_RDH[Column1],BN$3,Tabela_Consulta_RDH[Column2],$BE65)</f>
        <v>0</v>
      </c>
      <c r="BO65">
        <f ca="1">SUMIFS(Tabela_Consulta_RDH[Column3],Tabela_Consulta_RDH[Column1],BO$3,Tabela_Consulta_RDH[Column2],$BE65)</f>
        <v>0</v>
      </c>
      <c r="BP65">
        <f ca="1">SUMIFS(Tabela_Consulta_RDH[Column3],Tabela_Consulta_RDH[Column1],BP$3,Tabela_Consulta_RDH[Column2],$BE65)</f>
        <v>0</v>
      </c>
      <c r="BQ65">
        <f ca="1">SUMIFS(Tabela_Consulta_RDH[Column3],Tabela_Consulta_RDH[Column1],BQ$3,Tabela_Consulta_RDH[Column2],$BE65)</f>
        <v>0</v>
      </c>
      <c r="BR65">
        <f ca="1">SUMIFS(Tabela_Consulta_RDH[Column3],Tabela_Consulta_RDH[Column1],BR$3,Tabela_Consulta_RDH[Column2],$BE65)</f>
        <v>0</v>
      </c>
    </row>
    <row r="66" spans="2:70" x14ac:dyDescent="0.25">
      <c r="C66" s="109"/>
      <c r="D66" s="109"/>
      <c r="E66" s="109"/>
      <c r="F66" s="109"/>
      <c r="G66" s="109"/>
      <c r="AI66" s="406"/>
      <c r="AN66" s="406"/>
      <c r="AP66">
        <v>63</v>
      </c>
      <c r="AR66">
        <f ca="1">SUMIFS(Tabela_Consulta_de_ACOMPH[Vaz_nat],Tabela_Consulta_de_ACOMPH[Data],AR$3,Tabela_Consulta_de_ACOMPH[Posto],$AP66)</f>
        <v>0</v>
      </c>
      <c r="AS66">
        <f ca="1">SUMIFS(Tabela_Consulta_de_ACOMPH[Vaz_nat],Tabela_Consulta_de_ACOMPH[Data],AS$3,Tabela_Consulta_de_ACOMPH[Posto],$AP66)</f>
        <v>0</v>
      </c>
      <c r="AT66">
        <f ca="1">SUMIFS(Tabela_Consulta_de_ACOMPH[Vaz_nat],Tabela_Consulta_de_ACOMPH[Data],AT$3,Tabela_Consulta_de_ACOMPH[Posto],$AP66)</f>
        <v>0</v>
      </c>
      <c r="AU66">
        <f ca="1">SUMIFS(Tabela_Consulta_de_ACOMPH[Vaz_nat],Tabela_Consulta_de_ACOMPH[Data],AU$3,Tabela_Consulta_de_ACOMPH[Posto],$AP66)</f>
        <v>0</v>
      </c>
      <c r="AV66">
        <f ca="1">SUMIFS(Tabela_Consulta_de_ACOMPH[Vaz_nat],Tabela_Consulta_de_ACOMPH[Data],AV$3,Tabela_Consulta_de_ACOMPH[Posto],$AP66)</f>
        <v>0</v>
      </c>
      <c r="AW66">
        <f ca="1">SUMIFS(Tabela_Consulta_de_ACOMPH[Vaz_nat],Tabela_Consulta_de_ACOMPH[Data],AW$3,Tabela_Consulta_de_ACOMPH[Posto],$AP66)</f>
        <v>0</v>
      </c>
      <c r="AX66">
        <f ca="1">SUMIFS(Tabela_Consulta_de_ACOMPH[Vaz_nat],Tabela_Consulta_de_ACOMPH[Data],AX$3,Tabela_Consulta_de_ACOMPH[Posto],$AP66)</f>
        <v>0</v>
      </c>
      <c r="AY66">
        <f ca="1">SUMIFS(Tabela_Consulta_de_ACOMPH[Vaz_nat],Tabela_Consulta_de_ACOMPH[Data],AY$3,Tabela_Consulta_de_ACOMPH[Posto],$AP66)</f>
        <v>0</v>
      </c>
      <c r="AZ66">
        <f ca="1">SUMIFS(Tabela_Consulta_de_ACOMPH[Vaz_nat],Tabela_Consulta_de_ACOMPH[Data],AZ$3,Tabela_Consulta_de_ACOMPH[Posto],$AP66)</f>
        <v>0</v>
      </c>
      <c r="BA66">
        <f ca="1">SUMIFS(Tabela_Consulta_de_ACOMPH[Vaz_nat],Tabela_Consulta_de_ACOMPH[Data],BA$3,Tabela_Consulta_de_ACOMPH[Posto],$AP66)</f>
        <v>0</v>
      </c>
      <c r="BB66">
        <f ca="1">SUMIFS(Tabela_Consulta_de_ACOMPH[Vaz_nat],Tabela_Consulta_de_ACOMPH[Data],BB$3,Tabela_Consulta_de_ACOMPH[Posto],$AP66)</f>
        <v>0</v>
      </c>
      <c r="BC66">
        <f ca="1">SUMIFS(Tabela_Consulta_de_ACOMPH[Vaz_nat],Tabela_Consulta_de_ACOMPH[Data],BC$3,Tabela_Consulta_de_ACOMPH[Posto],$AP66)</f>
        <v>0</v>
      </c>
      <c r="BE66">
        <v>63</v>
      </c>
      <c r="BG66">
        <f ca="1">SUMIFS(Tabela_Consulta_RDH[Column3],Tabela_Consulta_RDH[Column1],BG$3,Tabela_Consulta_RDH[Column2],$BE66)</f>
        <v>0</v>
      </c>
      <c r="BH66">
        <f ca="1">SUMIFS(Tabela_Consulta_RDH[Column3],Tabela_Consulta_RDH[Column1],BH$3,Tabela_Consulta_RDH[Column2],$BE66)</f>
        <v>0</v>
      </c>
      <c r="BI66">
        <f ca="1">SUMIFS(Tabela_Consulta_RDH[Column3],Tabela_Consulta_RDH[Column1],BI$3,Tabela_Consulta_RDH[Column2],$BE66)</f>
        <v>0</v>
      </c>
      <c r="BJ66">
        <f ca="1">SUMIFS(Tabela_Consulta_RDH[Column3],Tabela_Consulta_RDH[Column1],BJ$3,Tabela_Consulta_RDH[Column2],$BE66)</f>
        <v>0</v>
      </c>
      <c r="BK66">
        <f ca="1">SUMIFS(Tabela_Consulta_RDH[Column3],Tabela_Consulta_RDH[Column1],BK$3,Tabela_Consulta_RDH[Column2],$BE66)</f>
        <v>0</v>
      </c>
      <c r="BL66">
        <f ca="1">SUMIFS(Tabela_Consulta_RDH[Column3],Tabela_Consulta_RDH[Column1],BL$3,Tabela_Consulta_RDH[Column2],$BE66)</f>
        <v>0</v>
      </c>
      <c r="BM66">
        <f ca="1">SUMIFS(Tabela_Consulta_RDH[Column3],Tabela_Consulta_RDH[Column1],BM$3,Tabela_Consulta_RDH[Column2],$BE66)</f>
        <v>0</v>
      </c>
      <c r="BN66">
        <f ca="1">SUMIFS(Tabela_Consulta_RDH[Column3],Tabela_Consulta_RDH[Column1],BN$3,Tabela_Consulta_RDH[Column2],$BE66)</f>
        <v>0</v>
      </c>
      <c r="BO66">
        <f ca="1">SUMIFS(Tabela_Consulta_RDH[Column3],Tabela_Consulta_RDH[Column1],BO$3,Tabela_Consulta_RDH[Column2],$BE66)</f>
        <v>0</v>
      </c>
      <c r="BP66">
        <f ca="1">SUMIFS(Tabela_Consulta_RDH[Column3],Tabela_Consulta_RDH[Column1],BP$3,Tabela_Consulta_RDH[Column2],$BE66)</f>
        <v>0</v>
      </c>
      <c r="BQ66">
        <f ca="1">SUMIFS(Tabela_Consulta_RDH[Column3],Tabela_Consulta_RDH[Column1],BQ$3,Tabela_Consulta_RDH[Column2],$BE66)</f>
        <v>0</v>
      </c>
      <c r="BR66">
        <f ca="1">SUMIFS(Tabela_Consulta_RDH[Column3],Tabela_Consulta_RDH[Column1],BR$3,Tabela_Consulta_RDH[Column2],$BE66)</f>
        <v>0</v>
      </c>
    </row>
    <row r="67" spans="2:70" x14ac:dyDescent="0.25">
      <c r="AI67" s="406"/>
      <c r="AN67" s="406"/>
      <c r="AP67">
        <v>64</v>
      </c>
      <c r="AR67">
        <f ca="1">SUMIFS(Tabela_Consulta_de_ACOMPH[Vaz_nat],Tabela_Consulta_de_ACOMPH[Data],AR$3,Tabela_Consulta_de_ACOMPH[Posto],$AP67)</f>
        <v>0</v>
      </c>
      <c r="AS67">
        <f ca="1">SUMIFS(Tabela_Consulta_de_ACOMPH[Vaz_nat],Tabela_Consulta_de_ACOMPH[Data],AS$3,Tabela_Consulta_de_ACOMPH[Posto],$AP67)</f>
        <v>0</v>
      </c>
      <c r="AT67">
        <f ca="1">SUMIFS(Tabela_Consulta_de_ACOMPH[Vaz_nat],Tabela_Consulta_de_ACOMPH[Data],AT$3,Tabela_Consulta_de_ACOMPH[Posto],$AP67)</f>
        <v>0</v>
      </c>
      <c r="AU67">
        <f ca="1">SUMIFS(Tabela_Consulta_de_ACOMPH[Vaz_nat],Tabela_Consulta_de_ACOMPH[Data],AU$3,Tabela_Consulta_de_ACOMPH[Posto],$AP67)</f>
        <v>0</v>
      </c>
      <c r="AV67">
        <f ca="1">SUMIFS(Tabela_Consulta_de_ACOMPH[Vaz_nat],Tabela_Consulta_de_ACOMPH[Data],AV$3,Tabela_Consulta_de_ACOMPH[Posto],$AP67)</f>
        <v>0</v>
      </c>
      <c r="AW67">
        <f ca="1">SUMIFS(Tabela_Consulta_de_ACOMPH[Vaz_nat],Tabela_Consulta_de_ACOMPH[Data],AW$3,Tabela_Consulta_de_ACOMPH[Posto],$AP67)</f>
        <v>0</v>
      </c>
      <c r="AX67">
        <f ca="1">SUMIFS(Tabela_Consulta_de_ACOMPH[Vaz_nat],Tabela_Consulta_de_ACOMPH[Data],AX$3,Tabela_Consulta_de_ACOMPH[Posto],$AP67)</f>
        <v>0</v>
      </c>
      <c r="AY67">
        <f ca="1">SUMIFS(Tabela_Consulta_de_ACOMPH[Vaz_nat],Tabela_Consulta_de_ACOMPH[Data],AY$3,Tabela_Consulta_de_ACOMPH[Posto],$AP67)</f>
        <v>0</v>
      </c>
      <c r="AZ67">
        <f ca="1">SUMIFS(Tabela_Consulta_de_ACOMPH[Vaz_nat],Tabela_Consulta_de_ACOMPH[Data],AZ$3,Tabela_Consulta_de_ACOMPH[Posto],$AP67)</f>
        <v>0</v>
      </c>
      <c r="BA67">
        <f ca="1">SUMIFS(Tabela_Consulta_de_ACOMPH[Vaz_nat],Tabela_Consulta_de_ACOMPH[Data],BA$3,Tabela_Consulta_de_ACOMPH[Posto],$AP67)</f>
        <v>0</v>
      </c>
      <c r="BB67">
        <f ca="1">SUMIFS(Tabela_Consulta_de_ACOMPH[Vaz_nat],Tabela_Consulta_de_ACOMPH[Data],BB$3,Tabela_Consulta_de_ACOMPH[Posto],$AP67)</f>
        <v>0</v>
      </c>
      <c r="BC67">
        <f ca="1">SUMIFS(Tabela_Consulta_de_ACOMPH[Vaz_nat],Tabela_Consulta_de_ACOMPH[Data],BC$3,Tabela_Consulta_de_ACOMPH[Posto],$AP67)</f>
        <v>0</v>
      </c>
      <c r="BE67">
        <v>64</v>
      </c>
      <c r="BG67">
        <f ca="1">SUMIFS(Tabela_Consulta_RDH[Column3],Tabela_Consulta_RDH[Column1],BG$3,Tabela_Consulta_RDH[Column2],$BE67)</f>
        <v>0</v>
      </c>
      <c r="BH67">
        <f ca="1">SUMIFS(Tabela_Consulta_RDH[Column3],Tabela_Consulta_RDH[Column1],BH$3,Tabela_Consulta_RDH[Column2],$BE67)</f>
        <v>0</v>
      </c>
      <c r="BI67">
        <f ca="1">SUMIFS(Tabela_Consulta_RDH[Column3],Tabela_Consulta_RDH[Column1],BI$3,Tabela_Consulta_RDH[Column2],$BE67)</f>
        <v>0</v>
      </c>
      <c r="BJ67">
        <f ca="1">SUMIFS(Tabela_Consulta_RDH[Column3],Tabela_Consulta_RDH[Column1],BJ$3,Tabela_Consulta_RDH[Column2],$BE67)</f>
        <v>0</v>
      </c>
      <c r="BK67">
        <f ca="1">SUMIFS(Tabela_Consulta_RDH[Column3],Tabela_Consulta_RDH[Column1],BK$3,Tabela_Consulta_RDH[Column2],$BE67)</f>
        <v>0</v>
      </c>
      <c r="BL67">
        <f ca="1">SUMIFS(Tabela_Consulta_RDH[Column3],Tabela_Consulta_RDH[Column1],BL$3,Tabela_Consulta_RDH[Column2],$BE67)</f>
        <v>0</v>
      </c>
      <c r="BM67">
        <f ca="1">SUMIFS(Tabela_Consulta_RDH[Column3],Tabela_Consulta_RDH[Column1],BM$3,Tabela_Consulta_RDH[Column2],$BE67)</f>
        <v>0</v>
      </c>
      <c r="BN67">
        <f ca="1">SUMIFS(Tabela_Consulta_RDH[Column3],Tabela_Consulta_RDH[Column1],BN$3,Tabela_Consulta_RDH[Column2],$BE67)</f>
        <v>0</v>
      </c>
      <c r="BO67">
        <f ca="1">SUMIFS(Tabela_Consulta_RDH[Column3],Tabela_Consulta_RDH[Column1],BO$3,Tabela_Consulta_RDH[Column2],$BE67)</f>
        <v>0</v>
      </c>
      <c r="BP67">
        <f ca="1">SUMIFS(Tabela_Consulta_RDH[Column3],Tabela_Consulta_RDH[Column1],BP$3,Tabela_Consulta_RDH[Column2],$BE67)</f>
        <v>0</v>
      </c>
      <c r="BQ67">
        <f ca="1">SUMIFS(Tabela_Consulta_RDH[Column3],Tabela_Consulta_RDH[Column1],BQ$3,Tabela_Consulta_RDH[Column2],$BE67)</f>
        <v>0</v>
      </c>
      <c r="BR67">
        <f ca="1">SUMIFS(Tabela_Consulta_RDH[Column3],Tabela_Consulta_RDH[Column1],BR$3,Tabela_Consulta_RDH[Column2],$BE67)</f>
        <v>0</v>
      </c>
    </row>
    <row r="68" spans="2:70" x14ac:dyDescent="0.25">
      <c r="B68" t="s">
        <v>757</v>
      </c>
      <c r="C68" s="410"/>
      <c r="D68" s="410"/>
      <c r="E68" s="410"/>
      <c r="F68" s="410"/>
      <c r="G68" s="410"/>
      <c r="AI68" s="406"/>
      <c r="AN68" s="406"/>
      <c r="AP68">
        <v>65</v>
      </c>
      <c r="AR68">
        <f ca="1">SUMIFS(Tabela_Consulta_de_ACOMPH[Vaz_nat],Tabela_Consulta_de_ACOMPH[Data],AR$3,Tabela_Consulta_de_ACOMPH[Posto],$AP68)</f>
        <v>0</v>
      </c>
      <c r="AS68">
        <f ca="1">SUMIFS(Tabela_Consulta_de_ACOMPH[Vaz_nat],Tabela_Consulta_de_ACOMPH[Data],AS$3,Tabela_Consulta_de_ACOMPH[Posto],$AP68)</f>
        <v>0</v>
      </c>
      <c r="AT68">
        <f ca="1">SUMIFS(Tabela_Consulta_de_ACOMPH[Vaz_nat],Tabela_Consulta_de_ACOMPH[Data],AT$3,Tabela_Consulta_de_ACOMPH[Posto],$AP68)</f>
        <v>0</v>
      </c>
      <c r="AU68">
        <f ca="1">SUMIFS(Tabela_Consulta_de_ACOMPH[Vaz_nat],Tabela_Consulta_de_ACOMPH[Data],AU$3,Tabela_Consulta_de_ACOMPH[Posto],$AP68)</f>
        <v>0</v>
      </c>
      <c r="AV68">
        <f ca="1">SUMIFS(Tabela_Consulta_de_ACOMPH[Vaz_nat],Tabela_Consulta_de_ACOMPH[Data],AV$3,Tabela_Consulta_de_ACOMPH[Posto],$AP68)</f>
        <v>0</v>
      </c>
      <c r="AW68">
        <f ca="1">SUMIFS(Tabela_Consulta_de_ACOMPH[Vaz_nat],Tabela_Consulta_de_ACOMPH[Data],AW$3,Tabela_Consulta_de_ACOMPH[Posto],$AP68)</f>
        <v>0</v>
      </c>
      <c r="AX68">
        <f ca="1">SUMIFS(Tabela_Consulta_de_ACOMPH[Vaz_nat],Tabela_Consulta_de_ACOMPH[Data],AX$3,Tabela_Consulta_de_ACOMPH[Posto],$AP68)</f>
        <v>0</v>
      </c>
      <c r="AY68">
        <f ca="1">SUMIFS(Tabela_Consulta_de_ACOMPH[Vaz_nat],Tabela_Consulta_de_ACOMPH[Data],AY$3,Tabela_Consulta_de_ACOMPH[Posto],$AP68)</f>
        <v>0</v>
      </c>
      <c r="AZ68">
        <f ca="1">SUMIFS(Tabela_Consulta_de_ACOMPH[Vaz_nat],Tabela_Consulta_de_ACOMPH[Data],AZ$3,Tabela_Consulta_de_ACOMPH[Posto],$AP68)</f>
        <v>0</v>
      </c>
      <c r="BA68">
        <f ca="1">SUMIFS(Tabela_Consulta_de_ACOMPH[Vaz_nat],Tabela_Consulta_de_ACOMPH[Data],BA$3,Tabela_Consulta_de_ACOMPH[Posto],$AP68)</f>
        <v>0</v>
      </c>
      <c r="BB68">
        <f ca="1">SUMIFS(Tabela_Consulta_de_ACOMPH[Vaz_nat],Tabela_Consulta_de_ACOMPH[Data],BB$3,Tabela_Consulta_de_ACOMPH[Posto],$AP68)</f>
        <v>0</v>
      </c>
      <c r="BC68">
        <f ca="1">SUMIFS(Tabela_Consulta_de_ACOMPH[Vaz_nat],Tabela_Consulta_de_ACOMPH[Data],BC$3,Tabela_Consulta_de_ACOMPH[Posto],$AP68)</f>
        <v>0</v>
      </c>
      <c r="BE68">
        <v>65</v>
      </c>
      <c r="BG68">
        <f ca="1">SUMIFS(Tabela_Consulta_RDH[Column3],Tabela_Consulta_RDH[Column1],BG$3,Tabela_Consulta_RDH[Column2],$BE68)</f>
        <v>0</v>
      </c>
      <c r="BH68">
        <f ca="1">SUMIFS(Tabela_Consulta_RDH[Column3],Tabela_Consulta_RDH[Column1],BH$3,Tabela_Consulta_RDH[Column2],$BE68)</f>
        <v>0</v>
      </c>
      <c r="BI68">
        <f ca="1">SUMIFS(Tabela_Consulta_RDH[Column3],Tabela_Consulta_RDH[Column1],BI$3,Tabela_Consulta_RDH[Column2],$BE68)</f>
        <v>0</v>
      </c>
      <c r="BJ68">
        <f ca="1">SUMIFS(Tabela_Consulta_RDH[Column3],Tabela_Consulta_RDH[Column1],BJ$3,Tabela_Consulta_RDH[Column2],$BE68)</f>
        <v>0</v>
      </c>
      <c r="BK68">
        <f ca="1">SUMIFS(Tabela_Consulta_RDH[Column3],Tabela_Consulta_RDH[Column1],BK$3,Tabela_Consulta_RDH[Column2],$BE68)</f>
        <v>0</v>
      </c>
      <c r="BL68">
        <f ca="1">SUMIFS(Tabela_Consulta_RDH[Column3],Tabela_Consulta_RDH[Column1],BL$3,Tabela_Consulta_RDH[Column2],$BE68)</f>
        <v>0</v>
      </c>
      <c r="BM68">
        <f ca="1">SUMIFS(Tabela_Consulta_RDH[Column3],Tabela_Consulta_RDH[Column1],BM$3,Tabela_Consulta_RDH[Column2],$BE68)</f>
        <v>0</v>
      </c>
      <c r="BN68">
        <f ca="1">SUMIFS(Tabela_Consulta_RDH[Column3],Tabela_Consulta_RDH[Column1],BN$3,Tabela_Consulta_RDH[Column2],$BE68)</f>
        <v>0</v>
      </c>
      <c r="BO68">
        <f ca="1">SUMIFS(Tabela_Consulta_RDH[Column3],Tabela_Consulta_RDH[Column1],BO$3,Tabela_Consulta_RDH[Column2],$BE68)</f>
        <v>0</v>
      </c>
      <c r="BP68">
        <f ca="1">SUMIFS(Tabela_Consulta_RDH[Column3],Tabela_Consulta_RDH[Column1],BP$3,Tabela_Consulta_RDH[Column2],$BE68)</f>
        <v>0</v>
      </c>
      <c r="BQ68">
        <f ca="1">SUMIFS(Tabela_Consulta_RDH[Column3],Tabela_Consulta_RDH[Column1],BQ$3,Tabela_Consulta_RDH[Column2],$BE68)</f>
        <v>0</v>
      </c>
      <c r="BR68">
        <f ca="1">SUMIFS(Tabela_Consulta_RDH[Column3],Tabela_Consulta_RDH[Column1],BR$3,Tabela_Consulta_RDH[Column2],$BE68)</f>
        <v>0</v>
      </c>
    </row>
    <row r="69" spans="2:70" x14ac:dyDescent="0.25">
      <c r="C69" s="410"/>
      <c r="D69" s="410"/>
      <c r="E69" s="410"/>
      <c r="F69" s="410"/>
      <c r="G69" s="410"/>
      <c r="AI69" s="406"/>
      <c r="AN69" s="406"/>
      <c r="AP69">
        <v>66</v>
      </c>
      <c r="AR69">
        <f ca="1">SUMIFS(Tabela_Consulta_de_ACOMPH[Vaz_nat],Tabela_Consulta_de_ACOMPH[Data],AR$3,Tabela_Consulta_de_ACOMPH[Posto],$AP69)</f>
        <v>0</v>
      </c>
      <c r="AS69">
        <f ca="1">SUMIFS(Tabela_Consulta_de_ACOMPH[Vaz_nat],Tabela_Consulta_de_ACOMPH[Data],AS$3,Tabela_Consulta_de_ACOMPH[Posto],$AP69)</f>
        <v>0</v>
      </c>
      <c r="AT69">
        <f ca="1">SUMIFS(Tabela_Consulta_de_ACOMPH[Vaz_nat],Tabela_Consulta_de_ACOMPH[Data],AT$3,Tabela_Consulta_de_ACOMPH[Posto],$AP69)</f>
        <v>0</v>
      </c>
      <c r="AU69">
        <f ca="1">SUMIFS(Tabela_Consulta_de_ACOMPH[Vaz_nat],Tabela_Consulta_de_ACOMPH[Data],AU$3,Tabela_Consulta_de_ACOMPH[Posto],$AP69)</f>
        <v>0</v>
      </c>
      <c r="AV69">
        <f ca="1">SUMIFS(Tabela_Consulta_de_ACOMPH[Vaz_nat],Tabela_Consulta_de_ACOMPH[Data],AV$3,Tabela_Consulta_de_ACOMPH[Posto],$AP69)</f>
        <v>0</v>
      </c>
      <c r="AW69">
        <f ca="1">SUMIFS(Tabela_Consulta_de_ACOMPH[Vaz_nat],Tabela_Consulta_de_ACOMPH[Data],AW$3,Tabela_Consulta_de_ACOMPH[Posto],$AP69)</f>
        <v>0</v>
      </c>
      <c r="AX69">
        <f ca="1">SUMIFS(Tabela_Consulta_de_ACOMPH[Vaz_nat],Tabela_Consulta_de_ACOMPH[Data],AX$3,Tabela_Consulta_de_ACOMPH[Posto],$AP69)</f>
        <v>0</v>
      </c>
      <c r="AY69">
        <f ca="1">SUMIFS(Tabela_Consulta_de_ACOMPH[Vaz_nat],Tabela_Consulta_de_ACOMPH[Data],AY$3,Tabela_Consulta_de_ACOMPH[Posto],$AP69)</f>
        <v>0</v>
      </c>
      <c r="AZ69">
        <f ca="1">SUMIFS(Tabela_Consulta_de_ACOMPH[Vaz_nat],Tabela_Consulta_de_ACOMPH[Data],AZ$3,Tabela_Consulta_de_ACOMPH[Posto],$AP69)</f>
        <v>0</v>
      </c>
      <c r="BA69">
        <f ca="1">SUMIFS(Tabela_Consulta_de_ACOMPH[Vaz_nat],Tabela_Consulta_de_ACOMPH[Data],BA$3,Tabela_Consulta_de_ACOMPH[Posto],$AP69)</f>
        <v>0</v>
      </c>
      <c r="BB69">
        <f ca="1">SUMIFS(Tabela_Consulta_de_ACOMPH[Vaz_nat],Tabela_Consulta_de_ACOMPH[Data],BB$3,Tabela_Consulta_de_ACOMPH[Posto],$AP69)</f>
        <v>0</v>
      </c>
      <c r="BC69">
        <f ca="1">SUMIFS(Tabela_Consulta_de_ACOMPH[Vaz_nat],Tabela_Consulta_de_ACOMPH[Data],BC$3,Tabela_Consulta_de_ACOMPH[Posto],$AP69)</f>
        <v>0</v>
      </c>
      <c r="BE69">
        <v>66</v>
      </c>
      <c r="BG69">
        <f ca="1">SUMIFS(Tabela_Consulta_RDH[Column3],Tabela_Consulta_RDH[Column1],BG$3,Tabela_Consulta_RDH[Column2],$BE69)</f>
        <v>0</v>
      </c>
      <c r="BH69">
        <f ca="1">SUMIFS(Tabela_Consulta_RDH[Column3],Tabela_Consulta_RDH[Column1],BH$3,Tabela_Consulta_RDH[Column2],$BE69)</f>
        <v>0</v>
      </c>
      <c r="BI69">
        <f ca="1">SUMIFS(Tabela_Consulta_RDH[Column3],Tabela_Consulta_RDH[Column1],BI$3,Tabela_Consulta_RDH[Column2],$BE69)</f>
        <v>0</v>
      </c>
      <c r="BJ69">
        <f ca="1">SUMIFS(Tabela_Consulta_RDH[Column3],Tabela_Consulta_RDH[Column1],BJ$3,Tabela_Consulta_RDH[Column2],$BE69)</f>
        <v>0</v>
      </c>
      <c r="BK69">
        <f ca="1">SUMIFS(Tabela_Consulta_RDH[Column3],Tabela_Consulta_RDH[Column1],BK$3,Tabela_Consulta_RDH[Column2],$BE69)</f>
        <v>0</v>
      </c>
      <c r="BL69">
        <f ca="1">SUMIFS(Tabela_Consulta_RDH[Column3],Tabela_Consulta_RDH[Column1],BL$3,Tabela_Consulta_RDH[Column2],$BE69)</f>
        <v>0</v>
      </c>
      <c r="BM69">
        <f ca="1">SUMIFS(Tabela_Consulta_RDH[Column3],Tabela_Consulta_RDH[Column1],BM$3,Tabela_Consulta_RDH[Column2],$BE69)</f>
        <v>0</v>
      </c>
      <c r="BN69">
        <f ca="1">SUMIFS(Tabela_Consulta_RDH[Column3],Tabela_Consulta_RDH[Column1],BN$3,Tabela_Consulta_RDH[Column2],$BE69)</f>
        <v>0</v>
      </c>
      <c r="BO69">
        <f ca="1">SUMIFS(Tabela_Consulta_RDH[Column3],Tabela_Consulta_RDH[Column1],BO$3,Tabela_Consulta_RDH[Column2],$BE69)</f>
        <v>0</v>
      </c>
      <c r="BP69">
        <f ca="1">SUMIFS(Tabela_Consulta_RDH[Column3],Tabela_Consulta_RDH[Column1],BP$3,Tabela_Consulta_RDH[Column2],$BE69)</f>
        <v>0</v>
      </c>
      <c r="BQ69">
        <f ca="1">SUMIFS(Tabela_Consulta_RDH[Column3],Tabela_Consulta_RDH[Column1],BQ$3,Tabela_Consulta_RDH[Column2],$BE69)</f>
        <v>0</v>
      </c>
      <c r="BR69">
        <f ca="1">SUMIFS(Tabela_Consulta_RDH[Column3],Tabela_Consulta_RDH[Column1],BR$3,Tabela_Consulta_RDH[Column2],$BE69)</f>
        <v>0</v>
      </c>
    </row>
    <row r="70" spans="2:70" x14ac:dyDescent="0.25">
      <c r="C70" s="410"/>
      <c r="D70" s="410"/>
      <c r="E70" s="410"/>
      <c r="F70" s="410"/>
      <c r="G70" s="410"/>
      <c r="AI70" s="406"/>
      <c r="AN70" s="406"/>
      <c r="AP70">
        <v>67</v>
      </c>
      <c r="AR70">
        <f ca="1">SUMIFS(Tabela_Consulta_de_ACOMPH[Vaz_nat],Tabela_Consulta_de_ACOMPH[Data],AR$3,Tabela_Consulta_de_ACOMPH[Posto],$AP70)</f>
        <v>0</v>
      </c>
      <c r="AS70">
        <f ca="1">SUMIFS(Tabela_Consulta_de_ACOMPH[Vaz_nat],Tabela_Consulta_de_ACOMPH[Data],AS$3,Tabela_Consulta_de_ACOMPH[Posto],$AP70)</f>
        <v>0</v>
      </c>
      <c r="AT70">
        <f ca="1">SUMIFS(Tabela_Consulta_de_ACOMPH[Vaz_nat],Tabela_Consulta_de_ACOMPH[Data],AT$3,Tabela_Consulta_de_ACOMPH[Posto],$AP70)</f>
        <v>0</v>
      </c>
      <c r="AU70">
        <f ca="1">SUMIFS(Tabela_Consulta_de_ACOMPH[Vaz_nat],Tabela_Consulta_de_ACOMPH[Data],AU$3,Tabela_Consulta_de_ACOMPH[Posto],$AP70)</f>
        <v>0</v>
      </c>
      <c r="AV70">
        <f ca="1">SUMIFS(Tabela_Consulta_de_ACOMPH[Vaz_nat],Tabela_Consulta_de_ACOMPH[Data],AV$3,Tabela_Consulta_de_ACOMPH[Posto],$AP70)</f>
        <v>0</v>
      </c>
      <c r="AW70">
        <f ca="1">SUMIFS(Tabela_Consulta_de_ACOMPH[Vaz_nat],Tabela_Consulta_de_ACOMPH[Data],AW$3,Tabela_Consulta_de_ACOMPH[Posto],$AP70)</f>
        <v>0</v>
      </c>
      <c r="AX70">
        <f ca="1">SUMIFS(Tabela_Consulta_de_ACOMPH[Vaz_nat],Tabela_Consulta_de_ACOMPH[Data],AX$3,Tabela_Consulta_de_ACOMPH[Posto],$AP70)</f>
        <v>0</v>
      </c>
      <c r="AY70">
        <f ca="1">SUMIFS(Tabela_Consulta_de_ACOMPH[Vaz_nat],Tabela_Consulta_de_ACOMPH[Data],AY$3,Tabela_Consulta_de_ACOMPH[Posto],$AP70)</f>
        <v>0</v>
      </c>
      <c r="AZ70">
        <f ca="1">SUMIFS(Tabela_Consulta_de_ACOMPH[Vaz_nat],Tabela_Consulta_de_ACOMPH[Data],AZ$3,Tabela_Consulta_de_ACOMPH[Posto],$AP70)</f>
        <v>0</v>
      </c>
      <c r="BA70">
        <f ca="1">SUMIFS(Tabela_Consulta_de_ACOMPH[Vaz_nat],Tabela_Consulta_de_ACOMPH[Data],BA$3,Tabela_Consulta_de_ACOMPH[Posto],$AP70)</f>
        <v>0</v>
      </c>
      <c r="BB70">
        <f ca="1">SUMIFS(Tabela_Consulta_de_ACOMPH[Vaz_nat],Tabela_Consulta_de_ACOMPH[Data],BB$3,Tabela_Consulta_de_ACOMPH[Posto],$AP70)</f>
        <v>0</v>
      </c>
      <c r="BC70">
        <f ca="1">SUMIFS(Tabela_Consulta_de_ACOMPH[Vaz_nat],Tabela_Consulta_de_ACOMPH[Data],BC$3,Tabela_Consulta_de_ACOMPH[Posto],$AP70)</f>
        <v>0</v>
      </c>
      <c r="BE70">
        <v>67</v>
      </c>
      <c r="BG70">
        <f ca="1">SUMIFS(Tabela_Consulta_RDH[Column3],Tabela_Consulta_RDH[Column1],BG$3,Tabela_Consulta_RDH[Column2],$BE70)</f>
        <v>0</v>
      </c>
      <c r="BH70">
        <f ca="1">SUMIFS(Tabela_Consulta_RDH[Column3],Tabela_Consulta_RDH[Column1],BH$3,Tabela_Consulta_RDH[Column2],$BE70)</f>
        <v>0</v>
      </c>
      <c r="BI70">
        <f ca="1">SUMIFS(Tabela_Consulta_RDH[Column3],Tabela_Consulta_RDH[Column1],BI$3,Tabela_Consulta_RDH[Column2],$BE70)</f>
        <v>0</v>
      </c>
      <c r="BJ70">
        <f ca="1">SUMIFS(Tabela_Consulta_RDH[Column3],Tabela_Consulta_RDH[Column1],BJ$3,Tabela_Consulta_RDH[Column2],$BE70)</f>
        <v>0</v>
      </c>
      <c r="BK70">
        <f ca="1">SUMIFS(Tabela_Consulta_RDH[Column3],Tabela_Consulta_RDH[Column1],BK$3,Tabela_Consulta_RDH[Column2],$BE70)</f>
        <v>0</v>
      </c>
      <c r="BL70">
        <f ca="1">SUMIFS(Tabela_Consulta_RDH[Column3],Tabela_Consulta_RDH[Column1],BL$3,Tabela_Consulta_RDH[Column2],$BE70)</f>
        <v>0</v>
      </c>
      <c r="BM70">
        <f ca="1">SUMIFS(Tabela_Consulta_RDH[Column3],Tabela_Consulta_RDH[Column1],BM$3,Tabela_Consulta_RDH[Column2],$BE70)</f>
        <v>0</v>
      </c>
      <c r="BN70">
        <f ca="1">SUMIFS(Tabela_Consulta_RDH[Column3],Tabela_Consulta_RDH[Column1],BN$3,Tabela_Consulta_RDH[Column2],$BE70)</f>
        <v>0</v>
      </c>
      <c r="BO70">
        <f ca="1">SUMIFS(Tabela_Consulta_RDH[Column3],Tabela_Consulta_RDH[Column1],BO$3,Tabela_Consulta_RDH[Column2],$BE70)</f>
        <v>0</v>
      </c>
      <c r="BP70">
        <f ca="1">SUMIFS(Tabela_Consulta_RDH[Column3],Tabela_Consulta_RDH[Column1],BP$3,Tabela_Consulta_RDH[Column2],$BE70)</f>
        <v>0</v>
      </c>
      <c r="BQ70">
        <f ca="1">SUMIFS(Tabela_Consulta_RDH[Column3],Tabela_Consulta_RDH[Column1],BQ$3,Tabela_Consulta_RDH[Column2],$BE70)</f>
        <v>0</v>
      </c>
      <c r="BR70">
        <f ca="1">SUMIFS(Tabela_Consulta_RDH[Column3],Tabela_Consulta_RDH[Column1],BR$3,Tabela_Consulta_RDH[Column2],$BE70)</f>
        <v>0</v>
      </c>
    </row>
    <row r="71" spans="2:70" x14ac:dyDescent="0.25">
      <c r="C71" s="410"/>
      <c r="D71" s="410"/>
      <c r="E71" s="410"/>
      <c r="F71" s="410"/>
      <c r="G71" s="410"/>
      <c r="AI71" s="406"/>
      <c r="AN71" s="406"/>
      <c r="AP71">
        <v>68</v>
      </c>
      <c r="AR71">
        <f ca="1">SUMIFS(Tabela_Consulta_de_ACOMPH[Vaz_nat],Tabela_Consulta_de_ACOMPH[Data],AR$3,Tabela_Consulta_de_ACOMPH[Posto],$AP71)</f>
        <v>0</v>
      </c>
      <c r="AS71">
        <f ca="1">SUMIFS(Tabela_Consulta_de_ACOMPH[Vaz_nat],Tabela_Consulta_de_ACOMPH[Data],AS$3,Tabela_Consulta_de_ACOMPH[Posto],$AP71)</f>
        <v>0</v>
      </c>
      <c r="AT71">
        <f ca="1">SUMIFS(Tabela_Consulta_de_ACOMPH[Vaz_nat],Tabela_Consulta_de_ACOMPH[Data],AT$3,Tabela_Consulta_de_ACOMPH[Posto],$AP71)</f>
        <v>0</v>
      </c>
      <c r="AU71">
        <f ca="1">SUMIFS(Tabela_Consulta_de_ACOMPH[Vaz_nat],Tabela_Consulta_de_ACOMPH[Data],AU$3,Tabela_Consulta_de_ACOMPH[Posto],$AP71)</f>
        <v>0</v>
      </c>
      <c r="AV71">
        <f ca="1">SUMIFS(Tabela_Consulta_de_ACOMPH[Vaz_nat],Tabela_Consulta_de_ACOMPH[Data],AV$3,Tabela_Consulta_de_ACOMPH[Posto],$AP71)</f>
        <v>0</v>
      </c>
      <c r="AW71">
        <f ca="1">SUMIFS(Tabela_Consulta_de_ACOMPH[Vaz_nat],Tabela_Consulta_de_ACOMPH[Data],AW$3,Tabela_Consulta_de_ACOMPH[Posto],$AP71)</f>
        <v>0</v>
      </c>
      <c r="AX71">
        <f ca="1">SUMIFS(Tabela_Consulta_de_ACOMPH[Vaz_nat],Tabela_Consulta_de_ACOMPH[Data],AX$3,Tabela_Consulta_de_ACOMPH[Posto],$AP71)</f>
        <v>0</v>
      </c>
      <c r="AY71">
        <f ca="1">SUMIFS(Tabela_Consulta_de_ACOMPH[Vaz_nat],Tabela_Consulta_de_ACOMPH[Data],AY$3,Tabela_Consulta_de_ACOMPH[Posto],$AP71)</f>
        <v>0</v>
      </c>
      <c r="AZ71">
        <f ca="1">SUMIFS(Tabela_Consulta_de_ACOMPH[Vaz_nat],Tabela_Consulta_de_ACOMPH[Data],AZ$3,Tabela_Consulta_de_ACOMPH[Posto],$AP71)</f>
        <v>0</v>
      </c>
      <c r="BA71">
        <f ca="1">SUMIFS(Tabela_Consulta_de_ACOMPH[Vaz_nat],Tabela_Consulta_de_ACOMPH[Data],BA$3,Tabela_Consulta_de_ACOMPH[Posto],$AP71)</f>
        <v>0</v>
      </c>
      <c r="BB71">
        <f ca="1">SUMIFS(Tabela_Consulta_de_ACOMPH[Vaz_nat],Tabela_Consulta_de_ACOMPH[Data],BB$3,Tabela_Consulta_de_ACOMPH[Posto],$AP71)</f>
        <v>0</v>
      </c>
      <c r="BC71">
        <f ca="1">SUMIFS(Tabela_Consulta_de_ACOMPH[Vaz_nat],Tabela_Consulta_de_ACOMPH[Data],BC$3,Tabela_Consulta_de_ACOMPH[Posto],$AP71)</f>
        <v>0</v>
      </c>
      <c r="BE71">
        <v>68</v>
      </c>
      <c r="BG71">
        <f ca="1">SUMIFS(Tabela_Consulta_RDH[Column3],Tabela_Consulta_RDH[Column1],BG$3,Tabela_Consulta_RDH[Column2],$BE71)</f>
        <v>0</v>
      </c>
      <c r="BH71">
        <f ca="1">SUMIFS(Tabela_Consulta_RDH[Column3],Tabela_Consulta_RDH[Column1],BH$3,Tabela_Consulta_RDH[Column2],$BE71)</f>
        <v>0</v>
      </c>
      <c r="BI71">
        <f ca="1">SUMIFS(Tabela_Consulta_RDH[Column3],Tabela_Consulta_RDH[Column1],BI$3,Tabela_Consulta_RDH[Column2],$BE71)</f>
        <v>0</v>
      </c>
      <c r="BJ71">
        <f ca="1">SUMIFS(Tabela_Consulta_RDH[Column3],Tabela_Consulta_RDH[Column1],BJ$3,Tabela_Consulta_RDH[Column2],$BE71)</f>
        <v>0</v>
      </c>
      <c r="BK71">
        <f ca="1">SUMIFS(Tabela_Consulta_RDH[Column3],Tabela_Consulta_RDH[Column1],BK$3,Tabela_Consulta_RDH[Column2],$BE71)</f>
        <v>0</v>
      </c>
      <c r="BL71">
        <f ca="1">SUMIFS(Tabela_Consulta_RDH[Column3],Tabela_Consulta_RDH[Column1],BL$3,Tabela_Consulta_RDH[Column2],$BE71)</f>
        <v>0</v>
      </c>
      <c r="BM71">
        <f ca="1">SUMIFS(Tabela_Consulta_RDH[Column3],Tabela_Consulta_RDH[Column1],BM$3,Tabela_Consulta_RDH[Column2],$BE71)</f>
        <v>0</v>
      </c>
      <c r="BN71">
        <f ca="1">SUMIFS(Tabela_Consulta_RDH[Column3],Tabela_Consulta_RDH[Column1],BN$3,Tabela_Consulta_RDH[Column2],$BE71)</f>
        <v>0</v>
      </c>
      <c r="BO71">
        <f ca="1">SUMIFS(Tabela_Consulta_RDH[Column3],Tabela_Consulta_RDH[Column1],BO$3,Tabela_Consulta_RDH[Column2],$BE71)</f>
        <v>0</v>
      </c>
      <c r="BP71">
        <f ca="1">SUMIFS(Tabela_Consulta_RDH[Column3],Tabela_Consulta_RDH[Column1],BP$3,Tabela_Consulta_RDH[Column2],$BE71)</f>
        <v>0</v>
      </c>
      <c r="BQ71">
        <f ca="1">SUMIFS(Tabela_Consulta_RDH[Column3],Tabela_Consulta_RDH[Column1],BQ$3,Tabela_Consulta_RDH[Column2],$BE71)</f>
        <v>0</v>
      </c>
      <c r="BR71">
        <f ca="1">SUMIFS(Tabela_Consulta_RDH[Column3],Tabela_Consulta_RDH[Column1],BR$3,Tabela_Consulta_RDH[Column2],$BE71)</f>
        <v>0</v>
      </c>
    </row>
    <row r="72" spans="2:70" x14ac:dyDescent="0.25">
      <c r="AI72" s="406"/>
      <c r="AN72" s="406"/>
      <c r="AP72">
        <v>69</v>
      </c>
      <c r="AR72">
        <f ca="1">SUMIFS(Tabela_Consulta_de_ACOMPH[Vaz_nat],Tabela_Consulta_de_ACOMPH[Data],AR$3,Tabela_Consulta_de_ACOMPH[Posto],$AP72)</f>
        <v>0</v>
      </c>
      <c r="AS72">
        <f ca="1">SUMIFS(Tabela_Consulta_de_ACOMPH[Vaz_nat],Tabela_Consulta_de_ACOMPH[Data],AS$3,Tabela_Consulta_de_ACOMPH[Posto],$AP72)</f>
        <v>0</v>
      </c>
      <c r="AT72">
        <f ca="1">SUMIFS(Tabela_Consulta_de_ACOMPH[Vaz_nat],Tabela_Consulta_de_ACOMPH[Data],AT$3,Tabela_Consulta_de_ACOMPH[Posto],$AP72)</f>
        <v>0</v>
      </c>
      <c r="AU72">
        <f ca="1">SUMIFS(Tabela_Consulta_de_ACOMPH[Vaz_nat],Tabela_Consulta_de_ACOMPH[Data],AU$3,Tabela_Consulta_de_ACOMPH[Posto],$AP72)</f>
        <v>0</v>
      </c>
      <c r="AV72">
        <f ca="1">SUMIFS(Tabela_Consulta_de_ACOMPH[Vaz_nat],Tabela_Consulta_de_ACOMPH[Data],AV$3,Tabela_Consulta_de_ACOMPH[Posto],$AP72)</f>
        <v>0</v>
      </c>
      <c r="AW72">
        <f ca="1">SUMIFS(Tabela_Consulta_de_ACOMPH[Vaz_nat],Tabela_Consulta_de_ACOMPH[Data],AW$3,Tabela_Consulta_de_ACOMPH[Posto],$AP72)</f>
        <v>0</v>
      </c>
      <c r="AX72">
        <f ca="1">SUMIFS(Tabela_Consulta_de_ACOMPH[Vaz_nat],Tabela_Consulta_de_ACOMPH[Data],AX$3,Tabela_Consulta_de_ACOMPH[Posto],$AP72)</f>
        <v>0</v>
      </c>
      <c r="AY72">
        <f ca="1">SUMIFS(Tabela_Consulta_de_ACOMPH[Vaz_nat],Tabela_Consulta_de_ACOMPH[Data],AY$3,Tabela_Consulta_de_ACOMPH[Posto],$AP72)</f>
        <v>0</v>
      </c>
      <c r="AZ72">
        <f ca="1">SUMIFS(Tabela_Consulta_de_ACOMPH[Vaz_nat],Tabela_Consulta_de_ACOMPH[Data],AZ$3,Tabela_Consulta_de_ACOMPH[Posto],$AP72)</f>
        <v>0</v>
      </c>
      <c r="BA72">
        <f ca="1">SUMIFS(Tabela_Consulta_de_ACOMPH[Vaz_nat],Tabela_Consulta_de_ACOMPH[Data],BA$3,Tabela_Consulta_de_ACOMPH[Posto],$AP72)</f>
        <v>0</v>
      </c>
      <c r="BB72">
        <f ca="1">SUMIFS(Tabela_Consulta_de_ACOMPH[Vaz_nat],Tabela_Consulta_de_ACOMPH[Data],BB$3,Tabela_Consulta_de_ACOMPH[Posto],$AP72)</f>
        <v>0</v>
      </c>
      <c r="BC72">
        <f ca="1">SUMIFS(Tabela_Consulta_de_ACOMPH[Vaz_nat],Tabela_Consulta_de_ACOMPH[Data],BC$3,Tabela_Consulta_de_ACOMPH[Posto],$AP72)</f>
        <v>0</v>
      </c>
      <c r="BE72">
        <v>69</v>
      </c>
      <c r="BG72">
        <f ca="1">SUMIFS(Tabela_Consulta_RDH[Column3],Tabela_Consulta_RDH[Column1],BG$3,Tabela_Consulta_RDH[Column2],$BE72)</f>
        <v>0</v>
      </c>
      <c r="BH72">
        <f ca="1">SUMIFS(Tabela_Consulta_RDH[Column3],Tabela_Consulta_RDH[Column1],BH$3,Tabela_Consulta_RDH[Column2],$BE72)</f>
        <v>0</v>
      </c>
      <c r="BI72">
        <f ca="1">SUMIFS(Tabela_Consulta_RDH[Column3],Tabela_Consulta_RDH[Column1],BI$3,Tabela_Consulta_RDH[Column2],$BE72)</f>
        <v>0</v>
      </c>
      <c r="BJ72">
        <f ca="1">SUMIFS(Tabela_Consulta_RDH[Column3],Tabela_Consulta_RDH[Column1],BJ$3,Tabela_Consulta_RDH[Column2],$BE72)</f>
        <v>0</v>
      </c>
      <c r="BK72">
        <f ca="1">SUMIFS(Tabela_Consulta_RDH[Column3],Tabela_Consulta_RDH[Column1],BK$3,Tabela_Consulta_RDH[Column2],$BE72)</f>
        <v>0</v>
      </c>
      <c r="BL72">
        <f ca="1">SUMIFS(Tabela_Consulta_RDH[Column3],Tabela_Consulta_RDH[Column1],BL$3,Tabela_Consulta_RDH[Column2],$BE72)</f>
        <v>0</v>
      </c>
      <c r="BM72">
        <f ca="1">SUMIFS(Tabela_Consulta_RDH[Column3],Tabela_Consulta_RDH[Column1],BM$3,Tabela_Consulta_RDH[Column2],$BE72)</f>
        <v>0</v>
      </c>
      <c r="BN72">
        <f ca="1">SUMIFS(Tabela_Consulta_RDH[Column3],Tabela_Consulta_RDH[Column1],BN$3,Tabela_Consulta_RDH[Column2],$BE72)</f>
        <v>0</v>
      </c>
      <c r="BO72">
        <f ca="1">SUMIFS(Tabela_Consulta_RDH[Column3],Tabela_Consulta_RDH[Column1],BO$3,Tabela_Consulta_RDH[Column2],$BE72)</f>
        <v>0</v>
      </c>
      <c r="BP72">
        <f ca="1">SUMIFS(Tabela_Consulta_RDH[Column3],Tabela_Consulta_RDH[Column1],BP$3,Tabela_Consulta_RDH[Column2],$BE72)</f>
        <v>0</v>
      </c>
      <c r="BQ72">
        <f ca="1">SUMIFS(Tabela_Consulta_RDH[Column3],Tabela_Consulta_RDH[Column1],BQ$3,Tabela_Consulta_RDH[Column2],$BE72)</f>
        <v>0</v>
      </c>
      <c r="BR72">
        <f ca="1">SUMIFS(Tabela_Consulta_RDH[Column3],Tabela_Consulta_RDH[Column1],BR$3,Tabela_Consulta_RDH[Column2],$BE72)</f>
        <v>0</v>
      </c>
    </row>
    <row r="73" spans="2:70" x14ac:dyDescent="0.25">
      <c r="B73" t="s">
        <v>758</v>
      </c>
      <c r="C73" s="410"/>
      <c r="D73" s="410"/>
      <c r="E73" s="410"/>
      <c r="F73" s="410"/>
      <c r="G73" s="410"/>
      <c r="AI73" s="406"/>
      <c r="AN73" s="406"/>
      <c r="AP73">
        <v>70</v>
      </c>
      <c r="AR73">
        <f ca="1">SUMIFS(Tabela_Consulta_de_ACOMPH[Vaz_nat],Tabela_Consulta_de_ACOMPH[Data],AR$3,Tabela_Consulta_de_ACOMPH[Posto],$AP73)</f>
        <v>0</v>
      </c>
      <c r="AS73">
        <f ca="1">SUMIFS(Tabela_Consulta_de_ACOMPH[Vaz_nat],Tabela_Consulta_de_ACOMPH[Data],AS$3,Tabela_Consulta_de_ACOMPH[Posto],$AP73)</f>
        <v>0</v>
      </c>
      <c r="AT73">
        <f ca="1">SUMIFS(Tabela_Consulta_de_ACOMPH[Vaz_nat],Tabela_Consulta_de_ACOMPH[Data],AT$3,Tabela_Consulta_de_ACOMPH[Posto],$AP73)</f>
        <v>0</v>
      </c>
      <c r="AU73">
        <f ca="1">SUMIFS(Tabela_Consulta_de_ACOMPH[Vaz_nat],Tabela_Consulta_de_ACOMPH[Data],AU$3,Tabela_Consulta_de_ACOMPH[Posto],$AP73)</f>
        <v>0</v>
      </c>
      <c r="AV73">
        <f ca="1">SUMIFS(Tabela_Consulta_de_ACOMPH[Vaz_nat],Tabela_Consulta_de_ACOMPH[Data],AV$3,Tabela_Consulta_de_ACOMPH[Posto],$AP73)</f>
        <v>0</v>
      </c>
      <c r="AW73">
        <f ca="1">SUMIFS(Tabela_Consulta_de_ACOMPH[Vaz_nat],Tabela_Consulta_de_ACOMPH[Data],AW$3,Tabela_Consulta_de_ACOMPH[Posto],$AP73)</f>
        <v>0</v>
      </c>
      <c r="AX73">
        <f ca="1">SUMIFS(Tabela_Consulta_de_ACOMPH[Vaz_nat],Tabela_Consulta_de_ACOMPH[Data],AX$3,Tabela_Consulta_de_ACOMPH[Posto],$AP73)</f>
        <v>0</v>
      </c>
      <c r="AY73">
        <f ca="1">SUMIFS(Tabela_Consulta_de_ACOMPH[Vaz_nat],Tabela_Consulta_de_ACOMPH[Data],AY$3,Tabela_Consulta_de_ACOMPH[Posto],$AP73)</f>
        <v>0</v>
      </c>
      <c r="AZ73">
        <f ca="1">SUMIFS(Tabela_Consulta_de_ACOMPH[Vaz_nat],Tabela_Consulta_de_ACOMPH[Data],AZ$3,Tabela_Consulta_de_ACOMPH[Posto],$AP73)</f>
        <v>0</v>
      </c>
      <c r="BA73">
        <f ca="1">SUMIFS(Tabela_Consulta_de_ACOMPH[Vaz_nat],Tabela_Consulta_de_ACOMPH[Data],BA$3,Tabela_Consulta_de_ACOMPH[Posto],$AP73)</f>
        <v>0</v>
      </c>
      <c r="BB73">
        <f ca="1">SUMIFS(Tabela_Consulta_de_ACOMPH[Vaz_nat],Tabela_Consulta_de_ACOMPH[Data],BB$3,Tabela_Consulta_de_ACOMPH[Posto],$AP73)</f>
        <v>0</v>
      </c>
      <c r="BC73">
        <f ca="1">SUMIFS(Tabela_Consulta_de_ACOMPH[Vaz_nat],Tabela_Consulta_de_ACOMPH[Data],BC$3,Tabela_Consulta_de_ACOMPH[Posto],$AP73)</f>
        <v>0</v>
      </c>
      <c r="BE73">
        <v>70</v>
      </c>
      <c r="BG73">
        <f ca="1">SUMIFS(Tabela_Consulta_RDH[Column3],Tabela_Consulta_RDH[Column1],BG$3,Tabela_Consulta_RDH[Column2],$BE73)</f>
        <v>0</v>
      </c>
      <c r="BH73">
        <f ca="1">SUMIFS(Tabela_Consulta_RDH[Column3],Tabela_Consulta_RDH[Column1],BH$3,Tabela_Consulta_RDH[Column2],$BE73)</f>
        <v>0</v>
      </c>
      <c r="BI73">
        <f ca="1">SUMIFS(Tabela_Consulta_RDH[Column3],Tabela_Consulta_RDH[Column1],BI$3,Tabela_Consulta_RDH[Column2],$BE73)</f>
        <v>0</v>
      </c>
      <c r="BJ73">
        <f ca="1">SUMIFS(Tabela_Consulta_RDH[Column3],Tabela_Consulta_RDH[Column1],BJ$3,Tabela_Consulta_RDH[Column2],$BE73)</f>
        <v>0</v>
      </c>
      <c r="BK73">
        <f ca="1">SUMIFS(Tabela_Consulta_RDH[Column3],Tabela_Consulta_RDH[Column1],BK$3,Tabela_Consulta_RDH[Column2],$BE73)</f>
        <v>0</v>
      </c>
      <c r="BL73">
        <f ca="1">SUMIFS(Tabela_Consulta_RDH[Column3],Tabela_Consulta_RDH[Column1],BL$3,Tabela_Consulta_RDH[Column2],$BE73)</f>
        <v>0</v>
      </c>
      <c r="BM73">
        <f ca="1">SUMIFS(Tabela_Consulta_RDH[Column3],Tabela_Consulta_RDH[Column1],BM$3,Tabela_Consulta_RDH[Column2],$BE73)</f>
        <v>0</v>
      </c>
      <c r="BN73">
        <f ca="1">SUMIFS(Tabela_Consulta_RDH[Column3],Tabela_Consulta_RDH[Column1],BN$3,Tabela_Consulta_RDH[Column2],$BE73)</f>
        <v>0</v>
      </c>
      <c r="BO73">
        <f ca="1">SUMIFS(Tabela_Consulta_RDH[Column3],Tabela_Consulta_RDH[Column1],BO$3,Tabela_Consulta_RDH[Column2],$BE73)</f>
        <v>0</v>
      </c>
      <c r="BP73">
        <f ca="1">SUMIFS(Tabela_Consulta_RDH[Column3],Tabela_Consulta_RDH[Column1],BP$3,Tabela_Consulta_RDH[Column2],$BE73)</f>
        <v>0</v>
      </c>
      <c r="BQ73">
        <f ca="1">SUMIFS(Tabela_Consulta_RDH[Column3],Tabela_Consulta_RDH[Column1],BQ$3,Tabela_Consulta_RDH[Column2],$BE73)</f>
        <v>0</v>
      </c>
      <c r="BR73">
        <f ca="1">SUMIFS(Tabela_Consulta_RDH[Column3],Tabela_Consulta_RDH[Column1],BR$3,Tabela_Consulta_RDH[Column2],$BE73)</f>
        <v>0</v>
      </c>
    </row>
    <row r="74" spans="2:70" x14ac:dyDescent="0.25">
      <c r="C74" s="410"/>
      <c r="D74" s="410"/>
      <c r="E74" s="410"/>
      <c r="F74" s="410"/>
      <c r="G74" s="410"/>
      <c r="AI74" s="406"/>
      <c r="AN74" s="406"/>
      <c r="AP74">
        <v>71</v>
      </c>
      <c r="AR74">
        <f ca="1">SUMIFS(Tabela_Consulta_de_ACOMPH[Vaz_nat],Tabela_Consulta_de_ACOMPH[Data],AR$3,Tabela_Consulta_de_ACOMPH[Posto],$AP74)</f>
        <v>0</v>
      </c>
      <c r="AS74">
        <f ca="1">SUMIFS(Tabela_Consulta_de_ACOMPH[Vaz_nat],Tabela_Consulta_de_ACOMPH[Data],AS$3,Tabela_Consulta_de_ACOMPH[Posto],$AP74)</f>
        <v>0</v>
      </c>
      <c r="AT74">
        <f ca="1">SUMIFS(Tabela_Consulta_de_ACOMPH[Vaz_nat],Tabela_Consulta_de_ACOMPH[Data],AT$3,Tabela_Consulta_de_ACOMPH[Posto],$AP74)</f>
        <v>0</v>
      </c>
      <c r="AU74">
        <f ca="1">SUMIFS(Tabela_Consulta_de_ACOMPH[Vaz_nat],Tabela_Consulta_de_ACOMPH[Data],AU$3,Tabela_Consulta_de_ACOMPH[Posto],$AP74)</f>
        <v>0</v>
      </c>
      <c r="AV74">
        <f ca="1">SUMIFS(Tabela_Consulta_de_ACOMPH[Vaz_nat],Tabela_Consulta_de_ACOMPH[Data],AV$3,Tabela_Consulta_de_ACOMPH[Posto],$AP74)</f>
        <v>0</v>
      </c>
      <c r="AW74">
        <f ca="1">SUMIFS(Tabela_Consulta_de_ACOMPH[Vaz_nat],Tabela_Consulta_de_ACOMPH[Data],AW$3,Tabela_Consulta_de_ACOMPH[Posto],$AP74)</f>
        <v>0</v>
      </c>
      <c r="AX74">
        <f ca="1">SUMIFS(Tabela_Consulta_de_ACOMPH[Vaz_nat],Tabela_Consulta_de_ACOMPH[Data],AX$3,Tabela_Consulta_de_ACOMPH[Posto],$AP74)</f>
        <v>0</v>
      </c>
      <c r="AY74">
        <f ca="1">SUMIFS(Tabela_Consulta_de_ACOMPH[Vaz_nat],Tabela_Consulta_de_ACOMPH[Data],AY$3,Tabela_Consulta_de_ACOMPH[Posto],$AP74)</f>
        <v>0</v>
      </c>
      <c r="AZ74">
        <f ca="1">SUMIFS(Tabela_Consulta_de_ACOMPH[Vaz_nat],Tabela_Consulta_de_ACOMPH[Data],AZ$3,Tabela_Consulta_de_ACOMPH[Posto],$AP74)</f>
        <v>0</v>
      </c>
      <c r="BA74">
        <f ca="1">SUMIFS(Tabela_Consulta_de_ACOMPH[Vaz_nat],Tabela_Consulta_de_ACOMPH[Data],BA$3,Tabela_Consulta_de_ACOMPH[Posto],$AP74)</f>
        <v>0</v>
      </c>
      <c r="BB74">
        <f ca="1">SUMIFS(Tabela_Consulta_de_ACOMPH[Vaz_nat],Tabela_Consulta_de_ACOMPH[Data],BB$3,Tabela_Consulta_de_ACOMPH[Posto],$AP74)</f>
        <v>0</v>
      </c>
      <c r="BC74">
        <f ca="1">SUMIFS(Tabela_Consulta_de_ACOMPH[Vaz_nat],Tabela_Consulta_de_ACOMPH[Data],BC$3,Tabela_Consulta_de_ACOMPH[Posto],$AP74)</f>
        <v>0</v>
      </c>
      <c r="BE74">
        <v>71</v>
      </c>
      <c r="BG74">
        <f ca="1">SUMIFS(Tabela_Consulta_RDH[Column3],Tabela_Consulta_RDH[Column1],BG$3,Tabela_Consulta_RDH[Column2],$BE74)</f>
        <v>0</v>
      </c>
      <c r="BH74">
        <f ca="1">SUMIFS(Tabela_Consulta_RDH[Column3],Tabela_Consulta_RDH[Column1],BH$3,Tabela_Consulta_RDH[Column2],$BE74)</f>
        <v>0</v>
      </c>
      <c r="BI74">
        <f ca="1">SUMIFS(Tabela_Consulta_RDH[Column3],Tabela_Consulta_RDH[Column1],BI$3,Tabela_Consulta_RDH[Column2],$BE74)</f>
        <v>0</v>
      </c>
      <c r="BJ74">
        <f ca="1">SUMIFS(Tabela_Consulta_RDH[Column3],Tabela_Consulta_RDH[Column1],BJ$3,Tabela_Consulta_RDH[Column2],$BE74)</f>
        <v>0</v>
      </c>
      <c r="BK74">
        <f ca="1">SUMIFS(Tabela_Consulta_RDH[Column3],Tabela_Consulta_RDH[Column1],BK$3,Tabela_Consulta_RDH[Column2],$BE74)</f>
        <v>0</v>
      </c>
      <c r="BL74">
        <f ca="1">SUMIFS(Tabela_Consulta_RDH[Column3],Tabela_Consulta_RDH[Column1],BL$3,Tabela_Consulta_RDH[Column2],$BE74)</f>
        <v>0</v>
      </c>
      <c r="BM74">
        <f ca="1">SUMIFS(Tabela_Consulta_RDH[Column3],Tabela_Consulta_RDH[Column1],BM$3,Tabela_Consulta_RDH[Column2],$BE74)</f>
        <v>0</v>
      </c>
      <c r="BN74">
        <f ca="1">SUMIFS(Tabela_Consulta_RDH[Column3],Tabela_Consulta_RDH[Column1],BN$3,Tabela_Consulta_RDH[Column2],$BE74)</f>
        <v>0</v>
      </c>
      <c r="BO74">
        <f ca="1">SUMIFS(Tabela_Consulta_RDH[Column3],Tabela_Consulta_RDH[Column1],BO$3,Tabela_Consulta_RDH[Column2],$BE74)</f>
        <v>0</v>
      </c>
      <c r="BP74">
        <f ca="1">SUMIFS(Tabela_Consulta_RDH[Column3],Tabela_Consulta_RDH[Column1],BP$3,Tabela_Consulta_RDH[Column2],$BE74)</f>
        <v>0</v>
      </c>
      <c r="BQ74">
        <f ca="1">SUMIFS(Tabela_Consulta_RDH[Column3],Tabela_Consulta_RDH[Column1],BQ$3,Tabela_Consulta_RDH[Column2],$BE74)</f>
        <v>0</v>
      </c>
      <c r="BR74">
        <f ca="1">SUMIFS(Tabela_Consulta_RDH[Column3],Tabela_Consulta_RDH[Column1],BR$3,Tabela_Consulta_RDH[Column2],$BE74)</f>
        <v>0</v>
      </c>
    </row>
    <row r="75" spans="2:70" x14ac:dyDescent="0.25">
      <c r="C75" s="410"/>
      <c r="D75" s="410"/>
      <c r="E75" s="410"/>
      <c r="F75" s="410"/>
      <c r="G75" s="410"/>
      <c r="AI75" s="406"/>
      <c r="AN75" s="406"/>
      <c r="AP75">
        <v>72</v>
      </c>
      <c r="AR75">
        <f ca="1">SUMIFS(Tabela_Consulta_de_ACOMPH[Vaz_nat],Tabela_Consulta_de_ACOMPH[Data],AR$3,Tabela_Consulta_de_ACOMPH[Posto],$AP75)</f>
        <v>0</v>
      </c>
      <c r="AS75">
        <f ca="1">SUMIFS(Tabela_Consulta_de_ACOMPH[Vaz_nat],Tabela_Consulta_de_ACOMPH[Data],AS$3,Tabela_Consulta_de_ACOMPH[Posto],$AP75)</f>
        <v>0</v>
      </c>
      <c r="AT75">
        <f ca="1">SUMIFS(Tabela_Consulta_de_ACOMPH[Vaz_nat],Tabela_Consulta_de_ACOMPH[Data],AT$3,Tabela_Consulta_de_ACOMPH[Posto],$AP75)</f>
        <v>0</v>
      </c>
      <c r="AU75">
        <f ca="1">SUMIFS(Tabela_Consulta_de_ACOMPH[Vaz_nat],Tabela_Consulta_de_ACOMPH[Data],AU$3,Tabela_Consulta_de_ACOMPH[Posto],$AP75)</f>
        <v>0</v>
      </c>
      <c r="AV75">
        <f ca="1">SUMIFS(Tabela_Consulta_de_ACOMPH[Vaz_nat],Tabela_Consulta_de_ACOMPH[Data],AV$3,Tabela_Consulta_de_ACOMPH[Posto],$AP75)</f>
        <v>0</v>
      </c>
      <c r="AW75">
        <f ca="1">SUMIFS(Tabela_Consulta_de_ACOMPH[Vaz_nat],Tabela_Consulta_de_ACOMPH[Data],AW$3,Tabela_Consulta_de_ACOMPH[Posto],$AP75)</f>
        <v>0</v>
      </c>
      <c r="AX75">
        <f ca="1">SUMIFS(Tabela_Consulta_de_ACOMPH[Vaz_nat],Tabela_Consulta_de_ACOMPH[Data],AX$3,Tabela_Consulta_de_ACOMPH[Posto],$AP75)</f>
        <v>0</v>
      </c>
      <c r="AY75">
        <f ca="1">SUMIFS(Tabela_Consulta_de_ACOMPH[Vaz_nat],Tabela_Consulta_de_ACOMPH[Data],AY$3,Tabela_Consulta_de_ACOMPH[Posto],$AP75)</f>
        <v>0</v>
      </c>
      <c r="AZ75">
        <f ca="1">SUMIFS(Tabela_Consulta_de_ACOMPH[Vaz_nat],Tabela_Consulta_de_ACOMPH[Data],AZ$3,Tabela_Consulta_de_ACOMPH[Posto],$AP75)</f>
        <v>0</v>
      </c>
      <c r="BA75">
        <f ca="1">SUMIFS(Tabela_Consulta_de_ACOMPH[Vaz_nat],Tabela_Consulta_de_ACOMPH[Data],BA$3,Tabela_Consulta_de_ACOMPH[Posto],$AP75)</f>
        <v>0</v>
      </c>
      <c r="BB75">
        <f ca="1">SUMIFS(Tabela_Consulta_de_ACOMPH[Vaz_nat],Tabela_Consulta_de_ACOMPH[Data],BB$3,Tabela_Consulta_de_ACOMPH[Posto],$AP75)</f>
        <v>0</v>
      </c>
      <c r="BC75">
        <f ca="1">SUMIFS(Tabela_Consulta_de_ACOMPH[Vaz_nat],Tabela_Consulta_de_ACOMPH[Data],BC$3,Tabela_Consulta_de_ACOMPH[Posto],$AP75)</f>
        <v>0</v>
      </c>
      <c r="BE75">
        <v>72</v>
      </c>
      <c r="BG75">
        <f ca="1">SUMIFS(Tabela_Consulta_RDH[Column3],Tabela_Consulta_RDH[Column1],BG$3,Tabela_Consulta_RDH[Column2],$BE75)</f>
        <v>0</v>
      </c>
      <c r="BH75">
        <f ca="1">SUMIFS(Tabela_Consulta_RDH[Column3],Tabela_Consulta_RDH[Column1],BH$3,Tabela_Consulta_RDH[Column2],$BE75)</f>
        <v>0</v>
      </c>
      <c r="BI75">
        <f ca="1">SUMIFS(Tabela_Consulta_RDH[Column3],Tabela_Consulta_RDH[Column1],BI$3,Tabela_Consulta_RDH[Column2],$BE75)</f>
        <v>0</v>
      </c>
      <c r="BJ75">
        <f ca="1">SUMIFS(Tabela_Consulta_RDH[Column3],Tabela_Consulta_RDH[Column1],BJ$3,Tabela_Consulta_RDH[Column2],$BE75)</f>
        <v>0</v>
      </c>
      <c r="BK75">
        <f ca="1">SUMIFS(Tabela_Consulta_RDH[Column3],Tabela_Consulta_RDH[Column1],BK$3,Tabela_Consulta_RDH[Column2],$BE75)</f>
        <v>0</v>
      </c>
      <c r="BL75">
        <f ca="1">SUMIFS(Tabela_Consulta_RDH[Column3],Tabela_Consulta_RDH[Column1],BL$3,Tabela_Consulta_RDH[Column2],$BE75)</f>
        <v>0</v>
      </c>
      <c r="BM75">
        <f ca="1">SUMIFS(Tabela_Consulta_RDH[Column3],Tabela_Consulta_RDH[Column1],BM$3,Tabela_Consulta_RDH[Column2],$BE75)</f>
        <v>0</v>
      </c>
      <c r="BN75">
        <f ca="1">SUMIFS(Tabela_Consulta_RDH[Column3],Tabela_Consulta_RDH[Column1],BN$3,Tabela_Consulta_RDH[Column2],$BE75)</f>
        <v>0</v>
      </c>
      <c r="BO75">
        <f ca="1">SUMIFS(Tabela_Consulta_RDH[Column3],Tabela_Consulta_RDH[Column1],BO$3,Tabela_Consulta_RDH[Column2],$BE75)</f>
        <v>0</v>
      </c>
      <c r="BP75">
        <f ca="1">SUMIFS(Tabela_Consulta_RDH[Column3],Tabela_Consulta_RDH[Column1],BP$3,Tabela_Consulta_RDH[Column2],$BE75)</f>
        <v>0</v>
      </c>
      <c r="BQ75">
        <f ca="1">SUMIFS(Tabela_Consulta_RDH[Column3],Tabela_Consulta_RDH[Column1],BQ$3,Tabela_Consulta_RDH[Column2],$BE75)</f>
        <v>0</v>
      </c>
      <c r="BR75">
        <f ca="1">SUMIFS(Tabela_Consulta_RDH[Column3],Tabela_Consulta_RDH[Column1],BR$3,Tabela_Consulta_RDH[Column2],$BE75)</f>
        <v>0</v>
      </c>
    </row>
    <row r="76" spans="2:70" x14ac:dyDescent="0.25">
      <c r="C76" s="410"/>
      <c r="D76" s="410"/>
      <c r="E76" s="410"/>
      <c r="F76" s="410"/>
      <c r="G76" s="410"/>
      <c r="AI76" s="406"/>
      <c r="AN76" s="406"/>
      <c r="AP76">
        <v>73</v>
      </c>
      <c r="AR76">
        <f ca="1">SUMIFS(Tabela_Consulta_de_ACOMPH[Vaz_nat],Tabela_Consulta_de_ACOMPH[Data],AR$3,Tabela_Consulta_de_ACOMPH[Posto],$AP76)</f>
        <v>0</v>
      </c>
      <c r="AS76">
        <f ca="1">SUMIFS(Tabela_Consulta_de_ACOMPH[Vaz_nat],Tabela_Consulta_de_ACOMPH[Data],AS$3,Tabela_Consulta_de_ACOMPH[Posto],$AP76)</f>
        <v>0</v>
      </c>
      <c r="AT76">
        <f ca="1">SUMIFS(Tabela_Consulta_de_ACOMPH[Vaz_nat],Tabela_Consulta_de_ACOMPH[Data],AT$3,Tabela_Consulta_de_ACOMPH[Posto],$AP76)</f>
        <v>0</v>
      </c>
      <c r="AU76">
        <f ca="1">SUMIFS(Tabela_Consulta_de_ACOMPH[Vaz_nat],Tabela_Consulta_de_ACOMPH[Data],AU$3,Tabela_Consulta_de_ACOMPH[Posto],$AP76)</f>
        <v>0</v>
      </c>
      <c r="AV76">
        <f ca="1">SUMIFS(Tabela_Consulta_de_ACOMPH[Vaz_nat],Tabela_Consulta_de_ACOMPH[Data],AV$3,Tabela_Consulta_de_ACOMPH[Posto],$AP76)</f>
        <v>0</v>
      </c>
      <c r="AW76">
        <f ca="1">SUMIFS(Tabela_Consulta_de_ACOMPH[Vaz_nat],Tabela_Consulta_de_ACOMPH[Data],AW$3,Tabela_Consulta_de_ACOMPH[Posto],$AP76)</f>
        <v>0</v>
      </c>
      <c r="AX76">
        <f ca="1">SUMIFS(Tabela_Consulta_de_ACOMPH[Vaz_nat],Tabela_Consulta_de_ACOMPH[Data],AX$3,Tabela_Consulta_de_ACOMPH[Posto],$AP76)</f>
        <v>0</v>
      </c>
      <c r="AY76">
        <f ca="1">SUMIFS(Tabela_Consulta_de_ACOMPH[Vaz_nat],Tabela_Consulta_de_ACOMPH[Data],AY$3,Tabela_Consulta_de_ACOMPH[Posto],$AP76)</f>
        <v>0</v>
      </c>
      <c r="AZ76">
        <f ca="1">SUMIFS(Tabela_Consulta_de_ACOMPH[Vaz_nat],Tabela_Consulta_de_ACOMPH[Data],AZ$3,Tabela_Consulta_de_ACOMPH[Posto],$AP76)</f>
        <v>0</v>
      </c>
      <c r="BA76">
        <f ca="1">SUMIFS(Tabela_Consulta_de_ACOMPH[Vaz_nat],Tabela_Consulta_de_ACOMPH[Data],BA$3,Tabela_Consulta_de_ACOMPH[Posto],$AP76)</f>
        <v>0</v>
      </c>
      <c r="BB76">
        <f ca="1">SUMIFS(Tabela_Consulta_de_ACOMPH[Vaz_nat],Tabela_Consulta_de_ACOMPH[Data],BB$3,Tabela_Consulta_de_ACOMPH[Posto],$AP76)</f>
        <v>0</v>
      </c>
      <c r="BC76">
        <f ca="1">SUMIFS(Tabela_Consulta_de_ACOMPH[Vaz_nat],Tabela_Consulta_de_ACOMPH[Data],BC$3,Tabela_Consulta_de_ACOMPH[Posto],$AP76)</f>
        <v>0</v>
      </c>
      <c r="BE76">
        <v>73</v>
      </c>
      <c r="BG76">
        <f ca="1">SUMIFS(Tabela_Consulta_RDH[Column3],Tabela_Consulta_RDH[Column1],BG$3,Tabela_Consulta_RDH[Column2],$BE76)</f>
        <v>0</v>
      </c>
      <c r="BH76">
        <f ca="1">SUMIFS(Tabela_Consulta_RDH[Column3],Tabela_Consulta_RDH[Column1],BH$3,Tabela_Consulta_RDH[Column2],$BE76)</f>
        <v>0</v>
      </c>
      <c r="BI76">
        <f ca="1">SUMIFS(Tabela_Consulta_RDH[Column3],Tabela_Consulta_RDH[Column1],BI$3,Tabela_Consulta_RDH[Column2],$BE76)</f>
        <v>0</v>
      </c>
      <c r="BJ76">
        <f ca="1">SUMIFS(Tabela_Consulta_RDH[Column3],Tabela_Consulta_RDH[Column1],BJ$3,Tabela_Consulta_RDH[Column2],$BE76)</f>
        <v>0</v>
      </c>
      <c r="BK76">
        <f ca="1">SUMIFS(Tabela_Consulta_RDH[Column3],Tabela_Consulta_RDH[Column1],BK$3,Tabela_Consulta_RDH[Column2],$BE76)</f>
        <v>0</v>
      </c>
      <c r="BL76">
        <f ca="1">SUMIFS(Tabela_Consulta_RDH[Column3],Tabela_Consulta_RDH[Column1],BL$3,Tabela_Consulta_RDH[Column2],$BE76)</f>
        <v>0</v>
      </c>
      <c r="BM76">
        <f ca="1">SUMIFS(Tabela_Consulta_RDH[Column3],Tabela_Consulta_RDH[Column1],BM$3,Tabela_Consulta_RDH[Column2],$BE76)</f>
        <v>0</v>
      </c>
      <c r="BN76">
        <f ca="1">SUMIFS(Tabela_Consulta_RDH[Column3],Tabela_Consulta_RDH[Column1],BN$3,Tabela_Consulta_RDH[Column2],$BE76)</f>
        <v>0</v>
      </c>
      <c r="BO76">
        <f ca="1">SUMIFS(Tabela_Consulta_RDH[Column3],Tabela_Consulta_RDH[Column1],BO$3,Tabela_Consulta_RDH[Column2],$BE76)</f>
        <v>0</v>
      </c>
      <c r="BP76">
        <f ca="1">SUMIFS(Tabela_Consulta_RDH[Column3],Tabela_Consulta_RDH[Column1],BP$3,Tabela_Consulta_RDH[Column2],$BE76)</f>
        <v>0</v>
      </c>
      <c r="BQ76">
        <f ca="1">SUMIFS(Tabela_Consulta_RDH[Column3],Tabela_Consulta_RDH[Column1],BQ$3,Tabela_Consulta_RDH[Column2],$BE76)</f>
        <v>0</v>
      </c>
      <c r="BR76">
        <f ca="1">SUMIFS(Tabela_Consulta_RDH[Column3],Tabela_Consulta_RDH[Column1],BR$3,Tabela_Consulta_RDH[Column2],$BE76)</f>
        <v>0</v>
      </c>
    </row>
    <row r="77" spans="2:70" x14ac:dyDescent="0.25">
      <c r="AI77" s="406"/>
      <c r="AN77" s="406"/>
      <c r="AP77">
        <v>74</v>
      </c>
      <c r="AR77">
        <f ca="1">SUMIFS(Tabela_Consulta_de_ACOMPH[Vaz_nat],Tabela_Consulta_de_ACOMPH[Data],AR$3,Tabela_Consulta_de_ACOMPH[Posto],$AP77)</f>
        <v>0</v>
      </c>
      <c r="AS77">
        <f ca="1">SUMIFS(Tabela_Consulta_de_ACOMPH[Vaz_nat],Tabela_Consulta_de_ACOMPH[Data],AS$3,Tabela_Consulta_de_ACOMPH[Posto],$AP77)</f>
        <v>0</v>
      </c>
      <c r="AT77">
        <f ca="1">SUMIFS(Tabela_Consulta_de_ACOMPH[Vaz_nat],Tabela_Consulta_de_ACOMPH[Data],AT$3,Tabela_Consulta_de_ACOMPH[Posto],$AP77)</f>
        <v>0</v>
      </c>
      <c r="AU77">
        <f ca="1">SUMIFS(Tabela_Consulta_de_ACOMPH[Vaz_nat],Tabela_Consulta_de_ACOMPH[Data],AU$3,Tabela_Consulta_de_ACOMPH[Posto],$AP77)</f>
        <v>0</v>
      </c>
      <c r="AV77">
        <f ca="1">SUMIFS(Tabela_Consulta_de_ACOMPH[Vaz_nat],Tabela_Consulta_de_ACOMPH[Data],AV$3,Tabela_Consulta_de_ACOMPH[Posto],$AP77)</f>
        <v>0</v>
      </c>
      <c r="AW77">
        <f ca="1">SUMIFS(Tabela_Consulta_de_ACOMPH[Vaz_nat],Tabela_Consulta_de_ACOMPH[Data],AW$3,Tabela_Consulta_de_ACOMPH[Posto],$AP77)</f>
        <v>0</v>
      </c>
      <c r="AX77">
        <f ca="1">SUMIFS(Tabela_Consulta_de_ACOMPH[Vaz_nat],Tabela_Consulta_de_ACOMPH[Data],AX$3,Tabela_Consulta_de_ACOMPH[Posto],$AP77)</f>
        <v>0</v>
      </c>
      <c r="AY77">
        <f ca="1">SUMIFS(Tabela_Consulta_de_ACOMPH[Vaz_nat],Tabela_Consulta_de_ACOMPH[Data],AY$3,Tabela_Consulta_de_ACOMPH[Posto],$AP77)</f>
        <v>0</v>
      </c>
      <c r="AZ77">
        <f ca="1">SUMIFS(Tabela_Consulta_de_ACOMPH[Vaz_nat],Tabela_Consulta_de_ACOMPH[Data],AZ$3,Tabela_Consulta_de_ACOMPH[Posto],$AP77)</f>
        <v>0</v>
      </c>
      <c r="BA77">
        <f ca="1">SUMIFS(Tabela_Consulta_de_ACOMPH[Vaz_nat],Tabela_Consulta_de_ACOMPH[Data],BA$3,Tabela_Consulta_de_ACOMPH[Posto],$AP77)</f>
        <v>0</v>
      </c>
      <c r="BB77">
        <f ca="1">SUMIFS(Tabela_Consulta_de_ACOMPH[Vaz_nat],Tabela_Consulta_de_ACOMPH[Data],BB$3,Tabela_Consulta_de_ACOMPH[Posto],$AP77)</f>
        <v>0</v>
      </c>
      <c r="BC77">
        <f ca="1">SUMIFS(Tabela_Consulta_de_ACOMPH[Vaz_nat],Tabela_Consulta_de_ACOMPH[Data],BC$3,Tabela_Consulta_de_ACOMPH[Posto],$AP77)</f>
        <v>0</v>
      </c>
      <c r="BE77">
        <v>74</v>
      </c>
      <c r="BG77">
        <f ca="1">SUMIFS(Tabela_Consulta_RDH[Column3],Tabela_Consulta_RDH[Column1],BG$3,Tabela_Consulta_RDH[Column2],$BE77)</f>
        <v>0</v>
      </c>
      <c r="BH77">
        <f ca="1">SUMIFS(Tabela_Consulta_RDH[Column3],Tabela_Consulta_RDH[Column1],BH$3,Tabela_Consulta_RDH[Column2],$BE77)</f>
        <v>0</v>
      </c>
      <c r="BI77">
        <f ca="1">SUMIFS(Tabela_Consulta_RDH[Column3],Tabela_Consulta_RDH[Column1],BI$3,Tabela_Consulta_RDH[Column2],$BE77)</f>
        <v>0</v>
      </c>
      <c r="BJ77">
        <f ca="1">SUMIFS(Tabela_Consulta_RDH[Column3],Tabela_Consulta_RDH[Column1],BJ$3,Tabela_Consulta_RDH[Column2],$BE77)</f>
        <v>0</v>
      </c>
      <c r="BK77">
        <f ca="1">SUMIFS(Tabela_Consulta_RDH[Column3],Tabela_Consulta_RDH[Column1],BK$3,Tabela_Consulta_RDH[Column2],$BE77)</f>
        <v>0</v>
      </c>
      <c r="BL77">
        <f ca="1">SUMIFS(Tabela_Consulta_RDH[Column3],Tabela_Consulta_RDH[Column1],BL$3,Tabela_Consulta_RDH[Column2],$BE77)</f>
        <v>0</v>
      </c>
      <c r="BM77">
        <f ca="1">SUMIFS(Tabela_Consulta_RDH[Column3],Tabela_Consulta_RDH[Column1],BM$3,Tabela_Consulta_RDH[Column2],$BE77)</f>
        <v>0</v>
      </c>
      <c r="BN77">
        <f ca="1">SUMIFS(Tabela_Consulta_RDH[Column3],Tabela_Consulta_RDH[Column1],BN$3,Tabela_Consulta_RDH[Column2],$BE77)</f>
        <v>0</v>
      </c>
      <c r="BO77">
        <f ca="1">SUMIFS(Tabela_Consulta_RDH[Column3],Tabela_Consulta_RDH[Column1],BO$3,Tabela_Consulta_RDH[Column2],$BE77)</f>
        <v>0</v>
      </c>
      <c r="BP77">
        <f ca="1">SUMIFS(Tabela_Consulta_RDH[Column3],Tabela_Consulta_RDH[Column1],BP$3,Tabela_Consulta_RDH[Column2],$BE77)</f>
        <v>0</v>
      </c>
      <c r="BQ77">
        <f ca="1">SUMIFS(Tabela_Consulta_RDH[Column3],Tabela_Consulta_RDH[Column1],BQ$3,Tabela_Consulta_RDH[Column2],$BE77)</f>
        <v>0</v>
      </c>
      <c r="BR77">
        <f ca="1">SUMIFS(Tabela_Consulta_RDH[Column3],Tabela_Consulta_RDH[Column1],BR$3,Tabela_Consulta_RDH[Column2],$BE77)</f>
        <v>0</v>
      </c>
    </row>
    <row r="78" spans="2:70" x14ac:dyDescent="0.25">
      <c r="AI78" s="406"/>
      <c r="AN78" s="406"/>
      <c r="AP78">
        <v>75</v>
      </c>
      <c r="AR78">
        <f ca="1">SUMIFS(Tabela_Consulta_de_ACOMPH[Vaz_nat],Tabela_Consulta_de_ACOMPH[Data],AR$3,Tabela_Consulta_de_ACOMPH[Posto],$AP78)</f>
        <v>0</v>
      </c>
      <c r="AS78">
        <f ca="1">SUMIFS(Tabela_Consulta_de_ACOMPH[Vaz_nat],Tabela_Consulta_de_ACOMPH[Data],AS$3,Tabela_Consulta_de_ACOMPH[Posto],$AP78)</f>
        <v>0</v>
      </c>
      <c r="AT78">
        <f ca="1">SUMIFS(Tabela_Consulta_de_ACOMPH[Vaz_nat],Tabela_Consulta_de_ACOMPH[Data],AT$3,Tabela_Consulta_de_ACOMPH[Posto],$AP78)</f>
        <v>0</v>
      </c>
      <c r="AU78">
        <f ca="1">SUMIFS(Tabela_Consulta_de_ACOMPH[Vaz_nat],Tabela_Consulta_de_ACOMPH[Data],AU$3,Tabela_Consulta_de_ACOMPH[Posto],$AP78)</f>
        <v>0</v>
      </c>
      <c r="AV78">
        <f ca="1">SUMIFS(Tabela_Consulta_de_ACOMPH[Vaz_nat],Tabela_Consulta_de_ACOMPH[Data],AV$3,Tabela_Consulta_de_ACOMPH[Posto],$AP78)</f>
        <v>0</v>
      </c>
      <c r="AW78">
        <f ca="1">SUMIFS(Tabela_Consulta_de_ACOMPH[Vaz_nat],Tabela_Consulta_de_ACOMPH[Data],AW$3,Tabela_Consulta_de_ACOMPH[Posto],$AP78)</f>
        <v>0</v>
      </c>
      <c r="AX78">
        <f ca="1">SUMIFS(Tabela_Consulta_de_ACOMPH[Vaz_nat],Tabela_Consulta_de_ACOMPH[Data],AX$3,Tabela_Consulta_de_ACOMPH[Posto],$AP78)</f>
        <v>0</v>
      </c>
      <c r="AY78">
        <f ca="1">SUMIFS(Tabela_Consulta_de_ACOMPH[Vaz_nat],Tabela_Consulta_de_ACOMPH[Data],AY$3,Tabela_Consulta_de_ACOMPH[Posto],$AP78)</f>
        <v>0</v>
      </c>
      <c r="AZ78">
        <f ca="1">SUMIFS(Tabela_Consulta_de_ACOMPH[Vaz_nat],Tabela_Consulta_de_ACOMPH[Data],AZ$3,Tabela_Consulta_de_ACOMPH[Posto],$AP78)</f>
        <v>0</v>
      </c>
      <c r="BA78">
        <f ca="1">SUMIFS(Tabela_Consulta_de_ACOMPH[Vaz_nat],Tabela_Consulta_de_ACOMPH[Data],BA$3,Tabela_Consulta_de_ACOMPH[Posto],$AP78)</f>
        <v>0</v>
      </c>
      <c r="BB78">
        <f ca="1">SUMIFS(Tabela_Consulta_de_ACOMPH[Vaz_nat],Tabela_Consulta_de_ACOMPH[Data],BB$3,Tabela_Consulta_de_ACOMPH[Posto],$AP78)</f>
        <v>0</v>
      </c>
      <c r="BC78">
        <f ca="1">SUMIFS(Tabela_Consulta_de_ACOMPH[Vaz_nat],Tabela_Consulta_de_ACOMPH[Data],BC$3,Tabela_Consulta_de_ACOMPH[Posto],$AP78)</f>
        <v>0</v>
      </c>
      <c r="BE78">
        <v>75</v>
      </c>
      <c r="BG78">
        <f ca="1">SUMIFS(Tabela_Consulta_RDH[Column3],Tabela_Consulta_RDH[Column1],BG$3,Tabela_Consulta_RDH[Column2],$BE78)</f>
        <v>0</v>
      </c>
      <c r="BH78">
        <f ca="1">SUMIFS(Tabela_Consulta_RDH[Column3],Tabela_Consulta_RDH[Column1],BH$3,Tabela_Consulta_RDH[Column2],$BE78)</f>
        <v>0</v>
      </c>
      <c r="BI78">
        <f ca="1">SUMIFS(Tabela_Consulta_RDH[Column3],Tabela_Consulta_RDH[Column1],BI$3,Tabela_Consulta_RDH[Column2],$BE78)</f>
        <v>0</v>
      </c>
      <c r="BJ78">
        <f ca="1">SUMIFS(Tabela_Consulta_RDH[Column3],Tabela_Consulta_RDH[Column1],BJ$3,Tabela_Consulta_RDH[Column2],$BE78)</f>
        <v>0</v>
      </c>
      <c r="BK78">
        <f ca="1">SUMIFS(Tabela_Consulta_RDH[Column3],Tabela_Consulta_RDH[Column1],BK$3,Tabela_Consulta_RDH[Column2],$BE78)</f>
        <v>0</v>
      </c>
      <c r="BL78">
        <f ca="1">SUMIFS(Tabela_Consulta_RDH[Column3],Tabela_Consulta_RDH[Column1],BL$3,Tabela_Consulta_RDH[Column2],$BE78)</f>
        <v>0</v>
      </c>
      <c r="BM78">
        <f ca="1">SUMIFS(Tabela_Consulta_RDH[Column3],Tabela_Consulta_RDH[Column1],BM$3,Tabela_Consulta_RDH[Column2],$BE78)</f>
        <v>0</v>
      </c>
      <c r="BN78">
        <f ca="1">SUMIFS(Tabela_Consulta_RDH[Column3],Tabela_Consulta_RDH[Column1],BN$3,Tabela_Consulta_RDH[Column2],$BE78)</f>
        <v>0</v>
      </c>
      <c r="BO78">
        <f ca="1">SUMIFS(Tabela_Consulta_RDH[Column3],Tabela_Consulta_RDH[Column1],BO$3,Tabela_Consulta_RDH[Column2],$BE78)</f>
        <v>0</v>
      </c>
      <c r="BP78">
        <f ca="1">SUMIFS(Tabela_Consulta_RDH[Column3],Tabela_Consulta_RDH[Column1],BP$3,Tabela_Consulta_RDH[Column2],$BE78)</f>
        <v>0</v>
      </c>
      <c r="BQ78">
        <f ca="1">SUMIFS(Tabela_Consulta_RDH[Column3],Tabela_Consulta_RDH[Column1],BQ$3,Tabela_Consulta_RDH[Column2],$BE78)</f>
        <v>0</v>
      </c>
      <c r="BR78">
        <f ca="1">SUMIFS(Tabela_Consulta_RDH[Column3],Tabela_Consulta_RDH[Column1],BR$3,Tabela_Consulta_RDH[Column2],$BE78)</f>
        <v>0</v>
      </c>
    </row>
    <row r="79" spans="2:70" x14ac:dyDescent="0.25">
      <c r="AI79" s="406"/>
      <c r="AN79" s="406"/>
      <c r="AP79">
        <v>76</v>
      </c>
      <c r="AR79">
        <f ca="1">SUMIFS(Tabela_Consulta_de_ACOMPH[Vaz_nat],Tabela_Consulta_de_ACOMPH[Data],AR$3,Tabela_Consulta_de_ACOMPH[Posto],$AP79)</f>
        <v>0</v>
      </c>
      <c r="AS79">
        <f ca="1">SUMIFS(Tabela_Consulta_de_ACOMPH[Vaz_nat],Tabela_Consulta_de_ACOMPH[Data],AS$3,Tabela_Consulta_de_ACOMPH[Posto],$AP79)</f>
        <v>0</v>
      </c>
      <c r="AT79">
        <f ca="1">SUMIFS(Tabela_Consulta_de_ACOMPH[Vaz_nat],Tabela_Consulta_de_ACOMPH[Data],AT$3,Tabela_Consulta_de_ACOMPH[Posto],$AP79)</f>
        <v>0</v>
      </c>
      <c r="AU79">
        <f ca="1">SUMIFS(Tabela_Consulta_de_ACOMPH[Vaz_nat],Tabela_Consulta_de_ACOMPH[Data],AU$3,Tabela_Consulta_de_ACOMPH[Posto],$AP79)</f>
        <v>0</v>
      </c>
      <c r="AV79">
        <f ca="1">SUMIFS(Tabela_Consulta_de_ACOMPH[Vaz_nat],Tabela_Consulta_de_ACOMPH[Data],AV$3,Tabela_Consulta_de_ACOMPH[Posto],$AP79)</f>
        <v>0</v>
      </c>
      <c r="AW79">
        <f ca="1">SUMIFS(Tabela_Consulta_de_ACOMPH[Vaz_nat],Tabela_Consulta_de_ACOMPH[Data],AW$3,Tabela_Consulta_de_ACOMPH[Posto],$AP79)</f>
        <v>0</v>
      </c>
      <c r="AX79">
        <f ca="1">SUMIFS(Tabela_Consulta_de_ACOMPH[Vaz_nat],Tabela_Consulta_de_ACOMPH[Data],AX$3,Tabela_Consulta_de_ACOMPH[Posto],$AP79)</f>
        <v>0</v>
      </c>
      <c r="AY79">
        <f ca="1">SUMIFS(Tabela_Consulta_de_ACOMPH[Vaz_nat],Tabela_Consulta_de_ACOMPH[Data],AY$3,Tabela_Consulta_de_ACOMPH[Posto],$AP79)</f>
        <v>0</v>
      </c>
      <c r="AZ79">
        <f ca="1">SUMIFS(Tabela_Consulta_de_ACOMPH[Vaz_nat],Tabela_Consulta_de_ACOMPH[Data],AZ$3,Tabela_Consulta_de_ACOMPH[Posto],$AP79)</f>
        <v>0</v>
      </c>
      <c r="BA79">
        <f ca="1">SUMIFS(Tabela_Consulta_de_ACOMPH[Vaz_nat],Tabela_Consulta_de_ACOMPH[Data],BA$3,Tabela_Consulta_de_ACOMPH[Posto],$AP79)</f>
        <v>0</v>
      </c>
      <c r="BB79">
        <f ca="1">SUMIFS(Tabela_Consulta_de_ACOMPH[Vaz_nat],Tabela_Consulta_de_ACOMPH[Data],BB$3,Tabela_Consulta_de_ACOMPH[Posto],$AP79)</f>
        <v>0</v>
      </c>
      <c r="BC79">
        <f ca="1">SUMIFS(Tabela_Consulta_de_ACOMPH[Vaz_nat],Tabela_Consulta_de_ACOMPH[Data],BC$3,Tabela_Consulta_de_ACOMPH[Posto],$AP79)</f>
        <v>0</v>
      </c>
      <c r="BE79">
        <v>76</v>
      </c>
      <c r="BG79">
        <f ca="1">SUMIFS(Tabela_Consulta_RDH[Column3],Tabela_Consulta_RDH[Column1],BG$3,Tabela_Consulta_RDH[Column2],$BE79)</f>
        <v>0</v>
      </c>
      <c r="BH79">
        <f ca="1">SUMIFS(Tabela_Consulta_RDH[Column3],Tabela_Consulta_RDH[Column1],BH$3,Tabela_Consulta_RDH[Column2],$BE79)</f>
        <v>0</v>
      </c>
      <c r="BI79">
        <f ca="1">SUMIFS(Tabela_Consulta_RDH[Column3],Tabela_Consulta_RDH[Column1],BI$3,Tabela_Consulta_RDH[Column2],$BE79)</f>
        <v>0</v>
      </c>
      <c r="BJ79">
        <f ca="1">SUMIFS(Tabela_Consulta_RDH[Column3],Tabela_Consulta_RDH[Column1],BJ$3,Tabela_Consulta_RDH[Column2],$BE79)</f>
        <v>0</v>
      </c>
      <c r="BK79">
        <f ca="1">SUMIFS(Tabela_Consulta_RDH[Column3],Tabela_Consulta_RDH[Column1],BK$3,Tabela_Consulta_RDH[Column2],$BE79)</f>
        <v>0</v>
      </c>
      <c r="BL79">
        <f ca="1">SUMIFS(Tabela_Consulta_RDH[Column3],Tabela_Consulta_RDH[Column1],BL$3,Tabela_Consulta_RDH[Column2],$BE79)</f>
        <v>0</v>
      </c>
      <c r="BM79">
        <f ca="1">SUMIFS(Tabela_Consulta_RDH[Column3],Tabela_Consulta_RDH[Column1],BM$3,Tabela_Consulta_RDH[Column2],$BE79)</f>
        <v>0</v>
      </c>
      <c r="BN79">
        <f ca="1">SUMIFS(Tabela_Consulta_RDH[Column3],Tabela_Consulta_RDH[Column1],BN$3,Tabela_Consulta_RDH[Column2],$BE79)</f>
        <v>0</v>
      </c>
      <c r="BO79">
        <f ca="1">SUMIFS(Tabela_Consulta_RDH[Column3],Tabela_Consulta_RDH[Column1],BO$3,Tabela_Consulta_RDH[Column2],$BE79)</f>
        <v>0</v>
      </c>
      <c r="BP79">
        <f ca="1">SUMIFS(Tabela_Consulta_RDH[Column3],Tabela_Consulta_RDH[Column1],BP$3,Tabela_Consulta_RDH[Column2],$BE79)</f>
        <v>0</v>
      </c>
      <c r="BQ79">
        <f ca="1">SUMIFS(Tabela_Consulta_RDH[Column3],Tabela_Consulta_RDH[Column1],BQ$3,Tabela_Consulta_RDH[Column2],$BE79)</f>
        <v>0</v>
      </c>
      <c r="BR79">
        <f ca="1">SUMIFS(Tabela_Consulta_RDH[Column3],Tabela_Consulta_RDH[Column1],BR$3,Tabela_Consulta_RDH[Column2],$BE79)</f>
        <v>0</v>
      </c>
    </row>
    <row r="80" spans="2:70" x14ac:dyDescent="0.25">
      <c r="AI80" s="406"/>
      <c r="AN80" s="406"/>
      <c r="AP80">
        <v>77</v>
      </c>
      <c r="AR80">
        <f ca="1">SUMIFS(Tabela_Consulta_de_ACOMPH[Vaz_nat],Tabela_Consulta_de_ACOMPH[Data],AR$3,Tabela_Consulta_de_ACOMPH[Posto],$AP80)</f>
        <v>0</v>
      </c>
      <c r="AS80">
        <f ca="1">SUMIFS(Tabela_Consulta_de_ACOMPH[Vaz_nat],Tabela_Consulta_de_ACOMPH[Data],AS$3,Tabela_Consulta_de_ACOMPH[Posto],$AP80)</f>
        <v>0</v>
      </c>
      <c r="AT80">
        <f ca="1">SUMIFS(Tabela_Consulta_de_ACOMPH[Vaz_nat],Tabela_Consulta_de_ACOMPH[Data],AT$3,Tabela_Consulta_de_ACOMPH[Posto],$AP80)</f>
        <v>0</v>
      </c>
      <c r="AU80">
        <f ca="1">SUMIFS(Tabela_Consulta_de_ACOMPH[Vaz_nat],Tabela_Consulta_de_ACOMPH[Data],AU$3,Tabela_Consulta_de_ACOMPH[Posto],$AP80)</f>
        <v>0</v>
      </c>
      <c r="AV80">
        <f ca="1">SUMIFS(Tabela_Consulta_de_ACOMPH[Vaz_nat],Tabela_Consulta_de_ACOMPH[Data],AV$3,Tabela_Consulta_de_ACOMPH[Posto],$AP80)</f>
        <v>0</v>
      </c>
      <c r="AW80">
        <f ca="1">SUMIFS(Tabela_Consulta_de_ACOMPH[Vaz_nat],Tabela_Consulta_de_ACOMPH[Data],AW$3,Tabela_Consulta_de_ACOMPH[Posto],$AP80)</f>
        <v>0</v>
      </c>
      <c r="AX80">
        <f ca="1">SUMIFS(Tabela_Consulta_de_ACOMPH[Vaz_nat],Tabela_Consulta_de_ACOMPH[Data],AX$3,Tabela_Consulta_de_ACOMPH[Posto],$AP80)</f>
        <v>0</v>
      </c>
      <c r="AY80">
        <f ca="1">SUMIFS(Tabela_Consulta_de_ACOMPH[Vaz_nat],Tabela_Consulta_de_ACOMPH[Data],AY$3,Tabela_Consulta_de_ACOMPH[Posto],$AP80)</f>
        <v>0</v>
      </c>
      <c r="AZ80">
        <f ca="1">SUMIFS(Tabela_Consulta_de_ACOMPH[Vaz_nat],Tabela_Consulta_de_ACOMPH[Data],AZ$3,Tabela_Consulta_de_ACOMPH[Posto],$AP80)</f>
        <v>0</v>
      </c>
      <c r="BA80">
        <f ca="1">SUMIFS(Tabela_Consulta_de_ACOMPH[Vaz_nat],Tabela_Consulta_de_ACOMPH[Data],BA$3,Tabela_Consulta_de_ACOMPH[Posto],$AP80)</f>
        <v>0</v>
      </c>
      <c r="BB80">
        <f ca="1">SUMIFS(Tabela_Consulta_de_ACOMPH[Vaz_nat],Tabela_Consulta_de_ACOMPH[Data],BB$3,Tabela_Consulta_de_ACOMPH[Posto],$AP80)</f>
        <v>0</v>
      </c>
      <c r="BC80">
        <f ca="1">SUMIFS(Tabela_Consulta_de_ACOMPH[Vaz_nat],Tabela_Consulta_de_ACOMPH[Data],BC$3,Tabela_Consulta_de_ACOMPH[Posto],$AP80)</f>
        <v>0</v>
      </c>
      <c r="BE80">
        <v>77</v>
      </c>
      <c r="BG80">
        <f ca="1">SUMIFS(Tabela_Consulta_RDH[Column3],Tabela_Consulta_RDH[Column1],BG$3,Tabela_Consulta_RDH[Column2],$BE80)</f>
        <v>0</v>
      </c>
      <c r="BH80">
        <f ca="1">SUMIFS(Tabela_Consulta_RDH[Column3],Tabela_Consulta_RDH[Column1],BH$3,Tabela_Consulta_RDH[Column2],$BE80)</f>
        <v>0</v>
      </c>
      <c r="BI80">
        <f ca="1">SUMIFS(Tabela_Consulta_RDH[Column3],Tabela_Consulta_RDH[Column1],BI$3,Tabela_Consulta_RDH[Column2],$BE80)</f>
        <v>0</v>
      </c>
      <c r="BJ80">
        <f ca="1">SUMIFS(Tabela_Consulta_RDH[Column3],Tabela_Consulta_RDH[Column1],BJ$3,Tabela_Consulta_RDH[Column2],$BE80)</f>
        <v>0</v>
      </c>
      <c r="BK80">
        <f ca="1">SUMIFS(Tabela_Consulta_RDH[Column3],Tabela_Consulta_RDH[Column1],BK$3,Tabela_Consulta_RDH[Column2],$BE80)</f>
        <v>0</v>
      </c>
      <c r="BL80">
        <f ca="1">SUMIFS(Tabela_Consulta_RDH[Column3],Tabela_Consulta_RDH[Column1],BL$3,Tabela_Consulta_RDH[Column2],$BE80)</f>
        <v>0</v>
      </c>
      <c r="BM80">
        <f ca="1">SUMIFS(Tabela_Consulta_RDH[Column3],Tabela_Consulta_RDH[Column1],BM$3,Tabela_Consulta_RDH[Column2],$BE80)</f>
        <v>0</v>
      </c>
      <c r="BN80">
        <f ca="1">SUMIFS(Tabela_Consulta_RDH[Column3],Tabela_Consulta_RDH[Column1],BN$3,Tabela_Consulta_RDH[Column2],$BE80)</f>
        <v>0</v>
      </c>
      <c r="BO80">
        <f ca="1">SUMIFS(Tabela_Consulta_RDH[Column3],Tabela_Consulta_RDH[Column1],BO$3,Tabela_Consulta_RDH[Column2],$BE80)</f>
        <v>0</v>
      </c>
      <c r="BP80">
        <f ca="1">SUMIFS(Tabela_Consulta_RDH[Column3],Tabela_Consulta_RDH[Column1],BP$3,Tabela_Consulta_RDH[Column2],$BE80)</f>
        <v>0</v>
      </c>
      <c r="BQ80">
        <f ca="1">SUMIFS(Tabela_Consulta_RDH[Column3],Tabela_Consulta_RDH[Column1],BQ$3,Tabela_Consulta_RDH[Column2],$BE80)</f>
        <v>0</v>
      </c>
      <c r="BR80">
        <f ca="1">SUMIFS(Tabela_Consulta_RDH[Column3],Tabela_Consulta_RDH[Column1],BR$3,Tabela_Consulta_RDH[Column2],$BE80)</f>
        <v>0</v>
      </c>
    </row>
    <row r="81" spans="35:70" x14ac:dyDescent="0.25">
      <c r="AI81" s="406"/>
      <c r="AN81" s="406"/>
      <c r="AP81">
        <v>78</v>
      </c>
      <c r="AR81">
        <f ca="1">SUMIFS(Tabela_Consulta_de_ACOMPH[Vaz_nat],Tabela_Consulta_de_ACOMPH[Data],AR$3,Tabela_Consulta_de_ACOMPH[Posto],$AP81)</f>
        <v>0</v>
      </c>
      <c r="AS81">
        <f ca="1">SUMIFS(Tabela_Consulta_de_ACOMPH[Vaz_nat],Tabela_Consulta_de_ACOMPH[Data],AS$3,Tabela_Consulta_de_ACOMPH[Posto],$AP81)</f>
        <v>0</v>
      </c>
      <c r="AT81">
        <f ca="1">SUMIFS(Tabela_Consulta_de_ACOMPH[Vaz_nat],Tabela_Consulta_de_ACOMPH[Data],AT$3,Tabela_Consulta_de_ACOMPH[Posto],$AP81)</f>
        <v>0</v>
      </c>
      <c r="AU81">
        <f ca="1">SUMIFS(Tabela_Consulta_de_ACOMPH[Vaz_nat],Tabela_Consulta_de_ACOMPH[Data],AU$3,Tabela_Consulta_de_ACOMPH[Posto],$AP81)</f>
        <v>0</v>
      </c>
      <c r="AV81">
        <f ca="1">SUMIFS(Tabela_Consulta_de_ACOMPH[Vaz_nat],Tabela_Consulta_de_ACOMPH[Data],AV$3,Tabela_Consulta_de_ACOMPH[Posto],$AP81)</f>
        <v>0</v>
      </c>
      <c r="AW81">
        <f ca="1">SUMIFS(Tabela_Consulta_de_ACOMPH[Vaz_nat],Tabela_Consulta_de_ACOMPH[Data],AW$3,Tabela_Consulta_de_ACOMPH[Posto],$AP81)</f>
        <v>0</v>
      </c>
      <c r="AX81">
        <f ca="1">SUMIFS(Tabela_Consulta_de_ACOMPH[Vaz_nat],Tabela_Consulta_de_ACOMPH[Data],AX$3,Tabela_Consulta_de_ACOMPH[Posto],$AP81)</f>
        <v>0</v>
      </c>
      <c r="AY81">
        <f ca="1">SUMIFS(Tabela_Consulta_de_ACOMPH[Vaz_nat],Tabela_Consulta_de_ACOMPH[Data],AY$3,Tabela_Consulta_de_ACOMPH[Posto],$AP81)</f>
        <v>0</v>
      </c>
      <c r="AZ81">
        <f ca="1">SUMIFS(Tabela_Consulta_de_ACOMPH[Vaz_nat],Tabela_Consulta_de_ACOMPH[Data],AZ$3,Tabela_Consulta_de_ACOMPH[Posto],$AP81)</f>
        <v>0</v>
      </c>
      <c r="BA81">
        <f ca="1">SUMIFS(Tabela_Consulta_de_ACOMPH[Vaz_nat],Tabela_Consulta_de_ACOMPH[Data],BA$3,Tabela_Consulta_de_ACOMPH[Posto],$AP81)</f>
        <v>0</v>
      </c>
      <c r="BB81">
        <f ca="1">SUMIFS(Tabela_Consulta_de_ACOMPH[Vaz_nat],Tabela_Consulta_de_ACOMPH[Data],BB$3,Tabela_Consulta_de_ACOMPH[Posto],$AP81)</f>
        <v>0</v>
      </c>
      <c r="BC81">
        <f ca="1">SUMIFS(Tabela_Consulta_de_ACOMPH[Vaz_nat],Tabela_Consulta_de_ACOMPH[Data],BC$3,Tabela_Consulta_de_ACOMPH[Posto],$AP81)</f>
        <v>0</v>
      </c>
      <c r="BE81">
        <v>78</v>
      </c>
      <c r="BG81">
        <f ca="1">SUMIFS(Tabela_Consulta_RDH[Column3],Tabela_Consulta_RDH[Column1],BG$3,Tabela_Consulta_RDH[Column2],$BE81)</f>
        <v>0</v>
      </c>
      <c r="BH81">
        <f ca="1">SUMIFS(Tabela_Consulta_RDH[Column3],Tabela_Consulta_RDH[Column1],BH$3,Tabela_Consulta_RDH[Column2],$BE81)</f>
        <v>0</v>
      </c>
      <c r="BI81">
        <f ca="1">SUMIFS(Tabela_Consulta_RDH[Column3],Tabela_Consulta_RDH[Column1],BI$3,Tabela_Consulta_RDH[Column2],$BE81)</f>
        <v>0</v>
      </c>
      <c r="BJ81">
        <f ca="1">SUMIFS(Tabela_Consulta_RDH[Column3],Tabela_Consulta_RDH[Column1],BJ$3,Tabela_Consulta_RDH[Column2],$BE81)</f>
        <v>0</v>
      </c>
      <c r="BK81">
        <f ca="1">SUMIFS(Tabela_Consulta_RDH[Column3],Tabela_Consulta_RDH[Column1],BK$3,Tabela_Consulta_RDH[Column2],$BE81)</f>
        <v>0</v>
      </c>
      <c r="BL81">
        <f ca="1">SUMIFS(Tabela_Consulta_RDH[Column3],Tabela_Consulta_RDH[Column1],BL$3,Tabela_Consulta_RDH[Column2],$BE81)</f>
        <v>0</v>
      </c>
      <c r="BM81">
        <f ca="1">SUMIFS(Tabela_Consulta_RDH[Column3],Tabela_Consulta_RDH[Column1],BM$3,Tabela_Consulta_RDH[Column2],$BE81)</f>
        <v>0</v>
      </c>
      <c r="BN81">
        <f ca="1">SUMIFS(Tabela_Consulta_RDH[Column3],Tabela_Consulta_RDH[Column1],BN$3,Tabela_Consulta_RDH[Column2],$BE81)</f>
        <v>0</v>
      </c>
      <c r="BO81">
        <f ca="1">SUMIFS(Tabela_Consulta_RDH[Column3],Tabela_Consulta_RDH[Column1],BO$3,Tabela_Consulta_RDH[Column2],$BE81)</f>
        <v>0</v>
      </c>
      <c r="BP81">
        <f ca="1">SUMIFS(Tabela_Consulta_RDH[Column3],Tabela_Consulta_RDH[Column1],BP$3,Tabela_Consulta_RDH[Column2],$BE81)</f>
        <v>0</v>
      </c>
      <c r="BQ81">
        <f ca="1">SUMIFS(Tabela_Consulta_RDH[Column3],Tabela_Consulta_RDH[Column1],BQ$3,Tabela_Consulta_RDH[Column2],$BE81)</f>
        <v>0</v>
      </c>
      <c r="BR81">
        <f ca="1">SUMIFS(Tabela_Consulta_RDH[Column3],Tabela_Consulta_RDH[Column1],BR$3,Tabela_Consulta_RDH[Column2],$BE81)</f>
        <v>0</v>
      </c>
    </row>
    <row r="82" spans="35:70" x14ac:dyDescent="0.25">
      <c r="AI82" s="406"/>
      <c r="AN82" s="406"/>
      <c r="AP82">
        <v>79</v>
      </c>
      <c r="AR82">
        <f ca="1">SUMIFS(Tabela_Consulta_de_ACOMPH[Vaz_nat],Tabela_Consulta_de_ACOMPH[Data],AR$3,Tabela_Consulta_de_ACOMPH[Posto],$AP82)</f>
        <v>0</v>
      </c>
      <c r="AS82">
        <f ca="1">SUMIFS(Tabela_Consulta_de_ACOMPH[Vaz_nat],Tabela_Consulta_de_ACOMPH[Data],AS$3,Tabela_Consulta_de_ACOMPH[Posto],$AP82)</f>
        <v>0</v>
      </c>
      <c r="AT82">
        <f ca="1">SUMIFS(Tabela_Consulta_de_ACOMPH[Vaz_nat],Tabela_Consulta_de_ACOMPH[Data],AT$3,Tabela_Consulta_de_ACOMPH[Posto],$AP82)</f>
        <v>0</v>
      </c>
      <c r="AU82">
        <f ca="1">SUMIFS(Tabela_Consulta_de_ACOMPH[Vaz_nat],Tabela_Consulta_de_ACOMPH[Data],AU$3,Tabela_Consulta_de_ACOMPH[Posto],$AP82)</f>
        <v>0</v>
      </c>
      <c r="AV82">
        <f ca="1">SUMIFS(Tabela_Consulta_de_ACOMPH[Vaz_nat],Tabela_Consulta_de_ACOMPH[Data],AV$3,Tabela_Consulta_de_ACOMPH[Posto],$AP82)</f>
        <v>0</v>
      </c>
      <c r="AW82">
        <f ca="1">SUMIFS(Tabela_Consulta_de_ACOMPH[Vaz_nat],Tabela_Consulta_de_ACOMPH[Data],AW$3,Tabela_Consulta_de_ACOMPH[Posto],$AP82)</f>
        <v>0</v>
      </c>
      <c r="AX82">
        <f ca="1">SUMIFS(Tabela_Consulta_de_ACOMPH[Vaz_nat],Tabela_Consulta_de_ACOMPH[Data],AX$3,Tabela_Consulta_de_ACOMPH[Posto],$AP82)</f>
        <v>0</v>
      </c>
      <c r="AY82">
        <f ca="1">SUMIFS(Tabela_Consulta_de_ACOMPH[Vaz_nat],Tabela_Consulta_de_ACOMPH[Data],AY$3,Tabela_Consulta_de_ACOMPH[Posto],$AP82)</f>
        <v>0</v>
      </c>
      <c r="AZ82">
        <f ca="1">SUMIFS(Tabela_Consulta_de_ACOMPH[Vaz_nat],Tabela_Consulta_de_ACOMPH[Data],AZ$3,Tabela_Consulta_de_ACOMPH[Posto],$AP82)</f>
        <v>0</v>
      </c>
      <c r="BA82">
        <f ca="1">SUMIFS(Tabela_Consulta_de_ACOMPH[Vaz_nat],Tabela_Consulta_de_ACOMPH[Data],BA$3,Tabela_Consulta_de_ACOMPH[Posto],$AP82)</f>
        <v>0</v>
      </c>
      <c r="BB82">
        <f ca="1">SUMIFS(Tabela_Consulta_de_ACOMPH[Vaz_nat],Tabela_Consulta_de_ACOMPH[Data],BB$3,Tabela_Consulta_de_ACOMPH[Posto],$AP82)</f>
        <v>0</v>
      </c>
      <c r="BC82">
        <f ca="1">SUMIFS(Tabela_Consulta_de_ACOMPH[Vaz_nat],Tabela_Consulta_de_ACOMPH[Data],BC$3,Tabela_Consulta_de_ACOMPH[Posto],$AP82)</f>
        <v>0</v>
      </c>
      <c r="BE82">
        <v>79</v>
      </c>
      <c r="BG82">
        <f ca="1">SUMIFS(Tabela_Consulta_RDH[Column3],Tabela_Consulta_RDH[Column1],BG$3,Tabela_Consulta_RDH[Column2],$BE82)</f>
        <v>0</v>
      </c>
      <c r="BH82">
        <f ca="1">SUMIFS(Tabela_Consulta_RDH[Column3],Tabela_Consulta_RDH[Column1],BH$3,Tabela_Consulta_RDH[Column2],$BE82)</f>
        <v>0</v>
      </c>
      <c r="BI82">
        <f ca="1">SUMIFS(Tabela_Consulta_RDH[Column3],Tabela_Consulta_RDH[Column1],BI$3,Tabela_Consulta_RDH[Column2],$BE82)</f>
        <v>0</v>
      </c>
      <c r="BJ82">
        <f ca="1">SUMIFS(Tabela_Consulta_RDH[Column3],Tabela_Consulta_RDH[Column1],BJ$3,Tabela_Consulta_RDH[Column2],$BE82)</f>
        <v>0</v>
      </c>
      <c r="BK82">
        <f ca="1">SUMIFS(Tabela_Consulta_RDH[Column3],Tabela_Consulta_RDH[Column1],BK$3,Tabela_Consulta_RDH[Column2],$BE82)</f>
        <v>0</v>
      </c>
      <c r="BL82">
        <f ca="1">SUMIFS(Tabela_Consulta_RDH[Column3],Tabela_Consulta_RDH[Column1],BL$3,Tabela_Consulta_RDH[Column2],$BE82)</f>
        <v>0</v>
      </c>
      <c r="BM82">
        <f ca="1">SUMIFS(Tabela_Consulta_RDH[Column3],Tabela_Consulta_RDH[Column1],BM$3,Tabela_Consulta_RDH[Column2],$BE82)</f>
        <v>0</v>
      </c>
      <c r="BN82">
        <f ca="1">SUMIFS(Tabela_Consulta_RDH[Column3],Tabela_Consulta_RDH[Column1],BN$3,Tabela_Consulta_RDH[Column2],$BE82)</f>
        <v>0</v>
      </c>
      <c r="BO82">
        <f ca="1">SUMIFS(Tabela_Consulta_RDH[Column3],Tabela_Consulta_RDH[Column1],BO$3,Tabela_Consulta_RDH[Column2],$BE82)</f>
        <v>0</v>
      </c>
      <c r="BP82">
        <f ca="1">SUMIFS(Tabela_Consulta_RDH[Column3],Tabela_Consulta_RDH[Column1],BP$3,Tabela_Consulta_RDH[Column2],$BE82)</f>
        <v>0</v>
      </c>
      <c r="BQ82">
        <f ca="1">SUMIFS(Tabela_Consulta_RDH[Column3],Tabela_Consulta_RDH[Column1],BQ$3,Tabela_Consulta_RDH[Column2],$BE82)</f>
        <v>0</v>
      </c>
      <c r="BR82">
        <f ca="1">SUMIFS(Tabela_Consulta_RDH[Column3],Tabela_Consulta_RDH[Column1],BR$3,Tabela_Consulta_RDH[Column2],$BE82)</f>
        <v>0</v>
      </c>
    </row>
    <row r="83" spans="35:70" x14ac:dyDescent="0.25">
      <c r="AI83" s="406"/>
      <c r="AN83" s="406"/>
      <c r="AP83">
        <v>80</v>
      </c>
      <c r="AR83">
        <f ca="1">SUMIFS(Tabela_Consulta_de_ACOMPH[Vaz_nat],Tabela_Consulta_de_ACOMPH[Data],AR$3,Tabela_Consulta_de_ACOMPH[Posto],$AP83)</f>
        <v>0</v>
      </c>
      <c r="AS83">
        <f ca="1">SUMIFS(Tabela_Consulta_de_ACOMPH[Vaz_nat],Tabela_Consulta_de_ACOMPH[Data],AS$3,Tabela_Consulta_de_ACOMPH[Posto],$AP83)</f>
        <v>0</v>
      </c>
      <c r="AT83">
        <f ca="1">SUMIFS(Tabela_Consulta_de_ACOMPH[Vaz_nat],Tabela_Consulta_de_ACOMPH[Data],AT$3,Tabela_Consulta_de_ACOMPH[Posto],$AP83)</f>
        <v>0</v>
      </c>
      <c r="AU83">
        <f ca="1">SUMIFS(Tabela_Consulta_de_ACOMPH[Vaz_nat],Tabela_Consulta_de_ACOMPH[Data],AU$3,Tabela_Consulta_de_ACOMPH[Posto],$AP83)</f>
        <v>0</v>
      </c>
      <c r="AV83">
        <f ca="1">SUMIFS(Tabela_Consulta_de_ACOMPH[Vaz_nat],Tabela_Consulta_de_ACOMPH[Data],AV$3,Tabela_Consulta_de_ACOMPH[Posto],$AP83)</f>
        <v>0</v>
      </c>
      <c r="AW83">
        <f ca="1">SUMIFS(Tabela_Consulta_de_ACOMPH[Vaz_nat],Tabela_Consulta_de_ACOMPH[Data],AW$3,Tabela_Consulta_de_ACOMPH[Posto],$AP83)</f>
        <v>0</v>
      </c>
      <c r="AX83">
        <f ca="1">SUMIFS(Tabela_Consulta_de_ACOMPH[Vaz_nat],Tabela_Consulta_de_ACOMPH[Data],AX$3,Tabela_Consulta_de_ACOMPH[Posto],$AP83)</f>
        <v>0</v>
      </c>
      <c r="AY83">
        <f ca="1">SUMIFS(Tabela_Consulta_de_ACOMPH[Vaz_nat],Tabela_Consulta_de_ACOMPH[Data],AY$3,Tabela_Consulta_de_ACOMPH[Posto],$AP83)</f>
        <v>0</v>
      </c>
      <c r="AZ83">
        <f ca="1">SUMIFS(Tabela_Consulta_de_ACOMPH[Vaz_nat],Tabela_Consulta_de_ACOMPH[Data],AZ$3,Tabela_Consulta_de_ACOMPH[Posto],$AP83)</f>
        <v>0</v>
      </c>
      <c r="BA83">
        <f ca="1">SUMIFS(Tabela_Consulta_de_ACOMPH[Vaz_nat],Tabela_Consulta_de_ACOMPH[Data],BA$3,Tabela_Consulta_de_ACOMPH[Posto],$AP83)</f>
        <v>0</v>
      </c>
      <c r="BB83">
        <f ca="1">SUMIFS(Tabela_Consulta_de_ACOMPH[Vaz_nat],Tabela_Consulta_de_ACOMPH[Data],BB$3,Tabela_Consulta_de_ACOMPH[Posto],$AP83)</f>
        <v>0</v>
      </c>
      <c r="BC83">
        <f ca="1">SUMIFS(Tabela_Consulta_de_ACOMPH[Vaz_nat],Tabela_Consulta_de_ACOMPH[Data],BC$3,Tabela_Consulta_de_ACOMPH[Posto],$AP83)</f>
        <v>0</v>
      </c>
      <c r="BE83">
        <v>80</v>
      </c>
      <c r="BG83">
        <f ca="1">SUMIFS(Tabela_Consulta_RDH[Column3],Tabela_Consulta_RDH[Column1],BG$3,Tabela_Consulta_RDH[Column2],$BE83)</f>
        <v>0</v>
      </c>
      <c r="BH83">
        <f ca="1">SUMIFS(Tabela_Consulta_RDH[Column3],Tabela_Consulta_RDH[Column1],BH$3,Tabela_Consulta_RDH[Column2],$BE83)</f>
        <v>0</v>
      </c>
      <c r="BI83">
        <f ca="1">SUMIFS(Tabela_Consulta_RDH[Column3],Tabela_Consulta_RDH[Column1],BI$3,Tabela_Consulta_RDH[Column2],$BE83)</f>
        <v>0</v>
      </c>
      <c r="BJ83">
        <f ca="1">SUMIFS(Tabela_Consulta_RDH[Column3],Tabela_Consulta_RDH[Column1],BJ$3,Tabela_Consulta_RDH[Column2],$BE83)</f>
        <v>0</v>
      </c>
      <c r="BK83">
        <f ca="1">SUMIFS(Tabela_Consulta_RDH[Column3],Tabela_Consulta_RDH[Column1],BK$3,Tabela_Consulta_RDH[Column2],$BE83)</f>
        <v>0</v>
      </c>
      <c r="BL83">
        <f ca="1">SUMIFS(Tabela_Consulta_RDH[Column3],Tabela_Consulta_RDH[Column1],BL$3,Tabela_Consulta_RDH[Column2],$BE83)</f>
        <v>0</v>
      </c>
      <c r="BM83">
        <f ca="1">SUMIFS(Tabela_Consulta_RDH[Column3],Tabela_Consulta_RDH[Column1],BM$3,Tabela_Consulta_RDH[Column2],$BE83)</f>
        <v>0</v>
      </c>
      <c r="BN83">
        <f ca="1">SUMIFS(Tabela_Consulta_RDH[Column3],Tabela_Consulta_RDH[Column1],BN$3,Tabela_Consulta_RDH[Column2],$BE83)</f>
        <v>0</v>
      </c>
      <c r="BO83">
        <f ca="1">SUMIFS(Tabela_Consulta_RDH[Column3],Tabela_Consulta_RDH[Column1],BO$3,Tabela_Consulta_RDH[Column2],$BE83)</f>
        <v>0</v>
      </c>
      <c r="BP83">
        <f ca="1">SUMIFS(Tabela_Consulta_RDH[Column3],Tabela_Consulta_RDH[Column1],BP$3,Tabela_Consulta_RDH[Column2],$BE83)</f>
        <v>0</v>
      </c>
      <c r="BQ83">
        <f ca="1">SUMIFS(Tabela_Consulta_RDH[Column3],Tabela_Consulta_RDH[Column1],BQ$3,Tabela_Consulta_RDH[Column2],$BE83)</f>
        <v>0</v>
      </c>
      <c r="BR83">
        <f ca="1">SUMIFS(Tabela_Consulta_RDH[Column3],Tabela_Consulta_RDH[Column1],BR$3,Tabela_Consulta_RDH[Column2],$BE83)</f>
        <v>0</v>
      </c>
    </row>
    <row r="84" spans="35:70" x14ac:dyDescent="0.25">
      <c r="AI84" s="406"/>
      <c r="AN84" s="406"/>
      <c r="AP84">
        <v>81</v>
      </c>
      <c r="AR84">
        <f ca="1">SUMIFS(Tabela_Consulta_de_ACOMPH[Vaz_nat],Tabela_Consulta_de_ACOMPH[Data],AR$3,Tabela_Consulta_de_ACOMPH[Posto],$AP84)</f>
        <v>0</v>
      </c>
      <c r="AS84">
        <f ca="1">SUMIFS(Tabela_Consulta_de_ACOMPH[Vaz_nat],Tabela_Consulta_de_ACOMPH[Data],AS$3,Tabela_Consulta_de_ACOMPH[Posto],$AP84)</f>
        <v>0</v>
      </c>
      <c r="AT84">
        <f ca="1">SUMIFS(Tabela_Consulta_de_ACOMPH[Vaz_nat],Tabela_Consulta_de_ACOMPH[Data],AT$3,Tabela_Consulta_de_ACOMPH[Posto],$AP84)</f>
        <v>0</v>
      </c>
      <c r="AU84">
        <f ca="1">SUMIFS(Tabela_Consulta_de_ACOMPH[Vaz_nat],Tabela_Consulta_de_ACOMPH[Data],AU$3,Tabela_Consulta_de_ACOMPH[Posto],$AP84)</f>
        <v>0</v>
      </c>
      <c r="AV84">
        <f ca="1">SUMIFS(Tabela_Consulta_de_ACOMPH[Vaz_nat],Tabela_Consulta_de_ACOMPH[Data],AV$3,Tabela_Consulta_de_ACOMPH[Posto],$AP84)</f>
        <v>0</v>
      </c>
      <c r="AW84">
        <f ca="1">SUMIFS(Tabela_Consulta_de_ACOMPH[Vaz_nat],Tabela_Consulta_de_ACOMPH[Data],AW$3,Tabela_Consulta_de_ACOMPH[Posto],$AP84)</f>
        <v>0</v>
      </c>
      <c r="AX84">
        <f ca="1">SUMIFS(Tabela_Consulta_de_ACOMPH[Vaz_nat],Tabela_Consulta_de_ACOMPH[Data],AX$3,Tabela_Consulta_de_ACOMPH[Posto],$AP84)</f>
        <v>0</v>
      </c>
      <c r="AY84">
        <f ca="1">SUMIFS(Tabela_Consulta_de_ACOMPH[Vaz_nat],Tabela_Consulta_de_ACOMPH[Data],AY$3,Tabela_Consulta_de_ACOMPH[Posto],$AP84)</f>
        <v>0</v>
      </c>
      <c r="AZ84">
        <f ca="1">SUMIFS(Tabela_Consulta_de_ACOMPH[Vaz_nat],Tabela_Consulta_de_ACOMPH[Data],AZ$3,Tabela_Consulta_de_ACOMPH[Posto],$AP84)</f>
        <v>0</v>
      </c>
      <c r="BA84">
        <f ca="1">SUMIFS(Tabela_Consulta_de_ACOMPH[Vaz_nat],Tabela_Consulta_de_ACOMPH[Data],BA$3,Tabela_Consulta_de_ACOMPH[Posto],$AP84)</f>
        <v>0</v>
      </c>
      <c r="BB84">
        <f ca="1">SUMIFS(Tabela_Consulta_de_ACOMPH[Vaz_nat],Tabela_Consulta_de_ACOMPH[Data],BB$3,Tabela_Consulta_de_ACOMPH[Posto],$AP84)</f>
        <v>0</v>
      </c>
      <c r="BC84">
        <f ca="1">SUMIFS(Tabela_Consulta_de_ACOMPH[Vaz_nat],Tabela_Consulta_de_ACOMPH[Data],BC$3,Tabela_Consulta_de_ACOMPH[Posto],$AP84)</f>
        <v>0</v>
      </c>
      <c r="BE84">
        <v>81</v>
      </c>
      <c r="BG84">
        <f ca="1">SUMIFS(Tabela_Consulta_RDH[Column3],Tabela_Consulta_RDH[Column1],BG$3,Tabela_Consulta_RDH[Column2],$BE84)</f>
        <v>0</v>
      </c>
      <c r="BH84">
        <f ca="1">SUMIFS(Tabela_Consulta_RDH[Column3],Tabela_Consulta_RDH[Column1],BH$3,Tabela_Consulta_RDH[Column2],$BE84)</f>
        <v>0</v>
      </c>
      <c r="BI84">
        <f ca="1">SUMIFS(Tabela_Consulta_RDH[Column3],Tabela_Consulta_RDH[Column1],BI$3,Tabela_Consulta_RDH[Column2],$BE84)</f>
        <v>0</v>
      </c>
      <c r="BJ84">
        <f ca="1">SUMIFS(Tabela_Consulta_RDH[Column3],Tabela_Consulta_RDH[Column1],BJ$3,Tabela_Consulta_RDH[Column2],$BE84)</f>
        <v>0</v>
      </c>
      <c r="BK84">
        <f ca="1">SUMIFS(Tabela_Consulta_RDH[Column3],Tabela_Consulta_RDH[Column1],BK$3,Tabela_Consulta_RDH[Column2],$BE84)</f>
        <v>0</v>
      </c>
      <c r="BL84">
        <f ca="1">SUMIFS(Tabela_Consulta_RDH[Column3],Tabela_Consulta_RDH[Column1],BL$3,Tabela_Consulta_RDH[Column2],$BE84)</f>
        <v>0</v>
      </c>
      <c r="BM84">
        <f ca="1">SUMIFS(Tabela_Consulta_RDH[Column3],Tabela_Consulta_RDH[Column1],BM$3,Tabela_Consulta_RDH[Column2],$BE84)</f>
        <v>0</v>
      </c>
      <c r="BN84">
        <f ca="1">SUMIFS(Tabela_Consulta_RDH[Column3],Tabela_Consulta_RDH[Column1],BN$3,Tabela_Consulta_RDH[Column2],$BE84)</f>
        <v>0</v>
      </c>
      <c r="BO84">
        <f ca="1">SUMIFS(Tabela_Consulta_RDH[Column3],Tabela_Consulta_RDH[Column1],BO$3,Tabela_Consulta_RDH[Column2],$BE84)</f>
        <v>0</v>
      </c>
      <c r="BP84">
        <f ca="1">SUMIFS(Tabela_Consulta_RDH[Column3],Tabela_Consulta_RDH[Column1],BP$3,Tabela_Consulta_RDH[Column2],$BE84)</f>
        <v>0</v>
      </c>
      <c r="BQ84">
        <f ca="1">SUMIFS(Tabela_Consulta_RDH[Column3],Tabela_Consulta_RDH[Column1],BQ$3,Tabela_Consulta_RDH[Column2],$BE84)</f>
        <v>0</v>
      </c>
      <c r="BR84">
        <f ca="1">SUMIFS(Tabela_Consulta_RDH[Column3],Tabela_Consulta_RDH[Column1],BR$3,Tabela_Consulta_RDH[Column2],$BE84)</f>
        <v>0</v>
      </c>
    </row>
    <row r="85" spans="35:70" x14ac:dyDescent="0.25">
      <c r="AI85" s="406"/>
      <c r="AN85" s="406"/>
      <c r="AP85">
        <v>82</v>
      </c>
      <c r="AR85">
        <f ca="1">SUMIFS(Tabela_Consulta_de_ACOMPH[Vaz_nat],Tabela_Consulta_de_ACOMPH[Data],AR$3,Tabela_Consulta_de_ACOMPH[Posto],$AP85)</f>
        <v>0</v>
      </c>
      <c r="AS85">
        <f ca="1">SUMIFS(Tabela_Consulta_de_ACOMPH[Vaz_nat],Tabela_Consulta_de_ACOMPH[Data],AS$3,Tabela_Consulta_de_ACOMPH[Posto],$AP85)</f>
        <v>0</v>
      </c>
      <c r="AT85">
        <f ca="1">SUMIFS(Tabela_Consulta_de_ACOMPH[Vaz_nat],Tabela_Consulta_de_ACOMPH[Data],AT$3,Tabela_Consulta_de_ACOMPH[Posto],$AP85)</f>
        <v>0</v>
      </c>
      <c r="AU85">
        <f ca="1">SUMIFS(Tabela_Consulta_de_ACOMPH[Vaz_nat],Tabela_Consulta_de_ACOMPH[Data],AU$3,Tabela_Consulta_de_ACOMPH[Posto],$AP85)</f>
        <v>0</v>
      </c>
      <c r="AV85">
        <f ca="1">SUMIFS(Tabela_Consulta_de_ACOMPH[Vaz_nat],Tabela_Consulta_de_ACOMPH[Data],AV$3,Tabela_Consulta_de_ACOMPH[Posto],$AP85)</f>
        <v>0</v>
      </c>
      <c r="AW85">
        <f ca="1">SUMIFS(Tabela_Consulta_de_ACOMPH[Vaz_nat],Tabela_Consulta_de_ACOMPH[Data],AW$3,Tabela_Consulta_de_ACOMPH[Posto],$AP85)</f>
        <v>0</v>
      </c>
      <c r="AX85">
        <f ca="1">SUMIFS(Tabela_Consulta_de_ACOMPH[Vaz_nat],Tabela_Consulta_de_ACOMPH[Data],AX$3,Tabela_Consulta_de_ACOMPH[Posto],$AP85)</f>
        <v>0</v>
      </c>
      <c r="AY85">
        <f ca="1">SUMIFS(Tabela_Consulta_de_ACOMPH[Vaz_nat],Tabela_Consulta_de_ACOMPH[Data],AY$3,Tabela_Consulta_de_ACOMPH[Posto],$AP85)</f>
        <v>0</v>
      </c>
      <c r="AZ85">
        <f ca="1">SUMIFS(Tabela_Consulta_de_ACOMPH[Vaz_nat],Tabela_Consulta_de_ACOMPH[Data],AZ$3,Tabela_Consulta_de_ACOMPH[Posto],$AP85)</f>
        <v>0</v>
      </c>
      <c r="BA85">
        <f ca="1">SUMIFS(Tabela_Consulta_de_ACOMPH[Vaz_nat],Tabela_Consulta_de_ACOMPH[Data],BA$3,Tabela_Consulta_de_ACOMPH[Posto],$AP85)</f>
        <v>0</v>
      </c>
      <c r="BB85">
        <f ca="1">SUMIFS(Tabela_Consulta_de_ACOMPH[Vaz_nat],Tabela_Consulta_de_ACOMPH[Data],BB$3,Tabela_Consulta_de_ACOMPH[Posto],$AP85)</f>
        <v>0</v>
      </c>
      <c r="BC85">
        <f ca="1">SUMIFS(Tabela_Consulta_de_ACOMPH[Vaz_nat],Tabela_Consulta_de_ACOMPH[Data],BC$3,Tabela_Consulta_de_ACOMPH[Posto],$AP85)</f>
        <v>0</v>
      </c>
      <c r="BE85">
        <v>82</v>
      </c>
      <c r="BG85">
        <f ca="1">SUMIFS(Tabela_Consulta_RDH[Column3],Tabela_Consulta_RDH[Column1],BG$3,Tabela_Consulta_RDH[Column2],$BE85)</f>
        <v>0</v>
      </c>
      <c r="BH85">
        <f ca="1">SUMIFS(Tabela_Consulta_RDH[Column3],Tabela_Consulta_RDH[Column1],BH$3,Tabela_Consulta_RDH[Column2],$BE85)</f>
        <v>0</v>
      </c>
      <c r="BI85">
        <f ca="1">SUMIFS(Tabela_Consulta_RDH[Column3],Tabela_Consulta_RDH[Column1],BI$3,Tabela_Consulta_RDH[Column2],$BE85)</f>
        <v>0</v>
      </c>
      <c r="BJ85">
        <f ca="1">SUMIFS(Tabela_Consulta_RDH[Column3],Tabela_Consulta_RDH[Column1],BJ$3,Tabela_Consulta_RDH[Column2],$BE85)</f>
        <v>0</v>
      </c>
      <c r="BK85">
        <f ca="1">SUMIFS(Tabela_Consulta_RDH[Column3],Tabela_Consulta_RDH[Column1],BK$3,Tabela_Consulta_RDH[Column2],$BE85)</f>
        <v>0</v>
      </c>
      <c r="BL85">
        <f ca="1">SUMIFS(Tabela_Consulta_RDH[Column3],Tabela_Consulta_RDH[Column1],BL$3,Tabela_Consulta_RDH[Column2],$BE85)</f>
        <v>0</v>
      </c>
      <c r="BM85">
        <f ca="1">SUMIFS(Tabela_Consulta_RDH[Column3],Tabela_Consulta_RDH[Column1],BM$3,Tabela_Consulta_RDH[Column2],$BE85)</f>
        <v>0</v>
      </c>
      <c r="BN85">
        <f ca="1">SUMIFS(Tabela_Consulta_RDH[Column3],Tabela_Consulta_RDH[Column1],BN$3,Tabela_Consulta_RDH[Column2],$BE85)</f>
        <v>0</v>
      </c>
      <c r="BO85">
        <f ca="1">SUMIFS(Tabela_Consulta_RDH[Column3],Tabela_Consulta_RDH[Column1],BO$3,Tabela_Consulta_RDH[Column2],$BE85)</f>
        <v>0</v>
      </c>
      <c r="BP85">
        <f ca="1">SUMIFS(Tabela_Consulta_RDH[Column3],Tabela_Consulta_RDH[Column1],BP$3,Tabela_Consulta_RDH[Column2],$BE85)</f>
        <v>0</v>
      </c>
      <c r="BQ85">
        <f ca="1">SUMIFS(Tabela_Consulta_RDH[Column3],Tabela_Consulta_RDH[Column1],BQ$3,Tabela_Consulta_RDH[Column2],$BE85)</f>
        <v>0</v>
      </c>
      <c r="BR85">
        <f ca="1">SUMIFS(Tabela_Consulta_RDH[Column3],Tabela_Consulta_RDH[Column1],BR$3,Tabela_Consulta_RDH[Column2],$BE85)</f>
        <v>0</v>
      </c>
    </row>
    <row r="86" spans="35:70" x14ac:dyDescent="0.25">
      <c r="AI86" s="406"/>
      <c r="AN86" s="406"/>
      <c r="AP86">
        <v>83</v>
      </c>
      <c r="AR86">
        <f ca="1">SUMIFS(Tabela_Consulta_de_ACOMPH[Vaz_nat],Tabela_Consulta_de_ACOMPH[Data],AR$3,Tabela_Consulta_de_ACOMPH[Posto],$AP86)</f>
        <v>0</v>
      </c>
      <c r="AS86">
        <f ca="1">SUMIFS(Tabela_Consulta_de_ACOMPH[Vaz_nat],Tabela_Consulta_de_ACOMPH[Data],AS$3,Tabela_Consulta_de_ACOMPH[Posto],$AP86)</f>
        <v>0</v>
      </c>
      <c r="AT86">
        <f ca="1">SUMIFS(Tabela_Consulta_de_ACOMPH[Vaz_nat],Tabela_Consulta_de_ACOMPH[Data],AT$3,Tabela_Consulta_de_ACOMPH[Posto],$AP86)</f>
        <v>0</v>
      </c>
      <c r="AU86">
        <f ca="1">SUMIFS(Tabela_Consulta_de_ACOMPH[Vaz_nat],Tabela_Consulta_de_ACOMPH[Data],AU$3,Tabela_Consulta_de_ACOMPH[Posto],$AP86)</f>
        <v>0</v>
      </c>
      <c r="AV86">
        <f ca="1">SUMIFS(Tabela_Consulta_de_ACOMPH[Vaz_nat],Tabela_Consulta_de_ACOMPH[Data],AV$3,Tabela_Consulta_de_ACOMPH[Posto],$AP86)</f>
        <v>0</v>
      </c>
      <c r="AW86">
        <f ca="1">SUMIFS(Tabela_Consulta_de_ACOMPH[Vaz_nat],Tabela_Consulta_de_ACOMPH[Data],AW$3,Tabela_Consulta_de_ACOMPH[Posto],$AP86)</f>
        <v>0</v>
      </c>
      <c r="AX86">
        <f ca="1">SUMIFS(Tabela_Consulta_de_ACOMPH[Vaz_nat],Tabela_Consulta_de_ACOMPH[Data],AX$3,Tabela_Consulta_de_ACOMPH[Posto],$AP86)</f>
        <v>0</v>
      </c>
      <c r="AY86">
        <f ca="1">SUMIFS(Tabela_Consulta_de_ACOMPH[Vaz_nat],Tabela_Consulta_de_ACOMPH[Data],AY$3,Tabela_Consulta_de_ACOMPH[Posto],$AP86)</f>
        <v>0</v>
      </c>
      <c r="AZ86">
        <f ca="1">SUMIFS(Tabela_Consulta_de_ACOMPH[Vaz_nat],Tabela_Consulta_de_ACOMPH[Data],AZ$3,Tabela_Consulta_de_ACOMPH[Posto],$AP86)</f>
        <v>0</v>
      </c>
      <c r="BA86">
        <f ca="1">SUMIFS(Tabela_Consulta_de_ACOMPH[Vaz_nat],Tabela_Consulta_de_ACOMPH[Data],BA$3,Tabela_Consulta_de_ACOMPH[Posto],$AP86)</f>
        <v>0</v>
      </c>
      <c r="BB86">
        <f ca="1">SUMIFS(Tabela_Consulta_de_ACOMPH[Vaz_nat],Tabela_Consulta_de_ACOMPH[Data],BB$3,Tabela_Consulta_de_ACOMPH[Posto],$AP86)</f>
        <v>0</v>
      </c>
      <c r="BC86">
        <f ca="1">SUMIFS(Tabela_Consulta_de_ACOMPH[Vaz_nat],Tabela_Consulta_de_ACOMPH[Data],BC$3,Tabela_Consulta_de_ACOMPH[Posto],$AP86)</f>
        <v>0</v>
      </c>
      <c r="BE86">
        <v>83</v>
      </c>
      <c r="BG86">
        <f ca="1">SUMIFS(Tabela_Consulta_RDH[Column3],Tabela_Consulta_RDH[Column1],BG$3,Tabela_Consulta_RDH[Column2],$BE86)</f>
        <v>0</v>
      </c>
      <c r="BH86">
        <f ca="1">SUMIFS(Tabela_Consulta_RDH[Column3],Tabela_Consulta_RDH[Column1],BH$3,Tabela_Consulta_RDH[Column2],$BE86)</f>
        <v>0</v>
      </c>
      <c r="BI86">
        <f ca="1">SUMIFS(Tabela_Consulta_RDH[Column3],Tabela_Consulta_RDH[Column1],BI$3,Tabela_Consulta_RDH[Column2],$BE86)</f>
        <v>0</v>
      </c>
      <c r="BJ86">
        <f ca="1">SUMIFS(Tabela_Consulta_RDH[Column3],Tabela_Consulta_RDH[Column1],BJ$3,Tabela_Consulta_RDH[Column2],$BE86)</f>
        <v>0</v>
      </c>
      <c r="BK86">
        <f ca="1">SUMIFS(Tabela_Consulta_RDH[Column3],Tabela_Consulta_RDH[Column1],BK$3,Tabela_Consulta_RDH[Column2],$BE86)</f>
        <v>0</v>
      </c>
      <c r="BL86">
        <f ca="1">SUMIFS(Tabela_Consulta_RDH[Column3],Tabela_Consulta_RDH[Column1],BL$3,Tabela_Consulta_RDH[Column2],$BE86)</f>
        <v>0</v>
      </c>
      <c r="BM86">
        <f ca="1">SUMIFS(Tabela_Consulta_RDH[Column3],Tabela_Consulta_RDH[Column1],BM$3,Tabela_Consulta_RDH[Column2],$BE86)</f>
        <v>0</v>
      </c>
      <c r="BN86">
        <f ca="1">SUMIFS(Tabela_Consulta_RDH[Column3],Tabela_Consulta_RDH[Column1],BN$3,Tabela_Consulta_RDH[Column2],$BE86)</f>
        <v>0</v>
      </c>
      <c r="BO86">
        <f ca="1">SUMIFS(Tabela_Consulta_RDH[Column3],Tabela_Consulta_RDH[Column1],BO$3,Tabela_Consulta_RDH[Column2],$BE86)</f>
        <v>0</v>
      </c>
      <c r="BP86">
        <f ca="1">SUMIFS(Tabela_Consulta_RDH[Column3],Tabela_Consulta_RDH[Column1],BP$3,Tabela_Consulta_RDH[Column2],$BE86)</f>
        <v>0</v>
      </c>
      <c r="BQ86">
        <f ca="1">SUMIFS(Tabela_Consulta_RDH[Column3],Tabela_Consulta_RDH[Column1],BQ$3,Tabela_Consulta_RDH[Column2],$BE86)</f>
        <v>0</v>
      </c>
      <c r="BR86">
        <f ca="1">SUMIFS(Tabela_Consulta_RDH[Column3],Tabela_Consulta_RDH[Column1],BR$3,Tabela_Consulta_RDH[Column2],$BE86)</f>
        <v>0</v>
      </c>
    </row>
    <row r="87" spans="35:70" x14ac:dyDescent="0.25">
      <c r="AI87" s="406"/>
      <c r="AN87" s="406"/>
      <c r="AP87">
        <v>84</v>
      </c>
      <c r="AR87">
        <f ca="1">SUMIFS(Tabela_Consulta_de_ACOMPH[Vaz_nat],Tabela_Consulta_de_ACOMPH[Data],AR$3,Tabela_Consulta_de_ACOMPH[Posto],$AP87)</f>
        <v>0</v>
      </c>
      <c r="AS87">
        <f ca="1">SUMIFS(Tabela_Consulta_de_ACOMPH[Vaz_nat],Tabela_Consulta_de_ACOMPH[Data],AS$3,Tabela_Consulta_de_ACOMPH[Posto],$AP87)</f>
        <v>0</v>
      </c>
      <c r="AT87">
        <f ca="1">SUMIFS(Tabela_Consulta_de_ACOMPH[Vaz_nat],Tabela_Consulta_de_ACOMPH[Data],AT$3,Tabela_Consulta_de_ACOMPH[Posto],$AP87)</f>
        <v>0</v>
      </c>
      <c r="AU87">
        <f ca="1">SUMIFS(Tabela_Consulta_de_ACOMPH[Vaz_nat],Tabela_Consulta_de_ACOMPH[Data],AU$3,Tabela_Consulta_de_ACOMPH[Posto],$AP87)</f>
        <v>0</v>
      </c>
      <c r="AV87">
        <f ca="1">SUMIFS(Tabela_Consulta_de_ACOMPH[Vaz_nat],Tabela_Consulta_de_ACOMPH[Data],AV$3,Tabela_Consulta_de_ACOMPH[Posto],$AP87)</f>
        <v>0</v>
      </c>
      <c r="AW87">
        <f ca="1">SUMIFS(Tabela_Consulta_de_ACOMPH[Vaz_nat],Tabela_Consulta_de_ACOMPH[Data],AW$3,Tabela_Consulta_de_ACOMPH[Posto],$AP87)</f>
        <v>0</v>
      </c>
      <c r="AX87">
        <f ca="1">SUMIFS(Tabela_Consulta_de_ACOMPH[Vaz_nat],Tabela_Consulta_de_ACOMPH[Data],AX$3,Tabela_Consulta_de_ACOMPH[Posto],$AP87)</f>
        <v>0</v>
      </c>
      <c r="AY87">
        <f ca="1">SUMIFS(Tabela_Consulta_de_ACOMPH[Vaz_nat],Tabela_Consulta_de_ACOMPH[Data],AY$3,Tabela_Consulta_de_ACOMPH[Posto],$AP87)</f>
        <v>0</v>
      </c>
      <c r="AZ87">
        <f ca="1">SUMIFS(Tabela_Consulta_de_ACOMPH[Vaz_nat],Tabela_Consulta_de_ACOMPH[Data],AZ$3,Tabela_Consulta_de_ACOMPH[Posto],$AP87)</f>
        <v>0</v>
      </c>
      <c r="BA87">
        <f ca="1">SUMIFS(Tabela_Consulta_de_ACOMPH[Vaz_nat],Tabela_Consulta_de_ACOMPH[Data],BA$3,Tabela_Consulta_de_ACOMPH[Posto],$AP87)</f>
        <v>0</v>
      </c>
      <c r="BB87">
        <f ca="1">SUMIFS(Tabela_Consulta_de_ACOMPH[Vaz_nat],Tabela_Consulta_de_ACOMPH[Data],BB$3,Tabela_Consulta_de_ACOMPH[Posto],$AP87)</f>
        <v>0</v>
      </c>
      <c r="BC87">
        <f ca="1">SUMIFS(Tabela_Consulta_de_ACOMPH[Vaz_nat],Tabela_Consulta_de_ACOMPH[Data],BC$3,Tabela_Consulta_de_ACOMPH[Posto],$AP87)</f>
        <v>0</v>
      </c>
      <c r="BE87">
        <v>84</v>
      </c>
      <c r="BG87">
        <f ca="1">SUMIFS(Tabela_Consulta_RDH[Column3],Tabela_Consulta_RDH[Column1],BG$3,Tabela_Consulta_RDH[Column2],$BE87)</f>
        <v>0</v>
      </c>
      <c r="BH87">
        <f ca="1">SUMIFS(Tabela_Consulta_RDH[Column3],Tabela_Consulta_RDH[Column1],BH$3,Tabela_Consulta_RDH[Column2],$BE87)</f>
        <v>0</v>
      </c>
      <c r="BI87">
        <f ca="1">SUMIFS(Tabela_Consulta_RDH[Column3],Tabela_Consulta_RDH[Column1],BI$3,Tabela_Consulta_RDH[Column2],$BE87)</f>
        <v>0</v>
      </c>
      <c r="BJ87">
        <f ca="1">SUMIFS(Tabela_Consulta_RDH[Column3],Tabela_Consulta_RDH[Column1],BJ$3,Tabela_Consulta_RDH[Column2],$BE87)</f>
        <v>0</v>
      </c>
      <c r="BK87">
        <f ca="1">SUMIFS(Tabela_Consulta_RDH[Column3],Tabela_Consulta_RDH[Column1],BK$3,Tabela_Consulta_RDH[Column2],$BE87)</f>
        <v>0</v>
      </c>
      <c r="BL87">
        <f ca="1">SUMIFS(Tabela_Consulta_RDH[Column3],Tabela_Consulta_RDH[Column1],BL$3,Tabela_Consulta_RDH[Column2],$BE87)</f>
        <v>0</v>
      </c>
      <c r="BM87">
        <f ca="1">SUMIFS(Tabela_Consulta_RDH[Column3],Tabela_Consulta_RDH[Column1],BM$3,Tabela_Consulta_RDH[Column2],$BE87)</f>
        <v>0</v>
      </c>
      <c r="BN87">
        <f ca="1">SUMIFS(Tabela_Consulta_RDH[Column3],Tabela_Consulta_RDH[Column1],BN$3,Tabela_Consulta_RDH[Column2],$BE87)</f>
        <v>0</v>
      </c>
      <c r="BO87">
        <f ca="1">SUMIFS(Tabela_Consulta_RDH[Column3],Tabela_Consulta_RDH[Column1],BO$3,Tabela_Consulta_RDH[Column2],$BE87)</f>
        <v>0</v>
      </c>
      <c r="BP87">
        <f ca="1">SUMIFS(Tabela_Consulta_RDH[Column3],Tabela_Consulta_RDH[Column1],BP$3,Tabela_Consulta_RDH[Column2],$BE87)</f>
        <v>0</v>
      </c>
      <c r="BQ87">
        <f ca="1">SUMIFS(Tabela_Consulta_RDH[Column3],Tabela_Consulta_RDH[Column1],BQ$3,Tabela_Consulta_RDH[Column2],$BE87)</f>
        <v>0</v>
      </c>
      <c r="BR87">
        <f ca="1">SUMIFS(Tabela_Consulta_RDH[Column3],Tabela_Consulta_RDH[Column1],BR$3,Tabela_Consulta_RDH[Column2],$BE87)</f>
        <v>0</v>
      </c>
    </row>
    <row r="88" spans="35:70" x14ac:dyDescent="0.25">
      <c r="AI88" s="406"/>
      <c r="AN88" s="406"/>
      <c r="AP88">
        <v>85</v>
      </c>
      <c r="AR88">
        <f ca="1">SUMIFS(Tabela_Consulta_de_ACOMPH[Vaz_nat],Tabela_Consulta_de_ACOMPH[Data],AR$3,Tabela_Consulta_de_ACOMPH[Posto],$AP88)</f>
        <v>0</v>
      </c>
      <c r="AS88">
        <f ca="1">SUMIFS(Tabela_Consulta_de_ACOMPH[Vaz_nat],Tabela_Consulta_de_ACOMPH[Data],AS$3,Tabela_Consulta_de_ACOMPH[Posto],$AP88)</f>
        <v>0</v>
      </c>
      <c r="AT88">
        <f ca="1">SUMIFS(Tabela_Consulta_de_ACOMPH[Vaz_nat],Tabela_Consulta_de_ACOMPH[Data],AT$3,Tabela_Consulta_de_ACOMPH[Posto],$AP88)</f>
        <v>0</v>
      </c>
      <c r="AU88">
        <f ca="1">SUMIFS(Tabela_Consulta_de_ACOMPH[Vaz_nat],Tabela_Consulta_de_ACOMPH[Data],AU$3,Tabela_Consulta_de_ACOMPH[Posto],$AP88)</f>
        <v>0</v>
      </c>
      <c r="AV88">
        <f ca="1">SUMIFS(Tabela_Consulta_de_ACOMPH[Vaz_nat],Tabela_Consulta_de_ACOMPH[Data],AV$3,Tabela_Consulta_de_ACOMPH[Posto],$AP88)</f>
        <v>0</v>
      </c>
      <c r="AW88">
        <f ca="1">SUMIFS(Tabela_Consulta_de_ACOMPH[Vaz_nat],Tabela_Consulta_de_ACOMPH[Data],AW$3,Tabela_Consulta_de_ACOMPH[Posto],$AP88)</f>
        <v>0</v>
      </c>
      <c r="AX88">
        <f ca="1">SUMIFS(Tabela_Consulta_de_ACOMPH[Vaz_nat],Tabela_Consulta_de_ACOMPH[Data],AX$3,Tabela_Consulta_de_ACOMPH[Posto],$AP88)</f>
        <v>0</v>
      </c>
      <c r="AY88">
        <f ca="1">SUMIFS(Tabela_Consulta_de_ACOMPH[Vaz_nat],Tabela_Consulta_de_ACOMPH[Data],AY$3,Tabela_Consulta_de_ACOMPH[Posto],$AP88)</f>
        <v>0</v>
      </c>
      <c r="AZ88">
        <f ca="1">SUMIFS(Tabela_Consulta_de_ACOMPH[Vaz_nat],Tabela_Consulta_de_ACOMPH[Data],AZ$3,Tabela_Consulta_de_ACOMPH[Posto],$AP88)</f>
        <v>0</v>
      </c>
      <c r="BA88">
        <f ca="1">SUMIFS(Tabela_Consulta_de_ACOMPH[Vaz_nat],Tabela_Consulta_de_ACOMPH[Data],BA$3,Tabela_Consulta_de_ACOMPH[Posto],$AP88)</f>
        <v>0</v>
      </c>
      <c r="BB88">
        <f ca="1">SUMIFS(Tabela_Consulta_de_ACOMPH[Vaz_nat],Tabela_Consulta_de_ACOMPH[Data],BB$3,Tabela_Consulta_de_ACOMPH[Posto],$AP88)</f>
        <v>0</v>
      </c>
      <c r="BC88">
        <f ca="1">SUMIFS(Tabela_Consulta_de_ACOMPH[Vaz_nat],Tabela_Consulta_de_ACOMPH[Data],BC$3,Tabela_Consulta_de_ACOMPH[Posto],$AP88)</f>
        <v>0</v>
      </c>
      <c r="BE88">
        <v>85</v>
      </c>
      <c r="BG88">
        <f ca="1">SUMIFS(Tabela_Consulta_RDH[Column3],Tabela_Consulta_RDH[Column1],BG$3,Tabela_Consulta_RDH[Column2],$BE88)</f>
        <v>0</v>
      </c>
      <c r="BH88">
        <f ca="1">SUMIFS(Tabela_Consulta_RDH[Column3],Tabela_Consulta_RDH[Column1],BH$3,Tabela_Consulta_RDH[Column2],$BE88)</f>
        <v>0</v>
      </c>
      <c r="BI88">
        <f ca="1">SUMIFS(Tabela_Consulta_RDH[Column3],Tabela_Consulta_RDH[Column1],BI$3,Tabela_Consulta_RDH[Column2],$BE88)</f>
        <v>0</v>
      </c>
      <c r="BJ88">
        <f ca="1">SUMIFS(Tabela_Consulta_RDH[Column3],Tabela_Consulta_RDH[Column1],BJ$3,Tabela_Consulta_RDH[Column2],$BE88)</f>
        <v>0</v>
      </c>
      <c r="BK88">
        <f ca="1">SUMIFS(Tabela_Consulta_RDH[Column3],Tabela_Consulta_RDH[Column1],BK$3,Tabela_Consulta_RDH[Column2],$BE88)</f>
        <v>0</v>
      </c>
      <c r="BL88">
        <f ca="1">SUMIFS(Tabela_Consulta_RDH[Column3],Tabela_Consulta_RDH[Column1],BL$3,Tabela_Consulta_RDH[Column2],$BE88)</f>
        <v>0</v>
      </c>
      <c r="BM88">
        <f ca="1">SUMIFS(Tabela_Consulta_RDH[Column3],Tabela_Consulta_RDH[Column1],BM$3,Tabela_Consulta_RDH[Column2],$BE88)</f>
        <v>0</v>
      </c>
      <c r="BN88">
        <f ca="1">SUMIFS(Tabela_Consulta_RDH[Column3],Tabela_Consulta_RDH[Column1],BN$3,Tabela_Consulta_RDH[Column2],$BE88)</f>
        <v>0</v>
      </c>
      <c r="BO88">
        <f ca="1">SUMIFS(Tabela_Consulta_RDH[Column3],Tabela_Consulta_RDH[Column1],BO$3,Tabela_Consulta_RDH[Column2],$BE88)</f>
        <v>0</v>
      </c>
      <c r="BP88">
        <f ca="1">SUMIFS(Tabela_Consulta_RDH[Column3],Tabela_Consulta_RDH[Column1],BP$3,Tabela_Consulta_RDH[Column2],$BE88)</f>
        <v>0</v>
      </c>
      <c r="BQ88">
        <f ca="1">SUMIFS(Tabela_Consulta_RDH[Column3],Tabela_Consulta_RDH[Column1],BQ$3,Tabela_Consulta_RDH[Column2],$BE88)</f>
        <v>0</v>
      </c>
      <c r="BR88">
        <f ca="1">SUMIFS(Tabela_Consulta_RDH[Column3],Tabela_Consulta_RDH[Column1],BR$3,Tabela_Consulta_RDH[Column2],$BE88)</f>
        <v>0</v>
      </c>
    </row>
    <row r="89" spans="35:70" x14ac:dyDescent="0.25">
      <c r="AI89" s="406"/>
      <c r="AN89" s="406"/>
      <c r="AP89">
        <v>86</v>
      </c>
      <c r="AR89">
        <f ca="1">SUMIFS(Tabela_Consulta_de_ACOMPH[Vaz_nat],Tabela_Consulta_de_ACOMPH[Data],AR$3,Tabela_Consulta_de_ACOMPH[Posto],$AP89)</f>
        <v>0</v>
      </c>
      <c r="AS89">
        <f ca="1">SUMIFS(Tabela_Consulta_de_ACOMPH[Vaz_nat],Tabela_Consulta_de_ACOMPH[Data],AS$3,Tabela_Consulta_de_ACOMPH[Posto],$AP89)</f>
        <v>0</v>
      </c>
      <c r="AT89">
        <f ca="1">SUMIFS(Tabela_Consulta_de_ACOMPH[Vaz_nat],Tabela_Consulta_de_ACOMPH[Data],AT$3,Tabela_Consulta_de_ACOMPH[Posto],$AP89)</f>
        <v>0</v>
      </c>
      <c r="AU89">
        <f ca="1">SUMIFS(Tabela_Consulta_de_ACOMPH[Vaz_nat],Tabela_Consulta_de_ACOMPH[Data],AU$3,Tabela_Consulta_de_ACOMPH[Posto],$AP89)</f>
        <v>0</v>
      </c>
      <c r="AV89">
        <f ca="1">SUMIFS(Tabela_Consulta_de_ACOMPH[Vaz_nat],Tabela_Consulta_de_ACOMPH[Data],AV$3,Tabela_Consulta_de_ACOMPH[Posto],$AP89)</f>
        <v>0</v>
      </c>
      <c r="AW89">
        <f ca="1">SUMIFS(Tabela_Consulta_de_ACOMPH[Vaz_nat],Tabela_Consulta_de_ACOMPH[Data],AW$3,Tabela_Consulta_de_ACOMPH[Posto],$AP89)</f>
        <v>0</v>
      </c>
      <c r="AX89">
        <f ca="1">SUMIFS(Tabela_Consulta_de_ACOMPH[Vaz_nat],Tabela_Consulta_de_ACOMPH[Data],AX$3,Tabela_Consulta_de_ACOMPH[Posto],$AP89)</f>
        <v>0</v>
      </c>
      <c r="AY89">
        <f ca="1">SUMIFS(Tabela_Consulta_de_ACOMPH[Vaz_nat],Tabela_Consulta_de_ACOMPH[Data],AY$3,Tabela_Consulta_de_ACOMPH[Posto],$AP89)</f>
        <v>0</v>
      </c>
      <c r="AZ89">
        <f ca="1">SUMIFS(Tabela_Consulta_de_ACOMPH[Vaz_nat],Tabela_Consulta_de_ACOMPH[Data],AZ$3,Tabela_Consulta_de_ACOMPH[Posto],$AP89)</f>
        <v>0</v>
      </c>
      <c r="BA89">
        <f ca="1">SUMIFS(Tabela_Consulta_de_ACOMPH[Vaz_nat],Tabela_Consulta_de_ACOMPH[Data],BA$3,Tabela_Consulta_de_ACOMPH[Posto],$AP89)</f>
        <v>0</v>
      </c>
      <c r="BB89">
        <f ca="1">SUMIFS(Tabela_Consulta_de_ACOMPH[Vaz_nat],Tabela_Consulta_de_ACOMPH[Data],BB$3,Tabela_Consulta_de_ACOMPH[Posto],$AP89)</f>
        <v>0</v>
      </c>
      <c r="BC89">
        <f ca="1">SUMIFS(Tabela_Consulta_de_ACOMPH[Vaz_nat],Tabela_Consulta_de_ACOMPH[Data],BC$3,Tabela_Consulta_de_ACOMPH[Posto],$AP89)</f>
        <v>0</v>
      </c>
      <c r="BE89">
        <v>86</v>
      </c>
      <c r="BG89">
        <f ca="1">SUMIFS(Tabela_Consulta_RDH[Column3],Tabela_Consulta_RDH[Column1],BG$3,Tabela_Consulta_RDH[Column2],$BE89)</f>
        <v>0</v>
      </c>
      <c r="BH89">
        <f ca="1">SUMIFS(Tabela_Consulta_RDH[Column3],Tabela_Consulta_RDH[Column1],BH$3,Tabela_Consulta_RDH[Column2],$BE89)</f>
        <v>0</v>
      </c>
      <c r="BI89">
        <f ca="1">SUMIFS(Tabela_Consulta_RDH[Column3],Tabela_Consulta_RDH[Column1],BI$3,Tabela_Consulta_RDH[Column2],$BE89)</f>
        <v>0</v>
      </c>
      <c r="BJ89">
        <f ca="1">SUMIFS(Tabela_Consulta_RDH[Column3],Tabela_Consulta_RDH[Column1],BJ$3,Tabela_Consulta_RDH[Column2],$BE89)</f>
        <v>0</v>
      </c>
      <c r="BK89">
        <f ca="1">SUMIFS(Tabela_Consulta_RDH[Column3],Tabela_Consulta_RDH[Column1],BK$3,Tabela_Consulta_RDH[Column2],$BE89)</f>
        <v>0</v>
      </c>
      <c r="BL89">
        <f ca="1">SUMIFS(Tabela_Consulta_RDH[Column3],Tabela_Consulta_RDH[Column1],BL$3,Tabela_Consulta_RDH[Column2],$BE89)</f>
        <v>0</v>
      </c>
      <c r="BM89">
        <f ca="1">SUMIFS(Tabela_Consulta_RDH[Column3],Tabela_Consulta_RDH[Column1],BM$3,Tabela_Consulta_RDH[Column2],$BE89)</f>
        <v>0</v>
      </c>
      <c r="BN89">
        <f ca="1">SUMIFS(Tabela_Consulta_RDH[Column3],Tabela_Consulta_RDH[Column1],BN$3,Tabela_Consulta_RDH[Column2],$BE89)</f>
        <v>0</v>
      </c>
      <c r="BO89">
        <f ca="1">SUMIFS(Tabela_Consulta_RDH[Column3],Tabela_Consulta_RDH[Column1],BO$3,Tabela_Consulta_RDH[Column2],$BE89)</f>
        <v>0</v>
      </c>
      <c r="BP89">
        <f ca="1">SUMIFS(Tabela_Consulta_RDH[Column3],Tabela_Consulta_RDH[Column1],BP$3,Tabela_Consulta_RDH[Column2],$BE89)</f>
        <v>0</v>
      </c>
      <c r="BQ89">
        <f ca="1">SUMIFS(Tabela_Consulta_RDH[Column3],Tabela_Consulta_RDH[Column1],BQ$3,Tabela_Consulta_RDH[Column2],$BE89)</f>
        <v>0</v>
      </c>
      <c r="BR89">
        <f ca="1">SUMIFS(Tabela_Consulta_RDH[Column3],Tabela_Consulta_RDH[Column1],BR$3,Tabela_Consulta_RDH[Column2],$BE89)</f>
        <v>0</v>
      </c>
    </row>
    <row r="90" spans="35:70" x14ac:dyDescent="0.25">
      <c r="AI90" s="406"/>
      <c r="AN90" s="406"/>
      <c r="AP90">
        <v>87</v>
      </c>
      <c r="AR90">
        <f ca="1">SUMIFS(Tabela_Consulta_de_ACOMPH[Vaz_nat],Tabela_Consulta_de_ACOMPH[Data],AR$3,Tabela_Consulta_de_ACOMPH[Posto],$AP90)</f>
        <v>0</v>
      </c>
      <c r="AS90">
        <f ca="1">SUMIFS(Tabela_Consulta_de_ACOMPH[Vaz_nat],Tabela_Consulta_de_ACOMPH[Data],AS$3,Tabela_Consulta_de_ACOMPH[Posto],$AP90)</f>
        <v>0</v>
      </c>
      <c r="AT90">
        <f ca="1">SUMIFS(Tabela_Consulta_de_ACOMPH[Vaz_nat],Tabela_Consulta_de_ACOMPH[Data],AT$3,Tabela_Consulta_de_ACOMPH[Posto],$AP90)</f>
        <v>0</v>
      </c>
      <c r="AU90">
        <f ca="1">SUMIFS(Tabela_Consulta_de_ACOMPH[Vaz_nat],Tabela_Consulta_de_ACOMPH[Data],AU$3,Tabela_Consulta_de_ACOMPH[Posto],$AP90)</f>
        <v>0</v>
      </c>
      <c r="AV90">
        <f ca="1">SUMIFS(Tabela_Consulta_de_ACOMPH[Vaz_nat],Tabela_Consulta_de_ACOMPH[Data],AV$3,Tabela_Consulta_de_ACOMPH[Posto],$AP90)</f>
        <v>0</v>
      </c>
      <c r="AW90">
        <f ca="1">SUMIFS(Tabela_Consulta_de_ACOMPH[Vaz_nat],Tabela_Consulta_de_ACOMPH[Data],AW$3,Tabela_Consulta_de_ACOMPH[Posto],$AP90)</f>
        <v>0</v>
      </c>
      <c r="AX90">
        <f ca="1">SUMIFS(Tabela_Consulta_de_ACOMPH[Vaz_nat],Tabela_Consulta_de_ACOMPH[Data],AX$3,Tabela_Consulta_de_ACOMPH[Posto],$AP90)</f>
        <v>0</v>
      </c>
      <c r="AY90">
        <f ca="1">SUMIFS(Tabela_Consulta_de_ACOMPH[Vaz_nat],Tabela_Consulta_de_ACOMPH[Data],AY$3,Tabela_Consulta_de_ACOMPH[Posto],$AP90)</f>
        <v>0</v>
      </c>
      <c r="AZ90">
        <f ca="1">SUMIFS(Tabela_Consulta_de_ACOMPH[Vaz_nat],Tabela_Consulta_de_ACOMPH[Data],AZ$3,Tabela_Consulta_de_ACOMPH[Posto],$AP90)</f>
        <v>0</v>
      </c>
      <c r="BA90">
        <f ca="1">SUMIFS(Tabela_Consulta_de_ACOMPH[Vaz_nat],Tabela_Consulta_de_ACOMPH[Data],BA$3,Tabela_Consulta_de_ACOMPH[Posto],$AP90)</f>
        <v>0</v>
      </c>
      <c r="BB90">
        <f ca="1">SUMIFS(Tabela_Consulta_de_ACOMPH[Vaz_nat],Tabela_Consulta_de_ACOMPH[Data],BB$3,Tabela_Consulta_de_ACOMPH[Posto],$AP90)</f>
        <v>0</v>
      </c>
      <c r="BC90">
        <f ca="1">SUMIFS(Tabela_Consulta_de_ACOMPH[Vaz_nat],Tabela_Consulta_de_ACOMPH[Data],BC$3,Tabela_Consulta_de_ACOMPH[Posto],$AP90)</f>
        <v>0</v>
      </c>
      <c r="BE90">
        <v>87</v>
      </c>
      <c r="BG90">
        <f ca="1">SUMIFS(Tabela_Consulta_RDH[Column3],Tabela_Consulta_RDH[Column1],BG$3,Tabela_Consulta_RDH[Column2],$BE90)</f>
        <v>0</v>
      </c>
      <c r="BH90">
        <f ca="1">SUMIFS(Tabela_Consulta_RDH[Column3],Tabela_Consulta_RDH[Column1],BH$3,Tabela_Consulta_RDH[Column2],$BE90)</f>
        <v>0</v>
      </c>
      <c r="BI90">
        <f ca="1">SUMIFS(Tabela_Consulta_RDH[Column3],Tabela_Consulta_RDH[Column1],BI$3,Tabela_Consulta_RDH[Column2],$BE90)</f>
        <v>0</v>
      </c>
      <c r="BJ90">
        <f ca="1">SUMIFS(Tabela_Consulta_RDH[Column3],Tabela_Consulta_RDH[Column1],BJ$3,Tabela_Consulta_RDH[Column2],$BE90)</f>
        <v>0</v>
      </c>
      <c r="BK90">
        <f ca="1">SUMIFS(Tabela_Consulta_RDH[Column3],Tabela_Consulta_RDH[Column1],BK$3,Tabela_Consulta_RDH[Column2],$BE90)</f>
        <v>0</v>
      </c>
      <c r="BL90">
        <f ca="1">SUMIFS(Tabela_Consulta_RDH[Column3],Tabela_Consulta_RDH[Column1],BL$3,Tabela_Consulta_RDH[Column2],$BE90)</f>
        <v>0</v>
      </c>
      <c r="BM90">
        <f ca="1">SUMIFS(Tabela_Consulta_RDH[Column3],Tabela_Consulta_RDH[Column1],BM$3,Tabela_Consulta_RDH[Column2],$BE90)</f>
        <v>0</v>
      </c>
      <c r="BN90">
        <f ca="1">SUMIFS(Tabela_Consulta_RDH[Column3],Tabela_Consulta_RDH[Column1],BN$3,Tabela_Consulta_RDH[Column2],$BE90)</f>
        <v>0</v>
      </c>
      <c r="BO90">
        <f ca="1">SUMIFS(Tabela_Consulta_RDH[Column3],Tabela_Consulta_RDH[Column1],BO$3,Tabela_Consulta_RDH[Column2],$BE90)</f>
        <v>0</v>
      </c>
      <c r="BP90">
        <f ca="1">SUMIFS(Tabela_Consulta_RDH[Column3],Tabela_Consulta_RDH[Column1],BP$3,Tabela_Consulta_RDH[Column2],$BE90)</f>
        <v>0</v>
      </c>
      <c r="BQ90">
        <f ca="1">SUMIFS(Tabela_Consulta_RDH[Column3],Tabela_Consulta_RDH[Column1],BQ$3,Tabela_Consulta_RDH[Column2],$BE90)</f>
        <v>0</v>
      </c>
      <c r="BR90">
        <f ca="1">SUMIFS(Tabela_Consulta_RDH[Column3],Tabela_Consulta_RDH[Column1],BR$3,Tabela_Consulta_RDH[Column2],$BE90)</f>
        <v>0</v>
      </c>
    </row>
    <row r="91" spans="35:70" x14ac:dyDescent="0.25">
      <c r="AI91" s="406"/>
      <c r="AN91" s="406"/>
      <c r="AP91">
        <v>88</v>
      </c>
      <c r="AR91">
        <f ca="1">SUMIFS(Tabela_Consulta_de_ACOMPH[Vaz_nat],Tabela_Consulta_de_ACOMPH[Data],AR$3,Tabela_Consulta_de_ACOMPH[Posto],$AP91)</f>
        <v>0</v>
      </c>
      <c r="AS91">
        <f ca="1">SUMIFS(Tabela_Consulta_de_ACOMPH[Vaz_nat],Tabela_Consulta_de_ACOMPH[Data],AS$3,Tabela_Consulta_de_ACOMPH[Posto],$AP91)</f>
        <v>0</v>
      </c>
      <c r="AT91">
        <f ca="1">SUMIFS(Tabela_Consulta_de_ACOMPH[Vaz_nat],Tabela_Consulta_de_ACOMPH[Data],AT$3,Tabela_Consulta_de_ACOMPH[Posto],$AP91)</f>
        <v>0</v>
      </c>
      <c r="AU91">
        <f ca="1">SUMIFS(Tabela_Consulta_de_ACOMPH[Vaz_nat],Tabela_Consulta_de_ACOMPH[Data],AU$3,Tabela_Consulta_de_ACOMPH[Posto],$AP91)</f>
        <v>0</v>
      </c>
      <c r="AV91">
        <f ca="1">SUMIFS(Tabela_Consulta_de_ACOMPH[Vaz_nat],Tabela_Consulta_de_ACOMPH[Data],AV$3,Tabela_Consulta_de_ACOMPH[Posto],$AP91)</f>
        <v>0</v>
      </c>
      <c r="AW91">
        <f ca="1">SUMIFS(Tabela_Consulta_de_ACOMPH[Vaz_nat],Tabela_Consulta_de_ACOMPH[Data],AW$3,Tabela_Consulta_de_ACOMPH[Posto],$AP91)</f>
        <v>0</v>
      </c>
      <c r="AX91">
        <f ca="1">SUMIFS(Tabela_Consulta_de_ACOMPH[Vaz_nat],Tabela_Consulta_de_ACOMPH[Data],AX$3,Tabela_Consulta_de_ACOMPH[Posto],$AP91)</f>
        <v>0</v>
      </c>
      <c r="AY91">
        <f ca="1">SUMIFS(Tabela_Consulta_de_ACOMPH[Vaz_nat],Tabela_Consulta_de_ACOMPH[Data],AY$3,Tabela_Consulta_de_ACOMPH[Posto],$AP91)</f>
        <v>0</v>
      </c>
      <c r="AZ91">
        <f ca="1">SUMIFS(Tabela_Consulta_de_ACOMPH[Vaz_nat],Tabela_Consulta_de_ACOMPH[Data],AZ$3,Tabela_Consulta_de_ACOMPH[Posto],$AP91)</f>
        <v>0</v>
      </c>
      <c r="BA91">
        <f ca="1">SUMIFS(Tabela_Consulta_de_ACOMPH[Vaz_nat],Tabela_Consulta_de_ACOMPH[Data],BA$3,Tabela_Consulta_de_ACOMPH[Posto],$AP91)</f>
        <v>0</v>
      </c>
      <c r="BB91">
        <f ca="1">SUMIFS(Tabela_Consulta_de_ACOMPH[Vaz_nat],Tabela_Consulta_de_ACOMPH[Data],BB$3,Tabela_Consulta_de_ACOMPH[Posto],$AP91)</f>
        <v>0</v>
      </c>
      <c r="BC91">
        <f ca="1">SUMIFS(Tabela_Consulta_de_ACOMPH[Vaz_nat],Tabela_Consulta_de_ACOMPH[Data],BC$3,Tabela_Consulta_de_ACOMPH[Posto],$AP91)</f>
        <v>0</v>
      </c>
      <c r="BE91">
        <v>88</v>
      </c>
      <c r="BG91">
        <f ca="1">SUMIFS(Tabela_Consulta_RDH[Column3],Tabela_Consulta_RDH[Column1],BG$3,Tabela_Consulta_RDH[Column2],$BE91)</f>
        <v>0</v>
      </c>
      <c r="BH91">
        <f ca="1">SUMIFS(Tabela_Consulta_RDH[Column3],Tabela_Consulta_RDH[Column1],BH$3,Tabela_Consulta_RDH[Column2],$BE91)</f>
        <v>0</v>
      </c>
      <c r="BI91">
        <f ca="1">SUMIFS(Tabela_Consulta_RDH[Column3],Tabela_Consulta_RDH[Column1],BI$3,Tabela_Consulta_RDH[Column2],$BE91)</f>
        <v>0</v>
      </c>
      <c r="BJ91">
        <f ca="1">SUMIFS(Tabela_Consulta_RDH[Column3],Tabela_Consulta_RDH[Column1],BJ$3,Tabela_Consulta_RDH[Column2],$BE91)</f>
        <v>0</v>
      </c>
      <c r="BK91">
        <f ca="1">SUMIFS(Tabela_Consulta_RDH[Column3],Tabela_Consulta_RDH[Column1],BK$3,Tabela_Consulta_RDH[Column2],$BE91)</f>
        <v>0</v>
      </c>
      <c r="BL91">
        <f ca="1">SUMIFS(Tabela_Consulta_RDH[Column3],Tabela_Consulta_RDH[Column1],BL$3,Tabela_Consulta_RDH[Column2],$BE91)</f>
        <v>0</v>
      </c>
      <c r="BM91">
        <f ca="1">SUMIFS(Tabela_Consulta_RDH[Column3],Tabela_Consulta_RDH[Column1],BM$3,Tabela_Consulta_RDH[Column2],$BE91)</f>
        <v>0</v>
      </c>
      <c r="BN91">
        <f ca="1">SUMIFS(Tabela_Consulta_RDH[Column3],Tabela_Consulta_RDH[Column1],BN$3,Tabela_Consulta_RDH[Column2],$BE91)</f>
        <v>0</v>
      </c>
      <c r="BO91">
        <f ca="1">SUMIFS(Tabela_Consulta_RDH[Column3],Tabela_Consulta_RDH[Column1],BO$3,Tabela_Consulta_RDH[Column2],$BE91)</f>
        <v>0</v>
      </c>
      <c r="BP91">
        <f ca="1">SUMIFS(Tabela_Consulta_RDH[Column3],Tabela_Consulta_RDH[Column1],BP$3,Tabela_Consulta_RDH[Column2],$BE91)</f>
        <v>0</v>
      </c>
      <c r="BQ91">
        <f ca="1">SUMIFS(Tabela_Consulta_RDH[Column3],Tabela_Consulta_RDH[Column1],BQ$3,Tabela_Consulta_RDH[Column2],$BE91)</f>
        <v>0</v>
      </c>
      <c r="BR91">
        <f ca="1">SUMIFS(Tabela_Consulta_RDH[Column3],Tabela_Consulta_RDH[Column1],BR$3,Tabela_Consulta_RDH[Column2],$BE91)</f>
        <v>0</v>
      </c>
    </row>
    <row r="92" spans="35:70" x14ac:dyDescent="0.25">
      <c r="AI92" s="406"/>
      <c r="AN92" s="406"/>
      <c r="AP92">
        <v>89</v>
      </c>
      <c r="AR92">
        <f ca="1">SUMIFS(Tabela_Consulta_de_ACOMPH[Vaz_nat],Tabela_Consulta_de_ACOMPH[Data],AR$3,Tabela_Consulta_de_ACOMPH[Posto],$AP92)</f>
        <v>0</v>
      </c>
      <c r="AS92">
        <f ca="1">SUMIFS(Tabela_Consulta_de_ACOMPH[Vaz_nat],Tabela_Consulta_de_ACOMPH[Data],AS$3,Tabela_Consulta_de_ACOMPH[Posto],$AP92)</f>
        <v>0</v>
      </c>
      <c r="AT92">
        <f ca="1">SUMIFS(Tabela_Consulta_de_ACOMPH[Vaz_nat],Tabela_Consulta_de_ACOMPH[Data],AT$3,Tabela_Consulta_de_ACOMPH[Posto],$AP92)</f>
        <v>0</v>
      </c>
      <c r="AU92">
        <f ca="1">SUMIFS(Tabela_Consulta_de_ACOMPH[Vaz_nat],Tabela_Consulta_de_ACOMPH[Data],AU$3,Tabela_Consulta_de_ACOMPH[Posto],$AP92)</f>
        <v>0</v>
      </c>
      <c r="AV92">
        <f ca="1">SUMIFS(Tabela_Consulta_de_ACOMPH[Vaz_nat],Tabela_Consulta_de_ACOMPH[Data],AV$3,Tabela_Consulta_de_ACOMPH[Posto],$AP92)</f>
        <v>0</v>
      </c>
      <c r="AW92">
        <f ca="1">SUMIFS(Tabela_Consulta_de_ACOMPH[Vaz_nat],Tabela_Consulta_de_ACOMPH[Data],AW$3,Tabela_Consulta_de_ACOMPH[Posto],$AP92)</f>
        <v>0</v>
      </c>
      <c r="AX92">
        <f ca="1">SUMIFS(Tabela_Consulta_de_ACOMPH[Vaz_nat],Tabela_Consulta_de_ACOMPH[Data],AX$3,Tabela_Consulta_de_ACOMPH[Posto],$AP92)</f>
        <v>0</v>
      </c>
      <c r="AY92">
        <f ca="1">SUMIFS(Tabela_Consulta_de_ACOMPH[Vaz_nat],Tabela_Consulta_de_ACOMPH[Data],AY$3,Tabela_Consulta_de_ACOMPH[Posto],$AP92)</f>
        <v>0</v>
      </c>
      <c r="AZ92">
        <f ca="1">SUMIFS(Tabela_Consulta_de_ACOMPH[Vaz_nat],Tabela_Consulta_de_ACOMPH[Data],AZ$3,Tabela_Consulta_de_ACOMPH[Posto],$AP92)</f>
        <v>0</v>
      </c>
      <c r="BA92">
        <f ca="1">SUMIFS(Tabela_Consulta_de_ACOMPH[Vaz_nat],Tabela_Consulta_de_ACOMPH[Data],BA$3,Tabela_Consulta_de_ACOMPH[Posto],$AP92)</f>
        <v>0</v>
      </c>
      <c r="BB92">
        <f ca="1">SUMIFS(Tabela_Consulta_de_ACOMPH[Vaz_nat],Tabela_Consulta_de_ACOMPH[Data],BB$3,Tabela_Consulta_de_ACOMPH[Posto],$AP92)</f>
        <v>0</v>
      </c>
      <c r="BC92">
        <f ca="1">SUMIFS(Tabela_Consulta_de_ACOMPH[Vaz_nat],Tabela_Consulta_de_ACOMPH[Data],BC$3,Tabela_Consulta_de_ACOMPH[Posto],$AP92)</f>
        <v>0</v>
      </c>
      <c r="BE92">
        <v>89</v>
      </c>
      <c r="BG92">
        <f ca="1">SUMIFS(Tabela_Consulta_RDH[Column3],Tabela_Consulta_RDH[Column1],BG$3,Tabela_Consulta_RDH[Column2],$BE92)</f>
        <v>0</v>
      </c>
      <c r="BH92">
        <f ca="1">SUMIFS(Tabela_Consulta_RDH[Column3],Tabela_Consulta_RDH[Column1],BH$3,Tabela_Consulta_RDH[Column2],$BE92)</f>
        <v>0</v>
      </c>
      <c r="BI92">
        <f ca="1">SUMIFS(Tabela_Consulta_RDH[Column3],Tabela_Consulta_RDH[Column1],BI$3,Tabela_Consulta_RDH[Column2],$BE92)</f>
        <v>0</v>
      </c>
      <c r="BJ92">
        <f ca="1">SUMIFS(Tabela_Consulta_RDH[Column3],Tabela_Consulta_RDH[Column1],BJ$3,Tabela_Consulta_RDH[Column2],$BE92)</f>
        <v>0</v>
      </c>
      <c r="BK92">
        <f ca="1">SUMIFS(Tabela_Consulta_RDH[Column3],Tabela_Consulta_RDH[Column1],BK$3,Tabela_Consulta_RDH[Column2],$BE92)</f>
        <v>0</v>
      </c>
      <c r="BL92">
        <f ca="1">SUMIFS(Tabela_Consulta_RDH[Column3],Tabela_Consulta_RDH[Column1],BL$3,Tabela_Consulta_RDH[Column2],$BE92)</f>
        <v>0</v>
      </c>
      <c r="BM92">
        <f ca="1">SUMIFS(Tabela_Consulta_RDH[Column3],Tabela_Consulta_RDH[Column1],BM$3,Tabela_Consulta_RDH[Column2],$BE92)</f>
        <v>0</v>
      </c>
      <c r="BN92">
        <f ca="1">SUMIFS(Tabela_Consulta_RDH[Column3],Tabela_Consulta_RDH[Column1],BN$3,Tabela_Consulta_RDH[Column2],$BE92)</f>
        <v>0</v>
      </c>
      <c r="BO92">
        <f ca="1">SUMIFS(Tabela_Consulta_RDH[Column3],Tabela_Consulta_RDH[Column1],BO$3,Tabela_Consulta_RDH[Column2],$BE92)</f>
        <v>0</v>
      </c>
      <c r="BP92">
        <f ca="1">SUMIFS(Tabela_Consulta_RDH[Column3],Tabela_Consulta_RDH[Column1],BP$3,Tabela_Consulta_RDH[Column2],$BE92)</f>
        <v>0</v>
      </c>
      <c r="BQ92">
        <f ca="1">SUMIFS(Tabela_Consulta_RDH[Column3],Tabela_Consulta_RDH[Column1],BQ$3,Tabela_Consulta_RDH[Column2],$BE92)</f>
        <v>0</v>
      </c>
      <c r="BR92">
        <f ca="1">SUMIFS(Tabela_Consulta_RDH[Column3],Tabela_Consulta_RDH[Column1],BR$3,Tabela_Consulta_RDH[Column2],$BE92)</f>
        <v>0</v>
      </c>
    </row>
    <row r="93" spans="35:70" x14ac:dyDescent="0.25">
      <c r="AI93" s="406"/>
      <c r="AN93" s="406"/>
      <c r="AP93">
        <v>90</v>
      </c>
      <c r="AR93">
        <f ca="1">SUMIFS(Tabela_Consulta_de_ACOMPH[Vaz_nat],Tabela_Consulta_de_ACOMPH[Data],AR$3,Tabela_Consulta_de_ACOMPH[Posto],$AP93)</f>
        <v>0</v>
      </c>
      <c r="AS93">
        <f ca="1">SUMIFS(Tabela_Consulta_de_ACOMPH[Vaz_nat],Tabela_Consulta_de_ACOMPH[Data],AS$3,Tabela_Consulta_de_ACOMPH[Posto],$AP93)</f>
        <v>0</v>
      </c>
      <c r="AT93">
        <f ca="1">SUMIFS(Tabela_Consulta_de_ACOMPH[Vaz_nat],Tabela_Consulta_de_ACOMPH[Data],AT$3,Tabela_Consulta_de_ACOMPH[Posto],$AP93)</f>
        <v>0</v>
      </c>
      <c r="AU93">
        <f ca="1">SUMIFS(Tabela_Consulta_de_ACOMPH[Vaz_nat],Tabela_Consulta_de_ACOMPH[Data],AU$3,Tabela_Consulta_de_ACOMPH[Posto],$AP93)</f>
        <v>0</v>
      </c>
      <c r="AV93">
        <f ca="1">SUMIFS(Tabela_Consulta_de_ACOMPH[Vaz_nat],Tabela_Consulta_de_ACOMPH[Data],AV$3,Tabela_Consulta_de_ACOMPH[Posto],$AP93)</f>
        <v>0</v>
      </c>
      <c r="AW93">
        <f ca="1">SUMIFS(Tabela_Consulta_de_ACOMPH[Vaz_nat],Tabela_Consulta_de_ACOMPH[Data],AW$3,Tabela_Consulta_de_ACOMPH[Posto],$AP93)</f>
        <v>0</v>
      </c>
      <c r="AX93">
        <f ca="1">SUMIFS(Tabela_Consulta_de_ACOMPH[Vaz_nat],Tabela_Consulta_de_ACOMPH[Data],AX$3,Tabela_Consulta_de_ACOMPH[Posto],$AP93)</f>
        <v>0</v>
      </c>
      <c r="AY93">
        <f ca="1">SUMIFS(Tabela_Consulta_de_ACOMPH[Vaz_nat],Tabela_Consulta_de_ACOMPH[Data],AY$3,Tabela_Consulta_de_ACOMPH[Posto],$AP93)</f>
        <v>0</v>
      </c>
      <c r="AZ93">
        <f ca="1">SUMIFS(Tabela_Consulta_de_ACOMPH[Vaz_nat],Tabela_Consulta_de_ACOMPH[Data],AZ$3,Tabela_Consulta_de_ACOMPH[Posto],$AP93)</f>
        <v>0</v>
      </c>
      <c r="BA93">
        <f ca="1">SUMIFS(Tabela_Consulta_de_ACOMPH[Vaz_nat],Tabela_Consulta_de_ACOMPH[Data],BA$3,Tabela_Consulta_de_ACOMPH[Posto],$AP93)</f>
        <v>0</v>
      </c>
      <c r="BB93">
        <f ca="1">SUMIFS(Tabela_Consulta_de_ACOMPH[Vaz_nat],Tabela_Consulta_de_ACOMPH[Data],BB$3,Tabela_Consulta_de_ACOMPH[Posto],$AP93)</f>
        <v>0</v>
      </c>
      <c r="BC93">
        <f ca="1">SUMIFS(Tabela_Consulta_de_ACOMPH[Vaz_nat],Tabela_Consulta_de_ACOMPH[Data],BC$3,Tabela_Consulta_de_ACOMPH[Posto],$AP93)</f>
        <v>0</v>
      </c>
      <c r="BE93">
        <v>90</v>
      </c>
      <c r="BG93">
        <f ca="1">SUMIFS(Tabela_Consulta_RDH[Column3],Tabela_Consulta_RDH[Column1],BG$3,Tabela_Consulta_RDH[Column2],$BE93)</f>
        <v>0</v>
      </c>
      <c r="BH93">
        <f ca="1">SUMIFS(Tabela_Consulta_RDH[Column3],Tabela_Consulta_RDH[Column1],BH$3,Tabela_Consulta_RDH[Column2],$BE93)</f>
        <v>0</v>
      </c>
      <c r="BI93">
        <f ca="1">SUMIFS(Tabela_Consulta_RDH[Column3],Tabela_Consulta_RDH[Column1],BI$3,Tabela_Consulta_RDH[Column2],$BE93)</f>
        <v>0</v>
      </c>
      <c r="BJ93">
        <f ca="1">SUMIFS(Tabela_Consulta_RDH[Column3],Tabela_Consulta_RDH[Column1],BJ$3,Tabela_Consulta_RDH[Column2],$BE93)</f>
        <v>0</v>
      </c>
      <c r="BK93">
        <f ca="1">SUMIFS(Tabela_Consulta_RDH[Column3],Tabela_Consulta_RDH[Column1],BK$3,Tabela_Consulta_RDH[Column2],$BE93)</f>
        <v>0</v>
      </c>
      <c r="BL93">
        <f ca="1">SUMIFS(Tabela_Consulta_RDH[Column3],Tabela_Consulta_RDH[Column1],BL$3,Tabela_Consulta_RDH[Column2],$BE93)</f>
        <v>0</v>
      </c>
      <c r="BM93">
        <f ca="1">SUMIFS(Tabela_Consulta_RDH[Column3],Tabela_Consulta_RDH[Column1],BM$3,Tabela_Consulta_RDH[Column2],$BE93)</f>
        <v>0</v>
      </c>
      <c r="BN93">
        <f ca="1">SUMIFS(Tabela_Consulta_RDH[Column3],Tabela_Consulta_RDH[Column1],BN$3,Tabela_Consulta_RDH[Column2],$BE93)</f>
        <v>0</v>
      </c>
      <c r="BO93">
        <f ca="1">SUMIFS(Tabela_Consulta_RDH[Column3],Tabela_Consulta_RDH[Column1],BO$3,Tabela_Consulta_RDH[Column2],$BE93)</f>
        <v>0</v>
      </c>
      <c r="BP93">
        <f ca="1">SUMIFS(Tabela_Consulta_RDH[Column3],Tabela_Consulta_RDH[Column1],BP$3,Tabela_Consulta_RDH[Column2],$BE93)</f>
        <v>0</v>
      </c>
      <c r="BQ93">
        <f ca="1">SUMIFS(Tabela_Consulta_RDH[Column3],Tabela_Consulta_RDH[Column1],BQ$3,Tabela_Consulta_RDH[Column2],$BE93)</f>
        <v>0</v>
      </c>
      <c r="BR93">
        <f ca="1">SUMIFS(Tabela_Consulta_RDH[Column3],Tabela_Consulta_RDH[Column1],BR$3,Tabela_Consulta_RDH[Column2],$BE93)</f>
        <v>0</v>
      </c>
    </row>
    <row r="94" spans="35:70" x14ac:dyDescent="0.25">
      <c r="AI94" s="406"/>
      <c r="AN94" s="406"/>
      <c r="AP94">
        <v>91</v>
      </c>
      <c r="AR94">
        <f ca="1">SUMIFS(Tabela_Consulta_de_ACOMPH[Vaz_nat],Tabela_Consulta_de_ACOMPH[Data],AR$3,Tabela_Consulta_de_ACOMPH[Posto],$AP94)</f>
        <v>0</v>
      </c>
      <c r="AS94">
        <f ca="1">SUMIFS(Tabela_Consulta_de_ACOMPH[Vaz_nat],Tabela_Consulta_de_ACOMPH[Data],AS$3,Tabela_Consulta_de_ACOMPH[Posto],$AP94)</f>
        <v>0</v>
      </c>
      <c r="AT94">
        <f ca="1">SUMIFS(Tabela_Consulta_de_ACOMPH[Vaz_nat],Tabela_Consulta_de_ACOMPH[Data],AT$3,Tabela_Consulta_de_ACOMPH[Posto],$AP94)</f>
        <v>0</v>
      </c>
      <c r="AU94">
        <f ca="1">SUMIFS(Tabela_Consulta_de_ACOMPH[Vaz_nat],Tabela_Consulta_de_ACOMPH[Data],AU$3,Tabela_Consulta_de_ACOMPH[Posto],$AP94)</f>
        <v>0</v>
      </c>
      <c r="AV94">
        <f ca="1">SUMIFS(Tabela_Consulta_de_ACOMPH[Vaz_nat],Tabela_Consulta_de_ACOMPH[Data],AV$3,Tabela_Consulta_de_ACOMPH[Posto],$AP94)</f>
        <v>0</v>
      </c>
      <c r="AW94">
        <f ca="1">SUMIFS(Tabela_Consulta_de_ACOMPH[Vaz_nat],Tabela_Consulta_de_ACOMPH[Data],AW$3,Tabela_Consulta_de_ACOMPH[Posto],$AP94)</f>
        <v>0</v>
      </c>
      <c r="AX94">
        <f ca="1">SUMIFS(Tabela_Consulta_de_ACOMPH[Vaz_nat],Tabela_Consulta_de_ACOMPH[Data],AX$3,Tabela_Consulta_de_ACOMPH[Posto],$AP94)</f>
        <v>0</v>
      </c>
      <c r="AY94">
        <f ca="1">SUMIFS(Tabela_Consulta_de_ACOMPH[Vaz_nat],Tabela_Consulta_de_ACOMPH[Data],AY$3,Tabela_Consulta_de_ACOMPH[Posto],$AP94)</f>
        <v>0</v>
      </c>
      <c r="AZ94">
        <f ca="1">SUMIFS(Tabela_Consulta_de_ACOMPH[Vaz_nat],Tabela_Consulta_de_ACOMPH[Data],AZ$3,Tabela_Consulta_de_ACOMPH[Posto],$AP94)</f>
        <v>0</v>
      </c>
      <c r="BA94">
        <f ca="1">SUMIFS(Tabela_Consulta_de_ACOMPH[Vaz_nat],Tabela_Consulta_de_ACOMPH[Data],BA$3,Tabela_Consulta_de_ACOMPH[Posto],$AP94)</f>
        <v>0</v>
      </c>
      <c r="BB94">
        <f ca="1">SUMIFS(Tabela_Consulta_de_ACOMPH[Vaz_nat],Tabela_Consulta_de_ACOMPH[Data],BB$3,Tabela_Consulta_de_ACOMPH[Posto],$AP94)</f>
        <v>0</v>
      </c>
      <c r="BC94">
        <f ca="1">SUMIFS(Tabela_Consulta_de_ACOMPH[Vaz_nat],Tabela_Consulta_de_ACOMPH[Data],BC$3,Tabela_Consulta_de_ACOMPH[Posto],$AP94)</f>
        <v>0</v>
      </c>
      <c r="BE94">
        <v>91</v>
      </c>
      <c r="BG94">
        <f ca="1">SUMIFS(Tabela_Consulta_RDH[Column3],Tabela_Consulta_RDH[Column1],BG$3,Tabela_Consulta_RDH[Column2],$BE94)</f>
        <v>0</v>
      </c>
      <c r="BH94">
        <f ca="1">SUMIFS(Tabela_Consulta_RDH[Column3],Tabela_Consulta_RDH[Column1],BH$3,Tabela_Consulta_RDH[Column2],$BE94)</f>
        <v>0</v>
      </c>
      <c r="BI94">
        <f ca="1">SUMIFS(Tabela_Consulta_RDH[Column3],Tabela_Consulta_RDH[Column1],BI$3,Tabela_Consulta_RDH[Column2],$BE94)</f>
        <v>0</v>
      </c>
      <c r="BJ94">
        <f ca="1">SUMIFS(Tabela_Consulta_RDH[Column3],Tabela_Consulta_RDH[Column1],BJ$3,Tabela_Consulta_RDH[Column2],$BE94)</f>
        <v>0</v>
      </c>
      <c r="BK94">
        <f ca="1">SUMIFS(Tabela_Consulta_RDH[Column3],Tabela_Consulta_RDH[Column1],BK$3,Tabela_Consulta_RDH[Column2],$BE94)</f>
        <v>0</v>
      </c>
      <c r="BL94">
        <f ca="1">SUMIFS(Tabela_Consulta_RDH[Column3],Tabela_Consulta_RDH[Column1],BL$3,Tabela_Consulta_RDH[Column2],$BE94)</f>
        <v>0</v>
      </c>
      <c r="BM94">
        <f ca="1">SUMIFS(Tabela_Consulta_RDH[Column3],Tabela_Consulta_RDH[Column1],BM$3,Tabela_Consulta_RDH[Column2],$BE94)</f>
        <v>0</v>
      </c>
      <c r="BN94">
        <f ca="1">SUMIFS(Tabela_Consulta_RDH[Column3],Tabela_Consulta_RDH[Column1],BN$3,Tabela_Consulta_RDH[Column2],$BE94)</f>
        <v>0</v>
      </c>
      <c r="BO94">
        <f ca="1">SUMIFS(Tabela_Consulta_RDH[Column3],Tabela_Consulta_RDH[Column1],BO$3,Tabela_Consulta_RDH[Column2],$BE94)</f>
        <v>0</v>
      </c>
      <c r="BP94">
        <f ca="1">SUMIFS(Tabela_Consulta_RDH[Column3],Tabela_Consulta_RDH[Column1],BP$3,Tabela_Consulta_RDH[Column2],$BE94)</f>
        <v>0</v>
      </c>
      <c r="BQ94">
        <f ca="1">SUMIFS(Tabela_Consulta_RDH[Column3],Tabela_Consulta_RDH[Column1],BQ$3,Tabela_Consulta_RDH[Column2],$BE94)</f>
        <v>0</v>
      </c>
      <c r="BR94">
        <f ca="1">SUMIFS(Tabela_Consulta_RDH[Column3],Tabela_Consulta_RDH[Column1],BR$3,Tabela_Consulta_RDH[Column2],$BE94)</f>
        <v>0</v>
      </c>
    </row>
    <row r="95" spans="35:70" x14ac:dyDescent="0.25">
      <c r="AI95" s="406"/>
      <c r="AN95" s="406"/>
      <c r="AP95">
        <v>92</v>
      </c>
      <c r="AR95">
        <f ca="1">SUMIFS(Tabela_Consulta_de_ACOMPH[Vaz_nat],Tabela_Consulta_de_ACOMPH[Data],AR$3,Tabela_Consulta_de_ACOMPH[Posto],$AP95)</f>
        <v>0</v>
      </c>
      <c r="AS95">
        <f ca="1">SUMIFS(Tabela_Consulta_de_ACOMPH[Vaz_nat],Tabela_Consulta_de_ACOMPH[Data],AS$3,Tabela_Consulta_de_ACOMPH[Posto],$AP95)</f>
        <v>0</v>
      </c>
      <c r="AT95">
        <f ca="1">SUMIFS(Tabela_Consulta_de_ACOMPH[Vaz_nat],Tabela_Consulta_de_ACOMPH[Data],AT$3,Tabela_Consulta_de_ACOMPH[Posto],$AP95)</f>
        <v>0</v>
      </c>
      <c r="AU95">
        <f ca="1">SUMIFS(Tabela_Consulta_de_ACOMPH[Vaz_nat],Tabela_Consulta_de_ACOMPH[Data],AU$3,Tabela_Consulta_de_ACOMPH[Posto],$AP95)</f>
        <v>0</v>
      </c>
      <c r="AV95">
        <f ca="1">SUMIFS(Tabela_Consulta_de_ACOMPH[Vaz_nat],Tabela_Consulta_de_ACOMPH[Data],AV$3,Tabela_Consulta_de_ACOMPH[Posto],$AP95)</f>
        <v>0</v>
      </c>
      <c r="AW95">
        <f ca="1">SUMIFS(Tabela_Consulta_de_ACOMPH[Vaz_nat],Tabela_Consulta_de_ACOMPH[Data],AW$3,Tabela_Consulta_de_ACOMPH[Posto],$AP95)</f>
        <v>0</v>
      </c>
      <c r="AX95">
        <f ca="1">SUMIFS(Tabela_Consulta_de_ACOMPH[Vaz_nat],Tabela_Consulta_de_ACOMPH[Data],AX$3,Tabela_Consulta_de_ACOMPH[Posto],$AP95)</f>
        <v>0</v>
      </c>
      <c r="AY95">
        <f ca="1">SUMIFS(Tabela_Consulta_de_ACOMPH[Vaz_nat],Tabela_Consulta_de_ACOMPH[Data],AY$3,Tabela_Consulta_de_ACOMPH[Posto],$AP95)</f>
        <v>0</v>
      </c>
      <c r="AZ95">
        <f ca="1">SUMIFS(Tabela_Consulta_de_ACOMPH[Vaz_nat],Tabela_Consulta_de_ACOMPH[Data],AZ$3,Tabela_Consulta_de_ACOMPH[Posto],$AP95)</f>
        <v>0</v>
      </c>
      <c r="BA95">
        <f ca="1">SUMIFS(Tabela_Consulta_de_ACOMPH[Vaz_nat],Tabela_Consulta_de_ACOMPH[Data],BA$3,Tabela_Consulta_de_ACOMPH[Posto],$AP95)</f>
        <v>0</v>
      </c>
      <c r="BB95">
        <f ca="1">SUMIFS(Tabela_Consulta_de_ACOMPH[Vaz_nat],Tabela_Consulta_de_ACOMPH[Data],BB$3,Tabela_Consulta_de_ACOMPH[Posto],$AP95)</f>
        <v>0</v>
      </c>
      <c r="BC95">
        <f ca="1">SUMIFS(Tabela_Consulta_de_ACOMPH[Vaz_nat],Tabela_Consulta_de_ACOMPH[Data],BC$3,Tabela_Consulta_de_ACOMPH[Posto],$AP95)</f>
        <v>0</v>
      </c>
      <c r="BE95">
        <v>92</v>
      </c>
      <c r="BG95">
        <f ca="1">SUMIFS(Tabela_Consulta_RDH[Column3],Tabela_Consulta_RDH[Column1],BG$3,Tabela_Consulta_RDH[Column2],$BE95)</f>
        <v>0</v>
      </c>
      <c r="BH95">
        <f ca="1">SUMIFS(Tabela_Consulta_RDH[Column3],Tabela_Consulta_RDH[Column1],BH$3,Tabela_Consulta_RDH[Column2],$BE95)</f>
        <v>0</v>
      </c>
      <c r="BI95">
        <f ca="1">SUMIFS(Tabela_Consulta_RDH[Column3],Tabela_Consulta_RDH[Column1],BI$3,Tabela_Consulta_RDH[Column2],$BE95)</f>
        <v>0</v>
      </c>
      <c r="BJ95">
        <f ca="1">SUMIFS(Tabela_Consulta_RDH[Column3],Tabela_Consulta_RDH[Column1],BJ$3,Tabela_Consulta_RDH[Column2],$BE95)</f>
        <v>0</v>
      </c>
      <c r="BK95">
        <f ca="1">SUMIFS(Tabela_Consulta_RDH[Column3],Tabela_Consulta_RDH[Column1],BK$3,Tabela_Consulta_RDH[Column2],$BE95)</f>
        <v>0</v>
      </c>
      <c r="BL95">
        <f ca="1">SUMIFS(Tabela_Consulta_RDH[Column3],Tabela_Consulta_RDH[Column1],BL$3,Tabela_Consulta_RDH[Column2],$BE95)</f>
        <v>0</v>
      </c>
      <c r="BM95">
        <f ca="1">SUMIFS(Tabela_Consulta_RDH[Column3],Tabela_Consulta_RDH[Column1],BM$3,Tabela_Consulta_RDH[Column2],$BE95)</f>
        <v>0</v>
      </c>
      <c r="BN95">
        <f ca="1">SUMIFS(Tabela_Consulta_RDH[Column3],Tabela_Consulta_RDH[Column1],BN$3,Tabela_Consulta_RDH[Column2],$BE95)</f>
        <v>0</v>
      </c>
      <c r="BO95">
        <f ca="1">SUMIFS(Tabela_Consulta_RDH[Column3],Tabela_Consulta_RDH[Column1],BO$3,Tabela_Consulta_RDH[Column2],$BE95)</f>
        <v>0</v>
      </c>
      <c r="BP95">
        <f ca="1">SUMIFS(Tabela_Consulta_RDH[Column3],Tabela_Consulta_RDH[Column1],BP$3,Tabela_Consulta_RDH[Column2],$BE95)</f>
        <v>0</v>
      </c>
      <c r="BQ95">
        <f ca="1">SUMIFS(Tabela_Consulta_RDH[Column3],Tabela_Consulta_RDH[Column1],BQ$3,Tabela_Consulta_RDH[Column2],$BE95)</f>
        <v>0</v>
      </c>
      <c r="BR95">
        <f ca="1">SUMIFS(Tabela_Consulta_RDH[Column3],Tabela_Consulta_RDH[Column1],BR$3,Tabela_Consulta_RDH[Column2],$BE95)</f>
        <v>0</v>
      </c>
    </row>
    <row r="96" spans="35:70" x14ac:dyDescent="0.25">
      <c r="AI96" s="406"/>
      <c r="AN96" s="406"/>
      <c r="AP96">
        <v>93</v>
      </c>
      <c r="AR96">
        <f ca="1">SUMIFS(Tabela_Consulta_de_ACOMPH[Vaz_nat],Tabela_Consulta_de_ACOMPH[Data],AR$3,Tabela_Consulta_de_ACOMPH[Posto],$AP96)</f>
        <v>0</v>
      </c>
      <c r="AS96">
        <f ca="1">SUMIFS(Tabela_Consulta_de_ACOMPH[Vaz_nat],Tabela_Consulta_de_ACOMPH[Data],AS$3,Tabela_Consulta_de_ACOMPH[Posto],$AP96)</f>
        <v>0</v>
      </c>
      <c r="AT96">
        <f ca="1">SUMIFS(Tabela_Consulta_de_ACOMPH[Vaz_nat],Tabela_Consulta_de_ACOMPH[Data],AT$3,Tabela_Consulta_de_ACOMPH[Posto],$AP96)</f>
        <v>0</v>
      </c>
      <c r="AU96">
        <f ca="1">SUMIFS(Tabela_Consulta_de_ACOMPH[Vaz_nat],Tabela_Consulta_de_ACOMPH[Data],AU$3,Tabela_Consulta_de_ACOMPH[Posto],$AP96)</f>
        <v>0</v>
      </c>
      <c r="AV96">
        <f ca="1">SUMIFS(Tabela_Consulta_de_ACOMPH[Vaz_nat],Tabela_Consulta_de_ACOMPH[Data],AV$3,Tabela_Consulta_de_ACOMPH[Posto],$AP96)</f>
        <v>0</v>
      </c>
      <c r="AW96">
        <f ca="1">SUMIFS(Tabela_Consulta_de_ACOMPH[Vaz_nat],Tabela_Consulta_de_ACOMPH[Data],AW$3,Tabela_Consulta_de_ACOMPH[Posto],$AP96)</f>
        <v>0</v>
      </c>
      <c r="AX96">
        <f ca="1">SUMIFS(Tabela_Consulta_de_ACOMPH[Vaz_nat],Tabela_Consulta_de_ACOMPH[Data],AX$3,Tabela_Consulta_de_ACOMPH[Posto],$AP96)</f>
        <v>0</v>
      </c>
      <c r="AY96">
        <f ca="1">SUMIFS(Tabela_Consulta_de_ACOMPH[Vaz_nat],Tabela_Consulta_de_ACOMPH[Data],AY$3,Tabela_Consulta_de_ACOMPH[Posto],$AP96)</f>
        <v>0</v>
      </c>
      <c r="AZ96">
        <f ca="1">SUMIFS(Tabela_Consulta_de_ACOMPH[Vaz_nat],Tabela_Consulta_de_ACOMPH[Data],AZ$3,Tabela_Consulta_de_ACOMPH[Posto],$AP96)</f>
        <v>0</v>
      </c>
      <c r="BA96">
        <f ca="1">SUMIFS(Tabela_Consulta_de_ACOMPH[Vaz_nat],Tabela_Consulta_de_ACOMPH[Data],BA$3,Tabela_Consulta_de_ACOMPH[Posto],$AP96)</f>
        <v>0</v>
      </c>
      <c r="BB96">
        <f ca="1">SUMIFS(Tabela_Consulta_de_ACOMPH[Vaz_nat],Tabela_Consulta_de_ACOMPH[Data],BB$3,Tabela_Consulta_de_ACOMPH[Posto],$AP96)</f>
        <v>0</v>
      </c>
      <c r="BC96">
        <f ca="1">SUMIFS(Tabela_Consulta_de_ACOMPH[Vaz_nat],Tabela_Consulta_de_ACOMPH[Data],BC$3,Tabela_Consulta_de_ACOMPH[Posto],$AP96)</f>
        <v>0</v>
      </c>
      <c r="BE96">
        <v>93</v>
      </c>
      <c r="BG96">
        <f ca="1">SUMIFS(Tabela_Consulta_RDH[Column3],Tabela_Consulta_RDH[Column1],BG$3,Tabela_Consulta_RDH[Column2],$BE96)</f>
        <v>0</v>
      </c>
      <c r="BH96">
        <f ca="1">SUMIFS(Tabela_Consulta_RDH[Column3],Tabela_Consulta_RDH[Column1],BH$3,Tabela_Consulta_RDH[Column2],$BE96)</f>
        <v>0</v>
      </c>
      <c r="BI96">
        <f ca="1">SUMIFS(Tabela_Consulta_RDH[Column3],Tabela_Consulta_RDH[Column1],BI$3,Tabela_Consulta_RDH[Column2],$BE96)</f>
        <v>0</v>
      </c>
      <c r="BJ96">
        <f ca="1">SUMIFS(Tabela_Consulta_RDH[Column3],Tabela_Consulta_RDH[Column1],BJ$3,Tabela_Consulta_RDH[Column2],$BE96)</f>
        <v>0</v>
      </c>
      <c r="BK96">
        <f ca="1">SUMIFS(Tabela_Consulta_RDH[Column3],Tabela_Consulta_RDH[Column1],BK$3,Tabela_Consulta_RDH[Column2],$BE96)</f>
        <v>0</v>
      </c>
      <c r="BL96">
        <f ca="1">SUMIFS(Tabela_Consulta_RDH[Column3],Tabela_Consulta_RDH[Column1],BL$3,Tabela_Consulta_RDH[Column2],$BE96)</f>
        <v>0</v>
      </c>
      <c r="BM96">
        <f ca="1">SUMIFS(Tabela_Consulta_RDH[Column3],Tabela_Consulta_RDH[Column1],BM$3,Tabela_Consulta_RDH[Column2],$BE96)</f>
        <v>0</v>
      </c>
      <c r="BN96">
        <f ca="1">SUMIFS(Tabela_Consulta_RDH[Column3],Tabela_Consulta_RDH[Column1],BN$3,Tabela_Consulta_RDH[Column2],$BE96)</f>
        <v>0</v>
      </c>
      <c r="BO96">
        <f ca="1">SUMIFS(Tabela_Consulta_RDH[Column3],Tabela_Consulta_RDH[Column1],BO$3,Tabela_Consulta_RDH[Column2],$BE96)</f>
        <v>0</v>
      </c>
      <c r="BP96">
        <f ca="1">SUMIFS(Tabela_Consulta_RDH[Column3],Tabela_Consulta_RDH[Column1],BP$3,Tabela_Consulta_RDH[Column2],$BE96)</f>
        <v>0</v>
      </c>
      <c r="BQ96">
        <f ca="1">SUMIFS(Tabela_Consulta_RDH[Column3],Tabela_Consulta_RDH[Column1],BQ$3,Tabela_Consulta_RDH[Column2],$BE96)</f>
        <v>0</v>
      </c>
      <c r="BR96">
        <f ca="1">SUMIFS(Tabela_Consulta_RDH[Column3],Tabela_Consulta_RDH[Column1],BR$3,Tabela_Consulta_RDH[Column2],$BE96)</f>
        <v>0</v>
      </c>
    </row>
    <row r="97" spans="35:70" x14ac:dyDescent="0.25">
      <c r="AI97" s="406"/>
      <c r="AN97" s="406"/>
      <c r="AP97">
        <v>94</v>
      </c>
      <c r="AR97">
        <f ca="1">SUMIFS(Tabela_Consulta_de_ACOMPH[Vaz_nat],Tabela_Consulta_de_ACOMPH[Data],AR$3,Tabela_Consulta_de_ACOMPH[Posto],$AP97)</f>
        <v>0</v>
      </c>
      <c r="AS97">
        <f ca="1">SUMIFS(Tabela_Consulta_de_ACOMPH[Vaz_nat],Tabela_Consulta_de_ACOMPH[Data],AS$3,Tabela_Consulta_de_ACOMPH[Posto],$AP97)</f>
        <v>0</v>
      </c>
      <c r="AT97">
        <f ca="1">SUMIFS(Tabela_Consulta_de_ACOMPH[Vaz_nat],Tabela_Consulta_de_ACOMPH[Data],AT$3,Tabela_Consulta_de_ACOMPH[Posto],$AP97)</f>
        <v>0</v>
      </c>
      <c r="AU97">
        <f ca="1">SUMIFS(Tabela_Consulta_de_ACOMPH[Vaz_nat],Tabela_Consulta_de_ACOMPH[Data],AU$3,Tabela_Consulta_de_ACOMPH[Posto],$AP97)</f>
        <v>0</v>
      </c>
      <c r="AV97">
        <f ca="1">SUMIFS(Tabela_Consulta_de_ACOMPH[Vaz_nat],Tabela_Consulta_de_ACOMPH[Data],AV$3,Tabela_Consulta_de_ACOMPH[Posto],$AP97)</f>
        <v>0</v>
      </c>
      <c r="AW97">
        <f ca="1">SUMIFS(Tabela_Consulta_de_ACOMPH[Vaz_nat],Tabela_Consulta_de_ACOMPH[Data],AW$3,Tabela_Consulta_de_ACOMPH[Posto],$AP97)</f>
        <v>0</v>
      </c>
      <c r="AX97">
        <f ca="1">SUMIFS(Tabela_Consulta_de_ACOMPH[Vaz_nat],Tabela_Consulta_de_ACOMPH[Data],AX$3,Tabela_Consulta_de_ACOMPH[Posto],$AP97)</f>
        <v>0</v>
      </c>
      <c r="AY97">
        <f ca="1">SUMIFS(Tabela_Consulta_de_ACOMPH[Vaz_nat],Tabela_Consulta_de_ACOMPH[Data],AY$3,Tabela_Consulta_de_ACOMPH[Posto],$AP97)</f>
        <v>0</v>
      </c>
      <c r="AZ97">
        <f ca="1">SUMIFS(Tabela_Consulta_de_ACOMPH[Vaz_nat],Tabela_Consulta_de_ACOMPH[Data],AZ$3,Tabela_Consulta_de_ACOMPH[Posto],$AP97)</f>
        <v>0</v>
      </c>
      <c r="BA97">
        <f ca="1">SUMIFS(Tabela_Consulta_de_ACOMPH[Vaz_nat],Tabela_Consulta_de_ACOMPH[Data],BA$3,Tabela_Consulta_de_ACOMPH[Posto],$AP97)</f>
        <v>0</v>
      </c>
      <c r="BB97">
        <f ca="1">SUMIFS(Tabela_Consulta_de_ACOMPH[Vaz_nat],Tabela_Consulta_de_ACOMPH[Data],BB$3,Tabela_Consulta_de_ACOMPH[Posto],$AP97)</f>
        <v>0</v>
      </c>
      <c r="BC97">
        <f ca="1">SUMIFS(Tabela_Consulta_de_ACOMPH[Vaz_nat],Tabela_Consulta_de_ACOMPH[Data],BC$3,Tabela_Consulta_de_ACOMPH[Posto],$AP97)</f>
        <v>0</v>
      </c>
      <c r="BE97">
        <v>94</v>
      </c>
      <c r="BG97">
        <f ca="1">SUMIFS(Tabela_Consulta_RDH[Column3],Tabela_Consulta_RDH[Column1],BG$3,Tabela_Consulta_RDH[Column2],$BE97)</f>
        <v>0</v>
      </c>
      <c r="BH97">
        <f ca="1">SUMIFS(Tabela_Consulta_RDH[Column3],Tabela_Consulta_RDH[Column1],BH$3,Tabela_Consulta_RDH[Column2],$BE97)</f>
        <v>0</v>
      </c>
      <c r="BI97">
        <f ca="1">SUMIFS(Tabela_Consulta_RDH[Column3],Tabela_Consulta_RDH[Column1],BI$3,Tabela_Consulta_RDH[Column2],$BE97)</f>
        <v>0</v>
      </c>
      <c r="BJ97">
        <f ca="1">SUMIFS(Tabela_Consulta_RDH[Column3],Tabela_Consulta_RDH[Column1],BJ$3,Tabela_Consulta_RDH[Column2],$BE97)</f>
        <v>0</v>
      </c>
      <c r="BK97">
        <f ca="1">SUMIFS(Tabela_Consulta_RDH[Column3],Tabela_Consulta_RDH[Column1],BK$3,Tabela_Consulta_RDH[Column2],$BE97)</f>
        <v>0</v>
      </c>
      <c r="BL97">
        <f ca="1">SUMIFS(Tabela_Consulta_RDH[Column3],Tabela_Consulta_RDH[Column1],BL$3,Tabela_Consulta_RDH[Column2],$BE97)</f>
        <v>0</v>
      </c>
      <c r="BM97">
        <f ca="1">SUMIFS(Tabela_Consulta_RDH[Column3],Tabela_Consulta_RDH[Column1],BM$3,Tabela_Consulta_RDH[Column2],$BE97)</f>
        <v>0</v>
      </c>
      <c r="BN97">
        <f ca="1">SUMIFS(Tabela_Consulta_RDH[Column3],Tabela_Consulta_RDH[Column1],BN$3,Tabela_Consulta_RDH[Column2],$BE97)</f>
        <v>0</v>
      </c>
      <c r="BO97">
        <f ca="1">SUMIFS(Tabela_Consulta_RDH[Column3],Tabela_Consulta_RDH[Column1],BO$3,Tabela_Consulta_RDH[Column2],$BE97)</f>
        <v>0</v>
      </c>
      <c r="BP97">
        <f ca="1">SUMIFS(Tabela_Consulta_RDH[Column3],Tabela_Consulta_RDH[Column1],BP$3,Tabela_Consulta_RDH[Column2],$BE97)</f>
        <v>0</v>
      </c>
      <c r="BQ97">
        <f ca="1">SUMIFS(Tabela_Consulta_RDH[Column3],Tabela_Consulta_RDH[Column1],BQ$3,Tabela_Consulta_RDH[Column2],$BE97)</f>
        <v>0</v>
      </c>
      <c r="BR97">
        <f ca="1">SUMIFS(Tabela_Consulta_RDH[Column3],Tabela_Consulta_RDH[Column1],BR$3,Tabela_Consulta_RDH[Column2],$BE97)</f>
        <v>0</v>
      </c>
    </row>
    <row r="98" spans="35:70" x14ac:dyDescent="0.25">
      <c r="AI98" s="406"/>
      <c r="AN98" s="406"/>
      <c r="AP98">
        <v>95</v>
      </c>
      <c r="AR98">
        <f ca="1">SUMIFS(Tabela_Consulta_de_ACOMPH[Vaz_nat],Tabela_Consulta_de_ACOMPH[Data],AR$3,Tabela_Consulta_de_ACOMPH[Posto],$AP98)</f>
        <v>0</v>
      </c>
      <c r="AS98">
        <f ca="1">SUMIFS(Tabela_Consulta_de_ACOMPH[Vaz_nat],Tabela_Consulta_de_ACOMPH[Data],AS$3,Tabela_Consulta_de_ACOMPH[Posto],$AP98)</f>
        <v>0</v>
      </c>
      <c r="AT98">
        <f ca="1">SUMIFS(Tabela_Consulta_de_ACOMPH[Vaz_nat],Tabela_Consulta_de_ACOMPH[Data],AT$3,Tabela_Consulta_de_ACOMPH[Posto],$AP98)</f>
        <v>0</v>
      </c>
      <c r="AU98">
        <f ca="1">SUMIFS(Tabela_Consulta_de_ACOMPH[Vaz_nat],Tabela_Consulta_de_ACOMPH[Data],AU$3,Tabela_Consulta_de_ACOMPH[Posto],$AP98)</f>
        <v>0</v>
      </c>
      <c r="AV98">
        <f ca="1">SUMIFS(Tabela_Consulta_de_ACOMPH[Vaz_nat],Tabela_Consulta_de_ACOMPH[Data],AV$3,Tabela_Consulta_de_ACOMPH[Posto],$AP98)</f>
        <v>0</v>
      </c>
      <c r="AW98">
        <f ca="1">SUMIFS(Tabela_Consulta_de_ACOMPH[Vaz_nat],Tabela_Consulta_de_ACOMPH[Data],AW$3,Tabela_Consulta_de_ACOMPH[Posto],$AP98)</f>
        <v>0</v>
      </c>
      <c r="AX98">
        <f ca="1">SUMIFS(Tabela_Consulta_de_ACOMPH[Vaz_nat],Tabela_Consulta_de_ACOMPH[Data],AX$3,Tabela_Consulta_de_ACOMPH[Posto],$AP98)</f>
        <v>0</v>
      </c>
      <c r="AY98">
        <f ca="1">SUMIFS(Tabela_Consulta_de_ACOMPH[Vaz_nat],Tabela_Consulta_de_ACOMPH[Data],AY$3,Tabela_Consulta_de_ACOMPH[Posto],$AP98)</f>
        <v>0</v>
      </c>
      <c r="AZ98">
        <f ca="1">SUMIFS(Tabela_Consulta_de_ACOMPH[Vaz_nat],Tabela_Consulta_de_ACOMPH[Data],AZ$3,Tabela_Consulta_de_ACOMPH[Posto],$AP98)</f>
        <v>0</v>
      </c>
      <c r="BA98">
        <f ca="1">SUMIFS(Tabela_Consulta_de_ACOMPH[Vaz_nat],Tabela_Consulta_de_ACOMPH[Data],BA$3,Tabela_Consulta_de_ACOMPH[Posto],$AP98)</f>
        <v>0</v>
      </c>
      <c r="BB98">
        <f ca="1">SUMIFS(Tabela_Consulta_de_ACOMPH[Vaz_nat],Tabela_Consulta_de_ACOMPH[Data],BB$3,Tabela_Consulta_de_ACOMPH[Posto],$AP98)</f>
        <v>0</v>
      </c>
      <c r="BC98">
        <f ca="1">SUMIFS(Tabela_Consulta_de_ACOMPH[Vaz_nat],Tabela_Consulta_de_ACOMPH[Data],BC$3,Tabela_Consulta_de_ACOMPH[Posto],$AP98)</f>
        <v>0</v>
      </c>
      <c r="BE98">
        <v>95</v>
      </c>
      <c r="BG98">
        <f ca="1">SUMIFS(Tabela_Consulta_RDH[Column3],Tabela_Consulta_RDH[Column1],BG$3,Tabela_Consulta_RDH[Column2],$BE98)</f>
        <v>0</v>
      </c>
      <c r="BH98">
        <f ca="1">SUMIFS(Tabela_Consulta_RDH[Column3],Tabela_Consulta_RDH[Column1],BH$3,Tabela_Consulta_RDH[Column2],$BE98)</f>
        <v>0</v>
      </c>
      <c r="BI98">
        <f ca="1">SUMIFS(Tabela_Consulta_RDH[Column3],Tabela_Consulta_RDH[Column1],BI$3,Tabela_Consulta_RDH[Column2],$BE98)</f>
        <v>0</v>
      </c>
      <c r="BJ98">
        <f ca="1">SUMIFS(Tabela_Consulta_RDH[Column3],Tabela_Consulta_RDH[Column1],BJ$3,Tabela_Consulta_RDH[Column2],$BE98)</f>
        <v>0</v>
      </c>
      <c r="BK98">
        <f ca="1">SUMIFS(Tabela_Consulta_RDH[Column3],Tabela_Consulta_RDH[Column1],BK$3,Tabela_Consulta_RDH[Column2],$BE98)</f>
        <v>0</v>
      </c>
      <c r="BL98">
        <f ca="1">SUMIFS(Tabela_Consulta_RDH[Column3],Tabela_Consulta_RDH[Column1],BL$3,Tabela_Consulta_RDH[Column2],$BE98)</f>
        <v>0</v>
      </c>
      <c r="BM98">
        <f ca="1">SUMIFS(Tabela_Consulta_RDH[Column3],Tabela_Consulta_RDH[Column1],BM$3,Tabela_Consulta_RDH[Column2],$BE98)</f>
        <v>0</v>
      </c>
      <c r="BN98">
        <f ca="1">SUMIFS(Tabela_Consulta_RDH[Column3],Tabela_Consulta_RDH[Column1],BN$3,Tabela_Consulta_RDH[Column2],$BE98)</f>
        <v>0</v>
      </c>
      <c r="BO98">
        <f ca="1">SUMIFS(Tabela_Consulta_RDH[Column3],Tabela_Consulta_RDH[Column1],BO$3,Tabela_Consulta_RDH[Column2],$BE98)</f>
        <v>0</v>
      </c>
      <c r="BP98">
        <f ca="1">SUMIFS(Tabela_Consulta_RDH[Column3],Tabela_Consulta_RDH[Column1],BP$3,Tabela_Consulta_RDH[Column2],$BE98)</f>
        <v>0</v>
      </c>
      <c r="BQ98">
        <f ca="1">SUMIFS(Tabela_Consulta_RDH[Column3],Tabela_Consulta_RDH[Column1],BQ$3,Tabela_Consulta_RDH[Column2],$BE98)</f>
        <v>0</v>
      </c>
      <c r="BR98">
        <f ca="1">SUMIFS(Tabela_Consulta_RDH[Column3],Tabela_Consulta_RDH[Column1],BR$3,Tabela_Consulta_RDH[Column2],$BE98)</f>
        <v>0</v>
      </c>
    </row>
    <row r="99" spans="35:70" x14ac:dyDescent="0.25">
      <c r="AI99" s="406"/>
      <c r="AN99" s="406"/>
      <c r="AP99">
        <v>96</v>
      </c>
      <c r="AR99">
        <f ca="1">SUMIFS(Tabela_Consulta_de_ACOMPH[Vaz_nat],Tabela_Consulta_de_ACOMPH[Data],AR$3,Tabela_Consulta_de_ACOMPH[Posto],$AP99)</f>
        <v>0</v>
      </c>
      <c r="AS99">
        <f ca="1">SUMIFS(Tabela_Consulta_de_ACOMPH[Vaz_nat],Tabela_Consulta_de_ACOMPH[Data],AS$3,Tabela_Consulta_de_ACOMPH[Posto],$AP99)</f>
        <v>0</v>
      </c>
      <c r="AT99">
        <f ca="1">SUMIFS(Tabela_Consulta_de_ACOMPH[Vaz_nat],Tabela_Consulta_de_ACOMPH[Data],AT$3,Tabela_Consulta_de_ACOMPH[Posto],$AP99)</f>
        <v>0</v>
      </c>
      <c r="AU99">
        <f ca="1">SUMIFS(Tabela_Consulta_de_ACOMPH[Vaz_nat],Tabela_Consulta_de_ACOMPH[Data],AU$3,Tabela_Consulta_de_ACOMPH[Posto],$AP99)</f>
        <v>0</v>
      </c>
      <c r="AV99">
        <f ca="1">SUMIFS(Tabela_Consulta_de_ACOMPH[Vaz_nat],Tabela_Consulta_de_ACOMPH[Data],AV$3,Tabela_Consulta_de_ACOMPH[Posto],$AP99)</f>
        <v>0</v>
      </c>
      <c r="AW99">
        <f ca="1">SUMIFS(Tabela_Consulta_de_ACOMPH[Vaz_nat],Tabela_Consulta_de_ACOMPH[Data],AW$3,Tabela_Consulta_de_ACOMPH[Posto],$AP99)</f>
        <v>0</v>
      </c>
      <c r="AX99">
        <f ca="1">SUMIFS(Tabela_Consulta_de_ACOMPH[Vaz_nat],Tabela_Consulta_de_ACOMPH[Data],AX$3,Tabela_Consulta_de_ACOMPH[Posto],$AP99)</f>
        <v>0</v>
      </c>
      <c r="AY99">
        <f ca="1">SUMIFS(Tabela_Consulta_de_ACOMPH[Vaz_nat],Tabela_Consulta_de_ACOMPH[Data],AY$3,Tabela_Consulta_de_ACOMPH[Posto],$AP99)</f>
        <v>0</v>
      </c>
      <c r="AZ99">
        <f ca="1">SUMIFS(Tabela_Consulta_de_ACOMPH[Vaz_nat],Tabela_Consulta_de_ACOMPH[Data],AZ$3,Tabela_Consulta_de_ACOMPH[Posto],$AP99)</f>
        <v>0</v>
      </c>
      <c r="BA99">
        <f ca="1">SUMIFS(Tabela_Consulta_de_ACOMPH[Vaz_nat],Tabela_Consulta_de_ACOMPH[Data],BA$3,Tabela_Consulta_de_ACOMPH[Posto],$AP99)</f>
        <v>0</v>
      </c>
      <c r="BB99">
        <f ca="1">SUMIFS(Tabela_Consulta_de_ACOMPH[Vaz_nat],Tabela_Consulta_de_ACOMPH[Data],BB$3,Tabela_Consulta_de_ACOMPH[Posto],$AP99)</f>
        <v>0</v>
      </c>
      <c r="BC99">
        <f ca="1">SUMIFS(Tabela_Consulta_de_ACOMPH[Vaz_nat],Tabela_Consulta_de_ACOMPH[Data],BC$3,Tabela_Consulta_de_ACOMPH[Posto],$AP99)</f>
        <v>0</v>
      </c>
      <c r="BE99">
        <v>96</v>
      </c>
      <c r="BG99">
        <f ca="1">SUMIFS(Tabela_Consulta_RDH[Column3],Tabela_Consulta_RDH[Column1],BG$3,Tabela_Consulta_RDH[Column2],$BE99)</f>
        <v>0</v>
      </c>
      <c r="BH99">
        <f ca="1">SUMIFS(Tabela_Consulta_RDH[Column3],Tabela_Consulta_RDH[Column1],BH$3,Tabela_Consulta_RDH[Column2],$BE99)</f>
        <v>0</v>
      </c>
      <c r="BI99">
        <f ca="1">SUMIFS(Tabela_Consulta_RDH[Column3],Tabela_Consulta_RDH[Column1],BI$3,Tabela_Consulta_RDH[Column2],$BE99)</f>
        <v>0</v>
      </c>
      <c r="BJ99">
        <f ca="1">SUMIFS(Tabela_Consulta_RDH[Column3],Tabela_Consulta_RDH[Column1],BJ$3,Tabela_Consulta_RDH[Column2],$BE99)</f>
        <v>0</v>
      </c>
      <c r="BK99">
        <f ca="1">SUMIFS(Tabela_Consulta_RDH[Column3],Tabela_Consulta_RDH[Column1],BK$3,Tabela_Consulta_RDH[Column2],$BE99)</f>
        <v>0</v>
      </c>
      <c r="BL99">
        <f ca="1">SUMIFS(Tabela_Consulta_RDH[Column3],Tabela_Consulta_RDH[Column1],BL$3,Tabela_Consulta_RDH[Column2],$BE99)</f>
        <v>0</v>
      </c>
      <c r="BM99">
        <f ca="1">SUMIFS(Tabela_Consulta_RDH[Column3],Tabela_Consulta_RDH[Column1],BM$3,Tabela_Consulta_RDH[Column2],$BE99)</f>
        <v>0</v>
      </c>
      <c r="BN99">
        <f ca="1">SUMIFS(Tabela_Consulta_RDH[Column3],Tabela_Consulta_RDH[Column1],BN$3,Tabela_Consulta_RDH[Column2],$BE99)</f>
        <v>0</v>
      </c>
      <c r="BO99">
        <f ca="1">SUMIFS(Tabela_Consulta_RDH[Column3],Tabela_Consulta_RDH[Column1],BO$3,Tabela_Consulta_RDH[Column2],$BE99)</f>
        <v>0</v>
      </c>
      <c r="BP99">
        <f ca="1">SUMIFS(Tabela_Consulta_RDH[Column3],Tabela_Consulta_RDH[Column1],BP$3,Tabela_Consulta_RDH[Column2],$BE99)</f>
        <v>0</v>
      </c>
      <c r="BQ99">
        <f ca="1">SUMIFS(Tabela_Consulta_RDH[Column3],Tabela_Consulta_RDH[Column1],BQ$3,Tabela_Consulta_RDH[Column2],$BE99)</f>
        <v>0</v>
      </c>
      <c r="BR99">
        <f ca="1">SUMIFS(Tabela_Consulta_RDH[Column3],Tabela_Consulta_RDH[Column1],BR$3,Tabela_Consulta_RDH[Column2],$BE99)</f>
        <v>0</v>
      </c>
    </row>
    <row r="100" spans="35:70" x14ac:dyDescent="0.25">
      <c r="AI100" s="406"/>
      <c r="AN100" s="406"/>
      <c r="AP100">
        <v>97</v>
      </c>
      <c r="AR100">
        <f ca="1">SUMIFS(Tabela_Consulta_de_ACOMPH[Vaz_nat],Tabela_Consulta_de_ACOMPH[Data],AR$3,Tabela_Consulta_de_ACOMPH[Posto],$AP100)</f>
        <v>0</v>
      </c>
      <c r="AS100">
        <f ca="1">SUMIFS(Tabela_Consulta_de_ACOMPH[Vaz_nat],Tabela_Consulta_de_ACOMPH[Data],AS$3,Tabela_Consulta_de_ACOMPH[Posto],$AP100)</f>
        <v>0</v>
      </c>
      <c r="AT100">
        <f ca="1">SUMIFS(Tabela_Consulta_de_ACOMPH[Vaz_nat],Tabela_Consulta_de_ACOMPH[Data],AT$3,Tabela_Consulta_de_ACOMPH[Posto],$AP100)</f>
        <v>0</v>
      </c>
      <c r="AU100">
        <f ca="1">SUMIFS(Tabela_Consulta_de_ACOMPH[Vaz_nat],Tabela_Consulta_de_ACOMPH[Data],AU$3,Tabela_Consulta_de_ACOMPH[Posto],$AP100)</f>
        <v>0</v>
      </c>
      <c r="AV100">
        <f ca="1">SUMIFS(Tabela_Consulta_de_ACOMPH[Vaz_nat],Tabela_Consulta_de_ACOMPH[Data],AV$3,Tabela_Consulta_de_ACOMPH[Posto],$AP100)</f>
        <v>0</v>
      </c>
      <c r="AW100">
        <f ca="1">SUMIFS(Tabela_Consulta_de_ACOMPH[Vaz_nat],Tabela_Consulta_de_ACOMPH[Data],AW$3,Tabela_Consulta_de_ACOMPH[Posto],$AP100)</f>
        <v>0</v>
      </c>
      <c r="AX100">
        <f ca="1">SUMIFS(Tabela_Consulta_de_ACOMPH[Vaz_nat],Tabela_Consulta_de_ACOMPH[Data],AX$3,Tabela_Consulta_de_ACOMPH[Posto],$AP100)</f>
        <v>0</v>
      </c>
      <c r="AY100">
        <f ca="1">SUMIFS(Tabela_Consulta_de_ACOMPH[Vaz_nat],Tabela_Consulta_de_ACOMPH[Data],AY$3,Tabela_Consulta_de_ACOMPH[Posto],$AP100)</f>
        <v>0</v>
      </c>
      <c r="AZ100">
        <f ca="1">SUMIFS(Tabela_Consulta_de_ACOMPH[Vaz_nat],Tabela_Consulta_de_ACOMPH[Data],AZ$3,Tabela_Consulta_de_ACOMPH[Posto],$AP100)</f>
        <v>0</v>
      </c>
      <c r="BA100">
        <f ca="1">SUMIFS(Tabela_Consulta_de_ACOMPH[Vaz_nat],Tabela_Consulta_de_ACOMPH[Data],BA$3,Tabela_Consulta_de_ACOMPH[Posto],$AP100)</f>
        <v>0</v>
      </c>
      <c r="BB100">
        <f ca="1">SUMIFS(Tabela_Consulta_de_ACOMPH[Vaz_nat],Tabela_Consulta_de_ACOMPH[Data],BB$3,Tabela_Consulta_de_ACOMPH[Posto],$AP100)</f>
        <v>0</v>
      </c>
      <c r="BC100">
        <f ca="1">SUMIFS(Tabela_Consulta_de_ACOMPH[Vaz_nat],Tabela_Consulta_de_ACOMPH[Data],BC$3,Tabela_Consulta_de_ACOMPH[Posto],$AP100)</f>
        <v>0</v>
      </c>
      <c r="BE100">
        <v>97</v>
      </c>
      <c r="BG100">
        <f ca="1">SUMIFS(Tabela_Consulta_RDH[Column3],Tabela_Consulta_RDH[Column1],BG$3,Tabela_Consulta_RDH[Column2],$BE100)</f>
        <v>0</v>
      </c>
      <c r="BH100">
        <f ca="1">SUMIFS(Tabela_Consulta_RDH[Column3],Tabela_Consulta_RDH[Column1],BH$3,Tabela_Consulta_RDH[Column2],$BE100)</f>
        <v>0</v>
      </c>
      <c r="BI100">
        <f ca="1">SUMIFS(Tabela_Consulta_RDH[Column3],Tabela_Consulta_RDH[Column1],BI$3,Tabela_Consulta_RDH[Column2],$BE100)</f>
        <v>0</v>
      </c>
      <c r="BJ100">
        <f ca="1">SUMIFS(Tabela_Consulta_RDH[Column3],Tabela_Consulta_RDH[Column1],BJ$3,Tabela_Consulta_RDH[Column2],$BE100)</f>
        <v>0</v>
      </c>
      <c r="BK100">
        <f ca="1">SUMIFS(Tabela_Consulta_RDH[Column3],Tabela_Consulta_RDH[Column1],BK$3,Tabela_Consulta_RDH[Column2],$BE100)</f>
        <v>0</v>
      </c>
      <c r="BL100">
        <f ca="1">SUMIFS(Tabela_Consulta_RDH[Column3],Tabela_Consulta_RDH[Column1],BL$3,Tabela_Consulta_RDH[Column2],$BE100)</f>
        <v>0</v>
      </c>
      <c r="BM100">
        <f ca="1">SUMIFS(Tabela_Consulta_RDH[Column3],Tabela_Consulta_RDH[Column1],BM$3,Tabela_Consulta_RDH[Column2],$BE100)</f>
        <v>0</v>
      </c>
      <c r="BN100">
        <f ca="1">SUMIFS(Tabela_Consulta_RDH[Column3],Tabela_Consulta_RDH[Column1],BN$3,Tabela_Consulta_RDH[Column2],$BE100)</f>
        <v>0</v>
      </c>
      <c r="BO100">
        <f ca="1">SUMIFS(Tabela_Consulta_RDH[Column3],Tabela_Consulta_RDH[Column1],BO$3,Tabela_Consulta_RDH[Column2],$BE100)</f>
        <v>0</v>
      </c>
      <c r="BP100">
        <f ca="1">SUMIFS(Tabela_Consulta_RDH[Column3],Tabela_Consulta_RDH[Column1],BP$3,Tabela_Consulta_RDH[Column2],$BE100)</f>
        <v>0</v>
      </c>
      <c r="BQ100">
        <f ca="1">SUMIFS(Tabela_Consulta_RDH[Column3],Tabela_Consulta_RDH[Column1],BQ$3,Tabela_Consulta_RDH[Column2],$BE100)</f>
        <v>0</v>
      </c>
      <c r="BR100">
        <f ca="1">SUMIFS(Tabela_Consulta_RDH[Column3],Tabela_Consulta_RDH[Column1],BR$3,Tabela_Consulta_RDH[Column2],$BE100)</f>
        <v>0</v>
      </c>
    </row>
    <row r="101" spans="35:70" x14ac:dyDescent="0.25">
      <c r="AI101" s="406"/>
      <c r="AN101" s="406"/>
      <c r="AP101">
        <v>98</v>
      </c>
      <c r="AR101">
        <f ca="1">SUMIFS(Tabela_Consulta_de_ACOMPH[Vaz_nat],Tabela_Consulta_de_ACOMPH[Data],AR$3,Tabela_Consulta_de_ACOMPH[Posto],$AP101)</f>
        <v>0</v>
      </c>
      <c r="AS101">
        <f ca="1">SUMIFS(Tabela_Consulta_de_ACOMPH[Vaz_nat],Tabela_Consulta_de_ACOMPH[Data],AS$3,Tabela_Consulta_de_ACOMPH[Posto],$AP101)</f>
        <v>0</v>
      </c>
      <c r="AT101">
        <f ca="1">SUMIFS(Tabela_Consulta_de_ACOMPH[Vaz_nat],Tabela_Consulta_de_ACOMPH[Data],AT$3,Tabela_Consulta_de_ACOMPH[Posto],$AP101)</f>
        <v>0</v>
      </c>
      <c r="AU101">
        <f ca="1">SUMIFS(Tabela_Consulta_de_ACOMPH[Vaz_nat],Tabela_Consulta_de_ACOMPH[Data],AU$3,Tabela_Consulta_de_ACOMPH[Posto],$AP101)</f>
        <v>0</v>
      </c>
      <c r="AV101">
        <f ca="1">SUMIFS(Tabela_Consulta_de_ACOMPH[Vaz_nat],Tabela_Consulta_de_ACOMPH[Data],AV$3,Tabela_Consulta_de_ACOMPH[Posto],$AP101)</f>
        <v>0</v>
      </c>
      <c r="AW101">
        <f ca="1">SUMIFS(Tabela_Consulta_de_ACOMPH[Vaz_nat],Tabela_Consulta_de_ACOMPH[Data],AW$3,Tabela_Consulta_de_ACOMPH[Posto],$AP101)</f>
        <v>0</v>
      </c>
      <c r="AX101">
        <f ca="1">SUMIFS(Tabela_Consulta_de_ACOMPH[Vaz_nat],Tabela_Consulta_de_ACOMPH[Data],AX$3,Tabela_Consulta_de_ACOMPH[Posto],$AP101)</f>
        <v>0</v>
      </c>
      <c r="AY101">
        <f ca="1">SUMIFS(Tabela_Consulta_de_ACOMPH[Vaz_nat],Tabela_Consulta_de_ACOMPH[Data],AY$3,Tabela_Consulta_de_ACOMPH[Posto],$AP101)</f>
        <v>0</v>
      </c>
      <c r="AZ101">
        <f ca="1">SUMIFS(Tabela_Consulta_de_ACOMPH[Vaz_nat],Tabela_Consulta_de_ACOMPH[Data],AZ$3,Tabela_Consulta_de_ACOMPH[Posto],$AP101)</f>
        <v>0</v>
      </c>
      <c r="BA101">
        <f ca="1">SUMIFS(Tabela_Consulta_de_ACOMPH[Vaz_nat],Tabela_Consulta_de_ACOMPH[Data],BA$3,Tabela_Consulta_de_ACOMPH[Posto],$AP101)</f>
        <v>0</v>
      </c>
      <c r="BB101">
        <f ca="1">SUMIFS(Tabela_Consulta_de_ACOMPH[Vaz_nat],Tabela_Consulta_de_ACOMPH[Data],BB$3,Tabela_Consulta_de_ACOMPH[Posto],$AP101)</f>
        <v>0</v>
      </c>
      <c r="BC101">
        <f ca="1">SUMIFS(Tabela_Consulta_de_ACOMPH[Vaz_nat],Tabela_Consulta_de_ACOMPH[Data],BC$3,Tabela_Consulta_de_ACOMPH[Posto],$AP101)</f>
        <v>0</v>
      </c>
      <c r="BE101">
        <v>98</v>
      </c>
      <c r="BG101">
        <f ca="1">SUMIFS(Tabela_Consulta_RDH[Column3],Tabela_Consulta_RDH[Column1],BG$3,Tabela_Consulta_RDH[Column2],$BE101)</f>
        <v>0</v>
      </c>
      <c r="BH101">
        <f ca="1">SUMIFS(Tabela_Consulta_RDH[Column3],Tabela_Consulta_RDH[Column1],BH$3,Tabela_Consulta_RDH[Column2],$BE101)</f>
        <v>0</v>
      </c>
      <c r="BI101">
        <f ca="1">SUMIFS(Tabela_Consulta_RDH[Column3],Tabela_Consulta_RDH[Column1],BI$3,Tabela_Consulta_RDH[Column2],$BE101)</f>
        <v>0</v>
      </c>
      <c r="BJ101">
        <f ca="1">SUMIFS(Tabela_Consulta_RDH[Column3],Tabela_Consulta_RDH[Column1],BJ$3,Tabela_Consulta_RDH[Column2],$BE101)</f>
        <v>0</v>
      </c>
      <c r="BK101">
        <f ca="1">SUMIFS(Tabela_Consulta_RDH[Column3],Tabela_Consulta_RDH[Column1],BK$3,Tabela_Consulta_RDH[Column2],$BE101)</f>
        <v>0</v>
      </c>
      <c r="BL101">
        <f ca="1">SUMIFS(Tabela_Consulta_RDH[Column3],Tabela_Consulta_RDH[Column1],BL$3,Tabela_Consulta_RDH[Column2],$BE101)</f>
        <v>0</v>
      </c>
      <c r="BM101">
        <f ca="1">SUMIFS(Tabela_Consulta_RDH[Column3],Tabela_Consulta_RDH[Column1],BM$3,Tabela_Consulta_RDH[Column2],$BE101)</f>
        <v>0</v>
      </c>
      <c r="BN101">
        <f ca="1">SUMIFS(Tabela_Consulta_RDH[Column3],Tabela_Consulta_RDH[Column1],BN$3,Tabela_Consulta_RDH[Column2],$BE101)</f>
        <v>0</v>
      </c>
      <c r="BO101">
        <f ca="1">SUMIFS(Tabela_Consulta_RDH[Column3],Tabela_Consulta_RDH[Column1],BO$3,Tabela_Consulta_RDH[Column2],$BE101)</f>
        <v>0</v>
      </c>
      <c r="BP101">
        <f ca="1">SUMIFS(Tabela_Consulta_RDH[Column3],Tabela_Consulta_RDH[Column1],BP$3,Tabela_Consulta_RDH[Column2],$BE101)</f>
        <v>0</v>
      </c>
      <c r="BQ101">
        <f ca="1">SUMIFS(Tabela_Consulta_RDH[Column3],Tabela_Consulta_RDH[Column1],BQ$3,Tabela_Consulta_RDH[Column2],$BE101)</f>
        <v>0</v>
      </c>
      <c r="BR101">
        <f ca="1">SUMIFS(Tabela_Consulta_RDH[Column3],Tabela_Consulta_RDH[Column1],BR$3,Tabela_Consulta_RDH[Column2],$BE101)</f>
        <v>0</v>
      </c>
    </row>
    <row r="102" spans="35:70" x14ac:dyDescent="0.25">
      <c r="AI102" s="406"/>
      <c r="AN102" s="406"/>
      <c r="AP102">
        <v>99</v>
      </c>
      <c r="AR102">
        <f ca="1">SUMIFS(Tabela_Consulta_de_ACOMPH[Vaz_nat],Tabela_Consulta_de_ACOMPH[Data],AR$3,Tabela_Consulta_de_ACOMPH[Posto],$AP102)</f>
        <v>0</v>
      </c>
      <c r="AS102">
        <f ca="1">SUMIFS(Tabela_Consulta_de_ACOMPH[Vaz_nat],Tabela_Consulta_de_ACOMPH[Data],AS$3,Tabela_Consulta_de_ACOMPH[Posto],$AP102)</f>
        <v>0</v>
      </c>
      <c r="AT102">
        <f ca="1">SUMIFS(Tabela_Consulta_de_ACOMPH[Vaz_nat],Tabela_Consulta_de_ACOMPH[Data],AT$3,Tabela_Consulta_de_ACOMPH[Posto],$AP102)</f>
        <v>0</v>
      </c>
      <c r="AU102">
        <f ca="1">SUMIFS(Tabela_Consulta_de_ACOMPH[Vaz_nat],Tabela_Consulta_de_ACOMPH[Data],AU$3,Tabela_Consulta_de_ACOMPH[Posto],$AP102)</f>
        <v>0</v>
      </c>
      <c r="AV102">
        <f ca="1">SUMIFS(Tabela_Consulta_de_ACOMPH[Vaz_nat],Tabela_Consulta_de_ACOMPH[Data],AV$3,Tabela_Consulta_de_ACOMPH[Posto],$AP102)</f>
        <v>0</v>
      </c>
      <c r="AW102">
        <f ca="1">SUMIFS(Tabela_Consulta_de_ACOMPH[Vaz_nat],Tabela_Consulta_de_ACOMPH[Data],AW$3,Tabela_Consulta_de_ACOMPH[Posto],$AP102)</f>
        <v>0</v>
      </c>
      <c r="AX102">
        <f ca="1">SUMIFS(Tabela_Consulta_de_ACOMPH[Vaz_nat],Tabela_Consulta_de_ACOMPH[Data],AX$3,Tabela_Consulta_de_ACOMPH[Posto],$AP102)</f>
        <v>0</v>
      </c>
      <c r="AY102">
        <f ca="1">SUMIFS(Tabela_Consulta_de_ACOMPH[Vaz_nat],Tabela_Consulta_de_ACOMPH[Data],AY$3,Tabela_Consulta_de_ACOMPH[Posto],$AP102)</f>
        <v>0</v>
      </c>
      <c r="AZ102">
        <f ca="1">SUMIFS(Tabela_Consulta_de_ACOMPH[Vaz_nat],Tabela_Consulta_de_ACOMPH[Data],AZ$3,Tabela_Consulta_de_ACOMPH[Posto],$AP102)</f>
        <v>0</v>
      </c>
      <c r="BA102">
        <f ca="1">SUMIFS(Tabela_Consulta_de_ACOMPH[Vaz_nat],Tabela_Consulta_de_ACOMPH[Data],BA$3,Tabela_Consulta_de_ACOMPH[Posto],$AP102)</f>
        <v>0</v>
      </c>
      <c r="BB102">
        <f ca="1">SUMIFS(Tabela_Consulta_de_ACOMPH[Vaz_nat],Tabela_Consulta_de_ACOMPH[Data],BB$3,Tabela_Consulta_de_ACOMPH[Posto],$AP102)</f>
        <v>0</v>
      </c>
      <c r="BC102">
        <f ca="1">SUMIFS(Tabela_Consulta_de_ACOMPH[Vaz_nat],Tabela_Consulta_de_ACOMPH[Data],BC$3,Tabela_Consulta_de_ACOMPH[Posto],$AP102)</f>
        <v>0</v>
      </c>
      <c r="BE102">
        <v>99</v>
      </c>
      <c r="BG102">
        <f ca="1">SUMIFS(Tabela_Consulta_RDH[Column3],Tabela_Consulta_RDH[Column1],BG$3,Tabela_Consulta_RDH[Column2],$BE102)</f>
        <v>0</v>
      </c>
      <c r="BH102">
        <f ca="1">SUMIFS(Tabela_Consulta_RDH[Column3],Tabela_Consulta_RDH[Column1],BH$3,Tabela_Consulta_RDH[Column2],$BE102)</f>
        <v>0</v>
      </c>
      <c r="BI102">
        <f ca="1">SUMIFS(Tabela_Consulta_RDH[Column3],Tabela_Consulta_RDH[Column1],BI$3,Tabela_Consulta_RDH[Column2],$BE102)</f>
        <v>0</v>
      </c>
      <c r="BJ102">
        <f ca="1">SUMIFS(Tabela_Consulta_RDH[Column3],Tabela_Consulta_RDH[Column1],BJ$3,Tabela_Consulta_RDH[Column2],$BE102)</f>
        <v>0</v>
      </c>
      <c r="BK102">
        <f ca="1">SUMIFS(Tabela_Consulta_RDH[Column3],Tabela_Consulta_RDH[Column1],BK$3,Tabela_Consulta_RDH[Column2],$BE102)</f>
        <v>0</v>
      </c>
      <c r="BL102">
        <f ca="1">SUMIFS(Tabela_Consulta_RDH[Column3],Tabela_Consulta_RDH[Column1],BL$3,Tabela_Consulta_RDH[Column2],$BE102)</f>
        <v>0</v>
      </c>
      <c r="BM102">
        <f ca="1">SUMIFS(Tabela_Consulta_RDH[Column3],Tabela_Consulta_RDH[Column1],BM$3,Tabela_Consulta_RDH[Column2],$BE102)</f>
        <v>0</v>
      </c>
      <c r="BN102">
        <f ca="1">SUMIFS(Tabela_Consulta_RDH[Column3],Tabela_Consulta_RDH[Column1],BN$3,Tabela_Consulta_RDH[Column2],$BE102)</f>
        <v>0</v>
      </c>
      <c r="BO102">
        <f ca="1">SUMIFS(Tabela_Consulta_RDH[Column3],Tabela_Consulta_RDH[Column1],BO$3,Tabela_Consulta_RDH[Column2],$BE102)</f>
        <v>0</v>
      </c>
      <c r="BP102">
        <f ca="1">SUMIFS(Tabela_Consulta_RDH[Column3],Tabela_Consulta_RDH[Column1],BP$3,Tabela_Consulta_RDH[Column2],$BE102)</f>
        <v>0</v>
      </c>
      <c r="BQ102">
        <f ca="1">SUMIFS(Tabela_Consulta_RDH[Column3],Tabela_Consulta_RDH[Column1],BQ$3,Tabela_Consulta_RDH[Column2],$BE102)</f>
        <v>0</v>
      </c>
      <c r="BR102">
        <f ca="1">SUMIFS(Tabela_Consulta_RDH[Column3],Tabela_Consulta_RDH[Column1],BR$3,Tabela_Consulta_RDH[Column2],$BE102)</f>
        <v>0</v>
      </c>
    </row>
    <row r="103" spans="35:70" x14ac:dyDescent="0.25">
      <c r="AI103" s="406"/>
      <c r="AN103" s="406"/>
      <c r="AP103">
        <v>100</v>
      </c>
      <c r="AR103">
        <f ca="1">SUMIFS(Tabela_Consulta_de_ACOMPH[Vaz_nat],Tabela_Consulta_de_ACOMPH[Data],AR$3,Tabela_Consulta_de_ACOMPH[Posto],$AP103)</f>
        <v>0</v>
      </c>
      <c r="AS103">
        <f ca="1">SUMIFS(Tabela_Consulta_de_ACOMPH[Vaz_nat],Tabela_Consulta_de_ACOMPH[Data],AS$3,Tabela_Consulta_de_ACOMPH[Posto],$AP103)</f>
        <v>0</v>
      </c>
      <c r="AT103">
        <f ca="1">SUMIFS(Tabela_Consulta_de_ACOMPH[Vaz_nat],Tabela_Consulta_de_ACOMPH[Data],AT$3,Tabela_Consulta_de_ACOMPH[Posto],$AP103)</f>
        <v>0</v>
      </c>
      <c r="AU103">
        <f ca="1">SUMIFS(Tabela_Consulta_de_ACOMPH[Vaz_nat],Tabela_Consulta_de_ACOMPH[Data],AU$3,Tabela_Consulta_de_ACOMPH[Posto],$AP103)</f>
        <v>0</v>
      </c>
      <c r="AV103">
        <f ca="1">SUMIFS(Tabela_Consulta_de_ACOMPH[Vaz_nat],Tabela_Consulta_de_ACOMPH[Data],AV$3,Tabela_Consulta_de_ACOMPH[Posto],$AP103)</f>
        <v>0</v>
      </c>
      <c r="AW103">
        <f ca="1">SUMIFS(Tabela_Consulta_de_ACOMPH[Vaz_nat],Tabela_Consulta_de_ACOMPH[Data],AW$3,Tabela_Consulta_de_ACOMPH[Posto],$AP103)</f>
        <v>0</v>
      </c>
      <c r="AX103">
        <f ca="1">SUMIFS(Tabela_Consulta_de_ACOMPH[Vaz_nat],Tabela_Consulta_de_ACOMPH[Data],AX$3,Tabela_Consulta_de_ACOMPH[Posto],$AP103)</f>
        <v>0</v>
      </c>
      <c r="AY103">
        <f ca="1">SUMIFS(Tabela_Consulta_de_ACOMPH[Vaz_nat],Tabela_Consulta_de_ACOMPH[Data],AY$3,Tabela_Consulta_de_ACOMPH[Posto],$AP103)</f>
        <v>0</v>
      </c>
      <c r="AZ103">
        <f ca="1">SUMIFS(Tabela_Consulta_de_ACOMPH[Vaz_nat],Tabela_Consulta_de_ACOMPH[Data],AZ$3,Tabela_Consulta_de_ACOMPH[Posto],$AP103)</f>
        <v>0</v>
      </c>
      <c r="BA103">
        <f ca="1">SUMIFS(Tabela_Consulta_de_ACOMPH[Vaz_nat],Tabela_Consulta_de_ACOMPH[Data],BA$3,Tabela_Consulta_de_ACOMPH[Posto],$AP103)</f>
        <v>0</v>
      </c>
      <c r="BB103">
        <f ca="1">SUMIFS(Tabela_Consulta_de_ACOMPH[Vaz_nat],Tabela_Consulta_de_ACOMPH[Data],BB$3,Tabela_Consulta_de_ACOMPH[Posto],$AP103)</f>
        <v>0</v>
      </c>
      <c r="BC103">
        <f ca="1">SUMIFS(Tabela_Consulta_de_ACOMPH[Vaz_nat],Tabela_Consulta_de_ACOMPH[Data],BC$3,Tabela_Consulta_de_ACOMPH[Posto],$AP103)</f>
        <v>0</v>
      </c>
      <c r="BE103">
        <v>100</v>
      </c>
      <c r="BG103">
        <f ca="1">SUMIFS(Tabela_Consulta_RDH[Column3],Tabela_Consulta_RDH[Column1],BG$3,Tabela_Consulta_RDH[Column2],$BE103)</f>
        <v>0</v>
      </c>
      <c r="BH103">
        <f ca="1">SUMIFS(Tabela_Consulta_RDH[Column3],Tabela_Consulta_RDH[Column1],BH$3,Tabela_Consulta_RDH[Column2],$BE103)</f>
        <v>0</v>
      </c>
      <c r="BI103">
        <f ca="1">SUMIFS(Tabela_Consulta_RDH[Column3],Tabela_Consulta_RDH[Column1],BI$3,Tabela_Consulta_RDH[Column2],$BE103)</f>
        <v>0</v>
      </c>
      <c r="BJ103">
        <f ca="1">SUMIFS(Tabela_Consulta_RDH[Column3],Tabela_Consulta_RDH[Column1],BJ$3,Tabela_Consulta_RDH[Column2],$BE103)</f>
        <v>0</v>
      </c>
      <c r="BK103">
        <f ca="1">SUMIFS(Tabela_Consulta_RDH[Column3],Tabela_Consulta_RDH[Column1],BK$3,Tabela_Consulta_RDH[Column2],$BE103)</f>
        <v>0</v>
      </c>
      <c r="BL103">
        <f ca="1">SUMIFS(Tabela_Consulta_RDH[Column3],Tabela_Consulta_RDH[Column1],BL$3,Tabela_Consulta_RDH[Column2],$BE103)</f>
        <v>0</v>
      </c>
      <c r="BM103">
        <f ca="1">SUMIFS(Tabela_Consulta_RDH[Column3],Tabela_Consulta_RDH[Column1],BM$3,Tabela_Consulta_RDH[Column2],$BE103)</f>
        <v>0</v>
      </c>
      <c r="BN103">
        <f ca="1">SUMIFS(Tabela_Consulta_RDH[Column3],Tabela_Consulta_RDH[Column1],BN$3,Tabela_Consulta_RDH[Column2],$BE103)</f>
        <v>0</v>
      </c>
      <c r="BO103">
        <f ca="1">SUMIFS(Tabela_Consulta_RDH[Column3],Tabela_Consulta_RDH[Column1],BO$3,Tabela_Consulta_RDH[Column2],$BE103)</f>
        <v>0</v>
      </c>
      <c r="BP103">
        <f ca="1">SUMIFS(Tabela_Consulta_RDH[Column3],Tabela_Consulta_RDH[Column1],BP$3,Tabela_Consulta_RDH[Column2],$BE103)</f>
        <v>0</v>
      </c>
      <c r="BQ103">
        <f ca="1">SUMIFS(Tabela_Consulta_RDH[Column3],Tabela_Consulta_RDH[Column1],BQ$3,Tabela_Consulta_RDH[Column2],$BE103)</f>
        <v>0</v>
      </c>
      <c r="BR103">
        <f ca="1">SUMIFS(Tabela_Consulta_RDH[Column3],Tabela_Consulta_RDH[Column1],BR$3,Tabela_Consulta_RDH[Column2],$BE103)</f>
        <v>0</v>
      </c>
    </row>
    <row r="104" spans="35:70" x14ac:dyDescent="0.25">
      <c r="AI104" s="406"/>
      <c r="AN104" s="406"/>
      <c r="AP104">
        <v>101</v>
      </c>
      <c r="AR104">
        <f ca="1">SUMIFS(Tabela_Consulta_de_ACOMPH[Vaz_nat],Tabela_Consulta_de_ACOMPH[Data],AR$3,Tabela_Consulta_de_ACOMPH[Posto],$AP104)</f>
        <v>0</v>
      </c>
      <c r="AS104">
        <f ca="1">SUMIFS(Tabela_Consulta_de_ACOMPH[Vaz_nat],Tabela_Consulta_de_ACOMPH[Data],AS$3,Tabela_Consulta_de_ACOMPH[Posto],$AP104)</f>
        <v>0</v>
      </c>
      <c r="AT104">
        <f ca="1">SUMIFS(Tabela_Consulta_de_ACOMPH[Vaz_nat],Tabela_Consulta_de_ACOMPH[Data],AT$3,Tabela_Consulta_de_ACOMPH[Posto],$AP104)</f>
        <v>0</v>
      </c>
      <c r="AU104">
        <f ca="1">SUMIFS(Tabela_Consulta_de_ACOMPH[Vaz_nat],Tabela_Consulta_de_ACOMPH[Data],AU$3,Tabela_Consulta_de_ACOMPH[Posto],$AP104)</f>
        <v>0</v>
      </c>
      <c r="AV104">
        <f ca="1">SUMIFS(Tabela_Consulta_de_ACOMPH[Vaz_nat],Tabela_Consulta_de_ACOMPH[Data],AV$3,Tabela_Consulta_de_ACOMPH[Posto],$AP104)</f>
        <v>0</v>
      </c>
      <c r="AW104">
        <f ca="1">SUMIFS(Tabela_Consulta_de_ACOMPH[Vaz_nat],Tabela_Consulta_de_ACOMPH[Data],AW$3,Tabela_Consulta_de_ACOMPH[Posto],$AP104)</f>
        <v>0</v>
      </c>
      <c r="AX104">
        <f ca="1">SUMIFS(Tabela_Consulta_de_ACOMPH[Vaz_nat],Tabela_Consulta_de_ACOMPH[Data],AX$3,Tabela_Consulta_de_ACOMPH[Posto],$AP104)</f>
        <v>0</v>
      </c>
      <c r="AY104">
        <f ca="1">SUMIFS(Tabela_Consulta_de_ACOMPH[Vaz_nat],Tabela_Consulta_de_ACOMPH[Data],AY$3,Tabela_Consulta_de_ACOMPH[Posto],$AP104)</f>
        <v>0</v>
      </c>
      <c r="AZ104">
        <f ca="1">SUMIFS(Tabela_Consulta_de_ACOMPH[Vaz_nat],Tabela_Consulta_de_ACOMPH[Data],AZ$3,Tabela_Consulta_de_ACOMPH[Posto],$AP104)</f>
        <v>0</v>
      </c>
      <c r="BA104">
        <f ca="1">SUMIFS(Tabela_Consulta_de_ACOMPH[Vaz_nat],Tabela_Consulta_de_ACOMPH[Data],BA$3,Tabela_Consulta_de_ACOMPH[Posto],$AP104)</f>
        <v>0</v>
      </c>
      <c r="BB104">
        <f ca="1">SUMIFS(Tabela_Consulta_de_ACOMPH[Vaz_nat],Tabela_Consulta_de_ACOMPH[Data],BB$3,Tabela_Consulta_de_ACOMPH[Posto],$AP104)</f>
        <v>0</v>
      </c>
      <c r="BC104">
        <f ca="1">SUMIFS(Tabela_Consulta_de_ACOMPH[Vaz_nat],Tabela_Consulta_de_ACOMPH[Data],BC$3,Tabela_Consulta_de_ACOMPH[Posto],$AP104)</f>
        <v>0</v>
      </c>
      <c r="BE104">
        <v>101</v>
      </c>
      <c r="BG104">
        <f ca="1">SUMIFS(Tabela_Consulta_RDH[Column3],Tabela_Consulta_RDH[Column1],BG$3,Tabela_Consulta_RDH[Column2],$BE104)</f>
        <v>0</v>
      </c>
      <c r="BH104">
        <f ca="1">SUMIFS(Tabela_Consulta_RDH[Column3],Tabela_Consulta_RDH[Column1],BH$3,Tabela_Consulta_RDH[Column2],$BE104)</f>
        <v>0</v>
      </c>
      <c r="BI104">
        <f ca="1">SUMIFS(Tabela_Consulta_RDH[Column3],Tabela_Consulta_RDH[Column1],BI$3,Tabela_Consulta_RDH[Column2],$BE104)</f>
        <v>0</v>
      </c>
      <c r="BJ104">
        <f ca="1">SUMIFS(Tabela_Consulta_RDH[Column3],Tabela_Consulta_RDH[Column1],BJ$3,Tabela_Consulta_RDH[Column2],$BE104)</f>
        <v>0</v>
      </c>
      <c r="BK104">
        <f ca="1">SUMIFS(Tabela_Consulta_RDH[Column3],Tabela_Consulta_RDH[Column1],BK$3,Tabela_Consulta_RDH[Column2],$BE104)</f>
        <v>0</v>
      </c>
      <c r="BL104">
        <f ca="1">SUMIFS(Tabela_Consulta_RDH[Column3],Tabela_Consulta_RDH[Column1],BL$3,Tabela_Consulta_RDH[Column2],$BE104)</f>
        <v>0</v>
      </c>
      <c r="BM104">
        <f ca="1">SUMIFS(Tabela_Consulta_RDH[Column3],Tabela_Consulta_RDH[Column1],BM$3,Tabela_Consulta_RDH[Column2],$BE104)</f>
        <v>0</v>
      </c>
      <c r="BN104">
        <f ca="1">SUMIFS(Tabela_Consulta_RDH[Column3],Tabela_Consulta_RDH[Column1],BN$3,Tabela_Consulta_RDH[Column2],$BE104)</f>
        <v>0</v>
      </c>
      <c r="BO104">
        <f ca="1">SUMIFS(Tabela_Consulta_RDH[Column3],Tabela_Consulta_RDH[Column1],BO$3,Tabela_Consulta_RDH[Column2],$BE104)</f>
        <v>0</v>
      </c>
      <c r="BP104">
        <f ca="1">SUMIFS(Tabela_Consulta_RDH[Column3],Tabela_Consulta_RDH[Column1],BP$3,Tabela_Consulta_RDH[Column2],$BE104)</f>
        <v>0</v>
      </c>
      <c r="BQ104">
        <f ca="1">SUMIFS(Tabela_Consulta_RDH[Column3],Tabela_Consulta_RDH[Column1],BQ$3,Tabela_Consulta_RDH[Column2],$BE104)</f>
        <v>0</v>
      </c>
      <c r="BR104">
        <f ca="1">SUMIFS(Tabela_Consulta_RDH[Column3],Tabela_Consulta_RDH[Column1],BR$3,Tabela_Consulta_RDH[Column2],$BE104)</f>
        <v>0</v>
      </c>
    </row>
    <row r="105" spans="35:70" x14ac:dyDescent="0.25">
      <c r="AI105" s="406"/>
      <c r="AN105" s="406"/>
      <c r="AP105">
        <v>102</v>
      </c>
      <c r="AR105">
        <f ca="1">SUMIFS(Tabela_Consulta_de_ACOMPH[Vaz_nat],Tabela_Consulta_de_ACOMPH[Data],AR$3,Tabela_Consulta_de_ACOMPH[Posto],$AP105)</f>
        <v>0</v>
      </c>
      <c r="AS105">
        <f ca="1">SUMIFS(Tabela_Consulta_de_ACOMPH[Vaz_nat],Tabela_Consulta_de_ACOMPH[Data],AS$3,Tabela_Consulta_de_ACOMPH[Posto],$AP105)</f>
        <v>0</v>
      </c>
      <c r="AT105">
        <f ca="1">SUMIFS(Tabela_Consulta_de_ACOMPH[Vaz_nat],Tabela_Consulta_de_ACOMPH[Data],AT$3,Tabela_Consulta_de_ACOMPH[Posto],$AP105)</f>
        <v>0</v>
      </c>
      <c r="AU105">
        <f ca="1">SUMIFS(Tabela_Consulta_de_ACOMPH[Vaz_nat],Tabela_Consulta_de_ACOMPH[Data],AU$3,Tabela_Consulta_de_ACOMPH[Posto],$AP105)</f>
        <v>0</v>
      </c>
      <c r="AV105">
        <f ca="1">SUMIFS(Tabela_Consulta_de_ACOMPH[Vaz_nat],Tabela_Consulta_de_ACOMPH[Data],AV$3,Tabela_Consulta_de_ACOMPH[Posto],$AP105)</f>
        <v>0</v>
      </c>
      <c r="AW105">
        <f ca="1">SUMIFS(Tabela_Consulta_de_ACOMPH[Vaz_nat],Tabela_Consulta_de_ACOMPH[Data],AW$3,Tabela_Consulta_de_ACOMPH[Posto],$AP105)</f>
        <v>0</v>
      </c>
      <c r="AX105">
        <f ca="1">SUMIFS(Tabela_Consulta_de_ACOMPH[Vaz_nat],Tabela_Consulta_de_ACOMPH[Data],AX$3,Tabela_Consulta_de_ACOMPH[Posto],$AP105)</f>
        <v>0</v>
      </c>
      <c r="AY105">
        <f ca="1">SUMIFS(Tabela_Consulta_de_ACOMPH[Vaz_nat],Tabela_Consulta_de_ACOMPH[Data],AY$3,Tabela_Consulta_de_ACOMPH[Posto],$AP105)</f>
        <v>0</v>
      </c>
      <c r="AZ105">
        <f ca="1">SUMIFS(Tabela_Consulta_de_ACOMPH[Vaz_nat],Tabela_Consulta_de_ACOMPH[Data],AZ$3,Tabela_Consulta_de_ACOMPH[Posto],$AP105)</f>
        <v>0</v>
      </c>
      <c r="BA105">
        <f ca="1">SUMIFS(Tabela_Consulta_de_ACOMPH[Vaz_nat],Tabela_Consulta_de_ACOMPH[Data],BA$3,Tabela_Consulta_de_ACOMPH[Posto],$AP105)</f>
        <v>0</v>
      </c>
      <c r="BB105">
        <f ca="1">SUMIFS(Tabela_Consulta_de_ACOMPH[Vaz_nat],Tabela_Consulta_de_ACOMPH[Data],BB$3,Tabela_Consulta_de_ACOMPH[Posto],$AP105)</f>
        <v>0</v>
      </c>
      <c r="BC105">
        <f ca="1">SUMIFS(Tabela_Consulta_de_ACOMPH[Vaz_nat],Tabela_Consulta_de_ACOMPH[Data],BC$3,Tabela_Consulta_de_ACOMPH[Posto],$AP105)</f>
        <v>0</v>
      </c>
      <c r="BE105">
        <v>102</v>
      </c>
      <c r="BG105">
        <f ca="1">SUMIFS(Tabela_Consulta_RDH[Column3],Tabela_Consulta_RDH[Column1],BG$3,Tabela_Consulta_RDH[Column2],$BE105)</f>
        <v>0</v>
      </c>
      <c r="BH105">
        <f ca="1">SUMIFS(Tabela_Consulta_RDH[Column3],Tabela_Consulta_RDH[Column1],BH$3,Tabela_Consulta_RDH[Column2],$BE105)</f>
        <v>0</v>
      </c>
      <c r="BI105">
        <f ca="1">SUMIFS(Tabela_Consulta_RDH[Column3],Tabela_Consulta_RDH[Column1],BI$3,Tabela_Consulta_RDH[Column2],$BE105)</f>
        <v>0</v>
      </c>
      <c r="BJ105">
        <f ca="1">SUMIFS(Tabela_Consulta_RDH[Column3],Tabela_Consulta_RDH[Column1],BJ$3,Tabela_Consulta_RDH[Column2],$BE105)</f>
        <v>0</v>
      </c>
      <c r="BK105">
        <f ca="1">SUMIFS(Tabela_Consulta_RDH[Column3],Tabela_Consulta_RDH[Column1],BK$3,Tabela_Consulta_RDH[Column2],$BE105)</f>
        <v>0</v>
      </c>
      <c r="BL105">
        <f ca="1">SUMIFS(Tabela_Consulta_RDH[Column3],Tabela_Consulta_RDH[Column1],BL$3,Tabela_Consulta_RDH[Column2],$BE105)</f>
        <v>0</v>
      </c>
      <c r="BM105">
        <f ca="1">SUMIFS(Tabela_Consulta_RDH[Column3],Tabela_Consulta_RDH[Column1],BM$3,Tabela_Consulta_RDH[Column2],$BE105)</f>
        <v>0</v>
      </c>
      <c r="BN105">
        <f ca="1">SUMIFS(Tabela_Consulta_RDH[Column3],Tabela_Consulta_RDH[Column1],BN$3,Tabela_Consulta_RDH[Column2],$BE105)</f>
        <v>0</v>
      </c>
      <c r="BO105">
        <f ca="1">SUMIFS(Tabela_Consulta_RDH[Column3],Tabela_Consulta_RDH[Column1],BO$3,Tabela_Consulta_RDH[Column2],$BE105)</f>
        <v>0</v>
      </c>
      <c r="BP105">
        <f ca="1">SUMIFS(Tabela_Consulta_RDH[Column3],Tabela_Consulta_RDH[Column1],BP$3,Tabela_Consulta_RDH[Column2],$BE105)</f>
        <v>0</v>
      </c>
      <c r="BQ105">
        <f ca="1">SUMIFS(Tabela_Consulta_RDH[Column3],Tabela_Consulta_RDH[Column1],BQ$3,Tabela_Consulta_RDH[Column2],$BE105)</f>
        <v>0</v>
      </c>
      <c r="BR105">
        <f ca="1">SUMIFS(Tabela_Consulta_RDH[Column3],Tabela_Consulta_RDH[Column1],BR$3,Tabela_Consulta_RDH[Column2],$BE105)</f>
        <v>0</v>
      </c>
    </row>
    <row r="106" spans="35:70" x14ac:dyDescent="0.25">
      <c r="AI106" s="406"/>
      <c r="AN106" s="406"/>
      <c r="AP106">
        <v>103</v>
      </c>
      <c r="AR106">
        <f ca="1">SUMIFS(Tabela_Consulta_de_ACOMPH[Vaz_nat],Tabela_Consulta_de_ACOMPH[Data],AR$3,Tabela_Consulta_de_ACOMPH[Posto],$AP106)</f>
        <v>0</v>
      </c>
      <c r="AS106">
        <f ca="1">SUMIFS(Tabela_Consulta_de_ACOMPH[Vaz_nat],Tabela_Consulta_de_ACOMPH[Data],AS$3,Tabela_Consulta_de_ACOMPH[Posto],$AP106)</f>
        <v>0</v>
      </c>
      <c r="AT106">
        <f ca="1">SUMIFS(Tabela_Consulta_de_ACOMPH[Vaz_nat],Tabela_Consulta_de_ACOMPH[Data],AT$3,Tabela_Consulta_de_ACOMPH[Posto],$AP106)</f>
        <v>0</v>
      </c>
      <c r="AU106">
        <f ca="1">SUMIFS(Tabela_Consulta_de_ACOMPH[Vaz_nat],Tabela_Consulta_de_ACOMPH[Data],AU$3,Tabela_Consulta_de_ACOMPH[Posto],$AP106)</f>
        <v>0</v>
      </c>
      <c r="AV106">
        <f ca="1">SUMIFS(Tabela_Consulta_de_ACOMPH[Vaz_nat],Tabela_Consulta_de_ACOMPH[Data],AV$3,Tabela_Consulta_de_ACOMPH[Posto],$AP106)</f>
        <v>0</v>
      </c>
      <c r="AW106">
        <f ca="1">SUMIFS(Tabela_Consulta_de_ACOMPH[Vaz_nat],Tabela_Consulta_de_ACOMPH[Data],AW$3,Tabela_Consulta_de_ACOMPH[Posto],$AP106)</f>
        <v>0</v>
      </c>
      <c r="AX106">
        <f ca="1">SUMIFS(Tabela_Consulta_de_ACOMPH[Vaz_nat],Tabela_Consulta_de_ACOMPH[Data],AX$3,Tabela_Consulta_de_ACOMPH[Posto],$AP106)</f>
        <v>0</v>
      </c>
      <c r="AY106">
        <f ca="1">SUMIFS(Tabela_Consulta_de_ACOMPH[Vaz_nat],Tabela_Consulta_de_ACOMPH[Data],AY$3,Tabela_Consulta_de_ACOMPH[Posto],$AP106)</f>
        <v>0</v>
      </c>
      <c r="AZ106">
        <f ca="1">SUMIFS(Tabela_Consulta_de_ACOMPH[Vaz_nat],Tabela_Consulta_de_ACOMPH[Data],AZ$3,Tabela_Consulta_de_ACOMPH[Posto],$AP106)</f>
        <v>0</v>
      </c>
      <c r="BA106">
        <f ca="1">SUMIFS(Tabela_Consulta_de_ACOMPH[Vaz_nat],Tabela_Consulta_de_ACOMPH[Data],BA$3,Tabela_Consulta_de_ACOMPH[Posto],$AP106)</f>
        <v>0</v>
      </c>
      <c r="BB106">
        <f ca="1">SUMIFS(Tabela_Consulta_de_ACOMPH[Vaz_nat],Tabela_Consulta_de_ACOMPH[Data],BB$3,Tabela_Consulta_de_ACOMPH[Posto],$AP106)</f>
        <v>0</v>
      </c>
      <c r="BC106">
        <f ca="1">SUMIFS(Tabela_Consulta_de_ACOMPH[Vaz_nat],Tabela_Consulta_de_ACOMPH[Data],BC$3,Tabela_Consulta_de_ACOMPH[Posto],$AP106)</f>
        <v>0</v>
      </c>
      <c r="BE106">
        <v>103</v>
      </c>
      <c r="BG106">
        <f ca="1">SUMIFS(Tabela_Consulta_RDH[Column3],Tabela_Consulta_RDH[Column1],BG$3,Tabela_Consulta_RDH[Column2],$BE106)</f>
        <v>0</v>
      </c>
      <c r="BH106">
        <f ca="1">SUMIFS(Tabela_Consulta_RDH[Column3],Tabela_Consulta_RDH[Column1],BH$3,Tabela_Consulta_RDH[Column2],$BE106)</f>
        <v>0</v>
      </c>
      <c r="BI106">
        <f ca="1">SUMIFS(Tabela_Consulta_RDH[Column3],Tabela_Consulta_RDH[Column1],BI$3,Tabela_Consulta_RDH[Column2],$BE106)</f>
        <v>0</v>
      </c>
      <c r="BJ106">
        <f ca="1">SUMIFS(Tabela_Consulta_RDH[Column3],Tabela_Consulta_RDH[Column1],BJ$3,Tabela_Consulta_RDH[Column2],$BE106)</f>
        <v>0</v>
      </c>
      <c r="BK106">
        <f ca="1">SUMIFS(Tabela_Consulta_RDH[Column3],Tabela_Consulta_RDH[Column1],BK$3,Tabela_Consulta_RDH[Column2],$BE106)</f>
        <v>0</v>
      </c>
      <c r="BL106">
        <f ca="1">SUMIFS(Tabela_Consulta_RDH[Column3],Tabela_Consulta_RDH[Column1],BL$3,Tabela_Consulta_RDH[Column2],$BE106)</f>
        <v>0</v>
      </c>
      <c r="BM106">
        <f ca="1">SUMIFS(Tabela_Consulta_RDH[Column3],Tabela_Consulta_RDH[Column1],BM$3,Tabela_Consulta_RDH[Column2],$BE106)</f>
        <v>0</v>
      </c>
      <c r="BN106">
        <f ca="1">SUMIFS(Tabela_Consulta_RDH[Column3],Tabela_Consulta_RDH[Column1],BN$3,Tabela_Consulta_RDH[Column2],$BE106)</f>
        <v>0</v>
      </c>
      <c r="BO106">
        <f ca="1">SUMIFS(Tabela_Consulta_RDH[Column3],Tabela_Consulta_RDH[Column1],BO$3,Tabela_Consulta_RDH[Column2],$BE106)</f>
        <v>0</v>
      </c>
      <c r="BP106">
        <f ca="1">SUMIFS(Tabela_Consulta_RDH[Column3],Tabela_Consulta_RDH[Column1],BP$3,Tabela_Consulta_RDH[Column2],$BE106)</f>
        <v>0</v>
      </c>
      <c r="BQ106">
        <f ca="1">SUMIFS(Tabela_Consulta_RDH[Column3],Tabela_Consulta_RDH[Column1],BQ$3,Tabela_Consulta_RDH[Column2],$BE106)</f>
        <v>0</v>
      </c>
      <c r="BR106">
        <f ca="1">SUMIFS(Tabela_Consulta_RDH[Column3],Tabela_Consulta_RDH[Column1],BR$3,Tabela_Consulta_RDH[Column2],$BE106)</f>
        <v>0</v>
      </c>
    </row>
    <row r="107" spans="35:70" x14ac:dyDescent="0.25">
      <c r="AI107" s="406"/>
      <c r="AN107" s="406"/>
      <c r="AP107">
        <v>104</v>
      </c>
      <c r="AR107">
        <f ca="1">SUMIFS(Tabela_Consulta_de_ACOMPH[Vaz_nat],Tabela_Consulta_de_ACOMPH[Data],AR$3,Tabela_Consulta_de_ACOMPH[Posto],$AP107)</f>
        <v>0</v>
      </c>
      <c r="AS107">
        <f ca="1">SUMIFS(Tabela_Consulta_de_ACOMPH[Vaz_nat],Tabela_Consulta_de_ACOMPH[Data],AS$3,Tabela_Consulta_de_ACOMPH[Posto],$AP107)</f>
        <v>0</v>
      </c>
      <c r="AT107">
        <f ca="1">SUMIFS(Tabela_Consulta_de_ACOMPH[Vaz_nat],Tabela_Consulta_de_ACOMPH[Data],AT$3,Tabela_Consulta_de_ACOMPH[Posto],$AP107)</f>
        <v>0</v>
      </c>
      <c r="AU107">
        <f ca="1">SUMIFS(Tabela_Consulta_de_ACOMPH[Vaz_nat],Tabela_Consulta_de_ACOMPH[Data],AU$3,Tabela_Consulta_de_ACOMPH[Posto],$AP107)</f>
        <v>0</v>
      </c>
      <c r="AV107">
        <f ca="1">SUMIFS(Tabela_Consulta_de_ACOMPH[Vaz_nat],Tabela_Consulta_de_ACOMPH[Data],AV$3,Tabela_Consulta_de_ACOMPH[Posto],$AP107)</f>
        <v>0</v>
      </c>
      <c r="AW107">
        <f ca="1">SUMIFS(Tabela_Consulta_de_ACOMPH[Vaz_nat],Tabela_Consulta_de_ACOMPH[Data],AW$3,Tabela_Consulta_de_ACOMPH[Posto],$AP107)</f>
        <v>0</v>
      </c>
      <c r="AX107">
        <f ca="1">SUMIFS(Tabela_Consulta_de_ACOMPH[Vaz_nat],Tabela_Consulta_de_ACOMPH[Data],AX$3,Tabela_Consulta_de_ACOMPH[Posto],$AP107)</f>
        <v>0</v>
      </c>
      <c r="AY107">
        <f ca="1">SUMIFS(Tabela_Consulta_de_ACOMPH[Vaz_nat],Tabela_Consulta_de_ACOMPH[Data],AY$3,Tabela_Consulta_de_ACOMPH[Posto],$AP107)</f>
        <v>0</v>
      </c>
      <c r="AZ107">
        <f ca="1">SUMIFS(Tabela_Consulta_de_ACOMPH[Vaz_nat],Tabela_Consulta_de_ACOMPH[Data],AZ$3,Tabela_Consulta_de_ACOMPH[Posto],$AP107)</f>
        <v>0</v>
      </c>
      <c r="BA107">
        <f ca="1">SUMIFS(Tabela_Consulta_de_ACOMPH[Vaz_nat],Tabela_Consulta_de_ACOMPH[Data],BA$3,Tabela_Consulta_de_ACOMPH[Posto],$AP107)</f>
        <v>0</v>
      </c>
      <c r="BB107">
        <f ca="1">SUMIFS(Tabela_Consulta_de_ACOMPH[Vaz_nat],Tabela_Consulta_de_ACOMPH[Data],BB$3,Tabela_Consulta_de_ACOMPH[Posto],$AP107)</f>
        <v>0</v>
      </c>
      <c r="BC107">
        <f ca="1">SUMIFS(Tabela_Consulta_de_ACOMPH[Vaz_nat],Tabela_Consulta_de_ACOMPH[Data],BC$3,Tabela_Consulta_de_ACOMPH[Posto],$AP107)</f>
        <v>0</v>
      </c>
      <c r="BE107">
        <v>104</v>
      </c>
      <c r="BG107">
        <f ca="1">SUMIFS(Tabela_Consulta_RDH[Column3],Tabela_Consulta_RDH[Column1],BG$3,Tabela_Consulta_RDH[Column2],$BE107)</f>
        <v>0</v>
      </c>
      <c r="BH107">
        <f ca="1">SUMIFS(Tabela_Consulta_RDH[Column3],Tabela_Consulta_RDH[Column1],BH$3,Tabela_Consulta_RDH[Column2],$BE107)</f>
        <v>0</v>
      </c>
      <c r="BI107">
        <f ca="1">SUMIFS(Tabela_Consulta_RDH[Column3],Tabela_Consulta_RDH[Column1],BI$3,Tabela_Consulta_RDH[Column2],$BE107)</f>
        <v>0</v>
      </c>
      <c r="BJ107">
        <f ca="1">SUMIFS(Tabela_Consulta_RDH[Column3],Tabela_Consulta_RDH[Column1],BJ$3,Tabela_Consulta_RDH[Column2],$BE107)</f>
        <v>0</v>
      </c>
      <c r="BK107">
        <f ca="1">SUMIFS(Tabela_Consulta_RDH[Column3],Tabela_Consulta_RDH[Column1],BK$3,Tabela_Consulta_RDH[Column2],$BE107)</f>
        <v>0</v>
      </c>
      <c r="BL107">
        <f ca="1">SUMIFS(Tabela_Consulta_RDH[Column3],Tabela_Consulta_RDH[Column1],BL$3,Tabela_Consulta_RDH[Column2],$BE107)</f>
        <v>0</v>
      </c>
      <c r="BM107">
        <f ca="1">SUMIFS(Tabela_Consulta_RDH[Column3],Tabela_Consulta_RDH[Column1],BM$3,Tabela_Consulta_RDH[Column2],$BE107)</f>
        <v>0</v>
      </c>
      <c r="BN107">
        <f ca="1">SUMIFS(Tabela_Consulta_RDH[Column3],Tabela_Consulta_RDH[Column1],BN$3,Tabela_Consulta_RDH[Column2],$BE107)</f>
        <v>0</v>
      </c>
      <c r="BO107">
        <f ca="1">SUMIFS(Tabela_Consulta_RDH[Column3],Tabela_Consulta_RDH[Column1],BO$3,Tabela_Consulta_RDH[Column2],$BE107)</f>
        <v>0</v>
      </c>
      <c r="BP107">
        <f ca="1">SUMIFS(Tabela_Consulta_RDH[Column3],Tabela_Consulta_RDH[Column1],BP$3,Tabela_Consulta_RDH[Column2],$BE107)</f>
        <v>0</v>
      </c>
      <c r="BQ107">
        <f ca="1">SUMIFS(Tabela_Consulta_RDH[Column3],Tabela_Consulta_RDH[Column1],BQ$3,Tabela_Consulta_RDH[Column2],$BE107)</f>
        <v>0</v>
      </c>
      <c r="BR107">
        <f ca="1">SUMIFS(Tabela_Consulta_RDH[Column3],Tabela_Consulta_RDH[Column1],BR$3,Tabela_Consulta_RDH[Column2],$BE107)</f>
        <v>0</v>
      </c>
    </row>
    <row r="108" spans="35:70" x14ac:dyDescent="0.25">
      <c r="AI108" s="406"/>
      <c r="AN108" s="406"/>
      <c r="AP108">
        <v>105</v>
      </c>
      <c r="AR108">
        <f ca="1">SUMIFS(Tabela_Consulta_de_ACOMPH[Vaz_nat],Tabela_Consulta_de_ACOMPH[Data],AR$3,Tabela_Consulta_de_ACOMPH[Posto],$AP108)</f>
        <v>0</v>
      </c>
      <c r="AS108">
        <f ca="1">SUMIFS(Tabela_Consulta_de_ACOMPH[Vaz_nat],Tabela_Consulta_de_ACOMPH[Data],AS$3,Tabela_Consulta_de_ACOMPH[Posto],$AP108)</f>
        <v>0</v>
      </c>
      <c r="AT108">
        <f ca="1">SUMIFS(Tabela_Consulta_de_ACOMPH[Vaz_nat],Tabela_Consulta_de_ACOMPH[Data],AT$3,Tabela_Consulta_de_ACOMPH[Posto],$AP108)</f>
        <v>0</v>
      </c>
      <c r="AU108">
        <f ca="1">SUMIFS(Tabela_Consulta_de_ACOMPH[Vaz_nat],Tabela_Consulta_de_ACOMPH[Data],AU$3,Tabela_Consulta_de_ACOMPH[Posto],$AP108)</f>
        <v>0</v>
      </c>
      <c r="AV108">
        <f ca="1">SUMIFS(Tabela_Consulta_de_ACOMPH[Vaz_nat],Tabela_Consulta_de_ACOMPH[Data],AV$3,Tabela_Consulta_de_ACOMPH[Posto],$AP108)</f>
        <v>0</v>
      </c>
      <c r="AW108">
        <f ca="1">SUMIFS(Tabela_Consulta_de_ACOMPH[Vaz_nat],Tabela_Consulta_de_ACOMPH[Data],AW$3,Tabela_Consulta_de_ACOMPH[Posto],$AP108)</f>
        <v>0</v>
      </c>
      <c r="AX108">
        <f ca="1">SUMIFS(Tabela_Consulta_de_ACOMPH[Vaz_nat],Tabela_Consulta_de_ACOMPH[Data],AX$3,Tabela_Consulta_de_ACOMPH[Posto],$AP108)</f>
        <v>0</v>
      </c>
      <c r="AY108">
        <f ca="1">SUMIFS(Tabela_Consulta_de_ACOMPH[Vaz_nat],Tabela_Consulta_de_ACOMPH[Data],AY$3,Tabela_Consulta_de_ACOMPH[Posto],$AP108)</f>
        <v>0</v>
      </c>
      <c r="AZ108">
        <f ca="1">SUMIFS(Tabela_Consulta_de_ACOMPH[Vaz_nat],Tabela_Consulta_de_ACOMPH[Data],AZ$3,Tabela_Consulta_de_ACOMPH[Posto],$AP108)</f>
        <v>0</v>
      </c>
      <c r="BA108">
        <f ca="1">SUMIFS(Tabela_Consulta_de_ACOMPH[Vaz_nat],Tabela_Consulta_de_ACOMPH[Data],BA$3,Tabela_Consulta_de_ACOMPH[Posto],$AP108)</f>
        <v>0</v>
      </c>
      <c r="BB108">
        <f ca="1">SUMIFS(Tabela_Consulta_de_ACOMPH[Vaz_nat],Tabela_Consulta_de_ACOMPH[Data],BB$3,Tabela_Consulta_de_ACOMPH[Posto],$AP108)</f>
        <v>0</v>
      </c>
      <c r="BC108">
        <f ca="1">SUMIFS(Tabela_Consulta_de_ACOMPH[Vaz_nat],Tabela_Consulta_de_ACOMPH[Data],BC$3,Tabela_Consulta_de_ACOMPH[Posto],$AP108)</f>
        <v>0</v>
      </c>
      <c r="BE108">
        <v>105</v>
      </c>
      <c r="BG108">
        <f ca="1">SUMIFS(Tabela_Consulta_RDH[Column3],Tabela_Consulta_RDH[Column1],BG$3,Tabela_Consulta_RDH[Column2],$BE108)</f>
        <v>0</v>
      </c>
      <c r="BH108">
        <f ca="1">SUMIFS(Tabela_Consulta_RDH[Column3],Tabela_Consulta_RDH[Column1],BH$3,Tabela_Consulta_RDH[Column2],$BE108)</f>
        <v>0</v>
      </c>
      <c r="BI108">
        <f ca="1">SUMIFS(Tabela_Consulta_RDH[Column3],Tabela_Consulta_RDH[Column1],BI$3,Tabela_Consulta_RDH[Column2],$BE108)</f>
        <v>0</v>
      </c>
      <c r="BJ108">
        <f ca="1">SUMIFS(Tabela_Consulta_RDH[Column3],Tabela_Consulta_RDH[Column1],BJ$3,Tabela_Consulta_RDH[Column2],$BE108)</f>
        <v>0</v>
      </c>
      <c r="BK108">
        <f ca="1">SUMIFS(Tabela_Consulta_RDH[Column3],Tabela_Consulta_RDH[Column1],BK$3,Tabela_Consulta_RDH[Column2],$BE108)</f>
        <v>0</v>
      </c>
      <c r="BL108">
        <f ca="1">SUMIFS(Tabela_Consulta_RDH[Column3],Tabela_Consulta_RDH[Column1],BL$3,Tabela_Consulta_RDH[Column2],$BE108)</f>
        <v>0</v>
      </c>
      <c r="BM108">
        <f ca="1">SUMIFS(Tabela_Consulta_RDH[Column3],Tabela_Consulta_RDH[Column1],BM$3,Tabela_Consulta_RDH[Column2],$BE108)</f>
        <v>0</v>
      </c>
      <c r="BN108">
        <f ca="1">SUMIFS(Tabela_Consulta_RDH[Column3],Tabela_Consulta_RDH[Column1],BN$3,Tabela_Consulta_RDH[Column2],$BE108)</f>
        <v>0</v>
      </c>
      <c r="BO108">
        <f ca="1">SUMIFS(Tabela_Consulta_RDH[Column3],Tabela_Consulta_RDH[Column1],BO$3,Tabela_Consulta_RDH[Column2],$BE108)</f>
        <v>0</v>
      </c>
      <c r="BP108">
        <f ca="1">SUMIFS(Tabela_Consulta_RDH[Column3],Tabela_Consulta_RDH[Column1],BP$3,Tabela_Consulta_RDH[Column2],$BE108)</f>
        <v>0</v>
      </c>
      <c r="BQ108">
        <f ca="1">SUMIFS(Tabela_Consulta_RDH[Column3],Tabela_Consulta_RDH[Column1],BQ$3,Tabela_Consulta_RDH[Column2],$BE108)</f>
        <v>0</v>
      </c>
      <c r="BR108">
        <f ca="1">SUMIFS(Tabela_Consulta_RDH[Column3],Tabela_Consulta_RDH[Column1],BR$3,Tabela_Consulta_RDH[Column2],$BE108)</f>
        <v>0</v>
      </c>
    </row>
    <row r="109" spans="35:70" x14ac:dyDescent="0.25">
      <c r="AI109" s="406"/>
      <c r="AN109" s="406"/>
      <c r="AP109">
        <v>106</v>
      </c>
      <c r="AR109">
        <f ca="1">SUMIFS(Tabela_Consulta_de_ACOMPH[Vaz_nat],Tabela_Consulta_de_ACOMPH[Data],AR$3,Tabela_Consulta_de_ACOMPH[Posto],$AP109)</f>
        <v>0</v>
      </c>
      <c r="AS109">
        <f ca="1">SUMIFS(Tabela_Consulta_de_ACOMPH[Vaz_nat],Tabela_Consulta_de_ACOMPH[Data],AS$3,Tabela_Consulta_de_ACOMPH[Posto],$AP109)</f>
        <v>0</v>
      </c>
      <c r="AT109">
        <f ca="1">SUMIFS(Tabela_Consulta_de_ACOMPH[Vaz_nat],Tabela_Consulta_de_ACOMPH[Data],AT$3,Tabela_Consulta_de_ACOMPH[Posto],$AP109)</f>
        <v>0</v>
      </c>
      <c r="AU109">
        <f ca="1">SUMIFS(Tabela_Consulta_de_ACOMPH[Vaz_nat],Tabela_Consulta_de_ACOMPH[Data],AU$3,Tabela_Consulta_de_ACOMPH[Posto],$AP109)</f>
        <v>0</v>
      </c>
      <c r="AV109">
        <f ca="1">SUMIFS(Tabela_Consulta_de_ACOMPH[Vaz_nat],Tabela_Consulta_de_ACOMPH[Data],AV$3,Tabela_Consulta_de_ACOMPH[Posto],$AP109)</f>
        <v>0</v>
      </c>
      <c r="AW109">
        <f ca="1">SUMIFS(Tabela_Consulta_de_ACOMPH[Vaz_nat],Tabela_Consulta_de_ACOMPH[Data],AW$3,Tabela_Consulta_de_ACOMPH[Posto],$AP109)</f>
        <v>0</v>
      </c>
      <c r="AX109">
        <f ca="1">SUMIFS(Tabela_Consulta_de_ACOMPH[Vaz_nat],Tabela_Consulta_de_ACOMPH[Data],AX$3,Tabela_Consulta_de_ACOMPH[Posto],$AP109)</f>
        <v>0</v>
      </c>
      <c r="AY109">
        <f ca="1">SUMIFS(Tabela_Consulta_de_ACOMPH[Vaz_nat],Tabela_Consulta_de_ACOMPH[Data],AY$3,Tabela_Consulta_de_ACOMPH[Posto],$AP109)</f>
        <v>0</v>
      </c>
      <c r="AZ109">
        <f ca="1">SUMIFS(Tabela_Consulta_de_ACOMPH[Vaz_nat],Tabela_Consulta_de_ACOMPH[Data],AZ$3,Tabela_Consulta_de_ACOMPH[Posto],$AP109)</f>
        <v>0</v>
      </c>
      <c r="BA109">
        <f ca="1">SUMIFS(Tabela_Consulta_de_ACOMPH[Vaz_nat],Tabela_Consulta_de_ACOMPH[Data],BA$3,Tabela_Consulta_de_ACOMPH[Posto],$AP109)</f>
        <v>0</v>
      </c>
      <c r="BB109">
        <f ca="1">SUMIFS(Tabela_Consulta_de_ACOMPH[Vaz_nat],Tabela_Consulta_de_ACOMPH[Data],BB$3,Tabela_Consulta_de_ACOMPH[Posto],$AP109)</f>
        <v>0</v>
      </c>
      <c r="BC109">
        <f ca="1">SUMIFS(Tabela_Consulta_de_ACOMPH[Vaz_nat],Tabela_Consulta_de_ACOMPH[Data],BC$3,Tabela_Consulta_de_ACOMPH[Posto],$AP109)</f>
        <v>0</v>
      </c>
      <c r="BE109">
        <v>106</v>
      </c>
      <c r="BG109">
        <f ca="1">SUMIFS(Tabela_Consulta_RDH[Column3],Tabela_Consulta_RDH[Column1],BG$3,Tabela_Consulta_RDH[Column2],$BE109)</f>
        <v>0</v>
      </c>
      <c r="BH109">
        <f ca="1">SUMIFS(Tabela_Consulta_RDH[Column3],Tabela_Consulta_RDH[Column1],BH$3,Tabela_Consulta_RDH[Column2],$BE109)</f>
        <v>0</v>
      </c>
      <c r="BI109">
        <f ca="1">SUMIFS(Tabela_Consulta_RDH[Column3],Tabela_Consulta_RDH[Column1],BI$3,Tabela_Consulta_RDH[Column2],$BE109)</f>
        <v>0</v>
      </c>
      <c r="BJ109">
        <f ca="1">SUMIFS(Tabela_Consulta_RDH[Column3],Tabela_Consulta_RDH[Column1],BJ$3,Tabela_Consulta_RDH[Column2],$BE109)</f>
        <v>0</v>
      </c>
      <c r="BK109">
        <f ca="1">SUMIFS(Tabela_Consulta_RDH[Column3],Tabela_Consulta_RDH[Column1],BK$3,Tabela_Consulta_RDH[Column2],$BE109)</f>
        <v>0</v>
      </c>
      <c r="BL109">
        <f ca="1">SUMIFS(Tabela_Consulta_RDH[Column3],Tabela_Consulta_RDH[Column1],BL$3,Tabela_Consulta_RDH[Column2],$BE109)</f>
        <v>0</v>
      </c>
      <c r="BM109">
        <f ca="1">SUMIFS(Tabela_Consulta_RDH[Column3],Tabela_Consulta_RDH[Column1],BM$3,Tabela_Consulta_RDH[Column2],$BE109)</f>
        <v>0</v>
      </c>
      <c r="BN109">
        <f ca="1">SUMIFS(Tabela_Consulta_RDH[Column3],Tabela_Consulta_RDH[Column1],BN$3,Tabela_Consulta_RDH[Column2],$BE109)</f>
        <v>0</v>
      </c>
      <c r="BO109">
        <f ca="1">SUMIFS(Tabela_Consulta_RDH[Column3],Tabela_Consulta_RDH[Column1],BO$3,Tabela_Consulta_RDH[Column2],$BE109)</f>
        <v>0</v>
      </c>
      <c r="BP109">
        <f ca="1">SUMIFS(Tabela_Consulta_RDH[Column3],Tabela_Consulta_RDH[Column1],BP$3,Tabela_Consulta_RDH[Column2],$BE109)</f>
        <v>0</v>
      </c>
      <c r="BQ109">
        <f ca="1">SUMIFS(Tabela_Consulta_RDH[Column3],Tabela_Consulta_RDH[Column1],BQ$3,Tabela_Consulta_RDH[Column2],$BE109)</f>
        <v>0</v>
      </c>
      <c r="BR109">
        <f ca="1">SUMIFS(Tabela_Consulta_RDH[Column3],Tabela_Consulta_RDH[Column1],BR$3,Tabela_Consulta_RDH[Column2],$BE109)</f>
        <v>0</v>
      </c>
    </row>
    <row r="110" spans="35:70" x14ac:dyDescent="0.25">
      <c r="AI110" s="406"/>
      <c r="AN110" s="406"/>
      <c r="AP110">
        <v>107</v>
      </c>
      <c r="AR110">
        <f ca="1">SUMIFS(Tabela_Consulta_de_ACOMPH[Vaz_nat],Tabela_Consulta_de_ACOMPH[Data],AR$3,Tabela_Consulta_de_ACOMPH[Posto],$AP110)</f>
        <v>0</v>
      </c>
      <c r="AS110">
        <f ca="1">SUMIFS(Tabela_Consulta_de_ACOMPH[Vaz_nat],Tabela_Consulta_de_ACOMPH[Data],AS$3,Tabela_Consulta_de_ACOMPH[Posto],$AP110)</f>
        <v>0</v>
      </c>
      <c r="AT110">
        <f ca="1">SUMIFS(Tabela_Consulta_de_ACOMPH[Vaz_nat],Tabela_Consulta_de_ACOMPH[Data],AT$3,Tabela_Consulta_de_ACOMPH[Posto],$AP110)</f>
        <v>0</v>
      </c>
      <c r="AU110">
        <f ca="1">SUMIFS(Tabela_Consulta_de_ACOMPH[Vaz_nat],Tabela_Consulta_de_ACOMPH[Data],AU$3,Tabela_Consulta_de_ACOMPH[Posto],$AP110)</f>
        <v>0</v>
      </c>
      <c r="AV110">
        <f ca="1">SUMIFS(Tabela_Consulta_de_ACOMPH[Vaz_nat],Tabela_Consulta_de_ACOMPH[Data],AV$3,Tabela_Consulta_de_ACOMPH[Posto],$AP110)</f>
        <v>0</v>
      </c>
      <c r="AW110">
        <f ca="1">SUMIFS(Tabela_Consulta_de_ACOMPH[Vaz_nat],Tabela_Consulta_de_ACOMPH[Data],AW$3,Tabela_Consulta_de_ACOMPH[Posto],$AP110)</f>
        <v>0</v>
      </c>
      <c r="AX110">
        <f ca="1">SUMIFS(Tabela_Consulta_de_ACOMPH[Vaz_nat],Tabela_Consulta_de_ACOMPH[Data],AX$3,Tabela_Consulta_de_ACOMPH[Posto],$AP110)</f>
        <v>0</v>
      </c>
      <c r="AY110">
        <f ca="1">SUMIFS(Tabela_Consulta_de_ACOMPH[Vaz_nat],Tabela_Consulta_de_ACOMPH[Data],AY$3,Tabela_Consulta_de_ACOMPH[Posto],$AP110)</f>
        <v>0</v>
      </c>
      <c r="AZ110">
        <f ca="1">SUMIFS(Tabela_Consulta_de_ACOMPH[Vaz_nat],Tabela_Consulta_de_ACOMPH[Data],AZ$3,Tabela_Consulta_de_ACOMPH[Posto],$AP110)</f>
        <v>0</v>
      </c>
      <c r="BA110">
        <f ca="1">SUMIFS(Tabela_Consulta_de_ACOMPH[Vaz_nat],Tabela_Consulta_de_ACOMPH[Data],BA$3,Tabela_Consulta_de_ACOMPH[Posto],$AP110)</f>
        <v>0</v>
      </c>
      <c r="BB110">
        <f ca="1">SUMIFS(Tabela_Consulta_de_ACOMPH[Vaz_nat],Tabela_Consulta_de_ACOMPH[Data],BB$3,Tabela_Consulta_de_ACOMPH[Posto],$AP110)</f>
        <v>0</v>
      </c>
      <c r="BC110">
        <f ca="1">SUMIFS(Tabela_Consulta_de_ACOMPH[Vaz_nat],Tabela_Consulta_de_ACOMPH[Data],BC$3,Tabela_Consulta_de_ACOMPH[Posto],$AP110)</f>
        <v>0</v>
      </c>
      <c r="BE110">
        <v>107</v>
      </c>
      <c r="BG110">
        <f ca="1">SUMIFS(Tabela_Consulta_RDH[Column3],Tabela_Consulta_RDH[Column1],BG$3,Tabela_Consulta_RDH[Column2],$BE110)</f>
        <v>0</v>
      </c>
      <c r="BH110">
        <f ca="1">SUMIFS(Tabela_Consulta_RDH[Column3],Tabela_Consulta_RDH[Column1],BH$3,Tabela_Consulta_RDH[Column2],$BE110)</f>
        <v>0</v>
      </c>
      <c r="BI110">
        <f ca="1">SUMIFS(Tabela_Consulta_RDH[Column3],Tabela_Consulta_RDH[Column1],BI$3,Tabela_Consulta_RDH[Column2],$BE110)</f>
        <v>0</v>
      </c>
      <c r="BJ110">
        <f ca="1">SUMIFS(Tabela_Consulta_RDH[Column3],Tabela_Consulta_RDH[Column1],BJ$3,Tabela_Consulta_RDH[Column2],$BE110)</f>
        <v>0</v>
      </c>
      <c r="BK110">
        <f ca="1">SUMIFS(Tabela_Consulta_RDH[Column3],Tabela_Consulta_RDH[Column1],BK$3,Tabela_Consulta_RDH[Column2],$BE110)</f>
        <v>0</v>
      </c>
      <c r="BL110">
        <f ca="1">SUMIFS(Tabela_Consulta_RDH[Column3],Tabela_Consulta_RDH[Column1],BL$3,Tabela_Consulta_RDH[Column2],$BE110)</f>
        <v>0</v>
      </c>
      <c r="BM110">
        <f ca="1">SUMIFS(Tabela_Consulta_RDH[Column3],Tabela_Consulta_RDH[Column1],BM$3,Tabela_Consulta_RDH[Column2],$BE110)</f>
        <v>0</v>
      </c>
      <c r="BN110">
        <f ca="1">SUMIFS(Tabela_Consulta_RDH[Column3],Tabela_Consulta_RDH[Column1],BN$3,Tabela_Consulta_RDH[Column2],$BE110)</f>
        <v>0</v>
      </c>
      <c r="BO110">
        <f ca="1">SUMIFS(Tabela_Consulta_RDH[Column3],Tabela_Consulta_RDH[Column1],BO$3,Tabela_Consulta_RDH[Column2],$BE110)</f>
        <v>0</v>
      </c>
      <c r="BP110">
        <f ca="1">SUMIFS(Tabela_Consulta_RDH[Column3],Tabela_Consulta_RDH[Column1],BP$3,Tabela_Consulta_RDH[Column2],$BE110)</f>
        <v>0</v>
      </c>
      <c r="BQ110">
        <f ca="1">SUMIFS(Tabela_Consulta_RDH[Column3],Tabela_Consulta_RDH[Column1],BQ$3,Tabela_Consulta_RDH[Column2],$BE110)</f>
        <v>0</v>
      </c>
      <c r="BR110">
        <f ca="1">SUMIFS(Tabela_Consulta_RDH[Column3],Tabela_Consulta_RDH[Column1],BR$3,Tabela_Consulta_RDH[Column2],$BE110)</f>
        <v>0</v>
      </c>
    </row>
    <row r="111" spans="35:70" x14ac:dyDescent="0.25">
      <c r="AI111" s="406"/>
      <c r="AN111" s="406"/>
      <c r="AP111">
        <v>108</v>
      </c>
      <c r="AR111">
        <f ca="1">SUMIFS(Tabela_Consulta_de_ACOMPH[Vaz_nat],Tabela_Consulta_de_ACOMPH[Data],AR$3,Tabela_Consulta_de_ACOMPH[Posto],$AP111)</f>
        <v>0</v>
      </c>
      <c r="AS111">
        <f ca="1">SUMIFS(Tabela_Consulta_de_ACOMPH[Vaz_nat],Tabela_Consulta_de_ACOMPH[Data],AS$3,Tabela_Consulta_de_ACOMPH[Posto],$AP111)</f>
        <v>0</v>
      </c>
      <c r="AT111">
        <f ca="1">SUMIFS(Tabela_Consulta_de_ACOMPH[Vaz_nat],Tabela_Consulta_de_ACOMPH[Data],AT$3,Tabela_Consulta_de_ACOMPH[Posto],$AP111)</f>
        <v>0</v>
      </c>
      <c r="AU111">
        <f ca="1">SUMIFS(Tabela_Consulta_de_ACOMPH[Vaz_nat],Tabela_Consulta_de_ACOMPH[Data],AU$3,Tabela_Consulta_de_ACOMPH[Posto],$AP111)</f>
        <v>0</v>
      </c>
      <c r="AV111">
        <f ca="1">SUMIFS(Tabela_Consulta_de_ACOMPH[Vaz_nat],Tabela_Consulta_de_ACOMPH[Data],AV$3,Tabela_Consulta_de_ACOMPH[Posto],$AP111)</f>
        <v>0</v>
      </c>
      <c r="AW111">
        <f ca="1">SUMIFS(Tabela_Consulta_de_ACOMPH[Vaz_nat],Tabela_Consulta_de_ACOMPH[Data],AW$3,Tabela_Consulta_de_ACOMPH[Posto],$AP111)</f>
        <v>0</v>
      </c>
      <c r="AX111">
        <f ca="1">SUMIFS(Tabela_Consulta_de_ACOMPH[Vaz_nat],Tabela_Consulta_de_ACOMPH[Data],AX$3,Tabela_Consulta_de_ACOMPH[Posto],$AP111)</f>
        <v>0</v>
      </c>
      <c r="AY111">
        <f ca="1">SUMIFS(Tabela_Consulta_de_ACOMPH[Vaz_nat],Tabela_Consulta_de_ACOMPH[Data],AY$3,Tabela_Consulta_de_ACOMPH[Posto],$AP111)</f>
        <v>0</v>
      </c>
      <c r="AZ111">
        <f ca="1">SUMIFS(Tabela_Consulta_de_ACOMPH[Vaz_nat],Tabela_Consulta_de_ACOMPH[Data],AZ$3,Tabela_Consulta_de_ACOMPH[Posto],$AP111)</f>
        <v>0</v>
      </c>
      <c r="BA111">
        <f ca="1">SUMIFS(Tabela_Consulta_de_ACOMPH[Vaz_nat],Tabela_Consulta_de_ACOMPH[Data],BA$3,Tabela_Consulta_de_ACOMPH[Posto],$AP111)</f>
        <v>0</v>
      </c>
      <c r="BB111">
        <f ca="1">SUMIFS(Tabela_Consulta_de_ACOMPH[Vaz_nat],Tabela_Consulta_de_ACOMPH[Data],BB$3,Tabela_Consulta_de_ACOMPH[Posto],$AP111)</f>
        <v>0</v>
      </c>
      <c r="BC111">
        <f ca="1">SUMIFS(Tabela_Consulta_de_ACOMPH[Vaz_nat],Tabela_Consulta_de_ACOMPH[Data],BC$3,Tabela_Consulta_de_ACOMPH[Posto],$AP111)</f>
        <v>0</v>
      </c>
      <c r="BE111">
        <v>108</v>
      </c>
      <c r="BG111">
        <f ca="1">SUMIFS(Tabela_Consulta_RDH[Column3],Tabela_Consulta_RDH[Column1],BG$3,Tabela_Consulta_RDH[Column2],$BE111)</f>
        <v>0</v>
      </c>
      <c r="BH111">
        <f ca="1">SUMIFS(Tabela_Consulta_RDH[Column3],Tabela_Consulta_RDH[Column1],BH$3,Tabela_Consulta_RDH[Column2],$BE111)</f>
        <v>0</v>
      </c>
      <c r="BI111">
        <f ca="1">SUMIFS(Tabela_Consulta_RDH[Column3],Tabela_Consulta_RDH[Column1],BI$3,Tabela_Consulta_RDH[Column2],$BE111)</f>
        <v>0</v>
      </c>
      <c r="BJ111">
        <f ca="1">SUMIFS(Tabela_Consulta_RDH[Column3],Tabela_Consulta_RDH[Column1],BJ$3,Tabela_Consulta_RDH[Column2],$BE111)</f>
        <v>0</v>
      </c>
      <c r="BK111">
        <f ca="1">SUMIFS(Tabela_Consulta_RDH[Column3],Tabela_Consulta_RDH[Column1],BK$3,Tabela_Consulta_RDH[Column2],$BE111)</f>
        <v>0</v>
      </c>
      <c r="BL111">
        <f ca="1">SUMIFS(Tabela_Consulta_RDH[Column3],Tabela_Consulta_RDH[Column1],BL$3,Tabela_Consulta_RDH[Column2],$BE111)</f>
        <v>0</v>
      </c>
      <c r="BM111">
        <f ca="1">SUMIFS(Tabela_Consulta_RDH[Column3],Tabela_Consulta_RDH[Column1],BM$3,Tabela_Consulta_RDH[Column2],$BE111)</f>
        <v>0</v>
      </c>
      <c r="BN111">
        <f ca="1">SUMIFS(Tabela_Consulta_RDH[Column3],Tabela_Consulta_RDH[Column1],BN$3,Tabela_Consulta_RDH[Column2],$BE111)</f>
        <v>0</v>
      </c>
      <c r="BO111">
        <f ca="1">SUMIFS(Tabela_Consulta_RDH[Column3],Tabela_Consulta_RDH[Column1],BO$3,Tabela_Consulta_RDH[Column2],$BE111)</f>
        <v>0</v>
      </c>
      <c r="BP111">
        <f ca="1">SUMIFS(Tabela_Consulta_RDH[Column3],Tabela_Consulta_RDH[Column1],BP$3,Tabela_Consulta_RDH[Column2],$BE111)</f>
        <v>0</v>
      </c>
      <c r="BQ111">
        <f ca="1">SUMIFS(Tabela_Consulta_RDH[Column3],Tabela_Consulta_RDH[Column1],BQ$3,Tabela_Consulta_RDH[Column2],$BE111)</f>
        <v>0</v>
      </c>
      <c r="BR111">
        <f ca="1">SUMIFS(Tabela_Consulta_RDH[Column3],Tabela_Consulta_RDH[Column1],BR$3,Tabela_Consulta_RDH[Column2],$BE111)</f>
        <v>0</v>
      </c>
    </row>
    <row r="112" spans="35:70" x14ac:dyDescent="0.25">
      <c r="AI112" s="406"/>
      <c r="AN112" s="406"/>
      <c r="AP112">
        <v>109</v>
      </c>
      <c r="AR112">
        <f ca="1">SUMIFS(Tabela_Consulta_de_ACOMPH[Vaz_nat],Tabela_Consulta_de_ACOMPH[Data],AR$3,Tabela_Consulta_de_ACOMPH[Posto],$AP112)</f>
        <v>0</v>
      </c>
      <c r="AS112">
        <f ca="1">SUMIFS(Tabela_Consulta_de_ACOMPH[Vaz_nat],Tabela_Consulta_de_ACOMPH[Data],AS$3,Tabela_Consulta_de_ACOMPH[Posto],$AP112)</f>
        <v>0</v>
      </c>
      <c r="AT112">
        <f ca="1">SUMIFS(Tabela_Consulta_de_ACOMPH[Vaz_nat],Tabela_Consulta_de_ACOMPH[Data],AT$3,Tabela_Consulta_de_ACOMPH[Posto],$AP112)</f>
        <v>0</v>
      </c>
      <c r="AU112">
        <f ca="1">SUMIFS(Tabela_Consulta_de_ACOMPH[Vaz_nat],Tabela_Consulta_de_ACOMPH[Data],AU$3,Tabela_Consulta_de_ACOMPH[Posto],$AP112)</f>
        <v>0</v>
      </c>
      <c r="AV112">
        <f ca="1">SUMIFS(Tabela_Consulta_de_ACOMPH[Vaz_nat],Tabela_Consulta_de_ACOMPH[Data],AV$3,Tabela_Consulta_de_ACOMPH[Posto],$AP112)</f>
        <v>0</v>
      </c>
      <c r="AW112">
        <f ca="1">SUMIFS(Tabela_Consulta_de_ACOMPH[Vaz_nat],Tabela_Consulta_de_ACOMPH[Data],AW$3,Tabela_Consulta_de_ACOMPH[Posto],$AP112)</f>
        <v>0</v>
      </c>
      <c r="AX112">
        <f ca="1">SUMIFS(Tabela_Consulta_de_ACOMPH[Vaz_nat],Tabela_Consulta_de_ACOMPH[Data],AX$3,Tabela_Consulta_de_ACOMPH[Posto],$AP112)</f>
        <v>0</v>
      </c>
      <c r="AY112">
        <f ca="1">SUMIFS(Tabela_Consulta_de_ACOMPH[Vaz_nat],Tabela_Consulta_de_ACOMPH[Data],AY$3,Tabela_Consulta_de_ACOMPH[Posto],$AP112)</f>
        <v>0</v>
      </c>
      <c r="AZ112">
        <f ca="1">SUMIFS(Tabela_Consulta_de_ACOMPH[Vaz_nat],Tabela_Consulta_de_ACOMPH[Data],AZ$3,Tabela_Consulta_de_ACOMPH[Posto],$AP112)</f>
        <v>0</v>
      </c>
      <c r="BA112">
        <f ca="1">SUMIFS(Tabela_Consulta_de_ACOMPH[Vaz_nat],Tabela_Consulta_de_ACOMPH[Data],BA$3,Tabela_Consulta_de_ACOMPH[Posto],$AP112)</f>
        <v>0</v>
      </c>
      <c r="BB112">
        <f ca="1">SUMIFS(Tabela_Consulta_de_ACOMPH[Vaz_nat],Tabela_Consulta_de_ACOMPH[Data],BB$3,Tabela_Consulta_de_ACOMPH[Posto],$AP112)</f>
        <v>0</v>
      </c>
      <c r="BC112">
        <f ca="1">SUMIFS(Tabela_Consulta_de_ACOMPH[Vaz_nat],Tabela_Consulta_de_ACOMPH[Data],BC$3,Tabela_Consulta_de_ACOMPH[Posto],$AP112)</f>
        <v>0</v>
      </c>
      <c r="BE112">
        <v>109</v>
      </c>
      <c r="BG112">
        <f ca="1">SUMIFS(Tabela_Consulta_RDH[Column3],Tabela_Consulta_RDH[Column1],BG$3,Tabela_Consulta_RDH[Column2],$BE112)</f>
        <v>0</v>
      </c>
      <c r="BH112">
        <f ca="1">SUMIFS(Tabela_Consulta_RDH[Column3],Tabela_Consulta_RDH[Column1],BH$3,Tabela_Consulta_RDH[Column2],$BE112)</f>
        <v>0</v>
      </c>
      <c r="BI112">
        <f ca="1">SUMIFS(Tabela_Consulta_RDH[Column3],Tabela_Consulta_RDH[Column1],BI$3,Tabela_Consulta_RDH[Column2],$BE112)</f>
        <v>0</v>
      </c>
      <c r="BJ112">
        <f ca="1">SUMIFS(Tabela_Consulta_RDH[Column3],Tabela_Consulta_RDH[Column1],BJ$3,Tabela_Consulta_RDH[Column2],$BE112)</f>
        <v>0</v>
      </c>
      <c r="BK112">
        <f ca="1">SUMIFS(Tabela_Consulta_RDH[Column3],Tabela_Consulta_RDH[Column1],BK$3,Tabela_Consulta_RDH[Column2],$BE112)</f>
        <v>0</v>
      </c>
      <c r="BL112">
        <f ca="1">SUMIFS(Tabela_Consulta_RDH[Column3],Tabela_Consulta_RDH[Column1],BL$3,Tabela_Consulta_RDH[Column2],$BE112)</f>
        <v>0</v>
      </c>
      <c r="BM112">
        <f ca="1">SUMIFS(Tabela_Consulta_RDH[Column3],Tabela_Consulta_RDH[Column1],BM$3,Tabela_Consulta_RDH[Column2],$BE112)</f>
        <v>0</v>
      </c>
      <c r="BN112">
        <f ca="1">SUMIFS(Tabela_Consulta_RDH[Column3],Tabela_Consulta_RDH[Column1],BN$3,Tabela_Consulta_RDH[Column2],$BE112)</f>
        <v>0</v>
      </c>
      <c r="BO112">
        <f ca="1">SUMIFS(Tabela_Consulta_RDH[Column3],Tabela_Consulta_RDH[Column1],BO$3,Tabela_Consulta_RDH[Column2],$BE112)</f>
        <v>0</v>
      </c>
      <c r="BP112">
        <f ca="1">SUMIFS(Tabela_Consulta_RDH[Column3],Tabela_Consulta_RDH[Column1],BP$3,Tabela_Consulta_RDH[Column2],$BE112)</f>
        <v>0</v>
      </c>
      <c r="BQ112">
        <f ca="1">SUMIFS(Tabela_Consulta_RDH[Column3],Tabela_Consulta_RDH[Column1],BQ$3,Tabela_Consulta_RDH[Column2],$BE112)</f>
        <v>0</v>
      </c>
      <c r="BR112">
        <f ca="1">SUMIFS(Tabela_Consulta_RDH[Column3],Tabela_Consulta_RDH[Column1],BR$3,Tabela_Consulta_RDH[Column2],$BE112)</f>
        <v>0</v>
      </c>
    </row>
    <row r="113" spans="35:70" x14ac:dyDescent="0.25">
      <c r="AI113" s="406"/>
      <c r="AN113" s="406"/>
      <c r="AP113">
        <v>110</v>
      </c>
      <c r="AR113">
        <f ca="1">SUMIFS(Tabela_Consulta_de_ACOMPH[Vaz_nat],Tabela_Consulta_de_ACOMPH[Data],AR$3,Tabela_Consulta_de_ACOMPH[Posto],$AP113)</f>
        <v>0</v>
      </c>
      <c r="AS113">
        <f ca="1">SUMIFS(Tabela_Consulta_de_ACOMPH[Vaz_nat],Tabela_Consulta_de_ACOMPH[Data],AS$3,Tabela_Consulta_de_ACOMPH[Posto],$AP113)</f>
        <v>0</v>
      </c>
      <c r="AT113">
        <f ca="1">SUMIFS(Tabela_Consulta_de_ACOMPH[Vaz_nat],Tabela_Consulta_de_ACOMPH[Data],AT$3,Tabela_Consulta_de_ACOMPH[Posto],$AP113)</f>
        <v>0</v>
      </c>
      <c r="AU113">
        <f ca="1">SUMIFS(Tabela_Consulta_de_ACOMPH[Vaz_nat],Tabela_Consulta_de_ACOMPH[Data],AU$3,Tabela_Consulta_de_ACOMPH[Posto],$AP113)</f>
        <v>0</v>
      </c>
      <c r="AV113">
        <f ca="1">SUMIFS(Tabela_Consulta_de_ACOMPH[Vaz_nat],Tabela_Consulta_de_ACOMPH[Data],AV$3,Tabela_Consulta_de_ACOMPH[Posto],$AP113)</f>
        <v>0</v>
      </c>
      <c r="AW113">
        <f ca="1">SUMIFS(Tabela_Consulta_de_ACOMPH[Vaz_nat],Tabela_Consulta_de_ACOMPH[Data],AW$3,Tabela_Consulta_de_ACOMPH[Posto],$AP113)</f>
        <v>0</v>
      </c>
      <c r="AX113">
        <f ca="1">SUMIFS(Tabela_Consulta_de_ACOMPH[Vaz_nat],Tabela_Consulta_de_ACOMPH[Data],AX$3,Tabela_Consulta_de_ACOMPH[Posto],$AP113)</f>
        <v>0</v>
      </c>
      <c r="AY113">
        <f ca="1">SUMIFS(Tabela_Consulta_de_ACOMPH[Vaz_nat],Tabela_Consulta_de_ACOMPH[Data],AY$3,Tabela_Consulta_de_ACOMPH[Posto],$AP113)</f>
        <v>0</v>
      </c>
      <c r="AZ113">
        <f ca="1">SUMIFS(Tabela_Consulta_de_ACOMPH[Vaz_nat],Tabela_Consulta_de_ACOMPH[Data],AZ$3,Tabela_Consulta_de_ACOMPH[Posto],$AP113)</f>
        <v>0</v>
      </c>
      <c r="BA113">
        <f ca="1">SUMIFS(Tabela_Consulta_de_ACOMPH[Vaz_nat],Tabela_Consulta_de_ACOMPH[Data],BA$3,Tabela_Consulta_de_ACOMPH[Posto],$AP113)</f>
        <v>0</v>
      </c>
      <c r="BB113">
        <f ca="1">SUMIFS(Tabela_Consulta_de_ACOMPH[Vaz_nat],Tabela_Consulta_de_ACOMPH[Data],BB$3,Tabela_Consulta_de_ACOMPH[Posto],$AP113)</f>
        <v>0</v>
      </c>
      <c r="BC113">
        <f ca="1">SUMIFS(Tabela_Consulta_de_ACOMPH[Vaz_nat],Tabela_Consulta_de_ACOMPH[Data],BC$3,Tabela_Consulta_de_ACOMPH[Posto],$AP113)</f>
        <v>0</v>
      </c>
      <c r="BE113">
        <v>110</v>
      </c>
      <c r="BG113">
        <f ca="1">SUMIFS(Tabela_Consulta_RDH[Column3],Tabela_Consulta_RDH[Column1],BG$3,Tabela_Consulta_RDH[Column2],$BE113)</f>
        <v>0</v>
      </c>
      <c r="BH113">
        <f ca="1">SUMIFS(Tabela_Consulta_RDH[Column3],Tabela_Consulta_RDH[Column1],BH$3,Tabela_Consulta_RDH[Column2],$BE113)</f>
        <v>0</v>
      </c>
      <c r="BI113">
        <f ca="1">SUMIFS(Tabela_Consulta_RDH[Column3],Tabela_Consulta_RDH[Column1],BI$3,Tabela_Consulta_RDH[Column2],$BE113)</f>
        <v>0</v>
      </c>
      <c r="BJ113">
        <f ca="1">SUMIFS(Tabela_Consulta_RDH[Column3],Tabela_Consulta_RDH[Column1],BJ$3,Tabela_Consulta_RDH[Column2],$BE113)</f>
        <v>0</v>
      </c>
      <c r="BK113">
        <f ca="1">SUMIFS(Tabela_Consulta_RDH[Column3],Tabela_Consulta_RDH[Column1],BK$3,Tabela_Consulta_RDH[Column2],$BE113)</f>
        <v>0</v>
      </c>
      <c r="BL113">
        <f ca="1">SUMIFS(Tabela_Consulta_RDH[Column3],Tabela_Consulta_RDH[Column1],BL$3,Tabela_Consulta_RDH[Column2],$BE113)</f>
        <v>0</v>
      </c>
      <c r="BM113">
        <f ca="1">SUMIFS(Tabela_Consulta_RDH[Column3],Tabela_Consulta_RDH[Column1],BM$3,Tabela_Consulta_RDH[Column2],$BE113)</f>
        <v>0</v>
      </c>
      <c r="BN113">
        <f ca="1">SUMIFS(Tabela_Consulta_RDH[Column3],Tabela_Consulta_RDH[Column1],BN$3,Tabela_Consulta_RDH[Column2],$BE113)</f>
        <v>0</v>
      </c>
      <c r="BO113">
        <f ca="1">SUMIFS(Tabela_Consulta_RDH[Column3],Tabela_Consulta_RDH[Column1],BO$3,Tabela_Consulta_RDH[Column2],$BE113)</f>
        <v>0</v>
      </c>
      <c r="BP113">
        <f ca="1">SUMIFS(Tabela_Consulta_RDH[Column3],Tabela_Consulta_RDH[Column1],BP$3,Tabela_Consulta_RDH[Column2],$BE113)</f>
        <v>0</v>
      </c>
      <c r="BQ113">
        <f ca="1">SUMIFS(Tabela_Consulta_RDH[Column3],Tabela_Consulta_RDH[Column1],BQ$3,Tabela_Consulta_RDH[Column2],$BE113)</f>
        <v>0</v>
      </c>
      <c r="BR113">
        <f ca="1">SUMIFS(Tabela_Consulta_RDH[Column3],Tabela_Consulta_RDH[Column1],BR$3,Tabela_Consulta_RDH[Column2],$BE113)</f>
        <v>0</v>
      </c>
    </row>
    <row r="114" spans="35:70" x14ac:dyDescent="0.25">
      <c r="AI114" s="406"/>
      <c r="AN114" s="406"/>
      <c r="AP114">
        <v>111</v>
      </c>
      <c r="AR114">
        <f ca="1">SUMIFS(Tabela_Consulta_de_ACOMPH[Vaz_nat],Tabela_Consulta_de_ACOMPH[Data],AR$3,Tabela_Consulta_de_ACOMPH[Posto],$AP114)</f>
        <v>0</v>
      </c>
      <c r="AS114">
        <f ca="1">SUMIFS(Tabela_Consulta_de_ACOMPH[Vaz_nat],Tabela_Consulta_de_ACOMPH[Data],AS$3,Tabela_Consulta_de_ACOMPH[Posto],$AP114)</f>
        <v>0</v>
      </c>
      <c r="AT114">
        <f ca="1">SUMIFS(Tabela_Consulta_de_ACOMPH[Vaz_nat],Tabela_Consulta_de_ACOMPH[Data],AT$3,Tabela_Consulta_de_ACOMPH[Posto],$AP114)</f>
        <v>0</v>
      </c>
      <c r="AU114">
        <f ca="1">SUMIFS(Tabela_Consulta_de_ACOMPH[Vaz_nat],Tabela_Consulta_de_ACOMPH[Data],AU$3,Tabela_Consulta_de_ACOMPH[Posto],$AP114)</f>
        <v>0</v>
      </c>
      <c r="AV114">
        <f ca="1">SUMIFS(Tabela_Consulta_de_ACOMPH[Vaz_nat],Tabela_Consulta_de_ACOMPH[Data],AV$3,Tabela_Consulta_de_ACOMPH[Posto],$AP114)</f>
        <v>0</v>
      </c>
      <c r="AW114">
        <f ca="1">SUMIFS(Tabela_Consulta_de_ACOMPH[Vaz_nat],Tabela_Consulta_de_ACOMPH[Data],AW$3,Tabela_Consulta_de_ACOMPH[Posto],$AP114)</f>
        <v>0</v>
      </c>
      <c r="AX114">
        <f ca="1">SUMIFS(Tabela_Consulta_de_ACOMPH[Vaz_nat],Tabela_Consulta_de_ACOMPH[Data],AX$3,Tabela_Consulta_de_ACOMPH[Posto],$AP114)</f>
        <v>0</v>
      </c>
      <c r="AY114">
        <f ca="1">SUMIFS(Tabela_Consulta_de_ACOMPH[Vaz_nat],Tabela_Consulta_de_ACOMPH[Data],AY$3,Tabela_Consulta_de_ACOMPH[Posto],$AP114)</f>
        <v>0</v>
      </c>
      <c r="AZ114">
        <f ca="1">SUMIFS(Tabela_Consulta_de_ACOMPH[Vaz_nat],Tabela_Consulta_de_ACOMPH[Data],AZ$3,Tabela_Consulta_de_ACOMPH[Posto],$AP114)</f>
        <v>0</v>
      </c>
      <c r="BA114">
        <f ca="1">SUMIFS(Tabela_Consulta_de_ACOMPH[Vaz_nat],Tabela_Consulta_de_ACOMPH[Data],BA$3,Tabela_Consulta_de_ACOMPH[Posto],$AP114)</f>
        <v>0</v>
      </c>
      <c r="BB114">
        <f ca="1">SUMIFS(Tabela_Consulta_de_ACOMPH[Vaz_nat],Tabela_Consulta_de_ACOMPH[Data],BB$3,Tabela_Consulta_de_ACOMPH[Posto],$AP114)</f>
        <v>0</v>
      </c>
      <c r="BC114">
        <f ca="1">SUMIFS(Tabela_Consulta_de_ACOMPH[Vaz_nat],Tabela_Consulta_de_ACOMPH[Data],BC$3,Tabela_Consulta_de_ACOMPH[Posto],$AP114)</f>
        <v>0</v>
      </c>
      <c r="BE114">
        <v>111</v>
      </c>
      <c r="BG114">
        <f ca="1">SUMIFS(Tabela_Consulta_RDH[Column3],Tabela_Consulta_RDH[Column1],BG$3,Tabela_Consulta_RDH[Column2],$BE114)</f>
        <v>0</v>
      </c>
      <c r="BH114">
        <f ca="1">SUMIFS(Tabela_Consulta_RDH[Column3],Tabela_Consulta_RDH[Column1],BH$3,Tabela_Consulta_RDH[Column2],$BE114)</f>
        <v>0</v>
      </c>
      <c r="BI114">
        <f ca="1">SUMIFS(Tabela_Consulta_RDH[Column3],Tabela_Consulta_RDH[Column1],BI$3,Tabela_Consulta_RDH[Column2],$BE114)</f>
        <v>0</v>
      </c>
      <c r="BJ114">
        <f ca="1">SUMIFS(Tabela_Consulta_RDH[Column3],Tabela_Consulta_RDH[Column1],BJ$3,Tabela_Consulta_RDH[Column2],$BE114)</f>
        <v>0</v>
      </c>
      <c r="BK114">
        <f ca="1">SUMIFS(Tabela_Consulta_RDH[Column3],Tabela_Consulta_RDH[Column1],BK$3,Tabela_Consulta_RDH[Column2],$BE114)</f>
        <v>0</v>
      </c>
      <c r="BL114">
        <f ca="1">SUMIFS(Tabela_Consulta_RDH[Column3],Tabela_Consulta_RDH[Column1],BL$3,Tabela_Consulta_RDH[Column2],$BE114)</f>
        <v>0</v>
      </c>
      <c r="BM114">
        <f ca="1">SUMIFS(Tabela_Consulta_RDH[Column3],Tabela_Consulta_RDH[Column1],BM$3,Tabela_Consulta_RDH[Column2],$BE114)</f>
        <v>0</v>
      </c>
      <c r="BN114">
        <f ca="1">SUMIFS(Tabela_Consulta_RDH[Column3],Tabela_Consulta_RDH[Column1],BN$3,Tabela_Consulta_RDH[Column2],$BE114)</f>
        <v>0</v>
      </c>
      <c r="BO114">
        <f ca="1">SUMIFS(Tabela_Consulta_RDH[Column3],Tabela_Consulta_RDH[Column1],BO$3,Tabela_Consulta_RDH[Column2],$BE114)</f>
        <v>0</v>
      </c>
      <c r="BP114">
        <f ca="1">SUMIFS(Tabela_Consulta_RDH[Column3],Tabela_Consulta_RDH[Column1],BP$3,Tabela_Consulta_RDH[Column2],$BE114)</f>
        <v>0</v>
      </c>
      <c r="BQ114">
        <f ca="1">SUMIFS(Tabela_Consulta_RDH[Column3],Tabela_Consulta_RDH[Column1],BQ$3,Tabela_Consulta_RDH[Column2],$BE114)</f>
        <v>0</v>
      </c>
      <c r="BR114">
        <f ca="1">SUMIFS(Tabela_Consulta_RDH[Column3],Tabela_Consulta_RDH[Column1],BR$3,Tabela_Consulta_RDH[Column2],$BE114)</f>
        <v>0</v>
      </c>
    </row>
    <row r="115" spans="35:70" x14ac:dyDescent="0.25">
      <c r="AI115" s="406"/>
      <c r="AN115" s="406"/>
      <c r="AP115">
        <v>112</v>
      </c>
      <c r="AR115">
        <f ca="1">SUMIFS(Tabela_Consulta_de_ACOMPH[Vaz_nat],Tabela_Consulta_de_ACOMPH[Data],AR$3,Tabela_Consulta_de_ACOMPH[Posto],$AP115)</f>
        <v>0</v>
      </c>
      <c r="AS115">
        <f ca="1">SUMIFS(Tabela_Consulta_de_ACOMPH[Vaz_nat],Tabela_Consulta_de_ACOMPH[Data],AS$3,Tabela_Consulta_de_ACOMPH[Posto],$AP115)</f>
        <v>0</v>
      </c>
      <c r="AT115">
        <f ca="1">SUMIFS(Tabela_Consulta_de_ACOMPH[Vaz_nat],Tabela_Consulta_de_ACOMPH[Data],AT$3,Tabela_Consulta_de_ACOMPH[Posto],$AP115)</f>
        <v>0</v>
      </c>
      <c r="AU115">
        <f ca="1">SUMIFS(Tabela_Consulta_de_ACOMPH[Vaz_nat],Tabela_Consulta_de_ACOMPH[Data],AU$3,Tabela_Consulta_de_ACOMPH[Posto],$AP115)</f>
        <v>0</v>
      </c>
      <c r="AV115">
        <f ca="1">SUMIFS(Tabela_Consulta_de_ACOMPH[Vaz_nat],Tabela_Consulta_de_ACOMPH[Data],AV$3,Tabela_Consulta_de_ACOMPH[Posto],$AP115)</f>
        <v>0</v>
      </c>
      <c r="AW115">
        <f ca="1">SUMIFS(Tabela_Consulta_de_ACOMPH[Vaz_nat],Tabela_Consulta_de_ACOMPH[Data],AW$3,Tabela_Consulta_de_ACOMPH[Posto],$AP115)</f>
        <v>0</v>
      </c>
      <c r="AX115">
        <f ca="1">SUMIFS(Tabela_Consulta_de_ACOMPH[Vaz_nat],Tabela_Consulta_de_ACOMPH[Data],AX$3,Tabela_Consulta_de_ACOMPH[Posto],$AP115)</f>
        <v>0</v>
      </c>
      <c r="AY115">
        <f ca="1">SUMIFS(Tabela_Consulta_de_ACOMPH[Vaz_nat],Tabela_Consulta_de_ACOMPH[Data],AY$3,Tabela_Consulta_de_ACOMPH[Posto],$AP115)</f>
        <v>0</v>
      </c>
      <c r="AZ115">
        <f ca="1">SUMIFS(Tabela_Consulta_de_ACOMPH[Vaz_nat],Tabela_Consulta_de_ACOMPH[Data],AZ$3,Tabela_Consulta_de_ACOMPH[Posto],$AP115)</f>
        <v>0</v>
      </c>
      <c r="BA115">
        <f ca="1">SUMIFS(Tabela_Consulta_de_ACOMPH[Vaz_nat],Tabela_Consulta_de_ACOMPH[Data],BA$3,Tabela_Consulta_de_ACOMPH[Posto],$AP115)</f>
        <v>0</v>
      </c>
      <c r="BB115">
        <f ca="1">SUMIFS(Tabela_Consulta_de_ACOMPH[Vaz_nat],Tabela_Consulta_de_ACOMPH[Data],BB$3,Tabela_Consulta_de_ACOMPH[Posto],$AP115)</f>
        <v>0</v>
      </c>
      <c r="BC115">
        <f ca="1">SUMIFS(Tabela_Consulta_de_ACOMPH[Vaz_nat],Tabela_Consulta_de_ACOMPH[Data],BC$3,Tabela_Consulta_de_ACOMPH[Posto],$AP115)</f>
        <v>0</v>
      </c>
      <c r="BE115">
        <v>112</v>
      </c>
      <c r="BG115">
        <f ca="1">SUMIFS(Tabela_Consulta_RDH[Column3],Tabela_Consulta_RDH[Column1],BG$3,Tabela_Consulta_RDH[Column2],$BE115)</f>
        <v>0</v>
      </c>
      <c r="BH115">
        <f ca="1">SUMIFS(Tabela_Consulta_RDH[Column3],Tabela_Consulta_RDH[Column1],BH$3,Tabela_Consulta_RDH[Column2],$BE115)</f>
        <v>0</v>
      </c>
      <c r="BI115">
        <f ca="1">SUMIFS(Tabela_Consulta_RDH[Column3],Tabela_Consulta_RDH[Column1],BI$3,Tabela_Consulta_RDH[Column2],$BE115)</f>
        <v>0</v>
      </c>
      <c r="BJ115">
        <f ca="1">SUMIFS(Tabela_Consulta_RDH[Column3],Tabela_Consulta_RDH[Column1],BJ$3,Tabela_Consulta_RDH[Column2],$BE115)</f>
        <v>0</v>
      </c>
      <c r="BK115">
        <f ca="1">SUMIFS(Tabela_Consulta_RDH[Column3],Tabela_Consulta_RDH[Column1],BK$3,Tabela_Consulta_RDH[Column2],$BE115)</f>
        <v>0</v>
      </c>
      <c r="BL115">
        <f ca="1">SUMIFS(Tabela_Consulta_RDH[Column3],Tabela_Consulta_RDH[Column1],BL$3,Tabela_Consulta_RDH[Column2],$BE115)</f>
        <v>0</v>
      </c>
      <c r="BM115">
        <f ca="1">SUMIFS(Tabela_Consulta_RDH[Column3],Tabela_Consulta_RDH[Column1],BM$3,Tabela_Consulta_RDH[Column2],$BE115)</f>
        <v>0</v>
      </c>
      <c r="BN115">
        <f ca="1">SUMIFS(Tabela_Consulta_RDH[Column3],Tabela_Consulta_RDH[Column1],BN$3,Tabela_Consulta_RDH[Column2],$BE115)</f>
        <v>0</v>
      </c>
      <c r="BO115">
        <f ca="1">SUMIFS(Tabela_Consulta_RDH[Column3],Tabela_Consulta_RDH[Column1],BO$3,Tabela_Consulta_RDH[Column2],$BE115)</f>
        <v>0</v>
      </c>
      <c r="BP115">
        <f ca="1">SUMIFS(Tabela_Consulta_RDH[Column3],Tabela_Consulta_RDH[Column1],BP$3,Tabela_Consulta_RDH[Column2],$BE115)</f>
        <v>0</v>
      </c>
      <c r="BQ115">
        <f ca="1">SUMIFS(Tabela_Consulta_RDH[Column3],Tabela_Consulta_RDH[Column1],BQ$3,Tabela_Consulta_RDH[Column2],$BE115)</f>
        <v>0</v>
      </c>
      <c r="BR115">
        <f ca="1">SUMIFS(Tabela_Consulta_RDH[Column3],Tabela_Consulta_RDH[Column1],BR$3,Tabela_Consulta_RDH[Column2],$BE115)</f>
        <v>0</v>
      </c>
    </row>
    <row r="116" spans="35:70" x14ac:dyDescent="0.25">
      <c r="AI116" s="406"/>
      <c r="AN116" s="406"/>
      <c r="AP116">
        <v>113</v>
      </c>
      <c r="AR116">
        <f ca="1">SUMIFS(Tabela_Consulta_de_ACOMPH[Vaz_nat],Tabela_Consulta_de_ACOMPH[Data],AR$3,Tabela_Consulta_de_ACOMPH[Posto],$AP116)</f>
        <v>0</v>
      </c>
      <c r="AS116">
        <f ca="1">SUMIFS(Tabela_Consulta_de_ACOMPH[Vaz_nat],Tabela_Consulta_de_ACOMPH[Data],AS$3,Tabela_Consulta_de_ACOMPH[Posto],$AP116)</f>
        <v>0</v>
      </c>
      <c r="AT116">
        <f ca="1">SUMIFS(Tabela_Consulta_de_ACOMPH[Vaz_nat],Tabela_Consulta_de_ACOMPH[Data],AT$3,Tabela_Consulta_de_ACOMPH[Posto],$AP116)</f>
        <v>0</v>
      </c>
      <c r="AU116">
        <f ca="1">SUMIFS(Tabela_Consulta_de_ACOMPH[Vaz_nat],Tabela_Consulta_de_ACOMPH[Data],AU$3,Tabela_Consulta_de_ACOMPH[Posto],$AP116)</f>
        <v>0</v>
      </c>
      <c r="AV116">
        <f ca="1">SUMIFS(Tabela_Consulta_de_ACOMPH[Vaz_nat],Tabela_Consulta_de_ACOMPH[Data],AV$3,Tabela_Consulta_de_ACOMPH[Posto],$AP116)</f>
        <v>0</v>
      </c>
      <c r="AW116">
        <f ca="1">SUMIFS(Tabela_Consulta_de_ACOMPH[Vaz_nat],Tabela_Consulta_de_ACOMPH[Data],AW$3,Tabela_Consulta_de_ACOMPH[Posto],$AP116)</f>
        <v>0</v>
      </c>
      <c r="AX116">
        <f ca="1">SUMIFS(Tabela_Consulta_de_ACOMPH[Vaz_nat],Tabela_Consulta_de_ACOMPH[Data],AX$3,Tabela_Consulta_de_ACOMPH[Posto],$AP116)</f>
        <v>0</v>
      </c>
      <c r="AY116">
        <f ca="1">SUMIFS(Tabela_Consulta_de_ACOMPH[Vaz_nat],Tabela_Consulta_de_ACOMPH[Data],AY$3,Tabela_Consulta_de_ACOMPH[Posto],$AP116)</f>
        <v>0</v>
      </c>
      <c r="AZ116">
        <f ca="1">SUMIFS(Tabela_Consulta_de_ACOMPH[Vaz_nat],Tabela_Consulta_de_ACOMPH[Data],AZ$3,Tabela_Consulta_de_ACOMPH[Posto],$AP116)</f>
        <v>0</v>
      </c>
      <c r="BA116">
        <f ca="1">SUMIFS(Tabela_Consulta_de_ACOMPH[Vaz_nat],Tabela_Consulta_de_ACOMPH[Data],BA$3,Tabela_Consulta_de_ACOMPH[Posto],$AP116)</f>
        <v>0</v>
      </c>
      <c r="BB116">
        <f ca="1">SUMIFS(Tabela_Consulta_de_ACOMPH[Vaz_nat],Tabela_Consulta_de_ACOMPH[Data],BB$3,Tabela_Consulta_de_ACOMPH[Posto],$AP116)</f>
        <v>0</v>
      </c>
      <c r="BC116">
        <f ca="1">SUMIFS(Tabela_Consulta_de_ACOMPH[Vaz_nat],Tabela_Consulta_de_ACOMPH[Data],BC$3,Tabela_Consulta_de_ACOMPH[Posto],$AP116)</f>
        <v>0</v>
      </c>
      <c r="BE116">
        <v>113</v>
      </c>
      <c r="BG116">
        <f ca="1">SUMIFS(Tabela_Consulta_RDH[Column3],Tabela_Consulta_RDH[Column1],BG$3,Tabela_Consulta_RDH[Column2],$BE116)</f>
        <v>0</v>
      </c>
      <c r="BH116">
        <f ca="1">SUMIFS(Tabela_Consulta_RDH[Column3],Tabela_Consulta_RDH[Column1],BH$3,Tabela_Consulta_RDH[Column2],$BE116)</f>
        <v>0</v>
      </c>
      <c r="BI116">
        <f ca="1">SUMIFS(Tabela_Consulta_RDH[Column3],Tabela_Consulta_RDH[Column1],BI$3,Tabela_Consulta_RDH[Column2],$BE116)</f>
        <v>0</v>
      </c>
      <c r="BJ116">
        <f ca="1">SUMIFS(Tabela_Consulta_RDH[Column3],Tabela_Consulta_RDH[Column1],BJ$3,Tabela_Consulta_RDH[Column2],$BE116)</f>
        <v>0</v>
      </c>
      <c r="BK116">
        <f ca="1">SUMIFS(Tabela_Consulta_RDH[Column3],Tabela_Consulta_RDH[Column1],BK$3,Tabela_Consulta_RDH[Column2],$BE116)</f>
        <v>0</v>
      </c>
      <c r="BL116">
        <f ca="1">SUMIFS(Tabela_Consulta_RDH[Column3],Tabela_Consulta_RDH[Column1],BL$3,Tabela_Consulta_RDH[Column2],$BE116)</f>
        <v>0</v>
      </c>
      <c r="BM116">
        <f ca="1">SUMIFS(Tabela_Consulta_RDH[Column3],Tabela_Consulta_RDH[Column1],BM$3,Tabela_Consulta_RDH[Column2],$BE116)</f>
        <v>0</v>
      </c>
      <c r="BN116">
        <f ca="1">SUMIFS(Tabela_Consulta_RDH[Column3],Tabela_Consulta_RDH[Column1],BN$3,Tabela_Consulta_RDH[Column2],$BE116)</f>
        <v>0</v>
      </c>
      <c r="BO116">
        <f ca="1">SUMIFS(Tabela_Consulta_RDH[Column3],Tabela_Consulta_RDH[Column1],BO$3,Tabela_Consulta_RDH[Column2],$BE116)</f>
        <v>0</v>
      </c>
      <c r="BP116">
        <f ca="1">SUMIFS(Tabela_Consulta_RDH[Column3],Tabela_Consulta_RDH[Column1],BP$3,Tabela_Consulta_RDH[Column2],$BE116)</f>
        <v>0</v>
      </c>
      <c r="BQ116">
        <f ca="1">SUMIFS(Tabela_Consulta_RDH[Column3],Tabela_Consulta_RDH[Column1],BQ$3,Tabela_Consulta_RDH[Column2],$BE116)</f>
        <v>0</v>
      </c>
      <c r="BR116">
        <f ca="1">SUMIFS(Tabela_Consulta_RDH[Column3],Tabela_Consulta_RDH[Column1],BR$3,Tabela_Consulta_RDH[Column2],$BE116)</f>
        <v>0</v>
      </c>
    </row>
    <row r="117" spans="35:70" x14ac:dyDescent="0.25">
      <c r="AI117" s="406"/>
      <c r="AN117" s="406"/>
      <c r="AP117">
        <v>114</v>
      </c>
      <c r="AR117">
        <f ca="1">SUMIFS(Tabela_Consulta_de_ACOMPH[Vaz_nat],Tabela_Consulta_de_ACOMPH[Data],AR$3,Tabela_Consulta_de_ACOMPH[Posto],$AP117)</f>
        <v>0</v>
      </c>
      <c r="AS117">
        <f ca="1">SUMIFS(Tabela_Consulta_de_ACOMPH[Vaz_nat],Tabela_Consulta_de_ACOMPH[Data],AS$3,Tabela_Consulta_de_ACOMPH[Posto],$AP117)</f>
        <v>0</v>
      </c>
      <c r="AT117">
        <f ca="1">SUMIFS(Tabela_Consulta_de_ACOMPH[Vaz_nat],Tabela_Consulta_de_ACOMPH[Data],AT$3,Tabela_Consulta_de_ACOMPH[Posto],$AP117)</f>
        <v>0</v>
      </c>
      <c r="AU117">
        <f ca="1">SUMIFS(Tabela_Consulta_de_ACOMPH[Vaz_nat],Tabela_Consulta_de_ACOMPH[Data],AU$3,Tabela_Consulta_de_ACOMPH[Posto],$AP117)</f>
        <v>0</v>
      </c>
      <c r="AV117">
        <f ca="1">SUMIFS(Tabela_Consulta_de_ACOMPH[Vaz_nat],Tabela_Consulta_de_ACOMPH[Data],AV$3,Tabela_Consulta_de_ACOMPH[Posto],$AP117)</f>
        <v>0</v>
      </c>
      <c r="AW117">
        <f ca="1">SUMIFS(Tabela_Consulta_de_ACOMPH[Vaz_nat],Tabela_Consulta_de_ACOMPH[Data],AW$3,Tabela_Consulta_de_ACOMPH[Posto],$AP117)</f>
        <v>0</v>
      </c>
      <c r="AX117">
        <f ca="1">SUMIFS(Tabela_Consulta_de_ACOMPH[Vaz_nat],Tabela_Consulta_de_ACOMPH[Data],AX$3,Tabela_Consulta_de_ACOMPH[Posto],$AP117)</f>
        <v>0</v>
      </c>
      <c r="AY117">
        <f ca="1">SUMIFS(Tabela_Consulta_de_ACOMPH[Vaz_nat],Tabela_Consulta_de_ACOMPH[Data],AY$3,Tabela_Consulta_de_ACOMPH[Posto],$AP117)</f>
        <v>0</v>
      </c>
      <c r="AZ117">
        <f ca="1">SUMIFS(Tabela_Consulta_de_ACOMPH[Vaz_nat],Tabela_Consulta_de_ACOMPH[Data],AZ$3,Tabela_Consulta_de_ACOMPH[Posto],$AP117)</f>
        <v>0</v>
      </c>
      <c r="BA117">
        <f ca="1">SUMIFS(Tabela_Consulta_de_ACOMPH[Vaz_nat],Tabela_Consulta_de_ACOMPH[Data],BA$3,Tabela_Consulta_de_ACOMPH[Posto],$AP117)</f>
        <v>0</v>
      </c>
      <c r="BB117">
        <f ca="1">SUMIFS(Tabela_Consulta_de_ACOMPH[Vaz_nat],Tabela_Consulta_de_ACOMPH[Data],BB$3,Tabela_Consulta_de_ACOMPH[Posto],$AP117)</f>
        <v>0</v>
      </c>
      <c r="BC117">
        <f ca="1">SUMIFS(Tabela_Consulta_de_ACOMPH[Vaz_nat],Tabela_Consulta_de_ACOMPH[Data],BC$3,Tabela_Consulta_de_ACOMPH[Posto],$AP117)</f>
        <v>0</v>
      </c>
      <c r="BE117">
        <v>114</v>
      </c>
      <c r="BG117">
        <f ca="1">SUMIFS(Tabela_Consulta_RDH[Column3],Tabela_Consulta_RDH[Column1],BG$3,Tabela_Consulta_RDH[Column2],$BE117)</f>
        <v>0</v>
      </c>
      <c r="BH117">
        <f ca="1">SUMIFS(Tabela_Consulta_RDH[Column3],Tabela_Consulta_RDH[Column1],BH$3,Tabela_Consulta_RDH[Column2],$BE117)</f>
        <v>0</v>
      </c>
      <c r="BI117">
        <f ca="1">SUMIFS(Tabela_Consulta_RDH[Column3],Tabela_Consulta_RDH[Column1],BI$3,Tabela_Consulta_RDH[Column2],$BE117)</f>
        <v>0</v>
      </c>
      <c r="BJ117">
        <f ca="1">SUMIFS(Tabela_Consulta_RDH[Column3],Tabela_Consulta_RDH[Column1],BJ$3,Tabela_Consulta_RDH[Column2],$BE117)</f>
        <v>0</v>
      </c>
      <c r="BK117">
        <f ca="1">SUMIFS(Tabela_Consulta_RDH[Column3],Tabela_Consulta_RDH[Column1],BK$3,Tabela_Consulta_RDH[Column2],$BE117)</f>
        <v>0</v>
      </c>
      <c r="BL117">
        <f ca="1">SUMIFS(Tabela_Consulta_RDH[Column3],Tabela_Consulta_RDH[Column1],BL$3,Tabela_Consulta_RDH[Column2],$BE117)</f>
        <v>0</v>
      </c>
      <c r="BM117">
        <f ca="1">SUMIFS(Tabela_Consulta_RDH[Column3],Tabela_Consulta_RDH[Column1],BM$3,Tabela_Consulta_RDH[Column2],$BE117)</f>
        <v>0</v>
      </c>
      <c r="BN117">
        <f ca="1">SUMIFS(Tabela_Consulta_RDH[Column3],Tabela_Consulta_RDH[Column1],BN$3,Tabela_Consulta_RDH[Column2],$BE117)</f>
        <v>0</v>
      </c>
      <c r="BO117">
        <f ca="1">SUMIFS(Tabela_Consulta_RDH[Column3],Tabela_Consulta_RDH[Column1],BO$3,Tabela_Consulta_RDH[Column2],$BE117)</f>
        <v>0</v>
      </c>
      <c r="BP117">
        <f ca="1">SUMIFS(Tabela_Consulta_RDH[Column3],Tabela_Consulta_RDH[Column1],BP$3,Tabela_Consulta_RDH[Column2],$BE117)</f>
        <v>0</v>
      </c>
      <c r="BQ117">
        <f ca="1">SUMIFS(Tabela_Consulta_RDH[Column3],Tabela_Consulta_RDH[Column1],BQ$3,Tabela_Consulta_RDH[Column2],$BE117)</f>
        <v>0</v>
      </c>
      <c r="BR117">
        <f ca="1">SUMIFS(Tabela_Consulta_RDH[Column3],Tabela_Consulta_RDH[Column1],BR$3,Tabela_Consulta_RDH[Column2],$BE117)</f>
        <v>0</v>
      </c>
    </row>
    <row r="118" spans="35:70" x14ac:dyDescent="0.25">
      <c r="AI118" s="406"/>
      <c r="AN118" s="406"/>
      <c r="AP118">
        <v>115</v>
      </c>
      <c r="AR118">
        <f ca="1">SUMIFS(Tabela_Consulta_de_ACOMPH[Vaz_nat],Tabela_Consulta_de_ACOMPH[Data],AR$3,Tabela_Consulta_de_ACOMPH[Posto],$AP118)</f>
        <v>0</v>
      </c>
      <c r="AS118">
        <f ca="1">SUMIFS(Tabela_Consulta_de_ACOMPH[Vaz_nat],Tabela_Consulta_de_ACOMPH[Data],AS$3,Tabela_Consulta_de_ACOMPH[Posto],$AP118)</f>
        <v>0</v>
      </c>
      <c r="AT118">
        <f ca="1">SUMIFS(Tabela_Consulta_de_ACOMPH[Vaz_nat],Tabela_Consulta_de_ACOMPH[Data],AT$3,Tabela_Consulta_de_ACOMPH[Posto],$AP118)</f>
        <v>0</v>
      </c>
      <c r="AU118">
        <f ca="1">SUMIFS(Tabela_Consulta_de_ACOMPH[Vaz_nat],Tabela_Consulta_de_ACOMPH[Data],AU$3,Tabela_Consulta_de_ACOMPH[Posto],$AP118)</f>
        <v>0</v>
      </c>
      <c r="AV118">
        <f ca="1">SUMIFS(Tabela_Consulta_de_ACOMPH[Vaz_nat],Tabela_Consulta_de_ACOMPH[Data],AV$3,Tabela_Consulta_de_ACOMPH[Posto],$AP118)</f>
        <v>0</v>
      </c>
      <c r="AW118">
        <f ca="1">SUMIFS(Tabela_Consulta_de_ACOMPH[Vaz_nat],Tabela_Consulta_de_ACOMPH[Data],AW$3,Tabela_Consulta_de_ACOMPH[Posto],$AP118)</f>
        <v>0</v>
      </c>
      <c r="AX118">
        <f ca="1">SUMIFS(Tabela_Consulta_de_ACOMPH[Vaz_nat],Tabela_Consulta_de_ACOMPH[Data],AX$3,Tabela_Consulta_de_ACOMPH[Posto],$AP118)</f>
        <v>0</v>
      </c>
      <c r="AY118">
        <f ca="1">SUMIFS(Tabela_Consulta_de_ACOMPH[Vaz_nat],Tabela_Consulta_de_ACOMPH[Data],AY$3,Tabela_Consulta_de_ACOMPH[Posto],$AP118)</f>
        <v>0</v>
      </c>
      <c r="AZ118">
        <f ca="1">SUMIFS(Tabela_Consulta_de_ACOMPH[Vaz_nat],Tabela_Consulta_de_ACOMPH[Data],AZ$3,Tabela_Consulta_de_ACOMPH[Posto],$AP118)</f>
        <v>0</v>
      </c>
      <c r="BA118">
        <f ca="1">SUMIFS(Tabela_Consulta_de_ACOMPH[Vaz_nat],Tabela_Consulta_de_ACOMPH[Data],BA$3,Tabela_Consulta_de_ACOMPH[Posto],$AP118)</f>
        <v>0</v>
      </c>
      <c r="BB118">
        <f ca="1">SUMIFS(Tabela_Consulta_de_ACOMPH[Vaz_nat],Tabela_Consulta_de_ACOMPH[Data],BB$3,Tabela_Consulta_de_ACOMPH[Posto],$AP118)</f>
        <v>0</v>
      </c>
      <c r="BC118">
        <f ca="1">SUMIFS(Tabela_Consulta_de_ACOMPH[Vaz_nat],Tabela_Consulta_de_ACOMPH[Data],BC$3,Tabela_Consulta_de_ACOMPH[Posto],$AP118)</f>
        <v>0</v>
      </c>
      <c r="BE118">
        <v>115</v>
      </c>
      <c r="BG118">
        <f ca="1">SUMIFS(Tabela_Consulta_RDH[Column3],Tabela_Consulta_RDH[Column1],BG$3,Tabela_Consulta_RDH[Column2],$BE118)</f>
        <v>0</v>
      </c>
      <c r="BH118">
        <f ca="1">SUMIFS(Tabela_Consulta_RDH[Column3],Tabela_Consulta_RDH[Column1],BH$3,Tabela_Consulta_RDH[Column2],$BE118)</f>
        <v>0</v>
      </c>
      <c r="BI118">
        <f ca="1">SUMIFS(Tabela_Consulta_RDH[Column3],Tabela_Consulta_RDH[Column1],BI$3,Tabela_Consulta_RDH[Column2],$BE118)</f>
        <v>0</v>
      </c>
      <c r="BJ118">
        <f ca="1">SUMIFS(Tabela_Consulta_RDH[Column3],Tabela_Consulta_RDH[Column1],BJ$3,Tabela_Consulta_RDH[Column2],$BE118)</f>
        <v>0</v>
      </c>
      <c r="BK118">
        <f ca="1">SUMIFS(Tabela_Consulta_RDH[Column3],Tabela_Consulta_RDH[Column1],BK$3,Tabela_Consulta_RDH[Column2],$BE118)</f>
        <v>0</v>
      </c>
      <c r="BL118">
        <f ca="1">SUMIFS(Tabela_Consulta_RDH[Column3],Tabela_Consulta_RDH[Column1],BL$3,Tabela_Consulta_RDH[Column2],$BE118)</f>
        <v>0</v>
      </c>
      <c r="BM118">
        <f ca="1">SUMIFS(Tabela_Consulta_RDH[Column3],Tabela_Consulta_RDH[Column1],BM$3,Tabela_Consulta_RDH[Column2],$BE118)</f>
        <v>0</v>
      </c>
      <c r="BN118">
        <f ca="1">SUMIFS(Tabela_Consulta_RDH[Column3],Tabela_Consulta_RDH[Column1],BN$3,Tabela_Consulta_RDH[Column2],$BE118)</f>
        <v>0</v>
      </c>
      <c r="BO118">
        <f ca="1">SUMIFS(Tabela_Consulta_RDH[Column3],Tabela_Consulta_RDH[Column1],BO$3,Tabela_Consulta_RDH[Column2],$BE118)</f>
        <v>0</v>
      </c>
      <c r="BP118">
        <f ca="1">SUMIFS(Tabela_Consulta_RDH[Column3],Tabela_Consulta_RDH[Column1],BP$3,Tabela_Consulta_RDH[Column2],$BE118)</f>
        <v>0</v>
      </c>
      <c r="BQ118">
        <f ca="1">SUMIFS(Tabela_Consulta_RDH[Column3],Tabela_Consulta_RDH[Column1],BQ$3,Tabela_Consulta_RDH[Column2],$BE118)</f>
        <v>0</v>
      </c>
      <c r="BR118">
        <f ca="1">SUMIFS(Tabela_Consulta_RDH[Column3],Tabela_Consulta_RDH[Column1],BR$3,Tabela_Consulta_RDH[Column2],$BE118)</f>
        <v>0</v>
      </c>
    </row>
    <row r="119" spans="35:70" x14ac:dyDescent="0.25">
      <c r="AI119" s="406"/>
      <c r="AN119" s="406"/>
      <c r="AP119">
        <v>116</v>
      </c>
      <c r="AR119">
        <f ca="1">SUMIFS(Tabela_Consulta_de_ACOMPH[Vaz_nat],Tabela_Consulta_de_ACOMPH[Data],AR$3,Tabela_Consulta_de_ACOMPH[Posto],$AP119)</f>
        <v>0</v>
      </c>
      <c r="AS119">
        <f ca="1">SUMIFS(Tabela_Consulta_de_ACOMPH[Vaz_nat],Tabela_Consulta_de_ACOMPH[Data],AS$3,Tabela_Consulta_de_ACOMPH[Posto],$AP119)</f>
        <v>0</v>
      </c>
      <c r="AT119">
        <f ca="1">SUMIFS(Tabela_Consulta_de_ACOMPH[Vaz_nat],Tabela_Consulta_de_ACOMPH[Data],AT$3,Tabela_Consulta_de_ACOMPH[Posto],$AP119)</f>
        <v>0</v>
      </c>
      <c r="AU119">
        <f ca="1">SUMIFS(Tabela_Consulta_de_ACOMPH[Vaz_nat],Tabela_Consulta_de_ACOMPH[Data],AU$3,Tabela_Consulta_de_ACOMPH[Posto],$AP119)</f>
        <v>0</v>
      </c>
      <c r="AV119">
        <f ca="1">SUMIFS(Tabela_Consulta_de_ACOMPH[Vaz_nat],Tabela_Consulta_de_ACOMPH[Data],AV$3,Tabela_Consulta_de_ACOMPH[Posto],$AP119)</f>
        <v>0</v>
      </c>
      <c r="AW119">
        <f ca="1">SUMIFS(Tabela_Consulta_de_ACOMPH[Vaz_nat],Tabela_Consulta_de_ACOMPH[Data],AW$3,Tabela_Consulta_de_ACOMPH[Posto],$AP119)</f>
        <v>0</v>
      </c>
      <c r="AX119">
        <f ca="1">SUMIFS(Tabela_Consulta_de_ACOMPH[Vaz_nat],Tabela_Consulta_de_ACOMPH[Data],AX$3,Tabela_Consulta_de_ACOMPH[Posto],$AP119)</f>
        <v>0</v>
      </c>
      <c r="AY119">
        <f ca="1">SUMIFS(Tabela_Consulta_de_ACOMPH[Vaz_nat],Tabela_Consulta_de_ACOMPH[Data],AY$3,Tabela_Consulta_de_ACOMPH[Posto],$AP119)</f>
        <v>0</v>
      </c>
      <c r="AZ119">
        <f ca="1">SUMIFS(Tabela_Consulta_de_ACOMPH[Vaz_nat],Tabela_Consulta_de_ACOMPH[Data],AZ$3,Tabela_Consulta_de_ACOMPH[Posto],$AP119)</f>
        <v>0</v>
      </c>
      <c r="BA119">
        <f ca="1">SUMIFS(Tabela_Consulta_de_ACOMPH[Vaz_nat],Tabela_Consulta_de_ACOMPH[Data],BA$3,Tabela_Consulta_de_ACOMPH[Posto],$AP119)</f>
        <v>0</v>
      </c>
      <c r="BB119">
        <f ca="1">SUMIFS(Tabela_Consulta_de_ACOMPH[Vaz_nat],Tabela_Consulta_de_ACOMPH[Data],BB$3,Tabela_Consulta_de_ACOMPH[Posto],$AP119)</f>
        <v>0</v>
      </c>
      <c r="BC119">
        <f ca="1">SUMIFS(Tabela_Consulta_de_ACOMPH[Vaz_nat],Tabela_Consulta_de_ACOMPH[Data],BC$3,Tabela_Consulta_de_ACOMPH[Posto],$AP119)</f>
        <v>0</v>
      </c>
      <c r="BE119">
        <v>116</v>
      </c>
      <c r="BG119">
        <f ca="1">SUMIFS(Tabela_Consulta_RDH[Column3],Tabela_Consulta_RDH[Column1],BG$3,Tabela_Consulta_RDH[Column2],$BE119)</f>
        <v>0</v>
      </c>
      <c r="BH119">
        <f ca="1">SUMIFS(Tabela_Consulta_RDH[Column3],Tabela_Consulta_RDH[Column1],BH$3,Tabela_Consulta_RDH[Column2],$BE119)</f>
        <v>0</v>
      </c>
      <c r="BI119">
        <f ca="1">SUMIFS(Tabela_Consulta_RDH[Column3],Tabela_Consulta_RDH[Column1],BI$3,Tabela_Consulta_RDH[Column2],$BE119)</f>
        <v>0</v>
      </c>
      <c r="BJ119">
        <f ca="1">SUMIFS(Tabela_Consulta_RDH[Column3],Tabela_Consulta_RDH[Column1],BJ$3,Tabela_Consulta_RDH[Column2],$BE119)</f>
        <v>0</v>
      </c>
      <c r="BK119">
        <f ca="1">SUMIFS(Tabela_Consulta_RDH[Column3],Tabela_Consulta_RDH[Column1],BK$3,Tabela_Consulta_RDH[Column2],$BE119)</f>
        <v>0</v>
      </c>
      <c r="BL119">
        <f ca="1">SUMIFS(Tabela_Consulta_RDH[Column3],Tabela_Consulta_RDH[Column1],BL$3,Tabela_Consulta_RDH[Column2],$BE119)</f>
        <v>0</v>
      </c>
      <c r="BM119">
        <f ca="1">SUMIFS(Tabela_Consulta_RDH[Column3],Tabela_Consulta_RDH[Column1],BM$3,Tabela_Consulta_RDH[Column2],$BE119)</f>
        <v>0</v>
      </c>
      <c r="BN119">
        <f ca="1">SUMIFS(Tabela_Consulta_RDH[Column3],Tabela_Consulta_RDH[Column1],BN$3,Tabela_Consulta_RDH[Column2],$BE119)</f>
        <v>0</v>
      </c>
      <c r="BO119">
        <f ca="1">SUMIFS(Tabela_Consulta_RDH[Column3],Tabela_Consulta_RDH[Column1],BO$3,Tabela_Consulta_RDH[Column2],$BE119)</f>
        <v>0</v>
      </c>
      <c r="BP119">
        <f ca="1">SUMIFS(Tabela_Consulta_RDH[Column3],Tabela_Consulta_RDH[Column1],BP$3,Tabela_Consulta_RDH[Column2],$BE119)</f>
        <v>0</v>
      </c>
      <c r="BQ119">
        <f ca="1">SUMIFS(Tabela_Consulta_RDH[Column3],Tabela_Consulta_RDH[Column1],BQ$3,Tabela_Consulta_RDH[Column2],$BE119)</f>
        <v>0</v>
      </c>
      <c r="BR119">
        <f ca="1">SUMIFS(Tabela_Consulta_RDH[Column3],Tabela_Consulta_RDH[Column1],BR$3,Tabela_Consulta_RDH[Column2],$BE119)</f>
        <v>0</v>
      </c>
    </row>
    <row r="120" spans="35:70" x14ac:dyDescent="0.25">
      <c r="AI120" s="406"/>
      <c r="AN120" s="406"/>
      <c r="AP120">
        <v>117</v>
      </c>
      <c r="AR120">
        <f ca="1">SUMIFS(Tabela_Consulta_de_ACOMPH[Vaz_nat],Tabela_Consulta_de_ACOMPH[Data],AR$3,Tabela_Consulta_de_ACOMPH[Posto],$AP120)</f>
        <v>0</v>
      </c>
      <c r="AS120">
        <f ca="1">SUMIFS(Tabela_Consulta_de_ACOMPH[Vaz_nat],Tabela_Consulta_de_ACOMPH[Data],AS$3,Tabela_Consulta_de_ACOMPH[Posto],$AP120)</f>
        <v>0</v>
      </c>
      <c r="AT120">
        <f ca="1">SUMIFS(Tabela_Consulta_de_ACOMPH[Vaz_nat],Tabela_Consulta_de_ACOMPH[Data],AT$3,Tabela_Consulta_de_ACOMPH[Posto],$AP120)</f>
        <v>0</v>
      </c>
      <c r="AU120">
        <f ca="1">SUMIFS(Tabela_Consulta_de_ACOMPH[Vaz_nat],Tabela_Consulta_de_ACOMPH[Data],AU$3,Tabela_Consulta_de_ACOMPH[Posto],$AP120)</f>
        <v>0</v>
      </c>
      <c r="AV120">
        <f ca="1">SUMIFS(Tabela_Consulta_de_ACOMPH[Vaz_nat],Tabela_Consulta_de_ACOMPH[Data],AV$3,Tabela_Consulta_de_ACOMPH[Posto],$AP120)</f>
        <v>0</v>
      </c>
      <c r="AW120">
        <f ca="1">SUMIFS(Tabela_Consulta_de_ACOMPH[Vaz_nat],Tabela_Consulta_de_ACOMPH[Data],AW$3,Tabela_Consulta_de_ACOMPH[Posto],$AP120)</f>
        <v>0</v>
      </c>
      <c r="AX120">
        <f ca="1">SUMIFS(Tabela_Consulta_de_ACOMPH[Vaz_nat],Tabela_Consulta_de_ACOMPH[Data],AX$3,Tabela_Consulta_de_ACOMPH[Posto],$AP120)</f>
        <v>0</v>
      </c>
      <c r="AY120">
        <f ca="1">SUMIFS(Tabela_Consulta_de_ACOMPH[Vaz_nat],Tabela_Consulta_de_ACOMPH[Data],AY$3,Tabela_Consulta_de_ACOMPH[Posto],$AP120)</f>
        <v>0</v>
      </c>
      <c r="AZ120">
        <f ca="1">SUMIFS(Tabela_Consulta_de_ACOMPH[Vaz_nat],Tabela_Consulta_de_ACOMPH[Data],AZ$3,Tabela_Consulta_de_ACOMPH[Posto],$AP120)</f>
        <v>0</v>
      </c>
      <c r="BA120">
        <f ca="1">SUMIFS(Tabela_Consulta_de_ACOMPH[Vaz_nat],Tabela_Consulta_de_ACOMPH[Data],BA$3,Tabela_Consulta_de_ACOMPH[Posto],$AP120)</f>
        <v>0</v>
      </c>
      <c r="BB120">
        <f ca="1">SUMIFS(Tabela_Consulta_de_ACOMPH[Vaz_nat],Tabela_Consulta_de_ACOMPH[Data],BB$3,Tabela_Consulta_de_ACOMPH[Posto],$AP120)</f>
        <v>0</v>
      </c>
      <c r="BC120">
        <f ca="1">SUMIFS(Tabela_Consulta_de_ACOMPH[Vaz_nat],Tabela_Consulta_de_ACOMPH[Data],BC$3,Tabela_Consulta_de_ACOMPH[Posto],$AP120)</f>
        <v>0</v>
      </c>
      <c r="BE120">
        <v>117</v>
      </c>
      <c r="BG120">
        <f ca="1">SUMIFS(Tabela_Consulta_RDH[Column3],Tabela_Consulta_RDH[Column1],BG$3,Tabela_Consulta_RDH[Column2],$BE120)</f>
        <v>0</v>
      </c>
      <c r="BH120">
        <f ca="1">SUMIFS(Tabela_Consulta_RDH[Column3],Tabela_Consulta_RDH[Column1],BH$3,Tabela_Consulta_RDH[Column2],$BE120)</f>
        <v>0</v>
      </c>
      <c r="BI120">
        <f ca="1">SUMIFS(Tabela_Consulta_RDH[Column3],Tabela_Consulta_RDH[Column1],BI$3,Tabela_Consulta_RDH[Column2],$BE120)</f>
        <v>0</v>
      </c>
      <c r="BJ120">
        <f ca="1">SUMIFS(Tabela_Consulta_RDH[Column3],Tabela_Consulta_RDH[Column1],BJ$3,Tabela_Consulta_RDH[Column2],$BE120)</f>
        <v>0</v>
      </c>
      <c r="BK120">
        <f ca="1">SUMIFS(Tabela_Consulta_RDH[Column3],Tabela_Consulta_RDH[Column1],BK$3,Tabela_Consulta_RDH[Column2],$BE120)</f>
        <v>0</v>
      </c>
      <c r="BL120">
        <f ca="1">SUMIFS(Tabela_Consulta_RDH[Column3],Tabela_Consulta_RDH[Column1],BL$3,Tabela_Consulta_RDH[Column2],$BE120)</f>
        <v>0</v>
      </c>
      <c r="BM120">
        <f ca="1">SUMIFS(Tabela_Consulta_RDH[Column3],Tabela_Consulta_RDH[Column1],BM$3,Tabela_Consulta_RDH[Column2],$BE120)</f>
        <v>0</v>
      </c>
      <c r="BN120">
        <f ca="1">SUMIFS(Tabela_Consulta_RDH[Column3],Tabela_Consulta_RDH[Column1],BN$3,Tabela_Consulta_RDH[Column2],$BE120)</f>
        <v>0</v>
      </c>
      <c r="BO120">
        <f ca="1">SUMIFS(Tabela_Consulta_RDH[Column3],Tabela_Consulta_RDH[Column1],BO$3,Tabela_Consulta_RDH[Column2],$BE120)</f>
        <v>0</v>
      </c>
      <c r="BP120">
        <f ca="1">SUMIFS(Tabela_Consulta_RDH[Column3],Tabela_Consulta_RDH[Column1],BP$3,Tabela_Consulta_RDH[Column2],$BE120)</f>
        <v>0</v>
      </c>
      <c r="BQ120">
        <f ca="1">SUMIFS(Tabela_Consulta_RDH[Column3],Tabela_Consulta_RDH[Column1],BQ$3,Tabela_Consulta_RDH[Column2],$BE120)</f>
        <v>0</v>
      </c>
      <c r="BR120">
        <f ca="1">SUMIFS(Tabela_Consulta_RDH[Column3],Tabela_Consulta_RDH[Column1],BR$3,Tabela_Consulta_RDH[Column2],$BE120)</f>
        <v>0</v>
      </c>
    </row>
    <row r="121" spans="35:70" x14ac:dyDescent="0.25">
      <c r="AI121" s="406"/>
      <c r="AN121" s="406"/>
      <c r="AP121">
        <v>118</v>
      </c>
      <c r="AR121">
        <f ca="1">SUMIFS(Tabela_Consulta_de_ACOMPH[Vaz_nat],Tabela_Consulta_de_ACOMPH[Data],AR$3,Tabela_Consulta_de_ACOMPH[Posto],$AP121)</f>
        <v>0</v>
      </c>
      <c r="AS121">
        <f ca="1">SUMIFS(Tabela_Consulta_de_ACOMPH[Vaz_nat],Tabela_Consulta_de_ACOMPH[Data],AS$3,Tabela_Consulta_de_ACOMPH[Posto],$AP121)</f>
        <v>0</v>
      </c>
      <c r="AT121">
        <f ca="1">SUMIFS(Tabela_Consulta_de_ACOMPH[Vaz_nat],Tabela_Consulta_de_ACOMPH[Data],AT$3,Tabela_Consulta_de_ACOMPH[Posto],$AP121)</f>
        <v>0</v>
      </c>
      <c r="AU121">
        <f ca="1">SUMIFS(Tabela_Consulta_de_ACOMPH[Vaz_nat],Tabela_Consulta_de_ACOMPH[Data],AU$3,Tabela_Consulta_de_ACOMPH[Posto],$AP121)</f>
        <v>0</v>
      </c>
      <c r="AV121">
        <f ca="1">SUMIFS(Tabela_Consulta_de_ACOMPH[Vaz_nat],Tabela_Consulta_de_ACOMPH[Data],AV$3,Tabela_Consulta_de_ACOMPH[Posto],$AP121)</f>
        <v>0</v>
      </c>
      <c r="AW121">
        <f ca="1">SUMIFS(Tabela_Consulta_de_ACOMPH[Vaz_nat],Tabela_Consulta_de_ACOMPH[Data],AW$3,Tabela_Consulta_de_ACOMPH[Posto],$AP121)</f>
        <v>0</v>
      </c>
      <c r="AX121">
        <f ca="1">SUMIFS(Tabela_Consulta_de_ACOMPH[Vaz_nat],Tabela_Consulta_de_ACOMPH[Data],AX$3,Tabela_Consulta_de_ACOMPH[Posto],$AP121)</f>
        <v>0</v>
      </c>
      <c r="AY121">
        <f ca="1">SUMIFS(Tabela_Consulta_de_ACOMPH[Vaz_nat],Tabela_Consulta_de_ACOMPH[Data],AY$3,Tabela_Consulta_de_ACOMPH[Posto],$AP121)</f>
        <v>0</v>
      </c>
      <c r="AZ121">
        <f ca="1">SUMIFS(Tabela_Consulta_de_ACOMPH[Vaz_nat],Tabela_Consulta_de_ACOMPH[Data],AZ$3,Tabela_Consulta_de_ACOMPH[Posto],$AP121)</f>
        <v>0</v>
      </c>
      <c r="BA121">
        <f ca="1">SUMIFS(Tabela_Consulta_de_ACOMPH[Vaz_nat],Tabela_Consulta_de_ACOMPH[Data],BA$3,Tabela_Consulta_de_ACOMPH[Posto],$AP121)</f>
        <v>0</v>
      </c>
      <c r="BB121">
        <f ca="1">SUMIFS(Tabela_Consulta_de_ACOMPH[Vaz_nat],Tabela_Consulta_de_ACOMPH[Data],BB$3,Tabela_Consulta_de_ACOMPH[Posto],$AP121)</f>
        <v>0</v>
      </c>
      <c r="BC121">
        <f ca="1">SUMIFS(Tabela_Consulta_de_ACOMPH[Vaz_nat],Tabela_Consulta_de_ACOMPH[Data],BC$3,Tabela_Consulta_de_ACOMPH[Posto],$AP121)</f>
        <v>0</v>
      </c>
      <c r="BE121">
        <v>118</v>
      </c>
      <c r="BG121">
        <f ca="1">SUMIFS(Tabela_Consulta_RDH[Column3],Tabela_Consulta_RDH[Column1],BG$3,Tabela_Consulta_RDH[Column2],$BE121)</f>
        <v>0</v>
      </c>
      <c r="BH121">
        <f ca="1">SUMIFS(Tabela_Consulta_RDH[Column3],Tabela_Consulta_RDH[Column1],BH$3,Tabela_Consulta_RDH[Column2],$BE121)</f>
        <v>0</v>
      </c>
      <c r="BI121">
        <f ca="1">SUMIFS(Tabela_Consulta_RDH[Column3],Tabela_Consulta_RDH[Column1],BI$3,Tabela_Consulta_RDH[Column2],$BE121)</f>
        <v>0</v>
      </c>
      <c r="BJ121">
        <f ca="1">SUMIFS(Tabela_Consulta_RDH[Column3],Tabela_Consulta_RDH[Column1],BJ$3,Tabela_Consulta_RDH[Column2],$BE121)</f>
        <v>0</v>
      </c>
      <c r="BK121">
        <f ca="1">SUMIFS(Tabela_Consulta_RDH[Column3],Tabela_Consulta_RDH[Column1],BK$3,Tabela_Consulta_RDH[Column2],$BE121)</f>
        <v>0</v>
      </c>
      <c r="BL121">
        <f ca="1">SUMIFS(Tabela_Consulta_RDH[Column3],Tabela_Consulta_RDH[Column1],BL$3,Tabela_Consulta_RDH[Column2],$BE121)</f>
        <v>0</v>
      </c>
      <c r="BM121">
        <f ca="1">SUMIFS(Tabela_Consulta_RDH[Column3],Tabela_Consulta_RDH[Column1],BM$3,Tabela_Consulta_RDH[Column2],$BE121)</f>
        <v>0</v>
      </c>
      <c r="BN121">
        <f ca="1">SUMIFS(Tabela_Consulta_RDH[Column3],Tabela_Consulta_RDH[Column1],BN$3,Tabela_Consulta_RDH[Column2],$BE121)</f>
        <v>0</v>
      </c>
      <c r="BO121">
        <f ca="1">SUMIFS(Tabela_Consulta_RDH[Column3],Tabela_Consulta_RDH[Column1],BO$3,Tabela_Consulta_RDH[Column2],$BE121)</f>
        <v>0</v>
      </c>
      <c r="BP121">
        <f ca="1">SUMIFS(Tabela_Consulta_RDH[Column3],Tabela_Consulta_RDH[Column1],BP$3,Tabela_Consulta_RDH[Column2],$BE121)</f>
        <v>0</v>
      </c>
      <c r="BQ121">
        <f ca="1">SUMIFS(Tabela_Consulta_RDH[Column3],Tabela_Consulta_RDH[Column1],BQ$3,Tabela_Consulta_RDH[Column2],$BE121)</f>
        <v>0</v>
      </c>
      <c r="BR121">
        <f ca="1">SUMIFS(Tabela_Consulta_RDH[Column3],Tabela_Consulta_RDH[Column1],BR$3,Tabela_Consulta_RDH[Column2],$BE121)</f>
        <v>0</v>
      </c>
    </row>
    <row r="122" spans="35:70" x14ac:dyDescent="0.25">
      <c r="AI122" s="406"/>
      <c r="AN122" s="406"/>
      <c r="AP122">
        <v>119</v>
      </c>
      <c r="AR122">
        <f ca="1">SUMIFS(Tabela_Consulta_de_ACOMPH[Vaz_nat],Tabela_Consulta_de_ACOMPH[Data],AR$3,Tabela_Consulta_de_ACOMPH[Posto],$AP122)</f>
        <v>0</v>
      </c>
      <c r="AS122">
        <f ca="1">SUMIFS(Tabela_Consulta_de_ACOMPH[Vaz_nat],Tabela_Consulta_de_ACOMPH[Data],AS$3,Tabela_Consulta_de_ACOMPH[Posto],$AP122)</f>
        <v>0</v>
      </c>
      <c r="AT122">
        <f ca="1">SUMIFS(Tabela_Consulta_de_ACOMPH[Vaz_nat],Tabela_Consulta_de_ACOMPH[Data],AT$3,Tabela_Consulta_de_ACOMPH[Posto],$AP122)</f>
        <v>0</v>
      </c>
      <c r="AU122">
        <f ca="1">SUMIFS(Tabela_Consulta_de_ACOMPH[Vaz_nat],Tabela_Consulta_de_ACOMPH[Data],AU$3,Tabela_Consulta_de_ACOMPH[Posto],$AP122)</f>
        <v>0</v>
      </c>
      <c r="AV122">
        <f ca="1">SUMIFS(Tabela_Consulta_de_ACOMPH[Vaz_nat],Tabela_Consulta_de_ACOMPH[Data],AV$3,Tabela_Consulta_de_ACOMPH[Posto],$AP122)</f>
        <v>0</v>
      </c>
      <c r="AW122">
        <f ca="1">SUMIFS(Tabela_Consulta_de_ACOMPH[Vaz_nat],Tabela_Consulta_de_ACOMPH[Data],AW$3,Tabela_Consulta_de_ACOMPH[Posto],$AP122)</f>
        <v>0</v>
      </c>
      <c r="AX122">
        <f ca="1">SUMIFS(Tabela_Consulta_de_ACOMPH[Vaz_nat],Tabela_Consulta_de_ACOMPH[Data],AX$3,Tabela_Consulta_de_ACOMPH[Posto],$AP122)</f>
        <v>0</v>
      </c>
      <c r="AY122">
        <f ca="1">SUMIFS(Tabela_Consulta_de_ACOMPH[Vaz_nat],Tabela_Consulta_de_ACOMPH[Data],AY$3,Tabela_Consulta_de_ACOMPH[Posto],$AP122)</f>
        <v>0</v>
      </c>
      <c r="AZ122">
        <f ca="1">SUMIFS(Tabela_Consulta_de_ACOMPH[Vaz_nat],Tabela_Consulta_de_ACOMPH[Data],AZ$3,Tabela_Consulta_de_ACOMPH[Posto],$AP122)</f>
        <v>0</v>
      </c>
      <c r="BA122">
        <f ca="1">SUMIFS(Tabela_Consulta_de_ACOMPH[Vaz_nat],Tabela_Consulta_de_ACOMPH[Data],BA$3,Tabela_Consulta_de_ACOMPH[Posto],$AP122)</f>
        <v>0</v>
      </c>
      <c r="BB122">
        <f ca="1">SUMIFS(Tabela_Consulta_de_ACOMPH[Vaz_nat],Tabela_Consulta_de_ACOMPH[Data],BB$3,Tabela_Consulta_de_ACOMPH[Posto],$AP122)</f>
        <v>0</v>
      </c>
      <c r="BC122">
        <f ca="1">SUMIFS(Tabela_Consulta_de_ACOMPH[Vaz_nat],Tabela_Consulta_de_ACOMPH[Data],BC$3,Tabela_Consulta_de_ACOMPH[Posto],$AP122)</f>
        <v>0</v>
      </c>
      <c r="BE122">
        <v>119</v>
      </c>
      <c r="BG122">
        <f ca="1">SUMIFS(Tabela_Consulta_RDH[Column3],Tabela_Consulta_RDH[Column1],BG$3,Tabela_Consulta_RDH[Column2],$BE122)</f>
        <v>0</v>
      </c>
      <c r="BH122">
        <f ca="1">SUMIFS(Tabela_Consulta_RDH[Column3],Tabela_Consulta_RDH[Column1],BH$3,Tabela_Consulta_RDH[Column2],$BE122)</f>
        <v>0</v>
      </c>
      <c r="BI122">
        <f ca="1">SUMIFS(Tabela_Consulta_RDH[Column3],Tabela_Consulta_RDH[Column1],BI$3,Tabela_Consulta_RDH[Column2],$BE122)</f>
        <v>0</v>
      </c>
      <c r="BJ122">
        <f ca="1">SUMIFS(Tabela_Consulta_RDH[Column3],Tabela_Consulta_RDH[Column1],BJ$3,Tabela_Consulta_RDH[Column2],$BE122)</f>
        <v>0</v>
      </c>
      <c r="BK122">
        <f ca="1">SUMIFS(Tabela_Consulta_RDH[Column3],Tabela_Consulta_RDH[Column1],BK$3,Tabela_Consulta_RDH[Column2],$BE122)</f>
        <v>0</v>
      </c>
      <c r="BL122">
        <f ca="1">SUMIFS(Tabela_Consulta_RDH[Column3],Tabela_Consulta_RDH[Column1],BL$3,Tabela_Consulta_RDH[Column2],$BE122)</f>
        <v>0</v>
      </c>
      <c r="BM122">
        <f ca="1">SUMIFS(Tabela_Consulta_RDH[Column3],Tabela_Consulta_RDH[Column1],BM$3,Tabela_Consulta_RDH[Column2],$BE122)</f>
        <v>0</v>
      </c>
      <c r="BN122">
        <f ca="1">SUMIFS(Tabela_Consulta_RDH[Column3],Tabela_Consulta_RDH[Column1],BN$3,Tabela_Consulta_RDH[Column2],$BE122)</f>
        <v>0</v>
      </c>
      <c r="BO122">
        <f ca="1">SUMIFS(Tabela_Consulta_RDH[Column3],Tabela_Consulta_RDH[Column1],BO$3,Tabela_Consulta_RDH[Column2],$BE122)</f>
        <v>0</v>
      </c>
      <c r="BP122">
        <f ca="1">SUMIFS(Tabela_Consulta_RDH[Column3],Tabela_Consulta_RDH[Column1],BP$3,Tabela_Consulta_RDH[Column2],$BE122)</f>
        <v>0</v>
      </c>
      <c r="BQ122">
        <f ca="1">SUMIFS(Tabela_Consulta_RDH[Column3],Tabela_Consulta_RDH[Column1],BQ$3,Tabela_Consulta_RDH[Column2],$BE122)</f>
        <v>0</v>
      </c>
      <c r="BR122">
        <f ca="1">SUMIFS(Tabela_Consulta_RDH[Column3],Tabela_Consulta_RDH[Column1],BR$3,Tabela_Consulta_RDH[Column2],$BE122)</f>
        <v>0</v>
      </c>
    </row>
    <row r="123" spans="35:70" x14ac:dyDescent="0.25">
      <c r="AI123" s="406"/>
      <c r="AN123" s="406"/>
      <c r="AP123">
        <v>120</v>
      </c>
      <c r="AR123">
        <f ca="1">SUMIFS(Tabela_Consulta_de_ACOMPH[Vaz_nat],Tabela_Consulta_de_ACOMPH[Data],AR$3,Tabela_Consulta_de_ACOMPH[Posto],$AP123)</f>
        <v>0</v>
      </c>
      <c r="AS123">
        <f ca="1">SUMIFS(Tabela_Consulta_de_ACOMPH[Vaz_nat],Tabela_Consulta_de_ACOMPH[Data],AS$3,Tabela_Consulta_de_ACOMPH[Posto],$AP123)</f>
        <v>0</v>
      </c>
      <c r="AT123">
        <f ca="1">SUMIFS(Tabela_Consulta_de_ACOMPH[Vaz_nat],Tabela_Consulta_de_ACOMPH[Data],AT$3,Tabela_Consulta_de_ACOMPH[Posto],$AP123)</f>
        <v>0</v>
      </c>
      <c r="AU123">
        <f ca="1">SUMIFS(Tabela_Consulta_de_ACOMPH[Vaz_nat],Tabela_Consulta_de_ACOMPH[Data],AU$3,Tabela_Consulta_de_ACOMPH[Posto],$AP123)</f>
        <v>0</v>
      </c>
      <c r="AV123">
        <f ca="1">SUMIFS(Tabela_Consulta_de_ACOMPH[Vaz_nat],Tabela_Consulta_de_ACOMPH[Data],AV$3,Tabela_Consulta_de_ACOMPH[Posto],$AP123)</f>
        <v>0</v>
      </c>
      <c r="AW123">
        <f ca="1">SUMIFS(Tabela_Consulta_de_ACOMPH[Vaz_nat],Tabela_Consulta_de_ACOMPH[Data],AW$3,Tabela_Consulta_de_ACOMPH[Posto],$AP123)</f>
        <v>0</v>
      </c>
      <c r="AX123">
        <f ca="1">SUMIFS(Tabela_Consulta_de_ACOMPH[Vaz_nat],Tabela_Consulta_de_ACOMPH[Data],AX$3,Tabela_Consulta_de_ACOMPH[Posto],$AP123)</f>
        <v>0</v>
      </c>
      <c r="AY123">
        <f ca="1">SUMIFS(Tabela_Consulta_de_ACOMPH[Vaz_nat],Tabela_Consulta_de_ACOMPH[Data],AY$3,Tabela_Consulta_de_ACOMPH[Posto],$AP123)</f>
        <v>0</v>
      </c>
      <c r="AZ123">
        <f ca="1">SUMIFS(Tabela_Consulta_de_ACOMPH[Vaz_nat],Tabela_Consulta_de_ACOMPH[Data],AZ$3,Tabela_Consulta_de_ACOMPH[Posto],$AP123)</f>
        <v>0</v>
      </c>
      <c r="BA123">
        <f ca="1">SUMIFS(Tabela_Consulta_de_ACOMPH[Vaz_nat],Tabela_Consulta_de_ACOMPH[Data],BA$3,Tabela_Consulta_de_ACOMPH[Posto],$AP123)</f>
        <v>0</v>
      </c>
      <c r="BB123">
        <f ca="1">SUMIFS(Tabela_Consulta_de_ACOMPH[Vaz_nat],Tabela_Consulta_de_ACOMPH[Data],BB$3,Tabela_Consulta_de_ACOMPH[Posto],$AP123)</f>
        <v>0</v>
      </c>
      <c r="BC123">
        <f ca="1">SUMIFS(Tabela_Consulta_de_ACOMPH[Vaz_nat],Tabela_Consulta_de_ACOMPH[Data],BC$3,Tabela_Consulta_de_ACOMPH[Posto],$AP123)</f>
        <v>0</v>
      </c>
      <c r="BE123">
        <v>120</v>
      </c>
      <c r="BG123">
        <f ca="1">SUMIFS(Tabela_Consulta_RDH[Column3],Tabela_Consulta_RDH[Column1],BG$3,Tabela_Consulta_RDH[Column2],$BE123)</f>
        <v>0</v>
      </c>
      <c r="BH123">
        <f ca="1">SUMIFS(Tabela_Consulta_RDH[Column3],Tabela_Consulta_RDH[Column1],BH$3,Tabela_Consulta_RDH[Column2],$BE123)</f>
        <v>0</v>
      </c>
      <c r="BI123">
        <f ca="1">SUMIFS(Tabela_Consulta_RDH[Column3],Tabela_Consulta_RDH[Column1],BI$3,Tabela_Consulta_RDH[Column2],$BE123)</f>
        <v>0</v>
      </c>
      <c r="BJ123">
        <f ca="1">SUMIFS(Tabela_Consulta_RDH[Column3],Tabela_Consulta_RDH[Column1],BJ$3,Tabela_Consulta_RDH[Column2],$BE123)</f>
        <v>0</v>
      </c>
      <c r="BK123">
        <f ca="1">SUMIFS(Tabela_Consulta_RDH[Column3],Tabela_Consulta_RDH[Column1],BK$3,Tabela_Consulta_RDH[Column2],$BE123)</f>
        <v>0</v>
      </c>
      <c r="BL123">
        <f ca="1">SUMIFS(Tabela_Consulta_RDH[Column3],Tabela_Consulta_RDH[Column1],BL$3,Tabela_Consulta_RDH[Column2],$BE123)</f>
        <v>0</v>
      </c>
      <c r="BM123">
        <f ca="1">SUMIFS(Tabela_Consulta_RDH[Column3],Tabela_Consulta_RDH[Column1],BM$3,Tabela_Consulta_RDH[Column2],$BE123)</f>
        <v>0</v>
      </c>
      <c r="BN123">
        <f ca="1">SUMIFS(Tabela_Consulta_RDH[Column3],Tabela_Consulta_RDH[Column1],BN$3,Tabela_Consulta_RDH[Column2],$BE123)</f>
        <v>0</v>
      </c>
      <c r="BO123">
        <f ca="1">SUMIFS(Tabela_Consulta_RDH[Column3],Tabela_Consulta_RDH[Column1],BO$3,Tabela_Consulta_RDH[Column2],$BE123)</f>
        <v>0</v>
      </c>
      <c r="BP123">
        <f ca="1">SUMIFS(Tabela_Consulta_RDH[Column3],Tabela_Consulta_RDH[Column1],BP$3,Tabela_Consulta_RDH[Column2],$BE123)</f>
        <v>0</v>
      </c>
      <c r="BQ123">
        <f ca="1">SUMIFS(Tabela_Consulta_RDH[Column3],Tabela_Consulta_RDH[Column1],BQ$3,Tabela_Consulta_RDH[Column2],$BE123)</f>
        <v>0</v>
      </c>
      <c r="BR123">
        <f ca="1">SUMIFS(Tabela_Consulta_RDH[Column3],Tabela_Consulta_RDH[Column1],BR$3,Tabela_Consulta_RDH[Column2],$BE123)</f>
        <v>0</v>
      </c>
    </row>
    <row r="124" spans="35:70" x14ac:dyDescent="0.25">
      <c r="AI124" s="406"/>
      <c r="AN124" s="406"/>
      <c r="AP124">
        <v>121</v>
      </c>
      <c r="AR124">
        <f ca="1">SUMIFS(Tabela_Consulta_de_ACOMPH[Vaz_nat],Tabela_Consulta_de_ACOMPH[Data],AR$3,Tabela_Consulta_de_ACOMPH[Posto],$AP124)</f>
        <v>0</v>
      </c>
      <c r="AS124">
        <f ca="1">SUMIFS(Tabela_Consulta_de_ACOMPH[Vaz_nat],Tabela_Consulta_de_ACOMPH[Data],AS$3,Tabela_Consulta_de_ACOMPH[Posto],$AP124)</f>
        <v>0</v>
      </c>
      <c r="AT124">
        <f ca="1">SUMIFS(Tabela_Consulta_de_ACOMPH[Vaz_nat],Tabela_Consulta_de_ACOMPH[Data],AT$3,Tabela_Consulta_de_ACOMPH[Posto],$AP124)</f>
        <v>0</v>
      </c>
      <c r="AU124">
        <f ca="1">SUMIFS(Tabela_Consulta_de_ACOMPH[Vaz_nat],Tabela_Consulta_de_ACOMPH[Data],AU$3,Tabela_Consulta_de_ACOMPH[Posto],$AP124)</f>
        <v>0</v>
      </c>
      <c r="AV124">
        <f ca="1">SUMIFS(Tabela_Consulta_de_ACOMPH[Vaz_nat],Tabela_Consulta_de_ACOMPH[Data],AV$3,Tabela_Consulta_de_ACOMPH[Posto],$AP124)</f>
        <v>0</v>
      </c>
      <c r="AW124">
        <f ca="1">SUMIFS(Tabela_Consulta_de_ACOMPH[Vaz_nat],Tabela_Consulta_de_ACOMPH[Data],AW$3,Tabela_Consulta_de_ACOMPH[Posto],$AP124)</f>
        <v>0</v>
      </c>
      <c r="AX124">
        <f ca="1">SUMIFS(Tabela_Consulta_de_ACOMPH[Vaz_nat],Tabela_Consulta_de_ACOMPH[Data],AX$3,Tabela_Consulta_de_ACOMPH[Posto],$AP124)</f>
        <v>0</v>
      </c>
      <c r="AY124">
        <f ca="1">SUMIFS(Tabela_Consulta_de_ACOMPH[Vaz_nat],Tabela_Consulta_de_ACOMPH[Data],AY$3,Tabela_Consulta_de_ACOMPH[Posto],$AP124)</f>
        <v>0</v>
      </c>
      <c r="AZ124">
        <f ca="1">SUMIFS(Tabela_Consulta_de_ACOMPH[Vaz_nat],Tabela_Consulta_de_ACOMPH[Data],AZ$3,Tabela_Consulta_de_ACOMPH[Posto],$AP124)</f>
        <v>0</v>
      </c>
      <c r="BA124">
        <f ca="1">SUMIFS(Tabela_Consulta_de_ACOMPH[Vaz_nat],Tabela_Consulta_de_ACOMPH[Data],BA$3,Tabela_Consulta_de_ACOMPH[Posto],$AP124)</f>
        <v>0</v>
      </c>
      <c r="BB124">
        <f ca="1">SUMIFS(Tabela_Consulta_de_ACOMPH[Vaz_nat],Tabela_Consulta_de_ACOMPH[Data],BB$3,Tabela_Consulta_de_ACOMPH[Posto],$AP124)</f>
        <v>0</v>
      </c>
      <c r="BC124">
        <f ca="1">SUMIFS(Tabela_Consulta_de_ACOMPH[Vaz_nat],Tabela_Consulta_de_ACOMPH[Data],BC$3,Tabela_Consulta_de_ACOMPH[Posto],$AP124)</f>
        <v>0</v>
      </c>
      <c r="BE124">
        <v>121</v>
      </c>
      <c r="BG124">
        <f ca="1">SUMIFS(Tabela_Consulta_RDH[Column3],Tabela_Consulta_RDH[Column1],BG$3,Tabela_Consulta_RDH[Column2],$BE124)</f>
        <v>0</v>
      </c>
      <c r="BH124">
        <f ca="1">SUMIFS(Tabela_Consulta_RDH[Column3],Tabela_Consulta_RDH[Column1],BH$3,Tabela_Consulta_RDH[Column2],$BE124)</f>
        <v>0</v>
      </c>
      <c r="BI124">
        <f ca="1">SUMIFS(Tabela_Consulta_RDH[Column3],Tabela_Consulta_RDH[Column1],BI$3,Tabela_Consulta_RDH[Column2],$BE124)</f>
        <v>0</v>
      </c>
      <c r="BJ124">
        <f ca="1">SUMIFS(Tabela_Consulta_RDH[Column3],Tabela_Consulta_RDH[Column1],BJ$3,Tabela_Consulta_RDH[Column2],$BE124)</f>
        <v>0</v>
      </c>
      <c r="BK124">
        <f ca="1">SUMIFS(Tabela_Consulta_RDH[Column3],Tabela_Consulta_RDH[Column1],BK$3,Tabela_Consulta_RDH[Column2],$BE124)</f>
        <v>0</v>
      </c>
      <c r="BL124">
        <f ca="1">SUMIFS(Tabela_Consulta_RDH[Column3],Tabela_Consulta_RDH[Column1],BL$3,Tabela_Consulta_RDH[Column2],$BE124)</f>
        <v>0</v>
      </c>
      <c r="BM124">
        <f ca="1">SUMIFS(Tabela_Consulta_RDH[Column3],Tabela_Consulta_RDH[Column1],BM$3,Tabela_Consulta_RDH[Column2],$BE124)</f>
        <v>0</v>
      </c>
      <c r="BN124">
        <f ca="1">SUMIFS(Tabela_Consulta_RDH[Column3],Tabela_Consulta_RDH[Column1],BN$3,Tabela_Consulta_RDH[Column2],$BE124)</f>
        <v>0</v>
      </c>
      <c r="BO124">
        <f ca="1">SUMIFS(Tabela_Consulta_RDH[Column3],Tabela_Consulta_RDH[Column1],BO$3,Tabela_Consulta_RDH[Column2],$BE124)</f>
        <v>0</v>
      </c>
      <c r="BP124">
        <f ca="1">SUMIFS(Tabela_Consulta_RDH[Column3],Tabela_Consulta_RDH[Column1],BP$3,Tabela_Consulta_RDH[Column2],$BE124)</f>
        <v>0</v>
      </c>
      <c r="BQ124">
        <f ca="1">SUMIFS(Tabela_Consulta_RDH[Column3],Tabela_Consulta_RDH[Column1],BQ$3,Tabela_Consulta_RDH[Column2],$BE124)</f>
        <v>0</v>
      </c>
      <c r="BR124">
        <f ca="1">SUMIFS(Tabela_Consulta_RDH[Column3],Tabela_Consulta_RDH[Column1],BR$3,Tabela_Consulta_RDH[Column2],$BE124)</f>
        <v>0</v>
      </c>
    </row>
    <row r="125" spans="35:70" x14ac:dyDescent="0.25">
      <c r="AI125" s="406"/>
      <c r="AN125" s="406"/>
      <c r="AP125">
        <v>122</v>
      </c>
      <c r="AR125">
        <f ca="1">SUMIFS(Tabela_Consulta_de_ACOMPH[Vaz_nat],Tabela_Consulta_de_ACOMPH[Data],AR$3,Tabela_Consulta_de_ACOMPH[Posto],$AP125)</f>
        <v>0</v>
      </c>
      <c r="AS125">
        <f ca="1">SUMIFS(Tabela_Consulta_de_ACOMPH[Vaz_nat],Tabela_Consulta_de_ACOMPH[Data],AS$3,Tabela_Consulta_de_ACOMPH[Posto],$AP125)</f>
        <v>0</v>
      </c>
      <c r="AT125">
        <f ca="1">SUMIFS(Tabela_Consulta_de_ACOMPH[Vaz_nat],Tabela_Consulta_de_ACOMPH[Data],AT$3,Tabela_Consulta_de_ACOMPH[Posto],$AP125)</f>
        <v>0</v>
      </c>
      <c r="AU125">
        <f ca="1">SUMIFS(Tabela_Consulta_de_ACOMPH[Vaz_nat],Tabela_Consulta_de_ACOMPH[Data],AU$3,Tabela_Consulta_de_ACOMPH[Posto],$AP125)</f>
        <v>0</v>
      </c>
      <c r="AV125">
        <f ca="1">SUMIFS(Tabela_Consulta_de_ACOMPH[Vaz_nat],Tabela_Consulta_de_ACOMPH[Data],AV$3,Tabela_Consulta_de_ACOMPH[Posto],$AP125)</f>
        <v>0</v>
      </c>
      <c r="AW125">
        <f ca="1">SUMIFS(Tabela_Consulta_de_ACOMPH[Vaz_nat],Tabela_Consulta_de_ACOMPH[Data],AW$3,Tabela_Consulta_de_ACOMPH[Posto],$AP125)</f>
        <v>0</v>
      </c>
      <c r="AX125">
        <f ca="1">SUMIFS(Tabela_Consulta_de_ACOMPH[Vaz_nat],Tabela_Consulta_de_ACOMPH[Data],AX$3,Tabela_Consulta_de_ACOMPH[Posto],$AP125)</f>
        <v>0</v>
      </c>
      <c r="AY125">
        <f ca="1">SUMIFS(Tabela_Consulta_de_ACOMPH[Vaz_nat],Tabela_Consulta_de_ACOMPH[Data],AY$3,Tabela_Consulta_de_ACOMPH[Posto],$AP125)</f>
        <v>0</v>
      </c>
      <c r="AZ125">
        <f ca="1">SUMIFS(Tabela_Consulta_de_ACOMPH[Vaz_nat],Tabela_Consulta_de_ACOMPH[Data],AZ$3,Tabela_Consulta_de_ACOMPH[Posto],$AP125)</f>
        <v>0</v>
      </c>
      <c r="BA125">
        <f ca="1">SUMIFS(Tabela_Consulta_de_ACOMPH[Vaz_nat],Tabela_Consulta_de_ACOMPH[Data],BA$3,Tabela_Consulta_de_ACOMPH[Posto],$AP125)</f>
        <v>0</v>
      </c>
      <c r="BB125">
        <f ca="1">SUMIFS(Tabela_Consulta_de_ACOMPH[Vaz_nat],Tabela_Consulta_de_ACOMPH[Data],BB$3,Tabela_Consulta_de_ACOMPH[Posto],$AP125)</f>
        <v>0</v>
      </c>
      <c r="BC125">
        <f ca="1">SUMIFS(Tabela_Consulta_de_ACOMPH[Vaz_nat],Tabela_Consulta_de_ACOMPH[Data],BC$3,Tabela_Consulta_de_ACOMPH[Posto],$AP125)</f>
        <v>0</v>
      </c>
      <c r="BE125">
        <v>122</v>
      </c>
      <c r="BG125">
        <f ca="1">SUMIFS(Tabela_Consulta_RDH[Column3],Tabela_Consulta_RDH[Column1],BG$3,Tabela_Consulta_RDH[Column2],$BE125)</f>
        <v>0</v>
      </c>
      <c r="BH125">
        <f ca="1">SUMIFS(Tabela_Consulta_RDH[Column3],Tabela_Consulta_RDH[Column1],BH$3,Tabela_Consulta_RDH[Column2],$BE125)</f>
        <v>0</v>
      </c>
      <c r="BI125">
        <f ca="1">SUMIFS(Tabela_Consulta_RDH[Column3],Tabela_Consulta_RDH[Column1],BI$3,Tabela_Consulta_RDH[Column2],$BE125)</f>
        <v>0</v>
      </c>
      <c r="BJ125">
        <f ca="1">SUMIFS(Tabela_Consulta_RDH[Column3],Tabela_Consulta_RDH[Column1],BJ$3,Tabela_Consulta_RDH[Column2],$BE125)</f>
        <v>0</v>
      </c>
      <c r="BK125">
        <f ca="1">SUMIFS(Tabela_Consulta_RDH[Column3],Tabela_Consulta_RDH[Column1],BK$3,Tabela_Consulta_RDH[Column2],$BE125)</f>
        <v>0</v>
      </c>
      <c r="BL125">
        <f ca="1">SUMIFS(Tabela_Consulta_RDH[Column3],Tabela_Consulta_RDH[Column1],BL$3,Tabela_Consulta_RDH[Column2],$BE125)</f>
        <v>0</v>
      </c>
      <c r="BM125">
        <f ca="1">SUMIFS(Tabela_Consulta_RDH[Column3],Tabela_Consulta_RDH[Column1],BM$3,Tabela_Consulta_RDH[Column2],$BE125)</f>
        <v>0</v>
      </c>
      <c r="BN125">
        <f ca="1">SUMIFS(Tabela_Consulta_RDH[Column3],Tabela_Consulta_RDH[Column1],BN$3,Tabela_Consulta_RDH[Column2],$BE125)</f>
        <v>0</v>
      </c>
      <c r="BO125">
        <f ca="1">SUMIFS(Tabela_Consulta_RDH[Column3],Tabela_Consulta_RDH[Column1],BO$3,Tabela_Consulta_RDH[Column2],$BE125)</f>
        <v>0</v>
      </c>
      <c r="BP125">
        <f ca="1">SUMIFS(Tabela_Consulta_RDH[Column3],Tabela_Consulta_RDH[Column1],BP$3,Tabela_Consulta_RDH[Column2],$BE125)</f>
        <v>0</v>
      </c>
      <c r="BQ125">
        <f ca="1">SUMIFS(Tabela_Consulta_RDH[Column3],Tabela_Consulta_RDH[Column1],BQ$3,Tabela_Consulta_RDH[Column2],$BE125)</f>
        <v>0</v>
      </c>
      <c r="BR125">
        <f ca="1">SUMIFS(Tabela_Consulta_RDH[Column3],Tabela_Consulta_RDH[Column1],BR$3,Tabela_Consulta_RDH[Column2],$BE125)</f>
        <v>0</v>
      </c>
    </row>
    <row r="126" spans="35:70" x14ac:dyDescent="0.25">
      <c r="AI126" s="406"/>
      <c r="AN126" s="406"/>
      <c r="AP126">
        <v>123</v>
      </c>
      <c r="AR126">
        <f ca="1">SUMIFS(Tabela_Consulta_de_ACOMPH[Vaz_nat],Tabela_Consulta_de_ACOMPH[Data],AR$3,Tabela_Consulta_de_ACOMPH[Posto],$AP126)</f>
        <v>0</v>
      </c>
      <c r="AS126">
        <f ca="1">SUMIFS(Tabela_Consulta_de_ACOMPH[Vaz_nat],Tabela_Consulta_de_ACOMPH[Data],AS$3,Tabela_Consulta_de_ACOMPH[Posto],$AP126)</f>
        <v>0</v>
      </c>
      <c r="AT126">
        <f ca="1">SUMIFS(Tabela_Consulta_de_ACOMPH[Vaz_nat],Tabela_Consulta_de_ACOMPH[Data],AT$3,Tabela_Consulta_de_ACOMPH[Posto],$AP126)</f>
        <v>0</v>
      </c>
      <c r="AU126">
        <f ca="1">SUMIFS(Tabela_Consulta_de_ACOMPH[Vaz_nat],Tabela_Consulta_de_ACOMPH[Data],AU$3,Tabela_Consulta_de_ACOMPH[Posto],$AP126)</f>
        <v>0</v>
      </c>
      <c r="AV126">
        <f ca="1">SUMIFS(Tabela_Consulta_de_ACOMPH[Vaz_nat],Tabela_Consulta_de_ACOMPH[Data],AV$3,Tabela_Consulta_de_ACOMPH[Posto],$AP126)</f>
        <v>0</v>
      </c>
      <c r="AW126">
        <f ca="1">SUMIFS(Tabela_Consulta_de_ACOMPH[Vaz_nat],Tabela_Consulta_de_ACOMPH[Data],AW$3,Tabela_Consulta_de_ACOMPH[Posto],$AP126)</f>
        <v>0</v>
      </c>
      <c r="AX126">
        <f ca="1">SUMIFS(Tabela_Consulta_de_ACOMPH[Vaz_nat],Tabela_Consulta_de_ACOMPH[Data],AX$3,Tabela_Consulta_de_ACOMPH[Posto],$AP126)</f>
        <v>0</v>
      </c>
      <c r="AY126">
        <f ca="1">SUMIFS(Tabela_Consulta_de_ACOMPH[Vaz_nat],Tabela_Consulta_de_ACOMPH[Data],AY$3,Tabela_Consulta_de_ACOMPH[Posto],$AP126)</f>
        <v>0</v>
      </c>
      <c r="AZ126">
        <f ca="1">SUMIFS(Tabela_Consulta_de_ACOMPH[Vaz_nat],Tabela_Consulta_de_ACOMPH[Data],AZ$3,Tabela_Consulta_de_ACOMPH[Posto],$AP126)</f>
        <v>0</v>
      </c>
      <c r="BA126">
        <f ca="1">SUMIFS(Tabela_Consulta_de_ACOMPH[Vaz_nat],Tabela_Consulta_de_ACOMPH[Data],BA$3,Tabela_Consulta_de_ACOMPH[Posto],$AP126)</f>
        <v>0</v>
      </c>
      <c r="BB126">
        <f ca="1">SUMIFS(Tabela_Consulta_de_ACOMPH[Vaz_nat],Tabela_Consulta_de_ACOMPH[Data],BB$3,Tabela_Consulta_de_ACOMPH[Posto],$AP126)</f>
        <v>0</v>
      </c>
      <c r="BC126">
        <f ca="1">SUMIFS(Tabela_Consulta_de_ACOMPH[Vaz_nat],Tabela_Consulta_de_ACOMPH[Data],BC$3,Tabela_Consulta_de_ACOMPH[Posto],$AP126)</f>
        <v>0</v>
      </c>
      <c r="BE126">
        <v>123</v>
      </c>
      <c r="BG126">
        <f ca="1">SUMIFS(Tabela_Consulta_RDH[Column3],Tabela_Consulta_RDH[Column1],BG$3,Tabela_Consulta_RDH[Column2],$BE126)</f>
        <v>0</v>
      </c>
      <c r="BH126">
        <f ca="1">SUMIFS(Tabela_Consulta_RDH[Column3],Tabela_Consulta_RDH[Column1],BH$3,Tabela_Consulta_RDH[Column2],$BE126)</f>
        <v>0</v>
      </c>
      <c r="BI126">
        <f ca="1">SUMIFS(Tabela_Consulta_RDH[Column3],Tabela_Consulta_RDH[Column1],BI$3,Tabela_Consulta_RDH[Column2],$BE126)</f>
        <v>0</v>
      </c>
      <c r="BJ126">
        <f ca="1">SUMIFS(Tabela_Consulta_RDH[Column3],Tabela_Consulta_RDH[Column1],BJ$3,Tabela_Consulta_RDH[Column2],$BE126)</f>
        <v>0</v>
      </c>
      <c r="BK126">
        <f ca="1">SUMIFS(Tabela_Consulta_RDH[Column3],Tabela_Consulta_RDH[Column1],BK$3,Tabela_Consulta_RDH[Column2],$BE126)</f>
        <v>0</v>
      </c>
      <c r="BL126">
        <f ca="1">SUMIFS(Tabela_Consulta_RDH[Column3],Tabela_Consulta_RDH[Column1],BL$3,Tabela_Consulta_RDH[Column2],$BE126)</f>
        <v>0</v>
      </c>
      <c r="BM126">
        <f ca="1">SUMIFS(Tabela_Consulta_RDH[Column3],Tabela_Consulta_RDH[Column1],BM$3,Tabela_Consulta_RDH[Column2],$BE126)</f>
        <v>0</v>
      </c>
      <c r="BN126">
        <f ca="1">SUMIFS(Tabela_Consulta_RDH[Column3],Tabela_Consulta_RDH[Column1],BN$3,Tabela_Consulta_RDH[Column2],$BE126)</f>
        <v>0</v>
      </c>
      <c r="BO126">
        <f ca="1">SUMIFS(Tabela_Consulta_RDH[Column3],Tabela_Consulta_RDH[Column1],BO$3,Tabela_Consulta_RDH[Column2],$BE126)</f>
        <v>0</v>
      </c>
      <c r="BP126">
        <f ca="1">SUMIFS(Tabela_Consulta_RDH[Column3],Tabela_Consulta_RDH[Column1],BP$3,Tabela_Consulta_RDH[Column2],$BE126)</f>
        <v>0</v>
      </c>
      <c r="BQ126">
        <f ca="1">SUMIFS(Tabela_Consulta_RDH[Column3],Tabela_Consulta_RDH[Column1],BQ$3,Tabela_Consulta_RDH[Column2],$BE126)</f>
        <v>0</v>
      </c>
      <c r="BR126">
        <f ca="1">SUMIFS(Tabela_Consulta_RDH[Column3],Tabela_Consulta_RDH[Column1],BR$3,Tabela_Consulta_RDH[Column2],$BE126)</f>
        <v>0</v>
      </c>
    </row>
    <row r="127" spans="35:70" x14ac:dyDescent="0.25">
      <c r="AI127" s="406"/>
      <c r="AN127" s="406"/>
      <c r="AP127">
        <v>124</v>
      </c>
      <c r="AR127">
        <f ca="1">SUMIFS(Tabela_Consulta_de_ACOMPH[Vaz_nat],Tabela_Consulta_de_ACOMPH[Data],AR$3,Tabela_Consulta_de_ACOMPH[Posto],$AP127)</f>
        <v>0</v>
      </c>
      <c r="AS127">
        <f ca="1">SUMIFS(Tabela_Consulta_de_ACOMPH[Vaz_nat],Tabela_Consulta_de_ACOMPH[Data],AS$3,Tabela_Consulta_de_ACOMPH[Posto],$AP127)</f>
        <v>0</v>
      </c>
      <c r="AT127">
        <f ca="1">SUMIFS(Tabela_Consulta_de_ACOMPH[Vaz_nat],Tabela_Consulta_de_ACOMPH[Data],AT$3,Tabela_Consulta_de_ACOMPH[Posto],$AP127)</f>
        <v>0</v>
      </c>
      <c r="AU127">
        <f ca="1">SUMIFS(Tabela_Consulta_de_ACOMPH[Vaz_nat],Tabela_Consulta_de_ACOMPH[Data],AU$3,Tabela_Consulta_de_ACOMPH[Posto],$AP127)</f>
        <v>0</v>
      </c>
      <c r="AV127">
        <f ca="1">SUMIFS(Tabela_Consulta_de_ACOMPH[Vaz_nat],Tabela_Consulta_de_ACOMPH[Data],AV$3,Tabela_Consulta_de_ACOMPH[Posto],$AP127)</f>
        <v>0</v>
      </c>
      <c r="AW127">
        <f ca="1">SUMIFS(Tabela_Consulta_de_ACOMPH[Vaz_nat],Tabela_Consulta_de_ACOMPH[Data],AW$3,Tabela_Consulta_de_ACOMPH[Posto],$AP127)</f>
        <v>0</v>
      </c>
      <c r="AX127">
        <f ca="1">SUMIFS(Tabela_Consulta_de_ACOMPH[Vaz_nat],Tabela_Consulta_de_ACOMPH[Data],AX$3,Tabela_Consulta_de_ACOMPH[Posto],$AP127)</f>
        <v>0</v>
      </c>
      <c r="AY127">
        <f ca="1">SUMIFS(Tabela_Consulta_de_ACOMPH[Vaz_nat],Tabela_Consulta_de_ACOMPH[Data],AY$3,Tabela_Consulta_de_ACOMPH[Posto],$AP127)</f>
        <v>0</v>
      </c>
      <c r="AZ127">
        <f ca="1">SUMIFS(Tabela_Consulta_de_ACOMPH[Vaz_nat],Tabela_Consulta_de_ACOMPH[Data],AZ$3,Tabela_Consulta_de_ACOMPH[Posto],$AP127)</f>
        <v>0</v>
      </c>
      <c r="BA127">
        <f ca="1">SUMIFS(Tabela_Consulta_de_ACOMPH[Vaz_nat],Tabela_Consulta_de_ACOMPH[Data],BA$3,Tabela_Consulta_de_ACOMPH[Posto],$AP127)</f>
        <v>0</v>
      </c>
      <c r="BB127">
        <f ca="1">SUMIFS(Tabela_Consulta_de_ACOMPH[Vaz_nat],Tabela_Consulta_de_ACOMPH[Data],BB$3,Tabela_Consulta_de_ACOMPH[Posto],$AP127)</f>
        <v>0</v>
      </c>
      <c r="BC127">
        <f ca="1">SUMIFS(Tabela_Consulta_de_ACOMPH[Vaz_nat],Tabela_Consulta_de_ACOMPH[Data],BC$3,Tabela_Consulta_de_ACOMPH[Posto],$AP127)</f>
        <v>0</v>
      </c>
      <c r="BE127">
        <v>124</v>
      </c>
      <c r="BG127">
        <f ca="1">SUMIFS(Tabela_Consulta_RDH[Column3],Tabela_Consulta_RDH[Column1],BG$3,Tabela_Consulta_RDH[Column2],$BE127)</f>
        <v>0</v>
      </c>
      <c r="BH127">
        <f ca="1">SUMIFS(Tabela_Consulta_RDH[Column3],Tabela_Consulta_RDH[Column1],BH$3,Tabela_Consulta_RDH[Column2],$BE127)</f>
        <v>0</v>
      </c>
      <c r="BI127">
        <f ca="1">SUMIFS(Tabela_Consulta_RDH[Column3],Tabela_Consulta_RDH[Column1],BI$3,Tabela_Consulta_RDH[Column2],$BE127)</f>
        <v>0</v>
      </c>
      <c r="BJ127">
        <f ca="1">SUMIFS(Tabela_Consulta_RDH[Column3],Tabela_Consulta_RDH[Column1],BJ$3,Tabela_Consulta_RDH[Column2],$BE127)</f>
        <v>0</v>
      </c>
      <c r="BK127">
        <f ca="1">SUMIFS(Tabela_Consulta_RDH[Column3],Tabela_Consulta_RDH[Column1],BK$3,Tabela_Consulta_RDH[Column2],$BE127)</f>
        <v>0</v>
      </c>
      <c r="BL127">
        <f ca="1">SUMIFS(Tabela_Consulta_RDH[Column3],Tabela_Consulta_RDH[Column1],BL$3,Tabela_Consulta_RDH[Column2],$BE127)</f>
        <v>0</v>
      </c>
      <c r="BM127">
        <f ca="1">SUMIFS(Tabela_Consulta_RDH[Column3],Tabela_Consulta_RDH[Column1],BM$3,Tabela_Consulta_RDH[Column2],$BE127)</f>
        <v>0</v>
      </c>
      <c r="BN127">
        <f ca="1">SUMIFS(Tabela_Consulta_RDH[Column3],Tabela_Consulta_RDH[Column1],BN$3,Tabela_Consulta_RDH[Column2],$BE127)</f>
        <v>0</v>
      </c>
      <c r="BO127">
        <f ca="1">SUMIFS(Tabela_Consulta_RDH[Column3],Tabela_Consulta_RDH[Column1],BO$3,Tabela_Consulta_RDH[Column2],$BE127)</f>
        <v>0</v>
      </c>
      <c r="BP127">
        <f ca="1">SUMIFS(Tabela_Consulta_RDH[Column3],Tabela_Consulta_RDH[Column1],BP$3,Tabela_Consulta_RDH[Column2],$BE127)</f>
        <v>0</v>
      </c>
      <c r="BQ127">
        <f ca="1">SUMIFS(Tabela_Consulta_RDH[Column3],Tabela_Consulta_RDH[Column1],BQ$3,Tabela_Consulta_RDH[Column2],$BE127)</f>
        <v>0</v>
      </c>
      <c r="BR127">
        <f ca="1">SUMIFS(Tabela_Consulta_RDH[Column3],Tabela_Consulta_RDH[Column1],BR$3,Tabela_Consulta_RDH[Column2],$BE127)</f>
        <v>0</v>
      </c>
    </row>
    <row r="128" spans="35:70" x14ac:dyDescent="0.25">
      <c r="AI128" s="406"/>
      <c r="AN128" s="406"/>
      <c r="AP128">
        <v>125</v>
      </c>
      <c r="AR128">
        <f ca="1">SUMIFS(Tabela_Consulta_de_ACOMPH[Vaz_nat],Tabela_Consulta_de_ACOMPH[Data],AR$3,Tabela_Consulta_de_ACOMPH[Posto],$AP128)</f>
        <v>0</v>
      </c>
      <c r="AS128">
        <f ca="1">SUMIFS(Tabela_Consulta_de_ACOMPH[Vaz_nat],Tabela_Consulta_de_ACOMPH[Data],AS$3,Tabela_Consulta_de_ACOMPH[Posto],$AP128)</f>
        <v>0</v>
      </c>
      <c r="AT128">
        <f ca="1">SUMIFS(Tabela_Consulta_de_ACOMPH[Vaz_nat],Tabela_Consulta_de_ACOMPH[Data],AT$3,Tabela_Consulta_de_ACOMPH[Posto],$AP128)</f>
        <v>0</v>
      </c>
      <c r="AU128">
        <f ca="1">SUMIFS(Tabela_Consulta_de_ACOMPH[Vaz_nat],Tabela_Consulta_de_ACOMPH[Data],AU$3,Tabela_Consulta_de_ACOMPH[Posto],$AP128)</f>
        <v>0</v>
      </c>
      <c r="AV128">
        <f ca="1">SUMIFS(Tabela_Consulta_de_ACOMPH[Vaz_nat],Tabela_Consulta_de_ACOMPH[Data],AV$3,Tabela_Consulta_de_ACOMPH[Posto],$AP128)</f>
        <v>0</v>
      </c>
      <c r="AW128">
        <f ca="1">SUMIFS(Tabela_Consulta_de_ACOMPH[Vaz_nat],Tabela_Consulta_de_ACOMPH[Data],AW$3,Tabela_Consulta_de_ACOMPH[Posto],$AP128)</f>
        <v>0</v>
      </c>
      <c r="AX128">
        <f ca="1">SUMIFS(Tabela_Consulta_de_ACOMPH[Vaz_nat],Tabela_Consulta_de_ACOMPH[Data],AX$3,Tabela_Consulta_de_ACOMPH[Posto],$AP128)</f>
        <v>0</v>
      </c>
      <c r="AY128">
        <f ca="1">SUMIFS(Tabela_Consulta_de_ACOMPH[Vaz_nat],Tabela_Consulta_de_ACOMPH[Data],AY$3,Tabela_Consulta_de_ACOMPH[Posto],$AP128)</f>
        <v>0</v>
      </c>
      <c r="AZ128">
        <f ca="1">SUMIFS(Tabela_Consulta_de_ACOMPH[Vaz_nat],Tabela_Consulta_de_ACOMPH[Data],AZ$3,Tabela_Consulta_de_ACOMPH[Posto],$AP128)</f>
        <v>0</v>
      </c>
      <c r="BA128">
        <f ca="1">SUMIFS(Tabela_Consulta_de_ACOMPH[Vaz_nat],Tabela_Consulta_de_ACOMPH[Data],BA$3,Tabela_Consulta_de_ACOMPH[Posto],$AP128)</f>
        <v>0</v>
      </c>
      <c r="BB128">
        <f ca="1">SUMIFS(Tabela_Consulta_de_ACOMPH[Vaz_nat],Tabela_Consulta_de_ACOMPH[Data],BB$3,Tabela_Consulta_de_ACOMPH[Posto],$AP128)</f>
        <v>0</v>
      </c>
      <c r="BC128">
        <f ca="1">SUMIFS(Tabela_Consulta_de_ACOMPH[Vaz_nat],Tabela_Consulta_de_ACOMPH[Data],BC$3,Tabela_Consulta_de_ACOMPH[Posto],$AP128)</f>
        <v>0</v>
      </c>
      <c r="BE128">
        <v>125</v>
      </c>
      <c r="BG128">
        <f ca="1">SUMIFS(Tabela_Consulta_RDH[Column3],Tabela_Consulta_RDH[Column1],BG$3,Tabela_Consulta_RDH[Column2],$BE128)</f>
        <v>0</v>
      </c>
      <c r="BH128">
        <f ca="1">SUMIFS(Tabela_Consulta_RDH[Column3],Tabela_Consulta_RDH[Column1],BH$3,Tabela_Consulta_RDH[Column2],$BE128)</f>
        <v>0</v>
      </c>
      <c r="BI128">
        <f ca="1">SUMIFS(Tabela_Consulta_RDH[Column3],Tabela_Consulta_RDH[Column1],BI$3,Tabela_Consulta_RDH[Column2],$BE128)</f>
        <v>0</v>
      </c>
      <c r="BJ128">
        <f ca="1">SUMIFS(Tabela_Consulta_RDH[Column3],Tabela_Consulta_RDH[Column1],BJ$3,Tabela_Consulta_RDH[Column2],$BE128)</f>
        <v>0</v>
      </c>
      <c r="BK128">
        <f ca="1">SUMIFS(Tabela_Consulta_RDH[Column3],Tabela_Consulta_RDH[Column1],BK$3,Tabela_Consulta_RDH[Column2],$BE128)</f>
        <v>0</v>
      </c>
      <c r="BL128">
        <f ca="1">SUMIFS(Tabela_Consulta_RDH[Column3],Tabela_Consulta_RDH[Column1],BL$3,Tabela_Consulta_RDH[Column2],$BE128)</f>
        <v>0</v>
      </c>
      <c r="BM128">
        <f ca="1">SUMIFS(Tabela_Consulta_RDH[Column3],Tabela_Consulta_RDH[Column1],BM$3,Tabela_Consulta_RDH[Column2],$BE128)</f>
        <v>0</v>
      </c>
      <c r="BN128">
        <f ca="1">SUMIFS(Tabela_Consulta_RDH[Column3],Tabela_Consulta_RDH[Column1],BN$3,Tabela_Consulta_RDH[Column2],$BE128)</f>
        <v>0</v>
      </c>
      <c r="BO128">
        <f ca="1">SUMIFS(Tabela_Consulta_RDH[Column3],Tabela_Consulta_RDH[Column1],BO$3,Tabela_Consulta_RDH[Column2],$BE128)</f>
        <v>0</v>
      </c>
      <c r="BP128">
        <f ca="1">SUMIFS(Tabela_Consulta_RDH[Column3],Tabela_Consulta_RDH[Column1],BP$3,Tabela_Consulta_RDH[Column2],$BE128)</f>
        <v>0</v>
      </c>
      <c r="BQ128">
        <f ca="1">SUMIFS(Tabela_Consulta_RDH[Column3],Tabela_Consulta_RDH[Column1],BQ$3,Tabela_Consulta_RDH[Column2],$BE128)</f>
        <v>0</v>
      </c>
      <c r="BR128">
        <f ca="1">SUMIFS(Tabela_Consulta_RDH[Column3],Tabela_Consulta_RDH[Column1],BR$3,Tabela_Consulta_RDH[Column2],$BE128)</f>
        <v>0</v>
      </c>
    </row>
    <row r="129" spans="35:70" x14ac:dyDescent="0.25">
      <c r="AI129" s="406"/>
      <c r="AN129" s="406"/>
      <c r="AP129">
        <v>126</v>
      </c>
      <c r="AR129">
        <f ca="1">SUMIFS(Tabela_Consulta_de_ACOMPH[Vaz_nat],Tabela_Consulta_de_ACOMPH[Data],AR$3,Tabela_Consulta_de_ACOMPH[Posto],$AP129)</f>
        <v>0</v>
      </c>
      <c r="AS129">
        <f ca="1">SUMIFS(Tabela_Consulta_de_ACOMPH[Vaz_nat],Tabela_Consulta_de_ACOMPH[Data],AS$3,Tabela_Consulta_de_ACOMPH[Posto],$AP129)</f>
        <v>0</v>
      </c>
      <c r="AT129">
        <f ca="1">SUMIFS(Tabela_Consulta_de_ACOMPH[Vaz_nat],Tabela_Consulta_de_ACOMPH[Data],AT$3,Tabela_Consulta_de_ACOMPH[Posto],$AP129)</f>
        <v>0</v>
      </c>
      <c r="AU129">
        <f ca="1">SUMIFS(Tabela_Consulta_de_ACOMPH[Vaz_nat],Tabela_Consulta_de_ACOMPH[Data],AU$3,Tabela_Consulta_de_ACOMPH[Posto],$AP129)</f>
        <v>0</v>
      </c>
      <c r="AV129">
        <f ca="1">SUMIFS(Tabela_Consulta_de_ACOMPH[Vaz_nat],Tabela_Consulta_de_ACOMPH[Data],AV$3,Tabela_Consulta_de_ACOMPH[Posto],$AP129)</f>
        <v>0</v>
      </c>
      <c r="AW129">
        <f ca="1">SUMIFS(Tabela_Consulta_de_ACOMPH[Vaz_nat],Tabela_Consulta_de_ACOMPH[Data],AW$3,Tabela_Consulta_de_ACOMPH[Posto],$AP129)</f>
        <v>0</v>
      </c>
      <c r="AX129">
        <f ca="1">SUMIFS(Tabela_Consulta_de_ACOMPH[Vaz_nat],Tabela_Consulta_de_ACOMPH[Data],AX$3,Tabela_Consulta_de_ACOMPH[Posto],$AP129)</f>
        <v>0</v>
      </c>
      <c r="AY129">
        <f ca="1">SUMIFS(Tabela_Consulta_de_ACOMPH[Vaz_nat],Tabela_Consulta_de_ACOMPH[Data],AY$3,Tabela_Consulta_de_ACOMPH[Posto],$AP129)</f>
        <v>0</v>
      </c>
      <c r="AZ129">
        <f ca="1">SUMIFS(Tabela_Consulta_de_ACOMPH[Vaz_nat],Tabela_Consulta_de_ACOMPH[Data],AZ$3,Tabela_Consulta_de_ACOMPH[Posto],$AP129)</f>
        <v>0</v>
      </c>
      <c r="BA129">
        <f ca="1">SUMIFS(Tabela_Consulta_de_ACOMPH[Vaz_nat],Tabela_Consulta_de_ACOMPH[Data],BA$3,Tabela_Consulta_de_ACOMPH[Posto],$AP129)</f>
        <v>0</v>
      </c>
      <c r="BB129">
        <f ca="1">SUMIFS(Tabela_Consulta_de_ACOMPH[Vaz_nat],Tabela_Consulta_de_ACOMPH[Data],BB$3,Tabela_Consulta_de_ACOMPH[Posto],$AP129)</f>
        <v>0</v>
      </c>
      <c r="BC129">
        <f ca="1">SUMIFS(Tabela_Consulta_de_ACOMPH[Vaz_nat],Tabela_Consulta_de_ACOMPH[Data],BC$3,Tabela_Consulta_de_ACOMPH[Posto],$AP129)</f>
        <v>0</v>
      </c>
      <c r="BE129">
        <v>126</v>
      </c>
      <c r="BG129">
        <f ca="1">SUMIFS(Tabela_Consulta_RDH[Column3],Tabela_Consulta_RDH[Column1],BG$3,Tabela_Consulta_RDH[Column2],$BE129)</f>
        <v>0</v>
      </c>
      <c r="BH129">
        <f ca="1">SUMIFS(Tabela_Consulta_RDH[Column3],Tabela_Consulta_RDH[Column1],BH$3,Tabela_Consulta_RDH[Column2],$BE129)</f>
        <v>0</v>
      </c>
      <c r="BI129">
        <f ca="1">SUMIFS(Tabela_Consulta_RDH[Column3],Tabela_Consulta_RDH[Column1],BI$3,Tabela_Consulta_RDH[Column2],$BE129)</f>
        <v>0</v>
      </c>
      <c r="BJ129">
        <f ca="1">SUMIFS(Tabela_Consulta_RDH[Column3],Tabela_Consulta_RDH[Column1],BJ$3,Tabela_Consulta_RDH[Column2],$BE129)</f>
        <v>0</v>
      </c>
      <c r="BK129">
        <f ca="1">SUMIFS(Tabela_Consulta_RDH[Column3],Tabela_Consulta_RDH[Column1],BK$3,Tabela_Consulta_RDH[Column2],$BE129)</f>
        <v>0</v>
      </c>
      <c r="BL129">
        <f ca="1">SUMIFS(Tabela_Consulta_RDH[Column3],Tabela_Consulta_RDH[Column1],BL$3,Tabela_Consulta_RDH[Column2],$BE129)</f>
        <v>0</v>
      </c>
      <c r="BM129">
        <f ca="1">SUMIFS(Tabela_Consulta_RDH[Column3],Tabela_Consulta_RDH[Column1],BM$3,Tabela_Consulta_RDH[Column2],$BE129)</f>
        <v>0</v>
      </c>
      <c r="BN129">
        <f ca="1">SUMIFS(Tabela_Consulta_RDH[Column3],Tabela_Consulta_RDH[Column1],BN$3,Tabela_Consulta_RDH[Column2],$BE129)</f>
        <v>0</v>
      </c>
      <c r="BO129">
        <f ca="1">SUMIFS(Tabela_Consulta_RDH[Column3],Tabela_Consulta_RDH[Column1],BO$3,Tabela_Consulta_RDH[Column2],$BE129)</f>
        <v>0</v>
      </c>
      <c r="BP129">
        <f ca="1">SUMIFS(Tabela_Consulta_RDH[Column3],Tabela_Consulta_RDH[Column1],BP$3,Tabela_Consulta_RDH[Column2],$BE129)</f>
        <v>0</v>
      </c>
      <c r="BQ129">
        <f ca="1">SUMIFS(Tabela_Consulta_RDH[Column3],Tabela_Consulta_RDH[Column1],BQ$3,Tabela_Consulta_RDH[Column2],$BE129)</f>
        <v>0</v>
      </c>
      <c r="BR129">
        <f ca="1">SUMIFS(Tabela_Consulta_RDH[Column3],Tabela_Consulta_RDH[Column1],BR$3,Tabela_Consulta_RDH[Column2],$BE129)</f>
        <v>0</v>
      </c>
    </row>
    <row r="130" spans="35:70" x14ac:dyDescent="0.25">
      <c r="AI130" s="406"/>
      <c r="AN130" s="406"/>
      <c r="AP130">
        <v>127</v>
      </c>
      <c r="AR130">
        <f ca="1">SUMIFS(Tabela_Consulta_de_ACOMPH[Vaz_nat],Tabela_Consulta_de_ACOMPH[Data],AR$3,Tabela_Consulta_de_ACOMPH[Posto],$AP130)</f>
        <v>0</v>
      </c>
      <c r="AS130">
        <f ca="1">SUMIFS(Tabela_Consulta_de_ACOMPH[Vaz_nat],Tabela_Consulta_de_ACOMPH[Data],AS$3,Tabela_Consulta_de_ACOMPH[Posto],$AP130)</f>
        <v>0</v>
      </c>
      <c r="AT130">
        <f ca="1">SUMIFS(Tabela_Consulta_de_ACOMPH[Vaz_nat],Tabela_Consulta_de_ACOMPH[Data],AT$3,Tabela_Consulta_de_ACOMPH[Posto],$AP130)</f>
        <v>0</v>
      </c>
      <c r="AU130">
        <f ca="1">SUMIFS(Tabela_Consulta_de_ACOMPH[Vaz_nat],Tabela_Consulta_de_ACOMPH[Data],AU$3,Tabela_Consulta_de_ACOMPH[Posto],$AP130)</f>
        <v>0</v>
      </c>
      <c r="AV130">
        <f ca="1">SUMIFS(Tabela_Consulta_de_ACOMPH[Vaz_nat],Tabela_Consulta_de_ACOMPH[Data],AV$3,Tabela_Consulta_de_ACOMPH[Posto],$AP130)</f>
        <v>0</v>
      </c>
      <c r="AW130">
        <f ca="1">SUMIFS(Tabela_Consulta_de_ACOMPH[Vaz_nat],Tabela_Consulta_de_ACOMPH[Data],AW$3,Tabela_Consulta_de_ACOMPH[Posto],$AP130)</f>
        <v>0</v>
      </c>
      <c r="AX130">
        <f ca="1">SUMIFS(Tabela_Consulta_de_ACOMPH[Vaz_nat],Tabela_Consulta_de_ACOMPH[Data],AX$3,Tabela_Consulta_de_ACOMPH[Posto],$AP130)</f>
        <v>0</v>
      </c>
      <c r="AY130">
        <f ca="1">SUMIFS(Tabela_Consulta_de_ACOMPH[Vaz_nat],Tabela_Consulta_de_ACOMPH[Data],AY$3,Tabela_Consulta_de_ACOMPH[Posto],$AP130)</f>
        <v>0</v>
      </c>
      <c r="AZ130">
        <f ca="1">SUMIFS(Tabela_Consulta_de_ACOMPH[Vaz_nat],Tabela_Consulta_de_ACOMPH[Data],AZ$3,Tabela_Consulta_de_ACOMPH[Posto],$AP130)</f>
        <v>0</v>
      </c>
      <c r="BA130">
        <f ca="1">SUMIFS(Tabela_Consulta_de_ACOMPH[Vaz_nat],Tabela_Consulta_de_ACOMPH[Data],BA$3,Tabela_Consulta_de_ACOMPH[Posto],$AP130)</f>
        <v>0</v>
      </c>
      <c r="BB130">
        <f ca="1">SUMIFS(Tabela_Consulta_de_ACOMPH[Vaz_nat],Tabela_Consulta_de_ACOMPH[Data],BB$3,Tabela_Consulta_de_ACOMPH[Posto],$AP130)</f>
        <v>0</v>
      </c>
      <c r="BC130">
        <f ca="1">SUMIFS(Tabela_Consulta_de_ACOMPH[Vaz_nat],Tabela_Consulta_de_ACOMPH[Data],BC$3,Tabela_Consulta_de_ACOMPH[Posto],$AP130)</f>
        <v>0</v>
      </c>
      <c r="BE130">
        <v>127</v>
      </c>
      <c r="BG130">
        <f ca="1">SUMIFS(Tabela_Consulta_RDH[Column3],Tabela_Consulta_RDH[Column1],BG$3,Tabela_Consulta_RDH[Column2],$BE130)</f>
        <v>0</v>
      </c>
      <c r="BH130">
        <f ca="1">SUMIFS(Tabela_Consulta_RDH[Column3],Tabela_Consulta_RDH[Column1],BH$3,Tabela_Consulta_RDH[Column2],$BE130)</f>
        <v>0</v>
      </c>
      <c r="BI130">
        <f ca="1">SUMIFS(Tabela_Consulta_RDH[Column3],Tabela_Consulta_RDH[Column1],BI$3,Tabela_Consulta_RDH[Column2],$BE130)</f>
        <v>0</v>
      </c>
      <c r="BJ130">
        <f ca="1">SUMIFS(Tabela_Consulta_RDH[Column3],Tabela_Consulta_RDH[Column1],BJ$3,Tabela_Consulta_RDH[Column2],$BE130)</f>
        <v>0</v>
      </c>
      <c r="BK130">
        <f ca="1">SUMIFS(Tabela_Consulta_RDH[Column3],Tabela_Consulta_RDH[Column1],BK$3,Tabela_Consulta_RDH[Column2],$BE130)</f>
        <v>0</v>
      </c>
      <c r="BL130">
        <f ca="1">SUMIFS(Tabela_Consulta_RDH[Column3],Tabela_Consulta_RDH[Column1],BL$3,Tabela_Consulta_RDH[Column2],$BE130)</f>
        <v>0</v>
      </c>
      <c r="BM130">
        <f ca="1">SUMIFS(Tabela_Consulta_RDH[Column3],Tabela_Consulta_RDH[Column1],BM$3,Tabela_Consulta_RDH[Column2],$BE130)</f>
        <v>0</v>
      </c>
      <c r="BN130">
        <f ca="1">SUMIFS(Tabela_Consulta_RDH[Column3],Tabela_Consulta_RDH[Column1],BN$3,Tabela_Consulta_RDH[Column2],$BE130)</f>
        <v>0</v>
      </c>
      <c r="BO130">
        <f ca="1">SUMIFS(Tabela_Consulta_RDH[Column3],Tabela_Consulta_RDH[Column1],BO$3,Tabela_Consulta_RDH[Column2],$BE130)</f>
        <v>0</v>
      </c>
      <c r="BP130">
        <f ca="1">SUMIFS(Tabela_Consulta_RDH[Column3],Tabela_Consulta_RDH[Column1],BP$3,Tabela_Consulta_RDH[Column2],$BE130)</f>
        <v>0</v>
      </c>
      <c r="BQ130">
        <f ca="1">SUMIFS(Tabela_Consulta_RDH[Column3],Tabela_Consulta_RDH[Column1],BQ$3,Tabela_Consulta_RDH[Column2],$BE130)</f>
        <v>0</v>
      </c>
      <c r="BR130">
        <f ca="1">SUMIFS(Tabela_Consulta_RDH[Column3],Tabela_Consulta_RDH[Column1],BR$3,Tabela_Consulta_RDH[Column2],$BE130)</f>
        <v>0</v>
      </c>
    </row>
    <row r="131" spans="35:70" x14ac:dyDescent="0.25">
      <c r="AI131" s="406"/>
      <c r="AN131" s="406"/>
      <c r="AP131">
        <v>128</v>
      </c>
      <c r="AR131">
        <f ca="1">SUMIFS(Tabela_Consulta_de_ACOMPH[Vaz_nat],Tabela_Consulta_de_ACOMPH[Data],AR$3,Tabela_Consulta_de_ACOMPH[Posto],$AP131)</f>
        <v>0</v>
      </c>
      <c r="AS131">
        <f ca="1">SUMIFS(Tabela_Consulta_de_ACOMPH[Vaz_nat],Tabela_Consulta_de_ACOMPH[Data],AS$3,Tabela_Consulta_de_ACOMPH[Posto],$AP131)</f>
        <v>0</v>
      </c>
      <c r="AT131">
        <f ca="1">SUMIFS(Tabela_Consulta_de_ACOMPH[Vaz_nat],Tabela_Consulta_de_ACOMPH[Data],AT$3,Tabela_Consulta_de_ACOMPH[Posto],$AP131)</f>
        <v>0</v>
      </c>
      <c r="AU131">
        <f ca="1">SUMIFS(Tabela_Consulta_de_ACOMPH[Vaz_nat],Tabela_Consulta_de_ACOMPH[Data],AU$3,Tabela_Consulta_de_ACOMPH[Posto],$AP131)</f>
        <v>0</v>
      </c>
      <c r="AV131">
        <f ca="1">SUMIFS(Tabela_Consulta_de_ACOMPH[Vaz_nat],Tabela_Consulta_de_ACOMPH[Data],AV$3,Tabela_Consulta_de_ACOMPH[Posto],$AP131)</f>
        <v>0</v>
      </c>
      <c r="AW131">
        <f ca="1">SUMIFS(Tabela_Consulta_de_ACOMPH[Vaz_nat],Tabela_Consulta_de_ACOMPH[Data],AW$3,Tabela_Consulta_de_ACOMPH[Posto],$AP131)</f>
        <v>0</v>
      </c>
      <c r="AX131">
        <f ca="1">SUMIFS(Tabela_Consulta_de_ACOMPH[Vaz_nat],Tabela_Consulta_de_ACOMPH[Data],AX$3,Tabela_Consulta_de_ACOMPH[Posto],$AP131)</f>
        <v>0</v>
      </c>
      <c r="AY131">
        <f ca="1">SUMIFS(Tabela_Consulta_de_ACOMPH[Vaz_nat],Tabela_Consulta_de_ACOMPH[Data],AY$3,Tabela_Consulta_de_ACOMPH[Posto],$AP131)</f>
        <v>0</v>
      </c>
      <c r="AZ131">
        <f ca="1">SUMIFS(Tabela_Consulta_de_ACOMPH[Vaz_nat],Tabela_Consulta_de_ACOMPH[Data],AZ$3,Tabela_Consulta_de_ACOMPH[Posto],$AP131)</f>
        <v>0</v>
      </c>
      <c r="BA131">
        <f ca="1">SUMIFS(Tabela_Consulta_de_ACOMPH[Vaz_nat],Tabela_Consulta_de_ACOMPH[Data],BA$3,Tabela_Consulta_de_ACOMPH[Posto],$AP131)</f>
        <v>0</v>
      </c>
      <c r="BB131">
        <f ca="1">SUMIFS(Tabela_Consulta_de_ACOMPH[Vaz_nat],Tabela_Consulta_de_ACOMPH[Data],BB$3,Tabela_Consulta_de_ACOMPH[Posto],$AP131)</f>
        <v>0</v>
      </c>
      <c r="BC131">
        <f ca="1">SUMIFS(Tabela_Consulta_de_ACOMPH[Vaz_nat],Tabela_Consulta_de_ACOMPH[Data],BC$3,Tabela_Consulta_de_ACOMPH[Posto],$AP131)</f>
        <v>0</v>
      </c>
      <c r="BE131">
        <v>128</v>
      </c>
      <c r="BG131">
        <f ca="1">SUMIFS(Tabela_Consulta_RDH[Column3],Tabela_Consulta_RDH[Column1],BG$3,Tabela_Consulta_RDH[Column2],$BE131)</f>
        <v>0</v>
      </c>
      <c r="BH131">
        <f ca="1">SUMIFS(Tabela_Consulta_RDH[Column3],Tabela_Consulta_RDH[Column1],BH$3,Tabela_Consulta_RDH[Column2],$BE131)</f>
        <v>0</v>
      </c>
      <c r="BI131">
        <f ca="1">SUMIFS(Tabela_Consulta_RDH[Column3],Tabela_Consulta_RDH[Column1],BI$3,Tabela_Consulta_RDH[Column2],$BE131)</f>
        <v>0</v>
      </c>
      <c r="BJ131">
        <f ca="1">SUMIFS(Tabela_Consulta_RDH[Column3],Tabela_Consulta_RDH[Column1],BJ$3,Tabela_Consulta_RDH[Column2],$BE131)</f>
        <v>0</v>
      </c>
      <c r="BK131">
        <f ca="1">SUMIFS(Tabela_Consulta_RDH[Column3],Tabela_Consulta_RDH[Column1],BK$3,Tabela_Consulta_RDH[Column2],$BE131)</f>
        <v>0</v>
      </c>
      <c r="BL131">
        <f ca="1">SUMIFS(Tabela_Consulta_RDH[Column3],Tabela_Consulta_RDH[Column1],BL$3,Tabela_Consulta_RDH[Column2],$BE131)</f>
        <v>0</v>
      </c>
      <c r="BM131">
        <f ca="1">SUMIFS(Tabela_Consulta_RDH[Column3],Tabela_Consulta_RDH[Column1],BM$3,Tabela_Consulta_RDH[Column2],$BE131)</f>
        <v>0</v>
      </c>
      <c r="BN131">
        <f ca="1">SUMIFS(Tabela_Consulta_RDH[Column3],Tabela_Consulta_RDH[Column1],BN$3,Tabela_Consulta_RDH[Column2],$BE131)</f>
        <v>0</v>
      </c>
      <c r="BO131">
        <f ca="1">SUMIFS(Tabela_Consulta_RDH[Column3],Tabela_Consulta_RDH[Column1],BO$3,Tabela_Consulta_RDH[Column2],$BE131)</f>
        <v>0</v>
      </c>
      <c r="BP131">
        <f ca="1">SUMIFS(Tabela_Consulta_RDH[Column3],Tabela_Consulta_RDH[Column1],BP$3,Tabela_Consulta_RDH[Column2],$BE131)</f>
        <v>0</v>
      </c>
      <c r="BQ131">
        <f ca="1">SUMIFS(Tabela_Consulta_RDH[Column3],Tabela_Consulta_RDH[Column1],BQ$3,Tabela_Consulta_RDH[Column2],$BE131)</f>
        <v>0</v>
      </c>
      <c r="BR131">
        <f ca="1">SUMIFS(Tabela_Consulta_RDH[Column3],Tabela_Consulta_RDH[Column1],BR$3,Tabela_Consulta_RDH[Column2],$BE131)</f>
        <v>0</v>
      </c>
    </row>
    <row r="132" spans="35:70" x14ac:dyDescent="0.25">
      <c r="AI132" s="406"/>
      <c r="AN132" s="406"/>
      <c r="AP132">
        <v>129</v>
      </c>
      <c r="AR132">
        <f ca="1">SUMIFS(Tabela_Consulta_de_ACOMPH[Vaz_nat],Tabela_Consulta_de_ACOMPH[Data],AR$3,Tabela_Consulta_de_ACOMPH[Posto],$AP132)</f>
        <v>0</v>
      </c>
      <c r="AS132">
        <f ca="1">SUMIFS(Tabela_Consulta_de_ACOMPH[Vaz_nat],Tabela_Consulta_de_ACOMPH[Data],AS$3,Tabela_Consulta_de_ACOMPH[Posto],$AP132)</f>
        <v>0</v>
      </c>
      <c r="AT132">
        <f ca="1">SUMIFS(Tabela_Consulta_de_ACOMPH[Vaz_nat],Tabela_Consulta_de_ACOMPH[Data],AT$3,Tabela_Consulta_de_ACOMPH[Posto],$AP132)</f>
        <v>0</v>
      </c>
      <c r="AU132">
        <f ca="1">SUMIFS(Tabela_Consulta_de_ACOMPH[Vaz_nat],Tabela_Consulta_de_ACOMPH[Data],AU$3,Tabela_Consulta_de_ACOMPH[Posto],$AP132)</f>
        <v>0</v>
      </c>
      <c r="AV132">
        <f ca="1">SUMIFS(Tabela_Consulta_de_ACOMPH[Vaz_nat],Tabela_Consulta_de_ACOMPH[Data],AV$3,Tabela_Consulta_de_ACOMPH[Posto],$AP132)</f>
        <v>0</v>
      </c>
      <c r="AW132">
        <f ca="1">SUMIFS(Tabela_Consulta_de_ACOMPH[Vaz_nat],Tabela_Consulta_de_ACOMPH[Data],AW$3,Tabela_Consulta_de_ACOMPH[Posto],$AP132)</f>
        <v>0</v>
      </c>
      <c r="AX132">
        <f ca="1">SUMIFS(Tabela_Consulta_de_ACOMPH[Vaz_nat],Tabela_Consulta_de_ACOMPH[Data],AX$3,Tabela_Consulta_de_ACOMPH[Posto],$AP132)</f>
        <v>0</v>
      </c>
      <c r="AY132">
        <f ca="1">SUMIFS(Tabela_Consulta_de_ACOMPH[Vaz_nat],Tabela_Consulta_de_ACOMPH[Data],AY$3,Tabela_Consulta_de_ACOMPH[Posto],$AP132)</f>
        <v>0</v>
      </c>
      <c r="AZ132">
        <f ca="1">SUMIFS(Tabela_Consulta_de_ACOMPH[Vaz_nat],Tabela_Consulta_de_ACOMPH[Data],AZ$3,Tabela_Consulta_de_ACOMPH[Posto],$AP132)</f>
        <v>0</v>
      </c>
      <c r="BA132">
        <f ca="1">SUMIFS(Tabela_Consulta_de_ACOMPH[Vaz_nat],Tabela_Consulta_de_ACOMPH[Data],BA$3,Tabela_Consulta_de_ACOMPH[Posto],$AP132)</f>
        <v>0</v>
      </c>
      <c r="BB132">
        <f ca="1">SUMIFS(Tabela_Consulta_de_ACOMPH[Vaz_nat],Tabela_Consulta_de_ACOMPH[Data],BB$3,Tabela_Consulta_de_ACOMPH[Posto],$AP132)</f>
        <v>0</v>
      </c>
      <c r="BC132">
        <f ca="1">SUMIFS(Tabela_Consulta_de_ACOMPH[Vaz_nat],Tabela_Consulta_de_ACOMPH[Data],BC$3,Tabela_Consulta_de_ACOMPH[Posto],$AP132)</f>
        <v>0</v>
      </c>
      <c r="BE132">
        <v>129</v>
      </c>
      <c r="BG132">
        <f ca="1">SUMIFS(Tabela_Consulta_RDH[Column3],Tabela_Consulta_RDH[Column1],BG$3,Tabela_Consulta_RDH[Column2],$BE132)</f>
        <v>0</v>
      </c>
      <c r="BH132">
        <f ca="1">SUMIFS(Tabela_Consulta_RDH[Column3],Tabela_Consulta_RDH[Column1],BH$3,Tabela_Consulta_RDH[Column2],$BE132)</f>
        <v>0</v>
      </c>
      <c r="BI132">
        <f ca="1">SUMIFS(Tabela_Consulta_RDH[Column3],Tabela_Consulta_RDH[Column1],BI$3,Tabela_Consulta_RDH[Column2],$BE132)</f>
        <v>0</v>
      </c>
      <c r="BJ132">
        <f ca="1">SUMIFS(Tabela_Consulta_RDH[Column3],Tabela_Consulta_RDH[Column1],BJ$3,Tabela_Consulta_RDH[Column2],$BE132)</f>
        <v>0</v>
      </c>
      <c r="BK132">
        <f ca="1">SUMIFS(Tabela_Consulta_RDH[Column3],Tabela_Consulta_RDH[Column1],BK$3,Tabela_Consulta_RDH[Column2],$BE132)</f>
        <v>0</v>
      </c>
      <c r="BL132">
        <f ca="1">SUMIFS(Tabela_Consulta_RDH[Column3],Tabela_Consulta_RDH[Column1],BL$3,Tabela_Consulta_RDH[Column2],$BE132)</f>
        <v>0</v>
      </c>
      <c r="BM132">
        <f ca="1">SUMIFS(Tabela_Consulta_RDH[Column3],Tabela_Consulta_RDH[Column1],BM$3,Tabela_Consulta_RDH[Column2],$BE132)</f>
        <v>0</v>
      </c>
      <c r="BN132">
        <f ca="1">SUMIFS(Tabela_Consulta_RDH[Column3],Tabela_Consulta_RDH[Column1],BN$3,Tabela_Consulta_RDH[Column2],$BE132)</f>
        <v>0</v>
      </c>
      <c r="BO132">
        <f ca="1">SUMIFS(Tabela_Consulta_RDH[Column3],Tabela_Consulta_RDH[Column1],BO$3,Tabela_Consulta_RDH[Column2],$BE132)</f>
        <v>0</v>
      </c>
      <c r="BP132">
        <f ca="1">SUMIFS(Tabela_Consulta_RDH[Column3],Tabela_Consulta_RDH[Column1],BP$3,Tabela_Consulta_RDH[Column2],$BE132)</f>
        <v>0</v>
      </c>
      <c r="BQ132">
        <f ca="1">SUMIFS(Tabela_Consulta_RDH[Column3],Tabela_Consulta_RDH[Column1],BQ$3,Tabela_Consulta_RDH[Column2],$BE132)</f>
        <v>0</v>
      </c>
      <c r="BR132">
        <f ca="1">SUMIFS(Tabela_Consulta_RDH[Column3],Tabela_Consulta_RDH[Column1],BR$3,Tabela_Consulta_RDH[Column2],$BE132)</f>
        <v>0</v>
      </c>
    </row>
    <row r="133" spans="35:70" x14ac:dyDescent="0.25">
      <c r="AI133" s="406"/>
      <c r="AN133" s="406"/>
      <c r="AP133">
        <v>130</v>
      </c>
      <c r="AR133">
        <f ca="1">SUMIFS(Tabela_Consulta_de_ACOMPH[Vaz_nat],Tabela_Consulta_de_ACOMPH[Data],AR$3,Tabela_Consulta_de_ACOMPH[Posto],$AP133)</f>
        <v>0</v>
      </c>
      <c r="AS133">
        <f ca="1">SUMIFS(Tabela_Consulta_de_ACOMPH[Vaz_nat],Tabela_Consulta_de_ACOMPH[Data],AS$3,Tabela_Consulta_de_ACOMPH[Posto],$AP133)</f>
        <v>0</v>
      </c>
      <c r="AT133">
        <f ca="1">SUMIFS(Tabela_Consulta_de_ACOMPH[Vaz_nat],Tabela_Consulta_de_ACOMPH[Data],AT$3,Tabela_Consulta_de_ACOMPH[Posto],$AP133)</f>
        <v>0</v>
      </c>
      <c r="AU133">
        <f ca="1">SUMIFS(Tabela_Consulta_de_ACOMPH[Vaz_nat],Tabela_Consulta_de_ACOMPH[Data],AU$3,Tabela_Consulta_de_ACOMPH[Posto],$AP133)</f>
        <v>0</v>
      </c>
      <c r="AV133">
        <f ca="1">SUMIFS(Tabela_Consulta_de_ACOMPH[Vaz_nat],Tabela_Consulta_de_ACOMPH[Data],AV$3,Tabela_Consulta_de_ACOMPH[Posto],$AP133)</f>
        <v>0</v>
      </c>
      <c r="AW133">
        <f ca="1">SUMIFS(Tabela_Consulta_de_ACOMPH[Vaz_nat],Tabela_Consulta_de_ACOMPH[Data],AW$3,Tabela_Consulta_de_ACOMPH[Posto],$AP133)</f>
        <v>0</v>
      </c>
      <c r="AX133">
        <f ca="1">SUMIFS(Tabela_Consulta_de_ACOMPH[Vaz_nat],Tabela_Consulta_de_ACOMPH[Data],AX$3,Tabela_Consulta_de_ACOMPH[Posto],$AP133)</f>
        <v>0</v>
      </c>
      <c r="AY133">
        <f ca="1">SUMIFS(Tabela_Consulta_de_ACOMPH[Vaz_nat],Tabela_Consulta_de_ACOMPH[Data],AY$3,Tabela_Consulta_de_ACOMPH[Posto],$AP133)</f>
        <v>0</v>
      </c>
      <c r="AZ133">
        <f ca="1">SUMIFS(Tabela_Consulta_de_ACOMPH[Vaz_nat],Tabela_Consulta_de_ACOMPH[Data],AZ$3,Tabela_Consulta_de_ACOMPH[Posto],$AP133)</f>
        <v>0</v>
      </c>
      <c r="BA133">
        <f ca="1">SUMIFS(Tabela_Consulta_de_ACOMPH[Vaz_nat],Tabela_Consulta_de_ACOMPH[Data],BA$3,Tabela_Consulta_de_ACOMPH[Posto],$AP133)</f>
        <v>0</v>
      </c>
      <c r="BB133">
        <f ca="1">SUMIFS(Tabela_Consulta_de_ACOMPH[Vaz_nat],Tabela_Consulta_de_ACOMPH[Data],BB$3,Tabela_Consulta_de_ACOMPH[Posto],$AP133)</f>
        <v>0</v>
      </c>
      <c r="BC133">
        <f ca="1">SUMIFS(Tabela_Consulta_de_ACOMPH[Vaz_nat],Tabela_Consulta_de_ACOMPH[Data],BC$3,Tabela_Consulta_de_ACOMPH[Posto],$AP133)</f>
        <v>0</v>
      </c>
      <c r="BE133">
        <v>130</v>
      </c>
      <c r="BG133">
        <f ca="1">SUMIFS(Tabela_Consulta_RDH[Column3],Tabela_Consulta_RDH[Column1],BG$3,Tabela_Consulta_RDH[Column2],$BE133)</f>
        <v>0</v>
      </c>
      <c r="BH133">
        <f ca="1">SUMIFS(Tabela_Consulta_RDH[Column3],Tabela_Consulta_RDH[Column1],BH$3,Tabela_Consulta_RDH[Column2],$BE133)</f>
        <v>0</v>
      </c>
      <c r="BI133">
        <f ca="1">SUMIFS(Tabela_Consulta_RDH[Column3],Tabela_Consulta_RDH[Column1],BI$3,Tabela_Consulta_RDH[Column2],$BE133)</f>
        <v>0</v>
      </c>
      <c r="BJ133">
        <f ca="1">SUMIFS(Tabela_Consulta_RDH[Column3],Tabela_Consulta_RDH[Column1],BJ$3,Tabela_Consulta_RDH[Column2],$BE133)</f>
        <v>0</v>
      </c>
      <c r="BK133">
        <f ca="1">SUMIFS(Tabela_Consulta_RDH[Column3],Tabela_Consulta_RDH[Column1],BK$3,Tabela_Consulta_RDH[Column2],$BE133)</f>
        <v>0</v>
      </c>
      <c r="BL133">
        <f ca="1">SUMIFS(Tabela_Consulta_RDH[Column3],Tabela_Consulta_RDH[Column1],BL$3,Tabela_Consulta_RDH[Column2],$BE133)</f>
        <v>0</v>
      </c>
      <c r="BM133">
        <f ca="1">SUMIFS(Tabela_Consulta_RDH[Column3],Tabela_Consulta_RDH[Column1],BM$3,Tabela_Consulta_RDH[Column2],$BE133)</f>
        <v>0</v>
      </c>
      <c r="BN133">
        <f ca="1">SUMIFS(Tabela_Consulta_RDH[Column3],Tabela_Consulta_RDH[Column1],BN$3,Tabela_Consulta_RDH[Column2],$BE133)</f>
        <v>0</v>
      </c>
      <c r="BO133">
        <f ca="1">SUMIFS(Tabela_Consulta_RDH[Column3],Tabela_Consulta_RDH[Column1],BO$3,Tabela_Consulta_RDH[Column2],$BE133)</f>
        <v>0</v>
      </c>
      <c r="BP133">
        <f ca="1">SUMIFS(Tabela_Consulta_RDH[Column3],Tabela_Consulta_RDH[Column1],BP$3,Tabela_Consulta_RDH[Column2],$BE133)</f>
        <v>0</v>
      </c>
      <c r="BQ133">
        <f ca="1">SUMIFS(Tabela_Consulta_RDH[Column3],Tabela_Consulta_RDH[Column1],BQ$3,Tabela_Consulta_RDH[Column2],$BE133)</f>
        <v>0</v>
      </c>
      <c r="BR133">
        <f ca="1">SUMIFS(Tabela_Consulta_RDH[Column3],Tabela_Consulta_RDH[Column1],BR$3,Tabela_Consulta_RDH[Column2],$BE133)</f>
        <v>0</v>
      </c>
    </row>
    <row r="134" spans="35:70" x14ac:dyDescent="0.25">
      <c r="AI134" s="406"/>
      <c r="AN134" s="406"/>
      <c r="AP134">
        <v>131</v>
      </c>
      <c r="AR134">
        <f ca="1">SUMIFS(Tabela_Consulta_de_ACOMPH[Vaz_nat],Tabela_Consulta_de_ACOMPH[Data],AR$3,Tabela_Consulta_de_ACOMPH[Posto],$AP134)</f>
        <v>0</v>
      </c>
      <c r="AS134">
        <f ca="1">SUMIFS(Tabela_Consulta_de_ACOMPH[Vaz_nat],Tabela_Consulta_de_ACOMPH[Data],AS$3,Tabela_Consulta_de_ACOMPH[Posto],$AP134)</f>
        <v>0</v>
      </c>
      <c r="AT134">
        <f ca="1">SUMIFS(Tabela_Consulta_de_ACOMPH[Vaz_nat],Tabela_Consulta_de_ACOMPH[Data],AT$3,Tabela_Consulta_de_ACOMPH[Posto],$AP134)</f>
        <v>0</v>
      </c>
      <c r="AU134">
        <f ca="1">SUMIFS(Tabela_Consulta_de_ACOMPH[Vaz_nat],Tabela_Consulta_de_ACOMPH[Data],AU$3,Tabela_Consulta_de_ACOMPH[Posto],$AP134)</f>
        <v>0</v>
      </c>
      <c r="AV134">
        <f ca="1">SUMIFS(Tabela_Consulta_de_ACOMPH[Vaz_nat],Tabela_Consulta_de_ACOMPH[Data],AV$3,Tabela_Consulta_de_ACOMPH[Posto],$AP134)</f>
        <v>0</v>
      </c>
      <c r="AW134">
        <f ca="1">SUMIFS(Tabela_Consulta_de_ACOMPH[Vaz_nat],Tabela_Consulta_de_ACOMPH[Data],AW$3,Tabela_Consulta_de_ACOMPH[Posto],$AP134)</f>
        <v>0</v>
      </c>
      <c r="AX134">
        <f ca="1">SUMIFS(Tabela_Consulta_de_ACOMPH[Vaz_nat],Tabela_Consulta_de_ACOMPH[Data],AX$3,Tabela_Consulta_de_ACOMPH[Posto],$AP134)</f>
        <v>0</v>
      </c>
      <c r="AY134">
        <f ca="1">SUMIFS(Tabela_Consulta_de_ACOMPH[Vaz_nat],Tabela_Consulta_de_ACOMPH[Data],AY$3,Tabela_Consulta_de_ACOMPH[Posto],$AP134)</f>
        <v>0</v>
      </c>
      <c r="AZ134">
        <f ca="1">SUMIFS(Tabela_Consulta_de_ACOMPH[Vaz_nat],Tabela_Consulta_de_ACOMPH[Data],AZ$3,Tabela_Consulta_de_ACOMPH[Posto],$AP134)</f>
        <v>0</v>
      </c>
      <c r="BA134">
        <f ca="1">SUMIFS(Tabela_Consulta_de_ACOMPH[Vaz_nat],Tabela_Consulta_de_ACOMPH[Data],BA$3,Tabela_Consulta_de_ACOMPH[Posto],$AP134)</f>
        <v>0</v>
      </c>
      <c r="BB134">
        <f ca="1">SUMIFS(Tabela_Consulta_de_ACOMPH[Vaz_nat],Tabela_Consulta_de_ACOMPH[Data],BB$3,Tabela_Consulta_de_ACOMPH[Posto],$AP134)</f>
        <v>0</v>
      </c>
      <c r="BC134">
        <f ca="1">SUMIFS(Tabela_Consulta_de_ACOMPH[Vaz_nat],Tabela_Consulta_de_ACOMPH[Data],BC$3,Tabela_Consulta_de_ACOMPH[Posto],$AP134)</f>
        <v>0</v>
      </c>
      <c r="BE134">
        <v>131</v>
      </c>
      <c r="BG134">
        <f ca="1">SUMIFS(Tabela_Consulta_RDH[Column3],Tabela_Consulta_RDH[Column1],BG$3,Tabela_Consulta_RDH[Column2],$BE134)</f>
        <v>0</v>
      </c>
      <c r="BH134">
        <f ca="1">SUMIFS(Tabela_Consulta_RDH[Column3],Tabela_Consulta_RDH[Column1],BH$3,Tabela_Consulta_RDH[Column2],$BE134)</f>
        <v>0</v>
      </c>
      <c r="BI134">
        <f ca="1">SUMIFS(Tabela_Consulta_RDH[Column3],Tabela_Consulta_RDH[Column1],BI$3,Tabela_Consulta_RDH[Column2],$BE134)</f>
        <v>0</v>
      </c>
      <c r="BJ134">
        <f ca="1">SUMIFS(Tabela_Consulta_RDH[Column3],Tabela_Consulta_RDH[Column1],BJ$3,Tabela_Consulta_RDH[Column2],$BE134)</f>
        <v>0</v>
      </c>
      <c r="BK134">
        <f ca="1">SUMIFS(Tabela_Consulta_RDH[Column3],Tabela_Consulta_RDH[Column1],BK$3,Tabela_Consulta_RDH[Column2],$BE134)</f>
        <v>0</v>
      </c>
      <c r="BL134">
        <f ca="1">SUMIFS(Tabela_Consulta_RDH[Column3],Tabela_Consulta_RDH[Column1],BL$3,Tabela_Consulta_RDH[Column2],$BE134)</f>
        <v>0</v>
      </c>
      <c r="BM134">
        <f ca="1">SUMIFS(Tabela_Consulta_RDH[Column3],Tabela_Consulta_RDH[Column1],BM$3,Tabela_Consulta_RDH[Column2],$BE134)</f>
        <v>0</v>
      </c>
      <c r="BN134">
        <f ca="1">SUMIFS(Tabela_Consulta_RDH[Column3],Tabela_Consulta_RDH[Column1],BN$3,Tabela_Consulta_RDH[Column2],$BE134)</f>
        <v>0</v>
      </c>
      <c r="BO134">
        <f ca="1">SUMIFS(Tabela_Consulta_RDH[Column3],Tabela_Consulta_RDH[Column1],BO$3,Tabela_Consulta_RDH[Column2],$BE134)</f>
        <v>0</v>
      </c>
      <c r="BP134">
        <f ca="1">SUMIFS(Tabela_Consulta_RDH[Column3],Tabela_Consulta_RDH[Column1],BP$3,Tabela_Consulta_RDH[Column2],$BE134)</f>
        <v>0</v>
      </c>
      <c r="BQ134">
        <f ca="1">SUMIFS(Tabela_Consulta_RDH[Column3],Tabela_Consulta_RDH[Column1],BQ$3,Tabela_Consulta_RDH[Column2],$BE134)</f>
        <v>0</v>
      </c>
      <c r="BR134">
        <f ca="1">SUMIFS(Tabela_Consulta_RDH[Column3],Tabela_Consulta_RDH[Column1],BR$3,Tabela_Consulta_RDH[Column2],$BE134)</f>
        <v>0</v>
      </c>
    </row>
    <row r="135" spans="35:70" x14ac:dyDescent="0.25">
      <c r="AI135" s="406"/>
      <c r="AN135" s="406"/>
      <c r="AP135">
        <v>132</v>
      </c>
      <c r="AR135">
        <f ca="1">SUMIFS(Tabela_Consulta_de_ACOMPH[Vaz_nat],Tabela_Consulta_de_ACOMPH[Data],AR$3,Tabela_Consulta_de_ACOMPH[Posto],$AP135)</f>
        <v>0</v>
      </c>
      <c r="AS135">
        <f ca="1">SUMIFS(Tabela_Consulta_de_ACOMPH[Vaz_nat],Tabela_Consulta_de_ACOMPH[Data],AS$3,Tabela_Consulta_de_ACOMPH[Posto],$AP135)</f>
        <v>0</v>
      </c>
      <c r="AT135">
        <f ca="1">SUMIFS(Tabela_Consulta_de_ACOMPH[Vaz_nat],Tabela_Consulta_de_ACOMPH[Data],AT$3,Tabela_Consulta_de_ACOMPH[Posto],$AP135)</f>
        <v>0</v>
      </c>
      <c r="AU135">
        <f ca="1">SUMIFS(Tabela_Consulta_de_ACOMPH[Vaz_nat],Tabela_Consulta_de_ACOMPH[Data],AU$3,Tabela_Consulta_de_ACOMPH[Posto],$AP135)</f>
        <v>0</v>
      </c>
      <c r="AV135">
        <f ca="1">SUMIFS(Tabela_Consulta_de_ACOMPH[Vaz_nat],Tabela_Consulta_de_ACOMPH[Data],AV$3,Tabela_Consulta_de_ACOMPH[Posto],$AP135)</f>
        <v>0</v>
      </c>
      <c r="AW135">
        <f ca="1">SUMIFS(Tabela_Consulta_de_ACOMPH[Vaz_nat],Tabela_Consulta_de_ACOMPH[Data],AW$3,Tabela_Consulta_de_ACOMPH[Posto],$AP135)</f>
        <v>0</v>
      </c>
      <c r="AX135">
        <f ca="1">SUMIFS(Tabela_Consulta_de_ACOMPH[Vaz_nat],Tabela_Consulta_de_ACOMPH[Data],AX$3,Tabela_Consulta_de_ACOMPH[Posto],$AP135)</f>
        <v>0</v>
      </c>
      <c r="AY135">
        <f ca="1">SUMIFS(Tabela_Consulta_de_ACOMPH[Vaz_nat],Tabela_Consulta_de_ACOMPH[Data],AY$3,Tabela_Consulta_de_ACOMPH[Posto],$AP135)</f>
        <v>0</v>
      </c>
      <c r="AZ135">
        <f ca="1">SUMIFS(Tabela_Consulta_de_ACOMPH[Vaz_nat],Tabela_Consulta_de_ACOMPH[Data],AZ$3,Tabela_Consulta_de_ACOMPH[Posto],$AP135)</f>
        <v>0</v>
      </c>
      <c r="BA135">
        <f ca="1">SUMIFS(Tabela_Consulta_de_ACOMPH[Vaz_nat],Tabela_Consulta_de_ACOMPH[Data],BA$3,Tabela_Consulta_de_ACOMPH[Posto],$AP135)</f>
        <v>0</v>
      </c>
      <c r="BB135">
        <f ca="1">SUMIFS(Tabela_Consulta_de_ACOMPH[Vaz_nat],Tabela_Consulta_de_ACOMPH[Data],BB$3,Tabela_Consulta_de_ACOMPH[Posto],$AP135)</f>
        <v>0</v>
      </c>
      <c r="BC135">
        <f ca="1">SUMIFS(Tabela_Consulta_de_ACOMPH[Vaz_nat],Tabela_Consulta_de_ACOMPH[Data],BC$3,Tabela_Consulta_de_ACOMPH[Posto],$AP135)</f>
        <v>0</v>
      </c>
      <c r="BE135">
        <v>132</v>
      </c>
      <c r="BG135">
        <f ca="1">SUMIFS(Tabela_Consulta_RDH[Column3],Tabela_Consulta_RDH[Column1],BG$3,Tabela_Consulta_RDH[Column2],$BE135)</f>
        <v>0</v>
      </c>
      <c r="BH135">
        <f ca="1">SUMIFS(Tabela_Consulta_RDH[Column3],Tabela_Consulta_RDH[Column1],BH$3,Tabela_Consulta_RDH[Column2],$BE135)</f>
        <v>0</v>
      </c>
      <c r="BI135">
        <f ca="1">SUMIFS(Tabela_Consulta_RDH[Column3],Tabela_Consulta_RDH[Column1],BI$3,Tabela_Consulta_RDH[Column2],$BE135)</f>
        <v>0</v>
      </c>
      <c r="BJ135">
        <f ca="1">SUMIFS(Tabela_Consulta_RDH[Column3],Tabela_Consulta_RDH[Column1],BJ$3,Tabela_Consulta_RDH[Column2],$BE135)</f>
        <v>0</v>
      </c>
      <c r="BK135">
        <f ca="1">SUMIFS(Tabela_Consulta_RDH[Column3],Tabela_Consulta_RDH[Column1],BK$3,Tabela_Consulta_RDH[Column2],$BE135)</f>
        <v>0</v>
      </c>
      <c r="BL135">
        <f ca="1">SUMIFS(Tabela_Consulta_RDH[Column3],Tabela_Consulta_RDH[Column1],BL$3,Tabela_Consulta_RDH[Column2],$BE135)</f>
        <v>0</v>
      </c>
      <c r="BM135">
        <f ca="1">SUMIFS(Tabela_Consulta_RDH[Column3],Tabela_Consulta_RDH[Column1],BM$3,Tabela_Consulta_RDH[Column2],$BE135)</f>
        <v>0</v>
      </c>
      <c r="BN135">
        <f ca="1">SUMIFS(Tabela_Consulta_RDH[Column3],Tabela_Consulta_RDH[Column1],BN$3,Tabela_Consulta_RDH[Column2],$BE135)</f>
        <v>0</v>
      </c>
      <c r="BO135">
        <f ca="1">SUMIFS(Tabela_Consulta_RDH[Column3],Tabela_Consulta_RDH[Column1],BO$3,Tabela_Consulta_RDH[Column2],$BE135)</f>
        <v>0</v>
      </c>
      <c r="BP135">
        <f ca="1">SUMIFS(Tabela_Consulta_RDH[Column3],Tabela_Consulta_RDH[Column1],BP$3,Tabela_Consulta_RDH[Column2],$BE135)</f>
        <v>0</v>
      </c>
      <c r="BQ135">
        <f ca="1">SUMIFS(Tabela_Consulta_RDH[Column3],Tabela_Consulta_RDH[Column1],BQ$3,Tabela_Consulta_RDH[Column2],$BE135)</f>
        <v>0</v>
      </c>
      <c r="BR135">
        <f ca="1">SUMIFS(Tabela_Consulta_RDH[Column3],Tabela_Consulta_RDH[Column1],BR$3,Tabela_Consulta_RDH[Column2],$BE135)</f>
        <v>0</v>
      </c>
    </row>
    <row r="136" spans="35:70" x14ac:dyDescent="0.25">
      <c r="AI136" s="406"/>
      <c r="AN136" s="406"/>
      <c r="AP136">
        <v>133</v>
      </c>
      <c r="AR136">
        <f ca="1">SUMIFS(Tabela_Consulta_de_ACOMPH[Vaz_nat],Tabela_Consulta_de_ACOMPH[Data],AR$3,Tabela_Consulta_de_ACOMPH[Posto],$AP136)</f>
        <v>0</v>
      </c>
      <c r="AS136">
        <f ca="1">SUMIFS(Tabela_Consulta_de_ACOMPH[Vaz_nat],Tabela_Consulta_de_ACOMPH[Data],AS$3,Tabela_Consulta_de_ACOMPH[Posto],$AP136)</f>
        <v>0</v>
      </c>
      <c r="AT136">
        <f ca="1">SUMIFS(Tabela_Consulta_de_ACOMPH[Vaz_nat],Tabela_Consulta_de_ACOMPH[Data],AT$3,Tabela_Consulta_de_ACOMPH[Posto],$AP136)</f>
        <v>0</v>
      </c>
      <c r="AU136">
        <f ca="1">SUMIFS(Tabela_Consulta_de_ACOMPH[Vaz_nat],Tabela_Consulta_de_ACOMPH[Data],AU$3,Tabela_Consulta_de_ACOMPH[Posto],$AP136)</f>
        <v>0</v>
      </c>
      <c r="AV136">
        <f ca="1">SUMIFS(Tabela_Consulta_de_ACOMPH[Vaz_nat],Tabela_Consulta_de_ACOMPH[Data],AV$3,Tabela_Consulta_de_ACOMPH[Posto],$AP136)</f>
        <v>0</v>
      </c>
      <c r="AW136">
        <f ca="1">SUMIFS(Tabela_Consulta_de_ACOMPH[Vaz_nat],Tabela_Consulta_de_ACOMPH[Data],AW$3,Tabela_Consulta_de_ACOMPH[Posto],$AP136)</f>
        <v>0</v>
      </c>
      <c r="AX136">
        <f ca="1">SUMIFS(Tabela_Consulta_de_ACOMPH[Vaz_nat],Tabela_Consulta_de_ACOMPH[Data],AX$3,Tabela_Consulta_de_ACOMPH[Posto],$AP136)</f>
        <v>0</v>
      </c>
      <c r="AY136">
        <f ca="1">SUMIFS(Tabela_Consulta_de_ACOMPH[Vaz_nat],Tabela_Consulta_de_ACOMPH[Data],AY$3,Tabela_Consulta_de_ACOMPH[Posto],$AP136)</f>
        <v>0</v>
      </c>
      <c r="AZ136">
        <f ca="1">SUMIFS(Tabela_Consulta_de_ACOMPH[Vaz_nat],Tabela_Consulta_de_ACOMPH[Data],AZ$3,Tabela_Consulta_de_ACOMPH[Posto],$AP136)</f>
        <v>0</v>
      </c>
      <c r="BA136">
        <f ca="1">SUMIFS(Tabela_Consulta_de_ACOMPH[Vaz_nat],Tabela_Consulta_de_ACOMPH[Data],BA$3,Tabela_Consulta_de_ACOMPH[Posto],$AP136)</f>
        <v>0</v>
      </c>
      <c r="BB136">
        <f ca="1">SUMIFS(Tabela_Consulta_de_ACOMPH[Vaz_nat],Tabela_Consulta_de_ACOMPH[Data],BB$3,Tabela_Consulta_de_ACOMPH[Posto],$AP136)</f>
        <v>0</v>
      </c>
      <c r="BC136">
        <f ca="1">SUMIFS(Tabela_Consulta_de_ACOMPH[Vaz_nat],Tabela_Consulta_de_ACOMPH[Data],BC$3,Tabela_Consulta_de_ACOMPH[Posto],$AP136)</f>
        <v>0</v>
      </c>
      <c r="BE136">
        <v>133</v>
      </c>
      <c r="BG136">
        <f ca="1">SUMIFS(Tabela_Consulta_RDH[Column3],Tabela_Consulta_RDH[Column1],BG$3,Tabela_Consulta_RDH[Column2],$BE136)</f>
        <v>0</v>
      </c>
      <c r="BH136">
        <f ca="1">SUMIFS(Tabela_Consulta_RDH[Column3],Tabela_Consulta_RDH[Column1],BH$3,Tabela_Consulta_RDH[Column2],$BE136)</f>
        <v>0</v>
      </c>
      <c r="BI136">
        <f ca="1">SUMIFS(Tabela_Consulta_RDH[Column3],Tabela_Consulta_RDH[Column1],BI$3,Tabela_Consulta_RDH[Column2],$BE136)</f>
        <v>0</v>
      </c>
      <c r="BJ136">
        <f ca="1">SUMIFS(Tabela_Consulta_RDH[Column3],Tabela_Consulta_RDH[Column1],BJ$3,Tabela_Consulta_RDH[Column2],$BE136)</f>
        <v>0</v>
      </c>
      <c r="BK136">
        <f ca="1">SUMIFS(Tabela_Consulta_RDH[Column3],Tabela_Consulta_RDH[Column1],BK$3,Tabela_Consulta_RDH[Column2],$BE136)</f>
        <v>0</v>
      </c>
      <c r="BL136">
        <f ca="1">SUMIFS(Tabela_Consulta_RDH[Column3],Tabela_Consulta_RDH[Column1],BL$3,Tabela_Consulta_RDH[Column2],$BE136)</f>
        <v>0</v>
      </c>
      <c r="BM136">
        <f ca="1">SUMIFS(Tabela_Consulta_RDH[Column3],Tabela_Consulta_RDH[Column1],BM$3,Tabela_Consulta_RDH[Column2],$BE136)</f>
        <v>0</v>
      </c>
      <c r="BN136">
        <f ca="1">SUMIFS(Tabela_Consulta_RDH[Column3],Tabela_Consulta_RDH[Column1],BN$3,Tabela_Consulta_RDH[Column2],$BE136)</f>
        <v>0</v>
      </c>
      <c r="BO136">
        <f ca="1">SUMIFS(Tabela_Consulta_RDH[Column3],Tabela_Consulta_RDH[Column1],BO$3,Tabela_Consulta_RDH[Column2],$BE136)</f>
        <v>0</v>
      </c>
      <c r="BP136">
        <f ca="1">SUMIFS(Tabela_Consulta_RDH[Column3],Tabela_Consulta_RDH[Column1],BP$3,Tabela_Consulta_RDH[Column2],$BE136)</f>
        <v>0</v>
      </c>
      <c r="BQ136">
        <f ca="1">SUMIFS(Tabela_Consulta_RDH[Column3],Tabela_Consulta_RDH[Column1],BQ$3,Tabela_Consulta_RDH[Column2],$BE136)</f>
        <v>0</v>
      </c>
      <c r="BR136">
        <f ca="1">SUMIFS(Tabela_Consulta_RDH[Column3],Tabela_Consulta_RDH[Column1],BR$3,Tabela_Consulta_RDH[Column2],$BE136)</f>
        <v>0</v>
      </c>
    </row>
    <row r="137" spans="35:70" x14ac:dyDescent="0.25">
      <c r="AI137" s="406"/>
      <c r="AN137" s="406"/>
      <c r="AP137">
        <v>134</v>
      </c>
      <c r="AR137">
        <f ca="1">SUMIFS(Tabela_Consulta_de_ACOMPH[Vaz_nat],Tabela_Consulta_de_ACOMPH[Data],AR$3,Tabela_Consulta_de_ACOMPH[Posto],$AP137)</f>
        <v>0</v>
      </c>
      <c r="AS137">
        <f ca="1">SUMIFS(Tabela_Consulta_de_ACOMPH[Vaz_nat],Tabela_Consulta_de_ACOMPH[Data],AS$3,Tabela_Consulta_de_ACOMPH[Posto],$AP137)</f>
        <v>0</v>
      </c>
      <c r="AT137">
        <f ca="1">SUMIFS(Tabela_Consulta_de_ACOMPH[Vaz_nat],Tabela_Consulta_de_ACOMPH[Data],AT$3,Tabela_Consulta_de_ACOMPH[Posto],$AP137)</f>
        <v>0</v>
      </c>
      <c r="AU137">
        <f ca="1">SUMIFS(Tabela_Consulta_de_ACOMPH[Vaz_nat],Tabela_Consulta_de_ACOMPH[Data],AU$3,Tabela_Consulta_de_ACOMPH[Posto],$AP137)</f>
        <v>0</v>
      </c>
      <c r="AV137">
        <f ca="1">SUMIFS(Tabela_Consulta_de_ACOMPH[Vaz_nat],Tabela_Consulta_de_ACOMPH[Data],AV$3,Tabela_Consulta_de_ACOMPH[Posto],$AP137)</f>
        <v>0</v>
      </c>
      <c r="AW137">
        <f ca="1">SUMIFS(Tabela_Consulta_de_ACOMPH[Vaz_nat],Tabela_Consulta_de_ACOMPH[Data],AW$3,Tabela_Consulta_de_ACOMPH[Posto],$AP137)</f>
        <v>0</v>
      </c>
      <c r="AX137">
        <f ca="1">SUMIFS(Tabela_Consulta_de_ACOMPH[Vaz_nat],Tabela_Consulta_de_ACOMPH[Data],AX$3,Tabela_Consulta_de_ACOMPH[Posto],$AP137)</f>
        <v>0</v>
      </c>
      <c r="AY137">
        <f ca="1">SUMIFS(Tabela_Consulta_de_ACOMPH[Vaz_nat],Tabela_Consulta_de_ACOMPH[Data],AY$3,Tabela_Consulta_de_ACOMPH[Posto],$AP137)</f>
        <v>0</v>
      </c>
      <c r="AZ137">
        <f ca="1">SUMIFS(Tabela_Consulta_de_ACOMPH[Vaz_nat],Tabela_Consulta_de_ACOMPH[Data],AZ$3,Tabela_Consulta_de_ACOMPH[Posto],$AP137)</f>
        <v>0</v>
      </c>
      <c r="BA137">
        <f ca="1">SUMIFS(Tabela_Consulta_de_ACOMPH[Vaz_nat],Tabela_Consulta_de_ACOMPH[Data],BA$3,Tabela_Consulta_de_ACOMPH[Posto],$AP137)</f>
        <v>0</v>
      </c>
      <c r="BB137">
        <f ca="1">SUMIFS(Tabela_Consulta_de_ACOMPH[Vaz_nat],Tabela_Consulta_de_ACOMPH[Data],BB$3,Tabela_Consulta_de_ACOMPH[Posto],$AP137)</f>
        <v>0</v>
      </c>
      <c r="BC137">
        <f ca="1">SUMIFS(Tabela_Consulta_de_ACOMPH[Vaz_nat],Tabela_Consulta_de_ACOMPH[Data],BC$3,Tabela_Consulta_de_ACOMPH[Posto],$AP137)</f>
        <v>0</v>
      </c>
      <c r="BE137">
        <v>134</v>
      </c>
      <c r="BG137">
        <f ca="1">SUMIFS(Tabela_Consulta_RDH[Column3],Tabela_Consulta_RDH[Column1],BG$3,Tabela_Consulta_RDH[Column2],$BE137)</f>
        <v>0</v>
      </c>
      <c r="BH137">
        <f ca="1">SUMIFS(Tabela_Consulta_RDH[Column3],Tabela_Consulta_RDH[Column1],BH$3,Tabela_Consulta_RDH[Column2],$BE137)</f>
        <v>0</v>
      </c>
      <c r="BI137">
        <f ca="1">SUMIFS(Tabela_Consulta_RDH[Column3],Tabela_Consulta_RDH[Column1],BI$3,Tabela_Consulta_RDH[Column2],$BE137)</f>
        <v>0</v>
      </c>
      <c r="BJ137">
        <f ca="1">SUMIFS(Tabela_Consulta_RDH[Column3],Tabela_Consulta_RDH[Column1],BJ$3,Tabela_Consulta_RDH[Column2],$BE137)</f>
        <v>0</v>
      </c>
      <c r="BK137">
        <f ca="1">SUMIFS(Tabela_Consulta_RDH[Column3],Tabela_Consulta_RDH[Column1],BK$3,Tabela_Consulta_RDH[Column2],$BE137)</f>
        <v>0</v>
      </c>
      <c r="BL137">
        <f ca="1">SUMIFS(Tabela_Consulta_RDH[Column3],Tabela_Consulta_RDH[Column1],BL$3,Tabela_Consulta_RDH[Column2],$BE137)</f>
        <v>0</v>
      </c>
      <c r="BM137">
        <f ca="1">SUMIFS(Tabela_Consulta_RDH[Column3],Tabela_Consulta_RDH[Column1],BM$3,Tabela_Consulta_RDH[Column2],$BE137)</f>
        <v>0</v>
      </c>
      <c r="BN137">
        <f ca="1">SUMIFS(Tabela_Consulta_RDH[Column3],Tabela_Consulta_RDH[Column1],BN$3,Tabela_Consulta_RDH[Column2],$BE137)</f>
        <v>0</v>
      </c>
      <c r="BO137">
        <f ca="1">SUMIFS(Tabela_Consulta_RDH[Column3],Tabela_Consulta_RDH[Column1],BO$3,Tabela_Consulta_RDH[Column2],$BE137)</f>
        <v>0</v>
      </c>
      <c r="BP137">
        <f ca="1">SUMIFS(Tabela_Consulta_RDH[Column3],Tabela_Consulta_RDH[Column1],BP$3,Tabela_Consulta_RDH[Column2],$BE137)</f>
        <v>0</v>
      </c>
      <c r="BQ137">
        <f ca="1">SUMIFS(Tabela_Consulta_RDH[Column3],Tabela_Consulta_RDH[Column1],BQ$3,Tabela_Consulta_RDH[Column2],$BE137)</f>
        <v>0</v>
      </c>
      <c r="BR137">
        <f ca="1">SUMIFS(Tabela_Consulta_RDH[Column3],Tabela_Consulta_RDH[Column1],BR$3,Tabela_Consulta_RDH[Column2],$BE137)</f>
        <v>0</v>
      </c>
    </row>
    <row r="138" spans="35:70" x14ac:dyDescent="0.25">
      <c r="AI138" s="406"/>
      <c r="AN138" s="406"/>
      <c r="AP138">
        <v>135</v>
      </c>
      <c r="AR138">
        <f ca="1">SUMIFS(Tabela_Consulta_de_ACOMPH[Vaz_nat],Tabela_Consulta_de_ACOMPH[Data],AR$3,Tabela_Consulta_de_ACOMPH[Posto],$AP138)</f>
        <v>0</v>
      </c>
      <c r="AS138">
        <f ca="1">SUMIFS(Tabela_Consulta_de_ACOMPH[Vaz_nat],Tabela_Consulta_de_ACOMPH[Data],AS$3,Tabela_Consulta_de_ACOMPH[Posto],$AP138)</f>
        <v>0</v>
      </c>
      <c r="AT138">
        <f ca="1">SUMIFS(Tabela_Consulta_de_ACOMPH[Vaz_nat],Tabela_Consulta_de_ACOMPH[Data],AT$3,Tabela_Consulta_de_ACOMPH[Posto],$AP138)</f>
        <v>0</v>
      </c>
      <c r="AU138">
        <f ca="1">SUMIFS(Tabela_Consulta_de_ACOMPH[Vaz_nat],Tabela_Consulta_de_ACOMPH[Data],AU$3,Tabela_Consulta_de_ACOMPH[Posto],$AP138)</f>
        <v>0</v>
      </c>
      <c r="AV138">
        <f ca="1">SUMIFS(Tabela_Consulta_de_ACOMPH[Vaz_nat],Tabela_Consulta_de_ACOMPH[Data],AV$3,Tabela_Consulta_de_ACOMPH[Posto],$AP138)</f>
        <v>0</v>
      </c>
      <c r="AW138">
        <f ca="1">SUMIFS(Tabela_Consulta_de_ACOMPH[Vaz_nat],Tabela_Consulta_de_ACOMPH[Data],AW$3,Tabela_Consulta_de_ACOMPH[Posto],$AP138)</f>
        <v>0</v>
      </c>
      <c r="AX138">
        <f ca="1">SUMIFS(Tabela_Consulta_de_ACOMPH[Vaz_nat],Tabela_Consulta_de_ACOMPH[Data],AX$3,Tabela_Consulta_de_ACOMPH[Posto],$AP138)</f>
        <v>0</v>
      </c>
      <c r="AY138">
        <f ca="1">SUMIFS(Tabela_Consulta_de_ACOMPH[Vaz_nat],Tabela_Consulta_de_ACOMPH[Data],AY$3,Tabela_Consulta_de_ACOMPH[Posto],$AP138)</f>
        <v>0</v>
      </c>
      <c r="AZ138">
        <f ca="1">SUMIFS(Tabela_Consulta_de_ACOMPH[Vaz_nat],Tabela_Consulta_de_ACOMPH[Data],AZ$3,Tabela_Consulta_de_ACOMPH[Posto],$AP138)</f>
        <v>0</v>
      </c>
      <c r="BA138">
        <f ca="1">SUMIFS(Tabela_Consulta_de_ACOMPH[Vaz_nat],Tabela_Consulta_de_ACOMPH[Data],BA$3,Tabela_Consulta_de_ACOMPH[Posto],$AP138)</f>
        <v>0</v>
      </c>
      <c r="BB138">
        <f ca="1">SUMIFS(Tabela_Consulta_de_ACOMPH[Vaz_nat],Tabela_Consulta_de_ACOMPH[Data],BB$3,Tabela_Consulta_de_ACOMPH[Posto],$AP138)</f>
        <v>0</v>
      </c>
      <c r="BC138">
        <f ca="1">SUMIFS(Tabela_Consulta_de_ACOMPH[Vaz_nat],Tabela_Consulta_de_ACOMPH[Data],BC$3,Tabela_Consulta_de_ACOMPH[Posto],$AP138)</f>
        <v>0</v>
      </c>
      <c r="BE138">
        <v>135</v>
      </c>
      <c r="BG138">
        <f ca="1">SUMIFS(Tabela_Consulta_RDH[Column3],Tabela_Consulta_RDH[Column1],BG$3,Tabela_Consulta_RDH[Column2],$BE138)</f>
        <v>0</v>
      </c>
      <c r="BH138">
        <f ca="1">SUMIFS(Tabela_Consulta_RDH[Column3],Tabela_Consulta_RDH[Column1],BH$3,Tabela_Consulta_RDH[Column2],$BE138)</f>
        <v>0</v>
      </c>
      <c r="BI138">
        <f ca="1">SUMIFS(Tabela_Consulta_RDH[Column3],Tabela_Consulta_RDH[Column1],BI$3,Tabela_Consulta_RDH[Column2],$BE138)</f>
        <v>0</v>
      </c>
      <c r="BJ138">
        <f ca="1">SUMIFS(Tabela_Consulta_RDH[Column3],Tabela_Consulta_RDH[Column1],BJ$3,Tabela_Consulta_RDH[Column2],$BE138)</f>
        <v>0</v>
      </c>
      <c r="BK138">
        <f ca="1">SUMIFS(Tabela_Consulta_RDH[Column3],Tabela_Consulta_RDH[Column1],BK$3,Tabela_Consulta_RDH[Column2],$BE138)</f>
        <v>0</v>
      </c>
      <c r="BL138">
        <f ca="1">SUMIFS(Tabela_Consulta_RDH[Column3],Tabela_Consulta_RDH[Column1],BL$3,Tabela_Consulta_RDH[Column2],$BE138)</f>
        <v>0</v>
      </c>
      <c r="BM138">
        <f ca="1">SUMIFS(Tabela_Consulta_RDH[Column3],Tabela_Consulta_RDH[Column1],BM$3,Tabela_Consulta_RDH[Column2],$BE138)</f>
        <v>0</v>
      </c>
      <c r="BN138">
        <f ca="1">SUMIFS(Tabela_Consulta_RDH[Column3],Tabela_Consulta_RDH[Column1],BN$3,Tabela_Consulta_RDH[Column2],$BE138)</f>
        <v>0</v>
      </c>
      <c r="BO138">
        <f ca="1">SUMIFS(Tabela_Consulta_RDH[Column3],Tabela_Consulta_RDH[Column1],BO$3,Tabela_Consulta_RDH[Column2],$BE138)</f>
        <v>0</v>
      </c>
      <c r="BP138">
        <f ca="1">SUMIFS(Tabela_Consulta_RDH[Column3],Tabela_Consulta_RDH[Column1],BP$3,Tabela_Consulta_RDH[Column2],$BE138)</f>
        <v>0</v>
      </c>
      <c r="BQ138">
        <f ca="1">SUMIFS(Tabela_Consulta_RDH[Column3],Tabela_Consulta_RDH[Column1],BQ$3,Tabela_Consulta_RDH[Column2],$BE138)</f>
        <v>0</v>
      </c>
      <c r="BR138">
        <f ca="1">SUMIFS(Tabela_Consulta_RDH[Column3],Tabela_Consulta_RDH[Column1],BR$3,Tabela_Consulta_RDH[Column2],$BE138)</f>
        <v>0</v>
      </c>
    </row>
    <row r="139" spans="35:70" x14ac:dyDescent="0.25">
      <c r="AI139" s="406"/>
      <c r="AN139" s="406"/>
      <c r="AP139">
        <v>136</v>
      </c>
      <c r="AR139">
        <f ca="1">SUMIFS(Tabela_Consulta_de_ACOMPH[Vaz_nat],Tabela_Consulta_de_ACOMPH[Data],AR$3,Tabela_Consulta_de_ACOMPH[Posto],$AP139)</f>
        <v>0</v>
      </c>
      <c r="AS139">
        <f ca="1">SUMIFS(Tabela_Consulta_de_ACOMPH[Vaz_nat],Tabela_Consulta_de_ACOMPH[Data],AS$3,Tabela_Consulta_de_ACOMPH[Posto],$AP139)</f>
        <v>0</v>
      </c>
      <c r="AT139">
        <f ca="1">SUMIFS(Tabela_Consulta_de_ACOMPH[Vaz_nat],Tabela_Consulta_de_ACOMPH[Data],AT$3,Tabela_Consulta_de_ACOMPH[Posto],$AP139)</f>
        <v>0</v>
      </c>
      <c r="AU139">
        <f ca="1">SUMIFS(Tabela_Consulta_de_ACOMPH[Vaz_nat],Tabela_Consulta_de_ACOMPH[Data],AU$3,Tabela_Consulta_de_ACOMPH[Posto],$AP139)</f>
        <v>0</v>
      </c>
      <c r="AV139">
        <f ca="1">SUMIFS(Tabela_Consulta_de_ACOMPH[Vaz_nat],Tabela_Consulta_de_ACOMPH[Data],AV$3,Tabela_Consulta_de_ACOMPH[Posto],$AP139)</f>
        <v>0</v>
      </c>
      <c r="AW139">
        <f ca="1">SUMIFS(Tabela_Consulta_de_ACOMPH[Vaz_nat],Tabela_Consulta_de_ACOMPH[Data],AW$3,Tabela_Consulta_de_ACOMPH[Posto],$AP139)</f>
        <v>0</v>
      </c>
      <c r="AX139">
        <f ca="1">SUMIFS(Tabela_Consulta_de_ACOMPH[Vaz_nat],Tabela_Consulta_de_ACOMPH[Data],AX$3,Tabela_Consulta_de_ACOMPH[Posto],$AP139)</f>
        <v>0</v>
      </c>
      <c r="AY139">
        <f ca="1">SUMIFS(Tabela_Consulta_de_ACOMPH[Vaz_nat],Tabela_Consulta_de_ACOMPH[Data],AY$3,Tabela_Consulta_de_ACOMPH[Posto],$AP139)</f>
        <v>0</v>
      </c>
      <c r="AZ139">
        <f ca="1">SUMIFS(Tabela_Consulta_de_ACOMPH[Vaz_nat],Tabela_Consulta_de_ACOMPH[Data],AZ$3,Tabela_Consulta_de_ACOMPH[Posto],$AP139)</f>
        <v>0</v>
      </c>
      <c r="BA139">
        <f ca="1">SUMIFS(Tabela_Consulta_de_ACOMPH[Vaz_nat],Tabela_Consulta_de_ACOMPH[Data],BA$3,Tabela_Consulta_de_ACOMPH[Posto],$AP139)</f>
        <v>0</v>
      </c>
      <c r="BB139">
        <f ca="1">SUMIFS(Tabela_Consulta_de_ACOMPH[Vaz_nat],Tabela_Consulta_de_ACOMPH[Data],BB$3,Tabela_Consulta_de_ACOMPH[Posto],$AP139)</f>
        <v>0</v>
      </c>
      <c r="BC139">
        <f ca="1">SUMIFS(Tabela_Consulta_de_ACOMPH[Vaz_nat],Tabela_Consulta_de_ACOMPH[Data],BC$3,Tabela_Consulta_de_ACOMPH[Posto],$AP139)</f>
        <v>0</v>
      </c>
      <c r="BE139">
        <v>136</v>
      </c>
      <c r="BG139">
        <f ca="1">SUMIFS(Tabela_Consulta_RDH[Column3],Tabela_Consulta_RDH[Column1],BG$3,Tabela_Consulta_RDH[Column2],$BE139)</f>
        <v>0</v>
      </c>
      <c r="BH139">
        <f ca="1">SUMIFS(Tabela_Consulta_RDH[Column3],Tabela_Consulta_RDH[Column1],BH$3,Tabela_Consulta_RDH[Column2],$BE139)</f>
        <v>0</v>
      </c>
      <c r="BI139">
        <f ca="1">SUMIFS(Tabela_Consulta_RDH[Column3],Tabela_Consulta_RDH[Column1],BI$3,Tabela_Consulta_RDH[Column2],$BE139)</f>
        <v>0</v>
      </c>
      <c r="BJ139">
        <f ca="1">SUMIFS(Tabela_Consulta_RDH[Column3],Tabela_Consulta_RDH[Column1],BJ$3,Tabela_Consulta_RDH[Column2],$BE139)</f>
        <v>0</v>
      </c>
      <c r="BK139">
        <f ca="1">SUMIFS(Tabela_Consulta_RDH[Column3],Tabela_Consulta_RDH[Column1],BK$3,Tabela_Consulta_RDH[Column2],$BE139)</f>
        <v>0</v>
      </c>
      <c r="BL139">
        <f ca="1">SUMIFS(Tabela_Consulta_RDH[Column3],Tabela_Consulta_RDH[Column1],BL$3,Tabela_Consulta_RDH[Column2],$BE139)</f>
        <v>0</v>
      </c>
      <c r="BM139">
        <f ca="1">SUMIFS(Tabela_Consulta_RDH[Column3],Tabela_Consulta_RDH[Column1],BM$3,Tabela_Consulta_RDH[Column2],$BE139)</f>
        <v>0</v>
      </c>
      <c r="BN139">
        <f ca="1">SUMIFS(Tabela_Consulta_RDH[Column3],Tabela_Consulta_RDH[Column1],BN$3,Tabela_Consulta_RDH[Column2],$BE139)</f>
        <v>0</v>
      </c>
      <c r="BO139">
        <f ca="1">SUMIFS(Tabela_Consulta_RDH[Column3],Tabela_Consulta_RDH[Column1],BO$3,Tabela_Consulta_RDH[Column2],$BE139)</f>
        <v>0</v>
      </c>
      <c r="BP139">
        <f ca="1">SUMIFS(Tabela_Consulta_RDH[Column3],Tabela_Consulta_RDH[Column1],BP$3,Tabela_Consulta_RDH[Column2],$BE139)</f>
        <v>0</v>
      </c>
      <c r="BQ139">
        <f ca="1">SUMIFS(Tabela_Consulta_RDH[Column3],Tabela_Consulta_RDH[Column1],BQ$3,Tabela_Consulta_RDH[Column2],$BE139)</f>
        <v>0</v>
      </c>
      <c r="BR139">
        <f ca="1">SUMIFS(Tabela_Consulta_RDH[Column3],Tabela_Consulta_RDH[Column1],BR$3,Tabela_Consulta_RDH[Column2],$BE139)</f>
        <v>0</v>
      </c>
    </row>
    <row r="140" spans="35:70" x14ac:dyDescent="0.25">
      <c r="AI140" s="406"/>
      <c r="AN140" s="406"/>
      <c r="AP140">
        <v>137</v>
      </c>
      <c r="AR140">
        <f ca="1">SUMIFS(Tabela_Consulta_de_ACOMPH[Vaz_nat],Tabela_Consulta_de_ACOMPH[Data],AR$3,Tabela_Consulta_de_ACOMPH[Posto],$AP140)</f>
        <v>0</v>
      </c>
      <c r="AS140">
        <f ca="1">SUMIFS(Tabela_Consulta_de_ACOMPH[Vaz_nat],Tabela_Consulta_de_ACOMPH[Data],AS$3,Tabela_Consulta_de_ACOMPH[Posto],$AP140)</f>
        <v>0</v>
      </c>
      <c r="AT140">
        <f ca="1">SUMIFS(Tabela_Consulta_de_ACOMPH[Vaz_nat],Tabela_Consulta_de_ACOMPH[Data],AT$3,Tabela_Consulta_de_ACOMPH[Posto],$AP140)</f>
        <v>0</v>
      </c>
      <c r="AU140">
        <f ca="1">SUMIFS(Tabela_Consulta_de_ACOMPH[Vaz_nat],Tabela_Consulta_de_ACOMPH[Data],AU$3,Tabela_Consulta_de_ACOMPH[Posto],$AP140)</f>
        <v>0</v>
      </c>
      <c r="AV140">
        <f ca="1">SUMIFS(Tabela_Consulta_de_ACOMPH[Vaz_nat],Tabela_Consulta_de_ACOMPH[Data],AV$3,Tabela_Consulta_de_ACOMPH[Posto],$AP140)</f>
        <v>0</v>
      </c>
      <c r="AW140">
        <f ca="1">SUMIFS(Tabela_Consulta_de_ACOMPH[Vaz_nat],Tabela_Consulta_de_ACOMPH[Data],AW$3,Tabela_Consulta_de_ACOMPH[Posto],$AP140)</f>
        <v>0</v>
      </c>
      <c r="AX140">
        <f ca="1">SUMIFS(Tabela_Consulta_de_ACOMPH[Vaz_nat],Tabela_Consulta_de_ACOMPH[Data],AX$3,Tabela_Consulta_de_ACOMPH[Posto],$AP140)</f>
        <v>0</v>
      </c>
      <c r="AY140">
        <f ca="1">SUMIFS(Tabela_Consulta_de_ACOMPH[Vaz_nat],Tabela_Consulta_de_ACOMPH[Data],AY$3,Tabela_Consulta_de_ACOMPH[Posto],$AP140)</f>
        <v>0</v>
      </c>
      <c r="AZ140">
        <f ca="1">SUMIFS(Tabela_Consulta_de_ACOMPH[Vaz_nat],Tabela_Consulta_de_ACOMPH[Data],AZ$3,Tabela_Consulta_de_ACOMPH[Posto],$AP140)</f>
        <v>0</v>
      </c>
      <c r="BA140">
        <f ca="1">SUMIFS(Tabela_Consulta_de_ACOMPH[Vaz_nat],Tabela_Consulta_de_ACOMPH[Data],BA$3,Tabela_Consulta_de_ACOMPH[Posto],$AP140)</f>
        <v>0</v>
      </c>
      <c r="BB140">
        <f ca="1">SUMIFS(Tabela_Consulta_de_ACOMPH[Vaz_nat],Tabela_Consulta_de_ACOMPH[Data],BB$3,Tabela_Consulta_de_ACOMPH[Posto],$AP140)</f>
        <v>0</v>
      </c>
      <c r="BC140">
        <f ca="1">SUMIFS(Tabela_Consulta_de_ACOMPH[Vaz_nat],Tabela_Consulta_de_ACOMPH[Data],BC$3,Tabela_Consulta_de_ACOMPH[Posto],$AP140)</f>
        <v>0</v>
      </c>
      <c r="BE140">
        <v>137</v>
      </c>
      <c r="BG140">
        <f ca="1">SUMIFS(Tabela_Consulta_RDH[Column3],Tabela_Consulta_RDH[Column1],BG$3,Tabela_Consulta_RDH[Column2],$BE140)</f>
        <v>0</v>
      </c>
      <c r="BH140">
        <f ca="1">SUMIFS(Tabela_Consulta_RDH[Column3],Tabela_Consulta_RDH[Column1],BH$3,Tabela_Consulta_RDH[Column2],$BE140)</f>
        <v>0</v>
      </c>
      <c r="BI140">
        <f ca="1">SUMIFS(Tabela_Consulta_RDH[Column3],Tabela_Consulta_RDH[Column1],BI$3,Tabela_Consulta_RDH[Column2],$BE140)</f>
        <v>0</v>
      </c>
      <c r="BJ140">
        <f ca="1">SUMIFS(Tabela_Consulta_RDH[Column3],Tabela_Consulta_RDH[Column1],BJ$3,Tabela_Consulta_RDH[Column2],$BE140)</f>
        <v>0</v>
      </c>
      <c r="BK140">
        <f ca="1">SUMIFS(Tabela_Consulta_RDH[Column3],Tabela_Consulta_RDH[Column1],BK$3,Tabela_Consulta_RDH[Column2],$BE140)</f>
        <v>0</v>
      </c>
      <c r="BL140">
        <f ca="1">SUMIFS(Tabela_Consulta_RDH[Column3],Tabela_Consulta_RDH[Column1],BL$3,Tabela_Consulta_RDH[Column2],$BE140)</f>
        <v>0</v>
      </c>
      <c r="BM140">
        <f ca="1">SUMIFS(Tabela_Consulta_RDH[Column3],Tabela_Consulta_RDH[Column1],BM$3,Tabela_Consulta_RDH[Column2],$BE140)</f>
        <v>0</v>
      </c>
      <c r="BN140">
        <f ca="1">SUMIFS(Tabela_Consulta_RDH[Column3],Tabela_Consulta_RDH[Column1],BN$3,Tabela_Consulta_RDH[Column2],$BE140)</f>
        <v>0</v>
      </c>
      <c r="BO140">
        <f ca="1">SUMIFS(Tabela_Consulta_RDH[Column3],Tabela_Consulta_RDH[Column1],BO$3,Tabela_Consulta_RDH[Column2],$BE140)</f>
        <v>0</v>
      </c>
      <c r="BP140">
        <f ca="1">SUMIFS(Tabela_Consulta_RDH[Column3],Tabela_Consulta_RDH[Column1],BP$3,Tabela_Consulta_RDH[Column2],$BE140)</f>
        <v>0</v>
      </c>
      <c r="BQ140">
        <f ca="1">SUMIFS(Tabela_Consulta_RDH[Column3],Tabela_Consulta_RDH[Column1],BQ$3,Tabela_Consulta_RDH[Column2],$BE140)</f>
        <v>0</v>
      </c>
      <c r="BR140">
        <f ca="1">SUMIFS(Tabela_Consulta_RDH[Column3],Tabela_Consulta_RDH[Column1],BR$3,Tabela_Consulta_RDH[Column2],$BE140)</f>
        <v>0</v>
      </c>
    </row>
    <row r="141" spans="35:70" x14ac:dyDescent="0.25">
      <c r="AI141" s="406"/>
      <c r="AN141" s="406"/>
      <c r="AP141">
        <v>138</v>
      </c>
      <c r="AR141">
        <f ca="1">SUMIFS(Tabela_Consulta_de_ACOMPH[Vaz_nat],Tabela_Consulta_de_ACOMPH[Data],AR$3,Tabela_Consulta_de_ACOMPH[Posto],$AP141)</f>
        <v>0</v>
      </c>
      <c r="AS141">
        <f ca="1">SUMIFS(Tabela_Consulta_de_ACOMPH[Vaz_nat],Tabela_Consulta_de_ACOMPH[Data],AS$3,Tabela_Consulta_de_ACOMPH[Posto],$AP141)</f>
        <v>0</v>
      </c>
      <c r="AT141">
        <f ca="1">SUMIFS(Tabela_Consulta_de_ACOMPH[Vaz_nat],Tabela_Consulta_de_ACOMPH[Data],AT$3,Tabela_Consulta_de_ACOMPH[Posto],$AP141)</f>
        <v>0</v>
      </c>
      <c r="AU141">
        <f ca="1">SUMIFS(Tabela_Consulta_de_ACOMPH[Vaz_nat],Tabela_Consulta_de_ACOMPH[Data],AU$3,Tabela_Consulta_de_ACOMPH[Posto],$AP141)</f>
        <v>0</v>
      </c>
      <c r="AV141">
        <f ca="1">SUMIFS(Tabela_Consulta_de_ACOMPH[Vaz_nat],Tabela_Consulta_de_ACOMPH[Data],AV$3,Tabela_Consulta_de_ACOMPH[Posto],$AP141)</f>
        <v>0</v>
      </c>
      <c r="AW141">
        <f ca="1">SUMIFS(Tabela_Consulta_de_ACOMPH[Vaz_nat],Tabela_Consulta_de_ACOMPH[Data],AW$3,Tabela_Consulta_de_ACOMPH[Posto],$AP141)</f>
        <v>0</v>
      </c>
      <c r="AX141">
        <f ca="1">SUMIFS(Tabela_Consulta_de_ACOMPH[Vaz_nat],Tabela_Consulta_de_ACOMPH[Data],AX$3,Tabela_Consulta_de_ACOMPH[Posto],$AP141)</f>
        <v>0</v>
      </c>
      <c r="AY141">
        <f ca="1">SUMIFS(Tabela_Consulta_de_ACOMPH[Vaz_nat],Tabela_Consulta_de_ACOMPH[Data],AY$3,Tabela_Consulta_de_ACOMPH[Posto],$AP141)</f>
        <v>0</v>
      </c>
      <c r="AZ141">
        <f ca="1">SUMIFS(Tabela_Consulta_de_ACOMPH[Vaz_nat],Tabela_Consulta_de_ACOMPH[Data],AZ$3,Tabela_Consulta_de_ACOMPH[Posto],$AP141)</f>
        <v>0</v>
      </c>
      <c r="BA141">
        <f ca="1">SUMIFS(Tabela_Consulta_de_ACOMPH[Vaz_nat],Tabela_Consulta_de_ACOMPH[Data],BA$3,Tabela_Consulta_de_ACOMPH[Posto],$AP141)</f>
        <v>0</v>
      </c>
      <c r="BB141">
        <f ca="1">SUMIFS(Tabela_Consulta_de_ACOMPH[Vaz_nat],Tabela_Consulta_de_ACOMPH[Data],BB$3,Tabela_Consulta_de_ACOMPH[Posto],$AP141)</f>
        <v>0</v>
      </c>
      <c r="BC141">
        <f ca="1">SUMIFS(Tabela_Consulta_de_ACOMPH[Vaz_nat],Tabela_Consulta_de_ACOMPH[Data],BC$3,Tabela_Consulta_de_ACOMPH[Posto],$AP141)</f>
        <v>0</v>
      </c>
      <c r="BE141">
        <v>138</v>
      </c>
      <c r="BG141">
        <f ca="1">SUMIFS(Tabela_Consulta_RDH[Column3],Tabela_Consulta_RDH[Column1],BG$3,Tabela_Consulta_RDH[Column2],$BE141)</f>
        <v>0</v>
      </c>
      <c r="BH141">
        <f ca="1">SUMIFS(Tabela_Consulta_RDH[Column3],Tabela_Consulta_RDH[Column1],BH$3,Tabela_Consulta_RDH[Column2],$BE141)</f>
        <v>0</v>
      </c>
      <c r="BI141">
        <f ca="1">SUMIFS(Tabela_Consulta_RDH[Column3],Tabela_Consulta_RDH[Column1],BI$3,Tabela_Consulta_RDH[Column2],$BE141)</f>
        <v>0</v>
      </c>
      <c r="BJ141">
        <f ca="1">SUMIFS(Tabela_Consulta_RDH[Column3],Tabela_Consulta_RDH[Column1],BJ$3,Tabela_Consulta_RDH[Column2],$BE141)</f>
        <v>0</v>
      </c>
      <c r="BK141">
        <f ca="1">SUMIFS(Tabela_Consulta_RDH[Column3],Tabela_Consulta_RDH[Column1],BK$3,Tabela_Consulta_RDH[Column2],$BE141)</f>
        <v>0</v>
      </c>
      <c r="BL141">
        <f ca="1">SUMIFS(Tabela_Consulta_RDH[Column3],Tabela_Consulta_RDH[Column1],BL$3,Tabela_Consulta_RDH[Column2],$BE141)</f>
        <v>0</v>
      </c>
      <c r="BM141">
        <f ca="1">SUMIFS(Tabela_Consulta_RDH[Column3],Tabela_Consulta_RDH[Column1],BM$3,Tabela_Consulta_RDH[Column2],$BE141)</f>
        <v>0</v>
      </c>
      <c r="BN141">
        <f ca="1">SUMIFS(Tabela_Consulta_RDH[Column3],Tabela_Consulta_RDH[Column1],BN$3,Tabela_Consulta_RDH[Column2],$BE141)</f>
        <v>0</v>
      </c>
      <c r="BO141">
        <f ca="1">SUMIFS(Tabela_Consulta_RDH[Column3],Tabela_Consulta_RDH[Column1],BO$3,Tabela_Consulta_RDH[Column2],$BE141)</f>
        <v>0</v>
      </c>
      <c r="BP141">
        <f ca="1">SUMIFS(Tabela_Consulta_RDH[Column3],Tabela_Consulta_RDH[Column1],BP$3,Tabela_Consulta_RDH[Column2],$BE141)</f>
        <v>0</v>
      </c>
      <c r="BQ141">
        <f ca="1">SUMIFS(Tabela_Consulta_RDH[Column3],Tabela_Consulta_RDH[Column1],BQ$3,Tabela_Consulta_RDH[Column2],$BE141)</f>
        <v>0</v>
      </c>
      <c r="BR141">
        <f ca="1">SUMIFS(Tabela_Consulta_RDH[Column3],Tabela_Consulta_RDH[Column1],BR$3,Tabela_Consulta_RDH[Column2],$BE141)</f>
        <v>0</v>
      </c>
    </row>
    <row r="142" spans="35:70" x14ac:dyDescent="0.25">
      <c r="AI142" s="406"/>
      <c r="AN142" s="406"/>
      <c r="AP142">
        <v>139</v>
      </c>
      <c r="AR142">
        <f ca="1">SUMIFS(Tabela_Consulta_de_ACOMPH[Vaz_nat],Tabela_Consulta_de_ACOMPH[Data],AR$3,Tabela_Consulta_de_ACOMPH[Posto],$AP142)</f>
        <v>0</v>
      </c>
      <c r="AS142">
        <f ca="1">SUMIFS(Tabela_Consulta_de_ACOMPH[Vaz_nat],Tabela_Consulta_de_ACOMPH[Data],AS$3,Tabela_Consulta_de_ACOMPH[Posto],$AP142)</f>
        <v>0</v>
      </c>
      <c r="AT142">
        <f ca="1">SUMIFS(Tabela_Consulta_de_ACOMPH[Vaz_nat],Tabela_Consulta_de_ACOMPH[Data],AT$3,Tabela_Consulta_de_ACOMPH[Posto],$AP142)</f>
        <v>0</v>
      </c>
      <c r="AU142">
        <f ca="1">SUMIFS(Tabela_Consulta_de_ACOMPH[Vaz_nat],Tabela_Consulta_de_ACOMPH[Data],AU$3,Tabela_Consulta_de_ACOMPH[Posto],$AP142)</f>
        <v>0</v>
      </c>
      <c r="AV142">
        <f ca="1">SUMIFS(Tabela_Consulta_de_ACOMPH[Vaz_nat],Tabela_Consulta_de_ACOMPH[Data],AV$3,Tabela_Consulta_de_ACOMPH[Posto],$AP142)</f>
        <v>0</v>
      </c>
      <c r="AW142">
        <f ca="1">SUMIFS(Tabela_Consulta_de_ACOMPH[Vaz_nat],Tabela_Consulta_de_ACOMPH[Data],AW$3,Tabela_Consulta_de_ACOMPH[Posto],$AP142)</f>
        <v>0</v>
      </c>
      <c r="AX142">
        <f ca="1">SUMIFS(Tabela_Consulta_de_ACOMPH[Vaz_nat],Tabela_Consulta_de_ACOMPH[Data],AX$3,Tabela_Consulta_de_ACOMPH[Posto],$AP142)</f>
        <v>0</v>
      </c>
      <c r="AY142">
        <f ca="1">SUMIFS(Tabela_Consulta_de_ACOMPH[Vaz_nat],Tabela_Consulta_de_ACOMPH[Data],AY$3,Tabela_Consulta_de_ACOMPH[Posto],$AP142)</f>
        <v>0</v>
      </c>
      <c r="AZ142">
        <f ca="1">SUMIFS(Tabela_Consulta_de_ACOMPH[Vaz_nat],Tabela_Consulta_de_ACOMPH[Data],AZ$3,Tabela_Consulta_de_ACOMPH[Posto],$AP142)</f>
        <v>0</v>
      </c>
      <c r="BA142">
        <f ca="1">SUMIFS(Tabela_Consulta_de_ACOMPH[Vaz_nat],Tabela_Consulta_de_ACOMPH[Data],BA$3,Tabela_Consulta_de_ACOMPH[Posto],$AP142)</f>
        <v>0</v>
      </c>
      <c r="BB142">
        <f ca="1">SUMIFS(Tabela_Consulta_de_ACOMPH[Vaz_nat],Tabela_Consulta_de_ACOMPH[Data],BB$3,Tabela_Consulta_de_ACOMPH[Posto],$AP142)</f>
        <v>0</v>
      </c>
      <c r="BC142">
        <f ca="1">SUMIFS(Tabela_Consulta_de_ACOMPH[Vaz_nat],Tabela_Consulta_de_ACOMPH[Data],BC$3,Tabela_Consulta_de_ACOMPH[Posto],$AP142)</f>
        <v>0</v>
      </c>
      <c r="BE142">
        <v>139</v>
      </c>
      <c r="BG142">
        <f ca="1">SUMIFS(Tabela_Consulta_RDH[Column3],Tabela_Consulta_RDH[Column1],BG$3,Tabela_Consulta_RDH[Column2],$BE142)</f>
        <v>0</v>
      </c>
      <c r="BH142">
        <f ca="1">SUMIFS(Tabela_Consulta_RDH[Column3],Tabela_Consulta_RDH[Column1],BH$3,Tabela_Consulta_RDH[Column2],$BE142)</f>
        <v>0</v>
      </c>
      <c r="BI142">
        <f ca="1">SUMIFS(Tabela_Consulta_RDH[Column3],Tabela_Consulta_RDH[Column1],BI$3,Tabela_Consulta_RDH[Column2],$BE142)</f>
        <v>0</v>
      </c>
      <c r="BJ142">
        <f ca="1">SUMIFS(Tabela_Consulta_RDH[Column3],Tabela_Consulta_RDH[Column1],BJ$3,Tabela_Consulta_RDH[Column2],$BE142)</f>
        <v>0</v>
      </c>
      <c r="BK142">
        <f ca="1">SUMIFS(Tabela_Consulta_RDH[Column3],Tabela_Consulta_RDH[Column1],BK$3,Tabela_Consulta_RDH[Column2],$BE142)</f>
        <v>0</v>
      </c>
      <c r="BL142">
        <f ca="1">SUMIFS(Tabela_Consulta_RDH[Column3],Tabela_Consulta_RDH[Column1],BL$3,Tabela_Consulta_RDH[Column2],$BE142)</f>
        <v>0</v>
      </c>
      <c r="BM142">
        <f ca="1">SUMIFS(Tabela_Consulta_RDH[Column3],Tabela_Consulta_RDH[Column1],BM$3,Tabela_Consulta_RDH[Column2],$BE142)</f>
        <v>0</v>
      </c>
      <c r="BN142">
        <f ca="1">SUMIFS(Tabela_Consulta_RDH[Column3],Tabela_Consulta_RDH[Column1],BN$3,Tabela_Consulta_RDH[Column2],$BE142)</f>
        <v>0</v>
      </c>
      <c r="BO142">
        <f ca="1">SUMIFS(Tabela_Consulta_RDH[Column3],Tabela_Consulta_RDH[Column1],BO$3,Tabela_Consulta_RDH[Column2],$BE142)</f>
        <v>0</v>
      </c>
      <c r="BP142">
        <f ca="1">SUMIFS(Tabela_Consulta_RDH[Column3],Tabela_Consulta_RDH[Column1],BP$3,Tabela_Consulta_RDH[Column2],$BE142)</f>
        <v>0</v>
      </c>
      <c r="BQ142">
        <f ca="1">SUMIFS(Tabela_Consulta_RDH[Column3],Tabela_Consulta_RDH[Column1],BQ$3,Tabela_Consulta_RDH[Column2],$BE142)</f>
        <v>0</v>
      </c>
      <c r="BR142">
        <f ca="1">SUMIFS(Tabela_Consulta_RDH[Column3],Tabela_Consulta_RDH[Column1],BR$3,Tabela_Consulta_RDH[Column2],$BE142)</f>
        <v>0</v>
      </c>
    </row>
    <row r="143" spans="35:70" x14ac:dyDescent="0.25">
      <c r="AI143" s="406"/>
      <c r="AN143" s="406"/>
      <c r="AP143">
        <v>140</v>
      </c>
      <c r="AR143">
        <f ca="1">SUMIFS(Tabela_Consulta_de_ACOMPH[Vaz_nat],Tabela_Consulta_de_ACOMPH[Data],AR$3,Tabela_Consulta_de_ACOMPH[Posto],$AP143)</f>
        <v>0</v>
      </c>
      <c r="AS143">
        <f ca="1">SUMIFS(Tabela_Consulta_de_ACOMPH[Vaz_nat],Tabela_Consulta_de_ACOMPH[Data],AS$3,Tabela_Consulta_de_ACOMPH[Posto],$AP143)</f>
        <v>0</v>
      </c>
      <c r="AT143">
        <f ca="1">SUMIFS(Tabela_Consulta_de_ACOMPH[Vaz_nat],Tabela_Consulta_de_ACOMPH[Data],AT$3,Tabela_Consulta_de_ACOMPH[Posto],$AP143)</f>
        <v>0</v>
      </c>
      <c r="AU143">
        <f ca="1">SUMIFS(Tabela_Consulta_de_ACOMPH[Vaz_nat],Tabela_Consulta_de_ACOMPH[Data],AU$3,Tabela_Consulta_de_ACOMPH[Posto],$AP143)</f>
        <v>0</v>
      </c>
      <c r="AV143">
        <f ca="1">SUMIFS(Tabela_Consulta_de_ACOMPH[Vaz_nat],Tabela_Consulta_de_ACOMPH[Data],AV$3,Tabela_Consulta_de_ACOMPH[Posto],$AP143)</f>
        <v>0</v>
      </c>
      <c r="AW143">
        <f ca="1">SUMIFS(Tabela_Consulta_de_ACOMPH[Vaz_nat],Tabela_Consulta_de_ACOMPH[Data],AW$3,Tabela_Consulta_de_ACOMPH[Posto],$AP143)</f>
        <v>0</v>
      </c>
      <c r="AX143">
        <f ca="1">SUMIFS(Tabela_Consulta_de_ACOMPH[Vaz_nat],Tabela_Consulta_de_ACOMPH[Data],AX$3,Tabela_Consulta_de_ACOMPH[Posto],$AP143)</f>
        <v>0</v>
      </c>
      <c r="AY143">
        <f ca="1">SUMIFS(Tabela_Consulta_de_ACOMPH[Vaz_nat],Tabela_Consulta_de_ACOMPH[Data],AY$3,Tabela_Consulta_de_ACOMPH[Posto],$AP143)</f>
        <v>0</v>
      </c>
      <c r="AZ143">
        <f ca="1">SUMIFS(Tabela_Consulta_de_ACOMPH[Vaz_nat],Tabela_Consulta_de_ACOMPH[Data],AZ$3,Tabela_Consulta_de_ACOMPH[Posto],$AP143)</f>
        <v>0</v>
      </c>
      <c r="BA143">
        <f ca="1">SUMIFS(Tabela_Consulta_de_ACOMPH[Vaz_nat],Tabela_Consulta_de_ACOMPH[Data],BA$3,Tabela_Consulta_de_ACOMPH[Posto],$AP143)</f>
        <v>0</v>
      </c>
      <c r="BB143">
        <f ca="1">SUMIFS(Tabela_Consulta_de_ACOMPH[Vaz_nat],Tabela_Consulta_de_ACOMPH[Data],BB$3,Tabela_Consulta_de_ACOMPH[Posto],$AP143)</f>
        <v>0</v>
      </c>
      <c r="BC143">
        <f ca="1">SUMIFS(Tabela_Consulta_de_ACOMPH[Vaz_nat],Tabela_Consulta_de_ACOMPH[Data],BC$3,Tabela_Consulta_de_ACOMPH[Posto],$AP143)</f>
        <v>0</v>
      </c>
      <c r="BE143">
        <v>140</v>
      </c>
      <c r="BG143">
        <f ca="1">SUMIFS(Tabela_Consulta_RDH[Column3],Tabela_Consulta_RDH[Column1],BG$3,Tabela_Consulta_RDH[Column2],$BE143)</f>
        <v>0</v>
      </c>
      <c r="BH143">
        <f ca="1">SUMIFS(Tabela_Consulta_RDH[Column3],Tabela_Consulta_RDH[Column1],BH$3,Tabela_Consulta_RDH[Column2],$BE143)</f>
        <v>0</v>
      </c>
      <c r="BI143">
        <f ca="1">SUMIFS(Tabela_Consulta_RDH[Column3],Tabela_Consulta_RDH[Column1],BI$3,Tabela_Consulta_RDH[Column2],$BE143)</f>
        <v>0</v>
      </c>
      <c r="BJ143">
        <f ca="1">SUMIFS(Tabela_Consulta_RDH[Column3],Tabela_Consulta_RDH[Column1],BJ$3,Tabela_Consulta_RDH[Column2],$BE143)</f>
        <v>0</v>
      </c>
      <c r="BK143">
        <f ca="1">SUMIFS(Tabela_Consulta_RDH[Column3],Tabela_Consulta_RDH[Column1],BK$3,Tabela_Consulta_RDH[Column2],$BE143)</f>
        <v>0</v>
      </c>
      <c r="BL143">
        <f ca="1">SUMIFS(Tabela_Consulta_RDH[Column3],Tabela_Consulta_RDH[Column1],BL$3,Tabela_Consulta_RDH[Column2],$BE143)</f>
        <v>0</v>
      </c>
      <c r="BM143">
        <f ca="1">SUMIFS(Tabela_Consulta_RDH[Column3],Tabela_Consulta_RDH[Column1],BM$3,Tabela_Consulta_RDH[Column2],$BE143)</f>
        <v>0</v>
      </c>
      <c r="BN143">
        <f ca="1">SUMIFS(Tabela_Consulta_RDH[Column3],Tabela_Consulta_RDH[Column1],BN$3,Tabela_Consulta_RDH[Column2],$BE143)</f>
        <v>0</v>
      </c>
      <c r="BO143">
        <f ca="1">SUMIFS(Tabela_Consulta_RDH[Column3],Tabela_Consulta_RDH[Column1],BO$3,Tabela_Consulta_RDH[Column2],$BE143)</f>
        <v>0</v>
      </c>
      <c r="BP143">
        <f ca="1">SUMIFS(Tabela_Consulta_RDH[Column3],Tabela_Consulta_RDH[Column1],BP$3,Tabela_Consulta_RDH[Column2],$BE143)</f>
        <v>0</v>
      </c>
      <c r="BQ143">
        <f ca="1">SUMIFS(Tabela_Consulta_RDH[Column3],Tabela_Consulta_RDH[Column1],BQ$3,Tabela_Consulta_RDH[Column2],$BE143)</f>
        <v>0</v>
      </c>
      <c r="BR143">
        <f ca="1">SUMIFS(Tabela_Consulta_RDH[Column3],Tabela_Consulta_RDH[Column1],BR$3,Tabela_Consulta_RDH[Column2],$BE143)</f>
        <v>0</v>
      </c>
    </row>
    <row r="144" spans="35:70" x14ac:dyDescent="0.25">
      <c r="AI144" s="406"/>
      <c r="AN144" s="406"/>
      <c r="AP144">
        <v>141</v>
      </c>
      <c r="AR144">
        <f ca="1">SUMIFS(Tabela_Consulta_de_ACOMPH[Vaz_nat],Tabela_Consulta_de_ACOMPH[Data],AR$3,Tabela_Consulta_de_ACOMPH[Posto],$AP144)</f>
        <v>0</v>
      </c>
      <c r="AS144">
        <f ca="1">SUMIFS(Tabela_Consulta_de_ACOMPH[Vaz_nat],Tabela_Consulta_de_ACOMPH[Data],AS$3,Tabela_Consulta_de_ACOMPH[Posto],$AP144)</f>
        <v>0</v>
      </c>
      <c r="AT144">
        <f ca="1">SUMIFS(Tabela_Consulta_de_ACOMPH[Vaz_nat],Tabela_Consulta_de_ACOMPH[Data],AT$3,Tabela_Consulta_de_ACOMPH[Posto],$AP144)</f>
        <v>0</v>
      </c>
      <c r="AU144">
        <f ca="1">SUMIFS(Tabela_Consulta_de_ACOMPH[Vaz_nat],Tabela_Consulta_de_ACOMPH[Data],AU$3,Tabela_Consulta_de_ACOMPH[Posto],$AP144)</f>
        <v>0</v>
      </c>
      <c r="AV144">
        <f ca="1">SUMIFS(Tabela_Consulta_de_ACOMPH[Vaz_nat],Tabela_Consulta_de_ACOMPH[Data],AV$3,Tabela_Consulta_de_ACOMPH[Posto],$AP144)</f>
        <v>0</v>
      </c>
      <c r="AW144">
        <f ca="1">SUMIFS(Tabela_Consulta_de_ACOMPH[Vaz_nat],Tabela_Consulta_de_ACOMPH[Data],AW$3,Tabela_Consulta_de_ACOMPH[Posto],$AP144)</f>
        <v>0</v>
      </c>
      <c r="AX144">
        <f ca="1">SUMIFS(Tabela_Consulta_de_ACOMPH[Vaz_nat],Tabela_Consulta_de_ACOMPH[Data],AX$3,Tabela_Consulta_de_ACOMPH[Posto],$AP144)</f>
        <v>0</v>
      </c>
      <c r="AY144">
        <f ca="1">SUMIFS(Tabela_Consulta_de_ACOMPH[Vaz_nat],Tabela_Consulta_de_ACOMPH[Data],AY$3,Tabela_Consulta_de_ACOMPH[Posto],$AP144)</f>
        <v>0</v>
      </c>
      <c r="AZ144">
        <f ca="1">SUMIFS(Tabela_Consulta_de_ACOMPH[Vaz_nat],Tabela_Consulta_de_ACOMPH[Data],AZ$3,Tabela_Consulta_de_ACOMPH[Posto],$AP144)</f>
        <v>0</v>
      </c>
      <c r="BA144">
        <f ca="1">SUMIFS(Tabela_Consulta_de_ACOMPH[Vaz_nat],Tabela_Consulta_de_ACOMPH[Data],BA$3,Tabela_Consulta_de_ACOMPH[Posto],$AP144)</f>
        <v>0</v>
      </c>
      <c r="BB144">
        <f ca="1">SUMIFS(Tabela_Consulta_de_ACOMPH[Vaz_nat],Tabela_Consulta_de_ACOMPH[Data],BB$3,Tabela_Consulta_de_ACOMPH[Posto],$AP144)</f>
        <v>0</v>
      </c>
      <c r="BC144">
        <f ca="1">SUMIFS(Tabela_Consulta_de_ACOMPH[Vaz_nat],Tabela_Consulta_de_ACOMPH[Data],BC$3,Tabela_Consulta_de_ACOMPH[Posto],$AP144)</f>
        <v>0</v>
      </c>
      <c r="BE144">
        <v>141</v>
      </c>
      <c r="BG144">
        <f ca="1">SUMIFS(Tabela_Consulta_RDH[Column3],Tabela_Consulta_RDH[Column1],BG$3,Tabela_Consulta_RDH[Column2],$BE144)</f>
        <v>0</v>
      </c>
      <c r="BH144">
        <f ca="1">SUMIFS(Tabela_Consulta_RDH[Column3],Tabela_Consulta_RDH[Column1],BH$3,Tabela_Consulta_RDH[Column2],$BE144)</f>
        <v>0</v>
      </c>
      <c r="BI144">
        <f ca="1">SUMIFS(Tabela_Consulta_RDH[Column3],Tabela_Consulta_RDH[Column1],BI$3,Tabela_Consulta_RDH[Column2],$BE144)</f>
        <v>0</v>
      </c>
      <c r="BJ144">
        <f ca="1">SUMIFS(Tabela_Consulta_RDH[Column3],Tabela_Consulta_RDH[Column1],BJ$3,Tabela_Consulta_RDH[Column2],$BE144)</f>
        <v>0</v>
      </c>
      <c r="BK144">
        <f ca="1">SUMIFS(Tabela_Consulta_RDH[Column3],Tabela_Consulta_RDH[Column1],BK$3,Tabela_Consulta_RDH[Column2],$BE144)</f>
        <v>0</v>
      </c>
      <c r="BL144">
        <f ca="1">SUMIFS(Tabela_Consulta_RDH[Column3],Tabela_Consulta_RDH[Column1],BL$3,Tabela_Consulta_RDH[Column2],$BE144)</f>
        <v>0</v>
      </c>
      <c r="BM144">
        <f ca="1">SUMIFS(Tabela_Consulta_RDH[Column3],Tabela_Consulta_RDH[Column1],BM$3,Tabela_Consulta_RDH[Column2],$BE144)</f>
        <v>0</v>
      </c>
      <c r="BN144">
        <f ca="1">SUMIFS(Tabela_Consulta_RDH[Column3],Tabela_Consulta_RDH[Column1],BN$3,Tabela_Consulta_RDH[Column2],$BE144)</f>
        <v>0</v>
      </c>
      <c r="BO144">
        <f ca="1">SUMIFS(Tabela_Consulta_RDH[Column3],Tabela_Consulta_RDH[Column1],BO$3,Tabela_Consulta_RDH[Column2],$BE144)</f>
        <v>0</v>
      </c>
      <c r="BP144">
        <f ca="1">SUMIFS(Tabela_Consulta_RDH[Column3],Tabela_Consulta_RDH[Column1],BP$3,Tabela_Consulta_RDH[Column2],$BE144)</f>
        <v>0</v>
      </c>
      <c r="BQ144">
        <f ca="1">SUMIFS(Tabela_Consulta_RDH[Column3],Tabela_Consulta_RDH[Column1],BQ$3,Tabela_Consulta_RDH[Column2],$BE144)</f>
        <v>0</v>
      </c>
      <c r="BR144">
        <f ca="1">SUMIFS(Tabela_Consulta_RDH[Column3],Tabela_Consulta_RDH[Column1],BR$3,Tabela_Consulta_RDH[Column2],$BE144)</f>
        <v>0</v>
      </c>
    </row>
    <row r="145" spans="35:70" x14ac:dyDescent="0.25">
      <c r="AI145" s="406"/>
      <c r="AN145" s="406"/>
      <c r="AP145">
        <v>142</v>
      </c>
      <c r="AR145">
        <f ca="1">SUMIFS(Tabela_Consulta_de_ACOMPH[Vaz_nat],Tabela_Consulta_de_ACOMPH[Data],AR$3,Tabela_Consulta_de_ACOMPH[Posto],$AP145)</f>
        <v>0</v>
      </c>
      <c r="AS145">
        <f ca="1">SUMIFS(Tabela_Consulta_de_ACOMPH[Vaz_nat],Tabela_Consulta_de_ACOMPH[Data],AS$3,Tabela_Consulta_de_ACOMPH[Posto],$AP145)</f>
        <v>0</v>
      </c>
      <c r="AT145">
        <f ca="1">SUMIFS(Tabela_Consulta_de_ACOMPH[Vaz_nat],Tabela_Consulta_de_ACOMPH[Data],AT$3,Tabela_Consulta_de_ACOMPH[Posto],$AP145)</f>
        <v>0</v>
      </c>
      <c r="AU145">
        <f ca="1">SUMIFS(Tabela_Consulta_de_ACOMPH[Vaz_nat],Tabela_Consulta_de_ACOMPH[Data],AU$3,Tabela_Consulta_de_ACOMPH[Posto],$AP145)</f>
        <v>0</v>
      </c>
      <c r="AV145">
        <f ca="1">SUMIFS(Tabela_Consulta_de_ACOMPH[Vaz_nat],Tabela_Consulta_de_ACOMPH[Data],AV$3,Tabela_Consulta_de_ACOMPH[Posto],$AP145)</f>
        <v>0</v>
      </c>
      <c r="AW145">
        <f ca="1">SUMIFS(Tabela_Consulta_de_ACOMPH[Vaz_nat],Tabela_Consulta_de_ACOMPH[Data],AW$3,Tabela_Consulta_de_ACOMPH[Posto],$AP145)</f>
        <v>0</v>
      </c>
      <c r="AX145">
        <f ca="1">SUMIFS(Tabela_Consulta_de_ACOMPH[Vaz_nat],Tabela_Consulta_de_ACOMPH[Data],AX$3,Tabela_Consulta_de_ACOMPH[Posto],$AP145)</f>
        <v>0</v>
      </c>
      <c r="AY145">
        <f ca="1">SUMIFS(Tabela_Consulta_de_ACOMPH[Vaz_nat],Tabela_Consulta_de_ACOMPH[Data],AY$3,Tabela_Consulta_de_ACOMPH[Posto],$AP145)</f>
        <v>0</v>
      </c>
      <c r="AZ145">
        <f ca="1">SUMIFS(Tabela_Consulta_de_ACOMPH[Vaz_nat],Tabela_Consulta_de_ACOMPH[Data],AZ$3,Tabela_Consulta_de_ACOMPH[Posto],$AP145)</f>
        <v>0</v>
      </c>
      <c r="BA145">
        <f ca="1">SUMIFS(Tabela_Consulta_de_ACOMPH[Vaz_nat],Tabela_Consulta_de_ACOMPH[Data],BA$3,Tabela_Consulta_de_ACOMPH[Posto],$AP145)</f>
        <v>0</v>
      </c>
      <c r="BB145">
        <f ca="1">SUMIFS(Tabela_Consulta_de_ACOMPH[Vaz_nat],Tabela_Consulta_de_ACOMPH[Data],BB$3,Tabela_Consulta_de_ACOMPH[Posto],$AP145)</f>
        <v>0</v>
      </c>
      <c r="BC145">
        <f ca="1">SUMIFS(Tabela_Consulta_de_ACOMPH[Vaz_nat],Tabela_Consulta_de_ACOMPH[Data],BC$3,Tabela_Consulta_de_ACOMPH[Posto],$AP145)</f>
        <v>0</v>
      </c>
      <c r="BE145">
        <v>142</v>
      </c>
      <c r="BG145">
        <f ca="1">SUMIFS(Tabela_Consulta_RDH[Column3],Tabela_Consulta_RDH[Column1],BG$3,Tabela_Consulta_RDH[Column2],$BE145)</f>
        <v>0</v>
      </c>
      <c r="BH145">
        <f ca="1">SUMIFS(Tabela_Consulta_RDH[Column3],Tabela_Consulta_RDH[Column1],BH$3,Tabela_Consulta_RDH[Column2],$BE145)</f>
        <v>0</v>
      </c>
      <c r="BI145">
        <f ca="1">SUMIFS(Tabela_Consulta_RDH[Column3],Tabela_Consulta_RDH[Column1],BI$3,Tabela_Consulta_RDH[Column2],$BE145)</f>
        <v>0</v>
      </c>
      <c r="BJ145">
        <f ca="1">SUMIFS(Tabela_Consulta_RDH[Column3],Tabela_Consulta_RDH[Column1],BJ$3,Tabela_Consulta_RDH[Column2],$BE145)</f>
        <v>0</v>
      </c>
      <c r="BK145">
        <f ca="1">SUMIFS(Tabela_Consulta_RDH[Column3],Tabela_Consulta_RDH[Column1],BK$3,Tabela_Consulta_RDH[Column2],$BE145)</f>
        <v>0</v>
      </c>
      <c r="BL145">
        <f ca="1">SUMIFS(Tabela_Consulta_RDH[Column3],Tabela_Consulta_RDH[Column1],BL$3,Tabela_Consulta_RDH[Column2],$BE145)</f>
        <v>0</v>
      </c>
      <c r="BM145">
        <f ca="1">SUMIFS(Tabela_Consulta_RDH[Column3],Tabela_Consulta_RDH[Column1],BM$3,Tabela_Consulta_RDH[Column2],$BE145)</f>
        <v>0</v>
      </c>
      <c r="BN145">
        <f ca="1">SUMIFS(Tabela_Consulta_RDH[Column3],Tabela_Consulta_RDH[Column1],BN$3,Tabela_Consulta_RDH[Column2],$BE145)</f>
        <v>0</v>
      </c>
      <c r="BO145">
        <f ca="1">SUMIFS(Tabela_Consulta_RDH[Column3],Tabela_Consulta_RDH[Column1],BO$3,Tabela_Consulta_RDH[Column2],$BE145)</f>
        <v>0</v>
      </c>
      <c r="BP145">
        <f ca="1">SUMIFS(Tabela_Consulta_RDH[Column3],Tabela_Consulta_RDH[Column1],BP$3,Tabela_Consulta_RDH[Column2],$BE145)</f>
        <v>0</v>
      </c>
      <c r="BQ145">
        <f ca="1">SUMIFS(Tabela_Consulta_RDH[Column3],Tabela_Consulta_RDH[Column1],BQ$3,Tabela_Consulta_RDH[Column2],$BE145)</f>
        <v>0</v>
      </c>
      <c r="BR145">
        <f ca="1">SUMIFS(Tabela_Consulta_RDH[Column3],Tabela_Consulta_RDH[Column1],BR$3,Tabela_Consulta_RDH[Column2],$BE145)</f>
        <v>0</v>
      </c>
    </row>
    <row r="146" spans="35:70" x14ac:dyDescent="0.25">
      <c r="AI146" s="406"/>
      <c r="AN146" s="406"/>
      <c r="AP146">
        <v>143</v>
      </c>
      <c r="AR146">
        <f ca="1">SUMIFS(Tabela_Consulta_de_ACOMPH[Vaz_nat],Tabela_Consulta_de_ACOMPH[Data],AR$3,Tabela_Consulta_de_ACOMPH[Posto],$AP146)</f>
        <v>0</v>
      </c>
      <c r="AS146">
        <f ca="1">SUMIFS(Tabela_Consulta_de_ACOMPH[Vaz_nat],Tabela_Consulta_de_ACOMPH[Data],AS$3,Tabela_Consulta_de_ACOMPH[Posto],$AP146)</f>
        <v>0</v>
      </c>
      <c r="AT146">
        <f ca="1">SUMIFS(Tabela_Consulta_de_ACOMPH[Vaz_nat],Tabela_Consulta_de_ACOMPH[Data],AT$3,Tabela_Consulta_de_ACOMPH[Posto],$AP146)</f>
        <v>0</v>
      </c>
      <c r="AU146">
        <f ca="1">SUMIFS(Tabela_Consulta_de_ACOMPH[Vaz_nat],Tabela_Consulta_de_ACOMPH[Data],AU$3,Tabela_Consulta_de_ACOMPH[Posto],$AP146)</f>
        <v>0</v>
      </c>
      <c r="AV146">
        <f ca="1">SUMIFS(Tabela_Consulta_de_ACOMPH[Vaz_nat],Tabela_Consulta_de_ACOMPH[Data],AV$3,Tabela_Consulta_de_ACOMPH[Posto],$AP146)</f>
        <v>0</v>
      </c>
      <c r="AW146">
        <f ca="1">SUMIFS(Tabela_Consulta_de_ACOMPH[Vaz_nat],Tabela_Consulta_de_ACOMPH[Data],AW$3,Tabela_Consulta_de_ACOMPH[Posto],$AP146)</f>
        <v>0</v>
      </c>
      <c r="AX146">
        <f ca="1">SUMIFS(Tabela_Consulta_de_ACOMPH[Vaz_nat],Tabela_Consulta_de_ACOMPH[Data],AX$3,Tabela_Consulta_de_ACOMPH[Posto],$AP146)</f>
        <v>0</v>
      </c>
      <c r="AY146">
        <f ca="1">SUMIFS(Tabela_Consulta_de_ACOMPH[Vaz_nat],Tabela_Consulta_de_ACOMPH[Data],AY$3,Tabela_Consulta_de_ACOMPH[Posto],$AP146)</f>
        <v>0</v>
      </c>
      <c r="AZ146">
        <f ca="1">SUMIFS(Tabela_Consulta_de_ACOMPH[Vaz_nat],Tabela_Consulta_de_ACOMPH[Data],AZ$3,Tabela_Consulta_de_ACOMPH[Posto],$AP146)</f>
        <v>0</v>
      </c>
      <c r="BA146">
        <f ca="1">SUMIFS(Tabela_Consulta_de_ACOMPH[Vaz_nat],Tabela_Consulta_de_ACOMPH[Data],BA$3,Tabela_Consulta_de_ACOMPH[Posto],$AP146)</f>
        <v>0</v>
      </c>
      <c r="BB146">
        <f ca="1">SUMIFS(Tabela_Consulta_de_ACOMPH[Vaz_nat],Tabela_Consulta_de_ACOMPH[Data],BB$3,Tabela_Consulta_de_ACOMPH[Posto],$AP146)</f>
        <v>0</v>
      </c>
      <c r="BC146">
        <f ca="1">SUMIFS(Tabela_Consulta_de_ACOMPH[Vaz_nat],Tabela_Consulta_de_ACOMPH[Data],BC$3,Tabela_Consulta_de_ACOMPH[Posto],$AP146)</f>
        <v>0</v>
      </c>
      <c r="BE146">
        <v>143</v>
      </c>
      <c r="BG146">
        <f ca="1">SUMIFS(Tabela_Consulta_RDH[Column3],Tabela_Consulta_RDH[Column1],BG$3,Tabela_Consulta_RDH[Column2],$BE146)</f>
        <v>0</v>
      </c>
      <c r="BH146">
        <f ca="1">SUMIFS(Tabela_Consulta_RDH[Column3],Tabela_Consulta_RDH[Column1],BH$3,Tabela_Consulta_RDH[Column2],$BE146)</f>
        <v>0</v>
      </c>
      <c r="BI146">
        <f ca="1">SUMIFS(Tabela_Consulta_RDH[Column3],Tabela_Consulta_RDH[Column1],BI$3,Tabela_Consulta_RDH[Column2],$BE146)</f>
        <v>0</v>
      </c>
      <c r="BJ146">
        <f ca="1">SUMIFS(Tabela_Consulta_RDH[Column3],Tabela_Consulta_RDH[Column1],BJ$3,Tabela_Consulta_RDH[Column2],$BE146)</f>
        <v>0</v>
      </c>
      <c r="BK146">
        <f ca="1">SUMIFS(Tabela_Consulta_RDH[Column3],Tabela_Consulta_RDH[Column1],BK$3,Tabela_Consulta_RDH[Column2],$BE146)</f>
        <v>0</v>
      </c>
      <c r="BL146">
        <f ca="1">SUMIFS(Tabela_Consulta_RDH[Column3],Tabela_Consulta_RDH[Column1],BL$3,Tabela_Consulta_RDH[Column2],$BE146)</f>
        <v>0</v>
      </c>
      <c r="BM146">
        <f ca="1">SUMIFS(Tabela_Consulta_RDH[Column3],Tabela_Consulta_RDH[Column1],BM$3,Tabela_Consulta_RDH[Column2],$BE146)</f>
        <v>0</v>
      </c>
      <c r="BN146">
        <f ca="1">SUMIFS(Tabela_Consulta_RDH[Column3],Tabela_Consulta_RDH[Column1],BN$3,Tabela_Consulta_RDH[Column2],$BE146)</f>
        <v>0</v>
      </c>
      <c r="BO146">
        <f ca="1">SUMIFS(Tabela_Consulta_RDH[Column3],Tabela_Consulta_RDH[Column1],BO$3,Tabela_Consulta_RDH[Column2],$BE146)</f>
        <v>0</v>
      </c>
      <c r="BP146">
        <f ca="1">SUMIFS(Tabela_Consulta_RDH[Column3],Tabela_Consulta_RDH[Column1],BP$3,Tabela_Consulta_RDH[Column2],$BE146)</f>
        <v>0</v>
      </c>
      <c r="BQ146">
        <f ca="1">SUMIFS(Tabela_Consulta_RDH[Column3],Tabela_Consulta_RDH[Column1],BQ$3,Tabela_Consulta_RDH[Column2],$BE146)</f>
        <v>0</v>
      </c>
      <c r="BR146">
        <f ca="1">SUMIFS(Tabela_Consulta_RDH[Column3],Tabela_Consulta_RDH[Column1],BR$3,Tabela_Consulta_RDH[Column2],$BE146)</f>
        <v>0</v>
      </c>
    </row>
    <row r="147" spans="35:70" x14ac:dyDescent="0.25">
      <c r="AI147" s="406"/>
      <c r="AN147" s="406"/>
      <c r="AP147">
        <v>144</v>
      </c>
      <c r="AR147">
        <f ca="1">SUMIFS(Tabela_Consulta_de_ACOMPH[Vaz_nat],Tabela_Consulta_de_ACOMPH[Data],AR$3,Tabela_Consulta_de_ACOMPH[Posto],$AP147)</f>
        <v>0</v>
      </c>
      <c r="AS147">
        <f ca="1">SUMIFS(Tabela_Consulta_de_ACOMPH[Vaz_nat],Tabela_Consulta_de_ACOMPH[Data],AS$3,Tabela_Consulta_de_ACOMPH[Posto],$AP147)</f>
        <v>0</v>
      </c>
      <c r="AT147">
        <f ca="1">SUMIFS(Tabela_Consulta_de_ACOMPH[Vaz_nat],Tabela_Consulta_de_ACOMPH[Data],AT$3,Tabela_Consulta_de_ACOMPH[Posto],$AP147)</f>
        <v>0</v>
      </c>
      <c r="AU147">
        <f ca="1">SUMIFS(Tabela_Consulta_de_ACOMPH[Vaz_nat],Tabela_Consulta_de_ACOMPH[Data],AU$3,Tabela_Consulta_de_ACOMPH[Posto],$AP147)</f>
        <v>0</v>
      </c>
      <c r="AV147">
        <f ca="1">SUMIFS(Tabela_Consulta_de_ACOMPH[Vaz_nat],Tabela_Consulta_de_ACOMPH[Data],AV$3,Tabela_Consulta_de_ACOMPH[Posto],$AP147)</f>
        <v>0</v>
      </c>
      <c r="AW147">
        <f ca="1">SUMIFS(Tabela_Consulta_de_ACOMPH[Vaz_nat],Tabela_Consulta_de_ACOMPH[Data],AW$3,Tabela_Consulta_de_ACOMPH[Posto],$AP147)</f>
        <v>0</v>
      </c>
      <c r="AX147">
        <f ca="1">SUMIFS(Tabela_Consulta_de_ACOMPH[Vaz_nat],Tabela_Consulta_de_ACOMPH[Data],AX$3,Tabela_Consulta_de_ACOMPH[Posto],$AP147)</f>
        <v>0</v>
      </c>
      <c r="AY147">
        <f ca="1">SUMIFS(Tabela_Consulta_de_ACOMPH[Vaz_nat],Tabela_Consulta_de_ACOMPH[Data],AY$3,Tabela_Consulta_de_ACOMPH[Posto],$AP147)</f>
        <v>0</v>
      </c>
      <c r="AZ147">
        <f ca="1">SUMIFS(Tabela_Consulta_de_ACOMPH[Vaz_nat],Tabela_Consulta_de_ACOMPH[Data],AZ$3,Tabela_Consulta_de_ACOMPH[Posto],$AP147)</f>
        <v>0</v>
      </c>
      <c r="BA147">
        <f ca="1">SUMIFS(Tabela_Consulta_de_ACOMPH[Vaz_nat],Tabela_Consulta_de_ACOMPH[Data],BA$3,Tabela_Consulta_de_ACOMPH[Posto],$AP147)</f>
        <v>0</v>
      </c>
      <c r="BB147">
        <f ca="1">SUMIFS(Tabela_Consulta_de_ACOMPH[Vaz_nat],Tabela_Consulta_de_ACOMPH[Data],BB$3,Tabela_Consulta_de_ACOMPH[Posto],$AP147)</f>
        <v>0</v>
      </c>
      <c r="BC147">
        <f ca="1">SUMIFS(Tabela_Consulta_de_ACOMPH[Vaz_nat],Tabela_Consulta_de_ACOMPH[Data],BC$3,Tabela_Consulta_de_ACOMPH[Posto],$AP147)</f>
        <v>0</v>
      </c>
      <c r="BE147">
        <v>144</v>
      </c>
      <c r="BG147">
        <f ca="1">SUMIFS(Tabela_Consulta_RDH[Column3],Tabela_Consulta_RDH[Column1],BG$3,Tabela_Consulta_RDH[Column2],$BE147)</f>
        <v>0</v>
      </c>
      <c r="BH147">
        <f ca="1">SUMIFS(Tabela_Consulta_RDH[Column3],Tabela_Consulta_RDH[Column1],BH$3,Tabela_Consulta_RDH[Column2],$BE147)</f>
        <v>0</v>
      </c>
      <c r="BI147">
        <f ca="1">SUMIFS(Tabela_Consulta_RDH[Column3],Tabela_Consulta_RDH[Column1],BI$3,Tabela_Consulta_RDH[Column2],$BE147)</f>
        <v>0</v>
      </c>
      <c r="BJ147">
        <f ca="1">SUMIFS(Tabela_Consulta_RDH[Column3],Tabela_Consulta_RDH[Column1],BJ$3,Tabela_Consulta_RDH[Column2],$BE147)</f>
        <v>0</v>
      </c>
      <c r="BK147">
        <f ca="1">SUMIFS(Tabela_Consulta_RDH[Column3],Tabela_Consulta_RDH[Column1],BK$3,Tabela_Consulta_RDH[Column2],$BE147)</f>
        <v>0</v>
      </c>
      <c r="BL147">
        <f ca="1">SUMIFS(Tabela_Consulta_RDH[Column3],Tabela_Consulta_RDH[Column1],BL$3,Tabela_Consulta_RDH[Column2],$BE147)</f>
        <v>0</v>
      </c>
      <c r="BM147">
        <f ca="1">SUMIFS(Tabela_Consulta_RDH[Column3],Tabela_Consulta_RDH[Column1],BM$3,Tabela_Consulta_RDH[Column2],$BE147)</f>
        <v>0</v>
      </c>
      <c r="BN147">
        <f ca="1">SUMIFS(Tabela_Consulta_RDH[Column3],Tabela_Consulta_RDH[Column1],BN$3,Tabela_Consulta_RDH[Column2],$BE147)</f>
        <v>0</v>
      </c>
      <c r="BO147">
        <f ca="1">SUMIFS(Tabela_Consulta_RDH[Column3],Tabela_Consulta_RDH[Column1],BO$3,Tabela_Consulta_RDH[Column2],$BE147)</f>
        <v>0</v>
      </c>
      <c r="BP147">
        <f ca="1">SUMIFS(Tabela_Consulta_RDH[Column3],Tabela_Consulta_RDH[Column1],BP$3,Tabela_Consulta_RDH[Column2],$BE147)</f>
        <v>0</v>
      </c>
      <c r="BQ147">
        <f ca="1">SUMIFS(Tabela_Consulta_RDH[Column3],Tabela_Consulta_RDH[Column1],BQ$3,Tabela_Consulta_RDH[Column2],$BE147)</f>
        <v>0</v>
      </c>
      <c r="BR147">
        <f ca="1">SUMIFS(Tabela_Consulta_RDH[Column3],Tabela_Consulta_RDH[Column1],BR$3,Tabela_Consulta_RDH[Column2],$BE147)</f>
        <v>0</v>
      </c>
    </row>
    <row r="148" spans="35:70" x14ac:dyDescent="0.25">
      <c r="AI148" s="406"/>
      <c r="AN148" s="406"/>
      <c r="AP148">
        <v>145</v>
      </c>
      <c r="AR148">
        <f ca="1">SUMIFS(Tabela_Consulta_de_ACOMPH[Vaz_nat],Tabela_Consulta_de_ACOMPH[Data],AR$3,Tabela_Consulta_de_ACOMPH[Posto],$AP148)</f>
        <v>0</v>
      </c>
      <c r="AS148">
        <f ca="1">SUMIFS(Tabela_Consulta_de_ACOMPH[Vaz_nat],Tabela_Consulta_de_ACOMPH[Data],AS$3,Tabela_Consulta_de_ACOMPH[Posto],$AP148)</f>
        <v>0</v>
      </c>
      <c r="AT148">
        <f ca="1">SUMIFS(Tabela_Consulta_de_ACOMPH[Vaz_nat],Tabela_Consulta_de_ACOMPH[Data],AT$3,Tabela_Consulta_de_ACOMPH[Posto],$AP148)</f>
        <v>0</v>
      </c>
      <c r="AU148">
        <f ca="1">SUMIFS(Tabela_Consulta_de_ACOMPH[Vaz_nat],Tabela_Consulta_de_ACOMPH[Data],AU$3,Tabela_Consulta_de_ACOMPH[Posto],$AP148)</f>
        <v>0</v>
      </c>
      <c r="AV148">
        <f ca="1">SUMIFS(Tabela_Consulta_de_ACOMPH[Vaz_nat],Tabela_Consulta_de_ACOMPH[Data],AV$3,Tabela_Consulta_de_ACOMPH[Posto],$AP148)</f>
        <v>0</v>
      </c>
      <c r="AW148">
        <f ca="1">SUMIFS(Tabela_Consulta_de_ACOMPH[Vaz_nat],Tabela_Consulta_de_ACOMPH[Data],AW$3,Tabela_Consulta_de_ACOMPH[Posto],$AP148)</f>
        <v>0</v>
      </c>
      <c r="AX148">
        <f ca="1">SUMIFS(Tabela_Consulta_de_ACOMPH[Vaz_nat],Tabela_Consulta_de_ACOMPH[Data],AX$3,Tabela_Consulta_de_ACOMPH[Posto],$AP148)</f>
        <v>0</v>
      </c>
      <c r="AY148">
        <f ca="1">SUMIFS(Tabela_Consulta_de_ACOMPH[Vaz_nat],Tabela_Consulta_de_ACOMPH[Data],AY$3,Tabela_Consulta_de_ACOMPH[Posto],$AP148)</f>
        <v>0</v>
      </c>
      <c r="AZ148">
        <f ca="1">SUMIFS(Tabela_Consulta_de_ACOMPH[Vaz_nat],Tabela_Consulta_de_ACOMPH[Data],AZ$3,Tabela_Consulta_de_ACOMPH[Posto],$AP148)</f>
        <v>0</v>
      </c>
      <c r="BA148">
        <f ca="1">SUMIFS(Tabela_Consulta_de_ACOMPH[Vaz_nat],Tabela_Consulta_de_ACOMPH[Data],BA$3,Tabela_Consulta_de_ACOMPH[Posto],$AP148)</f>
        <v>0</v>
      </c>
      <c r="BB148">
        <f ca="1">SUMIFS(Tabela_Consulta_de_ACOMPH[Vaz_nat],Tabela_Consulta_de_ACOMPH[Data],BB$3,Tabela_Consulta_de_ACOMPH[Posto],$AP148)</f>
        <v>0</v>
      </c>
      <c r="BC148">
        <f ca="1">SUMIFS(Tabela_Consulta_de_ACOMPH[Vaz_nat],Tabela_Consulta_de_ACOMPH[Data],BC$3,Tabela_Consulta_de_ACOMPH[Posto],$AP148)</f>
        <v>0</v>
      </c>
      <c r="BE148">
        <v>145</v>
      </c>
      <c r="BG148">
        <f ca="1">SUMIFS(Tabela_Consulta_RDH[Column3],Tabela_Consulta_RDH[Column1],BG$3,Tabela_Consulta_RDH[Column2],$BE148)</f>
        <v>0</v>
      </c>
      <c r="BH148">
        <f ca="1">SUMIFS(Tabela_Consulta_RDH[Column3],Tabela_Consulta_RDH[Column1],BH$3,Tabela_Consulta_RDH[Column2],$BE148)</f>
        <v>0</v>
      </c>
      <c r="BI148">
        <f ca="1">SUMIFS(Tabela_Consulta_RDH[Column3],Tabela_Consulta_RDH[Column1],BI$3,Tabela_Consulta_RDH[Column2],$BE148)</f>
        <v>0</v>
      </c>
      <c r="BJ148">
        <f ca="1">SUMIFS(Tabela_Consulta_RDH[Column3],Tabela_Consulta_RDH[Column1],BJ$3,Tabela_Consulta_RDH[Column2],$BE148)</f>
        <v>0</v>
      </c>
      <c r="BK148">
        <f ca="1">SUMIFS(Tabela_Consulta_RDH[Column3],Tabela_Consulta_RDH[Column1],BK$3,Tabela_Consulta_RDH[Column2],$BE148)</f>
        <v>0</v>
      </c>
      <c r="BL148">
        <f ca="1">SUMIFS(Tabela_Consulta_RDH[Column3],Tabela_Consulta_RDH[Column1],BL$3,Tabela_Consulta_RDH[Column2],$BE148)</f>
        <v>0</v>
      </c>
      <c r="BM148">
        <f ca="1">SUMIFS(Tabela_Consulta_RDH[Column3],Tabela_Consulta_RDH[Column1],BM$3,Tabela_Consulta_RDH[Column2],$BE148)</f>
        <v>0</v>
      </c>
      <c r="BN148">
        <f ca="1">SUMIFS(Tabela_Consulta_RDH[Column3],Tabela_Consulta_RDH[Column1],BN$3,Tabela_Consulta_RDH[Column2],$BE148)</f>
        <v>0</v>
      </c>
      <c r="BO148">
        <f ca="1">SUMIFS(Tabela_Consulta_RDH[Column3],Tabela_Consulta_RDH[Column1],BO$3,Tabela_Consulta_RDH[Column2],$BE148)</f>
        <v>0</v>
      </c>
      <c r="BP148">
        <f ca="1">SUMIFS(Tabela_Consulta_RDH[Column3],Tabela_Consulta_RDH[Column1],BP$3,Tabela_Consulta_RDH[Column2],$BE148)</f>
        <v>0</v>
      </c>
      <c r="BQ148">
        <f ca="1">SUMIFS(Tabela_Consulta_RDH[Column3],Tabela_Consulta_RDH[Column1],BQ$3,Tabela_Consulta_RDH[Column2],$BE148)</f>
        <v>0</v>
      </c>
      <c r="BR148">
        <f ca="1">SUMIFS(Tabela_Consulta_RDH[Column3],Tabela_Consulta_RDH[Column1],BR$3,Tabela_Consulta_RDH[Column2],$BE148)</f>
        <v>0</v>
      </c>
    </row>
    <row r="149" spans="35:70" x14ac:dyDescent="0.25">
      <c r="AI149" s="406"/>
      <c r="AN149" s="406"/>
      <c r="AP149">
        <v>146</v>
      </c>
      <c r="AR149">
        <f ca="1">SUMIFS(Tabela_Consulta_de_ACOMPH[Vaz_nat],Tabela_Consulta_de_ACOMPH[Data],AR$3,Tabela_Consulta_de_ACOMPH[Posto],$AP149)</f>
        <v>0</v>
      </c>
      <c r="AS149">
        <f ca="1">SUMIFS(Tabela_Consulta_de_ACOMPH[Vaz_nat],Tabela_Consulta_de_ACOMPH[Data],AS$3,Tabela_Consulta_de_ACOMPH[Posto],$AP149)</f>
        <v>0</v>
      </c>
      <c r="AT149">
        <f ca="1">SUMIFS(Tabela_Consulta_de_ACOMPH[Vaz_nat],Tabela_Consulta_de_ACOMPH[Data],AT$3,Tabela_Consulta_de_ACOMPH[Posto],$AP149)</f>
        <v>0</v>
      </c>
      <c r="AU149">
        <f ca="1">SUMIFS(Tabela_Consulta_de_ACOMPH[Vaz_nat],Tabela_Consulta_de_ACOMPH[Data],AU$3,Tabela_Consulta_de_ACOMPH[Posto],$AP149)</f>
        <v>0</v>
      </c>
      <c r="AV149">
        <f ca="1">SUMIFS(Tabela_Consulta_de_ACOMPH[Vaz_nat],Tabela_Consulta_de_ACOMPH[Data],AV$3,Tabela_Consulta_de_ACOMPH[Posto],$AP149)</f>
        <v>0</v>
      </c>
      <c r="AW149">
        <f ca="1">SUMIFS(Tabela_Consulta_de_ACOMPH[Vaz_nat],Tabela_Consulta_de_ACOMPH[Data],AW$3,Tabela_Consulta_de_ACOMPH[Posto],$AP149)</f>
        <v>0</v>
      </c>
      <c r="AX149">
        <f ca="1">SUMIFS(Tabela_Consulta_de_ACOMPH[Vaz_nat],Tabela_Consulta_de_ACOMPH[Data],AX$3,Tabela_Consulta_de_ACOMPH[Posto],$AP149)</f>
        <v>0</v>
      </c>
      <c r="AY149">
        <f ca="1">SUMIFS(Tabela_Consulta_de_ACOMPH[Vaz_nat],Tabela_Consulta_de_ACOMPH[Data],AY$3,Tabela_Consulta_de_ACOMPH[Posto],$AP149)</f>
        <v>0</v>
      </c>
      <c r="AZ149">
        <f ca="1">SUMIFS(Tabela_Consulta_de_ACOMPH[Vaz_nat],Tabela_Consulta_de_ACOMPH[Data],AZ$3,Tabela_Consulta_de_ACOMPH[Posto],$AP149)</f>
        <v>0</v>
      </c>
      <c r="BA149">
        <f ca="1">SUMIFS(Tabela_Consulta_de_ACOMPH[Vaz_nat],Tabela_Consulta_de_ACOMPH[Data],BA$3,Tabela_Consulta_de_ACOMPH[Posto],$AP149)</f>
        <v>0</v>
      </c>
      <c r="BB149">
        <f ca="1">SUMIFS(Tabela_Consulta_de_ACOMPH[Vaz_nat],Tabela_Consulta_de_ACOMPH[Data],BB$3,Tabela_Consulta_de_ACOMPH[Posto],$AP149)</f>
        <v>0</v>
      </c>
      <c r="BC149">
        <f ca="1">SUMIFS(Tabela_Consulta_de_ACOMPH[Vaz_nat],Tabela_Consulta_de_ACOMPH[Data],BC$3,Tabela_Consulta_de_ACOMPH[Posto],$AP149)</f>
        <v>0</v>
      </c>
      <c r="BE149">
        <v>146</v>
      </c>
      <c r="BG149">
        <f ca="1">SUMIFS(Tabela_Consulta_RDH[Column3],Tabela_Consulta_RDH[Column1],BG$3,Tabela_Consulta_RDH[Column2],$BE149)</f>
        <v>0</v>
      </c>
      <c r="BH149">
        <f ca="1">SUMIFS(Tabela_Consulta_RDH[Column3],Tabela_Consulta_RDH[Column1],BH$3,Tabela_Consulta_RDH[Column2],$BE149)</f>
        <v>0</v>
      </c>
      <c r="BI149">
        <f ca="1">SUMIFS(Tabela_Consulta_RDH[Column3],Tabela_Consulta_RDH[Column1],BI$3,Tabela_Consulta_RDH[Column2],$BE149)</f>
        <v>0</v>
      </c>
      <c r="BJ149">
        <f ca="1">SUMIFS(Tabela_Consulta_RDH[Column3],Tabela_Consulta_RDH[Column1],BJ$3,Tabela_Consulta_RDH[Column2],$BE149)</f>
        <v>0</v>
      </c>
      <c r="BK149">
        <f ca="1">SUMIFS(Tabela_Consulta_RDH[Column3],Tabela_Consulta_RDH[Column1],BK$3,Tabela_Consulta_RDH[Column2],$BE149)</f>
        <v>0</v>
      </c>
      <c r="BL149">
        <f ca="1">SUMIFS(Tabela_Consulta_RDH[Column3],Tabela_Consulta_RDH[Column1],BL$3,Tabela_Consulta_RDH[Column2],$BE149)</f>
        <v>0</v>
      </c>
      <c r="BM149">
        <f ca="1">SUMIFS(Tabela_Consulta_RDH[Column3],Tabela_Consulta_RDH[Column1],BM$3,Tabela_Consulta_RDH[Column2],$BE149)</f>
        <v>0</v>
      </c>
      <c r="BN149">
        <f ca="1">SUMIFS(Tabela_Consulta_RDH[Column3],Tabela_Consulta_RDH[Column1],BN$3,Tabela_Consulta_RDH[Column2],$BE149)</f>
        <v>0</v>
      </c>
      <c r="BO149">
        <f ca="1">SUMIFS(Tabela_Consulta_RDH[Column3],Tabela_Consulta_RDH[Column1],BO$3,Tabela_Consulta_RDH[Column2],$BE149)</f>
        <v>0</v>
      </c>
      <c r="BP149">
        <f ca="1">SUMIFS(Tabela_Consulta_RDH[Column3],Tabela_Consulta_RDH[Column1],BP$3,Tabela_Consulta_RDH[Column2],$BE149)</f>
        <v>0</v>
      </c>
      <c r="BQ149">
        <f ca="1">SUMIFS(Tabela_Consulta_RDH[Column3],Tabela_Consulta_RDH[Column1],BQ$3,Tabela_Consulta_RDH[Column2],$BE149)</f>
        <v>0</v>
      </c>
      <c r="BR149">
        <f ca="1">SUMIFS(Tabela_Consulta_RDH[Column3],Tabela_Consulta_RDH[Column1],BR$3,Tabela_Consulta_RDH[Column2],$BE149)</f>
        <v>0</v>
      </c>
    </row>
    <row r="150" spans="35:70" x14ac:dyDescent="0.25">
      <c r="AI150" s="406"/>
      <c r="AN150" s="406"/>
      <c r="AP150">
        <v>147</v>
      </c>
      <c r="AR150">
        <f ca="1">SUMIFS(Tabela_Consulta_de_ACOMPH[Vaz_nat],Tabela_Consulta_de_ACOMPH[Data],AR$3,Tabela_Consulta_de_ACOMPH[Posto],$AP150)</f>
        <v>0</v>
      </c>
      <c r="AS150">
        <f ca="1">SUMIFS(Tabela_Consulta_de_ACOMPH[Vaz_nat],Tabela_Consulta_de_ACOMPH[Data],AS$3,Tabela_Consulta_de_ACOMPH[Posto],$AP150)</f>
        <v>0</v>
      </c>
      <c r="AT150">
        <f ca="1">SUMIFS(Tabela_Consulta_de_ACOMPH[Vaz_nat],Tabela_Consulta_de_ACOMPH[Data],AT$3,Tabela_Consulta_de_ACOMPH[Posto],$AP150)</f>
        <v>0</v>
      </c>
      <c r="AU150">
        <f ca="1">SUMIFS(Tabela_Consulta_de_ACOMPH[Vaz_nat],Tabela_Consulta_de_ACOMPH[Data],AU$3,Tabela_Consulta_de_ACOMPH[Posto],$AP150)</f>
        <v>0</v>
      </c>
      <c r="AV150">
        <f ca="1">SUMIFS(Tabela_Consulta_de_ACOMPH[Vaz_nat],Tabela_Consulta_de_ACOMPH[Data],AV$3,Tabela_Consulta_de_ACOMPH[Posto],$AP150)</f>
        <v>0</v>
      </c>
      <c r="AW150">
        <f ca="1">SUMIFS(Tabela_Consulta_de_ACOMPH[Vaz_nat],Tabela_Consulta_de_ACOMPH[Data],AW$3,Tabela_Consulta_de_ACOMPH[Posto],$AP150)</f>
        <v>0</v>
      </c>
      <c r="AX150">
        <f ca="1">SUMIFS(Tabela_Consulta_de_ACOMPH[Vaz_nat],Tabela_Consulta_de_ACOMPH[Data],AX$3,Tabela_Consulta_de_ACOMPH[Posto],$AP150)</f>
        <v>0</v>
      </c>
      <c r="AY150">
        <f ca="1">SUMIFS(Tabela_Consulta_de_ACOMPH[Vaz_nat],Tabela_Consulta_de_ACOMPH[Data],AY$3,Tabela_Consulta_de_ACOMPH[Posto],$AP150)</f>
        <v>0</v>
      </c>
      <c r="AZ150">
        <f ca="1">SUMIFS(Tabela_Consulta_de_ACOMPH[Vaz_nat],Tabela_Consulta_de_ACOMPH[Data],AZ$3,Tabela_Consulta_de_ACOMPH[Posto],$AP150)</f>
        <v>0</v>
      </c>
      <c r="BA150">
        <f ca="1">SUMIFS(Tabela_Consulta_de_ACOMPH[Vaz_nat],Tabela_Consulta_de_ACOMPH[Data],BA$3,Tabela_Consulta_de_ACOMPH[Posto],$AP150)</f>
        <v>0</v>
      </c>
      <c r="BB150">
        <f ca="1">SUMIFS(Tabela_Consulta_de_ACOMPH[Vaz_nat],Tabela_Consulta_de_ACOMPH[Data],BB$3,Tabela_Consulta_de_ACOMPH[Posto],$AP150)</f>
        <v>0</v>
      </c>
      <c r="BC150">
        <f ca="1">SUMIFS(Tabela_Consulta_de_ACOMPH[Vaz_nat],Tabela_Consulta_de_ACOMPH[Data],BC$3,Tabela_Consulta_de_ACOMPH[Posto],$AP150)</f>
        <v>0</v>
      </c>
      <c r="BE150">
        <v>147</v>
      </c>
      <c r="BG150">
        <f ca="1">SUMIFS(Tabela_Consulta_RDH[Column3],Tabela_Consulta_RDH[Column1],BG$3,Tabela_Consulta_RDH[Column2],$BE150)</f>
        <v>0</v>
      </c>
      <c r="BH150">
        <f ca="1">SUMIFS(Tabela_Consulta_RDH[Column3],Tabela_Consulta_RDH[Column1],BH$3,Tabela_Consulta_RDH[Column2],$BE150)</f>
        <v>0</v>
      </c>
      <c r="BI150">
        <f ca="1">SUMIFS(Tabela_Consulta_RDH[Column3],Tabela_Consulta_RDH[Column1],BI$3,Tabela_Consulta_RDH[Column2],$BE150)</f>
        <v>0</v>
      </c>
      <c r="BJ150">
        <f ca="1">SUMIFS(Tabela_Consulta_RDH[Column3],Tabela_Consulta_RDH[Column1],BJ$3,Tabela_Consulta_RDH[Column2],$BE150)</f>
        <v>0</v>
      </c>
      <c r="BK150">
        <f ca="1">SUMIFS(Tabela_Consulta_RDH[Column3],Tabela_Consulta_RDH[Column1],BK$3,Tabela_Consulta_RDH[Column2],$BE150)</f>
        <v>0</v>
      </c>
      <c r="BL150">
        <f ca="1">SUMIFS(Tabela_Consulta_RDH[Column3],Tabela_Consulta_RDH[Column1],BL$3,Tabela_Consulta_RDH[Column2],$BE150)</f>
        <v>0</v>
      </c>
      <c r="BM150">
        <f ca="1">SUMIFS(Tabela_Consulta_RDH[Column3],Tabela_Consulta_RDH[Column1],BM$3,Tabela_Consulta_RDH[Column2],$BE150)</f>
        <v>0</v>
      </c>
      <c r="BN150">
        <f ca="1">SUMIFS(Tabela_Consulta_RDH[Column3],Tabela_Consulta_RDH[Column1],BN$3,Tabela_Consulta_RDH[Column2],$BE150)</f>
        <v>0</v>
      </c>
      <c r="BO150">
        <f ca="1">SUMIFS(Tabela_Consulta_RDH[Column3],Tabela_Consulta_RDH[Column1],BO$3,Tabela_Consulta_RDH[Column2],$BE150)</f>
        <v>0</v>
      </c>
      <c r="BP150">
        <f ca="1">SUMIFS(Tabela_Consulta_RDH[Column3],Tabela_Consulta_RDH[Column1],BP$3,Tabela_Consulta_RDH[Column2],$BE150)</f>
        <v>0</v>
      </c>
      <c r="BQ150">
        <f ca="1">SUMIFS(Tabela_Consulta_RDH[Column3],Tabela_Consulta_RDH[Column1],BQ$3,Tabela_Consulta_RDH[Column2],$BE150)</f>
        <v>0</v>
      </c>
      <c r="BR150">
        <f ca="1">SUMIFS(Tabela_Consulta_RDH[Column3],Tabela_Consulta_RDH[Column1],BR$3,Tabela_Consulta_RDH[Column2],$BE150)</f>
        <v>0</v>
      </c>
    </row>
    <row r="151" spans="35:70" x14ac:dyDescent="0.25">
      <c r="AI151" s="406"/>
      <c r="AN151" s="406"/>
      <c r="AP151">
        <v>148</v>
      </c>
      <c r="AR151">
        <f ca="1">SUMIFS(Tabela_Consulta_de_ACOMPH[Vaz_nat],Tabela_Consulta_de_ACOMPH[Data],AR$3,Tabela_Consulta_de_ACOMPH[Posto],$AP151)</f>
        <v>0</v>
      </c>
      <c r="AS151">
        <f ca="1">SUMIFS(Tabela_Consulta_de_ACOMPH[Vaz_nat],Tabela_Consulta_de_ACOMPH[Data],AS$3,Tabela_Consulta_de_ACOMPH[Posto],$AP151)</f>
        <v>0</v>
      </c>
      <c r="AT151">
        <f ca="1">SUMIFS(Tabela_Consulta_de_ACOMPH[Vaz_nat],Tabela_Consulta_de_ACOMPH[Data],AT$3,Tabela_Consulta_de_ACOMPH[Posto],$AP151)</f>
        <v>0</v>
      </c>
      <c r="AU151">
        <f ca="1">SUMIFS(Tabela_Consulta_de_ACOMPH[Vaz_nat],Tabela_Consulta_de_ACOMPH[Data],AU$3,Tabela_Consulta_de_ACOMPH[Posto],$AP151)</f>
        <v>0</v>
      </c>
      <c r="AV151">
        <f ca="1">SUMIFS(Tabela_Consulta_de_ACOMPH[Vaz_nat],Tabela_Consulta_de_ACOMPH[Data],AV$3,Tabela_Consulta_de_ACOMPH[Posto],$AP151)</f>
        <v>0</v>
      </c>
      <c r="AW151">
        <f ca="1">SUMIFS(Tabela_Consulta_de_ACOMPH[Vaz_nat],Tabela_Consulta_de_ACOMPH[Data],AW$3,Tabela_Consulta_de_ACOMPH[Posto],$AP151)</f>
        <v>0</v>
      </c>
      <c r="AX151">
        <f ca="1">SUMIFS(Tabela_Consulta_de_ACOMPH[Vaz_nat],Tabela_Consulta_de_ACOMPH[Data],AX$3,Tabela_Consulta_de_ACOMPH[Posto],$AP151)</f>
        <v>0</v>
      </c>
      <c r="AY151">
        <f ca="1">SUMIFS(Tabela_Consulta_de_ACOMPH[Vaz_nat],Tabela_Consulta_de_ACOMPH[Data],AY$3,Tabela_Consulta_de_ACOMPH[Posto],$AP151)</f>
        <v>0</v>
      </c>
      <c r="AZ151">
        <f ca="1">SUMIFS(Tabela_Consulta_de_ACOMPH[Vaz_nat],Tabela_Consulta_de_ACOMPH[Data],AZ$3,Tabela_Consulta_de_ACOMPH[Posto],$AP151)</f>
        <v>0</v>
      </c>
      <c r="BA151">
        <f ca="1">SUMIFS(Tabela_Consulta_de_ACOMPH[Vaz_nat],Tabela_Consulta_de_ACOMPH[Data],BA$3,Tabela_Consulta_de_ACOMPH[Posto],$AP151)</f>
        <v>0</v>
      </c>
      <c r="BB151">
        <f ca="1">SUMIFS(Tabela_Consulta_de_ACOMPH[Vaz_nat],Tabela_Consulta_de_ACOMPH[Data],BB$3,Tabela_Consulta_de_ACOMPH[Posto],$AP151)</f>
        <v>0</v>
      </c>
      <c r="BC151">
        <f ca="1">SUMIFS(Tabela_Consulta_de_ACOMPH[Vaz_nat],Tabela_Consulta_de_ACOMPH[Data],BC$3,Tabela_Consulta_de_ACOMPH[Posto],$AP151)</f>
        <v>0</v>
      </c>
      <c r="BE151">
        <v>148</v>
      </c>
      <c r="BG151">
        <f ca="1">SUMIFS(Tabela_Consulta_RDH[Column3],Tabela_Consulta_RDH[Column1],BG$3,Tabela_Consulta_RDH[Column2],$BE151)</f>
        <v>0</v>
      </c>
      <c r="BH151">
        <f ca="1">SUMIFS(Tabela_Consulta_RDH[Column3],Tabela_Consulta_RDH[Column1],BH$3,Tabela_Consulta_RDH[Column2],$BE151)</f>
        <v>0</v>
      </c>
      <c r="BI151">
        <f ca="1">SUMIFS(Tabela_Consulta_RDH[Column3],Tabela_Consulta_RDH[Column1],BI$3,Tabela_Consulta_RDH[Column2],$BE151)</f>
        <v>0</v>
      </c>
      <c r="BJ151">
        <f ca="1">SUMIFS(Tabela_Consulta_RDH[Column3],Tabela_Consulta_RDH[Column1],BJ$3,Tabela_Consulta_RDH[Column2],$BE151)</f>
        <v>0</v>
      </c>
      <c r="BK151">
        <f ca="1">SUMIFS(Tabela_Consulta_RDH[Column3],Tabela_Consulta_RDH[Column1],BK$3,Tabela_Consulta_RDH[Column2],$BE151)</f>
        <v>0</v>
      </c>
      <c r="BL151">
        <f ca="1">SUMIFS(Tabela_Consulta_RDH[Column3],Tabela_Consulta_RDH[Column1],BL$3,Tabela_Consulta_RDH[Column2],$BE151)</f>
        <v>0</v>
      </c>
      <c r="BM151">
        <f ca="1">SUMIFS(Tabela_Consulta_RDH[Column3],Tabela_Consulta_RDH[Column1],BM$3,Tabela_Consulta_RDH[Column2],$BE151)</f>
        <v>0</v>
      </c>
      <c r="BN151">
        <f ca="1">SUMIFS(Tabela_Consulta_RDH[Column3],Tabela_Consulta_RDH[Column1],BN$3,Tabela_Consulta_RDH[Column2],$BE151)</f>
        <v>0</v>
      </c>
      <c r="BO151">
        <f ca="1">SUMIFS(Tabela_Consulta_RDH[Column3],Tabela_Consulta_RDH[Column1],BO$3,Tabela_Consulta_RDH[Column2],$BE151)</f>
        <v>0</v>
      </c>
      <c r="BP151">
        <f ca="1">SUMIFS(Tabela_Consulta_RDH[Column3],Tabela_Consulta_RDH[Column1],BP$3,Tabela_Consulta_RDH[Column2],$BE151)</f>
        <v>0</v>
      </c>
      <c r="BQ151">
        <f ca="1">SUMIFS(Tabela_Consulta_RDH[Column3],Tabela_Consulta_RDH[Column1],BQ$3,Tabela_Consulta_RDH[Column2],$BE151)</f>
        <v>0</v>
      </c>
      <c r="BR151">
        <f ca="1">SUMIFS(Tabela_Consulta_RDH[Column3],Tabela_Consulta_RDH[Column1],BR$3,Tabela_Consulta_RDH[Column2],$BE151)</f>
        <v>0</v>
      </c>
    </row>
    <row r="152" spans="35:70" x14ac:dyDescent="0.25">
      <c r="AI152" s="406"/>
      <c r="AN152" s="406"/>
      <c r="AP152">
        <v>149</v>
      </c>
      <c r="AR152">
        <f ca="1">SUMIFS(Tabela_Consulta_de_ACOMPH[Vaz_nat],Tabela_Consulta_de_ACOMPH[Data],AR$3,Tabela_Consulta_de_ACOMPH[Posto],$AP152)</f>
        <v>0</v>
      </c>
      <c r="AS152">
        <f ca="1">SUMIFS(Tabela_Consulta_de_ACOMPH[Vaz_nat],Tabela_Consulta_de_ACOMPH[Data],AS$3,Tabela_Consulta_de_ACOMPH[Posto],$AP152)</f>
        <v>0</v>
      </c>
      <c r="AT152">
        <f ca="1">SUMIFS(Tabela_Consulta_de_ACOMPH[Vaz_nat],Tabela_Consulta_de_ACOMPH[Data],AT$3,Tabela_Consulta_de_ACOMPH[Posto],$AP152)</f>
        <v>0</v>
      </c>
      <c r="AU152">
        <f ca="1">SUMIFS(Tabela_Consulta_de_ACOMPH[Vaz_nat],Tabela_Consulta_de_ACOMPH[Data],AU$3,Tabela_Consulta_de_ACOMPH[Posto],$AP152)</f>
        <v>0</v>
      </c>
      <c r="AV152">
        <f ca="1">SUMIFS(Tabela_Consulta_de_ACOMPH[Vaz_nat],Tabela_Consulta_de_ACOMPH[Data],AV$3,Tabela_Consulta_de_ACOMPH[Posto],$AP152)</f>
        <v>0</v>
      </c>
      <c r="AW152">
        <f ca="1">SUMIFS(Tabela_Consulta_de_ACOMPH[Vaz_nat],Tabela_Consulta_de_ACOMPH[Data],AW$3,Tabela_Consulta_de_ACOMPH[Posto],$AP152)</f>
        <v>0</v>
      </c>
      <c r="AX152">
        <f ca="1">SUMIFS(Tabela_Consulta_de_ACOMPH[Vaz_nat],Tabela_Consulta_de_ACOMPH[Data],AX$3,Tabela_Consulta_de_ACOMPH[Posto],$AP152)</f>
        <v>0</v>
      </c>
      <c r="AY152">
        <f ca="1">SUMIFS(Tabela_Consulta_de_ACOMPH[Vaz_nat],Tabela_Consulta_de_ACOMPH[Data],AY$3,Tabela_Consulta_de_ACOMPH[Posto],$AP152)</f>
        <v>0</v>
      </c>
      <c r="AZ152">
        <f ca="1">SUMIFS(Tabela_Consulta_de_ACOMPH[Vaz_nat],Tabela_Consulta_de_ACOMPH[Data],AZ$3,Tabela_Consulta_de_ACOMPH[Posto],$AP152)</f>
        <v>0</v>
      </c>
      <c r="BA152">
        <f ca="1">SUMIFS(Tabela_Consulta_de_ACOMPH[Vaz_nat],Tabela_Consulta_de_ACOMPH[Data],BA$3,Tabela_Consulta_de_ACOMPH[Posto],$AP152)</f>
        <v>0</v>
      </c>
      <c r="BB152">
        <f ca="1">SUMIFS(Tabela_Consulta_de_ACOMPH[Vaz_nat],Tabela_Consulta_de_ACOMPH[Data],BB$3,Tabela_Consulta_de_ACOMPH[Posto],$AP152)</f>
        <v>0</v>
      </c>
      <c r="BC152">
        <f ca="1">SUMIFS(Tabela_Consulta_de_ACOMPH[Vaz_nat],Tabela_Consulta_de_ACOMPH[Data],BC$3,Tabela_Consulta_de_ACOMPH[Posto],$AP152)</f>
        <v>0</v>
      </c>
      <c r="BE152">
        <v>149</v>
      </c>
      <c r="BG152">
        <f ca="1">SUMIFS(Tabela_Consulta_RDH[Column3],Tabela_Consulta_RDH[Column1],BG$3,Tabela_Consulta_RDH[Column2],$BE152)</f>
        <v>0</v>
      </c>
      <c r="BH152">
        <f ca="1">SUMIFS(Tabela_Consulta_RDH[Column3],Tabela_Consulta_RDH[Column1],BH$3,Tabela_Consulta_RDH[Column2],$BE152)</f>
        <v>0</v>
      </c>
      <c r="BI152">
        <f ca="1">SUMIFS(Tabela_Consulta_RDH[Column3],Tabela_Consulta_RDH[Column1],BI$3,Tabela_Consulta_RDH[Column2],$BE152)</f>
        <v>0</v>
      </c>
      <c r="BJ152">
        <f ca="1">SUMIFS(Tabela_Consulta_RDH[Column3],Tabela_Consulta_RDH[Column1],BJ$3,Tabela_Consulta_RDH[Column2],$BE152)</f>
        <v>0</v>
      </c>
      <c r="BK152">
        <f ca="1">SUMIFS(Tabela_Consulta_RDH[Column3],Tabela_Consulta_RDH[Column1],BK$3,Tabela_Consulta_RDH[Column2],$BE152)</f>
        <v>0</v>
      </c>
      <c r="BL152">
        <f ca="1">SUMIFS(Tabela_Consulta_RDH[Column3],Tabela_Consulta_RDH[Column1],BL$3,Tabela_Consulta_RDH[Column2],$BE152)</f>
        <v>0</v>
      </c>
      <c r="BM152">
        <f ca="1">SUMIFS(Tabela_Consulta_RDH[Column3],Tabela_Consulta_RDH[Column1],BM$3,Tabela_Consulta_RDH[Column2],$BE152)</f>
        <v>0</v>
      </c>
      <c r="BN152">
        <f ca="1">SUMIFS(Tabela_Consulta_RDH[Column3],Tabela_Consulta_RDH[Column1],BN$3,Tabela_Consulta_RDH[Column2],$BE152)</f>
        <v>0</v>
      </c>
      <c r="BO152">
        <f ca="1">SUMIFS(Tabela_Consulta_RDH[Column3],Tabela_Consulta_RDH[Column1],BO$3,Tabela_Consulta_RDH[Column2],$BE152)</f>
        <v>0</v>
      </c>
      <c r="BP152">
        <f ca="1">SUMIFS(Tabela_Consulta_RDH[Column3],Tabela_Consulta_RDH[Column1],BP$3,Tabela_Consulta_RDH[Column2],$BE152)</f>
        <v>0</v>
      </c>
      <c r="BQ152">
        <f ca="1">SUMIFS(Tabela_Consulta_RDH[Column3],Tabela_Consulta_RDH[Column1],BQ$3,Tabela_Consulta_RDH[Column2],$BE152)</f>
        <v>0</v>
      </c>
      <c r="BR152">
        <f ca="1">SUMIFS(Tabela_Consulta_RDH[Column3],Tabela_Consulta_RDH[Column1],BR$3,Tabela_Consulta_RDH[Column2],$BE152)</f>
        <v>0</v>
      </c>
    </row>
    <row r="153" spans="35:70" x14ac:dyDescent="0.25">
      <c r="AI153" s="406"/>
      <c r="AN153" s="406"/>
      <c r="AP153">
        <v>150</v>
      </c>
      <c r="AR153">
        <f ca="1">SUMIFS(Tabela_Consulta_de_ACOMPH[Vaz_nat],Tabela_Consulta_de_ACOMPH[Data],AR$3,Tabela_Consulta_de_ACOMPH[Posto],$AP153)</f>
        <v>0</v>
      </c>
      <c r="AS153">
        <f ca="1">SUMIFS(Tabela_Consulta_de_ACOMPH[Vaz_nat],Tabela_Consulta_de_ACOMPH[Data],AS$3,Tabela_Consulta_de_ACOMPH[Posto],$AP153)</f>
        <v>0</v>
      </c>
      <c r="AT153">
        <f ca="1">SUMIFS(Tabela_Consulta_de_ACOMPH[Vaz_nat],Tabela_Consulta_de_ACOMPH[Data],AT$3,Tabela_Consulta_de_ACOMPH[Posto],$AP153)</f>
        <v>0</v>
      </c>
      <c r="AU153">
        <f ca="1">SUMIFS(Tabela_Consulta_de_ACOMPH[Vaz_nat],Tabela_Consulta_de_ACOMPH[Data],AU$3,Tabela_Consulta_de_ACOMPH[Posto],$AP153)</f>
        <v>0</v>
      </c>
      <c r="AV153">
        <f ca="1">SUMIFS(Tabela_Consulta_de_ACOMPH[Vaz_nat],Tabela_Consulta_de_ACOMPH[Data],AV$3,Tabela_Consulta_de_ACOMPH[Posto],$AP153)</f>
        <v>0</v>
      </c>
      <c r="AW153">
        <f ca="1">SUMIFS(Tabela_Consulta_de_ACOMPH[Vaz_nat],Tabela_Consulta_de_ACOMPH[Data],AW$3,Tabela_Consulta_de_ACOMPH[Posto],$AP153)</f>
        <v>0</v>
      </c>
      <c r="AX153">
        <f ca="1">SUMIFS(Tabela_Consulta_de_ACOMPH[Vaz_nat],Tabela_Consulta_de_ACOMPH[Data],AX$3,Tabela_Consulta_de_ACOMPH[Posto],$AP153)</f>
        <v>0</v>
      </c>
      <c r="AY153">
        <f ca="1">SUMIFS(Tabela_Consulta_de_ACOMPH[Vaz_nat],Tabela_Consulta_de_ACOMPH[Data],AY$3,Tabela_Consulta_de_ACOMPH[Posto],$AP153)</f>
        <v>0</v>
      </c>
      <c r="AZ153">
        <f ca="1">SUMIFS(Tabela_Consulta_de_ACOMPH[Vaz_nat],Tabela_Consulta_de_ACOMPH[Data],AZ$3,Tabela_Consulta_de_ACOMPH[Posto],$AP153)</f>
        <v>0</v>
      </c>
      <c r="BA153">
        <f ca="1">SUMIFS(Tabela_Consulta_de_ACOMPH[Vaz_nat],Tabela_Consulta_de_ACOMPH[Data],BA$3,Tabela_Consulta_de_ACOMPH[Posto],$AP153)</f>
        <v>0</v>
      </c>
      <c r="BB153">
        <f ca="1">SUMIFS(Tabela_Consulta_de_ACOMPH[Vaz_nat],Tabela_Consulta_de_ACOMPH[Data],BB$3,Tabela_Consulta_de_ACOMPH[Posto],$AP153)</f>
        <v>0</v>
      </c>
      <c r="BC153">
        <f ca="1">SUMIFS(Tabela_Consulta_de_ACOMPH[Vaz_nat],Tabela_Consulta_de_ACOMPH[Data],BC$3,Tabela_Consulta_de_ACOMPH[Posto],$AP153)</f>
        <v>0</v>
      </c>
      <c r="BE153">
        <v>150</v>
      </c>
      <c r="BG153">
        <f ca="1">SUMIFS(Tabela_Consulta_RDH[Column3],Tabela_Consulta_RDH[Column1],BG$3,Tabela_Consulta_RDH[Column2],$BE153)</f>
        <v>0</v>
      </c>
      <c r="BH153">
        <f ca="1">SUMIFS(Tabela_Consulta_RDH[Column3],Tabela_Consulta_RDH[Column1],BH$3,Tabela_Consulta_RDH[Column2],$BE153)</f>
        <v>0</v>
      </c>
      <c r="BI153">
        <f ca="1">SUMIFS(Tabela_Consulta_RDH[Column3],Tabela_Consulta_RDH[Column1],BI$3,Tabela_Consulta_RDH[Column2],$BE153)</f>
        <v>0</v>
      </c>
      <c r="BJ153">
        <f ca="1">SUMIFS(Tabela_Consulta_RDH[Column3],Tabela_Consulta_RDH[Column1],BJ$3,Tabela_Consulta_RDH[Column2],$BE153)</f>
        <v>0</v>
      </c>
      <c r="BK153">
        <f ca="1">SUMIFS(Tabela_Consulta_RDH[Column3],Tabela_Consulta_RDH[Column1],BK$3,Tabela_Consulta_RDH[Column2],$BE153)</f>
        <v>0</v>
      </c>
      <c r="BL153">
        <f ca="1">SUMIFS(Tabela_Consulta_RDH[Column3],Tabela_Consulta_RDH[Column1],BL$3,Tabela_Consulta_RDH[Column2],$BE153)</f>
        <v>0</v>
      </c>
      <c r="BM153">
        <f ca="1">SUMIFS(Tabela_Consulta_RDH[Column3],Tabela_Consulta_RDH[Column1],BM$3,Tabela_Consulta_RDH[Column2],$BE153)</f>
        <v>0</v>
      </c>
      <c r="BN153">
        <f ca="1">SUMIFS(Tabela_Consulta_RDH[Column3],Tabela_Consulta_RDH[Column1],BN$3,Tabela_Consulta_RDH[Column2],$BE153)</f>
        <v>0</v>
      </c>
      <c r="BO153">
        <f ca="1">SUMIFS(Tabela_Consulta_RDH[Column3],Tabela_Consulta_RDH[Column1],BO$3,Tabela_Consulta_RDH[Column2],$BE153)</f>
        <v>0</v>
      </c>
      <c r="BP153">
        <f ca="1">SUMIFS(Tabela_Consulta_RDH[Column3],Tabela_Consulta_RDH[Column1],BP$3,Tabela_Consulta_RDH[Column2],$BE153)</f>
        <v>0</v>
      </c>
      <c r="BQ153">
        <f ca="1">SUMIFS(Tabela_Consulta_RDH[Column3],Tabela_Consulta_RDH[Column1],BQ$3,Tabela_Consulta_RDH[Column2],$BE153)</f>
        <v>0</v>
      </c>
      <c r="BR153">
        <f ca="1">SUMIFS(Tabela_Consulta_RDH[Column3],Tabela_Consulta_RDH[Column1],BR$3,Tabela_Consulta_RDH[Column2],$BE153)</f>
        <v>0</v>
      </c>
    </row>
    <row r="154" spans="35:70" x14ac:dyDescent="0.25">
      <c r="AI154" s="406"/>
      <c r="AN154" s="406"/>
      <c r="AP154">
        <v>151</v>
      </c>
      <c r="AR154">
        <f ca="1">SUMIFS(Tabela_Consulta_de_ACOMPH[Vaz_nat],Tabela_Consulta_de_ACOMPH[Data],AR$3,Tabela_Consulta_de_ACOMPH[Posto],$AP154)</f>
        <v>0</v>
      </c>
      <c r="AS154">
        <f ca="1">SUMIFS(Tabela_Consulta_de_ACOMPH[Vaz_nat],Tabela_Consulta_de_ACOMPH[Data],AS$3,Tabela_Consulta_de_ACOMPH[Posto],$AP154)</f>
        <v>0</v>
      </c>
      <c r="AT154">
        <f ca="1">SUMIFS(Tabela_Consulta_de_ACOMPH[Vaz_nat],Tabela_Consulta_de_ACOMPH[Data],AT$3,Tabela_Consulta_de_ACOMPH[Posto],$AP154)</f>
        <v>0</v>
      </c>
      <c r="AU154">
        <f ca="1">SUMIFS(Tabela_Consulta_de_ACOMPH[Vaz_nat],Tabela_Consulta_de_ACOMPH[Data],AU$3,Tabela_Consulta_de_ACOMPH[Posto],$AP154)</f>
        <v>0</v>
      </c>
      <c r="AV154">
        <f ca="1">SUMIFS(Tabela_Consulta_de_ACOMPH[Vaz_nat],Tabela_Consulta_de_ACOMPH[Data],AV$3,Tabela_Consulta_de_ACOMPH[Posto],$AP154)</f>
        <v>0</v>
      </c>
      <c r="AW154">
        <f ca="1">SUMIFS(Tabela_Consulta_de_ACOMPH[Vaz_nat],Tabela_Consulta_de_ACOMPH[Data],AW$3,Tabela_Consulta_de_ACOMPH[Posto],$AP154)</f>
        <v>0</v>
      </c>
      <c r="AX154">
        <f ca="1">SUMIFS(Tabela_Consulta_de_ACOMPH[Vaz_nat],Tabela_Consulta_de_ACOMPH[Data],AX$3,Tabela_Consulta_de_ACOMPH[Posto],$AP154)</f>
        <v>0</v>
      </c>
      <c r="AY154">
        <f ca="1">SUMIFS(Tabela_Consulta_de_ACOMPH[Vaz_nat],Tabela_Consulta_de_ACOMPH[Data],AY$3,Tabela_Consulta_de_ACOMPH[Posto],$AP154)</f>
        <v>0</v>
      </c>
      <c r="AZ154">
        <f ca="1">SUMIFS(Tabela_Consulta_de_ACOMPH[Vaz_nat],Tabela_Consulta_de_ACOMPH[Data],AZ$3,Tabela_Consulta_de_ACOMPH[Posto],$AP154)</f>
        <v>0</v>
      </c>
      <c r="BA154">
        <f ca="1">SUMIFS(Tabela_Consulta_de_ACOMPH[Vaz_nat],Tabela_Consulta_de_ACOMPH[Data],BA$3,Tabela_Consulta_de_ACOMPH[Posto],$AP154)</f>
        <v>0</v>
      </c>
      <c r="BB154">
        <f ca="1">SUMIFS(Tabela_Consulta_de_ACOMPH[Vaz_nat],Tabela_Consulta_de_ACOMPH[Data],BB$3,Tabela_Consulta_de_ACOMPH[Posto],$AP154)</f>
        <v>0</v>
      </c>
      <c r="BC154">
        <f ca="1">SUMIFS(Tabela_Consulta_de_ACOMPH[Vaz_nat],Tabela_Consulta_de_ACOMPH[Data],BC$3,Tabela_Consulta_de_ACOMPH[Posto],$AP154)</f>
        <v>0</v>
      </c>
      <c r="BE154">
        <v>151</v>
      </c>
      <c r="BG154">
        <f ca="1">SUMIFS(Tabela_Consulta_RDH[Column3],Tabela_Consulta_RDH[Column1],BG$3,Tabela_Consulta_RDH[Column2],$BE154)</f>
        <v>0</v>
      </c>
      <c r="BH154">
        <f ca="1">SUMIFS(Tabela_Consulta_RDH[Column3],Tabela_Consulta_RDH[Column1],BH$3,Tabela_Consulta_RDH[Column2],$BE154)</f>
        <v>0</v>
      </c>
      <c r="BI154">
        <f ca="1">SUMIFS(Tabela_Consulta_RDH[Column3],Tabela_Consulta_RDH[Column1],BI$3,Tabela_Consulta_RDH[Column2],$BE154)</f>
        <v>0</v>
      </c>
      <c r="BJ154">
        <f ca="1">SUMIFS(Tabela_Consulta_RDH[Column3],Tabela_Consulta_RDH[Column1],BJ$3,Tabela_Consulta_RDH[Column2],$BE154)</f>
        <v>0</v>
      </c>
      <c r="BK154">
        <f ca="1">SUMIFS(Tabela_Consulta_RDH[Column3],Tabela_Consulta_RDH[Column1],BK$3,Tabela_Consulta_RDH[Column2],$BE154)</f>
        <v>0</v>
      </c>
      <c r="BL154">
        <f ca="1">SUMIFS(Tabela_Consulta_RDH[Column3],Tabela_Consulta_RDH[Column1],BL$3,Tabela_Consulta_RDH[Column2],$BE154)</f>
        <v>0</v>
      </c>
      <c r="BM154">
        <f ca="1">SUMIFS(Tabela_Consulta_RDH[Column3],Tabela_Consulta_RDH[Column1],BM$3,Tabela_Consulta_RDH[Column2],$BE154)</f>
        <v>0</v>
      </c>
      <c r="BN154">
        <f ca="1">SUMIFS(Tabela_Consulta_RDH[Column3],Tabela_Consulta_RDH[Column1],BN$3,Tabela_Consulta_RDH[Column2],$BE154)</f>
        <v>0</v>
      </c>
      <c r="BO154">
        <f ca="1">SUMIFS(Tabela_Consulta_RDH[Column3],Tabela_Consulta_RDH[Column1],BO$3,Tabela_Consulta_RDH[Column2],$BE154)</f>
        <v>0</v>
      </c>
      <c r="BP154">
        <f ca="1">SUMIFS(Tabela_Consulta_RDH[Column3],Tabela_Consulta_RDH[Column1],BP$3,Tabela_Consulta_RDH[Column2],$BE154)</f>
        <v>0</v>
      </c>
      <c r="BQ154">
        <f ca="1">SUMIFS(Tabela_Consulta_RDH[Column3],Tabela_Consulta_RDH[Column1],BQ$3,Tabela_Consulta_RDH[Column2],$BE154)</f>
        <v>0</v>
      </c>
      <c r="BR154">
        <f ca="1">SUMIFS(Tabela_Consulta_RDH[Column3],Tabela_Consulta_RDH[Column1],BR$3,Tabela_Consulta_RDH[Column2],$BE154)</f>
        <v>0</v>
      </c>
    </row>
    <row r="155" spans="35:70" x14ac:dyDescent="0.25">
      <c r="AI155" s="406"/>
      <c r="AN155" s="406"/>
      <c r="AP155">
        <v>152</v>
      </c>
      <c r="AR155">
        <f ca="1">SUMIFS(Tabela_Consulta_de_ACOMPH[Vaz_nat],Tabela_Consulta_de_ACOMPH[Data],AR$3,Tabela_Consulta_de_ACOMPH[Posto],$AP155)</f>
        <v>0</v>
      </c>
      <c r="AS155">
        <f ca="1">SUMIFS(Tabela_Consulta_de_ACOMPH[Vaz_nat],Tabela_Consulta_de_ACOMPH[Data],AS$3,Tabela_Consulta_de_ACOMPH[Posto],$AP155)</f>
        <v>0</v>
      </c>
      <c r="AT155">
        <f ca="1">SUMIFS(Tabela_Consulta_de_ACOMPH[Vaz_nat],Tabela_Consulta_de_ACOMPH[Data],AT$3,Tabela_Consulta_de_ACOMPH[Posto],$AP155)</f>
        <v>0</v>
      </c>
      <c r="AU155">
        <f ca="1">SUMIFS(Tabela_Consulta_de_ACOMPH[Vaz_nat],Tabela_Consulta_de_ACOMPH[Data],AU$3,Tabela_Consulta_de_ACOMPH[Posto],$AP155)</f>
        <v>0</v>
      </c>
      <c r="AV155">
        <f ca="1">SUMIFS(Tabela_Consulta_de_ACOMPH[Vaz_nat],Tabela_Consulta_de_ACOMPH[Data],AV$3,Tabela_Consulta_de_ACOMPH[Posto],$AP155)</f>
        <v>0</v>
      </c>
      <c r="AW155">
        <f ca="1">SUMIFS(Tabela_Consulta_de_ACOMPH[Vaz_nat],Tabela_Consulta_de_ACOMPH[Data],AW$3,Tabela_Consulta_de_ACOMPH[Posto],$AP155)</f>
        <v>0</v>
      </c>
      <c r="AX155">
        <f ca="1">SUMIFS(Tabela_Consulta_de_ACOMPH[Vaz_nat],Tabela_Consulta_de_ACOMPH[Data],AX$3,Tabela_Consulta_de_ACOMPH[Posto],$AP155)</f>
        <v>0</v>
      </c>
      <c r="AY155">
        <f ca="1">SUMIFS(Tabela_Consulta_de_ACOMPH[Vaz_nat],Tabela_Consulta_de_ACOMPH[Data],AY$3,Tabela_Consulta_de_ACOMPH[Posto],$AP155)</f>
        <v>0</v>
      </c>
      <c r="AZ155">
        <f ca="1">SUMIFS(Tabela_Consulta_de_ACOMPH[Vaz_nat],Tabela_Consulta_de_ACOMPH[Data],AZ$3,Tabela_Consulta_de_ACOMPH[Posto],$AP155)</f>
        <v>0</v>
      </c>
      <c r="BA155">
        <f ca="1">SUMIFS(Tabela_Consulta_de_ACOMPH[Vaz_nat],Tabela_Consulta_de_ACOMPH[Data],BA$3,Tabela_Consulta_de_ACOMPH[Posto],$AP155)</f>
        <v>0</v>
      </c>
      <c r="BB155">
        <f ca="1">SUMIFS(Tabela_Consulta_de_ACOMPH[Vaz_nat],Tabela_Consulta_de_ACOMPH[Data],BB$3,Tabela_Consulta_de_ACOMPH[Posto],$AP155)</f>
        <v>0</v>
      </c>
      <c r="BC155">
        <f ca="1">SUMIFS(Tabela_Consulta_de_ACOMPH[Vaz_nat],Tabela_Consulta_de_ACOMPH[Data],BC$3,Tabela_Consulta_de_ACOMPH[Posto],$AP155)</f>
        <v>0</v>
      </c>
      <c r="BE155">
        <v>152</v>
      </c>
      <c r="BG155">
        <f ca="1">SUMIFS(Tabela_Consulta_RDH[Column3],Tabela_Consulta_RDH[Column1],BG$3,Tabela_Consulta_RDH[Column2],$BE155)</f>
        <v>0</v>
      </c>
      <c r="BH155">
        <f ca="1">SUMIFS(Tabela_Consulta_RDH[Column3],Tabela_Consulta_RDH[Column1],BH$3,Tabela_Consulta_RDH[Column2],$BE155)</f>
        <v>0</v>
      </c>
      <c r="BI155">
        <f ca="1">SUMIFS(Tabela_Consulta_RDH[Column3],Tabela_Consulta_RDH[Column1],BI$3,Tabela_Consulta_RDH[Column2],$BE155)</f>
        <v>0</v>
      </c>
      <c r="BJ155">
        <f ca="1">SUMIFS(Tabela_Consulta_RDH[Column3],Tabela_Consulta_RDH[Column1],BJ$3,Tabela_Consulta_RDH[Column2],$BE155)</f>
        <v>0</v>
      </c>
      <c r="BK155">
        <f ca="1">SUMIFS(Tabela_Consulta_RDH[Column3],Tabela_Consulta_RDH[Column1],BK$3,Tabela_Consulta_RDH[Column2],$BE155)</f>
        <v>0</v>
      </c>
      <c r="BL155">
        <f ca="1">SUMIFS(Tabela_Consulta_RDH[Column3],Tabela_Consulta_RDH[Column1],BL$3,Tabela_Consulta_RDH[Column2],$BE155)</f>
        <v>0</v>
      </c>
      <c r="BM155">
        <f ca="1">SUMIFS(Tabela_Consulta_RDH[Column3],Tabela_Consulta_RDH[Column1],BM$3,Tabela_Consulta_RDH[Column2],$BE155)</f>
        <v>0</v>
      </c>
      <c r="BN155">
        <f ca="1">SUMIFS(Tabela_Consulta_RDH[Column3],Tabela_Consulta_RDH[Column1],BN$3,Tabela_Consulta_RDH[Column2],$BE155)</f>
        <v>0</v>
      </c>
      <c r="BO155">
        <f ca="1">SUMIFS(Tabela_Consulta_RDH[Column3],Tabela_Consulta_RDH[Column1],BO$3,Tabela_Consulta_RDH[Column2],$BE155)</f>
        <v>0</v>
      </c>
      <c r="BP155">
        <f ca="1">SUMIFS(Tabela_Consulta_RDH[Column3],Tabela_Consulta_RDH[Column1],BP$3,Tabela_Consulta_RDH[Column2],$BE155)</f>
        <v>0</v>
      </c>
      <c r="BQ155">
        <f ca="1">SUMIFS(Tabela_Consulta_RDH[Column3],Tabela_Consulta_RDH[Column1],BQ$3,Tabela_Consulta_RDH[Column2],$BE155)</f>
        <v>0</v>
      </c>
      <c r="BR155">
        <f ca="1">SUMIFS(Tabela_Consulta_RDH[Column3],Tabela_Consulta_RDH[Column1],BR$3,Tabela_Consulta_RDH[Column2],$BE155)</f>
        <v>0</v>
      </c>
    </row>
    <row r="156" spans="35:70" x14ac:dyDescent="0.25">
      <c r="AI156" s="406"/>
      <c r="AN156" s="406"/>
      <c r="AP156">
        <v>153</v>
      </c>
      <c r="AR156">
        <f ca="1">SUMIFS(Tabela_Consulta_de_ACOMPH[Vaz_nat],Tabela_Consulta_de_ACOMPH[Data],AR$3,Tabela_Consulta_de_ACOMPH[Posto],$AP156)</f>
        <v>0</v>
      </c>
      <c r="AS156">
        <f ca="1">SUMIFS(Tabela_Consulta_de_ACOMPH[Vaz_nat],Tabela_Consulta_de_ACOMPH[Data],AS$3,Tabela_Consulta_de_ACOMPH[Posto],$AP156)</f>
        <v>0</v>
      </c>
      <c r="AT156">
        <f ca="1">SUMIFS(Tabela_Consulta_de_ACOMPH[Vaz_nat],Tabela_Consulta_de_ACOMPH[Data],AT$3,Tabela_Consulta_de_ACOMPH[Posto],$AP156)</f>
        <v>0</v>
      </c>
      <c r="AU156">
        <f ca="1">SUMIFS(Tabela_Consulta_de_ACOMPH[Vaz_nat],Tabela_Consulta_de_ACOMPH[Data],AU$3,Tabela_Consulta_de_ACOMPH[Posto],$AP156)</f>
        <v>0</v>
      </c>
      <c r="AV156">
        <f ca="1">SUMIFS(Tabela_Consulta_de_ACOMPH[Vaz_nat],Tabela_Consulta_de_ACOMPH[Data],AV$3,Tabela_Consulta_de_ACOMPH[Posto],$AP156)</f>
        <v>0</v>
      </c>
      <c r="AW156">
        <f ca="1">SUMIFS(Tabela_Consulta_de_ACOMPH[Vaz_nat],Tabela_Consulta_de_ACOMPH[Data],AW$3,Tabela_Consulta_de_ACOMPH[Posto],$AP156)</f>
        <v>0</v>
      </c>
      <c r="AX156">
        <f ca="1">SUMIFS(Tabela_Consulta_de_ACOMPH[Vaz_nat],Tabela_Consulta_de_ACOMPH[Data],AX$3,Tabela_Consulta_de_ACOMPH[Posto],$AP156)</f>
        <v>0</v>
      </c>
      <c r="AY156">
        <f ca="1">SUMIFS(Tabela_Consulta_de_ACOMPH[Vaz_nat],Tabela_Consulta_de_ACOMPH[Data],AY$3,Tabela_Consulta_de_ACOMPH[Posto],$AP156)</f>
        <v>0</v>
      </c>
      <c r="AZ156">
        <f ca="1">SUMIFS(Tabela_Consulta_de_ACOMPH[Vaz_nat],Tabela_Consulta_de_ACOMPH[Data],AZ$3,Tabela_Consulta_de_ACOMPH[Posto],$AP156)</f>
        <v>0</v>
      </c>
      <c r="BA156">
        <f ca="1">SUMIFS(Tabela_Consulta_de_ACOMPH[Vaz_nat],Tabela_Consulta_de_ACOMPH[Data],BA$3,Tabela_Consulta_de_ACOMPH[Posto],$AP156)</f>
        <v>0</v>
      </c>
      <c r="BB156">
        <f ca="1">SUMIFS(Tabela_Consulta_de_ACOMPH[Vaz_nat],Tabela_Consulta_de_ACOMPH[Data],BB$3,Tabela_Consulta_de_ACOMPH[Posto],$AP156)</f>
        <v>0</v>
      </c>
      <c r="BC156">
        <f ca="1">SUMIFS(Tabela_Consulta_de_ACOMPH[Vaz_nat],Tabela_Consulta_de_ACOMPH[Data],BC$3,Tabela_Consulta_de_ACOMPH[Posto],$AP156)</f>
        <v>0</v>
      </c>
      <c r="BE156">
        <v>153</v>
      </c>
      <c r="BG156">
        <f ca="1">SUMIFS(Tabela_Consulta_RDH[Column3],Tabela_Consulta_RDH[Column1],BG$3,Tabela_Consulta_RDH[Column2],$BE156)</f>
        <v>0</v>
      </c>
      <c r="BH156">
        <f ca="1">SUMIFS(Tabela_Consulta_RDH[Column3],Tabela_Consulta_RDH[Column1],BH$3,Tabela_Consulta_RDH[Column2],$BE156)</f>
        <v>0</v>
      </c>
      <c r="BI156">
        <f ca="1">SUMIFS(Tabela_Consulta_RDH[Column3],Tabela_Consulta_RDH[Column1],BI$3,Tabela_Consulta_RDH[Column2],$BE156)</f>
        <v>0</v>
      </c>
      <c r="BJ156">
        <f ca="1">SUMIFS(Tabela_Consulta_RDH[Column3],Tabela_Consulta_RDH[Column1],BJ$3,Tabela_Consulta_RDH[Column2],$BE156)</f>
        <v>0</v>
      </c>
      <c r="BK156">
        <f ca="1">SUMIFS(Tabela_Consulta_RDH[Column3],Tabela_Consulta_RDH[Column1],BK$3,Tabela_Consulta_RDH[Column2],$BE156)</f>
        <v>0</v>
      </c>
      <c r="BL156">
        <f ca="1">SUMIFS(Tabela_Consulta_RDH[Column3],Tabela_Consulta_RDH[Column1],BL$3,Tabela_Consulta_RDH[Column2],$BE156)</f>
        <v>0</v>
      </c>
      <c r="BM156">
        <f ca="1">SUMIFS(Tabela_Consulta_RDH[Column3],Tabela_Consulta_RDH[Column1],BM$3,Tabela_Consulta_RDH[Column2],$BE156)</f>
        <v>0</v>
      </c>
      <c r="BN156">
        <f ca="1">SUMIFS(Tabela_Consulta_RDH[Column3],Tabela_Consulta_RDH[Column1],BN$3,Tabela_Consulta_RDH[Column2],$BE156)</f>
        <v>0</v>
      </c>
      <c r="BO156">
        <f ca="1">SUMIFS(Tabela_Consulta_RDH[Column3],Tabela_Consulta_RDH[Column1],BO$3,Tabela_Consulta_RDH[Column2],$BE156)</f>
        <v>0</v>
      </c>
      <c r="BP156">
        <f ca="1">SUMIFS(Tabela_Consulta_RDH[Column3],Tabela_Consulta_RDH[Column1],BP$3,Tabela_Consulta_RDH[Column2],$BE156)</f>
        <v>0</v>
      </c>
      <c r="BQ156">
        <f ca="1">SUMIFS(Tabela_Consulta_RDH[Column3],Tabela_Consulta_RDH[Column1],BQ$3,Tabela_Consulta_RDH[Column2],$BE156)</f>
        <v>0</v>
      </c>
      <c r="BR156">
        <f ca="1">SUMIFS(Tabela_Consulta_RDH[Column3],Tabela_Consulta_RDH[Column1],BR$3,Tabela_Consulta_RDH[Column2],$BE156)</f>
        <v>0</v>
      </c>
    </row>
    <row r="157" spans="35:70" x14ac:dyDescent="0.25">
      <c r="AI157" s="406"/>
      <c r="AN157" s="406"/>
      <c r="AP157">
        <v>154</v>
      </c>
      <c r="AR157">
        <f ca="1">SUMIFS(Tabela_Consulta_de_ACOMPH[Vaz_nat],Tabela_Consulta_de_ACOMPH[Data],AR$3,Tabela_Consulta_de_ACOMPH[Posto],$AP157)</f>
        <v>0</v>
      </c>
      <c r="AS157">
        <f ca="1">SUMIFS(Tabela_Consulta_de_ACOMPH[Vaz_nat],Tabela_Consulta_de_ACOMPH[Data],AS$3,Tabela_Consulta_de_ACOMPH[Posto],$AP157)</f>
        <v>0</v>
      </c>
      <c r="AT157">
        <f ca="1">SUMIFS(Tabela_Consulta_de_ACOMPH[Vaz_nat],Tabela_Consulta_de_ACOMPH[Data],AT$3,Tabela_Consulta_de_ACOMPH[Posto],$AP157)</f>
        <v>0</v>
      </c>
      <c r="AU157">
        <f ca="1">SUMIFS(Tabela_Consulta_de_ACOMPH[Vaz_nat],Tabela_Consulta_de_ACOMPH[Data],AU$3,Tabela_Consulta_de_ACOMPH[Posto],$AP157)</f>
        <v>0</v>
      </c>
      <c r="AV157">
        <f ca="1">SUMIFS(Tabela_Consulta_de_ACOMPH[Vaz_nat],Tabela_Consulta_de_ACOMPH[Data],AV$3,Tabela_Consulta_de_ACOMPH[Posto],$AP157)</f>
        <v>0</v>
      </c>
      <c r="AW157">
        <f ca="1">SUMIFS(Tabela_Consulta_de_ACOMPH[Vaz_nat],Tabela_Consulta_de_ACOMPH[Data],AW$3,Tabela_Consulta_de_ACOMPH[Posto],$AP157)</f>
        <v>0</v>
      </c>
      <c r="AX157">
        <f ca="1">SUMIFS(Tabela_Consulta_de_ACOMPH[Vaz_nat],Tabela_Consulta_de_ACOMPH[Data],AX$3,Tabela_Consulta_de_ACOMPH[Posto],$AP157)</f>
        <v>0</v>
      </c>
      <c r="AY157">
        <f ca="1">SUMIFS(Tabela_Consulta_de_ACOMPH[Vaz_nat],Tabela_Consulta_de_ACOMPH[Data],AY$3,Tabela_Consulta_de_ACOMPH[Posto],$AP157)</f>
        <v>0</v>
      </c>
      <c r="AZ157">
        <f ca="1">SUMIFS(Tabela_Consulta_de_ACOMPH[Vaz_nat],Tabela_Consulta_de_ACOMPH[Data],AZ$3,Tabela_Consulta_de_ACOMPH[Posto],$AP157)</f>
        <v>0</v>
      </c>
      <c r="BA157">
        <f ca="1">SUMIFS(Tabela_Consulta_de_ACOMPH[Vaz_nat],Tabela_Consulta_de_ACOMPH[Data],BA$3,Tabela_Consulta_de_ACOMPH[Posto],$AP157)</f>
        <v>0</v>
      </c>
      <c r="BB157">
        <f ca="1">SUMIFS(Tabela_Consulta_de_ACOMPH[Vaz_nat],Tabela_Consulta_de_ACOMPH[Data],BB$3,Tabela_Consulta_de_ACOMPH[Posto],$AP157)</f>
        <v>0</v>
      </c>
      <c r="BC157">
        <f ca="1">SUMIFS(Tabela_Consulta_de_ACOMPH[Vaz_nat],Tabela_Consulta_de_ACOMPH[Data],BC$3,Tabela_Consulta_de_ACOMPH[Posto],$AP157)</f>
        <v>0</v>
      </c>
      <c r="BE157">
        <v>154</v>
      </c>
      <c r="BG157">
        <f ca="1">SUMIFS(Tabela_Consulta_RDH[Column3],Tabela_Consulta_RDH[Column1],BG$3,Tabela_Consulta_RDH[Column2],$BE157)</f>
        <v>0</v>
      </c>
      <c r="BH157">
        <f ca="1">SUMIFS(Tabela_Consulta_RDH[Column3],Tabela_Consulta_RDH[Column1],BH$3,Tabela_Consulta_RDH[Column2],$BE157)</f>
        <v>0</v>
      </c>
      <c r="BI157">
        <f ca="1">SUMIFS(Tabela_Consulta_RDH[Column3],Tabela_Consulta_RDH[Column1],BI$3,Tabela_Consulta_RDH[Column2],$BE157)</f>
        <v>0</v>
      </c>
      <c r="BJ157">
        <f ca="1">SUMIFS(Tabela_Consulta_RDH[Column3],Tabela_Consulta_RDH[Column1],BJ$3,Tabela_Consulta_RDH[Column2],$BE157)</f>
        <v>0</v>
      </c>
      <c r="BK157">
        <f ca="1">SUMIFS(Tabela_Consulta_RDH[Column3],Tabela_Consulta_RDH[Column1],BK$3,Tabela_Consulta_RDH[Column2],$BE157)</f>
        <v>0</v>
      </c>
      <c r="BL157">
        <f ca="1">SUMIFS(Tabela_Consulta_RDH[Column3],Tabela_Consulta_RDH[Column1],BL$3,Tabela_Consulta_RDH[Column2],$BE157)</f>
        <v>0</v>
      </c>
      <c r="BM157">
        <f ca="1">SUMIFS(Tabela_Consulta_RDH[Column3],Tabela_Consulta_RDH[Column1],BM$3,Tabela_Consulta_RDH[Column2],$BE157)</f>
        <v>0</v>
      </c>
      <c r="BN157">
        <f ca="1">SUMIFS(Tabela_Consulta_RDH[Column3],Tabela_Consulta_RDH[Column1],BN$3,Tabela_Consulta_RDH[Column2],$BE157)</f>
        <v>0</v>
      </c>
      <c r="BO157">
        <f ca="1">SUMIFS(Tabela_Consulta_RDH[Column3],Tabela_Consulta_RDH[Column1],BO$3,Tabela_Consulta_RDH[Column2],$BE157)</f>
        <v>0</v>
      </c>
      <c r="BP157">
        <f ca="1">SUMIFS(Tabela_Consulta_RDH[Column3],Tabela_Consulta_RDH[Column1],BP$3,Tabela_Consulta_RDH[Column2],$BE157)</f>
        <v>0</v>
      </c>
      <c r="BQ157">
        <f ca="1">SUMIFS(Tabela_Consulta_RDH[Column3],Tabela_Consulta_RDH[Column1],BQ$3,Tabela_Consulta_RDH[Column2],$BE157)</f>
        <v>0</v>
      </c>
      <c r="BR157">
        <f ca="1">SUMIFS(Tabela_Consulta_RDH[Column3],Tabela_Consulta_RDH[Column1],BR$3,Tabela_Consulta_RDH[Column2],$BE157)</f>
        <v>0</v>
      </c>
    </row>
    <row r="158" spans="35:70" x14ac:dyDescent="0.25">
      <c r="AI158" s="406"/>
      <c r="AN158" s="406"/>
      <c r="AP158">
        <v>155</v>
      </c>
      <c r="AR158">
        <f ca="1">SUMIFS(Tabela_Consulta_de_ACOMPH[Vaz_nat],Tabela_Consulta_de_ACOMPH[Data],AR$3,Tabela_Consulta_de_ACOMPH[Posto],$AP158)</f>
        <v>0</v>
      </c>
      <c r="AS158">
        <f ca="1">SUMIFS(Tabela_Consulta_de_ACOMPH[Vaz_nat],Tabela_Consulta_de_ACOMPH[Data],AS$3,Tabela_Consulta_de_ACOMPH[Posto],$AP158)</f>
        <v>0</v>
      </c>
      <c r="AT158">
        <f ca="1">SUMIFS(Tabela_Consulta_de_ACOMPH[Vaz_nat],Tabela_Consulta_de_ACOMPH[Data],AT$3,Tabela_Consulta_de_ACOMPH[Posto],$AP158)</f>
        <v>0</v>
      </c>
      <c r="AU158">
        <f ca="1">SUMIFS(Tabela_Consulta_de_ACOMPH[Vaz_nat],Tabela_Consulta_de_ACOMPH[Data],AU$3,Tabela_Consulta_de_ACOMPH[Posto],$AP158)</f>
        <v>0</v>
      </c>
      <c r="AV158">
        <f ca="1">SUMIFS(Tabela_Consulta_de_ACOMPH[Vaz_nat],Tabela_Consulta_de_ACOMPH[Data],AV$3,Tabela_Consulta_de_ACOMPH[Posto],$AP158)</f>
        <v>0</v>
      </c>
      <c r="AW158">
        <f ca="1">SUMIFS(Tabela_Consulta_de_ACOMPH[Vaz_nat],Tabela_Consulta_de_ACOMPH[Data],AW$3,Tabela_Consulta_de_ACOMPH[Posto],$AP158)</f>
        <v>0</v>
      </c>
      <c r="AX158">
        <f ca="1">SUMIFS(Tabela_Consulta_de_ACOMPH[Vaz_nat],Tabela_Consulta_de_ACOMPH[Data],AX$3,Tabela_Consulta_de_ACOMPH[Posto],$AP158)</f>
        <v>0</v>
      </c>
      <c r="AY158">
        <f ca="1">SUMIFS(Tabela_Consulta_de_ACOMPH[Vaz_nat],Tabela_Consulta_de_ACOMPH[Data],AY$3,Tabela_Consulta_de_ACOMPH[Posto],$AP158)</f>
        <v>0</v>
      </c>
      <c r="AZ158">
        <f ca="1">SUMIFS(Tabela_Consulta_de_ACOMPH[Vaz_nat],Tabela_Consulta_de_ACOMPH[Data],AZ$3,Tabela_Consulta_de_ACOMPH[Posto],$AP158)</f>
        <v>0</v>
      </c>
      <c r="BA158">
        <f ca="1">SUMIFS(Tabela_Consulta_de_ACOMPH[Vaz_nat],Tabela_Consulta_de_ACOMPH[Data],BA$3,Tabela_Consulta_de_ACOMPH[Posto],$AP158)</f>
        <v>0</v>
      </c>
      <c r="BB158">
        <f ca="1">SUMIFS(Tabela_Consulta_de_ACOMPH[Vaz_nat],Tabela_Consulta_de_ACOMPH[Data],BB$3,Tabela_Consulta_de_ACOMPH[Posto],$AP158)</f>
        <v>0</v>
      </c>
      <c r="BC158">
        <f ca="1">SUMIFS(Tabela_Consulta_de_ACOMPH[Vaz_nat],Tabela_Consulta_de_ACOMPH[Data],BC$3,Tabela_Consulta_de_ACOMPH[Posto],$AP158)</f>
        <v>0</v>
      </c>
      <c r="BE158">
        <v>155</v>
      </c>
      <c r="BG158">
        <f ca="1">SUMIFS(Tabela_Consulta_RDH[Column3],Tabela_Consulta_RDH[Column1],BG$3,Tabela_Consulta_RDH[Column2],$BE158)</f>
        <v>0</v>
      </c>
      <c r="BH158">
        <f ca="1">SUMIFS(Tabela_Consulta_RDH[Column3],Tabela_Consulta_RDH[Column1],BH$3,Tabela_Consulta_RDH[Column2],$BE158)</f>
        <v>0</v>
      </c>
      <c r="BI158">
        <f ca="1">SUMIFS(Tabela_Consulta_RDH[Column3],Tabela_Consulta_RDH[Column1],BI$3,Tabela_Consulta_RDH[Column2],$BE158)</f>
        <v>0</v>
      </c>
      <c r="BJ158">
        <f ca="1">SUMIFS(Tabela_Consulta_RDH[Column3],Tabela_Consulta_RDH[Column1],BJ$3,Tabela_Consulta_RDH[Column2],$BE158)</f>
        <v>0</v>
      </c>
      <c r="BK158">
        <f ca="1">SUMIFS(Tabela_Consulta_RDH[Column3],Tabela_Consulta_RDH[Column1],BK$3,Tabela_Consulta_RDH[Column2],$BE158)</f>
        <v>0</v>
      </c>
      <c r="BL158">
        <f ca="1">SUMIFS(Tabela_Consulta_RDH[Column3],Tabela_Consulta_RDH[Column1],BL$3,Tabela_Consulta_RDH[Column2],$BE158)</f>
        <v>0</v>
      </c>
      <c r="BM158">
        <f ca="1">SUMIFS(Tabela_Consulta_RDH[Column3],Tabela_Consulta_RDH[Column1],BM$3,Tabela_Consulta_RDH[Column2],$BE158)</f>
        <v>0</v>
      </c>
      <c r="BN158">
        <f ca="1">SUMIFS(Tabela_Consulta_RDH[Column3],Tabela_Consulta_RDH[Column1],BN$3,Tabela_Consulta_RDH[Column2],$BE158)</f>
        <v>0</v>
      </c>
      <c r="BO158">
        <f ca="1">SUMIFS(Tabela_Consulta_RDH[Column3],Tabela_Consulta_RDH[Column1],BO$3,Tabela_Consulta_RDH[Column2],$BE158)</f>
        <v>0</v>
      </c>
      <c r="BP158">
        <f ca="1">SUMIFS(Tabela_Consulta_RDH[Column3],Tabela_Consulta_RDH[Column1],BP$3,Tabela_Consulta_RDH[Column2],$BE158)</f>
        <v>0</v>
      </c>
      <c r="BQ158">
        <f ca="1">SUMIFS(Tabela_Consulta_RDH[Column3],Tabela_Consulta_RDH[Column1],BQ$3,Tabela_Consulta_RDH[Column2],$BE158)</f>
        <v>0</v>
      </c>
      <c r="BR158">
        <f ca="1">SUMIFS(Tabela_Consulta_RDH[Column3],Tabela_Consulta_RDH[Column1],BR$3,Tabela_Consulta_RDH[Column2],$BE158)</f>
        <v>0</v>
      </c>
    </row>
    <row r="159" spans="35:70" x14ac:dyDescent="0.25">
      <c r="AI159" s="406"/>
      <c r="AN159" s="406"/>
      <c r="AP159">
        <v>156</v>
      </c>
      <c r="AR159">
        <f ca="1">SUMIFS(Tabela_Consulta_de_ACOMPH[Vaz_nat],Tabela_Consulta_de_ACOMPH[Data],AR$3,Tabela_Consulta_de_ACOMPH[Posto],$AP159)</f>
        <v>0</v>
      </c>
      <c r="AS159">
        <f ca="1">SUMIFS(Tabela_Consulta_de_ACOMPH[Vaz_nat],Tabela_Consulta_de_ACOMPH[Data],AS$3,Tabela_Consulta_de_ACOMPH[Posto],$AP159)</f>
        <v>0</v>
      </c>
      <c r="AT159">
        <f ca="1">SUMIFS(Tabela_Consulta_de_ACOMPH[Vaz_nat],Tabela_Consulta_de_ACOMPH[Data],AT$3,Tabela_Consulta_de_ACOMPH[Posto],$AP159)</f>
        <v>0</v>
      </c>
      <c r="AU159">
        <f ca="1">SUMIFS(Tabela_Consulta_de_ACOMPH[Vaz_nat],Tabela_Consulta_de_ACOMPH[Data],AU$3,Tabela_Consulta_de_ACOMPH[Posto],$AP159)</f>
        <v>0</v>
      </c>
      <c r="AV159">
        <f ca="1">SUMIFS(Tabela_Consulta_de_ACOMPH[Vaz_nat],Tabela_Consulta_de_ACOMPH[Data],AV$3,Tabela_Consulta_de_ACOMPH[Posto],$AP159)</f>
        <v>0</v>
      </c>
      <c r="AW159">
        <f ca="1">SUMIFS(Tabela_Consulta_de_ACOMPH[Vaz_nat],Tabela_Consulta_de_ACOMPH[Data],AW$3,Tabela_Consulta_de_ACOMPH[Posto],$AP159)</f>
        <v>0</v>
      </c>
      <c r="AX159">
        <f ca="1">SUMIFS(Tabela_Consulta_de_ACOMPH[Vaz_nat],Tabela_Consulta_de_ACOMPH[Data],AX$3,Tabela_Consulta_de_ACOMPH[Posto],$AP159)</f>
        <v>0</v>
      </c>
      <c r="AY159">
        <f ca="1">SUMIFS(Tabela_Consulta_de_ACOMPH[Vaz_nat],Tabela_Consulta_de_ACOMPH[Data],AY$3,Tabela_Consulta_de_ACOMPH[Posto],$AP159)</f>
        <v>0</v>
      </c>
      <c r="AZ159">
        <f ca="1">SUMIFS(Tabela_Consulta_de_ACOMPH[Vaz_nat],Tabela_Consulta_de_ACOMPH[Data],AZ$3,Tabela_Consulta_de_ACOMPH[Posto],$AP159)</f>
        <v>0</v>
      </c>
      <c r="BA159">
        <f ca="1">SUMIFS(Tabela_Consulta_de_ACOMPH[Vaz_nat],Tabela_Consulta_de_ACOMPH[Data],BA$3,Tabela_Consulta_de_ACOMPH[Posto],$AP159)</f>
        <v>0</v>
      </c>
      <c r="BB159">
        <f ca="1">SUMIFS(Tabela_Consulta_de_ACOMPH[Vaz_nat],Tabela_Consulta_de_ACOMPH[Data],BB$3,Tabela_Consulta_de_ACOMPH[Posto],$AP159)</f>
        <v>0</v>
      </c>
      <c r="BC159">
        <f ca="1">SUMIFS(Tabela_Consulta_de_ACOMPH[Vaz_nat],Tabela_Consulta_de_ACOMPH[Data],BC$3,Tabela_Consulta_de_ACOMPH[Posto],$AP159)</f>
        <v>0</v>
      </c>
      <c r="BE159">
        <v>156</v>
      </c>
      <c r="BG159">
        <f ca="1">SUMIFS(Tabela_Consulta_RDH[Column3],Tabela_Consulta_RDH[Column1],BG$3,Tabela_Consulta_RDH[Column2],$BE159)</f>
        <v>0</v>
      </c>
      <c r="BH159">
        <f ca="1">SUMIFS(Tabela_Consulta_RDH[Column3],Tabela_Consulta_RDH[Column1],BH$3,Tabela_Consulta_RDH[Column2],$BE159)</f>
        <v>0</v>
      </c>
      <c r="BI159">
        <f ca="1">SUMIFS(Tabela_Consulta_RDH[Column3],Tabela_Consulta_RDH[Column1],BI$3,Tabela_Consulta_RDH[Column2],$BE159)</f>
        <v>0</v>
      </c>
      <c r="BJ159">
        <f ca="1">SUMIFS(Tabela_Consulta_RDH[Column3],Tabela_Consulta_RDH[Column1],BJ$3,Tabela_Consulta_RDH[Column2],$BE159)</f>
        <v>0</v>
      </c>
      <c r="BK159">
        <f ca="1">SUMIFS(Tabela_Consulta_RDH[Column3],Tabela_Consulta_RDH[Column1],BK$3,Tabela_Consulta_RDH[Column2],$BE159)</f>
        <v>0</v>
      </c>
      <c r="BL159">
        <f ca="1">SUMIFS(Tabela_Consulta_RDH[Column3],Tabela_Consulta_RDH[Column1],BL$3,Tabela_Consulta_RDH[Column2],$BE159)</f>
        <v>0</v>
      </c>
      <c r="BM159">
        <f ca="1">SUMIFS(Tabela_Consulta_RDH[Column3],Tabela_Consulta_RDH[Column1],BM$3,Tabela_Consulta_RDH[Column2],$BE159)</f>
        <v>0</v>
      </c>
      <c r="BN159">
        <f ca="1">SUMIFS(Tabela_Consulta_RDH[Column3],Tabela_Consulta_RDH[Column1],BN$3,Tabela_Consulta_RDH[Column2],$BE159)</f>
        <v>0</v>
      </c>
      <c r="BO159">
        <f ca="1">SUMIFS(Tabela_Consulta_RDH[Column3],Tabela_Consulta_RDH[Column1],BO$3,Tabela_Consulta_RDH[Column2],$BE159)</f>
        <v>0</v>
      </c>
      <c r="BP159">
        <f ca="1">SUMIFS(Tabela_Consulta_RDH[Column3],Tabela_Consulta_RDH[Column1],BP$3,Tabela_Consulta_RDH[Column2],$BE159)</f>
        <v>0</v>
      </c>
      <c r="BQ159">
        <f ca="1">SUMIFS(Tabela_Consulta_RDH[Column3],Tabela_Consulta_RDH[Column1],BQ$3,Tabela_Consulta_RDH[Column2],$BE159)</f>
        <v>0</v>
      </c>
      <c r="BR159">
        <f ca="1">SUMIFS(Tabela_Consulta_RDH[Column3],Tabela_Consulta_RDH[Column1],BR$3,Tabela_Consulta_RDH[Column2],$BE159)</f>
        <v>0</v>
      </c>
    </row>
    <row r="160" spans="35:70" x14ac:dyDescent="0.25">
      <c r="AI160" s="406"/>
      <c r="AN160" s="406"/>
      <c r="AP160">
        <v>157</v>
      </c>
      <c r="AR160">
        <f ca="1">SUMIFS(Tabela_Consulta_de_ACOMPH[Vaz_nat],Tabela_Consulta_de_ACOMPH[Data],AR$3,Tabela_Consulta_de_ACOMPH[Posto],$AP160)</f>
        <v>0</v>
      </c>
      <c r="AS160">
        <f ca="1">SUMIFS(Tabela_Consulta_de_ACOMPH[Vaz_nat],Tabela_Consulta_de_ACOMPH[Data],AS$3,Tabela_Consulta_de_ACOMPH[Posto],$AP160)</f>
        <v>0</v>
      </c>
      <c r="AT160">
        <f ca="1">SUMIFS(Tabela_Consulta_de_ACOMPH[Vaz_nat],Tabela_Consulta_de_ACOMPH[Data],AT$3,Tabela_Consulta_de_ACOMPH[Posto],$AP160)</f>
        <v>0</v>
      </c>
      <c r="AU160">
        <f ca="1">SUMIFS(Tabela_Consulta_de_ACOMPH[Vaz_nat],Tabela_Consulta_de_ACOMPH[Data],AU$3,Tabela_Consulta_de_ACOMPH[Posto],$AP160)</f>
        <v>0</v>
      </c>
      <c r="AV160">
        <f ca="1">SUMIFS(Tabela_Consulta_de_ACOMPH[Vaz_nat],Tabela_Consulta_de_ACOMPH[Data],AV$3,Tabela_Consulta_de_ACOMPH[Posto],$AP160)</f>
        <v>0</v>
      </c>
      <c r="AW160">
        <f ca="1">SUMIFS(Tabela_Consulta_de_ACOMPH[Vaz_nat],Tabela_Consulta_de_ACOMPH[Data],AW$3,Tabela_Consulta_de_ACOMPH[Posto],$AP160)</f>
        <v>0</v>
      </c>
      <c r="AX160">
        <f ca="1">SUMIFS(Tabela_Consulta_de_ACOMPH[Vaz_nat],Tabela_Consulta_de_ACOMPH[Data],AX$3,Tabela_Consulta_de_ACOMPH[Posto],$AP160)</f>
        <v>0</v>
      </c>
      <c r="AY160">
        <f ca="1">SUMIFS(Tabela_Consulta_de_ACOMPH[Vaz_nat],Tabela_Consulta_de_ACOMPH[Data],AY$3,Tabela_Consulta_de_ACOMPH[Posto],$AP160)</f>
        <v>0</v>
      </c>
      <c r="AZ160">
        <f ca="1">SUMIFS(Tabela_Consulta_de_ACOMPH[Vaz_nat],Tabela_Consulta_de_ACOMPH[Data],AZ$3,Tabela_Consulta_de_ACOMPH[Posto],$AP160)</f>
        <v>0</v>
      </c>
      <c r="BA160">
        <f ca="1">SUMIFS(Tabela_Consulta_de_ACOMPH[Vaz_nat],Tabela_Consulta_de_ACOMPH[Data],BA$3,Tabela_Consulta_de_ACOMPH[Posto],$AP160)</f>
        <v>0</v>
      </c>
      <c r="BB160">
        <f ca="1">SUMIFS(Tabela_Consulta_de_ACOMPH[Vaz_nat],Tabela_Consulta_de_ACOMPH[Data],BB$3,Tabela_Consulta_de_ACOMPH[Posto],$AP160)</f>
        <v>0</v>
      </c>
      <c r="BC160">
        <f ca="1">SUMIFS(Tabela_Consulta_de_ACOMPH[Vaz_nat],Tabela_Consulta_de_ACOMPH[Data],BC$3,Tabela_Consulta_de_ACOMPH[Posto],$AP160)</f>
        <v>0</v>
      </c>
      <c r="BE160">
        <v>157</v>
      </c>
      <c r="BG160">
        <f ca="1">SUMIFS(Tabela_Consulta_RDH[Column3],Tabela_Consulta_RDH[Column1],BG$3,Tabela_Consulta_RDH[Column2],$BE160)</f>
        <v>0</v>
      </c>
      <c r="BH160">
        <f ca="1">SUMIFS(Tabela_Consulta_RDH[Column3],Tabela_Consulta_RDH[Column1],BH$3,Tabela_Consulta_RDH[Column2],$BE160)</f>
        <v>0</v>
      </c>
      <c r="BI160">
        <f ca="1">SUMIFS(Tabela_Consulta_RDH[Column3],Tabela_Consulta_RDH[Column1],BI$3,Tabela_Consulta_RDH[Column2],$BE160)</f>
        <v>0</v>
      </c>
      <c r="BJ160">
        <f ca="1">SUMIFS(Tabela_Consulta_RDH[Column3],Tabela_Consulta_RDH[Column1],BJ$3,Tabela_Consulta_RDH[Column2],$BE160)</f>
        <v>0</v>
      </c>
      <c r="BK160">
        <f ca="1">SUMIFS(Tabela_Consulta_RDH[Column3],Tabela_Consulta_RDH[Column1],BK$3,Tabela_Consulta_RDH[Column2],$BE160)</f>
        <v>0</v>
      </c>
      <c r="BL160">
        <f ca="1">SUMIFS(Tabela_Consulta_RDH[Column3],Tabela_Consulta_RDH[Column1],BL$3,Tabela_Consulta_RDH[Column2],$BE160)</f>
        <v>0</v>
      </c>
      <c r="BM160">
        <f ca="1">SUMIFS(Tabela_Consulta_RDH[Column3],Tabela_Consulta_RDH[Column1],BM$3,Tabela_Consulta_RDH[Column2],$BE160)</f>
        <v>0</v>
      </c>
      <c r="BN160">
        <f ca="1">SUMIFS(Tabela_Consulta_RDH[Column3],Tabela_Consulta_RDH[Column1],BN$3,Tabela_Consulta_RDH[Column2],$BE160)</f>
        <v>0</v>
      </c>
      <c r="BO160">
        <f ca="1">SUMIFS(Tabela_Consulta_RDH[Column3],Tabela_Consulta_RDH[Column1],BO$3,Tabela_Consulta_RDH[Column2],$BE160)</f>
        <v>0</v>
      </c>
      <c r="BP160">
        <f ca="1">SUMIFS(Tabela_Consulta_RDH[Column3],Tabela_Consulta_RDH[Column1],BP$3,Tabela_Consulta_RDH[Column2],$BE160)</f>
        <v>0</v>
      </c>
      <c r="BQ160">
        <f ca="1">SUMIFS(Tabela_Consulta_RDH[Column3],Tabela_Consulta_RDH[Column1],BQ$3,Tabela_Consulta_RDH[Column2],$BE160)</f>
        <v>0</v>
      </c>
      <c r="BR160">
        <f ca="1">SUMIFS(Tabela_Consulta_RDH[Column3],Tabela_Consulta_RDH[Column1],BR$3,Tabela_Consulta_RDH[Column2],$BE160)</f>
        <v>0</v>
      </c>
    </row>
    <row r="161" spans="35:70" x14ac:dyDescent="0.25">
      <c r="AI161" s="406"/>
      <c r="AN161" s="406"/>
      <c r="AP161">
        <v>158</v>
      </c>
      <c r="AR161">
        <f ca="1">SUMIFS(Tabela_Consulta_de_ACOMPH[Vaz_nat],Tabela_Consulta_de_ACOMPH[Data],AR$3,Tabela_Consulta_de_ACOMPH[Posto],$AP161)</f>
        <v>0</v>
      </c>
      <c r="AS161">
        <f ca="1">SUMIFS(Tabela_Consulta_de_ACOMPH[Vaz_nat],Tabela_Consulta_de_ACOMPH[Data],AS$3,Tabela_Consulta_de_ACOMPH[Posto],$AP161)</f>
        <v>0</v>
      </c>
      <c r="AT161">
        <f ca="1">SUMIFS(Tabela_Consulta_de_ACOMPH[Vaz_nat],Tabela_Consulta_de_ACOMPH[Data],AT$3,Tabela_Consulta_de_ACOMPH[Posto],$AP161)</f>
        <v>0</v>
      </c>
      <c r="AU161">
        <f ca="1">SUMIFS(Tabela_Consulta_de_ACOMPH[Vaz_nat],Tabela_Consulta_de_ACOMPH[Data],AU$3,Tabela_Consulta_de_ACOMPH[Posto],$AP161)</f>
        <v>0</v>
      </c>
      <c r="AV161">
        <f ca="1">SUMIFS(Tabela_Consulta_de_ACOMPH[Vaz_nat],Tabela_Consulta_de_ACOMPH[Data],AV$3,Tabela_Consulta_de_ACOMPH[Posto],$AP161)</f>
        <v>0</v>
      </c>
      <c r="AW161">
        <f ca="1">SUMIFS(Tabela_Consulta_de_ACOMPH[Vaz_nat],Tabela_Consulta_de_ACOMPH[Data],AW$3,Tabela_Consulta_de_ACOMPH[Posto],$AP161)</f>
        <v>0</v>
      </c>
      <c r="AX161">
        <f ca="1">SUMIFS(Tabela_Consulta_de_ACOMPH[Vaz_nat],Tabela_Consulta_de_ACOMPH[Data],AX$3,Tabela_Consulta_de_ACOMPH[Posto],$AP161)</f>
        <v>0</v>
      </c>
      <c r="AY161">
        <f ca="1">SUMIFS(Tabela_Consulta_de_ACOMPH[Vaz_nat],Tabela_Consulta_de_ACOMPH[Data],AY$3,Tabela_Consulta_de_ACOMPH[Posto],$AP161)</f>
        <v>0</v>
      </c>
      <c r="AZ161">
        <f ca="1">SUMIFS(Tabela_Consulta_de_ACOMPH[Vaz_nat],Tabela_Consulta_de_ACOMPH[Data],AZ$3,Tabela_Consulta_de_ACOMPH[Posto],$AP161)</f>
        <v>0</v>
      </c>
      <c r="BA161">
        <f ca="1">SUMIFS(Tabela_Consulta_de_ACOMPH[Vaz_nat],Tabela_Consulta_de_ACOMPH[Data],BA$3,Tabela_Consulta_de_ACOMPH[Posto],$AP161)</f>
        <v>0</v>
      </c>
      <c r="BB161">
        <f ca="1">SUMIFS(Tabela_Consulta_de_ACOMPH[Vaz_nat],Tabela_Consulta_de_ACOMPH[Data],BB$3,Tabela_Consulta_de_ACOMPH[Posto],$AP161)</f>
        <v>0</v>
      </c>
      <c r="BC161">
        <f ca="1">SUMIFS(Tabela_Consulta_de_ACOMPH[Vaz_nat],Tabela_Consulta_de_ACOMPH[Data],BC$3,Tabela_Consulta_de_ACOMPH[Posto],$AP161)</f>
        <v>0</v>
      </c>
      <c r="BE161">
        <v>158</v>
      </c>
      <c r="BG161">
        <f ca="1">SUMIFS(Tabela_Consulta_RDH[Column3],Tabela_Consulta_RDH[Column1],BG$3,Tabela_Consulta_RDH[Column2],$BE161)</f>
        <v>0</v>
      </c>
      <c r="BH161">
        <f ca="1">SUMIFS(Tabela_Consulta_RDH[Column3],Tabela_Consulta_RDH[Column1],BH$3,Tabela_Consulta_RDH[Column2],$BE161)</f>
        <v>0</v>
      </c>
      <c r="BI161">
        <f ca="1">SUMIFS(Tabela_Consulta_RDH[Column3],Tabela_Consulta_RDH[Column1],BI$3,Tabela_Consulta_RDH[Column2],$BE161)</f>
        <v>0</v>
      </c>
      <c r="BJ161">
        <f ca="1">SUMIFS(Tabela_Consulta_RDH[Column3],Tabela_Consulta_RDH[Column1],BJ$3,Tabela_Consulta_RDH[Column2],$BE161)</f>
        <v>0</v>
      </c>
      <c r="BK161">
        <f ca="1">SUMIFS(Tabela_Consulta_RDH[Column3],Tabela_Consulta_RDH[Column1],BK$3,Tabela_Consulta_RDH[Column2],$BE161)</f>
        <v>0</v>
      </c>
      <c r="BL161">
        <f ca="1">SUMIFS(Tabela_Consulta_RDH[Column3],Tabela_Consulta_RDH[Column1],BL$3,Tabela_Consulta_RDH[Column2],$BE161)</f>
        <v>0</v>
      </c>
      <c r="BM161">
        <f ca="1">SUMIFS(Tabela_Consulta_RDH[Column3],Tabela_Consulta_RDH[Column1],BM$3,Tabela_Consulta_RDH[Column2],$BE161)</f>
        <v>0</v>
      </c>
      <c r="BN161">
        <f ca="1">SUMIFS(Tabela_Consulta_RDH[Column3],Tabela_Consulta_RDH[Column1],BN$3,Tabela_Consulta_RDH[Column2],$BE161)</f>
        <v>0</v>
      </c>
      <c r="BO161">
        <f ca="1">SUMIFS(Tabela_Consulta_RDH[Column3],Tabela_Consulta_RDH[Column1],BO$3,Tabela_Consulta_RDH[Column2],$BE161)</f>
        <v>0</v>
      </c>
      <c r="BP161">
        <f ca="1">SUMIFS(Tabela_Consulta_RDH[Column3],Tabela_Consulta_RDH[Column1],BP$3,Tabela_Consulta_RDH[Column2],$BE161)</f>
        <v>0</v>
      </c>
      <c r="BQ161">
        <f ca="1">SUMIFS(Tabela_Consulta_RDH[Column3],Tabela_Consulta_RDH[Column1],BQ$3,Tabela_Consulta_RDH[Column2],$BE161)</f>
        <v>0</v>
      </c>
      <c r="BR161">
        <f ca="1">SUMIFS(Tabela_Consulta_RDH[Column3],Tabela_Consulta_RDH[Column1],BR$3,Tabela_Consulta_RDH[Column2],$BE161)</f>
        <v>0</v>
      </c>
    </row>
    <row r="162" spans="35:70" x14ac:dyDescent="0.25">
      <c r="AI162" s="406"/>
      <c r="AN162" s="406"/>
      <c r="AP162">
        <v>159</v>
      </c>
      <c r="AR162">
        <f ca="1">SUMIFS(Tabela_Consulta_de_ACOMPH[Vaz_nat],Tabela_Consulta_de_ACOMPH[Data],AR$3,Tabela_Consulta_de_ACOMPH[Posto],$AP162)</f>
        <v>0</v>
      </c>
      <c r="AS162">
        <f ca="1">SUMIFS(Tabela_Consulta_de_ACOMPH[Vaz_nat],Tabela_Consulta_de_ACOMPH[Data],AS$3,Tabela_Consulta_de_ACOMPH[Posto],$AP162)</f>
        <v>0</v>
      </c>
      <c r="AT162">
        <f ca="1">SUMIFS(Tabela_Consulta_de_ACOMPH[Vaz_nat],Tabela_Consulta_de_ACOMPH[Data],AT$3,Tabela_Consulta_de_ACOMPH[Posto],$AP162)</f>
        <v>0</v>
      </c>
      <c r="AU162">
        <f ca="1">SUMIFS(Tabela_Consulta_de_ACOMPH[Vaz_nat],Tabela_Consulta_de_ACOMPH[Data],AU$3,Tabela_Consulta_de_ACOMPH[Posto],$AP162)</f>
        <v>0</v>
      </c>
      <c r="AV162">
        <f ca="1">SUMIFS(Tabela_Consulta_de_ACOMPH[Vaz_nat],Tabela_Consulta_de_ACOMPH[Data],AV$3,Tabela_Consulta_de_ACOMPH[Posto],$AP162)</f>
        <v>0</v>
      </c>
      <c r="AW162">
        <f ca="1">SUMIFS(Tabela_Consulta_de_ACOMPH[Vaz_nat],Tabela_Consulta_de_ACOMPH[Data],AW$3,Tabela_Consulta_de_ACOMPH[Posto],$AP162)</f>
        <v>0</v>
      </c>
      <c r="AX162">
        <f ca="1">SUMIFS(Tabela_Consulta_de_ACOMPH[Vaz_nat],Tabela_Consulta_de_ACOMPH[Data],AX$3,Tabela_Consulta_de_ACOMPH[Posto],$AP162)</f>
        <v>0</v>
      </c>
      <c r="AY162">
        <f ca="1">SUMIFS(Tabela_Consulta_de_ACOMPH[Vaz_nat],Tabela_Consulta_de_ACOMPH[Data],AY$3,Tabela_Consulta_de_ACOMPH[Posto],$AP162)</f>
        <v>0</v>
      </c>
      <c r="AZ162">
        <f ca="1">SUMIFS(Tabela_Consulta_de_ACOMPH[Vaz_nat],Tabela_Consulta_de_ACOMPH[Data],AZ$3,Tabela_Consulta_de_ACOMPH[Posto],$AP162)</f>
        <v>0</v>
      </c>
      <c r="BA162">
        <f ca="1">SUMIFS(Tabela_Consulta_de_ACOMPH[Vaz_nat],Tabela_Consulta_de_ACOMPH[Data],BA$3,Tabela_Consulta_de_ACOMPH[Posto],$AP162)</f>
        <v>0</v>
      </c>
      <c r="BB162">
        <f ca="1">SUMIFS(Tabela_Consulta_de_ACOMPH[Vaz_nat],Tabela_Consulta_de_ACOMPH[Data],BB$3,Tabela_Consulta_de_ACOMPH[Posto],$AP162)</f>
        <v>0</v>
      </c>
      <c r="BC162">
        <f ca="1">SUMIFS(Tabela_Consulta_de_ACOMPH[Vaz_nat],Tabela_Consulta_de_ACOMPH[Data],BC$3,Tabela_Consulta_de_ACOMPH[Posto],$AP162)</f>
        <v>0</v>
      </c>
      <c r="BE162">
        <v>159</v>
      </c>
      <c r="BG162">
        <f ca="1">SUMIFS(Tabela_Consulta_RDH[Column3],Tabela_Consulta_RDH[Column1],BG$3,Tabela_Consulta_RDH[Column2],$BE162)</f>
        <v>0</v>
      </c>
      <c r="BH162">
        <f ca="1">SUMIFS(Tabela_Consulta_RDH[Column3],Tabela_Consulta_RDH[Column1],BH$3,Tabela_Consulta_RDH[Column2],$BE162)</f>
        <v>0</v>
      </c>
      <c r="BI162">
        <f ca="1">SUMIFS(Tabela_Consulta_RDH[Column3],Tabela_Consulta_RDH[Column1],BI$3,Tabela_Consulta_RDH[Column2],$BE162)</f>
        <v>0</v>
      </c>
      <c r="BJ162">
        <f ca="1">SUMIFS(Tabela_Consulta_RDH[Column3],Tabela_Consulta_RDH[Column1],BJ$3,Tabela_Consulta_RDH[Column2],$BE162)</f>
        <v>0</v>
      </c>
      <c r="BK162">
        <f ca="1">SUMIFS(Tabela_Consulta_RDH[Column3],Tabela_Consulta_RDH[Column1],BK$3,Tabela_Consulta_RDH[Column2],$BE162)</f>
        <v>0</v>
      </c>
      <c r="BL162">
        <f ca="1">SUMIFS(Tabela_Consulta_RDH[Column3],Tabela_Consulta_RDH[Column1],BL$3,Tabela_Consulta_RDH[Column2],$BE162)</f>
        <v>0</v>
      </c>
      <c r="BM162">
        <f ca="1">SUMIFS(Tabela_Consulta_RDH[Column3],Tabela_Consulta_RDH[Column1],BM$3,Tabela_Consulta_RDH[Column2],$BE162)</f>
        <v>0</v>
      </c>
      <c r="BN162">
        <f ca="1">SUMIFS(Tabela_Consulta_RDH[Column3],Tabela_Consulta_RDH[Column1],BN$3,Tabela_Consulta_RDH[Column2],$BE162)</f>
        <v>0</v>
      </c>
      <c r="BO162">
        <f ca="1">SUMIFS(Tabela_Consulta_RDH[Column3],Tabela_Consulta_RDH[Column1],BO$3,Tabela_Consulta_RDH[Column2],$BE162)</f>
        <v>0</v>
      </c>
      <c r="BP162">
        <f ca="1">SUMIFS(Tabela_Consulta_RDH[Column3],Tabela_Consulta_RDH[Column1],BP$3,Tabela_Consulta_RDH[Column2],$BE162)</f>
        <v>0</v>
      </c>
      <c r="BQ162">
        <f ca="1">SUMIFS(Tabela_Consulta_RDH[Column3],Tabela_Consulta_RDH[Column1],BQ$3,Tabela_Consulta_RDH[Column2],$BE162)</f>
        <v>0</v>
      </c>
      <c r="BR162">
        <f ca="1">SUMIFS(Tabela_Consulta_RDH[Column3],Tabela_Consulta_RDH[Column1],BR$3,Tabela_Consulta_RDH[Column2],$BE162)</f>
        <v>0</v>
      </c>
    </row>
    <row r="163" spans="35:70" x14ac:dyDescent="0.25">
      <c r="AI163" s="406"/>
      <c r="AN163" s="406"/>
      <c r="AP163">
        <v>160</v>
      </c>
      <c r="AR163">
        <f ca="1">SUMIFS(Tabela_Consulta_de_ACOMPH[Vaz_nat],Tabela_Consulta_de_ACOMPH[Data],AR$3,Tabela_Consulta_de_ACOMPH[Posto],$AP163)</f>
        <v>0</v>
      </c>
      <c r="AS163">
        <f ca="1">SUMIFS(Tabela_Consulta_de_ACOMPH[Vaz_nat],Tabela_Consulta_de_ACOMPH[Data],AS$3,Tabela_Consulta_de_ACOMPH[Posto],$AP163)</f>
        <v>0</v>
      </c>
      <c r="AT163">
        <f ca="1">SUMIFS(Tabela_Consulta_de_ACOMPH[Vaz_nat],Tabela_Consulta_de_ACOMPH[Data],AT$3,Tabela_Consulta_de_ACOMPH[Posto],$AP163)</f>
        <v>0</v>
      </c>
      <c r="AU163">
        <f ca="1">SUMIFS(Tabela_Consulta_de_ACOMPH[Vaz_nat],Tabela_Consulta_de_ACOMPH[Data],AU$3,Tabela_Consulta_de_ACOMPH[Posto],$AP163)</f>
        <v>0</v>
      </c>
      <c r="AV163">
        <f ca="1">SUMIFS(Tabela_Consulta_de_ACOMPH[Vaz_nat],Tabela_Consulta_de_ACOMPH[Data],AV$3,Tabela_Consulta_de_ACOMPH[Posto],$AP163)</f>
        <v>0</v>
      </c>
      <c r="AW163">
        <f ca="1">SUMIFS(Tabela_Consulta_de_ACOMPH[Vaz_nat],Tabela_Consulta_de_ACOMPH[Data],AW$3,Tabela_Consulta_de_ACOMPH[Posto],$AP163)</f>
        <v>0</v>
      </c>
      <c r="AX163">
        <f ca="1">SUMIFS(Tabela_Consulta_de_ACOMPH[Vaz_nat],Tabela_Consulta_de_ACOMPH[Data],AX$3,Tabela_Consulta_de_ACOMPH[Posto],$AP163)</f>
        <v>0</v>
      </c>
      <c r="AY163">
        <f ca="1">SUMIFS(Tabela_Consulta_de_ACOMPH[Vaz_nat],Tabela_Consulta_de_ACOMPH[Data],AY$3,Tabela_Consulta_de_ACOMPH[Posto],$AP163)</f>
        <v>0</v>
      </c>
      <c r="AZ163">
        <f ca="1">SUMIFS(Tabela_Consulta_de_ACOMPH[Vaz_nat],Tabela_Consulta_de_ACOMPH[Data],AZ$3,Tabela_Consulta_de_ACOMPH[Posto],$AP163)</f>
        <v>0</v>
      </c>
      <c r="BA163">
        <f ca="1">SUMIFS(Tabela_Consulta_de_ACOMPH[Vaz_nat],Tabela_Consulta_de_ACOMPH[Data],BA$3,Tabela_Consulta_de_ACOMPH[Posto],$AP163)</f>
        <v>0</v>
      </c>
      <c r="BB163">
        <f ca="1">SUMIFS(Tabela_Consulta_de_ACOMPH[Vaz_nat],Tabela_Consulta_de_ACOMPH[Data],BB$3,Tabela_Consulta_de_ACOMPH[Posto],$AP163)</f>
        <v>0</v>
      </c>
      <c r="BC163">
        <f ca="1">SUMIFS(Tabela_Consulta_de_ACOMPH[Vaz_nat],Tabela_Consulta_de_ACOMPH[Data],BC$3,Tabela_Consulta_de_ACOMPH[Posto],$AP163)</f>
        <v>0</v>
      </c>
      <c r="BE163">
        <v>160</v>
      </c>
      <c r="BG163">
        <f ca="1">SUMIFS(Tabela_Consulta_RDH[Column3],Tabela_Consulta_RDH[Column1],BG$3,Tabela_Consulta_RDH[Column2],$BE163)</f>
        <v>0</v>
      </c>
      <c r="BH163">
        <f ca="1">SUMIFS(Tabela_Consulta_RDH[Column3],Tabela_Consulta_RDH[Column1],BH$3,Tabela_Consulta_RDH[Column2],$BE163)</f>
        <v>0</v>
      </c>
      <c r="BI163">
        <f ca="1">SUMIFS(Tabela_Consulta_RDH[Column3],Tabela_Consulta_RDH[Column1],BI$3,Tabela_Consulta_RDH[Column2],$BE163)</f>
        <v>0</v>
      </c>
      <c r="BJ163">
        <f ca="1">SUMIFS(Tabela_Consulta_RDH[Column3],Tabela_Consulta_RDH[Column1],BJ$3,Tabela_Consulta_RDH[Column2],$BE163)</f>
        <v>0</v>
      </c>
      <c r="BK163">
        <f ca="1">SUMIFS(Tabela_Consulta_RDH[Column3],Tabela_Consulta_RDH[Column1],BK$3,Tabela_Consulta_RDH[Column2],$BE163)</f>
        <v>0</v>
      </c>
      <c r="BL163">
        <f ca="1">SUMIFS(Tabela_Consulta_RDH[Column3],Tabela_Consulta_RDH[Column1],BL$3,Tabela_Consulta_RDH[Column2],$BE163)</f>
        <v>0</v>
      </c>
      <c r="BM163">
        <f ca="1">SUMIFS(Tabela_Consulta_RDH[Column3],Tabela_Consulta_RDH[Column1],BM$3,Tabela_Consulta_RDH[Column2],$BE163)</f>
        <v>0</v>
      </c>
      <c r="BN163">
        <f ca="1">SUMIFS(Tabela_Consulta_RDH[Column3],Tabela_Consulta_RDH[Column1],BN$3,Tabela_Consulta_RDH[Column2],$BE163)</f>
        <v>0</v>
      </c>
      <c r="BO163">
        <f ca="1">SUMIFS(Tabela_Consulta_RDH[Column3],Tabela_Consulta_RDH[Column1],BO$3,Tabela_Consulta_RDH[Column2],$BE163)</f>
        <v>0</v>
      </c>
      <c r="BP163">
        <f ca="1">SUMIFS(Tabela_Consulta_RDH[Column3],Tabela_Consulta_RDH[Column1],BP$3,Tabela_Consulta_RDH[Column2],$BE163)</f>
        <v>0</v>
      </c>
      <c r="BQ163">
        <f ca="1">SUMIFS(Tabela_Consulta_RDH[Column3],Tabela_Consulta_RDH[Column1],BQ$3,Tabela_Consulta_RDH[Column2],$BE163)</f>
        <v>0</v>
      </c>
      <c r="BR163">
        <f ca="1">SUMIFS(Tabela_Consulta_RDH[Column3],Tabela_Consulta_RDH[Column1],BR$3,Tabela_Consulta_RDH[Column2],$BE163)</f>
        <v>0</v>
      </c>
    </row>
    <row r="164" spans="35:70" x14ac:dyDescent="0.25">
      <c r="AI164" s="406"/>
      <c r="AN164" s="406"/>
      <c r="AP164">
        <v>161</v>
      </c>
      <c r="AR164">
        <f ca="1">SUMIFS(Tabela_Consulta_de_ACOMPH[Vaz_nat],Tabela_Consulta_de_ACOMPH[Data],AR$3,Tabela_Consulta_de_ACOMPH[Posto],$AP164)</f>
        <v>0</v>
      </c>
      <c r="AS164">
        <f ca="1">SUMIFS(Tabela_Consulta_de_ACOMPH[Vaz_nat],Tabela_Consulta_de_ACOMPH[Data],AS$3,Tabela_Consulta_de_ACOMPH[Posto],$AP164)</f>
        <v>0</v>
      </c>
      <c r="AT164">
        <f ca="1">SUMIFS(Tabela_Consulta_de_ACOMPH[Vaz_nat],Tabela_Consulta_de_ACOMPH[Data],AT$3,Tabela_Consulta_de_ACOMPH[Posto],$AP164)</f>
        <v>0</v>
      </c>
      <c r="AU164">
        <f ca="1">SUMIFS(Tabela_Consulta_de_ACOMPH[Vaz_nat],Tabela_Consulta_de_ACOMPH[Data],AU$3,Tabela_Consulta_de_ACOMPH[Posto],$AP164)</f>
        <v>0</v>
      </c>
      <c r="AV164">
        <f ca="1">SUMIFS(Tabela_Consulta_de_ACOMPH[Vaz_nat],Tabela_Consulta_de_ACOMPH[Data],AV$3,Tabela_Consulta_de_ACOMPH[Posto],$AP164)</f>
        <v>0</v>
      </c>
      <c r="AW164">
        <f ca="1">SUMIFS(Tabela_Consulta_de_ACOMPH[Vaz_nat],Tabela_Consulta_de_ACOMPH[Data],AW$3,Tabela_Consulta_de_ACOMPH[Posto],$AP164)</f>
        <v>0</v>
      </c>
      <c r="AX164">
        <f ca="1">SUMIFS(Tabela_Consulta_de_ACOMPH[Vaz_nat],Tabela_Consulta_de_ACOMPH[Data],AX$3,Tabela_Consulta_de_ACOMPH[Posto],$AP164)</f>
        <v>0</v>
      </c>
      <c r="AY164">
        <f ca="1">SUMIFS(Tabela_Consulta_de_ACOMPH[Vaz_nat],Tabela_Consulta_de_ACOMPH[Data],AY$3,Tabela_Consulta_de_ACOMPH[Posto],$AP164)</f>
        <v>0</v>
      </c>
      <c r="AZ164">
        <f ca="1">SUMIFS(Tabela_Consulta_de_ACOMPH[Vaz_nat],Tabela_Consulta_de_ACOMPH[Data],AZ$3,Tabela_Consulta_de_ACOMPH[Posto],$AP164)</f>
        <v>0</v>
      </c>
      <c r="BA164">
        <f ca="1">SUMIFS(Tabela_Consulta_de_ACOMPH[Vaz_nat],Tabela_Consulta_de_ACOMPH[Data],BA$3,Tabela_Consulta_de_ACOMPH[Posto],$AP164)</f>
        <v>0</v>
      </c>
      <c r="BB164">
        <f ca="1">SUMIFS(Tabela_Consulta_de_ACOMPH[Vaz_nat],Tabela_Consulta_de_ACOMPH[Data],BB$3,Tabela_Consulta_de_ACOMPH[Posto],$AP164)</f>
        <v>0</v>
      </c>
      <c r="BC164">
        <f ca="1">SUMIFS(Tabela_Consulta_de_ACOMPH[Vaz_nat],Tabela_Consulta_de_ACOMPH[Data],BC$3,Tabela_Consulta_de_ACOMPH[Posto],$AP164)</f>
        <v>0</v>
      </c>
      <c r="BE164">
        <v>161</v>
      </c>
      <c r="BG164">
        <f ca="1">SUMIFS(Tabela_Consulta_RDH[Column3],Tabela_Consulta_RDH[Column1],BG$3,Tabela_Consulta_RDH[Column2],$BE164)</f>
        <v>0</v>
      </c>
      <c r="BH164">
        <f ca="1">SUMIFS(Tabela_Consulta_RDH[Column3],Tabela_Consulta_RDH[Column1],BH$3,Tabela_Consulta_RDH[Column2],$BE164)</f>
        <v>0</v>
      </c>
      <c r="BI164">
        <f ca="1">SUMIFS(Tabela_Consulta_RDH[Column3],Tabela_Consulta_RDH[Column1],BI$3,Tabela_Consulta_RDH[Column2],$BE164)</f>
        <v>0</v>
      </c>
      <c r="BJ164">
        <f ca="1">SUMIFS(Tabela_Consulta_RDH[Column3],Tabela_Consulta_RDH[Column1],BJ$3,Tabela_Consulta_RDH[Column2],$BE164)</f>
        <v>0</v>
      </c>
      <c r="BK164">
        <f ca="1">SUMIFS(Tabela_Consulta_RDH[Column3],Tabela_Consulta_RDH[Column1],BK$3,Tabela_Consulta_RDH[Column2],$BE164)</f>
        <v>0</v>
      </c>
      <c r="BL164">
        <f ca="1">SUMIFS(Tabela_Consulta_RDH[Column3],Tabela_Consulta_RDH[Column1],BL$3,Tabela_Consulta_RDH[Column2],$BE164)</f>
        <v>0</v>
      </c>
      <c r="BM164">
        <f ca="1">SUMIFS(Tabela_Consulta_RDH[Column3],Tabela_Consulta_RDH[Column1],BM$3,Tabela_Consulta_RDH[Column2],$BE164)</f>
        <v>0</v>
      </c>
      <c r="BN164">
        <f ca="1">SUMIFS(Tabela_Consulta_RDH[Column3],Tabela_Consulta_RDH[Column1],BN$3,Tabela_Consulta_RDH[Column2],$BE164)</f>
        <v>0</v>
      </c>
      <c r="BO164">
        <f ca="1">SUMIFS(Tabela_Consulta_RDH[Column3],Tabela_Consulta_RDH[Column1],BO$3,Tabela_Consulta_RDH[Column2],$BE164)</f>
        <v>0</v>
      </c>
      <c r="BP164">
        <f ca="1">SUMIFS(Tabela_Consulta_RDH[Column3],Tabela_Consulta_RDH[Column1],BP$3,Tabela_Consulta_RDH[Column2],$BE164)</f>
        <v>0</v>
      </c>
      <c r="BQ164">
        <f ca="1">SUMIFS(Tabela_Consulta_RDH[Column3],Tabela_Consulta_RDH[Column1],BQ$3,Tabela_Consulta_RDH[Column2],$BE164)</f>
        <v>0</v>
      </c>
      <c r="BR164">
        <f ca="1">SUMIFS(Tabela_Consulta_RDH[Column3],Tabela_Consulta_RDH[Column1],BR$3,Tabela_Consulta_RDH[Column2],$BE164)</f>
        <v>0</v>
      </c>
    </row>
    <row r="165" spans="35:70" x14ac:dyDescent="0.25">
      <c r="AI165" s="406"/>
      <c r="AN165" s="406"/>
      <c r="AP165">
        <v>162</v>
      </c>
      <c r="AR165">
        <f ca="1">SUMIFS(Tabela_Consulta_de_ACOMPH[Vaz_nat],Tabela_Consulta_de_ACOMPH[Data],AR$3,Tabela_Consulta_de_ACOMPH[Posto],$AP165)</f>
        <v>0</v>
      </c>
      <c r="AS165">
        <f ca="1">SUMIFS(Tabela_Consulta_de_ACOMPH[Vaz_nat],Tabela_Consulta_de_ACOMPH[Data],AS$3,Tabela_Consulta_de_ACOMPH[Posto],$AP165)</f>
        <v>0</v>
      </c>
      <c r="AT165">
        <f ca="1">SUMIFS(Tabela_Consulta_de_ACOMPH[Vaz_nat],Tabela_Consulta_de_ACOMPH[Data],AT$3,Tabela_Consulta_de_ACOMPH[Posto],$AP165)</f>
        <v>0</v>
      </c>
      <c r="AU165">
        <f ca="1">SUMIFS(Tabela_Consulta_de_ACOMPH[Vaz_nat],Tabela_Consulta_de_ACOMPH[Data],AU$3,Tabela_Consulta_de_ACOMPH[Posto],$AP165)</f>
        <v>0</v>
      </c>
      <c r="AV165">
        <f ca="1">SUMIFS(Tabela_Consulta_de_ACOMPH[Vaz_nat],Tabela_Consulta_de_ACOMPH[Data],AV$3,Tabela_Consulta_de_ACOMPH[Posto],$AP165)</f>
        <v>0</v>
      </c>
      <c r="AW165">
        <f ca="1">SUMIFS(Tabela_Consulta_de_ACOMPH[Vaz_nat],Tabela_Consulta_de_ACOMPH[Data],AW$3,Tabela_Consulta_de_ACOMPH[Posto],$AP165)</f>
        <v>0</v>
      </c>
      <c r="AX165">
        <f ca="1">SUMIFS(Tabela_Consulta_de_ACOMPH[Vaz_nat],Tabela_Consulta_de_ACOMPH[Data],AX$3,Tabela_Consulta_de_ACOMPH[Posto],$AP165)</f>
        <v>0</v>
      </c>
      <c r="AY165">
        <f ca="1">SUMIFS(Tabela_Consulta_de_ACOMPH[Vaz_nat],Tabela_Consulta_de_ACOMPH[Data],AY$3,Tabela_Consulta_de_ACOMPH[Posto],$AP165)</f>
        <v>0</v>
      </c>
      <c r="AZ165">
        <f ca="1">SUMIFS(Tabela_Consulta_de_ACOMPH[Vaz_nat],Tabela_Consulta_de_ACOMPH[Data],AZ$3,Tabela_Consulta_de_ACOMPH[Posto],$AP165)</f>
        <v>0</v>
      </c>
      <c r="BA165">
        <f ca="1">SUMIFS(Tabela_Consulta_de_ACOMPH[Vaz_nat],Tabela_Consulta_de_ACOMPH[Data],BA$3,Tabela_Consulta_de_ACOMPH[Posto],$AP165)</f>
        <v>0</v>
      </c>
      <c r="BB165">
        <f ca="1">SUMIFS(Tabela_Consulta_de_ACOMPH[Vaz_nat],Tabela_Consulta_de_ACOMPH[Data],BB$3,Tabela_Consulta_de_ACOMPH[Posto],$AP165)</f>
        <v>0</v>
      </c>
      <c r="BC165">
        <f ca="1">SUMIFS(Tabela_Consulta_de_ACOMPH[Vaz_nat],Tabela_Consulta_de_ACOMPH[Data],BC$3,Tabela_Consulta_de_ACOMPH[Posto],$AP165)</f>
        <v>0</v>
      </c>
      <c r="BE165">
        <v>162</v>
      </c>
      <c r="BG165">
        <f ca="1">SUMIFS(Tabela_Consulta_RDH[Column3],Tabela_Consulta_RDH[Column1],BG$3,Tabela_Consulta_RDH[Column2],$BE165)</f>
        <v>0</v>
      </c>
      <c r="BH165">
        <f ca="1">SUMIFS(Tabela_Consulta_RDH[Column3],Tabela_Consulta_RDH[Column1],BH$3,Tabela_Consulta_RDH[Column2],$BE165)</f>
        <v>0</v>
      </c>
      <c r="BI165">
        <f ca="1">SUMIFS(Tabela_Consulta_RDH[Column3],Tabela_Consulta_RDH[Column1],BI$3,Tabela_Consulta_RDH[Column2],$BE165)</f>
        <v>0</v>
      </c>
      <c r="BJ165">
        <f ca="1">SUMIFS(Tabela_Consulta_RDH[Column3],Tabela_Consulta_RDH[Column1],BJ$3,Tabela_Consulta_RDH[Column2],$BE165)</f>
        <v>0</v>
      </c>
      <c r="BK165">
        <f ca="1">SUMIFS(Tabela_Consulta_RDH[Column3],Tabela_Consulta_RDH[Column1],BK$3,Tabela_Consulta_RDH[Column2],$BE165)</f>
        <v>0</v>
      </c>
      <c r="BL165">
        <f ca="1">SUMIFS(Tabela_Consulta_RDH[Column3],Tabela_Consulta_RDH[Column1],BL$3,Tabela_Consulta_RDH[Column2],$BE165)</f>
        <v>0</v>
      </c>
      <c r="BM165">
        <f ca="1">SUMIFS(Tabela_Consulta_RDH[Column3],Tabela_Consulta_RDH[Column1],BM$3,Tabela_Consulta_RDH[Column2],$BE165)</f>
        <v>0</v>
      </c>
      <c r="BN165">
        <f ca="1">SUMIFS(Tabela_Consulta_RDH[Column3],Tabela_Consulta_RDH[Column1],BN$3,Tabela_Consulta_RDH[Column2],$BE165)</f>
        <v>0</v>
      </c>
      <c r="BO165">
        <f ca="1">SUMIFS(Tabela_Consulta_RDH[Column3],Tabela_Consulta_RDH[Column1],BO$3,Tabela_Consulta_RDH[Column2],$BE165)</f>
        <v>0</v>
      </c>
      <c r="BP165">
        <f ca="1">SUMIFS(Tabela_Consulta_RDH[Column3],Tabela_Consulta_RDH[Column1],BP$3,Tabela_Consulta_RDH[Column2],$BE165)</f>
        <v>0</v>
      </c>
      <c r="BQ165">
        <f ca="1">SUMIFS(Tabela_Consulta_RDH[Column3],Tabela_Consulta_RDH[Column1],BQ$3,Tabela_Consulta_RDH[Column2],$BE165)</f>
        <v>0</v>
      </c>
      <c r="BR165">
        <f ca="1">SUMIFS(Tabela_Consulta_RDH[Column3],Tabela_Consulta_RDH[Column1],BR$3,Tabela_Consulta_RDH[Column2],$BE165)</f>
        <v>0</v>
      </c>
    </row>
    <row r="166" spans="35:70" x14ac:dyDescent="0.25">
      <c r="AI166" s="406"/>
      <c r="AN166" s="406"/>
      <c r="AP166">
        <v>163</v>
      </c>
      <c r="AR166">
        <f ca="1">SUMIFS(Tabela_Consulta_de_ACOMPH[Vaz_nat],Tabela_Consulta_de_ACOMPH[Data],AR$3,Tabela_Consulta_de_ACOMPH[Posto],$AP166)</f>
        <v>0</v>
      </c>
      <c r="AS166">
        <f ca="1">SUMIFS(Tabela_Consulta_de_ACOMPH[Vaz_nat],Tabela_Consulta_de_ACOMPH[Data],AS$3,Tabela_Consulta_de_ACOMPH[Posto],$AP166)</f>
        <v>0</v>
      </c>
      <c r="AT166">
        <f ca="1">SUMIFS(Tabela_Consulta_de_ACOMPH[Vaz_nat],Tabela_Consulta_de_ACOMPH[Data],AT$3,Tabela_Consulta_de_ACOMPH[Posto],$AP166)</f>
        <v>0</v>
      </c>
      <c r="AU166">
        <f ca="1">SUMIFS(Tabela_Consulta_de_ACOMPH[Vaz_nat],Tabela_Consulta_de_ACOMPH[Data],AU$3,Tabela_Consulta_de_ACOMPH[Posto],$AP166)</f>
        <v>0</v>
      </c>
      <c r="AV166">
        <f ca="1">SUMIFS(Tabela_Consulta_de_ACOMPH[Vaz_nat],Tabela_Consulta_de_ACOMPH[Data],AV$3,Tabela_Consulta_de_ACOMPH[Posto],$AP166)</f>
        <v>0</v>
      </c>
      <c r="AW166">
        <f ca="1">SUMIFS(Tabela_Consulta_de_ACOMPH[Vaz_nat],Tabela_Consulta_de_ACOMPH[Data],AW$3,Tabela_Consulta_de_ACOMPH[Posto],$AP166)</f>
        <v>0</v>
      </c>
      <c r="AX166">
        <f ca="1">SUMIFS(Tabela_Consulta_de_ACOMPH[Vaz_nat],Tabela_Consulta_de_ACOMPH[Data],AX$3,Tabela_Consulta_de_ACOMPH[Posto],$AP166)</f>
        <v>0</v>
      </c>
      <c r="AY166">
        <f ca="1">SUMIFS(Tabela_Consulta_de_ACOMPH[Vaz_nat],Tabela_Consulta_de_ACOMPH[Data],AY$3,Tabela_Consulta_de_ACOMPH[Posto],$AP166)</f>
        <v>0</v>
      </c>
      <c r="AZ166">
        <f ca="1">SUMIFS(Tabela_Consulta_de_ACOMPH[Vaz_nat],Tabela_Consulta_de_ACOMPH[Data],AZ$3,Tabela_Consulta_de_ACOMPH[Posto],$AP166)</f>
        <v>0</v>
      </c>
      <c r="BA166">
        <f ca="1">SUMIFS(Tabela_Consulta_de_ACOMPH[Vaz_nat],Tabela_Consulta_de_ACOMPH[Data],BA$3,Tabela_Consulta_de_ACOMPH[Posto],$AP166)</f>
        <v>0</v>
      </c>
      <c r="BB166">
        <f ca="1">SUMIFS(Tabela_Consulta_de_ACOMPH[Vaz_nat],Tabela_Consulta_de_ACOMPH[Data],BB$3,Tabela_Consulta_de_ACOMPH[Posto],$AP166)</f>
        <v>0</v>
      </c>
      <c r="BC166">
        <f ca="1">SUMIFS(Tabela_Consulta_de_ACOMPH[Vaz_nat],Tabela_Consulta_de_ACOMPH[Data],BC$3,Tabela_Consulta_de_ACOMPH[Posto],$AP166)</f>
        <v>0</v>
      </c>
      <c r="BE166">
        <v>163</v>
      </c>
      <c r="BG166">
        <f ca="1">SUMIFS(Tabela_Consulta_RDH[Column3],Tabela_Consulta_RDH[Column1],BG$3,Tabela_Consulta_RDH[Column2],$BE166)</f>
        <v>0</v>
      </c>
      <c r="BH166">
        <f ca="1">SUMIFS(Tabela_Consulta_RDH[Column3],Tabela_Consulta_RDH[Column1],BH$3,Tabela_Consulta_RDH[Column2],$BE166)</f>
        <v>0</v>
      </c>
      <c r="BI166">
        <f ca="1">SUMIFS(Tabela_Consulta_RDH[Column3],Tabela_Consulta_RDH[Column1],BI$3,Tabela_Consulta_RDH[Column2],$BE166)</f>
        <v>0</v>
      </c>
      <c r="BJ166">
        <f ca="1">SUMIFS(Tabela_Consulta_RDH[Column3],Tabela_Consulta_RDH[Column1],BJ$3,Tabela_Consulta_RDH[Column2],$BE166)</f>
        <v>0</v>
      </c>
      <c r="BK166">
        <f ca="1">SUMIFS(Tabela_Consulta_RDH[Column3],Tabela_Consulta_RDH[Column1],BK$3,Tabela_Consulta_RDH[Column2],$BE166)</f>
        <v>0</v>
      </c>
      <c r="BL166">
        <f ca="1">SUMIFS(Tabela_Consulta_RDH[Column3],Tabela_Consulta_RDH[Column1],BL$3,Tabela_Consulta_RDH[Column2],$BE166)</f>
        <v>0</v>
      </c>
      <c r="BM166">
        <f ca="1">SUMIFS(Tabela_Consulta_RDH[Column3],Tabela_Consulta_RDH[Column1],BM$3,Tabela_Consulta_RDH[Column2],$BE166)</f>
        <v>0</v>
      </c>
      <c r="BN166">
        <f ca="1">SUMIFS(Tabela_Consulta_RDH[Column3],Tabela_Consulta_RDH[Column1],BN$3,Tabela_Consulta_RDH[Column2],$BE166)</f>
        <v>0</v>
      </c>
      <c r="BO166">
        <f ca="1">SUMIFS(Tabela_Consulta_RDH[Column3],Tabela_Consulta_RDH[Column1],BO$3,Tabela_Consulta_RDH[Column2],$BE166)</f>
        <v>0</v>
      </c>
      <c r="BP166">
        <f ca="1">SUMIFS(Tabela_Consulta_RDH[Column3],Tabela_Consulta_RDH[Column1],BP$3,Tabela_Consulta_RDH[Column2],$BE166)</f>
        <v>0</v>
      </c>
      <c r="BQ166">
        <f ca="1">SUMIFS(Tabela_Consulta_RDH[Column3],Tabela_Consulta_RDH[Column1],BQ$3,Tabela_Consulta_RDH[Column2],$BE166)</f>
        <v>0</v>
      </c>
      <c r="BR166">
        <f ca="1">SUMIFS(Tabela_Consulta_RDH[Column3],Tabela_Consulta_RDH[Column1],BR$3,Tabela_Consulta_RDH[Column2],$BE166)</f>
        <v>0</v>
      </c>
    </row>
    <row r="167" spans="35:70" x14ac:dyDescent="0.25">
      <c r="AI167" s="406"/>
      <c r="AN167" s="406"/>
      <c r="AP167">
        <v>164</v>
      </c>
      <c r="AR167">
        <f ca="1">SUMIFS(Tabela_Consulta_de_ACOMPH[Vaz_nat],Tabela_Consulta_de_ACOMPH[Data],AR$3,Tabela_Consulta_de_ACOMPH[Posto],$AP167)</f>
        <v>0</v>
      </c>
      <c r="AS167">
        <f ca="1">SUMIFS(Tabela_Consulta_de_ACOMPH[Vaz_nat],Tabela_Consulta_de_ACOMPH[Data],AS$3,Tabela_Consulta_de_ACOMPH[Posto],$AP167)</f>
        <v>0</v>
      </c>
      <c r="AT167">
        <f ca="1">SUMIFS(Tabela_Consulta_de_ACOMPH[Vaz_nat],Tabela_Consulta_de_ACOMPH[Data],AT$3,Tabela_Consulta_de_ACOMPH[Posto],$AP167)</f>
        <v>0</v>
      </c>
      <c r="AU167">
        <f ca="1">SUMIFS(Tabela_Consulta_de_ACOMPH[Vaz_nat],Tabela_Consulta_de_ACOMPH[Data],AU$3,Tabela_Consulta_de_ACOMPH[Posto],$AP167)</f>
        <v>0</v>
      </c>
      <c r="AV167">
        <f ca="1">SUMIFS(Tabela_Consulta_de_ACOMPH[Vaz_nat],Tabela_Consulta_de_ACOMPH[Data],AV$3,Tabela_Consulta_de_ACOMPH[Posto],$AP167)</f>
        <v>0</v>
      </c>
      <c r="AW167">
        <f ca="1">SUMIFS(Tabela_Consulta_de_ACOMPH[Vaz_nat],Tabela_Consulta_de_ACOMPH[Data],AW$3,Tabela_Consulta_de_ACOMPH[Posto],$AP167)</f>
        <v>0</v>
      </c>
      <c r="AX167">
        <f ca="1">SUMIFS(Tabela_Consulta_de_ACOMPH[Vaz_nat],Tabela_Consulta_de_ACOMPH[Data],AX$3,Tabela_Consulta_de_ACOMPH[Posto],$AP167)</f>
        <v>0</v>
      </c>
      <c r="AY167">
        <f ca="1">SUMIFS(Tabela_Consulta_de_ACOMPH[Vaz_nat],Tabela_Consulta_de_ACOMPH[Data],AY$3,Tabela_Consulta_de_ACOMPH[Posto],$AP167)</f>
        <v>0</v>
      </c>
      <c r="AZ167">
        <f ca="1">SUMIFS(Tabela_Consulta_de_ACOMPH[Vaz_nat],Tabela_Consulta_de_ACOMPH[Data],AZ$3,Tabela_Consulta_de_ACOMPH[Posto],$AP167)</f>
        <v>0</v>
      </c>
      <c r="BA167">
        <f ca="1">SUMIFS(Tabela_Consulta_de_ACOMPH[Vaz_nat],Tabela_Consulta_de_ACOMPH[Data],BA$3,Tabela_Consulta_de_ACOMPH[Posto],$AP167)</f>
        <v>0</v>
      </c>
      <c r="BB167">
        <f ca="1">SUMIFS(Tabela_Consulta_de_ACOMPH[Vaz_nat],Tabela_Consulta_de_ACOMPH[Data],BB$3,Tabela_Consulta_de_ACOMPH[Posto],$AP167)</f>
        <v>0</v>
      </c>
      <c r="BC167">
        <f ca="1">SUMIFS(Tabela_Consulta_de_ACOMPH[Vaz_nat],Tabela_Consulta_de_ACOMPH[Data],BC$3,Tabela_Consulta_de_ACOMPH[Posto],$AP167)</f>
        <v>0</v>
      </c>
      <c r="BE167">
        <v>164</v>
      </c>
      <c r="BG167">
        <f ca="1">SUMIFS(Tabela_Consulta_RDH[Column3],Tabela_Consulta_RDH[Column1],BG$3,Tabela_Consulta_RDH[Column2],$BE167)</f>
        <v>0</v>
      </c>
      <c r="BH167">
        <f ca="1">SUMIFS(Tabela_Consulta_RDH[Column3],Tabela_Consulta_RDH[Column1],BH$3,Tabela_Consulta_RDH[Column2],$BE167)</f>
        <v>0</v>
      </c>
      <c r="BI167">
        <f ca="1">SUMIFS(Tabela_Consulta_RDH[Column3],Tabela_Consulta_RDH[Column1],BI$3,Tabela_Consulta_RDH[Column2],$BE167)</f>
        <v>0</v>
      </c>
      <c r="BJ167">
        <f ca="1">SUMIFS(Tabela_Consulta_RDH[Column3],Tabela_Consulta_RDH[Column1],BJ$3,Tabela_Consulta_RDH[Column2],$BE167)</f>
        <v>0</v>
      </c>
      <c r="BK167">
        <f ca="1">SUMIFS(Tabela_Consulta_RDH[Column3],Tabela_Consulta_RDH[Column1],BK$3,Tabela_Consulta_RDH[Column2],$BE167)</f>
        <v>0</v>
      </c>
      <c r="BL167">
        <f ca="1">SUMIFS(Tabela_Consulta_RDH[Column3],Tabela_Consulta_RDH[Column1],BL$3,Tabela_Consulta_RDH[Column2],$BE167)</f>
        <v>0</v>
      </c>
      <c r="BM167">
        <f ca="1">SUMIFS(Tabela_Consulta_RDH[Column3],Tabela_Consulta_RDH[Column1],BM$3,Tabela_Consulta_RDH[Column2],$BE167)</f>
        <v>0</v>
      </c>
      <c r="BN167">
        <f ca="1">SUMIFS(Tabela_Consulta_RDH[Column3],Tabela_Consulta_RDH[Column1],BN$3,Tabela_Consulta_RDH[Column2],$BE167)</f>
        <v>0</v>
      </c>
      <c r="BO167">
        <f ca="1">SUMIFS(Tabela_Consulta_RDH[Column3],Tabela_Consulta_RDH[Column1],BO$3,Tabela_Consulta_RDH[Column2],$BE167)</f>
        <v>0</v>
      </c>
      <c r="BP167">
        <f ca="1">SUMIFS(Tabela_Consulta_RDH[Column3],Tabela_Consulta_RDH[Column1],BP$3,Tabela_Consulta_RDH[Column2],$BE167)</f>
        <v>0</v>
      </c>
      <c r="BQ167">
        <f ca="1">SUMIFS(Tabela_Consulta_RDH[Column3],Tabela_Consulta_RDH[Column1],BQ$3,Tabela_Consulta_RDH[Column2],$BE167)</f>
        <v>0</v>
      </c>
      <c r="BR167">
        <f ca="1">SUMIFS(Tabela_Consulta_RDH[Column3],Tabela_Consulta_RDH[Column1],BR$3,Tabela_Consulta_RDH[Column2],$BE167)</f>
        <v>0</v>
      </c>
    </row>
    <row r="168" spans="35:70" x14ac:dyDescent="0.25">
      <c r="AI168" s="406"/>
      <c r="AN168" s="406"/>
      <c r="AP168">
        <v>165</v>
      </c>
      <c r="AR168">
        <f ca="1">SUMIFS(Tabela_Consulta_de_ACOMPH[Vaz_nat],Tabela_Consulta_de_ACOMPH[Data],AR$3,Tabela_Consulta_de_ACOMPH[Posto],$AP168)</f>
        <v>0</v>
      </c>
      <c r="AS168">
        <f ca="1">SUMIFS(Tabela_Consulta_de_ACOMPH[Vaz_nat],Tabela_Consulta_de_ACOMPH[Data],AS$3,Tabela_Consulta_de_ACOMPH[Posto],$AP168)</f>
        <v>0</v>
      </c>
      <c r="AT168">
        <f ca="1">SUMIFS(Tabela_Consulta_de_ACOMPH[Vaz_nat],Tabela_Consulta_de_ACOMPH[Data],AT$3,Tabela_Consulta_de_ACOMPH[Posto],$AP168)</f>
        <v>0</v>
      </c>
      <c r="AU168">
        <f ca="1">SUMIFS(Tabela_Consulta_de_ACOMPH[Vaz_nat],Tabela_Consulta_de_ACOMPH[Data],AU$3,Tabela_Consulta_de_ACOMPH[Posto],$AP168)</f>
        <v>0</v>
      </c>
      <c r="AV168">
        <f ca="1">SUMIFS(Tabela_Consulta_de_ACOMPH[Vaz_nat],Tabela_Consulta_de_ACOMPH[Data],AV$3,Tabela_Consulta_de_ACOMPH[Posto],$AP168)</f>
        <v>0</v>
      </c>
      <c r="AW168">
        <f ca="1">SUMIFS(Tabela_Consulta_de_ACOMPH[Vaz_nat],Tabela_Consulta_de_ACOMPH[Data],AW$3,Tabela_Consulta_de_ACOMPH[Posto],$AP168)</f>
        <v>0</v>
      </c>
      <c r="AX168">
        <f ca="1">SUMIFS(Tabela_Consulta_de_ACOMPH[Vaz_nat],Tabela_Consulta_de_ACOMPH[Data],AX$3,Tabela_Consulta_de_ACOMPH[Posto],$AP168)</f>
        <v>0</v>
      </c>
      <c r="AY168">
        <f ca="1">SUMIFS(Tabela_Consulta_de_ACOMPH[Vaz_nat],Tabela_Consulta_de_ACOMPH[Data],AY$3,Tabela_Consulta_de_ACOMPH[Posto],$AP168)</f>
        <v>0</v>
      </c>
      <c r="AZ168">
        <f ca="1">SUMIFS(Tabela_Consulta_de_ACOMPH[Vaz_nat],Tabela_Consulta_de_ACOMPH[Data],AZ$3,Tabela_Consulta_de_ACOMPH[Posto],$AP168)</f>
        <v>0</v>
      </c>
      <c r="BA168">
        <f ca="1">SUMIFS(Tabela_Consulta_de_ACOMPH[Vaz_nat],Tabela_Consulta_de_ACOMPH[Data],BA$3,Tabela_Consulta_de_ACOMPH[Posto],$AP168)</f>
        <v>0</v>
      </c>
      <c r="BB168">
        <f ca="1">SUMIFS(Tabela_Consulta_de_ACOMPH[Vaz_nat],Tabela_Consulta_de_ACOMPH[Data],BB$3,Tabela_Consulta_de_ACOMPH[Posto],$AP168)</f>
        <v>0</v>
      </c>
      <c r="BC168">
        <f ca="1">SUMIFS(Tabela_Consulta_de_ACOMPH[Vaz_nat],Tabela_Consulta_de_ACOMPH[Data],BC$3,Tabela_Consulta_de_ACOMPH[Posto],$AP168)</f>
        <v>0</v>
      </c>
      <c r="BE168">
        <v>165</v>
      </c>
      <c r="BG168">
        <f ca="1">SUMIFS(Tabela_Consulta_RDH[Column3],Tabela_Consulta_RDH[Column1],BG$3,Tabela_Consulta_RDH[Column2],$BE168)</f>
        <v>0</v>
      </c>
      <c r="BH168">
        <f ca="1">SUMIFS(Tabela_Consulta_RDH[Column3],Tabela_Consulta_RDH[Column1],BH$3,Tabela_Consulta_RDH[Column2],$BE168)</f>
        <v>0</v>
      </c>
      <c r="BI168">
        <f ca="1">SUMIFS(Tabela_Consulta_RDH[Column3],Tabela_Consulta_RDH[Column1],BI$3,Tabela_Consulta_RDH[Column2],$BE168)</f>
        <v>0</v>
      </c>
      <c r="BJ168">
        <f ca="1">SUMIFS(Tabela_Consulta_RDH[Column3],Tabela_Consulta_RDH[Column1],BJ$3,Tabela_Consulta_RDH[Column2],$BE168)</f>
        <v>0</v>
      </c>
      <c r="BK168">
        <f ca="1">SUMIFS(Tabela_Consulta_RDH[Column3],Tabela_Consulta_RDH[Column1],BK$3,Tabela_Consulta_RDH[Column2],$BE168)</f>
        <v>0</v>
      </c>
      <c r="BL168">
        <f ca="1">SUMIFS(Tabela_Consulta_RDH[Column3],Tabela_Consulta_RDH[Column1],BL$3,Tabela_Consulta_RDH[Column2],$BE168)</f>
        <v>0</v>
      </c>
      <c r="BM168">
        <f ca="1">SUMIFS(Tabela_Consulta_RDH[Column3],Tabela_Consulta_RDH[Column1],BM$3,Tabela_Consulta_RDH[Column2],$BE168)</f>
        <v>0</v>
      </c>
      <c r="BN168">
        <f ca="1">SUMIFS(Tabela_Consulta_RDH[Column3],Tabela_Consulta_RDH[Column1],BN$3,Tabela_Consulta_RDH[Column2],$BE168)</f>
        <v>0</v>
      </c>
      <c r="BO168">
        <f ca="1">SUMIFS(Tabela_Consulta_RDH[Column3],Tabela_Consulta_RDH[Column1],BO$3,Tabela_Consulta_RDH[Column2],$BE168)</f>
        <v>0</v>
      </c>
      <c r="BP168">
        <f ca="1">SUMIFS(Tabela_Consulta_RDH[Column3],Tabela_Consulta_RDH[Column1],BP$3,Tabela_Consulta_RDH[Column2],$BE168)</f>
        <v>0</v>
      </c>
      <c r="BQ168">
        <f ca="1">SUMIFS(Tabela_Consulta_RDH[Column3],Tabela_Consulta_RDH[Column1],BQ$3,Tabela_Consulta_RDH[Column2],$BE168)</f>
        <v>0</v>
      </c>
      <c r="BR168">
        <f ca="1">SUMIFS(Tabela_Consulta_RDH[Column3],Tabela_Consulta_RDH[Column1],BR$3,Tabela_Consulta_RDH[Column2],$BE168)</f>
        <v>0</v>
      </c>
    </row>
    <row r="169" spans="35:70" x14ac:dyDescent="0.25">
      <c r="AI169" s="406"/>
      <c r="AN169" s="406"/>
      <c r="AP169">
        <v>166</v>
      </c>
      <c r="AR169">
        <f ca="1">SUMIFS(Tabela_Consulta_de_ACOMPH[Vaz_nat],Tabela_Consulta_de_ACOMPH[Data],AR$3,Tabela_Consulta_de_ACOMPH[Posto],$AP169)</f>
        <v>0</v>
      </c>
      <c r="AS169">
        <f ca="1">SUMIFS(Tabela_Consulta_de_ACOMPH[Vaz_nat],Tabela_Consulta_de_ACOMPH[Data],AS$3,Tabela_Consulta_de_ACOMPH[Posto],$AP169)</f>
        <v>0</v>
      </c>
      <c r="AT169">
        <f ca="1">SUMIFS(Tabela_Consulta_de_ACOMPH[Vaz_nat],Tabela_Consulta_de_ACOMPH[Data],AT$3,Tabela_Consulta_de_ACOMPH[Posto],$AP169)</f>
        <v>0</v>
      </c>
      <c r="AU169">
        <f ca="1">SUMIFS(Tabela_Consulta_de_ACOMPH[Vaz_nat],Tabela_Consulta_de_ACOMPH[Data],AU$3,Tabela_Consulta_de_ACOMPH[Posto],$AP169)</f>
        <v>0</v>
      </c>
      <c r="AV169">
        <f ca="1">SUMIFS(Tabela_Consulta_de_ACOMPH[Vaz_nat],Tabela_Consulta_de_ACOMPH[Data],AV$3,Tabela_Consulta_de_ACOMPH[Posto],$AP169)</f>
        <v>0</v>
      </c>
      <c r="AW169">
        <f ca="1">SUMIFS(Tabela_Consulta_de_ACOMPH[Vaz_nat],Tabela_Consulta_de_ACOMPH[Data],AW$3,Tabela_Consulta_de_ACOMPH[Posto],$AP169)</f>
        <v>0</v>
      </c>
      <c r="AX169">
        <f ca="1">SUMIFS(Tabela_Consulta_de_ACOMPH[Vaz_nat],Tabela_Consulta_de_ACOMPH[Data],AX$3,Tabela_Consulta_de_ACOMPH[Posto],$AP169)</f>
        <v>0</v>
      </c>
      <c r="AY169">
        <f ca="1">SUMIFS(Tabela_Consulta_de_ACOMPH[Vaz_nat],Tabela_Consulta_de_ACOMPH[Data],AY$3,Tabela_Consulta_de_ACOMPH[Posto],$AP169)</f>
        <v>0</v>
      </c>
      <c r="AZ169">
        <f ca="1">SUMIFS(Tabela_Consulta_de_ACOMPH[Vaz_nat],Tabela_Consulta_de_ACOMPH[Data],AZ$3,Tabela_Consulta_de_ACOMPH[Posto],$AP169)</f>
        <v>0</v>
      </c>
      <c r="BA169">
        <f ca="1">SUMIFS(Tabela_Consulta_de_ACOMPH[Vaz_nat],Tabela_Consulta_de_ACOMPH[Data],BA$3,Tabela_Consulta_de_ACOMPH[Posto],$AP169)</f>
        <v>0</v>
      </c>
      <c r="BB169">
        <f ca="1">SUMIFS(Tabela_Consulta_de_ACOMPH[Vaz_nat],Tabela_Consulta_de_ACOMPH[Data],BB$3,Tabela_Consulta_de_ACOMPH[Posto],$AP169)</f>
        <v>0</v>
      </c>
      <c r="BC169">
        <f ca="1">SUMIFS(Tabela_Consulta_de_ACOMPH[Vaz_nat],Tabela_Consulta_de_ACOMPH[Data],BC$3,Tabela_Consulta_de_ACOMPH[Posto],$AP169)</f>
        <v>0</v>
      </c>
      <c r="BE169">
        <v>166</v>
      </c>
      <c r="BG169">
        <f ca="1">SUMIFS(Tabela_Consulta_RDH[Column3],Tabela_Consulta_RDH[Column1],BG$3,Tabela_Consulta_RDH[Column2],$BE169)</f>
        <v>0</v>
      </c>
      <c r="BH169">
        <f ca="1">SUMIFS(Tabela_Consulta_RDH[Column3],Tabela_Consulta_RDH[Column1],BH$3,Tabela_Consulta_RDH[Column2],$BE169)</f>
        <v>0</v>
      </c>
      <c r="BI169">
        <f ca="1">SUMIFS(Tabela_Consulta_RDH[Column3],Tabela_Consulta_RDH[Column1],BI$3,Tabela_Consulta_RDH[Column2],$BE169)</f>
        <v>0</v>
      </c>
      <c r="BJ169">
        <f ca="1">SUMIFS(Tabela_Consulta_RDH[Column3],Tabela_Consulta_RDH[Column1],BJ$3,Tabela_Consulta_RDH[Column2],$BE169)</f>
        <v>0</v>
      </c>
      <c r="BK169">
        <f ca="1">SUMIFS(Tabela_Consulta_RDH[Column3],Tabela_Consulta_RDH[Column1],BK$3,Tabela_Consulta_RDH[Column2],$BE169)</f>
        <v>0</v>
      </c>
      <c r="BL169">
        <f ca="1">SUMIFS(Tabela_Consulta_RDH[Column3],Tabela_Consulta_RDH[Column1],BL$3,Tabela_Consulta_RDH[Column2],$BE169)</f>
        <v>0</v>
      </c>
      <c r="BM169">
        <f ca="1">SUMIFS(Tabela_Consulta_RDH[Column3],Tabela_Consulta_RDH[Column1],BM$3,Tabela_Consulta_RDH[Column2],$BE169)</f>
        <v>0</v>
      </c>
      <c r="BN169">
        <f ca="1">SUMIFS(Tabela_Consulta_RDH[Column3],Tabela_Consulta_RDH[Column1],BN$3,Tabela_Consulta_RDH[Column2],$BE169)</f>
        <v>0</v>
      </c>
      <c r="BO169">
        <f ca="1">SUMIFS(Tabela_Consulta_RDH[Column3],Tabela_Consulta_RDH[Column1],BO$3,Tabela_Consulta_RDH[Column2],$BE169)</f>
        <v>0</v>
      </c>
      <c r="BP169">
        <f ca="1">SUMIFS(Tabela_Consulta_RDH[Column3],Tabela_Consulta_RDH[Column1],BP$3,Tabela_Consulta_RDH[Column2],$BE169)</f>
        <v>0</v>
      </c>
      <c r="BQ169">
        <f ca="1">SUMIFS(Tabela_Consulta_RDH[Column3],Tabela_Consulta_RDH[Column1],BQ$3,Tabela_Consulta_RDH[Column2],$BE169)</f>
        <v>0</v>
      </c>
      <c r="BR169">
        <f ca="1">SUMIFS(Tabela_Consulta_RDH[Column3],Tabela_Consulta_RDH[Column1],BR$3,Tabela_Consulta_RDH[Column2],$BE169)</f>
        <v>0</v>
      </c>
    </row>
    <row r="170" spans="35:70" x14ac:dyDescent="0.25">
      <c r="AI170" s="406"/>
      <c r="AN170" s="406"/>
      <c r="AP170">
        <v>167</v>
      </c>
      <c r="AR170">
        <f ca="1">SUMIFS(Tabela_Consulta_de_ACOMPH[Vaz_nat],Tabela_Consulta_de_ACOMPH[Data],AR$3,Tabela_Consulta_de_ACOMPH[Posto],$AP170)</f>
        <v>0</v>
      </c>
      <c r="AS170">
        <f ca="1">SUMIFS(Tabela_Consulta_de_ACOMPH[Vaz_nat],Tabela_Consulta_de_ACOMPH[Data],AS$3,Tabela_Consulta_de_ACOMPH[Posto],$AP170)</f>
        <v>0</v>
      </c>
      <c r="AT170">
        <f ca="1">SUMIFS(Tabela_Consulta_de_ACOMPH[Vaz_nat],Tabela_Consulta_de_ACOMPH[Data],AT$3,Tabela_Consulta_de_ACOMPH[Posto],$AP170)</f>
        <v>0</v>
      </c>
      <c r="AU170">
        <f ca="1">SUMIFS(Tabela_Consulta_de_ACOMPH[Vaz_nat],Tabela_Consulta_de_ACOMPH[Data],AU$3,Tabela_Consulta_de_ACOMPH[Posto],$AP170)</f>
        <v>0</v>
      </c>
      <c r="AV170">
        <f ca="1">SUMIFS(Tabela_Consulta_de_ACOMPH[Vaz_nat],Tabela_Consulta_de_ACOMPH[Data],AV$3,Tabela_Consulta_de_ACOMPH[Posto],$AP170)</f>
        <v>0</v>
      </c>
      <c r="AW170">
        <f ca="1">SUMIFS(Tabela_Consulta_de_ACOMPH[Vaz_nat],Tabela_Consulta_de_ACOMPH[Data],AW$3,Tabela_Consulta_de_ACOMPH[Posto],$AP170)</f>
        <v>0</v>
      </c>
      <c r="AX170">
        <f ca="1">SUMIFS(Tabela_Consulta_de_ACOMPH[Vaz_nat],Tabela_Consulta_de_ACOMPH[Data],AX$3,Tabela_Consulta_de_ACOMPH[Posto],$AP170)</f>
        <v>0</v>
      </c>
      <c r="AY170">
        <f ca="1">SUMIFS(Tabela_Consulta_de_ACOMPH[Vaz_nat],Tabela_Consulta_de_ACOMPH[Data],AY$3,Tabela_Consulta_de_ACOMPH[Posto],$AP170)</f>
        <v>0</v>
      </c>
      <c r="AZ170">
        <f ca="1">SUMIFS(Tabela_Consulta_de_ACOMPH[Vaz_nat],Tabela_Consulta_de_ACOMPH[Data],AZ$3,Tabela_Consulta_de_ACOMPH[Posto],$AP170)</f>
        <v>0</v>
      </c>
      <c r="BA170">
        <f ca="1">SUMIFS(Tabela_Consulta_de_ACOMPH[Vaz_nat],Tabela_Consulta_de_ACOMPH[Data],BA$3,Tabela_Consulta_de_ACOMPH[Posto],$AP170)</f>
        <v>0</v>
      </c>
      <c r="BB170">
        <f ca="1">SUMIFS(Tabela_Consulta_de_ACOMPH[Vaz_nat],Tabela_Consulta_de_ACOMPH[Data],BB$3,Tabela_Consulta_de_ACOMPH[Posto],$AP170)</f>
        <v>0</v>
      </c>
      <c r="BC170">
        <f ca="1">SUMIFS(Tabela_Consulta_de_ACOMPH[Vaz_nat],Tabela_Consulta_de_ACOMPH[Data],BC$3,Tabela_Consulta_de_ACOMPH[Posto],$AP170)</f>
        <v>0</v>
      </c>
      <c r="BE170">
        <v>167</v>
      </c>
      <c r="BG170">
        <f ca="1">SUMIFS(Tabela_Consulta_RDH[Column3],Tabela_Consulta_RDH[Column1],BG$3,Tabela_Consulta_RDH[Column2],$BE170)</f>
        <v>0</v>
      </c>
      <c r="BH170">
        <f ca="1">SUMIFS(Tabela_Consulta_RDH[Column3],Tabela_Consulta_RDH[Column1],BH$3,Tabela_Consulta_RDH[Column2],$BE170)</f>
        <v>0</v>
      </c>
      <c r="BI170">
        <f ca="1">SUMIFS(Tabela_Consulta_RDH[Column3],Tabela_Consulta_RDH[Column1],BI$3,Tabela_Consulta_RDH[Column2],$BE170)</f>
        <v>0</v>
      </c>
      <c r="BJ170">
        <f ca="1">SUMIFS(Tabela_Consulta_RDH[Column3],Tabela_Consulta_RDH[Column1],BJ$3,Tabela_Consulta_RDH[Column2],$BE170)</f>
        <v>0</v>
      </c>
      <c r="BK170">
        <f ca="1">SUMIFS(Tabela_Consulta_RDH[Column3],Tabela_Consulta_RDH[Column1],BK$3,Tabela_Consulta_RDH[Column2],$BE170)</f>
        <v>0</v>
      </c>
      <c r="BL170">
        <f ca="1">SUMIFS(Tabela_Consulta_RDH[Column3],Tabela_Consulta_RDH[Column1],BL$3,Tabela_Consulta_RDH[Column2],$BE170)</f>
        <v>0</v>
      </c>
      <c r="BM170">
        <f ca="1">SUMIFS(Tabela_Consulta_RDH[Column3],Tabela_Consulta_RDH[Column1],BM$3,Tabela_Consulta_RDH[Column2],$BE170)</f>
        <v>0</v>
      </c>
      <c r="BN170">
        <f ca="1">SUMIFS(Tabela_Consulta_RDH[Column3],Tabela_Consulta_RDH[Column1],BN$3,Tabela_Consulta_RDH[Column2],$BE170)</f>
        <v>0</v>
      </c>
      <c r="BO170">
        <f ca="1">SUMIFS(Tabela_Consulta_RDH[Column3],Tabela_Consulta_RDH[Column1],BO$3,Tabela_Consulta_RDH[Column2],$BE170)</f>
        <v>0</v>
      </c>
      <c r="BP170">
        <f ca="1">SUMIFS(Tabela_Consulta_RDH[Column3],Tabela_Consulta_RDH[Column1],BP$3,Tabela_Consulta_RDH[Column2],$BE170)</f>
        <v>0</v>
      </c>
      <c r="BQ170">
        <f ca="1">SUMIFS(Tabela_Consulta_RDH[Column3],Tabela_Consulta_RDH[Column1],BQ$3,Tabela_Consulta_RDH[Column2],$BE170)</f>
        <v>0</v>
      </c>
      <c r="BR170">
        <f ca="1">SUMIFS(Tabela_Consulta_RDH[Column3],Tabela_Consulta_RDH[Column1],BR$3,Tabela_Consulta_RDH[Column2],$BE170)</f>
        <v>0</v>
      </c>
    </row>
    <row r="171" spans="35:70" x14ac:dyDescent="0.25">
      <c r="AI171" s="406"/>
      <c r="AN171" s="406"/>
      <c r="AP171">
        <v>168</v>
      </c>
      <c r="AR171">
        <f ca="1">SUMIFS(Tabela_Consulta_de_ACOMPH[Vaz_nat],Tabela_Consulta_de_ACOMPH[Data],AR$3,Tabela_Consulta_de_ACOMPH[Posto],$AP171)</f>
        <v>0</v>
      </c>
      <c r="AS171">
        <f ca="1">SUMIFS(Tabela_Consulta_de_ACOMPH[Vaz_nat],Tabela_Consulta_de_ACOMPH[Data],AS$3,Tabela_Consulta_de_ACOMPH[Posto],$AP171)</f>
        <v>0</v>
      </c>
      <c r="AT171">
        <f ca="1">SUMIFS(Tabela_Consulta_de_ACOMPH[Vaz_nat],Tabela_Consulta_de_ACOMPH[Data],AT$3,Tabela_Consulta_de_ACOMPH[Posto],$AP171)</f>
        <v>0</v>
      </c>
      <c r="AU171">
        <f ca="1">SUMIFS(Tabela_Consulta_de_ACOMPH[Vaz_nat],Tabela_Consulta_de_ACOMPH[Data],AU$3,Tabela_Consulta_de_ACOMPH[Posto],$AP171)</f>
        <v>0</v>
      </c>
      <c r="AV171">
        <f ca="1">SUMIFS(Tabela_Consulta_de_ACOMPH[Vaz_nat],Tabela_Consulta_de_ACOMPH[Data],AV$3,Tabela_Consulta_de_ACOMPH[Posto],$AP171)</f>
        <v>0</v>
      </c>
      <c r="AW171">
        <f ca="1">SUMIFS(Tabela_Consulta_de_ACOMPH[Vaz_nat],Tabela_Consulta_de_ACOMPH[Data],AW$3,Tabela_Consulta_de_ACOMPH[Posto],$AP171)</f>
        <v>0</v>
      </c>
      <c r="AX171">
        <f ca="1">SUMIFS(Tabela_Consulta_de_ACOMPH[Vaz_nat],Tabela_Consulta_de_ACOMPH[Data],AX$3,Tabela_Consulta_de_ACOMPH[Posto],$AP171)</f>
        <v>0</v>
      </c>
      <c r="AY171">
        <f ca="1">SUMIFS(Tabela_Consulta_de_ACOMPH[Vaz_nat],Tabela_Consulta_de_ACOMPH[Data],AY$3,Tabela_Consulta_de_ACOMPH[Posto],$AP171)</f>
        <v>0</v>
      </c>
      <c r="AZ171">
        <f ca="1">SUMIFS(Tabela_Consulta_de_ACOMPH[Vaz_nat],Tabela_Consulta_de_ACOMPH[Data],AZ$3,Tabela_Consulta_de_ACOMPH[Posto],$AP171)</f>
        <v>0</v>
      </c>
      <c r="BA171">
        <f ca="1">SUMIFS(Tabela_Consulta_de_ACOMPH[Vaz_nat],Tabela_Consulta_de_ACOMPH[Data],BA$3,Tabela_Consulta_de_ACOMPH[Posto],$AP171)</f>
        <v>0</v>
      </c>
      <c r="BB171">
        <f ca="1">SUMIFS(Tabela_Consulta_de_ACOMPH[Vaz_nat],Tabela_Consulta_de_ACOMPH[Data],BB$3,Tabela_Consulta_de_ACOMPH[Posto],$AP171)</f>
        <v>0</v>
      </c>
      <c r="BC171">
        <f ca="1">SUMIFS(Tabela_Consulta_de_ACOMPH[Vaz_nat],Tabela_Consulta_de_ACOMPH[Data],BC$3,Tabela_Consulta_de_ACOMPH[Posto],$AP171)</f>
        <v>0</v>
      </c>
      <c r="BE171">
        <v>168</v>
      </c>
      <c r="BG171">
        <f ca="1">SUMIFS(Tabela_Consulta_RDH[Column3],Tabela_Consulta_RDH[Column1],BG$3,Tabela_Consulta_RDH[Column2],$BE171)</f>
        <v>0</v>
      </c>
      <c r="BH171">
        <f ca="1">SUMIFS(Tabela_Consulta_RDH[Column3],Tabela_Consulta_RDH[Column1],BH$3,Tabela_Consulta_RDH[Column2],$BE171)</f>
        <v>0</v>
      </c>
      <c r="BI171">
        <f ca="1">SUMIFS(Tabela_Consulta_RDH[Column3],Tabela_Consulta_RDH[Column1],BI$3,Tabela_Consulta_RDH[Column2],$BE171)</f>
        <v>0</v>
      </c>
      <c r="BJ171">
        <f ca="1">SUMIFS(Tabela_Consulta_RDH[Column3],Tabela_Consulta_RDH[Column1],BJ$3,Tabela_Consulta_RDH[Column2],$BE171)</f>
        <v>0</v>
      </c>
      <c r="BK171">
        <f ca="1">SUMIFS(Tabela_Consulta_RDH[Column3],Tabela_Consulta_RDH[Column1],BK$3,Tabela_Consulta_RDH[Column2],$BE171)</f>
        <v>0</v>
      </c>
      <c r="BL171">
        <f ca="1">SUMIFS(Tabela_Consulta_RDH[Column3],Tabela_Consulta_RDH[Column1],BL$3,Tabela_Consulta_RDH[Column2],$BE171)</f>
        <v>0</v>
      </c>
      <c r="BM171">
        <f ca="1">SUMIFS(Tabela_Consulta_RDH[Column3],Tabela_Consulta_RDH[Column1],BM$3,Tabela_Consulta_RDH[Column2],$BE171)</f>
        <v>0</v>
      </c>
      <c r="BN171">
        <f ca="1">SUMIFS(Tabela_Consulta_RDH[Column3],Tabela_Consulta_RDH[Column1],BN$3,Tabela_Consulta_RDH[Column2],$BE171)</f>
        <v>0</v>
      </c>
      <c r="BO171">
        <f ca="1">SUMIFS(Tabela_Consulta_RDH[Column3],Tabela_Consulta_RDH[Column1],BO$3,Tabela_Consulta_RDH[Column2],$BE171)</f>
        <v>0</v>
      </c>
      <c r="BP171">
        <f ca="1">SUMIFS(Tabela_Consulta_RDH[Column3],Tabela_Consulta_RDH[Column1],BP$3,Tabela_Consulta_RDH[Column2],$BE171)</f>
        <v>0</v>
      </c>
      <c r="BQ171">
        <f ca="1">SUMIFS(Tabela_Consulta_RDH[Column3],Tabela_Consulta_RDH[Column1],BQ$3,Tabela_Consulta_RDH[Column2],$BE171)</f>
        <v>0</v>
      </c>
      <c r="BR171">
        <f ca="1">SUMIFS(Tabela_Consulta_RDH[Column3],Tabela_Consulta_RDH[Column1],BR$3,Tabela_Consulta_RDH[Column2],$BE171)</f>
        <v>0</v>
      </c>
    </row>
    <row r="172" spans="35:70" x14ac:dyDescent="0.25">
      <c r="AI172" s="406"/>
      <c r="AN172" s="406"/>
      <c r="AP172">
        <v>169</v>
      </c>
      <c r="AR172">
        <f ca="1">SUMIFS(Tabela_Consulta_de_ACOMPH[Vaz_nat],Tabela_Consulta_de_ACOMPH[Data],AR$3,Tabela_Consulta_de_ACOMPH[Posto],$AP172)</f>
        <v>0</v>
      </c>
      <c r="AS172">
        <f ca="1">SUMIFS(Tabela_Consulta_de_ACOMPH[Vaz_nat],Tabela_Consulta_de_ACOMPH[Data],AS$3,Tabela_Consulta_de_ACOMPH[Posto],$AP172)</f>
        <v>0</v>
      </c>
      <c r="AT172">
        <f ca="1">SUMIFS(Tabela_Consulta_de_ACOMPH[Vaz_nat],Tabela_Consulta_de_ACOMPH[Data],AT$3,Tabela_Consulta_de_ACOMPH[Posto],$AP172)</f>
        <v>0</v>
      </c>
      <c r="AU172">
        <f ca="1">SUMIFS(Tabela_Consulta_de_ACOMPH[Vaz_nat],Tabela_Consulta_de_ACOMPH[Data],AU$3,Tabela_Consulta_de_ACOMPH[Posto],$AP172)</f>
        <v>0</v>
      </c>
      <c r="AV172">
        <f ca="1">SUMIFS(Tabela_Consulta_de_ACOMPH[Vaz_nat],Tabela_Consulta_de_ACOMPH[Data],AV$3,Tabela_Consulta_de_ACOMPH[Posto],$AP172)</f>
        <v>0</v>
      </c>
      <c r="AW172">
        <f ca="1">SUMIFS(Tabela_Consulta_de_ACOMPH[Vaz_nat],Tabela_Consulta_de_ACOMPH[Data],AW$3,Tabela_Consulta_de_ACOMPH[Posto],$AP172)</f>
        <v>0</v>
      </c>
      <c r="AX172">
        <f ca="1">SUMIFS(Tabela_Consulta_de_ACOMPH[Vaz_nat],Tabela_Consulta_de_ACOMPH[Data],AX$3,Tabela_Consulta_de_ACOMPH[Posto],$AP172)</f>
        <v>0</v>
      </c>
      <c r="AY172">
        <f ca="1">SUMIFS(Tabela_Consulta_de_ACOMPH[Vaz_nat],Tabela_Consulta_de_ACOMPH[Data],AY$3,Tabela_Consulta_de_ACOMPH[Posto],$AP172)</f>
        <v>0</v>
      </c>
      <c r="AZ172">
        <f ca="1">SUMIFS(Tabela_Consulta_de_ACOMPH[Vaz_nat],Tabela_Consulta_de_ACOMPH[Data],AZ$3,Tabela_Consulta_de_ACOMPH[Posto],$AP172)</f>
        <v>0</v>
      </c>
      <c r="BA172">
        <f ca="1">SUMIFS(Tabela_Consulta_de_ACOMPH[Vaz_nat],Tabela_Consulta_de_ACOMPH[Data],BA$3,Tabela_Consulta_de_ACOMPH[Posto],$AP172)</f>
        <v>0</v>
      </c>
      <c r="BB172">
        <f ca="1">SUMIFS(Tabela_Consulta_de_ACOMPH[Vaz_nat],Tabela_Consulta_de_ACOMPH[Data],BB$3,Tabela_Consulta_de_ACOMPH[Posto],$AP172)</f>
        <v>0</v>
      </c>
      <c r="BC172">
        <f ca="1">SUMIFS(Tabela_Consulta_de_ACOMPH[Vaz_nat],Tabela_Consulta_de_ACOMPH[Data],BC$3,Tabela_Consulta_de_ACOMPH[Posto],$AP172)</f>
        <v>0</v>
      </c>
      <c r="BE172">
        <v>169</v>
      </c>
      <c r="BG172">
        <f ca="1">SUMIFS(Tabela_Consulta_RDH[Column3],Tabela_Consulta_RDH[Column1],BG$3,Tabela_Consulta_RDH[Column2],$BE172)</f>
        <v>0</v>
      </c>
      <c r="BH172">
        <f ca="1">SUMIFS(Tabela_Consulta_RDH[Column3],Tabela_Consulta_RDH[Column1],BH$3,Tabela_Consulta_RDH[Column2],$BE172)</f>
        <v>0</v>
      </c>
      <c r="BI172">
        <f ca="1">SUMIFS(Tabela_Consulta_RDH[Column3],Tabela_Consulta_RDH[Column1],BI$3,Tabela_Consulta_RDH[Column2],$BE172)</f>
        <v>0</v>
      </c>
      <c r="BJ172">
        <f ca="1">SUMIFS(Tabela_Consulta_RDH[Column3],Tabela_Consulta_RDH[Column1],BJ$3,Tabela_Consulta_RDH[Column2],$BE172)</f>
        <v>0</v>
      </c>
      <c r="BK172">
        <f ca="1">SUMIFS(Tabela_Consulta_RDH[Column3],Tabela_Consulta_RDH[Column1],BK$3,Tabela_Consulta_RDH[Column2],$BE172)</f>
        <v>0</v>
      </c>
      <c r="BL172">
        <f ca="1">SUMIFS(Tabela_Consulta_RDH[Column3],Tabela_Consulta_RDH[Column1],BL$3,Tabela_Consulta_RDH[Column2],$BE172)</f>
        <v>0</v>
      </c>
      <c r="BM172">
        <f ca="1">SUMIFS(Tabela_Consulta_RDH[Column3],Tabela_Consulta_RDH[Column1],BM$3,Tabela_Consulta_RDH[Column2],$BE172)</f>
        <v>0</v>
      </c>
      <c r="BN172">
        <f ca="1">SUMIFS(Tabela_Consulta_RDH[Column3],Tabela_Consulta_RDH[Column1],BN$3,Tabela_Consulta_RDH[Column2],$BE172)</f>
        <v>0</v>
      </c>
      <c r="BO172">
        <f ca="1">SUMIFS(Tabela_Consulta_RDH[Column3],Tabela_Consulta_RDH[Column1],BO$3,Tabela_Consulta_RDH[Column2],$BE172)</f>
        <v>0</v>
      </c>
      <c r="BP172">
        <f ca="1">SUMIFS(Tabela_Consulta_RDH[Column3],Tabela_Consulta_RDH[Column1],BP$3,Tabela_Consulta_RDH[Column2],$BE172)</f>
        <v>0</v>
      </c>
      <c r="BQ172">
        <f ca="1">SUMIFS(Tabela_Consulta_RDH[Column3],Tabela_Consulta_RDH[Column1],BQ$3,Tabela_Consulta_RDH[Column2],$BE172)</f>
        <v>0</v>
      </c>
      <c r="BR172">
        <f ca="1">SUMIFS(Tabela_Consulta_RDH[Column3],Tabela_Consulta_RDH[Column1],BR$3,Tabela_Consulta_RDH[Column2],$BE172)</f>
        <v>0</v>
      </c>
    </row>
    <row r="173" spans="35:70" x14ac:dyDescent="0.25">
      <c r="AI173" s="406"/>
      <c r="AN173" s="406"/>
      <c r="AP173">
        <v>170</v>
      </c>
      <c r="AR173">
        <f ca="1">SUMIFS(Tabela_Consulta_de_ACOMPH[Vaz_nat],Tabela_Consulta_de_ACOMPH[Data],AR$3,Tabela_Consulta_de_ACOMPH[Posto],$AP173)</f>
        <v>0</v>
      </c>
      <c r="AS173">
        <f ca="1">SUMIFS(Tabela_Consulta_de_ACOMPH[Vaz_nat],Tabela_Consulta_de_ACOMPH[Data],AS$3,Tabela_Consulta_de_ACOMPH[Posto],$AP173)</f>
        <v>0</v>
      </c>
      <c r="AT173">
        <f ca="1">SUMIFS(Tabela_Consulta_de_ACOMPH[Vaz_nat],Tabela_Consulta_de_ACOMPH[Data],AT$3,Tabela_Consulta_de_ACOMPH[Posto],$AP173)</f>
        <v>0</v>
      </c>
      <c r="AU173">
        <f ca="1">SUMIFS(Tabela_Consulta_de_ACOMPH[Vaz_nat],Tabela_Consulta_de_ACOMPH[Data],AU$3,Tabela_Consulta_de_ACOMPH[Posto],$AP173)</f>
        <v>0</v>
      </c>
      <c r="AV173">
        <f ca="1">SUMIFS(Tabela_Consulta_de_ACOMPH[Vaz_nat],Tabela_Consulta_de_ACOMPH[Data],AV$3,Tabela_Consulta_de_ACOMPH[Posto],$AP173)</f>
        <v>0</v>
      </c>
      <c r="AW173">
        <f ca="1">SUMIFS(Tabela_Consulta_de_ACOMPH[Vaz_nat],Tabela_Consulta_de_ACOMPH[Data],AW$3,Tabela_Consulta_de_ACOMPH[Posto],$AP173)</f>
        <v>0</v>
      </c>
      <c r="AX173">
        <f ca="1">SUMIFS(Tabela_Consulta_de_ACOMPH[Vaz_nat],Tabela_Consulta_de_ACOMPH[Data],AX$3,Tabela_Consulta_de_ACOMPH[Posto],$AP173)</f>
        <v>0</v>
      </c>
      <c r="AY173">
        <f ca="1">SUMIFS(Tabela_Consulta_de_ACOMPH[Vaz_nat],Tabela_Consulta_de_ACOMPH[Data],AY$3,Tabela_Consulta_de_ACOMPH[Posto],$AP173)</f>
        <v>0</v>
      </c>
      <c r="AZ173">
        <f ca="1">SUMIFS(Tabela_Consulta_de_ACOMPH[Vaz_nat],Tabela_Consulta_de_ACOMPH[Data],AZ$3,Tabela_Consulta_de_ACOMPH[Posto],$AP173)</f>
        <v>0</v>
      </c>
      <c r="BA173">
        <f ca="1">SUMIFS(Tabela_Consulta_de_ACOMPH[Vaz_nat],Tabela_Consulta_de_ACOMPH[Data],BA$3,Tabela_Consulta_de_ACOMPH[Posto],$AP173)</f>
        <v>0</v>
      </c>
      <c r="BB173">
        <f ca="1">SUMIFS(Tabela_Consulta_de_ACOMPH[Vaz_nat],Tabela_Consulta_de_ACOMPH[Data],BB$3,Tabela_Consulta_de_ACOMPH[Posto],$AP173)</f>
        <v>0</v>
      </c>
      <c r="BC173">
        <f ca="1">SUMIFS(Tabela_Consulta_de_ACOMPH[Vaz_nat],Tabela_Consulta_de_ACOMPH[Data],BC$3,Tabela_Consulta_de_ACOMPH[Posto],$AP173)</f>
        <v>0</v>
      </c>
      <c r="BE173">
        <v>170</v>
      </c>
      <c r="BG173">
        <f ca="1">SUMIFS(Tabela_Consulta_RDH[Column3],Tabela_Consulta_RDH[Column1],BG$3,Tabela_Consulta_RDH[Column2],$BE173)</f>
        <v>0</v>
      </c>
      <c r="BH173">
        <f ca="1">SUMIFS(Tabela_Consulta_RDH[Column3],Tabela_Consulta_RDH[Column1],BH$3,Tabela_Consulta_RDH[Column2],$BE173)</f>
        <v>0</v>
      </c>
      <c r="BI173">
        <f ca="1">SUMIFS(Tabela_Consulta_RDH[Column3],Tabela_Consulta_RDH[Column1],BI$3,Tabela_Consulta_RDH[Column2],$BE173)</f>
        <v>0</v>
      </c>
      <c r="BJ173">
        <f ca="1">SUMIFS(Tabela_Consulta_RDH[Column3],Tabela_Consulta_RDH[Column1],BJ$3,Tabela_Consulta_RDH[Column2],$BE173)</f>
        <v>0</v>
      </c>
      <c r="BK173">
        <f ca="1">SUMIFS(Tabela_Consulta_RDH[Column3],Tabela_Consulta_RDH[Column1],BK$3,Tabela_Consulta_RDH[Column2],$BE173)</f>
        <v>0</v>
      </c>
      <c r="BL173">
        <f ca="1">SUMIFS(Tabela_Consulta_RDH[Column3],Tabela_Consulta_RDH[Column1],BL$3,Tabela_Consulta_RDH[Column2],$BE173)</f>
        <v>0</v>
      </c>
      <c r="BM173">
        <f ca="1">SUMIFS(Tabela_Consulta_RDH[Column3],Tabela_Consulta_RDH[Column1],BM$3,Tabela_Consulta_RDH[Column2],$BE173)</f>
        <v>0</v>
      </c>
      <c r="BN173">
        <f ca="1">SUMIFS(Tabela_Consulta_RDH[Column3],Tabela_Consulta_RDH[Column1],BN$3,Tabela_Consulta_RDH[Column2],$BE173)</f>
        <v>0</v>
      </c>
      <c r="BO173">
        <f ca="1">SUMIFS(Tabela_Consulta_RDH[Column3],Tabela_Consulta_RDH[Column1],BO$3,Tabela_Consulta_RDH[Column2],$BE173)</f>
        <v>0</v>
      </c>
      <c r="BP173">
        <f ca="1">SUMIFS(Tabela_Consulta_RDH[Column3],Tabela_Consulta_RDH[Column1],BP$3,Tabela_Consulta_RDH[Column2],$BE173)</f>
        <v>0</v>
      </c>
      <c r="BQ173">
        <f ca="1">SUMIFS(Tabela_Consulta_RDH[Column3],Tabela_Consulta_RDH[Column1],BQ$3,Tabela_Consulta_RDH[Column2],$BE173)</f>
        <v>0</v>
      </c>
      <c r="BR173">
        <f ca="1">SUMIFS(Tabela_Consulta_RDH[Column3],Tabela_Consulta_RDH[Column1],BR$3,Tabela_Consulta_RDH[Column2],$BE173)</f>
        <v>0</v>
      </c>
    </row>
    <row r="174" spans="35:70" x14ac:dyDescent="0.25">
      <c r="AI174" s="406"/>
      <c r="AN174" s="406"/>
      <c r="AP174">
        <v>171</v>
      </c>
      <c r="AR174">
        <f ca="1">SUMIFS(Tabela_Consulta_de_ACOMPH[Vaz_nat],Tabela_Consulta_de_ACOMPH[Data],AR$3,Tabela_Consulta_de_ACOMPH[Posto],$AP174)</f>
        <v>0</v>
      </c>
      <c r="AS174">
        <f ca="1">SUMIFS(Tabela_Consulta_de_ACOMPH[Vaz_nat],Tabela_Consulta_de_ACOMPH[Data],AS$3,Tabela_Consulta_de_ACOMPH[Posto],$AP174)</f>
        <v>0</v>
      </c>
      <c r="AT174">
        <f ca="1">SUMIFS(Tabela_Consulta_de_ACOMPH[Vaz_nat],Tabela_Consulta_de_ACOMPH[Data],AT$3,Tabela_Consulta_de_ACOMPH[Posto],$AP174)</f>
        <v>0</v>
      </c>
      <c r="AU174">
        <f ca="1">SUMIFS(Tabela_Consulta_de_ACOMPH[Vaz_nat],Tabela_Consulta_de_ACOMPH[Data],AU$3,Tabela_Consulta_de_ACOMPH[Posto],$AP174)</f>
        <v>0</v>
      </c>
      <c r="AV174">
        <f ca="1">SUMIFS(Tabela_Consulta_de_ACOMPH[Vaz_nat],Tabela_Consulta_de_ACOMPH[Data],AV$3,Tabela_Consulta_de_ACOMPH[Posto],$AP174)</f>
        <v>0</v>
      </c>
      <c r="AW174">
        <f ca="1">SUMIFS(Tabela_Consulta_de_ACOMPH[Vaz_nat],Tabela_Consulta_de_ACOMPH[Data],AW$3,Tabela_Consulta_de_ACOMPH[Posto],$AP174)</f>
        <v>0</v>
      </c>
      <c r="AX174">
        <f ca="1">SUMIFS(Tabela_Consulta_de_ACOMPH[Vaz_nat],Tabela_Consulta_de_ACOMPH[Data],AX$3,Tabela_Consulta_de_ACOMPH[Posto],$AP174)</f>
        <v>0</v>
      </c>
      <c r="AY174">
        <f ca="1">SUMIFS(Tabela_Consulta_de_ACOMPH[Vaz_nat],Tabela_Consulta_de_ACOMPH[Data],AY$3,Tabela_Consulta_de_ACOMPH[Posto],$AP174)</f>
        <v>0</v>
      </c>
      <c r="AZ174">
        <f ca="1">SUMIFS(Tabela_Consulta_de_ACOMPH[Vaz_nat],Tabela_Consulta_de_ACOMPH[Data],AZ$3,Tabela_Consulta_de_ACOMPH[Posto],$AP174)</f>
        <v>0</v>
      </c>
      <c r="BA174">
        <f ca="1">SUMIFS(Tabela_Consulta_de_ACOMPH[Vaz_nat],Tabela_Consulta_de_ACOMPH[Data],BA$3,Tabela_Consulta_de_ACOMPH[Posto],$AP174)</f>
        <v>0</v>
      </c>
      <c r="BB174">
        <f ca="1">SUMIFS(Tabela_Consulta_de_ACOMPH[Vaz_nat],Tabela_Consulta_de_ACOMPH[Data],BB$3,Tabela_Consulta_de_ACOMPH[Posto],$AP174)</f>
        <v>0</v>
      </c>
      <c r="BC174">
        <f ca="1">SUMIFS(Tabela_Consulta_de_ACOMPH[Vaz_nat],Tabela_Consulta_de_ACOMPH[Data],BC$3,Tabela_Consulta_de_ACOMPH[Posto],$AP174)</f>
        <v>0</v>
      </c>
      <c r="BE174">
        <v>171</v>
      </c>
      <c r="BG174">
        <f ca="1">SUMIFS(Tabela_Consulta_RDH[Column3],Tabela_Consulta_RDH[Column1],BG$3,Tabela_Consulta_RDH[Column2],$BE174)</f>
        <v>0</v>
      </c>
      <c r="BH174">
        <f ca="1">SUMIFS(Tabela_Consulta_RDH[Column3],Tabela_Consulta_RDH[Column1],BH$3,Tabela_Consulta_RDH[Column2],$BE174)</f>
        <v>0</v>
      </c>
      <c r="BI174">
        <f ca="1">SUMIFS(Tabela_Consulta_RDH[Column3],Tabela_Consulta_RDH[Column1],BI$3,Tabela_Consulta_RDH[Column2],$BE174)</f>
        <v>0</v>
      </c>
      <c r="BJ174">
        <f ca="1">SUMIFS(Tabela_Consulta_RDH[Column3],Tabela_Consulta_RDH[Column1],BJ$3,Tabela_Consulta_RDH[Column2],$BE174)</f>
        <v>0</v>
      </c>
      <c r="BK174">
        <f ca="1">SUMIFS(Tabela_Consulta_RDH[Column3],Tabela_Consulta_RDH[Column1],BK$3,Tabela_Consulta_RDH[Column2],$BE174)</f>
        <v>0</v>
      </c>
      <c r="BL174">
        <f ca="1">SUMIFS(Tabela_Consulta_RDH[Column3],Tabela_Consulta_RDH[Column1],BL$3,Tabela_Consulta_RDH[Column2],$BE174)</f>
        <v>0</v>
      </c>
      <c r="BM174">
        <f ca="1">SUMIFS(Tabela_Consulta_RDH[Column3],Tabela_Consulta_RDH[Column1],BM$3,Tabela_Consulta_RDH[Column2],$BE174)</f>
        <v>0</v>
      </c>
      <c r="BN174">
        <f ca="1">SUMIFS(Tabela_Consulta_RDH[Column3],Tabela_Consulta_RDH[Column1],BN$3,Tabela_Consulta_RDH[Column2],$BE174)</f>
        <v>0</v>
      </c>
      <c r="BO174">
        <f ca="1">SUMIFS(Tabela_Consulta_RDH[Column3],Tabela_Consulta_RDH[Column1],BO$3,Tabela_Consulta_RDH[Column2],$BE174)</f>
        <v>0</v>
      </c>
      <c r="BP174">
        <f ca="1">SUMIFS(Tabela_Consulta_RDH[Column3],Tabela_Consulta_RDH[Column1],BP$3,Tabela_Consulta_RDH[Column2],$BE174)</f>
        <v>0</v>
      </c>
      <c r="BQ174">
        <f ca="1">SUMIFS(Tabela_Consulta_RDH[Column3],Tabela_Consulta_RDH[Column1],BQ$3,Tabela_Consulta_RDH[Column2],$BE174)</f>
        <v>0</v>
      </c>
      <c r="BR174">
        <f ca="1">SUMIFS(Tabela_Consulta_RDH[Column3],Tabela_Consulta_RDH[Column1],BR$3,Tabela_Consulta_RDH[Column2],$BE174)</f>
        <v>0</v>
      </c>
    </row>
    <row r="175" spans="35:70" x14ac:dyDescent="0.25">
      <c r="AI175" s="406"/>
      <c r="AN175" s="406"/>
      <c r="AP175">
        <v>172</v>
      </c>
      <c r="AR175">
        <f ca="1">SUMIFS(Tabela_Consulta_de_ACOMPH[Vaz_nat],Tabela_Consulta_de_ACOMPH[Data],AR$3,Tabela_Consulta_de_ACOMPH[Posto],$AP175)</f>
        <v>0</v>
      </c>
      <c r="AS175">
        <f ca="1">SUMIFS(Tabela_Consulta_de_ACOMPH[Vaz_nat],Tabela_Consulta_de_ACOMPH[Data],AS$3,Tabela_Consulta_de_ACOMPH[Posto],$AP175)</f>
        <v>0</v>
      </c>
      <c r="AT175">
        <f ca="1">SUMIFS(Tabela_Consulta_de_ACOMPH[Vaz_nat],Tabela_Consulta_de_ACOMPH[Data],AT$3,Tabela_Consulta_de_ACOMPH[Posto],$AP175)</f>
        <v>0</v>
      </c>
      <c r="AU175">
        <f ca="1">SUMIFS(Tabela_Consulta_de_ACOMPH[Vaz_nat],Tabela_Consulta_de_ACOMPH[Data],AU$3,Tabela_Consulta_de_ACOMPH[Posto],$AP175)</f>
        <v>0</v>
      </c>
      <c r="AV175">
        <f ca="1">SUMIFS(Tabela_Consulta_de_ACOMPH[Vaz_nat],Tabela_Consulta_de_ACOMPH[Data],AV$3,Tabela_Consulta_de_ACOMPH[Posto],$AP175)</f>
        <v>0</v>
      </c>
      <c r="AW175">
        <f ca="1">SUMIFS(Tabela_Consulta_de_ACOMPH[Vaz_nat],Tabela_Consulta_de_ACOMPH[Data],AW$3,Tabela_Consulta_de_ACOMPH[Posto],$AP175)</f>
        <v>0</v>
      </c>
      <c r="AX175">
        <f ca="1">SUMIFS(Tabela_Consulta_de_ACOMPH[Vaz_nat],Tabela_Consulta_de_ACOMPH[Data],AX$3,Tabela_Consulta_de_ACOMPH[Posto],$AP175)</f>
        <v>0</v>
      </c>
      <c r="AY175">
        <f ca="1">SUMIFS(Tabela_Consulta_de_ACOMPH[Vaz_nat],Tabela_Consulta_de_ACOMPH[Data],AY$3,Tabela_Consulta_de_ACOMPH[Posto],$AP175)</f>
        <v>0</v>
      </c>
      <c r="AZ175">
        <f ca="1">SUMIFS(Tabela_Consulta_de_ACOMPH[Vaz_nat],Tabela_Consulta_de_ACOMPH[Data],AZ$3,Tabela_Consulta_de_ACOMPH[Posto],$AP175)</f>
        <v>0</v>
      </c>
      <c r="BA175">
        <f ca="1">SUMIFS(Tabela_Consulta_de_ACOMPH[Vaz_nat],Tabela_Consulta_de_ACOMPH[Data],BA$3,Tabela_Consulta_de_ACOMPH[Posto],$AP175)</f>
        <v>0</v>
      </c>
      <c r="BB175">
        <f ca="1">SUMIFS(Tabela_Consulta_de_ACOMPH[Vaz_nat],Tabela_Consulta_de_ACOMPH[Data],BB$3,Tabela_Consulta_de_ACOMPH[Posto],$AP175)</f>
        <v>0</v>
      </c>
      <c r="BC175">
        <f ca="1">SUMIFS(Tabela_Consulta_de_ACOMPH[Vaz_nat],Tabela_Consulta_de_ACOMPH[Data],BC$3,Tabela_Consulta_de_ACOMPH[Posto],$AP175)</f>
        <v>0</v>
      </c>
      <c r="BE175">
        <v>172</v>
      </c>
      <c r="BG175">
        <f ca="1">SUMIFS(Tabela_Consulta_RDH[Column3],Tabela_Consulta_RDH[Column1],BG$3,Tabela_Consulta_RDH[Column2],$BE175)</f>
        <v>0</v>
      </c>
      <c r="BH175">
        <f ca="1">SUMIFS(Tabela_Consulta_RDH[Column3],Tabela_Consulta_RDH[Column1],BH$3,Tabela_Consulta_RDH[Column2],$BE175)</f>
        <v>0</v>
      </c>
      <c r="BI175">
        <f ca="1">SUMIFS(Tabela_Consulta_RDH[Column3],Tabela_Consulta_RDH[Column1],BI$3,Tabela_Consulta_RDH[Column2],$BE175)</f>
        <v>0</v>
      </c>
      <c r="BJ175">
        <f ca="1">SUMIFS(Tabela_Consulta_RDH[Column3],Tabela_Consulta_RDH[Column1],BJ$3,Tabela_Consulta_RDH[Column2],$BE175)</f>
        <v>0</v>
      </c>
      <c r="BK175">
        <f ca="1">SUMIFS(Tabela_Consulta_RDH[Column3],Tabela_Consulta_RDH[Column1],BK$3,Tabela_Consulta_RDH[Column2],$BE175)</f>
        <v>0</v>
      </c>
      <c r="BL175">
        <f ca="1">SUMIFS(Tabela_Consulta_RDH[Column3],Tabela_Consulta_RDH[Column1],BL$3,Tabela_Consulta_RDH[Column2],$BE175)</f>
        <v>0</v>
      </c>
      <c r="BM175">
        <f ca="1">SUMIFS(Tabela_Consulta_RDH[Column3],Tabela_Consulta_RDH[Column1],BM$3,Tabela_Consulta_RDH[Column2],$BE175)</f>
        <v>0</v>
      </c>
      <c r="BN175">
        <f ca="1">SUMIFS(Tabela_Consulta_RDH[Column3],Tabela_Consulta_RDH[Column1],BN$3,Tabela_Consulta_RDH[Column2],$BE175)</f>
        <v>0</v>
      </c>
      <c r="BO175">
        <f ca="1">SUMIFS(Tabela_Consulta_RDH[Column3],Tabela_Consulta_RDH[Column1],BO$3,Tabela_Consulta_RDH[Column2],$BE175)</f>
        <v>0</v>
      </c>
      <c r="BP175">
        <f ca="1">SUMIFS(Tabela_Consulta_RDH[Column3],Tabela_Consulta_RDH[Column1],BP$3,Tabela_Consulta_RDH[Column2],$BE175)</f>
        <v>0</v>
      </c>
      <c r="BQ175">
        <f ca="1">SUMIFS(Tabela_Consulta_RDH[Column3],Tabela_Consulta_RDH[Column1],BQ$3,Tabela_Consulta_RDH[Column2],$BE175)</f>
        <v>0</v>
      </c>
      <c r="BR175">
        <f ca="1">SUMIFS(Tabela_Consulta_RDH[Column3],Tabela_Consulta_RDH[Column1],BR$3,Tabela_Consulta_RDH[Column2],$BE175)</f>
        <v>0</v>
      </c>
    </row>
    <row r="176" spans="35:70" x14ac:dyDescent="0.25">
      <c r="AI176" s="406"/>
      <c r="AN176" s="406"/>
      <c r="AP176">
        <v>173</v>
      </c>
      <c r="AR176">
        <f ca="1">SUMIFS(Tabela_Consulta_de_ACOMPH[Vaz_nat],Tabela_Consulta_de_ACOMPH[Data],AR$3,Tabela_Consulta_de_ACOMPH[Posto],$AP176)</f>
        <v>0</v>
      </c>
      <c r="AS176">
        <f ca="1">SUMIFS(Tabela_Consulta_de_ACOMPH[Vaz_nat],Tabela_Consulta_de_ACOMPH[Data],AS$3,Tabela_Consulta_de_ACOMPH[Posto],$AP176)</f>
        <v>0</v>
      </c>
      <c r="AT176">
        <f ca="1">SUMIFS(Tabela_Consulta_de_ACOMPH[Vaz_nat],Tabela_Consulta_de_ACOMPH[Data],AT$3,Tabela_Consulta_de_ACOMPH[Posto],$AP176)</f>
        <v>0</v>
      </c>
      <c r="AU176">
        <f ca="1">SUMIFS(Tabela_Consulta_de_ACOMPH[Vaz_nat],Tabela_Consulta_de_ACOMPH[Data],AU$3,Tabela_Consulta_de_ACOMPH[Posto],$AP176)</f>
        <v>0</v>
      </c>
      <c r="AV176">
        <f ca="1">SUMIFS(Tabela_Consulta_de_ACOMPH[Vaz_nat],Tabela_Consulta_de_ACOMPH[Data],AV$3,Tabela_Consulta_de_ACOMPH[Posto],$AP176)</f>
        <v>0</v>
      </c>
      <c r="AW176">
        <f ca="1">SUMIFS(Tabela_Consulta_de_ACOMPH[Vaz_nat],Tabela_Consulta_de_ACOMPH[Data],AW$3,Tabela_Consulta_de_ACOMPH[Posto],$AP176)</f>
        <v>0</v>
      </c>
      <c r="AX176">
        <f ca="1">SUMIFS(Tabela_Consulta_de_ACOMPH[Vaz_nat],Tabela_Consulta_de_ACOMPH[Data],AX$3,Tabela_Consulta_de_ACOMPH[Posto],$AP176)</f>
        <v>0</v>
      </c>
      <c r="AY176">
        <f ca="1">SUMIFS(Tabela_Consulta_de_ACOMPH[Vaz_nat],Tabela_Consulta_de_ACOMPH[Data],AY$3,Tabela_Consulta_de_ACOMPH[Posto],$AP176)</f>
        <v>0</v>
      </c>
      <c r="AZ176">
        <f ca="1">SUMIFS(Tabela_Consulta_de_ACOMPH[Vaz_nat],Tabela_Consulta_de_ACOMPH[Data],AZ$3,Tabela_Consulta_de_ACOMPH[Posto],$AP176)</f>
        <v>0</v>
      </c>
      <c r="BA176">
        <f ca="1">SUMIFS(Tabela_Consulta_de_ACOMPH[Vaz_nat],Tabela_Consulta_de_ACOMPH[Data],BA$3,Tabela_Consulta_de_ACOMPH[Posto],$AP176)</f>
        <v>0</v>
      </c>
      <c r="BB176">
        <f ca="1">SUMIFS(Tabela_Consulta_de_ACOMPH[Vaz_nat],Tabela_Consulta_de_ACOMPH[Data],BB$3,Tabela_Consulta_de_ACOMPH[Posto],$AP176)</f>
        <v>0</v>
      </c>
      <c r="BC176">
        <f ca="1">SUMIFS(Tabela_Consulta_de_ACOMPH[Vaz_nat],Tabela_Consulta_de_ACOMPH[Data],BC$3,Tabela_Consulta_de_ACOMPH[Posto],$AP176)</f>
        <v>0</v>
      </c>
      <c r="BE176">
        <v>173</v>
      </c>
      <c r="BG176">
        <f ca="1">SUMIFS(Tabela_Consulta_RDH[Column3],Tabela_Consulta_RDH[Column1],BG$3,Tabela_Consulta_RDH[Column2],$BE176)</f>
        <v>0</v>
      </c>
      <c r="BH176">
        <f ca="1">SUMIFS(Tabela_Consulta_RDH[Column3],Tabela_Consulta_RDH[Column1],BH$3,Tabela_Consulta_RDH[Column2],$BE176)</f>
        <v>0</v>
      </c>
      <c r="BI176">
        <f ca="1">SUMIFS(Tabela_Consulta_RDH[Column3],Tabela_Consulta_RDH[Column1],BI$3,Tabela_Consulta_RDH[Column2],$BE176)</f>
        <v>0</v>
      </c>
      <c r="BJ176">
        <f ca="1">SUMIFS(Tabela_Consulta_RDH[Column3],Tabela_Consulta_RDH[Column1],BJ$3,Tabela_Consulta_RDH[Column2],$BE176)</f>
        <v>0</v>
      </c>
      <c r="BK176">
        <f ca="1">SUMIFS(Tabela_Consulta_RDH[Column3],Tabela_Consulta_RDH[Column1],BK$3,Tabela_Consulta_RDH[Column2],$BE176)</f>
        <v>0</v>
      </c>
      <c r="BL176">
        <f ca="1">SUMIFS(Tabela_Consulta_RDH[Column3],Tabela_Consulta_RDH[Column1],BL$3,Tabela_Consulta_RDH[Column2],$BE176)</f>
        <v>0</v>
      </c>
      <c r="BM176">
        <f ca="1">SUMIFS(Tabela_Consulta_RDH[Column3],Tabela_Consulta_RDH[Column1],BM$3,Tabela_Consulta_RDH[Column2],$BE176)</f>
        <v>0</v>
      </c>
      <c r="BN176">
        <f ca="1">SUMIFS(Tabela_Consulta_RDH[Column3],Tabela_Consulta_RDH[Column1],BN$3,Tabela_Consulta_RDH[Column2],$BE176)</f>
        <v>0</v>
      </c>
      <c r="BO176">
        <f ca="1">SUMIFS(Tabela_Consulta_RDH[Column3],Tabela_Consulta_RDH[Column1],BO$3,Tabela_Consulta_RDH[Column2],$BE176)</f>
        <v>0</v>
      </c>
      <c r="BP176">
        <f ca="1">SUMIFS(Tabela_Consulta_RDH[Column3],Tabela_Consulta_RDH[Column1],BP$3,Tabela_Consulta_RDH[Column2],$BE176)</f>
        <v>0</v>
      </c>
      <c r="BQ176">
        <f ca="1">SUMIFS(Tabela_Consulta_RDH[Column3],Tabela_Consulta_RDH[Column1],BQ$3,Tabela_Consulta_RDH[Column2],$BE176)</f>
        <v>0</v>
      </c>
      <c r="BR176">
        <f ca="1">SUMIFS(Tabela_Consulta_RDH[Column3],Tabela_Consulta_RDH[Column1],BR$3,Tabela_Consulta_RDH[Column2],$BE176)</f>
        <v>0</v>
      </c>
    </row>
    <row r="177" spans="35:70" x14ac:dyDescent="0.25">
      <c r="AI177" s="406"/>
      <c r="AN177" s="406"/>
      <c r="AP177">
        <v>174</v>
      </c>
      <c r="AR177">
        <f ca="1">SUMIFS(Tabela_Consulta_de_ACOMPH[Vaz_nat],Tabela_Consulta_de_ACOMPH[Data],AR$3,Tabela_Consulta_de_ACOMPH[Posto],$AP177)</f>
        <v>0</v>
      </c>
      <c r="AS177">
        <f ca="1">SUMIFS(Tabela_Consulta_de_ACOMPH[Vaz_nat],Tabela_Consulta_de_ACOMPH[Data],AS$3,Tabela_Consulta_de_ACOMPH[Posto],$AP177)</f>
        <v>0</v>
      </c>
      <c r="AT177">
        <f ca="1">SUMIFS(Tabela_Consulta_de_ACOMPH[Vaz_nat],Tabela_Consulta_de_ACOMPH[Data],AT$3,Tabela_Consulta_de_ACOMPH[Posto],$AP177)</f>
        <v>0</v>
      </c>
      <c r="AU177">
        <f ca="1">SUMIFS(Tabela_Consulta_de_ACOMPH[Vaz_nat],Tabela_Consulta_de_ACOMPH[Data],AU$3,Tabela_Consulta_de_ACOMPH[Posto],$AP177)</f>
        <v>0</v>
      </c>
      <c r="AV177">
        <f ca="1">SUMIFS(Tabela_Consulta_de_ACOMPH[Vaz_nat],Tabela_Consulta_de_ACOMPH[Data],AV$3,Tabela_Consulta_de_ACOMPH[Posto],$AP177)</f>
        <v>0</v>
      </c>
      <c r="AW177">
        <f ca="1">SUMIFS(Tabela_Consulta_de_ACOMPH[Vaz_nat],Tabela_Consulta_de_ACOMPH[Data],AW$3,Tabela_Consulta_de_ACOMPH[Posto],$AP177)</f>
        <v>0</v>
      </c>
      <c r="AX177">
        <f ca="1">SUMIFS(Tabela_Consulta_de_ACOMPH[Vaz_nat],Tabela_Consulta_de_ACOMPH[Data],AX$3,Tabela_Consulta_de_ACOMPH[Posto],$AP177)</f>
        <v>0</v>
      </c>
      <c r="AY177">
        <f ca="1">SUMIFS(Tabela_Consulta_de_ACOMPH[Vaz_nat],Tabela_Consulta_de_ACOMPH[Data],AY$3,Tabela_Consulta_de_ACOMPH[Posto],$AP177)</f>
        <v>0</v>
      </c>
      <c r="AZ177">
        <f ca="1">SUMIFS(Tabela_Consulta_de_ACOMPH[Vaz_nat],Tabela_Consulta_de_ACOMPH[Data],AZ$3,Tabela_Consulta_de_ACOMPH[Posto],$AP177)</f>
        <v>0</v>
      </c>
      <c r="BA177">
        <f ca="1">SUMIFS(Tabela_Consulta_de_ACOMPH[Vaz_nat],Tabela_Consulta_de_ACOMPH[Data],BA$3,Tabela_Consulta_de_ACOMPH[Posto],$AP177)</f>
        <v>0</v>
      </c>
      <c r="BB177">
        <f ca="1">SUMIFS(Tabela_Consulta_de_ACOMPH[Vaz_nat],Tabela_Consulta_de_ACOMPH[Data],BB$3,Tabela_Consulta_de_ACOMPH[Posto],$AP177)</f>
        <v>0</v>
      </c>
      <c r="BC177">
        <f ca="1">SUMIFS(Tabela_Consulta_de_ACOMPH[Vaz_nat],Tabela_Consulta_de_ACOMPH[Data],BC$3,Tabela_Consulta_de_ACOMPH[Posto],$AP177)</f>
        <v>0</v>
      </c>
      <c r="BE177">
        <v>174</v>
      </c>
      <c r="BG177">
        <f ca="1">SUMIFS(Tabela_Consulta_RDH[Column3],Tabela_Consulta_RDH[Column1],BG$3,Tabela_Consulta_RDH[Column2],$BE177)</f>
        <v>0</v>
      </c>
      <c r="BH177">
        <f ca="1">SUMIFS(Tabela_Consulta_RDH[Column3],Tabela_Consulta_RDH[Column1],BH$3,Tabela_Consulta_RDH[Column2],$BE177)</f>
        <v>0</v>
      </c>
      <c r="BI177">
        <f ca="1">SUMIFS(Tabela_Consulta_RDH[Column3],Tabela_Consulta_RDH[Column1],BI$3,Tabela_Consulta_RDH[Column2],$BE177)</f>
        <v>0</v>
      </c>
      <c r="BJ177">
        <f ca="1">SUMIFS(Tabela_Consulta_RDH[Column3],Tabela_Consulta_RDH[Column1],BJ$3,Tabela_Consulta_RDH[Column2],$BE177)</f>
        <v>0</v>
      </c>
      <c r="BK177">
        <f ca="1">SUMIFS(Tabela_Consulta_RDH[Column3],Tabela_Consulta_RDH[Column1],BK$3,Tabela_Consulta_RDH[Column2],$BE177)</f>
        <v>0</v>
      </c>
      <c r="BL177">
        <f ca="1">SUMIFS(Tabela_Consulta_RDH[Column3],Tabela_Consulta_RDH[Column1],BL$3,Tabela_Consulta_RDH[Column2],$BE177)</f>
        <v>0</v>
      </c>
      <c r="BM177">
        <f ca="1">SUMIFS(Tabela_Consulta_RDH[Column3],Tabela_Consulta_RDH[Column1],BM$3,Tabela_Consulta_RDH[Column2],$BE177)</f>
        <v>0</v>
      </c>
      <c r="BN177">
        <f ca="1">SUMIFS(Tabela_Consulta_RDH[Column3],Tabela_Consulta_RDH[Column1],BN$3,Tabela_Consulta_RDH[Column2],$BE177)</f>
        <v>0</v>
      </c>
      <c r="BO177">
        <f ca="1">SUMIFS(Tabela_Consulta_RDH[Column3],Tabela_Consulta_RDH[Column1],BO$3,Tabela_Consulta_RDH[Column2],$BE177)</f>
        <v>0</v>
      </c>
      <c r="BP177">
        <f ca="1">SUMIFS(Tabela_Consulta_RDH[Column3],Tabela_Consulta_RDH[Column1],BP$3,Tabela_Consulta_RDH[Column2],$BE177)</f>
        <v>0</v>
      </c>
      <c r="BQ177">
        <f ca="1">SUMIFS(Tabela_Consulta_RDH[Column3],Tabela_Consulta_RDH[Column1],BQ$3,Tabela_Consulta_RDH[Column2],$BE177)</f>
        <v>0</v>
      </c>
      <c r="BR177">
        <f ca="1">SUMIFS(Tabela_Consulta_RDH[Column3],Tabela_Consulta_RDH[Column1],BR$3,Tabela_Consulta_RDH[Column2],$BE177)</f>
        <v>0</v>
      </c>
    </row>
    <row r="178" spans="35:70" x14ac:dyDescent="0.25">
      <c r="AI178" s="406"/>
      <c r="AN178" s="406"/>
      <c r="AP178">
        <v>175</v>
      </c>
      <c r="AR178">
        <f ca="1">SUMIFS(Tabela_Consulta_de_ACOMPH[Vaz_nat],Tabela_Consulta_de_ACOMPH[Data],AR$3,Tabela_Consulta_de_ACOMPH[Posto],$AP178)</f>
        <v>0</v>
      </c>
      <c r="AS178">
        <f ca="1">SUMIFS(Tabela_Consulta_de_ACOMPH[Vaz_nat],Tabela_Consulta_de_ACOMPH[Data],AS$3,Tabela_Consulta_de_ACOMPH[Posto],$AP178)</f>
        <v>0</v>
      </c>
      <c r="AT178">
        <f ca="1">SUMIFS(Tabela_Consulta_de_ACOMPH[Vaz_nat],Tabela_Consulta_de_ACOMPH[Data],AT$3,Tabela_Consulta_de_ACOMPH[Posto],$AP178)</f>
        <v>0</v>
      </c>
      <c r="AU178">
        <f ca="1">SUMIFS(Tabela_Consulta_de_ACOMPH[Vaz_nat],Tabela_Consulta_de_ACOMPH[Data],AU$3,Tabela_Consulta_de_ACOMPH[Posto],$AP178)</f>
        <v>0</v>
      </c>
      <c r="AV178">
        <f ca="1">SUMIFS(Tabela_Consulta_de_ACOMPH[Vaz_nat],Tabela_Consulta_de_ACOMPH[Data],AV$3,Tabela_Consulta_de_ACOMPH[Posto],$AP178)</f>
        <v>0</v>
      </c>
      <c r="AW178">
        <f ca="1">SUMIFS(Tabela_Consulta_de_ACOMPH[Vaz_nat],Tabela_Consulta_de_ACOMPH[Data],AW$3,Tabela_Consulta_de_ACOMPH[Posto],$AP178)</f>
        <v>0</v>
      </c>
      <c r="AX178">
        <f ca="1">SUMIFS(Tabela_Consulta_de_ACOMPH[Vaz_nat],Tabela_Consulta_de_ACOMPH[Data],AX$3,Tabela_Consulta_de_ACOMPH[Posto],$AP178)</f>
        <v>0</v>
      </c>
      <c r="AY178">
        <f ca="1">SUMIFS(Tabela_Consulta_de_ACOMPH[Vaz_nat],Tabela_Consulta_de_ACOMPH[Data],AY$3,Tabela_Consulta_de_ACOMPH[Posto],$AP178)</f>
        <v>0</v>
      </c>
      <c r="AZ178">
        <f ca="1">SUMIFS(Tabela_Consulta_de_ACOMPH[Vaz_nat],Tabela_Consulta_de_ACOMPH[Data],AZ$3,Tabela_Consulta_de_ACOMPH[Posto],$AP178)</f>
        <v>0</v>
      </c>
      <c r="BA178">
        <f ca="1">SUMIFS(Tabela_Consulta_de_ACOMPH[Vaz_nat],Tabela_Consulta_de_ACOMPH[Data],BA$3,Tabela_Consulta_de_ACOMPH[Posto],$AP178)</f>
        <v>0</v>
      </c>
      <c r="BB178">
        <f ca="1">SUMIFS(Tabela_Consulta_de_ACOMPH[Vaz_nat],Tabela_Consulta_de_ACOMPH[Data],BB$3,Tabela_Consulta_de_ACOMPH[Posto],$AP178)</f>
        <v>0</v>
      </c>
      <c r="BC178">
        <f ca="1">SUMIFS(Tabela_Consulta_de_ACOMPH[Vaz_nat],Tabela_Consulta_de_ACOMPH[Data],BC$3,Tabela_Consulta_de_ACOMPH[Posto],$AP178)</f>
        <v>0</v>
      </c>
      <c r="BE178">
        <v>175</v>
      </c>
      <c r="BG178">
        <f ca="1">SUMIFS(Tabela_Consulta_RDH[Column3],Tabela_Consulta_RDH[Column1],BG$3,Tabela_Consulta_RDH[Column2],$BE178)</f>
        <v>0</v>
      </c>
      <c r="BH178">
        <f ca="1">SUMIFS(Tabela_Consulta_RDH[Column3],Tabela_Consulta_RDH[Column1],BH$3,Tabela_Consulta_RDH[Column2],$BE178)</f>
        <v>0</v>
      </c>
      <c r="BI178">
        <f ca="1">SUMIFS(Tabela_Consulta_RDH[Column3],Tabela_Consulta_RDH[Column1],BI$3,Tabela_Consulta_RDH[Column2],$BE178)</f>
        <v>0</v>
      </c>
      <c r="BJ178">
        <f ca="1">SUMIFS(Tabela_Consulta_RDH[Column3],Tabela_Consulta_RDH[Column1],BJ$3,Tabela_Consulta_RDH[Column2],$BE178)</f>
        <v>0</v>
      </c>
      <c r="BK178">
        <f ca="1">SUMIFS(Tabela_Consulta_RDH[Column3],Tabela_Consulta_RDH[Column1],BK$3,Tabela_Consulta_RDH[Column2],$BE178)</f>
        <v>0</v>
      </c>
      <c r="BL178">
        <f ca="1">SUMIFS(Tabela_Consulta_RDH[Column3],Tabela_Consulta_RDH[Column1],BL$3,Tabela_Consulta_RDH[Column2],$BE178)</f>
        <v>0</v>
      </c>
      <c r="BM178">
        <f ca="1">SUMIFS(Tabela_Consulta_RDH[Column3],Tabela_Consulta_RDH[Column1],BM$3,Tabela_Consulta_RDH[Column2],$BE178)</f>
        <v>0</v>
      </c>
      <c r="BN178">
        <f ca="1">SUMIFS(Tabela_Consulta_RDH[Column3],Tabela_Consulta_RDH[Column1],BN$3,Tabela_Consulta_RDH[Column2],$BE178)</f>
        <v>0</v>
      </c>
      <c r="BO178">
        <f ca="1">SUMIFS(Tabela_Consulta_RDH[Column3],Tabela_Consulta_RDH[Column1],BO$3,Tabela_Consulta_RDH[Column2],$BE178)</f>
        <v>0</v>
      </c>
      <c r="BP178">
        <f ca="1">SUMIFS(Tabela_Consulta_RDH[Column3],Tabela_Consulta_RDH[Column1],BP$3,Tabela_Consulta_RDH[Column2],$BE178)</f>
        <v>0</v>
      </c>
      <c r="BQ178">
        <f ca="1">SUMIFS(Tabela_Consulta_RDH[Column3],Tabela_Consulta_RDH[Column1],BQ$3,Tabela_Consulta_RDH[Column2],$BE178)</f>
        <v>0</v>
      </c>
      <c r="BR178">
        <f ca="1">SUMIFS(Tabela_Consulta_RDH[Column3],Tabela_Consulta_RDH[Column1],BR$3,Tabela_Consulta_RDH[Column2],$BE178)</f>
        <v>0</v>
      </c>
    </row>
    <row r="179" spans="35:70" x14ac:dyDescent="0.25">
      <c r="AI179" s="406"/>
      <c r="AN179" s="406"/>
      <c r="AP179">
        <v>176</v>
      </c>
      <c r="AR179">
        <f ca="1">SUMIFS(Tabela_Consulta_de_ACOMPH[Vaz_nat],Tabela_Consulta_de_ACOMPH[Data],AR$3,Tabela_Consulta_de_ACOMPH[Posto],$AP179)</f>
        <v>0</v>
      </c>
      <c r="AS179">
        <f ca="1">SUMIFS(Tabela_Consulta_de_ACOMPH[Vaz_nat],Tabela_Consulta_de_ACOMPH[Data],AS$3,Tabela_Consulta_de_ACOMPH[Posto],$AP179)</f>
        <v>0</v>
      </c>
      <c r="AT179">
        <f ca="1">SUMIFS(Tabela_Consulta_de_ACOMPH[Vaz_nat],Tabela_Consulta_de_ACOMPH[Data],AT$3,Tabela_Consulta_de_ACOMPH[Posto],$AP179)</f>
        <v>0</v>
      </c>
      <c r="AU179">
        <f ca="1">SUMIFS(Tabela_Consulta_de_ACOMPH[Vaz_nat],Tabela_Consulta_de_ACOMPH[Data],AU$3,Tabela_Consulta_de_ACOMPH[Posto],$AP179)</f>
        <v>0</v>
      </c>
      <c r="AV179">
        <f ca="1">SUMIFS(Tabela_Consulta_de_ACOMPH[Vaz_nat],Tabela_Consulta_de_ACOMPH[Data],AV$3,Tabela_Consulta_de_ACOMPH[Posto],$AP179)</f>
        <v>0</v>
      </c>
      <c r="AW179">
        <f ca="1">SUMIFS(Tabela_Consulta_de_ACOMPH[Vaz_nat],Tabela_Consulta_de_ACOMPH[Data],AW$3,Tabela_Consulta_de_ACOMPH[Posto],$AP179)</f>
        <v>0</v>
      </c>
      <c r="AX179">
        <f ca="1">SUMIFS(Tabela_Consulta_de_ACOMPH[Vaz_nat],Tabela_Consulta_de_ACOMPH[Data],AX$3,Tabela_Consulta_de_ACOMPH[Posto],$AP179)</f>
        <v>0</v>
      </c>
      <c r="AY179">
        <f ca="1">SUMIFS(Tabela_Consulta_de_ACOMPH[Vaz_nat],Tabela_Consulta_de_ACOMPH[Data],AY$3,Tabela_Consulta_de_ACOMPH[Posto],$AP179)</f>
        <v>0</v>
      </c>
      <c r="AZ179">
        <f ca="1">SUMIFS(Tabela_Consulta_de_ACOMPH[Vaz_nat],Tabela_Consulta_de_ACOMPH[Data],AZ$3,Tabela_Consulta_de_ACOMPH[Posto],$AP179)</f>
        <v>0</v>
      </c>
      <c r="BA179">
        <f ca="1">SUMIFS(Tabela_Consulta_de_ACOMPH[Vaz_nat],Tabela_Consulta_de_ACOMPH[Data],BA$3,Tabela_Consulta_de_ACOMPH[Posto],$AP179)</f>
        <v>0</v>
      </c>
      <c r="BB179">
        <f ca="1">SUMIFS(Tabela_Consulta_de_ACOMPH[Vaz_nat],Tabela_Consulta_de_ACOMPH[Data],BB$3,Tabela_Consulta_de_ACOMPH[Posto],$AP179)</f>
        <v>0</v>
      </c>
      <c r="BC179">
        <f ca="1">SUMIFS(Tabela_Consulta_de_ACOMPH[Vaz_nat],Tabela_Consulta_de_ACOMPH[Data],BC$3,Tabela_Consulta_de_ACOMPH[Posto],$AP179)</f>
        <v>0</v>
      </c>
      <c r="BE179">
        <v>176</v>
      </c>
      <c r="BG179">
        <f ca="1">SUMIFS(Tabela_Consulta_RDH[Column3],Tabela_Consulta_RDH[Column1],BG$3,Tabela_Consulta_RDH[Column2],$BE179)</f>
        <v>0</v>
      </c>
      <c r="BH179">
        <f ca="1">SUMIFS(Tabela_Consulta_RDH[Column3],Tabela_Consulta_RDH[Column1],BH$3,Tabela_Consulta_RDH[Column2],$BE179)</f>
        <v>0</v>
      </c>
      <c r="BI179">
        <f ca="1">SUMIFS(Tabela_Consulta_RDH[Column3],Tabela_Consulta_RDH[Column1],BI$3,Tabela_Consulta_RDH[Column2],$BE179)</f>
        <v>0</v>
      </c>
      <c r="BJ179">
        <f ca="1">SUMIFS(Tabela_Consulta_RDH[Column3],Tabela_Consulta_RDH[Column1],BJ$3,Tabela_Consulta_RDH[Column2],$BE179)</f>
        <v>0</v>
      </c>
      <c r="BK179">
        <f ca="1">SUMIFS(Tabela_Consulta_RDH[Column3],Tabela_Consulta_RDH[Column1],BK$3,Tabela_Consulta_RDH[Column2],$BE179)</f>
        <v>0</v>
      </c>
      <c r="BL179">
        <f ca="1">SUMIFS(Tabela_Consulta_RDH[Column3],Tabela_Consulta_RDH[Column1],BL$3,Tabela_Consulta_RDH[Column2],$BE179)</f>
        <v>0</v>
      </c>
      <c r="BM179">
        <f ca="1">SUMIFS(Tabela_Consulta_RDH[Column3],Tabela_Consulta_RDH[Column1],BM$3,Tabela_Consulta_RDH[Column2],$BE179)</f>
        <v>0</v>
      </c>
      <c r="BN179">
        <f ca="1">SUMIFS(Tabela_Consulta_RDH[Column3],Tabela_Consulta_RDH[Column1],BN$3,Tabela_Consulta_RDH[Column2],$BE179)</f>
        <v>0</v>
      </c>
      <c r="BO179">
        <f ca="1">SUMIFS(Tabela_Consulta_RDH[Column3],Tabela_Consulta_RDH[Column1],BO$3,Tabela_Consulta_RDH[Column2],$BE179)</f>
        <v>0</v>
      </c>
      <c r="BP179">
        <f ca="1">SUMIFS(Tabela_Consulta_RDH[Column3],Tabela_Consulta_RDH[Column1],BP$3,Tabela_Consulta_RDH[Column2],$BE179)</f>
        <v>0</v>
      </c>
      <c r="BQ179">
        <f ca="1">SUMIFS(Tabela_Consulta_RDH[Column3],Tabela_Consulta_RDH[Column1],BQ$3,Tabela_Consulta_RDH[Column2],$BE179)</f>
        <v>0</v>
      </c>
      <c r="BR179">
        <f ca="1">SUMIFS(Tabela_Consulta_RDH[Column3],Tabela_Consulta_RDH[Column1],BR$3,Tabela_Consulta_RDH[Column2],$BE179)</f>
        <v>0</v>
      </c>
    </row>
    <row r="180" spans="35:70" x14ac:dyDescent="0.25">
      <c r="AI180" s="406"/>
      <c r="AN180" s="406"/>
      <c r="AP180">
        <v>177</v>
      </c>
      <c r="AR180">
        <f ca="1">SUMIFS(Tabela_Consulta_de_ACOMPH[Vaz_nat],Tabela_Consulta_de_ACOMPH[Data],AR$3,Tabela_Consulta_de_ACOMPH[Posto],$AP180)</f>
        <v>0</v>
      </c>
      <c r="AS180">
        <f ca="1">SUMIFS(Tabela_Consulta_de_ACOMPH[Vaz_nat],Tabela_Consulta_de_ACOMPH[Data],AS$3,Tabela_Consulta_de_ACOMPH[Posto],$AP180)</f>
        <v>0</v>
      </c>
      <c r="AT180">
        <f ca="1">SUMIFS(Tabela_Consulta_de_ACOMPH[Vaz_nat],Tabela_Consulta_de_ACOMPH[Data],AT$3,Tabela_Consulta_de_ACOMPH[Posto],$AP180)</f>
        <v>0</v>
      </c>
      <c r="AU180">
        <f ca="1">SUMIFS(Tabela_Consulta_de_ACOMPH[Vaz_nat],Tabela_Consulta_de_ACOMPH[Data],AU$3,Tabela_Consulta_de_ACOMPH[Posto],$AP180)</f>
        <v>0</v>
      </c>
      <c r="AV180">
        <f ca="1">SUMIFS(Tabela_Consulta_de_ACOMPH[Vaz_nat],Tabela_Consulta_de_ACOMPH[Data],AV$3,Tabela_Consulta_de_ACOMPH[Posto],$AP180)</f>
        <v>0</v>
      </c>
      <c r="AW180">
        <f ca="1">SUMIFS(Tabela_Consulta_de_ACOMPH[Vaz_nat],Tabela_Consulta_de_ACOMPH[Data],AW$3,Tabela_Consulta_de_ACOMPH[Posto],$AP180)</f>
        <v>0</v>
      </c>
      <c r="AX180">
        <f ca="1">SUMIFS(Tabela_Consulta_de_ACOMPH[Vaz_nat],Tabela_Consulta_de_ACOMPH[Data],AX$3,Tabela_Consulta_de_ACOMPH[Posto],$AP180)</f>
        <v>0</v>
      </c>
      <c r="AY180">
        <f ca="1">SUMIFS(Tabela_Consulta_de_ACOMPH[Vaz_nat],Tabela_Consulta_de_ACOMPH[Data],AY$3,Tabela_Consulta_de_ACOMPH[Posto],$AP180)</f>
        <v>0</v>
      </c>
      <c r="AZ180">
        <f ca="1">SUMIFS(Tabela_Consulta_de_ACOMPH[Vaz_nat],Tabela_Consulta_de_ACOMPH[Data],AZ$3,Tabela_Consulta_de_ACOMPH[Posto],$AP180)</f>
        <v>0</v>
      </c>
      <c r="BA180">
        <f ca="1">SUMIFS(Tabela_Consulta_de_ACOMPH[Vaz_nat],Tabela_Consulta_de_ACOMPH[Data],BA$3,Tabela_Consulta_de_ACOMPH[Posto],$AP180)</f>
        <v>0</v>
      </c>
      <c r="BB180">
        <f ca="1">SUMIFS(Tabela_Consulta_de_ACOMPH[Vaz_nat],Tabela_Consulta_de_ACOMPH[Data],BB$3,Tabela_Consulta_de_ACOMPH[Posto],$AP180)</f>
        <v>0</v>
      </c>
      <c r="BC180">
        <f ca="1">SUMIFS(Tabela_Consulta_de_ACOMPH[Vaz_nat],Tabela_Consulta_de_ACOMPH[Data],BC$3,Tabela_Consulta_de_ACOMPH[Posto],$AP180)</f>
        <v>0</v>
      </c>
      <c r="BE180">
        <v>177</v>
      </c>
      <c r="BG180">
        <f ca="1">SUMIFS(Tabela_Consulta_RDH[Column3],Tabela_Consulta_RDH[Column1],BG$3,Tabela_Consulta_RDH[Column2],$BE180)</f>
        <v>0</v>
      </c>
      <c r="BH180">
        <f ca="1">SUMIFS(Tabela_Consulta_RDH[Column3],Tabela_Consulta_RDH[Column1],BH$3,Tabela_Consulta_RDH[Column2],$BE180)</f>
        <v>0</v>
      </c>
      <c r="BI180">
        <f ca="1">SUMIFS(Tabela_Consulta_RDH[Column3],Tabela_Consulta_RDH[Column1],BI$3,Tabela_Consulta_RDH[Column2],$BE180)</f>
        <v>0</v>
      </c>
      <c r="BJ180">
        <f ca="1">SUMIFS(Tabela_Consulta_RDH[Column3],Tabela_Consulta_RDH[Column1],BJ$3,Tabela_Consulta_RDH[Column2],$BE180)</f>
        <v>0</v>
      </c>
      <c r="BK180">
        <f ca="1">SUMIFS(Tabela_Consulta_RDH[Column3],Tabela_Consulta_RDH[Column1],BK$3,Tabela_Consulta_RDH[Column2],$BE180)</f>
        <v>0</v>
      </c>
      <c r="BL180">
        <f ca="1">SUMIFS(Tabela_Consulta_RDH[Column3],Tabela_Consulta_RDH[Column1],BL$3,Tabela_Consulta_RDH[Column2],$BE180)</f>
        <v>0</v>
      </c>
      <c r="BM180">
        <f ca="1">SUMIFS(Tabela_Consulta_RDH[Column3],Tabela_Consulta_RDH[Column1],BM$3,Tabela_Consulta_RDH[Column2],$BE180)</f>
        <v>0</v>
      </c>
      <c r="BN180">
        <f ca="1">SUMIFS(Tabela_Consulta_RDH[Column3],Tabela_Consulta_RDH[Column1],BN$3,Tabela_Consulta_RDH[Column2],$BE180)</f>
        <v>0</v>
      </c>
      <c r="BO180">
        <f ca="1">SUMIFS(Tabela_Consulta_RDH[Column3],Tabela_Consulta_RDH[Column1],BO$3,Tabela_Consulta_RDH[Column2],$BE180)</f>
        <v>0</v>
      </c>
      <c r="BP180">
        <f ca="1">SUMIFS(Tabela_Consulta_RDH[Column3],Tabela_Consulta_RDH[Column1],BP$3,Tabela_Consulta_RDH[Column2],$BE180)</f>
        <v>0</v>
      </c>
      <c r="BQ180">
        <f ca="1">SUMIFS(Tabela_Consulta_RDH[Column3],Tabela_Consulta_RDH[Column1],BQ$3,Tabela_Consulta_RDH[Column2],$BE180)</f>
        <v>0</v>
      </c>
      <c r="BR180">
        <f ca="1">SUMIFS(Tabela_Consulta_RDH[Column3],Tabela_Consulta_RDH[Column1],BR$3,Tabela_Consulta_RDH[Column2],$BE180)</f>
        <v>0</v>
      </c>
    </row>
    <row r="181" spans="35:70" x14ac:dyDescent="0.25">
      <c r="AI181" s="406"/>
      <c r="AN181" s="406"/>
      <c r="AP181">
        <v>178</v>
      </c>
      <c r="AR181">
        <f ca="1">SUMIFS(Tabela_Consulta_de_ACOMPH[Vaz_nat],Tabela_Consulta_de_ACOMPH[Data],AR$3,Tabela_Consulta_de_ACOMPH[Posto],$AP181)</f>
        <v>0</v>
      </c>
      <c r="AS181">
        <f ca="1">SUMIFS(Tabela_Consulta_de_ACOMPH[Vaz_nat],Tabela_Consulta_de_ACOMPH[Data],AS$3,Tabela_Consulta_de_ACOMPH[Posto],$AP181)</f>
        <v>0</v>
      </c>
      <c r="AT181">
        <f ca="1">SUMIFS(Tabela_Consulta_de_ACOMPH[Vaz_nat],Tabela_Consulta_de_ACOMPH[Data],AT$3,Tabela_Consulta_de_ACOMPH[Posto],$AP181)</f>
        <v>0</v>
      </c>
      <c r="AU181">
        <f ca="1">SUMIFS(Tabela_Consulta_de_ACOMPH[Vaz_nat],Tabela_Consulta_de_ACOMPH[Data],AU$3,Tabela_Consulta_de_ACOMPH[Posto],$AP181)</f>
        <v>0</v>
      </c>
      <c r="AV181">
        <f ca="1">SUMIFS(Tabela_Consulta_de_ACOMPH[Vaz_nat],Tabela_Consulta_de_ACOMPH[Data],AV$3,Tabela_Consulta_de_ACOMPH[Posto],$AP181)</f>
        <v>0</v>
      </c>
      <c r="AW181">
        <f ca="1">SUMIFS(Tabela_Consulta_de_ACOMPH[Vaz_nat],Tabela_Consulta_de_ACOMPH[Data],AW$3,Tabela_Consulta_de_ACOMPH[Posto],$AP181)</f>
        <v>0</v>
      </c>
      <c r="AX181">
        <f ca="1">SUMIFS(Tabela_Consulta_de_ACOMPH[Vaz_nat],Tabela_Consulta_de_ACOMPH[Data],AX$3,Tabela_Consulta_de_ACOMPH[Posto],$AP181)</f>
        <v>0</v>
      </c>
      <c r="AY181">
        <f ca="1">SUMIFS(Tabela_Consulta_de_ACOMPH[Vaz_nat],Tabela_Consulta_de_ACOMPH[Data],AY$3,Tabela_Consulta_de_ACOMPH[Posto],$AP181)</f>
        <v>0</v>
      </c>
      <c r="AZ181">
        <f ca="1">SUMIFS(Tabela_Consulta_de_ACOMPH[Vaz_nat],Tabela_Consulta_de_ACOMPH[Data],AZ$3,Tabela_Consulta_de_ACOMPH[Posto],$AP181)</f>
        <v>0</v>
      </c>
      <c r="BA181">
        <f ca="1">SUMIFS(Tabela_Consulta_de_ACOMPH[Vaz_nat],Tabela_Consulta_de_ACOMPH[Data],BA$3,Tabela_Consulta_de_ACOMPH[Posto],$AP181)</f>
        <v>0</v>
      </c>
      <c r="BB181">
        <f ca="1">SUMIFS(Tabela_Consulta_de_ACOMPH[Vaz_nat],Tabela_Consulta_de_ACOMPH[Data],BB$3,Tabela_Consulta_de_ACOMPH[Posto],$AP181)</f>
        <v>0</v>
      </c>
      <c r="BC181">
        <f ca="1">SUMIFS(Tabela_Consulta_de_ACOMPH[Vaz_nat],Tabela_Consulta_de_ACOMPH[Data],BC$3,Tabela_Consulta_de_ACOMPH[Posto],$AP181)</f>
        <v>0</v>
      </c>
      <c r="BE181">
        <v>178</v>
      </c>
      <c r="BG181">
        <f ca="1">SUMIFS(Tabela_Consulta_RDH[Column3],Tabela_Consulta_RDH[Column1],BG$3,Tabela_Consulta_RDH[Column2],$BE181)</f>
        <v>0</v>
      </c>
      <c r="BH181">
        <f ca="1">SUMIFS(Tabela_Consulta_RDH[Column3],Tabela_Consulta_RDH[Column1],BH$3,Tabela_Consulta_RDH[Column2],$BE181)</f>
        <v>0</v>
      </c>
      <c r="BI181">
        <f ca="1">SUMIFS(Tabela_Consulta_RDH[Column3],Tabela_Consulta_RDH[Column1],BI$3,Tabela_Consulta_RDH[Column2],$BE181)</f>
        <v>0</v>
      </c>
      <c r="BJ181">
        <f ca="1">SUMIFS(Tabela_Consulta_RDH[Column3],Tabela_Consulta_RDH[Column1],BJ$3,Tabela_Consulta_RDH[Column2],$BE181)</f>
        <v>0</v>
      </c>
      <c r="BK181">
        <f ca="1">SUMIFS(Tabela_Consulta_RDH[Column3],Tabela_Consulta_RDH[Column1],BK$3,Tabela_Consulta_RDH[Column2],$BE181)</f>
        <v>0</v>
      </c>
      <c r="BL181">
        <f ca="1">SUMIFS(Tabela_Consulta_RDH[Column3],Tabela_Consulta_RDH[Column1],BL$3,Tabela_Consulta_RDH[Column2],$BE181)</f>
        <v>0</v>
      </c>
      <c r="BM181">
        <f ca="1">SUMIFS(Tabela_Consulta_RDH[Column3],Tabela_Consulta_RDH[Column1],BM$3,Tabela_Consulta_RDH[Column2],$BE181)</f>
        <v>0</v>
      </c>
      <c r="BN181">
        <f ca="1">SUMIFS(Tabela_Consulta_RDH[Column3],Tabela_Consulta_RDH[Column1],BN$3,Tabela_Consulta_RDH[Column2],$BE181)</f>
        <v>0</v>
      </c>
      <c r="BO181">
        <f ca="1">SUMIFS(Tabela_Consulta_RDH[Column3],Tabela_Consulta_RDH[Column1],BO$3,Tabela_Consulta_RDH[Column2],$BE181)</f>
        <v>0</v>
      </c>
      <c r="BP181">
        <f ca="1">SUMIFS(Tabela_Consulta_RDH[Column3],Tabela_Consulta_RDH[Column1],BP$3,Tabela_Consulta_RDH[Column2],$BE181)</f>
        <v>0</v>
      </c>
      <c r="BQ181">
        <f ca="1">SUMIFS(Tabela_Consulta_RDH[Column3],Tabela_Consulta_RDH[Column1],BQ$3,Tabela_Consulta_RDH[Column2],$BE181)</f>
        <v>0</v>
      </c>
      <c r="BR181">
        <f ca="1">SUMIFS(Tabela_Consulta_RDH[Column3],Tabela_Consulta_RDH[Column1],BR$3,Tabela_Consulta_RDH[Column2],$BE181)</f>
        <v>0</v>
      </c>
    </row>
    <row r="182" spans="35:70" x14ac:dyDescent="0.25">
      <c r="AI182" s="406"/>
      <c r="AN182" s="406"/>
      <c r="AP182">
        <v>179</v>
      </c>
      <c r="AR182">
        <f ca="1">SUMIFS(Tabela_Consulta_de_ACOMPH[Vaz_nat],Tabela_Consulta_de_ACOMPH[Data],AR$3,Tabela_Consulta_de_ACOMPH[Posto],$AP182)</f>
        <v>0</v>
      </c>
      <c r="AS182">
        <f ca="1">SUMIFS(Tabela_Consulta_de_ACOMPH[Vaz_nat],Tabela_Consulta_de_ACOMPH[Data],AS$3,Tabela_Consulta_de_ACOMPH[Posto],$AP182)</f>
        <v>0</v>
      </c>
      <c r="AT182">
        <f ca="1">SUMIFS(Tabela_Consulta_de_ACOMPH[Vaz_nat],Tabela_Consulta_de_ACOMPH[Data],AT$3,Tabela_Consulta_de_ACOMPH[Posto],$AP182)</f>
        <v>0</v>
      </c>
      <c r="AU182">
        <f ca="1">SUMIFS(Tabela_Consulta_de_ACOMPH[Vaz_nat],Tabela_Consulta_de_ACOMPH[Data],AU$3,Tabela_Consulta_de_ACOMPH[Posto],$AP182)</f>
        <v>0</v>
      </c>
      <c r="AV182">
        <f ca="1">SUMIFS(Tabela_Consulta_de_ACOMPH[Vaz_nat],Tabela_Consulta_de_ACOMPH[Data],AV$3,Tabela_Consulta_de_ACOMPH[Posto],$AP182)</f>
        <v>0</v>
      </c>
      <c r="AW182">
        <f ca="1">SUMIFS(Tabela_Consulta_de_ACOMPH[Vaz_nat],Tabela_Consulta_de_ACOMPH[Data],AW$3,Tabela_Consulta_de_ACOMPH[Posto],$AP182)</f>
        <v>0</v>
      </c>
      <c r="AX182">
        <f ca="1">SUMIFS(Tabela_Consulta_de_ACOMPH[Vaz_nat],Tabela_Consulta_de_ACOMPH[Data],AX$3,Tabela_Consulta_de_ACOMPH[Posto],$AP182)</f>
        <v>0</v>
      </c>
      <c r="AY182">
        <f ca="1">SUMIFS(Tabela_Consulta_de_ACOMPH[Vaz_nat],Tabela_Consulta_de_ACOMPH[Data],AY$3,Tabela_Consulta_de_ACOMPH[Posto],$AP182)</f>
        <v>0</v>
      </c>
      <c r="AZ182">
        <f ca="1">SUMIFS(Tabela_Consulta_de_ACOMPH[Vaz_nat],Tabela_Consulta_de_ACOMPH[Data],AZ$3,Tabela_Consulta_de_ACOMPH[Posto],$AP182)</f>
        <v>0</v>
      </c>
      <c r="BA182">
        <f ca="1">SUMIFS(Tabela_Consulta_de_ACOMPH[Vaz_nat],Tabela_Consulta_de_ACOMPH[Data],BA$3,Tabela_Consulta_de_ACOMPH[Posto],$AP182)</f>
        <v>0</v>
      </c>
      <c r="BB182">
        <f ca="1">SUMIFS(Tabela_Consulta_de_ACOMPH[Vaz_nat],Tabela_Consulta_de_ACOMPH[Data],BB$3,Tabela_Consulta_de_ACOMPH[Posto],$AP182)</f>
        <v>0</v>
      </c>
      <c r="BC182">
        <f ca="1">SUMIFS(Tabela_Consulta_de_ACOMPH[Vaz_nat],Tabela_Consulta_de_ACOMPH[Data],BC$3,Tabela_Consulta_de_ACOMPH[Posto],$AP182)</f>
        <v>0</v>
      </c>
      <c r="BE182">
        <v>179</v>
      </c>
      <c r="BG182">
        <f ca="1">SUMIFS(Tabela_Consulta_RDH[Column3],Tabela_Consulta_RDH[Column1],BG$3,Tabela_Consulta_RDH[Column2],$BE182)</f>
        <v>0</v>
      </c>
      <c r="BH182">
        <f ca="1">SUMIFS(Tabela_Consulta_RDH[Column3],Tabela_Consulta_RDH[Column1],BH$3,Tabela_Consulta_RDH[Column2],$BE182)</f>
        <v>0</v>
      </c>
      <c r="BI182">
        <f ca="1">SUMIFS(Tabela_Consulta_RDH[Column3],Tabela_Consulta_RDH[Column1],BI$3,Tabela_Consulta_RDH[Column2],$BE182)</f>
        <v>0</v>
      </c>
      <c r="BJ182">
        <f ca="1">SUMIFS(Tabela_Consulta_RDH[Column3],Tabela_Consulta_RDH[Column1],BJ$3,Tabela_Consulta_RDH[Column2],$BE182)</f>
        <v>0</v>
      </c>
      <c r="BK182">
        <f ca="1">SUMIFS(Tabela_Consulta_RDH[Column3],Tabela_Consulta_RDH[Column1],BK$3,Tabela_Consulta_RDH[Column2],$BE182)</f>
        <v>0</v>
      </c>
      <c r="BL182">
        <f ca="1">SUMIFS(Tabela_Consulta_RDH[Column3],Tabela_Consulta_RDH[Column1],BL$3,Tabela_Consulta_RDH[Column2],$BE182)</f>
        <v>0</v>
      </c>
      <c r="BM182">
        <f ca="1">SUMIFS(Tabela_Consulta_RDH[Column3],Tabela_Consulta_RDH[Column1],BM$3,Tabela_Consulta_RDH[Column2],$BE182)</f>
        <v>0</v>
      </c>
      <c r="BN182">
        <f ca="1">SUMIFS(Tabela_Consulta_RDH[Column3],Tabela_Consulta_RDH[Column1],BN$3,Tabela_Consulta_RDH[Column2],$BE182)</f>
        <v>0</v>
      </c>
      <c r="BO182">
        <f ca="1">SUMIFS(Tabela_Consulta_RDH[Column3],Tabela_Consulta_RDH[Column1],BO$3,Tabela_Consulta_RDH[Column2],$BE182)</f>
        <v>0</v>
      </c>
      <c r="BP182">
        <f ca="1">SUMIFS(Tabela_Consulta_RDH[Column3],Tabela_Consulta_RDH[Column1],BP$3,Tabela_Consulta_RDH[Column2],$BE182)</f>
        <v>0</v>
      </c>
      <c r="BQ182">
        <f ca="1">SUMIFS(Tabela_Consulta_RDH[Column3],Tabela_Consulta_RDH[Column1],BQ$3,Tabela_Consulta_RDH[Column2],$BE182)</f>
        <v>0</v>
      </c>
      <c r="BR182">
        <f ca="1">SUMIFS(Tabela_Consulta_RDH[Column3],Tabela_Consulta_RDH[Column1],BR$3,Tabela_Consulta_RDH[Column2],$BE182)</f>
        <v>0</v>
      </c>
    </row>
    <row r="183" spans="35:70" x14ac:dyDescent="0.25">
      <c r="AI183" s="406"/>
      <c r="AN183" s="406"/>
      <c r="AP183">
        <v>180</v>
      </c>
      <c r="AR183">
        <f ca="1">SUMIFS(Tabela_Consulta_de_ACOMPH[Vaz_nat],Tabela_Consulta_de_ACOMPH[Data],AR$3,Tabela_Consulta_de_ACOMPH[Posto],$AP183)</f>
        <v>0</v>
      </c>
      <c r="AS183">
        <f ca="1">SUMIFS(Tabela_Consulta_de_ACOMPH[Vaz_nat],Tabela_Consulta_de_ACOMPH[Data],AS$3,Tabela_Consulta_de_ACOMPH[Posto],$AP183)</f>
        <v>0</v>
      </c>
      <c r="AT183">
        <f ca="1">SUMIFS(Tabela_Consulta_de_ACOMPH[Vaz_nat],Tabela_Consulta_de_ACOMPH[Data],AT$3,Tabela_Consulta_de_ACOMPH[Posto],$AP183)</f>
        <v>0</v>
      </c>
      <c r="AU183">
        <f ca="1">SUMIFS(Tabela_Consulta_de_ACOMPH[Vaz_nat],Tabela_Consulta_de_ACOMPH[Data],AU$3,Tabela_Consulta_de_ACOMPH[Posto],$AP183)</f>
        <v>0</v>
      </c>
      <c r="AV183">
        <f ca="1">SUMIFS(Tabela_Consulta_de_ACOMPH[Vaz_nat],Tabela_Consulta_de_ACOMPH[Data],AV$3,Tabela_Consulta_de_ACOMPH[Posto],$AP183)</f>
        <v>0</v>
      </c>
      <c r="AW183">
        <f ca="1">SUMIFS(Tabela_Consulta_de_ACOMPH[Vaz_nat],Tabela_Consulta_de_ACOMPH[Data],AW$3,Tabela_Consulta_de_ACOMPH[Posto],$AP183)</f>
        <v>0</v>
      </c>
      <c r="AX183">
        <f ca="1">SUMIFS(Tabela_Consulta_de_ACOMPH[Vaz_nat],Tabela_Consulta_de_ACOMPH[Data],AX$3,Tabela_Consulta_de_ACOMPH[Posto],$AP183)</f>
        <v>0</v>
      </c>
      <c r="AY183">
        <f ca="1">SUMIFS(Tabela_Consulta_de_ACOMPH[Vaz_nat],Tabela_Consulta_de_ACOMPH[Data],AY$3,Tabela_Consulta_de_ACOMPH[Posto],$AP183)</f>
        <v>0</v>
      </c>
      <c r="AZ183">
        <f ca="1">SUMIFS(Tabela_Consulta_de_ACOMPH[Vaz_nat],Tabela_Consulta_de_ACOMPH[Data],AZ$3,Tabela_Consulta_de_ACOMPH[Posto],$AP183)</f>
        <v>0</v>
      </c>
      <c r="BA183">
        <f ca="1">SUMIFS(Tabela_Consulta_de_ACOMPH[Vaz_nat],Tabela_Consulta_de_ACOMPH[Data],BA$3,Tabela_Consulta_de_ACOMPH[Posto],$AP183)</f>
        <v>0</v>
      </c>
      <c r="BB183">
        <f ca="1">SUMIFS(Tabela_Consulta_de_ACOMPH[Vaz_nat],Tabela_Consulta_de_ACOMPH[Data],BB$3,Tabela_Consulta_de_ACOMPH[Posto],$AP183)</f>
        <v>0</v>
      </c>
      <c r="BC183">
        <f ca="1">SUMIFS(Tabela_Consulta_de_ACOMPH[Vaz_nat],Tabela_Consulta_de_ACOMPH[Data],BC$3,Tabela_Consulta_de_ACOMPH[Posto],$AP183)</f>
        <v>0</v>
      </c>
      <c r="BE183">
        <v>180</v>
      </c>
      <c r="BG183">
        <f ca="1">SUMIFS(Tabela_Consulta_RDH[Column3],Tabela_Consulta_RDH[Column1],BG$3,Tabela_Consulta_RDH[Column2],$BE183)</f>
        <v>0</v>
      </c>
      <c r="BH183">
        <f ca="1">SUMIFS(Tabela_Consulta_RDH[Column3],Tabela_Consulta_RDH[Column1],BH$3,Tabela_Consulta_RDH[Column2],$BE183)</f>
        <v>0</v>
      </c>
      <c r="BI183">
        <f ca="1">SUMIFS(Tabela_Consulta_RDH[Column3],Tabela_Consulta_RDH[Column1],BI$3,Tabela_Consulta_RDH[Column2],$BE183)</f>
        <v>0</v>
      </c>
      <c r="BJ183">
        <f ca="1">SUMIFS(Tabela_Consulta_RDH[Column3],Tabela_Consulta_RDH[Column1],BJ$3,Tabela_Consulta_RDH[Column2],$BE183)</f>
        <v>0</v>
      </c>
      <c r="BK183">
        <f ca="1">SUMIFS(Tabela_Consulta_RDH[Column3],Tabela_Consulta_RDH[Column1],BK$3,Tabela_Consulta_RDH[Column2],$BE183)</f>
        <v>0</v>
      </c>
      <c r="BL183">
        <f ca="1">SUMIFS(Tabela_Consulta_RDH[Column3],Tabela_Consulta_RDH[Column1],BL$3,Tabela_Consulta_RDH[Column2],$BE183)</f>
        <v>0</v>
      </c>
      <c r="BM183">
        <f ca="1">SUMIFS(Tabela_Consulta_RDH[Column3],Tabela_Consulta_RDH[Column1],BM$3,Tabela_Consulta_RDH[Column2],$BE183)</f>
        <v>0</v>
      </c>
      <c r="BN183">
        <f ca="1">SUMIFS(Tabela_Consulta_RDH[Column3],Tabela_Consulta_RDH[Column1],BN$3,Tabela_Consulta_RDH[Column2],$BE183)</f>
        <v>0</v>
      </c>
      <c r="BO183">
        <f ca="1">SUMIFS(Tabela_Consulta_RDH[Column3],Tabela_Consulta_RDH[Column1],BO$3,Tabela_Consulta_RDH[Column2],$BE183)</f>
        <v>0</v>
      </c>
      <c r="BP183">
        <f ca="1">SUMIFS(Tabela_Consulta_RDH[Column3],Tabela_Consulta_RDH[Column1],BP$3,Tabela_Consulta_RDH[Column2],$BE183)</f>
        <v>0</v>
      </c>
      <c r="BQ183">
        <f ca="1">SUMIFS(Tabela_Consulta_RDH[Column3],Tabela_Consulta_RDH[Column1],BQ$3,Tabela_Consulta_RDH[Column2],$BE183)</f>
        <v>0</v>
      </c>
      <c r="BR183">
        <f ca="1">SUMIFS(Tabela_Consulta_RDH[Column3],Tabela_Consulta_RDH[Column1],BR$3,Tabela_Consulta_RDH[Column2],$BE183)</f>
        <v>0</v>
      </c>
    </row>
    <row r="184" spans="35:70" x14ac:dyDescent="0.25">
      <c r="AI184" s="406"/>
      <c r="AN184" s="406"/>
      <c r="AP184">
        <v>181</v>
      </c>
      <c r="AR184">
        <f ca="1">SUMIFS(Tabela_Consulta_de_ACOMPH[Vaz_nat],Tabela_Consulta_de_ACOMPH[Data],AR$3,Tabela_Consulta_de_ACOMPH[Posto],$AP184)</f>
        <v>0</v>
      </c>
      <c r="AS184">
        <f ca="1">SUMIFS(Tabela_Consulta_de_ACOMPH[Vaz_nat],Tabela_Consulta_de_ACOMPH[Data],AS$3,Tabela_Consulta_de_ACOMPH[Posto],$AP184)</f>
        <v>0</v>
      </c>
      <c r="AT184">
        <f ca="1">SUMIFS(Tabela_Consulta_de_ACOMPH[Vaz_nat],Tabela_Consulta_de_ACOMPH[Data],AT$3,Tabela_Consulta_de_ACOMPH[Posto],$AP184)</f>
        <v>0</v>
      </c>
      <c r="AU184">
        <f ca="1">SUMIFS(Tabela_Consulta_de_ACOMPH[Vaz_nat],Tabela_Consulta_de_ACOMPH[Data],AU$3,Tabela_Consulta_de_ACOMPH[Posto],$AP184)</f>
        <v>0</v>
      </c>
      <c r="AV184">
        <f ca="1">SUMIFS(Tabela_Consulta_de_ACOMPH[Vaz_nat],Tabela_Consulta_de_ACOMPH[Data],AV$3,Tabela_Consulta_de_ACOMPH[Posto],$AP184)</f>
        <v>0</v>
      </c>
      <c r="AW184">
        <f ca="1">SUMIFS(Tabela_Consulta_de_ACOMPH[Vaz_nat],Tabela_Consulta_de_ACOMPH[Data],AW$3,Tabela_Consulta_de_ACOMPH[Posto],$AP184)</f>
        <v>0</v>
      </c>
      <c r="AX184">
        <f ca="1">SUMIFS(Tabela_Consulta_de_ACOMPH[Vaz_nat],Tabela_Consulta_de_ACOMPH[Data],AX$3,Tabela_Consulta_de_ACOMPH[Posto],$AP184)</f>
        <v>0</v>
      </c>
      <c r="AY184">
        <f ca="1">SUMIFS(Tabela_Consulta_de_ACOMPH[Vaz_nat],Tabela_Consulta_de_ACOMPH[Data],AY$3,Tabela_Consulta_de_ACOMPH[Posto],$AP184)</f>
        <v>0</v>
      </c>
      <c r="AZ184">
        <f ca="1">SUMIFS(Tabela_Consulta_de_ACOMPH[Vaz_nat],Tabela_Consulta_de_ACOMPH[Data],AZ$3,Tabela_Consulta_de_ACOMPH[Posto],$AP184)</f>
        <v>0</v>
      </c>
      <c r="BA184">
        <f ca="1">SUMIFS(Tabela_Consulta_de_ACOMPH[Vaz_nat],Tabela_Consulta_de_ACOMPH[Data],BA$3,Tabela_Consulta_de_ACOMPH[Posto],$AP184)</f>
        <v>0</v>
      </c>
      <c r="BB184">
        <f ca="1">SUMIFS(Tabela_Consulta_de_ACOMPH[Vaz_nat],Tabela_Consulta_de_ACOMPH[Data],BB$3,Tabela_Consulta_de_ACOMPH[Posto],$AP184)</f>
        <v>0</v>
      </c>
      <c r="BC184">
        <f ca="1">SUMIFS(Tabela_Consulta_de_ACOMPH[Vaz_nat],Tabela_Consulta_de_ACOMPH[Data],BC$3,Tabela_Consulta_de_ACOMPH[Posto],$AP184)</f>
        <v>0</v>
      </c>
      <c r="BE184">
        <v>181</v>
      </c>
      <c r="BG184">
        <f ca="1">SUMIFS(Tabela_Consulta_RDH[Column3],Tabela_Consulta_RDH[Column1],BG$3,Tabela_Consulta_RDH[Column2],$BE184)</f>
        <v>0</v>
      </c>
      <c r="BH184">
        <f ca="1">SUMIFS(Tabela_Consulta_RDH[Column3],Tabela_Consulta_RDH[Column1],BH$3,Tabela_Consulta_RDH[Column2],$BE184)</f>
        <v>0</v>
      </c>
      <c r="BI184">
        <f ca="1">SUMIFS(Tabela_Consulta_RDH[Column3],Tabela_Consulta_RDH[Column1],BI$3,Tabela_Consulta_RDH[Column2],$BE184)</f>
        <v>0</v>
      </c>
      <c r="BJ184">
        <f ca="1">SUMIFS(Tabela_Consulta_RDH[Column3],Tabela_Consulta_RDH[Column1],BJ$3,Tabela_Consulta_RDH[Column2],$BE184)</f>
        <v>0</v>
      </c>
      <c r="BK184">
        <f ca="1">SUMIFS(Tabela_Consulta_RDH[Column3],Tabela_Consulta_RDH[Column1],BK$3,Tabela_Consulta_RDH[Column2],$BE184)</f>
        <v>0</v>
      </c>
      <c r="BL184">
        <f ca="1">SUMIFS(Tabela_Consulta_RDH[Column3],Tabela_Consulta_RDH[Column1],BL$3,Tabela_Consulta_RDH[Column2],$BE184)</f>
        <v>0</v>
      </c>
      <c r="BM184">
        <f ca="1">SUMIFS(Tabela_Consulta_RDH[Column3],Tabela_Consulta_RDH[Column1],BM$3,Tabela_Consulta_RDH[Column2],$BE184)</f>
        <v>0</v>
      </c>
      <c r="BN184">
        <f ca="1">SUMIFS(Tabela_Consulta_RDH[Column3],Tabela_Consulta_RDH[Column1],BN$3,Tabela_Consulta_RDH[Column2],$BE184)</f>
        <v>0</v>
      </c>
      <c r="BO184">
        <f ca="1">SUMIFS(Tabela_Consulta_RDH[Column3],Tabela_Consulta_RDH[Column1],BO$3,Tabela_Consulta_RDH[Column2],$BE184)</f>
        <v>0</v>
      </c>
      <c r="BP184">
        <f ca="1">SUMIFS(Tabela_Consulta_RDH[Column3],Tabela_Consulta_RDH[Column1],BP$3,Tabela_Consulta_RDH[Column2],$BE184)</f>
        <v>0</v>
      </c>
      <c r="BQ184">
        <f ca="1">SUMIFS(Tabela_Consulta_RDH[Column3],Tabela_Consulta_RDH[Column1],BQ$3,Tabela_Consulta_RDH[Column2],$BE184)</f>
        <v>0</v>
      </c>
      <c r="BR184">
        <f ca="1">SUMIFS(Tabela_Consulta_RDH[Column3],Tabela_Consulta_RDH[Column1],BR$3,Tabela_Consulta_RDH[Column2],$BE184)</f>
        <v>0</v>
      </c>
    </row>
    <row r="185" spans="35:70" x14ac:dyDescent="0.25">
      <c r="AI185" s="406"/>
      <c r="AN185" s="406"/>
      <c r="AP185">
        <v>182</v>
      </c>
      <c r="AR185">
        <f ca="1">SUMIFS(Tabela_Consulta_de_ACOMPH[Vaz_nat],Tabela_Consulta_de_ACOMPH[Data],AR$3,Tabela_Consulta_de_ACOMPH[Posto],$AP185)</f>
        <v>0</v>
      </c>
      <c r="AS185">
        <f ca="1">SUMIFS(Tabela_Consulta_de_ACOMPH[Vaz_nat],Tabela_Consulta_de_ACOMPH[Data],AS$3,Tabela_Consulta_de_ACOMPH[Posto],$AP185)</f>
        <v>0</v>
      </c>
      <c r="AT185">
        <f ca="1">SUMIFS(Tabela_Consulta_de_ACOMPH[Vaz_nat],Tabela_Consulta_de_ACOMPH[Data],AT$3,Tabela_Consulta_de_ACOMPH[Posto],$AP185)</f>
        <v>0</v>
      </c>
      <c r="AU185">
        <f ca="1">SUMIFS(Tabela_Consulta_de_ACOMPH[Vaz_nat],Tabela_Consulta_de_ACOMPH[Data],AU$3,Tabela_Consulta_de_ACOMPH[Posto],$AP185)</f>
        <v>0</v>
      </c>
      <c r="AV185">
        <f ca="1">SUMIFS(Tabela_Consulta_de_ACOMPH[Vaz_nat],Tabela_Consulta_de_ACOMPH[Data],AV$3,Tabela_Consulta_de_ACOMPH[Posto],$AP185)</f>
        <v>0</v>
      </c>
      <c r="AW185">
        <f ca="1">SUMIFS(Tabela_Consulta_de_ACOMPH[Vaz_nat],Tabela_Consulta_de_ACOMPH[Data],AW$3,Tabela_Consulta_de_ACOMPH[Posto],$AP185)</f>
        <v>0</v>
      </c>
      <c r="AX185">
        <f ca="1">SUMIFS(Tabela_Consulta_de_ACOMPH[Vaz_nat],Tabela_Consulta_de_ACOMPH[Data],AX$3,Tabela_Consulta_de_ACOMPH[Posto],$AP185)</f>
        <v>0</v>
      </c>
      <c r="AY185">
        <f ca="1">SUMIFS(Tabela_Consulta_de_ACOMPH[Vaz_nat],Tabela_Consulta_de_ACOMPH[Data],AY$3,Tabela_Consulta_de_ACOMPH[Posto],$AP185)</f>
        <v>0</v>
      </c>
      <c r="AZ185">
        <f ca="1">SUMIFS(Tabela_Consulta_de_ACOMPH[Vaz_nat],Tabela_Consulta_de_ACOMPH[Data],AZ$3,Tabela_Consulta_de_ACOMPH[Posto],$AP185)</f>
        <v>0</v>
      </c>
      <c r="BA185">
        <f ca="1">SUMIFS(Tabela_Consulta_de_ACOMPH[Vaz_nat],Tabela_Consulta_de_ACOMPH[Data],BA$3,Tabela_Consulta_de_ACOMPH[Posto],$AP185)</f>
        <v>0</v>
      </c>
      <c r="BB185">
        <f ca="1">SUMIFS(Tabela_Consulta_de_ACOMPH[Vaz_nat],Tabela_Consulta_de_ACOMPH[Data],BB$3,Tabela_Consulta_de_ACOMPH[Posto],$AP185)</f>
        <v>0</v>
      </c>
      <c r="BC185">
        <f ca="1">SUMIFS(Tabela_Consulta_de_ACOMPH[Vaz_nat],Tabela_Consulta_de_ACOMPH[Data],BC$3,Tabela_Consulta_de_ACOMPH[Posto],$AP185)</f>
        <v>0</v>
      </c>
      <c r="BE185">
        <v>182</v>
      </c>
      <c r="BG185">
        <f ca="1">SUMIFS(Tabela_Consulta_RDH[Column3],Tabela_Consulta_RDH[Column1],BG$3,Tabela_Consulta_RDH[Column2],$BE185)</f>
        <v>0</v>
      </c>
      <c r="BH185">
        <f ca="1">SUMIFS(Tabela_Consulta_RDH[Column3],Tabela_Consulta_RDH[Column1],BH$3,Tabela_Consulta_RDH[Column2],$BE185)</f>
        <v>0</v>
      </c>
      <c r="BI185">
        <f ca="1">SUMIFS(Tabela_Consulta_RDH[Column3],Tabela_Consulta_RDH[Column1],BI$3,Tabela_Consulta_RDH[Column2],$BE185)</f>
        <v>0</v>
      </c>
      <c r="BJ185">
        <f ca="1">SUMIFS(Tabela_Consulta_RDH[Column3],Tabela_Consulta_RDH[Column1],BJ$3,Tabela_Consulta_RDH[Column2],$BE185)</f>
        <v>0</v>
      </c>
      <c r="BK185">
        <f ca="1">SUMIFS(Tabela_Consulta_RDH[Column3],Tabela_Consulta_RDH[Column1],BK$3,Tabela_Consulta_RDH[Column2],$BE185)</f>
        <v>0</v>
      </c>
      <c r="BL185">
        <f ca="1">SUMIFS(Tabela_Consulta_RDH[Column3],Tabela_Consulta_RDH[Column1],BL$3,Tabela_Consulta_RDH[Column2],$BE185)</f>
        <v>0</v>
      </c>
      <c r="BM185">
        <f ca="1">SUMIFS(Tabela_Consulta_RDH[Column3],Tabela_Consulta_RDH[Column1],BM$3,Tabela_Consulta_RDH[Column2],$BE185)</f>
        <v>0</v>
      </c>
      <c r="BN185">
        <f ca="1">SUMIFS(Tabela_Consulta_RDH[Column3],Tabela_Consulta_RDH[Column1],BN$3,Tabela_Consulta_RDH[Column2],$BE185)</f>
        <v>0</v>
      </c>
      <c r="BO185">
        <f ca="1">SUMIFS(Tabela_Consulta_RDH[Column3],Tabela_Consulta_RDH[Column1],BO$3,Tabela_Consulta_RDH[Column2],$BE185)</f>
        <v>0</v>
      </c>
      <c r="BP185">
        <f ca="1">SUMIFS(Tabela_Consulta_RDH[Column3],Tabela_Consulta_RDH[Column1],BP$3,Tabela_Consulta_RDH[Column2],$BE185)</f>
        <v>0</v>
      </c>
      <c r="BQ185">
        <f ca="1">SUMIFS(Tabela_Consulta_RDH[Column3],Tabela_Consulta_RDH[Column1],BQ$3,Tabela_Consulta_RDH[Column2],$BE185)</f>
        <v>0</v>
      </c>
      <c r="BR185">
        <f ca="1">SUMIFS(Tabela_Consulta_RDH[Column3],Tabela_Consulta_RDH[Column1],BR$3,Tabela_Consulta_RDH[Column2],$BE185)</f>
        <v>0</v>
      </c>
    </row>
    <row r="186" spans="35:70" x14ac:dyDescent="0.25">
      <c r="AI186" s="406"/>
      <c r="AN186" s="406"/>
      <c r="AP186">
        <v>183</v>
      </c>
      <c r="AR186">
        <f ca="1">SUMIFS(Tabela_Consulta_de_ACOMPH[Vaz_nat],Tabela_Consulta_de_ACOMPH[Data],AR$3,Tabela_Consulta_de_ACOMPH[Posto],$AP186)</f>
        <v>0</v>
      </c>
      <c r="AS186">
        <f ca="1">SUMIFS(Tabela_Consulta_de_ACOMPH[Vaz_nat],Tabela_Consulta_de_ACOMPH[Data],AS$3,Tabela_Consulta_de_ACOMPH[Posto],$AP186)</f>
        <v>0</v>
      </c>
      <c r="AT186">
        <f ca="1">SUMIFS(Tabela_Consulta_de_ACOMPH[Vaz_nat],Tabela_Consulta_de_ACOMPH[Data],AT$3,Tabela_Consulta_de_ACOMPH[Posto],$AP186)</f>
        <v>0</v>
      </c>
      <c r="AU186">
        <f ca="1">SUMIFS(Tabela_Consulta_de_ACOMPH[Vaz_nat],Tabela_Consulta_de_ACOMPH[Data],AU$3,Tabela_Consulta_de_ACOMPH[Posto],$AP186)</f>
        <v>0</v>
      </c>
      <c r="AV186">
        <f ca="1">SUMIFS(Tabela_Consulta_de_ACOMPH[Vaz_nat],Tabela_Consulta_de_ACOMPH[Data],AV$3,Tabela_Consulta_de_ACOMPH[Posto],$AP186)</f>
        <v>0</v>
      </c>
      <c r="AW186">
        <f ca="1">SUMIFS(Tabela_Consulta_de_ACOMPH[Vaz_nat],Tabela_Consulta_de_ACOMPH[Data],AW$3,Tabela_Consulta_de_ACOMPH[Posto],$AP186)</f>
        <v>0</v>
      </c>
      <c r="AX186">
        <f ca="1">SUMIFS(Tabela_Consulta_de_ACOMPH[Vaz_nat],Tabela_Consulta_de_ACOMPH[Data],AX$3,Tabela_Consulta_de_ACOMPH[Posto],$AP186)</f>
        <v>0</v>
      </c>
      <c r="AY186">
        <f ca="1">SUMIFS(Tabela_Consulta_de_ACOMPH[Vaz_nat],Tabela_Consulta_de_ACOMPH[Data],AY$3,Tabela_Consulta_de_ACOMPH[Posto],$AP186)</f>
        <v>0</v>
      </c>
      <c r="AZ186">
        <f ca="1">SUMIFS(Tabela_Consulta_de_ACOMPH[Vaz_nat],Tabela_Consulta_de_ACOMPH[Data],AZ$3,Tabela_Consulta_de_ACOMPH[Posto],$AP186)</f>
        <v>0</v>
      </c>
      <c r="BA186">
        <f ca="1">SUMIFS(Tabela_Consulta_de_ACOMPH[Vaz_nat],Tabela_Consulta_de_ACOMPH[Data],BA$3,Tabela_Consulta_de_ACOMPH[Posto],$AP186)</f>
        <v>0</v>
      </c>
      <c r="BB186">
        <f ca="1">SUMIFS(Tabela_Consulta_de_ACOMPH[Vaz_nat],Tabela_Consulta_de_ACOMPH[Data],BB$3,Tabela_Consulta_de_ACOMPH[Posto],$AP186)</f>
        <v>0</v>
      </c>
      <c r="BC186">
        <f ca="1">SUMIFS(Tabela_Consulta_de_ACOMPH[Vaz_nat],Tabela_Consulta_de_ACOMPH[Data],BC$3,Tabela_Consulta_de_ACOMPH[Posto],$AP186)</f>
        <v>0</v>
      </c>
      <c r="BE186">
        <v>183</v>
      </c>
      <c r="BG186">
        <f ca="1">SUMIFS(Tabela_Consulta_RDH[Column3],Tabela_Consulta_RDH[Column1],BG$3,Tabela_Consulta_RDH[Column2],$BE186)</f>
        <v>0</v>
      </c>
      <c r="BH186">
        <f ca="1">SUMIFS(Tabela_Consulta_RDH[Column3],Tabela_Consulta_RDH[Column1],BH$3,Tabela_Consulta_RDH[Column2],$BE186)</f>
        <v>0</v>
      </c>
      <c r="BI186">
        <f ca="1">SUMIFS(Tabela_Consulta_RDH[Column3],Tabela_Consulta_RDH[Column1],BI$3,Tabela_Consulta_RDH[Column2],$BE186)</f>
        <v>0</v>
      </c>
      <c r="BJ186">
        <f ca="1">SUMIFS(Tabela_Consulta_RDH[Column3],Tabela_Consulta_RDH[Column1],BJ$3,Tabela_Consulta_RDH[Column2],$BE186)</f>
        <v>0</v>
      </c>
      <c r="BK186">
        <f ca="1">SUMIFS(Tabela_Consulta_RDH[Column3],Tabela_Consulta_RDH[Column1],BK$3,Tabela_Consulta_RDH[Column2],$BE186)</f>
        <v>0</v>
      </c>
      <c r="BL186">
        <f ca="1">SUMIFS(Tabela_Consulta_RDH[Column3],Tabela_Consulta_RDH[Column1],BL$3,Tabela_Consulta_RDH[Column2],$BE186)</f>
        <v>0</v>
      </c>
      <c r="BM186">
        <f ca="1">SUMIFS(Tabela_Consulta_RDH[Column3],Tabela_Consulta_RDH[Column1],BM$3,Tabela_Consulta_RDH[Column2],$BE186)</f>
        <v>0</v>
      </c>
      <c r="BN186">
        <f ca="1">SUMIFS(Tabela_Consulta_RDH[Column3],Tabela_Consulta_RDH[Column1],BN$3,Tabela_Consulta_RDH[Column2],$BE186)</f>
        <v>0</v>
      </c>
      <c r="BO186">
        <f ca="1">SUMIFS(Tabela_Consulta_RDH[Column3],Tabela_Consulta_RDH[Column1],BO$3,Tabela_Consulta_RDH[Column2],$BE186)</f>
        <v>0</v>
      </c>
      <c r="BP186">
        <f ca="1">SUMIFS(Tabela_Consulta_RDH[Column3],Tabela_Consulta_RDH[Column1],BP$3,Tabela_Consulta_RDH[Column2],$BE186)</f>
        <v>0</v>
      </c>
      <c r="BQ186">
        <f ca="1">SUMIFS(Tabela_Consulta_RDH[Column3],Tabela_Consulta_RDH[Column1],BQ$3,Tabela_Consulta_RDH[Column2],$BE186)</f>
        <v>0</v>
      </c>
      <c r="BR186">
        <f ca="1">SUMIFS(Tabela_Consulta_RDH[Column3],Tabela_Consulta_RDH[Column1],BR$3,Tabela_Consulta_RDH[Column2],$BE186)</f>
        <v>0</v>
      </c>
    </row>
    <row r="187" spans="35:70" x14ac:dyDescent="0.25">
      <c r="AI187" s="406"/>
      <c r="AN187" s="406"/>
      <c r="AP187">
        <v>184</v>
      </c>
      <c r="AR187">
        <f ca="1">SUMIFS(Tabela_Consulta_de_ACOMPH[Vaz_nat],Tabela_Consulta_de_ACOMPH[Data],AR$3,Tabela_Consulta_de_ACOMPH[Posto],$AP187)</f>
        <v>0</v>
      </c>
      <c r="AS187">
        <f ca="1">SUMIFS(Tabela_Consulta_de_ACOMPH[Vaz_nat],Tabela_Consulta_de_ACOMPH[Data],AS$3,Tabela_Consulta_de_ACOMPH[Posto],$AP187)</f>
        <v>0</v>
      </c>
      <c r="AT187">
        <f ca="1">SUMIFS(Tabela_Consulta_de_ACOMPH[Vaz_nat],Tabela_Consulta_de_ACOMPH[Data],AT$3,Tabela_Consulta_de_ACOMPH[Posto],$AP187)</f>
        <v>0</v>
      </c>
      <c r="AU187">
        <f ca="1">SUMIFS(Tabela_Consulta_de_ACOMPH[Vaz_nat],Tabela_Consulta_de_ACOMPH[Data],AU$3,Tabela_Consulta_de_ACOMPH[Posto],$AP187)</f>
        <v>0</v>
      </c>
      <c r="AV187">
        <f ca="1">SUMIFS(Tabela_Consulta_de_ACOMPH[Vaz_nat],Tabela_Consulta_de_ACOMPH[Data],AV$3,Tabela_Consulta_de_ACOMPH[Posto],$AP187)</f>
        <v>0</v>
      </c>
      <c r="AW187">
        <f ca="1">SUMIFS(Tabela_Consulta_de_ACOMPH[Vaz_nat],Tabela_Consulta_de_ACOMPH[Data],AW$3,Tabela_Consulta_de_ACOMPH[Posto],$AP187)</f>
        <v>0</v>
      </c>
      <c r="AX187">
        <f ca="1">SUMIFS(Tabela_Consulta_de_ACOMPH[Vaz_nat],Tabela_Consulta_de_ACOMPH[Data],AX$3,Tabela_Consulta_de_ACOMPH[Posto],$AP187)</f>
        <v>0</v>
      </c>
      <c r="AY187">
        <f ca="1">SUMIFS(Tabela_Consulta_de_ACOMPH[Vaz_nat],Tabela_Consulta_de_ACOMPH[Data],AY$3,Tabela_Consulta_de_ACOMPH[Posto],$AP187)</f>
        <v>0</v>
      </c>
      <c r="AZ187">
        <f ca="1">SUMIFS(Tabela_Consulta_de_ACOMPH[Vaz_nat],Tabela_Consulta_de_ACOMPH[Data],AZ$3,Tabela_Consulta_de_ACOMPH[Posto],$AP187)</f>
        <v>0</v>
      </c>
      <c r="BA187">
        <f ca="1">SUMIFS(Tabela_Consulta_de_ACOMPH[Vaz_nat],Tabela_Consulta_de_ACOMPH[Data],BA$3,Tabela_Consulta_de_ACOMPH[Posto],$AP187)</f>
        <v>0</v>
      </c>
      <c r="BB187">
        <f ca="1">SUMIFS(Tabela_Consulta_de_ACOMPH[Vaz_nat],Tabela_Consulta_de_ACOMPH[Data],BB$3,Tabela_Consulta_de_ACOMPH[Posto],$AP187)</f>
        <v>0</v>
      </c>
      <c r="BC187">
        <f ca="1">SUMIFS(Tabela_Consulta_de_ACOMPH[Vaz_nat],Tabela_Consulta_de_ACOMPH[Data],BC$3,Tabela_Consulta_de_ACOMPH[Posto],$AP187)</f>
        <v>0</v>
      </c>
      <c r="BE187">
        <v>184</v>
      </c>
      <c r="BG187">
        <f ca="1">SUMIFS(Tabela_Consulta_RDH[Column3],Tabela_Consulta_RDH[Column1],BG$3,Tabela_Consulta_RDH[Column2],$BE187)</f>
        <v>0</v>
      </c>
      <c r="BH187">
        <f ca="1">SUMIFS(Tabela_Consulta_RDH[Column3],Tabela_Consulta_RDH[Column1],BH$3,Tabela_Consulta_RDH[Column2],$BE187)</f>
        <v>0</v>
      </c>
      <c r="BI187">
        <f ca="1">SUMIFS(Tabela_Consulta_RDH[Column3],Tabela_Consulta_RDH[Column1],BI$3,Tabela_Consulta_RDH[Column2],$BE187)</f>
        <v>0</v>
      </c>
      <c r="BJ187">
        <f ca="1">SUMIFS(Tabela_Consulta_RDH[Column3],Tabela_Consulta_RDH[Column1],BJ$3,Tabela_Consulta_RDH[Column2],$BE187)</f>
        <v>0</v>
      </c>
      <c r="BK187">
        <f ca="1">SUMIFS(Tabela_Consulta_RDH[Column3],Tabela_Consulta_RDH[Column1],BK$3,Tabela_Consulta_RDH[Column2],$BE187)</f>
        <v>0</v>
      </c>
      <c r="BL187">
        <f ca="1">SUMIFS(Tabela_Consulta_RDH[Column3],Tabela_Consulta_RDH[Column1],BL$3,Tabela_Consulta_RDH[Column2],$BE187)</f>
        <v>0</v>
      </c>
      <c r="BM187">
        <f ca="1">SUMIFS(Tabela_Consulta_RDH[Column3],Tabela_Consulta_RDH[Column1],BM$3,Tabela_Consulta_RDH[Column2],$BE187)</f>
        <v>0</v>
      </c>
      <c r="BN187">
        <f ca="1">SUMIFS(Tabela_Consulta_RDH[Column3],Tabela_Consulta_RDH[Column1],BN$3,Tabela_Consulta_RDH[Column2],$BE187)</f>
        <v>0</v>
      </c>
      <c r="BO187">
        <f ca="1">SUMIFS(Tabela_Consulta_RDH[Column3],Tabela_Consulta_RDH[Column1],BO$3,Tabela_Consulta_RDH[Column2],$BE187)</f>
        <v>0</v>
      </c>
      <c r="BP187">
        <f ca="1">SUMIFS(Tabela_Consulta_RDH[Column3],Tabela_Consulta_RDH[Column1],BP$3,Tabela_Consulta_RDH[Column2],$BE187)</f>
        <v>0</v>
      </c>
      <c r="BQ187">
        <f ca="1">SUMIFS(Tabela_Consulta_RDH[Column3],Tabela_Consulta_RDH[Column1],BQ$3,Tabela_Consulta_RDH[Column2],$BE187)</f>
        <v>0</v>
      </c>
      <c r="BR187">
        <f ca="1">SUMIFS(Tabela_Consulta_RDH[Column3],Tabela_Consulta_RDH[Column1],BR$3,Tabela_Consulta_RDH[Column2],$BE187)</f>
        <v>0</v>
      </c>
    </row>
    <row r="188" spans="35:70" x14ac:dyDescent="0.25">
      <c r="AI188" s="406"/>
      <c r="AN188" s="406"/>
      <c r="AP188">
        <v>185</v>
      </c>
      <c r="AR188">
        <f ca="1">SUMIFS(Tabela_Consulta_de_ACOMPH[Vaz_nat],Tabela_Consulta_de_ACOMPH[Data],AR$3,Tabela_Consulta_de_ACOMPH[Posto],$AP188)</f>
        <v>0</v>
      </c>
      <c r="AS188">
        <f ca="1">SUMIFS(Tabela_Consulta_de_ACOMPH[Vaz_nat],Tabela_Consulta_de_ACOMPH[Data],AS$3,Tabela_Consulta_de_ACOMPH[Posto],$AP188)</f>
        <v>0</v>
      </c>
      <c r="AT188">
        <f ca="1">SUMIFS(Tabela_Consulta_de_ACOMPH[Vaz_nat],Tabela_Consulta_de_ACOMPH[Data],AT$3,Tabela_Consulta_de_ACOMPH[Posto],$AP188)</f>
        <v>0</v>
      </c>
      <c r="AU188">
        <f ca="1">SUMIFS(Tabela_Consulta_de_ACOMPH[Vaz_nat],Tabela_Consulta_de_ACOMPH[Data],AU$3,Tabela_Consulta_de_ACOMPH[Posto],$AP188)</f>
        <v>0</v>
      </c>
      <c r="AV188">
        <f ca="1">SUMIFS(Tabela_Consulta_de_ACOMPH[Vaz_nat],Tabela_Consulta_de_ACOMPH[Data],AV$3,Tabela_Consulta_de_ACOMPH[Posto],$AP188)</f>
        <v>0</v>
      </c>
      <c r="AW188">
        <f ca="1">SUMIFS(Tabela_Consulta_de_ACOMPH[Vaz_nat],Tabela_Consulta_de_ACOMPH[Data],AW$3,Tabela_Consulta_de_ACOMPH[Posto],$AP188)</f>
        <v>0</v>
      </c>
      <c r="AX188">
        <f ca="1">SUMIFS(Tabela_Consulta_de_ACOMPH[Vaz_nat],Tabela_Consulta_de_ACOMPH[Data],AX$3,Tabela_Consulta_de_ACOMPH[Posto],$AP188)</f>
        <v>0</v>
      </c>
      <c r="AY188">
        <f ca="1">SUMIFS(Tabela_Consulta_de_ACOMPH[Vaz_nat],Tabela_Consulta_de_ACOMPH[Data],AY$3,Tabela_Consulta_de_ACOMPH[Posto],$AP188)</f>
        <v>0</v>
      </c>
      <c r="AZ188">
        <f ca="1">SUMIFS(Tabela_Consulta_de_ACOMPH[Vaz_nat],Tabela_Consulta_de_ACOMPH[Data],AZ$3,Tabela_Consulta_de_ACOMPH[Posto],$AP188)</f>
        <v>0</v>
      </c>
      <c r="BA188">
        <f ca="1">SUMIFS(Tabela_Consulta_de_ACOMPH[Vaz_nat],Tabela_Consulta_de_ACOMPH[Data],BA$3,Tabela_Consulta_de_ACOMPH[Posto],$AP188)</f>
        <v>0</v>
      </c>
      <c r="BB188">
        <f ca="1">SUMIFS(Tabela_Consulta_de_ACOMPH[Vaz_nat],Tabela_Consulta_de_ACOMPH[Data],BB$3,Tabela_Consulta_de_ACOMPH[Posto],$AP188)</f>
        <v>0</v>
      </c>
      <c r="BC188">
        <f ca="1">SUMIFS(Tabela_Consulta_de_ACOMPH[Vaz_nat],Tabela_Consulta_de_ACOMPH[Data],BC$3,Tabela_Consulta_de_ACOMPH[Posto],$AP188)</f>
        <v>0</v>
      </c>
      <c r="BE188">
        <v>185</v>
      </c>
      <c r="BG188">
        <f ca="1">SUMIFS(Tabela_Consulta_RDH[Column3],Tabela_Consulta_RDH[Column1],BG$3,Tabela_Consulta_RDH[Column2],$BE188)</f>
        <v>0</v>
      </c>
      <c r="BH188">
        <f ca="1">SUMIFS(Tabela_Consulta_RDH[Column3],Tabela_Consulta_RDH[Column1],BH$3,Tabela_Consulta_RDH[Column2],$BE188)</f>
        <v>0</v>
      </c>
      <c r="BI188">
        <f ca="1">SUMIFS(Tabela_Consulta_RDH[Column3],Tabela_Consulta_RDH[Column1],BI$3,Tabela_Consulta_RDH[Column2],$BE188)</f>
        <v>0</v>
      </c>
      <c r="BJ188">
        <f ca="1">SUMIFS(Tabela_Consulta_RDH[Column3],Tabela_Consulta_RDH[Column1],BJ$3,Tabela_Consulta_RDH[Column2],$BE188)</f>
        <v>0</v>
      </c>
      <c r="BK188">
        <f ca="1">SUMIFS(Tabela_Consulta_RDH[Column3],Tabela_Consulta_RDH[Column1],BK$3,Tabela_Consulta_RDH[Column2],$BE188)</f>
        <v>0</v>
      </c>
      <c r="BL188">
        <f ca="1">SUMIFS(Tabela_Consulta_RDH[Column3],Tabela_Consulta_RDH[Column1],BL$3,Tabela_Consulta_RDH[Column2],$BE188)</f>
        <v>0</v>
      </c>
      <c r="BM188">
        <f ca="1">SUMIFS(Tabela_Consulta_RDH[Column3],Tabela_Consulta_RDH[Column1],BM$3,Tabela_Consulta_RDH[Column2],$BE188)</f>
        <v>0</v>
      </c>
      <c r="BN188">
        <f ca="1">SUMIFS(Tabela_Consulta_RDH[Column3],Tabela_Consulta_RDH[Column1],BN$3,Tabela_Consulta_RDH[Column2],$BE188)</f>
        <v>0</v>
      </c>
      <c r="BO188">
        <f ca="1">SUMIFS(Tabela_Consulta_RDH[Column3],Tabela_Consulta_RDH[Column1],BO$3,Tabela_Consulta_RDH[Column2],$BE188)</f>
        <v>0</v>
      </c>
      <c r="BP188">
        <f ca="1">SUMIFS(Tabela_Consulta_RDH[Column3],Tabela_Consulta_RDH[Column1],BP$3,Tabela_Consulta_RDH[Column2],$BE188)</f>
        <v>0</v>
      </c>
      <c r="BQ188">
        <f ca="1">SUMIFS(Tabela_Consulta_RDH[Column3],Tabela_Consulta_RDH[Column1],BQ$3,Tabela_Consulta_RDH[Column2],$BE188)</f>
        <v>0</v>
      </c>
      <c r="BR188">
        <f ca="1">SUMIFS(Tabela_Consulta_RDH[Column3],Tabela_Consulta_RDH[Column1],BR$3,Tabela_Consulta_RDH[Column2],$BE188)</f>
        <v>0</v>
      </c>
    </row>
    <row r="189" spans="35:70" x14ac:dyDescent="0.25">
      <c r="AI189" s="406"/>
      <c r="AN189" s="406"/>
      <c r="AP189">
        <v>186</v>
      </c>
      <c r="AR189">
        <f ca="1">SUMIFS(Tabela_Consulta_de_ACOMPH[Vaz_nat],Tabela_Consulta_de_ACOMPH[Data],AR$3,Tabela_Consulta_de_ACOMPH[Posto],$AP189)</f>
        <v>0</v>
      </c>
      <c r="AS189">
        <f ca="1">SUMIFS(Tabela_Consulta_de_ACOMPH[Vaz_nat],Tabela_Consulta_de_ACOMPH[Data],AS$3,Tabela_Consulta_de_ACOMPH[Posto],$AP189)</f>
        <v>0</v>
      </c>
      <c r="AT189">
        <f ca="1">SUMIFS(Tabela_Consulta_de_ACOMPH[Vaz_nat],Tabela_Consulta_de_ACOMPH[Data],AT$3,Tabela_Consulta_de_ACOMPH[Posto],$AP189)</f>
        <v>0</v>
      </c>
      <c r="AU189">
        <f ca="1">SUMIFS(Tabela_Consulta_de_ACOMPH[Vaz_nat],Tabela_Consulta_de_ACOMPH[Data],AU$3,Tabela_Consulta_de_ACOMPH[Posto],$AP189)</f>
        <v>0</v>
      </c>
      <c r="AV189">
        <f ca="1">SUMIFS(Tabela_Consulta_de_ACOMPH[Vaz_nat],Tabela_Consulta_de_ACOMPH[Data],AV$3,Tabela_Consulta_de_ACOMPH[Posto],$AP189)</f>
        <v>0</v>
      </c>
      <c r="AW189">
        <f ca="1">SUMIFS(Tabela_Consulta_de_ACOMPH[Vaz_nat],Tabela_Consulta_de_ACOMPH[Data],AW$3,Tabela_Consulta_de_ACOMPH[Posto],$AP189)</f>
        <v>0</v>
      </c>
      <c r="AX189">
        <f ca="1">SUMIFS(Tabela_Consulta_de_ACOMPH[Vaz_nat],Tabela_Consulta_de_ACOMPH[Data],AX$3,Tabela_Consulta_de_ACOMPH[Posto],$AP189)</f>
        <v>0</v>
      </c>
      <c r="AY189">
        <f ca="1">SUMIFS(Tabela_Consulta_de_ACOMPH[Vaz_nat],Tabela_Consulta_de_ACOMPH[Data],AY$3,Tabela_Consulta_de_ACOMPH[Posto],$AP189)</f>
        <v>0</v>
      </c>
      <c r="AZ189">
        <f ca="1">SUMIFS(Tabela_Consulta_de_ACOMPH[Vaz_nat],Tabela_Consulta_de_ACOMPH[Data],AZ$3,Tabela_Consulta_de_ACOMPH[Posto],$AP189)</f>
        <v>0</v>
      </c>
      <c r="BA189">
        <f ca="1">SUMIFS(Tabela_Consulta_de_ACOMPH[Vaz_nat],Tabela_Consulta_de_ACOMPH[Data],BA$3,Tabela_Consulta_de_ACOMPH[Posto],$AP189)</f>
        <v>0</v>
      </c>
      <c r="BB189">
        <f ca="1">SUMIFS(Tabela_Consulta_de_ACOMPH[Vaz_nat],Tabela_Consulta_de_ACOMPH[Data],BB$3,Tabela_Consulta_de_ACOMPH[Posto],$AP189)</f>
        <v>0</v>
      </c>
      <c r="BC189">
        <f ca="1">SUMIFS(Tabela_Consulta_de_ACOMPH[Vaz_nat],Tabela_Consulta_de_ACOMPH[Data],BC$3,Tabela_Consulta_de_ACOMPH[Posto],$AP189)</f>
        <v>0</v>
      </c>
      <c r="BE189">
        <v>186</v>
      </c>
      <c r="BG189">
        <f ca="1">SUMIFS(Tabela_Consulta_RDH[Column3],Tabela_Consulta_RDH[Column1],BG$3,Tabela_Consulta_RDH[Column2],$BE189)</f>
        <v>0</v>
      </c>
      <c r="BH189">
        <f ca="1">SUMIFS(Tabela_Consulta_RDH[Column3],Tabela_Consulta_RDH[Column1],BH$3,Tabela_Consulta_RDH[Column2],$BE189)</f>
        <v>0</v>
      </c>
      <c r="BI189">
        <f ca="1">SUMIFS(Tabela_Consulta_RDH[Column3],Tabela_Consulta_RDH[Column1],BI$3,Tabela_Consulta_RDH[Column2],$BE189)</f>
        <v>0</v>
      </c>
      <c r="BJ189">
        <f ca="1">SUMIFS(Tabela_Consulta_RDH[Column3],Tabela_Consulta_RDH[Column1],BJ$3,Tabela_Consulta_RDH[Column2],$BE189)</f>
        <v>0</v>
      </c>
      <c r="BK189">
        <f ca="1">SUMIFS(Tabela_Consulta_RDH[Column3],Tabela_Consulta_RDH[Column1],BK$3,Tabela_Consulta_RDH[Column2],$BE189)</f>
        <v>0</v>
      </c>
      <c r="BL189">
        <f ca="1">SUMIFS(Tabela_Consulta_RDH[Column3],Tabela_Consulta_RDH[Column1],BL$3,Tabela_Consulta_RDH[Column2],$BE189)</f>
        <v>0</v>
      </c>
      <c r="BM189">
        <f ca="1">SUMIFS(Tabela_Consulta_RDH[Column3],Tabela_Consulta_RDH[Column1],BM$3,Tabela_Consulta_RDH[Column2],$BE189)</f>
        <v>0</v>
      </c>
      <c r="BN189">
        <f ca="1">SUMIFS(Tabela_Consulta_RDH[Column3],Tabela_Consulta_RDH[Column1],BN$3,Tabela_Consulta_RDH[Column2],$BE189)</f>
        <v>0</v>
      </c>
      <c r="BO189">
        <f ca="1">SUMIFS(Tabela_Consulta_RDH[Column3],Tabela_Consulta_RDH[Column1],BO$3,Tabela_Consulta_RDH[Column2],$BE189)</f>
        <v>0</v>
      </c>
      <c r="BP189">
        <f ca="1">SUMIFS(Tabela_Consulta_RDH[Column3],Tabela_Consulta_RDH[Column1],BP$3,Tabela_Consulta_RDH[Column2],$BE189)</f>
        <v>0</v>
      </c>
      <c r="BQ189">
        <f ca="1">SUMIFS(Tabela_Consulta_RDH[Column3],Tabela_Consulta_RDH[Column1],BQ$3,Tabela_Consulta_RDH[Column2],$BE189)</f>
        <v>0</v>
      </c>
      <c r="BR189">
        <f ca="1">SUMIFS(Tabela_Consulta_RDH[Column3],Tabela_Consulta_RDH[Column1],BR$3,Tabela_Consulta_RDH[Column2],$BE189)</f>
        <v>0</v>
      </c>
    </row>
    <row r="190" spans="35:70" x14ac:dyDescent="0.25">
      <c r="AI190" s="406"/>
      <c r="AN190" s="406"/>
      <c r="AP190">
        <v>187</v>
      </c>
      <c r="AR190">
        <f ca="1">SUMIFS(Tabela_Consulta_de_ACOMPH[Vaz_nat],Tabela_Consulta_de_ACOMPH[Data],AR$3,Tabela_Consulta_de_ACOMPH[Posto],$AP190)</f>
        <v>0</v>
      </c>
      <c r="AS190">
        <f ca="1">SUMIFS(Tabela_Consulta_de_ACOMPH[Vaz_nat],Tabela_Consulta_de_ACOMPH[Data],AS$3,Tabela_Consulta_de_ACOMPH[Posto],$AP190)</f>
        <v>0</v>
      </c>
      <c r="AT190">
        <f ca="1">SUMIFS(Tabela_Consulta_de_ACOMPH[Vaz_nat],Tabela_Consulta_de_ACOMPH[Data],AT$3,Tabela_Consulta_de_ACOMPH[Posto],$AP190)</f>
        <v>0</v>
      </c>
      <c r="AU190">
        <f ca="1">SUMIFS(Tabela_Consulta_de_ACOMPH[Vaz_nat],Tabela_Consulta_de_ACOMPH[Data],AU$3,Tabela_Consulta_de_ACOMPH[Posto],$AP190)</f>
        <v>0</v>
      </c>
      <c r="AV190">
        <f ca="1">SUMIFS(Tabela_Consulta_de_ACOMPH[Vaz_nat],Tabela_Consulta_de_ACOMPH[Data],AV$3,Tabela_Consulta_de_ACOMPH[Posto],$AP190)</f>
        <v>0</v>
      </c>
      <c r="AW190">
        <f ca="1">SUMIFS(Tabela_Consulta_de_ACOMPH[Vaz_nat],Tabela_Consulta_de_ACOMPH[Data],AW$3,Tabela_Consulta_de_ACOMPH[Posto],$AP190)</f>
        <v>0</v>
      </c>
      <c r="AX190">
        <f ca="1">SUMIFS(Tabela_Consulta_de_ACOMPH[Vaz_nat],Tabela_Consulta_de_ACOMPH[Data],AX$3,Tabela_Consulta_de_ACOMPH[Posto],$AP190)</f>
        <v>0</v>
      </c>
      <c r="AY190">
        <f ca="1">SUMIFS(Tabela_Consulta_de_ACOMPH[Vaz_nat],Tabela_Consulta_de_ACOMPH[Data],AY$3,Tabela_Consulta_de_ACOMPH[Posto],$AP190)</f>
        <v>0</v>
      </c>
      <c r="AZ190">
        <f ca="1">SUMIFS(Tabela_Consulta_de_ACOMPH[Vaz_nat],Tabela_Consulta_de_ACOMPH[Data],AZ$3,Tabela_Consulta_de_ACOMPH[Posto],$AP190)</f>
        <v>0</v>
      </c>
      <c r="BA190">
        <f ca="1">SUMIFS(Tabela_Consulta_de_ACOMPH[Vaz_nat],Tabela_Consulta_de_ACOMPH[Data],BA$3,Tabela_Consulta_de_ACOMPH[Posto],$AP190)</f>
        <v>0</v>
      </c>
      <c r="BB190">
        <f ca="1">SUMIFS(Tabela_Consulta_de_ACOMPH[Vaz_nat],Tabela_Consulta_de_ACOMPH[Data],BB$3,Tabela_Consulta_de_ACOMPH[Posto],$AP190)</f>
        <v>0</v>
      </c>
      <c r="BC190">
        <f ca="1">SUMIFS(Tabela_Consulta_de_ACOMPH[Vaz_nat],Tabela_Consulta_de_ACOMPH[Data],BC$3,Tabela_Consulta_de_ACOMPH[Posto],$AP190)</f>
        <v>0</v>
      </c>
      <c r="BE190">
        <v>187</v>
      </c>
      <c r="BG190">
        <f ca="1">SUMIFS(Tabela_Consulta_RDH[Column3],Tabela_Consulta_RDH[Column1],BG$3,Tabela_Consulta_RDH[Column2],$BE190)</f>
        <v>0</v>
      </c>
      <c r="BH190">
        <f ca="1">SUMIFS(Tabela_Consulta_RDH[Column3],Tabela_Consulta_RDH[Column1],BH$3,Tabela_Consulta_RDH[Column2],$BE190)</f>
        <v>0</v>
      </c>
      <c r="BI190">
        <f ca="1">SUMIFS(Tabela_Consulta_RDH[Column3],Tabela_Consulta_RDH[Column1],BI$3,Tabela_Consulta_RDH[Column2],$BE190)</f>
        <v>0</v>
      </c>
      <c r="BJ190">
        <f ca="1">SUMIFS(Tabela_Consulta_RDH[Column3],Tabela_Consulta_RDH[Column1],BJ$3,Tabela_Consulta_RDH[Column2],$BE190)</f>
        <v>0</v>
      </c>
      <c r="BK190">
        <f ca="1">SUMIFS(Tabela_Consulta_RDH[Column3],Tabela_Consulta_RDH[Column1],BK$3,Tabela_Consulta_RDH[Column2],$BE190)</f>
        <v>0</v>
      </c>
      <c r="BL190">
        <f ca="1">SUMIFS(Tabela_Consulta_RDH[Column3],Tabela_Consulta_RDH[Column1],BL$3,Tabela_Consulta_RDH[Column2],$BE190)</f>
        <v>0</v>
      </c>
      <c r="BM190">
        <f ca="1">SUMIFS(Tabela_Consulta_RDH[Column3],Tabela_Consulta_RDH[Column1],BM$3,Tabela_Consulta_RDH[Column2],$BE190)</f>
        <v>0</v>
      </c>
      <c r="BN190">
        <f ca="1">SUMIFS(Tabela_Consulta_RDH[Column3],Tabela_Consulta_RDH[Column1],BN$3,Tabela_Consulta_RDH[Column2],$BE190)</f>
        <v>0</v>
      </c>
      <c r="BO190">
        <f ca="1">SUMIFS(Tabela_Consulta_RDH[Column3],Tabela_Consulta_RDH[Column1],BO$3,Tabela_Consulta_RDH[Column2],$BE190)</f>
        <v>0</v>
      </c>
      <c r="BP190">
        <f ca="1">SUMIFS(Tabela_Consulta_RDH[Column3],Tabela_Consulta_RDH[Column1],BP$3,Tabela_Consulta_RDH[Column2],$BE190)</f>
        <v>0</v>
      </c>
      <c r="BQ190">
        <f ca="1">SUMIFS(Tabela_Consulta_RDH[Column3],Tabela_Consulta_RDH[Column1],BQ$3,Tabela_Consulta_RDH[Column2],$BE190)</f>
        <v>0</v>
      </c>
      <c r="BR190">
        <f ca="1">SUMIFS(Tabela_Consulta_RDH[Column3],Tabela_Consulta_RDH[Column1],BR$3,Tabela_Consulta_RDH[Column2],$BE190)</f>
        <v>0</v>
      </c>
    </row>
    <row r="191" spans="35:70" x14ac:dyDescent="0.25">
      <c r="AI191" s="406"/>
      <c r="AN191" s="406"/>
      <c r="AP191">
        <v>188</v>
      </c>
      <c r="AR191">
        <f ca="1">SUMIFS(Tabela_Consulta_de_ACOMPH[Vaz_nat],Tabela_Consulta_de_ACOMPH[Data],AR$3,Tabela_Consulta_de_ACOMPH[Posto],$AP191)</f>
        <v>0</v>
      </c>
      <c r="AS191">
        <f ca="1">SUMIFS(Tabela_Consulta_de_ACOMPH[Vaz_nat],Tabela_Consulta_de_ACOMPH[Data],AS$3,Tabela_Consulta_de_ACOMPH[Posto],$AP191)</f>
        <v>0</v>
      </c>
      <c r="AT191">
        <f ca="1">SUMIFS(Tabela_Consulta_de_ACOMPH[Vaz_nat],Tabela_Consulta_de_ACOMPH[Data],AT$3,Tabela_Consulta_de_ACOMPH[Posto],$AP191)</f>
        <v>0</v>
      </c>
      <c r="AU191">
        <f ca="1">SUMIFS(Tabela_Consulta_de_ACOMPH[Vaz_nat],Tabela_Consulta_de_ACOMPH[Data],AU$3,Tabela_Consulta_de_ACOMPH[Posto],$AP191)</f>
        <v>0</v>
      </c>
      <c r="AV191">
        <f ca="1">SUMIFS(Tabela_Consulta_de_ACOMPH[Vaz_nat],Tabela_Consulta_de_ACOMPH[Data],AV$3,Tabela_Consulta_de_ACOMPH[Posto],$AP191)</f>
        <v>0</v>
      </c>
      <c r="AW191">
        <f ca="1">SUMIFS(Tabela_Consulta_de_ACOMPH[Vaz_nat],Tabela_Consulta_de_ACOMPH[Data],AW$3,Tabela_Consulta_de_ACOMPH[Posto],$AP191)</f>
        <v>0</v>
      </c>
      <c r="AX191">
        <f ca="1">SUMIFS(Tabela_Consulta_de_ACOMPH[Vaz_nat],Tabela_Consulta_de_ACOMPH[Data],AX$3,Tabela_Consulta_de_ACOMPH[Posto],$AP191)</f>
        <v>0</v>
      </c>
      <c r="AY191">
        <f ca="1">SUMIFS(Tabela_Consulta_de_ACOMPH[Vaz_nat],Tabela_Consulta_de_ACOMPH[Data],AY$3,Tabela_Consulta_de_ACOMPH[Posto],$AP191)</f>
        <v>0</v>
      </c>
      <c r="AZ191">
        <f ca="1">SUMIFS(Tabela_Consulta_de_ACOMPH[Vaz_nat],Tabela_Consulta_de_ACOMPH[Data],AZ$3,Tabela_Consulta_de_ACOMPH[Posto],$AP191)</f>
        <v>0</v>
      </c>
      <c r="BA191">
        <f ca="1">SUMIFS(Tabela_Consulta_de_ACOMPH[Vaz_nat],Tabela_Consulta_de_ACOMPH[Data],BA$3,Tabela_Consulta_de_ACOMPH[Posto],$AP191)</f>
        <v>0</v>
      </c>
      <c r="BB191">
        <f ca="1">SUMIFS(Tabela_Consulta_de_ACOMPH[Vaz_nat],Tabela_Consulta_de_ACOMPH[Data],BB$3,Tabela_Consulta_de_ACOMPH[Posto],$AP191)</f>
        <v>0</v>
      </c>
      <c r="BC191">
        <f ca="1">SUMIFS(Tabela_Consulta_de_ACOMPH[Vaz_nat],Tabela_Consulta_de_ACOMPH[Data],BC$3,Tabela_Consulta_de_ACOMPH[Posto],$AP191)</f>
        <v>0</v>
      </c>
      <c r="BE191">
        <v>188</v>
      </c>
      <c r="BG191">
        <f ca="1">SUMIFS(Tabela_Consulta_RDH[Column3],Tabela_Consulta_RDH[Column1],BG$3,Tabela_Consulta_RDH[Column2],$BE191)</f>
        <v>0</v>
      </c>
      <c r="BH191">
        <f ca="1">SUMIFS(Tabela_Consulta_RDH[Column3],Tabela_Consulta_RDH[Column1],BH$3,Tabela_Consulta_RDH[Column2],$BE191)</f>
        <v>0</v>
      </c>
      <c r="BI191">
        <f ca="1">SUMIFS(Tabela_Consulta_RDH[Column3],Tabela_Consulta_RDH[Column1],BI$3,Tabela_Consulta_RDH[Column2],$BE191)</f>
        <v>0</v>
      </c>
      <c r="BJ191">
        <f ca="1">SUMIFS(Tabela_Consulta_RDH[Column3],Tabela_Consulta_RDH[Column1],BJ$3,Tabela_Consulta_RDH[Column2],$BE191)</f>
        <v>0</v>
      </c>
      <c r="BK191">
        <f ca="1">SUMIFS(Tabela_Consulta_RDH[Column3],Tabela_Consulta_RDH[Column1],BK$3,Tabela_Consulta_RDH[Column2],$BE191)</f>
        <v>0</v>
      </c>
      <c r="BL191">
        <f ca="1">SUMIFS(Tabela_Consulta_RDH[Column3],Tabela_Consulta_RDH[Column1],BL$3,Tabela_Consulta_RDH[Column2],$BE191)</f>
        <v>0</v>
      </c>
      <c r="BM191">
        <f ca="1">SUMIFS(Tabela_Consulta_RDH[Column3],Tabela_Consulta_RDH[Column1],BM$3,Tabela_Consulta_RDH[Column2],$BE191)</f>
        <v>0</v>
      </c>
      <c r="BN191">
        <f ca="1">SUMIFS(Tabela_Consulta_RDH[Column3],Tabela_Consulta_RDH[Column1],BN$3,Tabela_Consulta_RDH[Column2],$BE191)</f>
        <v>0</v>
      </c>
      <c r="BO191">
        <f ca="1">SUMIFS(Tabela_Consulta_RDH[Column3],Tabela_Consulta_RDH[Column1],BO$3,Tabela_Consulta_RDH[Column2],$BE191)</f>
        <v>0</v>
      </c>
      <c r="BP191">
        <f ca="1">SUMIFS(Tabela_Consulta_RDH[Column3],Tabela_Consulta_RDH[Column1],BP$3,Tabela_Consulta_RDH[Column2],$BE191)</f>
        <v>0</v>
      </c>
      <c r="BQ191">
        <f ca="1">SUMIFS(Tabela_Consulta_RDH[Column3],Tabela_Consulta_RDH[Column1],BQ$3,Tabela_Consulta_RDH[Column2],$BE191)</f>
        <v>0</v>
      </c>
      <c r="BR191">
        <f ca="1">SUMIFS(Tabela_Consulta_RDH[Column3],Tabela_Consulta_RDH[Column1],BR$3,Tabela_Consulta_RDH[Column2],$BE191)</f>
        <v>0</v>
      </c>
    </row>
    <row r="192" spans="35:70" x14ac:dyDescent="0.25">
      <c r="AI192" s="406"/>
      <c r="AN192" s="406"/>
      <c r="AP192">
        <v>189</v>
      </c>
      <c r="AR192">
        <f ca="1">SUMIFS(Tabela_Consulta_de_ACOMPH[Vaz_nat],Tabela_Consulta_de_ACOMPH[Data],AR$3,Tabela_Consulta_de_ACOMPH[Posto],$AP192)</f>
        <v>0</v>
      </c>
      <c r="AS192">
        <f ca="1">SUMIFS(Tabela_Consulta_de_ACOMPH[Vaz_nat],Tabela_Consulta_de_ACOMPH[Data],AS$3,Tabela_Consulta_de_ACOMPH[Posto],$AP192)</f>
        <v>0</v>
      </c>
      <c r="AT192">
        <f ca="1">SUMIFS(Tabela_Consulta_de_ACOMPH[Vaz_nat],Tabela_Consulta_de_ACOMPH[Data],AT$3,Tabela_Consulta_de_ACOMPH[Posto],$AP192)</f>
        <v>0</v>
      </c>
      <c r="AU192">
        <f ca="1">SUMIFS(Tabela_Consulta_de_ACOMPH[Vaz_nat],Tabela_Consulta_de_ACOMPH[Data],AU$3,Tabela_Consulta_de_ACOMPH[Posto],$AP192)</f>
        <v>0</v>
      </c>
      <c r="AV192">
        <f ca="1">SUMIFS(Tabela_Consulta_de_ACOMPH[Vaz_nat],Tabela_Consulta_de_ACOMPH[Data],AV$3,Tabela_Consulta_de_ACOMPH[Posto],$AP192)</f>
        <v>0</v>
      </c>
      <c r="AW192">
        <f ca="1">SUMIFS(Tabela_Consulta_de_ACOMPH[Vaz_nat],Tabela_Consulta_de_ACOMPH[Data],AW$3,Tabela_Consulta_de_ACOMPH[Posto],$AP192)</f>
        <v>0</v>
      </c>
      <c r="AX192">
        <f ca="1">SUMIFS(Tabela_Consulta_de_ACOMPH[Vaz_nat],Tabela_Consulta_de_ACOMPH[Data],AX$3,Tabela_Consulta_de_ACOMPH[Posto],$AP192)</f>
        <v>0</v>
      </c>
      <c r="AY192">
        <f ca="1">SUMIFS(Tabela_Consulta_de_ACOMPH[Vaz_nat],Tabela_Consulta_de_ACOMPH[Data],AY$3,Tabela_Consulta_de_ACOMPH[Posto],$AP192)</f>
        <v>0</v>
      </c>
      <c r="AZ192">
        <f ca="1">SUMIFS(Tabela_Consulta_de_ACOMPH[Vaz_nat],Tabela_Consulta_de_ACOMPH[Data],AZ$3,Tabela_Consulta_de_ACOMPH[Posto],$AP192)</f>
        <v>0</v>
      </c>
      <c r="BA192">
        <f ca="1">SUMIFS(Tabela_Consulta_de_ACOMPH[Vaz_nat],Tabela_Consulta_de_ACOMPH[Data],BA$3,Tabela_Consulta_de_ACOMPH[Posto],$AP192)</f>
        <v>0</v>
      </c>
      <c r="BB192">
        <f ca="1">SUMIFS(Tabela_Consulta_de_ACOMPH[Vaz_nat],Tabela_Consulta_de_ACOMPH[Data],BB$3,Tabela_Consulta_de_ACOMPH[Posto],$AP192)</f>
        <v>0</v>
      </c>
      <c r="BC192">
        <f ca="1">SUMIFS(Tabela_Consulta_de_ACOMPH[Vaz_nat],Tabela_Consulta_de_ACOMPH[Data],BC$3,Tabela_Consulta_de_ACOMPH[Posto],$AP192)</f>
        <v>0</v>
      </c>
      <c r="BE192">
        <v>189</v>
      </c>
      <c r="BG192">
        <f ca="1">SUMIFS(Tabela_Consulta_RDH[Column3],Tabela_Consulta_RDH[Column1],BG$3,Tabela_Consulta_RDH[Column2],$BE192)</f>
        <v>0</v>
      </c>
      <c r="BH192">
        <f ca="1">SUMIFS(Tabela_Consulta_RDH[Column3],Tabela_Consulta_RDH[Column1],BH$3,Tabela_Consulta_RDH[Column2],$BE192)</f>
        <v>0</v>
      </c>
      <c r="BI192">
        <f ca="1">SUMIFS(Tabela_Consulta_RDH[Column3],Tabela_Consulta_RDH[Column1],BI$3,Tabela_Consulta_RDH[Column2],$BE192)</f>
        <v>0</v>
      </c>
      <c r="BJ192">
        <f ca="1">SUMIFS(Tabela_Consulta_RDH[Column3],Tabela_Consulta_RDH[Column1],BJ$3,Tabela_Consulta_RDH[Column2],$BE192)</f>
        <v>0</v>
      </c>
      <c r="BK192">
        <f ca="1">SUMIFS(Tabela_Consulta_RDH[Column3],Tabela_Consulta_RDH[Column1],BK$3,Tabela_Consulta_RDH[Column2],$BE192)</f>
        <v>0</v>
      </c>
      <c r="BL192">
        <f ca="1">SUMIFS(Tabela_Consulta_RDH[Column3],Tabela_Consulta_RDH[Column1],BL$3,Tabela_Consulta_RDH[Column2],$BE192)</f>
        <v>0</v>
      </c>
      <c r="BM192">
        <f ca="1">SUMIFS(Tabela_Consulta_RDH[Column3],Tabela_Consulta_RDH[Column1],BM$3,Tabela_Consulta_RDH[Column2],$BE192)</f>
        <v>0</v>
      </c>
      <c r="BN192">
        <f ca="1">SUMIFS(Tabela_Consulta_RDH[Column3],Tabela_Consulta_RDH[Column1],BN$3,Tabela_Consulta_RDH[Column2],$BE192)</f>
        <v>0</v>
      </c>
      <c r="BO192">
        <f ca="1">SUMIFS(Tabela_Consulta_RDH[Column3],Tabela_Consulta_RDH[Column1],BO$3,Tabela_Consulta_RDH[Column2],$BE192)</f>
        <v>0</v>
      </c>
      <c r="BP192">
        <f ca="1">SUMIFS(Tabela_Consulta_RDH[Column3],Tabela_Consulta_RDH[Column1],BP$3,Tabela_Consulta_RDH[Column2],$BE192)</f>
        <v>0</v>
      </c>
      <c r="BQ192">
        <f ca="1">SUMIFS(Tabela_Consulta_RDH[Column3],Tabela_Consulta_RDH[Column1],BQ$3,Tabela_Consulta_RDH[Column2],$BE192)</f>
        <v>0</v>
      </c>
      <c r="BR192">
        <f ca="1">SUMIFS(Tabela_Consulta_RDH[Column3],Tabela_Consulta_RDH[Column1],BR$3,Tabela_Consulta_RDH[Column2],$BE192)</f>
        <v>0</v>
      </c>
    </row>
    <row r="193" spans="35:70" x14ac:dyDescent="0.25">
      <c r="AI193" s="406"/>
      <c r="AN193" s="406"/>
      <c r="AP193">
        <v>190</v>
      </c>
      <c r="AR193">
        <f ca="1">SUMIFS(Tabela_Consulta_de_ACOMPH[Vaz_nat],Tabela_Consulta_de_ACOMPH[Data],AR$3,Tabela_Consulta_de_ACOMPH[Posto],$AP193)</f>
        <v>0</v>
      </c>
      <c r="AS193">
        <f ca="1">SUMIFS(Tabela_Consulta_de_ACOMPH[Vaz_nat],Tabela_Consulta_de_ACOMPH[Data],AS$3,Tabela_Consulta_de_ACOMPH[Posto],$AP193)</f>
        <v>0</v>
      </c>
      <c r="AT193">
        <f ca="1">SUMIFS(Tabela_Consulta_de_ACOMPH[Vaz_nat],Tabela_Consulta_de_ACOMPH[Data],AT$3,Tabela_Consulta_de_ACOMPH[Posto],$AP193)</f>
        <v>0</v>
      </c>
      <c r="AU193">
        <f ca="1">SUMIFS(Tabela_Consulta_de_ACOMPH[Vaz_nat],Tabela_Consulta_de_ACOMPH[Data],AU$3,Tabela_Consulta_de_ACOMPH[Posto],$AP193)</f>
        <v>0</v>
      </c>
      <c r="AV193">
        <f ca="1">SUMIFS(Tabela_Consulta_de_ACOMPH[Vaz_nat],Tabela_Consulta_de_ACOMPH[Data],AV$3,Tabela_Consulta_de_ACOMPH[Posto],$AP193)</f>
        <v>0</v>
      </c>
      <c r="AW193">
        <f ca="1">SUMIFS(Tabela_Consulta_de_ACOMPH[Vaz_nat],Tabela_Consulta_de_ACOMPH[Data],AW$3,Tabela_Consulta_de_ACOMPH[Posto],$AP193)</f>
        <v>0</v>
      </c>
      <c r="AX193">
        <f ca="1">SUMIFS(Tabela_Consulta_de_ACOMPH[Vaz_nat],Tabela_Consulta_de_ACOMPH[Data],AX$3,Tabela_Consulta_de_ACOMPH[Posto],$AP193)</f>
        <v>0</v>
      </c>
      <c r="AY193">
        <f ca="1">SUMIFS(Tabela_Consulta_de_ACOMPH[Vaz_nat],Tabela_Consulta_de_ACOMPH[Data],AY$3,Tabela_Consulta_de_ACOMPH[Posto],$AP193)</f>
        <v>0</v>
      </c>
      <c r="AZ193">
        <f ca="1">SUMIFS(Tabela_Consulta_de_ACOMPH[Vaz_nat],Tabela_Consulta_de_ACOMPH[Data],AZ$3,Tabela_Consulta_de_ACOMPH[Posto],$AP193)</f>
        <v>0</v>
      </c>
      <c r="BA193">
        <f ca="1">SUMIFS(Tabela_Consulta_de_ACOMPH[Vaz_nat],Tabela_Consulta_de_ACOMPH[Data],BA$3,Tabela_Consulta_de_ACOMPH[Posto],$AP193)</f>
        <v>0</v>
      </c>
      <c r="BB193">
        <f ca="1">SUMIFS(Tabela_Consulta_de_ACOMPH[Vaz_nat],Tabela_Consulta_de_ACOMPH[Data],BB$3,Tabela_Consulta_de_ACOMPH[Posto],$AP193)</f>
        <v>0</v>
      </c>
      <c r="BC193">
        <f ca="1">SUMIFS(Tabela_Consulta_de_ACOMPH[Vaz_nat],Tabela_Consulta_de_ACOMPH[Data],BC$3,Tabela_Consulta_de_ACOMPH[Posto],$AP193)</f>
        <v>0</v>
      </c>
      <c r="BE193">
        <v>190</v>
      </c>
      <c r="BG193">
        <f ca="1">SUMIFS(Tabela_Consulta_RDH[Column3],Tabela_Consulta_RDH[Column1],BG$3,Tabela_Consulta_RDH[Column2],$BE193)</f>
        <v>0</v>
      </c>
      <c r="BH193">
        <f ca="1">SUMIFS(Tabela_Consulta_RDH[Column3],Tabela_Consulta_RDH[Column1],BH$3,Tabela_Consulta_RDH[Column2],$BE193)</f>
        <v>0</v>
      </c>
      <c r="BI193">
        <f ca="1">SUMIFS(Tabela_Consulta_RDH[Column3],Tabela_Consulta_RDH[Column1],BI$3,Tabela_Consulta_RDH[Column2],$BE193)</f>
        <v>0</v>
      </c>
      <c r="BJ193">
        <f ca="1">SUMIFS(Tabela_Consulta_RDH[Column3],Tabela_Consulta_RDH[Column1],BJ$3,Tabela_Consulta_RDH[Column2],$BE193)</f>
        <v>0</v>
      </c>
      <c r="BK193">
        <f ca="1">SUMIFS(Tabela_Consulta_RDH[Column3],Tabela_Consulta_RDH[Column1],BK$3,Tabela_Consulta_RDH[Column2],$BE193)</f>
        <v>0</v>
      </c>
      <c r="BL193">
        <f ca="1">SUMIFS(Tabela_Consulta_RDH[Column3],Tabela_Consulta_RDH[Column1],BL$3,Tabela_Consulta_RDH[Column2],$BE193)</f>
        <v>0</v>
      </c>
      <c r="BM193">
        <f ca="1">SUMIFS(Tabela_Consulta_RDH[Column3],Tabela_Consulta_RDH[Column1],BM$3,Tabela_Consulta_RDH[Column2],$BE193)</f>
        <v>0</v>
      </c>
      <c r="BN193">
        <f ca="1">SUMIFS(Tabela_Consulta_RDH[Column3],Tabela_Consulta_RDH[Column1],BN$3,Tabela_Consulta_RDH[Column2],$BE193)</f>
        <v>0</v>
      </c>
      <c r="BO193">
        <f ca="1">SUMIFS(Tabela_Consulta_RDH[Column3],Tabela_Consulta_RDH[Column1],BO$3,Tabela_Consulta_RDH[Column2],$BE193)</f>
        <v>0</v>
      </c>
      <c r="BP193">
        <f ca="1">SUMIFS(Tabela_Consulta_RDH[Column3],Tabela_Consulta_RDH[Column1],BP$3,Tabela_Consulta_RDH[Column2],$BE193)</f>
        <v>0</v>
      </c>
      <c r="BQ193">
        <f ca="1">SUMIFS(Tabela_Consulta_RDH[Column3],Tabela_Consulta_RDH[Column1],BQ$3,Tabela_Consulta_RDH[Column2],$BE193)</f>
        <v>0</v>
      </c>
      <c r="BR193">
        <f ca="1">SUMIFS(Tabela_Consulta_RDH[Column3],Tabela_Consulta_RDH[Column1],BR$3,Tabela_Consulta_RDH[Column2],$BE193)</f>
        <v>0</v>
      </c>
    </row>
    <row r="194" spans="35:70" x14ac:dyDescent="0.25">
      <c r="AI194" s="406"/>
      <c r="AN194" s="406"/>
      <c r="AP194">
        <v>191</v>
      </c>
      <c r="AR194">
        <f ca="1">SUMIFS(Tabela_Consulta_de_ACOMPH[Vaz_nat],Tabela_Consulta_de_ACOMPH[Data],AR$3,Tabela_Consulta_de_ACOMPH[Posto],$AP194)</f>
        <v>0</v>
      </c>
      <c r="AS194">
        <f ca="1">SUMIFS(Tabela_Consulta_de_ACOMPH[Vaz_nat],Tabela_Consulta_de_ACOMPH[Data],AS$3,Tabela_Consulta_de_ACOMPH[Posto],$AP194)</f>
        <v>0</v>
      </c>
      <c r="AT194">
        <f ca="1">SUMIFS(Tabela_Consulta_de_ACOMPH[Vaz_nat],Tabela_Consulta_de_ACOMPH[Data],AT$3,Tabela_Consulta_de_ACOMPH[Posto],$AP194)</f>
        <v>0</v>
      </c>
      <c r="AU194">
        <f ca="1">SUMIFS(Tabela_Consulta_de_ACOMPH[Vaz_nat],Tabela_Consulta_de_ACOMPH[Data],AU$3,Tabela_Consulta_de_ACOMPH[Posto],$AP194)</f>
        <v>0</v>
      </c>
      <c r="AV194">
        <f ca="1">SUMIFS(Tabela_Consulta_de_ACOMPH[Vaz_nat],Tabela_Consulta_de_ACOMPH[Data],AV$3,Tabela_Consulta_de_ACOMPH[Posto],$AP194)</f>
        <v>0</v>
      </c>
      <c r="AW194">
        <f ca="1">SUMIFS(Tabela_Consulta_de_ACOMPH[Vaz_nat],Tabela_Consulta_de_ACOMPH[Data],AW$3,Tabela_Consulta_de_ACOMPH[Posto],$AP194)</f>
        <v>0</v>
      </c>
      <c r="AX194">
        <f ca="1">SUMIFS(Tabela_Consulta_de_ACOMPH[Vaz_nat],Tabela_Consulta_de_ACOMPH[Data],AX$3,Tabela_Consulta_de_ACOMPH[Posto],$AP194)</f>
        <v>0</v>
      </c>
      <c r="AY194">
        <f ca="1">SUMIFS(Tabela_Consulta_de_ACOMPH[Vaz_nat],Tabela_Consulta_de_ACOMPH[Data],AY$3,Tabela_Consulta_de_ACOMPH[Posto],$AP194)</f>
        <v>0</v>
      </c>
      <c r="AZ194">
        <f ca="1">SUMIFS(Tabela_Consulta_de_ACOMPH[Vaz_nat],Tabela_Consulta_de_ACOMPH[Data],AZ$3,Tabela_Consulta_de_ACOMPH[Posto],$AP194)</f>
        <v>0</v>
      </c>
      <c r="BA194">
        <f ca="1">SUMIFS(Tabela_Consulta_de_ACOMPH[Vaz_nat],Tabela_Consulta_de_ACOMPH[Data],BA$3,Tabela_Consulta_de_ACOMPH[Posto],$AP194)</f>
        <v>0</v>
      </c>
      <c r="BB194">
        <f ca="1">SUMIFS(Tabela_Consulta_de_ACOMPH[Vaz_nat],Tabela_Consulta_de_ACOMPH[Data],BB$3,Tabela_Consulta_de_ACOMPH[Posto],$AP194)</f>
        <v>0</v>
      </c>
      <c r="BC194">
        <f ca="1">SUMIFS(Tabela_Consulta_de_ACOMPH[Vaz_nat],Tabela_Consulta_de_ACOMPH[Data],BC$3,Tabela_Consulta_de_ACOMPH[Posto],$AP194)</f>
        <v>0</v>
      </c>
      <c r="BE194">
        <v>191</v>
      </c>
      <c r="BG194">
        <f ca="1">SUMIFS(Tabela_Consulta_RDH[Column3],Tabela_Consulta_RDH[Column1],BG$3,Tabela_Consulta_RDH[Column2],$BE194)</f>
        <v>0</v>
      </c>
      <c r="BH194">
        <f ca="1">SUMIFS(Tabela_Consulta_RDH[Column3],Tabela_Consulta_RDH[Column1],BH$3,Tabela_Consulta_RDH[Column2],$BE194)</f>
        <v>0</v>
      </c>
      <c r="BI194">
        <f ca="1">SUMIFS(Tabela_Consulta_RDH[Column3],Tabela_Consulta_RDH[Column1],BI$3,Tabela_Consulta_RDH[Column2],$BE194)</f>
        <v>0</v>
      </c>
      <c r="BJ194">
        <f ca="1">SUMIFS(Tabela_Consulta_RDH[Column3],Tabela_Consulta_RDH[Column1],BJ$3,Tabela_Consulta_RDH[Column2],$BE194)</f>
        <v>0</v>
      </c>
      <c r="BK194">
        <f ca="1">SUMIFS(Tabela_Consulta_RDH[Column3],Tabela_Consulta_RDH[Column1],BK$3,Tabela_Consulta_RDH[Column2],$BE194)</f>
        <v>0</v>
      </c>
      <c r="BL194">
        <f ca="1">SUMIFS(Tabela_Consulta_RDH[Column3],Tabela_Consulta_RDH[Column1],BL$3,Tabela_Consulta_RDH[Column2],$BE194)</f>
        <v>0</v>
      </c>
      <c r="BM194">
        <f ca="1">SUMIFS(Tabela_Consulta_RDH[Column3],Tabela_Consulta_RDH[Column1],BM$3,Tabela_Consulta_RDH[Column2],$BE194)</f>
        <v>0</v>
      </c>
      <c r="BN194">
        <f ca="1">SUMIFS(Tabela_Consulta_RDH[Column3],Tabela_Consulta_RDH[Column1],BN$3,Tabela_Consulta_RDH[Column2],$BE194)</f>
        <v>0</v>
      </c>
      <c r="BO194">
        <f ca="1">SUMIFS(Tabela_Consulta_RDH[Column3],Tabela_Consulta_RDH[Column1],BO$3,Tabela_Consulta_RDH[Column2],$BE194)</f>
        <v>0</v>
      </c>
      <c r="BP194">
        <f ca="1">SUMIFS(Tabela_Consulta_RDH[Column3],Tabela_Consulta_RDH[Column1],BP$3,Tabela_Consulta_RDH[Column2],$BE194)</f>
        <v>0</v>
      </c>
      <c r="BQ194">
        <f ca="1">SUMIFS(Tabela_Consulta_RDH[Column3],Tabela_Consulta_RDH[Column1],BQ$3,Tabela_Consulta_RDH[Column2],$BE194)</f>
        <v>0</v>
      </c>
      <c r="BR194">
        <f ca="1">SUMIFS(Tabela_Consulta_RDH[Column3],Tabela_Consulta_RDH[Column1],BR$3,Tabela_Consulta_RDH[Column2],$BE194)</f>
        <v>0</v>
      </c>
    </row>
    <row r="195" spans="35:70" x14ac:dyDescent="0.25">
      <c r="AI195" s="406"/>
      <c r="AN195" s="406"/>
      <c r="AP195">
        <v>192</v>
      </c>
      <c r="AR195">
        <f ca="1">SUMIFS(Tabela_Consulta_de_ACOMPH[Vaz_nat],Tabela_Consulta_de_ACOMPH[Data],AR$3,Tabela_Consulta_de_ACOMPH[Posto],$AP195)</f>
        <v>0</v>
      </c>
      <c r="AS195">
        <f ca="1">SUMIFS(Tabela_Consulta_de_ACOMPH[Vaz_nat],Tabela_Consulta_de_ACOMPH[Data],AS$3,Tabela_Consulta_de_ACOMPH[Posto],$AP195)</f>
        <v>0</v>
      </c>
      <c r="AT195">
        <f ca="1">SUMIFS(Tabela_Consulta_de_ACOMPH[Vaz_nat],Tabela_Consulta_de_ACOMPH[Data],AT$3,Tabela_Consulta_de_ACOMPH[Posto],$AP195)</f>
        <v>0</v>
      </c>
      <c r="AU195">
        <f ca="1">SUMIFS(Tabela_Consulta_de_ACOMPH[Vaz_nat],Tabela_Consulta_de_ACOMPH[Data],AU$3,Tabela_Consulta_de_ACOMPH[Posto],$AP195)</f>
        <v>0</v>
      </c>
      <c r="AV195">
        <f ca="1">SUMIFS(Tabela_Consulta_de_ACOMPH[Vaz_nat],Tabela_Consulta_de_ACOMPH[Data],AV$3,Tabela_Consulta_de_ACOMPH[Posto],$AP195)</f>
        <v>0</v>
      </c>
      <c r="AW195">
        <f ca="1">SUMIFS(Tabela_Consulta_de_ACOMPH[Vaz_nat],Tabela_Consulta_de_ACOMPH[Data],AW$3,Tabela_Consulta_de_ACOMPH[Posto],$AP195)</f>
        <v>0</v>
      </c>
      <c r="AX195">
        <f ca="1">SUMIFS(Tabela_Consulta_de_ACOMPH[Vaz_nat],Tabela_Consulta_de_ACOMPH[Data],AX$3,Tabela_Consulta_de_ACOMPH[Posto],$AP195)</f>
        <v>0</v>
      </c>
      <c r="AY195">
        <f ca="1">SUMIFS(Tabela_Consulta_de_ACOMPH[Vaz_nat],Tabela_Consulta_de_ACOMPH[Data],AY$3,Tabela_Consulta_de_ACOMPH[Posto],$AP195)</f>
        <v>0</v>
      </c>
      <c r="AZ195">
        <f ca="1">SUMIFS(Tabela_Consulta_de_ACOMPH[Vaz_nat],Tabela_Consulta_de_ACOMPH[Data],AZ$3,Tabela_Consulta_de_ACOMPH[Posto],$AP195)</f>
        <v>0</v>
      </c>
      <c r="BA195">
        <f ca="1">SUMIFS(Tabela_Consulta_de_ACOMPH[Vaz_nat],Tabela_Consulta_de_ACOMPH[Data],BA$3,Tabela_Consulta_de_ACOMPH[Posto],$AP195)</f>
        <v>0</v>
      </c>
      <c r="BB195">
        <f ca="1">SUMIFS(Tabela_Consulta_de_ACOMPH[Vaz_nat],Tabela_Consulta_de_ACOMPH[Data],BB$3,Tabela_Consulta_de_ACOMPH[Posto],$AP195)</f>
        <v>0</v>
      </c>
      <c r="BC195">
        <f ca="1">SUMIFS(Tabela_Consulta_de_ACOMPH[Vaz_nat],Tabela_Consulta_de_ACOMPH[Data],BC$3,Tabela_Consulta_de_ACOMPH[Posto],$AP195)</f>
        <v>0</v>
      </c>
      <c r="BE195">
        <v>192</v>
      </c>
      <c r="BG195">
        <f ca="1">SUMIFS(Tabela_Consulta_RDH[Column3],Tabela_Consulta_RDH[Column1],BG$3,Tabela_Consulta_RDH[Column2],$BE195)</f>
        <v>0</v>
      </c>
      <c r="BH195">
        <f ca="1">SUMIFS(Tabela_Consulta_RDH[Column3],Tabela_Consulta_RDH[Column1],BH$3,Tabela_Consulta_RDH[Column2],$BE195)</f>
        <v>0</v>
      </c>
      <c r="BI195">
        <f ca="1">SUMIFS(Tabela_Consulta_RDH[Column3],Tabela_Consulta_RDH[Column1],BI$3,Tabela_Consulta_RDH[Column2],$BE195)</f>
        <v>0</v>
      </c>
      <c r="BJ195">
        <f ca="1">SUMIFS(Tabela_Consulta_RDH[Column3],Tabela_Consulta_RDH[Column1],BJ$3,Tabela_Consulta_RDH[Column2],$BE195)</f>
        <v>0</v>
      </c>
      <c r="BK195">
        <f ca="1">SUMIFS(Tabela_Consulta_RDH[Column3],Tabela_Consulta_RDH[Column1],BK$3,Tabela_Consulta_RDH[Column2],$BE195)</f>
        <v>0</v>
      </c>
      <c r="BL195">
        <f ca="1">SUMIFS(Tabela_Consulta_RDH[Column3],Tabela_Consulta_RDH[Column1],BL$3,Tabela_Consulta_RDH[Column2],$BE195)</f>
        <v>0</v>
      </c>
      <c r="BM195">
        <f ca="1">SUMIFS(Tabela_Consulta_RDH[Column3],Tabela_Consulta_RDH[Column1],BM$3,Tabela_Consulta_RDH[Column2],$BE195)</f>
        <v>0</v>
      </c>
      <c r="BN195">
        <f ca="1">SUMIFS(Tabela_Consulta_RDH[Column3],Tabela_Consulta_RDH[Column1],BN$3,Tabela_Consulta_RDH[Column2],$BE195)</f>
        <v>0</v>
      </c>
      <c r="BO195">
        <f ca="1">SUMIFS(Tabela_Consulta_RDH[Column3],Tabela_Consulta_RDH[Column1],BO$3,Tabela_Consulta_RDH[Column2],$BE195)</f>
        <v>0</v>
      </c>
      <c r="BP195">
        <f ca="1">SUMIFS(Tabela_Consulta_RDH[Column3],Tabela_Consulta_RDH[Column1],BP$3,Tabela_Consulta_RDH[Column2],$BE195)</f>
        <v>0</v>
      </c>
      <c r="BQ195">
        <f ca="1">SUMIFS(Tabela_Consulta_RDH[Column3],Tabela_Consulta_RDH[Column1],BQ$3,Tabela_Consulta_RDH[Column2],$BE195)</f>
        <v>0</v>
      </c>
      <c r="BR195">
        <f ca="1">SUMIFS(Tabela_Consulta_RDH[Column3],Tabela_Consulta_RDH[Column1],BR$3,Tabela_Consulta_RDH[Column2],$BE195)</f>
        <v>0</v>
      </c>
    </row>
    <row r="196" spans="35:70" x14ac:dyDescent="0.25">
      <c r="AI196" s="406"/>
      <c r="AN196" s="406"/>
      <c r="AP196">
        <v>193</v>
      </c>
      <c r="AR196">
        <f ca="1">SUMIFS(Tabela_Consulta_de_ACOMPH[Vaz_nat],Tabela_Consulta_de_ACOMPH[Data],AR$3,Tabela_Consulta_de_ACOMPH[Posto],$AP196)</f>
        <v>0</v>
      </c>
      <c r="AS196">
        <f ca="1">SUMIFS(Tabela_Consulta_de_ACOMPH[Vaz_nat],Tabela_Consulta_de_ACOMPH[Data],AS$3,Tabela_Consulta_de_ACOMPH[Posto],$AP196)</f>
        <v>0</v>
      </c>
      <c r="AT196">
        <f ca="1">SUMIFS(Tabela_Consulta_de_ACOMPH[Vaz_nat],Tabela_Consulta_de_ACOMPH[Data],AT$3,Tabela_Consulta_de_ACOMPH[Posto],$AP196)</f>
        <v>0</v>
      </c>
      <c r="AU196">
        <f ca="1">SUMIFS(Tabela_Consulta_de_ACOMPH[Vaz_nat],Tabela_Consulta_de_ACOMPH[Data],AU$3,Tabela_Consulta_de_ACOMPH[Posto],$AP196)</f>
        <v>0</v>
      </c>
      <c r="AV196">
        <f ca="1">SUMIFS(Tabela_Consulta_de_ACOMPH[Vaz_nat],Tabela_Consulta_de_ACOMPH[Data],AV$3,Tabela_Consulta_de_ACOMPH[Posto],$AP196)</f>
        <v>0</v>
      </c>
      <c r="AW196">
        <f ca="1">SUMIFS(Tabela_Consulta_de_ACOMPH[Vaz_nat],Tabela_Consulta_de_ACOMPH[Data],AW$3,Tabela_Consulta_de_ACOMPH[Posto],$AP196)</f>
        <v>0</v>
      </c>
      <c r="AX196">
        <f ca="1">SUMIFS(Tabela_Consulta_de_ACOMPH[Vaz_nat],Tabela_Consulta_de_ACOMPH[Data],AX$3,Tabela_Consulta_de_ACOMPH[Posto],$AP196)</f>
        <v>0</v>
      </c>
      <c r="AY196">
        <f ca="1">SUMIFS(Tabela_Consulta_de_ACOMPH[Vaz_nat],Tabela_Consulta_de_ACOMPH[Data],AY$3,Tabela_Consulta_de_ACOMPH[Posto],$AP196)</f>
        <v>0</v>
      </c>
      <c r="AZ196">
        <f ca="1">SUMIFS(Tabela_Consulta_de_ACOMPH[Vaz_nat],Tabela_Consulta_de_ACOMPH[Data],AZ$3,Tabela_Consulta_de_ACOMPH[Posto],$AP196)</f>
        <v>0</v>
      </c>
      <c r="BA196">
        <f ca="1">SUMIFS(Tabela_Consulta_de_ACOMPH[Vaz_nat],Tabela_Consulta_de_ACOMPH[Data],BA$3,Tabela_Consulta_de_ACOMPH[Posto],$AP196)</f>
        <v>0</v>
      </c>
      <c r="BB196">
        <f ca="1">SUMIFS(Tabela_Consulta_de_ACOMPH[Vaz_nat],Tabela_Consulta_de_ACOMPH[Data],BB$3,Tabela_Consulta_de_ACOMPH[Posto],$AP196)</f>
        <v>0</v>
      </c>
      <c r="BC196">
        <f ca="1">SUMIFS(Tabela_Consulta_de_ACOMPH[Vaz_nat],Tabela_Consulta_de_ACOMPH[Data],BC$3,Tabela_Consulta_de_ACOMPH[Posto],$AP196)</f>
        <v>0</v>
      </c>
      <c r="BE196">
        <v>193</v>
      </c>
      <c r="BG196">
        <f ca="1">SUMIFS(Tabela_Consulta_RDH[Column3],Tabela_Consulta_RDH[Column1],BG$3,Tabela_Consulta_RDH[Column2],$BE196)</f>
        <v>0</v>
      </c>
      <c r="BH196">
        <f ca="1">SUMIFS(Tabela_Consulta_RDH[Column3],Tabela_Consulta_RDH[Column1],BH$3,Tabela_Consulta_RDH[Column2],$BE196)</f>
        <v>0</v>
      </c>
      <c r="BI196">
        <f ca="1">SUMIFS(Tabela_Consulta_RDH[Column3],Tabela_Consulta_RDH[Column1],BI$3,Tabela_Consulta_RDH[Column2],$BE196)</f>
        <v>0</v>
      </c>
      <c r="BJ196">
        <f ca="1">SUMIFS(Tabela_Consulta_RDH[Column3],Tabela_Consulta_RDH[Column1],BJ$3,Tabela_Consulta_RDH[Column2],$BE196)</f>
        <v>0</v>
      </c>
      <c r="BK196">
        <f ca="1">SUMIFS(Tabela_Consulta_RDH[Column3],Tabela_Consulta_RDH[Column1],BK$3,Tabela_Consulta_RDH[Column2],$BE196)</f>
        <v>0</v>
      </c>
      <c r="BL196">
        <f ca="1">SUMIFS(Tabela_Consulta_RDH[Column3],Tabela_Consulta_RDH[Column1],BL$3,Tabela_Consulta_RDH[Column2],$BE196)</f>
        <v>0</v>
      </c>
      <c r="BM196">
        <f ca="1">SUMIFS(Tabela_Consulta_RDH[Column3],Tabela_Consulta_RDH[Column1],BM$3,Tabela_Consulta_RDH[Column2],$BE196)</f>
        <v>0</v>
      </c>
      <c r="BN196">
        <f ca="1">SUMIFS(Tabela_Consulta_RDH[Column3],Tabela_Consulta_RDH[Column1],BN$3,Tabela_Consulta_RDH[Column2],$BE196)</f>
        <v>0</v>
      </c>
      <c r="BO196">
        <f ca="1">SUMIFS(Tabela_Consulta_RDH[Column3],Tabela_Consulta_RDH[Column1],BO$3,Tabela_Consulta_RDH[Column2],$BE196)</f>
        <v>0</v>
      </c>
      <c r="BP196">
        <f ca="1">SUMIFS(Tabela_Consulta_RDH[Column3],Tabela_Consulta_RDH[Column1],BP$3,Tabela_Consulta_RDH[Column2],$BE196)</f>
        <v>0</v>
      </c>
      <c r="BQ196">
        <f ca="1">SUMIFS(Tabela_Consulta_RDH[Column3],Tabela_Consulta_RDH[Column1],BQ$3,Tabela_Consulta_RDH[Column2],$BE196)</f>
        <v>0</v>
      </c>
      <c r="BR196">
        <f ca="1">SUMIFS(Tabela_Consulta_RDH[Column3],Tabela_Consulta_RDH[Column1],BR$3,Tabela_Consulta_RDH[Column2],$BE196)</f>
        <v>0</v>
      </c>
    </row>
    <row r="197" spans="35:70" x14ac:dyDescent="0.25">
      <c r="AI197" s="406"/>
      <c r="AN197" s="406"/>
      <c r="AP197">
        <v>194</v>
      </c>
      <c r="AR197">
        <f ca="1">SUMIFS(Tabela_Consulta_de_ACOMPH[Vaz_nat],Tabela_Consulta_de_ACOMPH[Data],AR$3,Tabela_Consulta_de_ACOMPH[Posto],$AP197)</f>
        <v>0</v>
      </c>
      <c r="AS197">
        <f ca="1">SUMIFS(Tabela_Consulta_de_ACOMPH[Vaz_nat],Tabela_Consulta_de_ACOMPH[Data],AS$3,Tabela_Consulta_de_ACOMPH[Posto],$AP197)</f>
        <v>0</v>
      </c>
      <c r="AT197">
        <f ca="1">SUMIFS(Tabela_Consulta_de_ACOMPH[Vaz_nat],Tabela_Consulta_de_ACOMPH[Data],AT$3,Tabela_Consulta_de_ACOMPH[Posto],$AP197)</f>
        <v>0</v>
      </c>
      <c r="AU197">
        <f ca="1">SUMIFS(Tabela_Consulta_de_ACOMPH[Vaz_nat],Tabela_Consulta_de_ACOMPH[Data],AU$3,Tabela_Consulta_de_ACOMPH[Posto],$AP197)</f>
        <v>0</v>
      </c>
      <c r="AV197">
        <f ca="1">SUMIFS(Tabela_Consulta_de_ACOMPH[Vaz_nat],Tabela_Consulta_de_ACOMPH[Data],AV$3,Tabela_Consulta_de_ACOMPH[Posto],$AP197)</f>
        <v>0</v>
      </c>
      <c r="AW197">
        <f ca="1">SUMIFS(Tabela_Consulta_de_ACOMPH[Vaz_nat],Tabela_Consulta_de_ACOMPH[Data],AW$3,Tabela_Consulta_de_ACOMPH[Posto],$AP197)</f>
        <v>0</v>
      </c>
      <c r="AX197">
        <f ca="1">SUMIFS(Tabela_Consulta_de_ACOMPH[Vaz_nat],Tabela_Consulta_de_ACOMPH[Data],AX$3,Tabela_Consulta_de_ACOMPH[Posto],$AP197)</f>
        <v>0</v>
      </c>
      <c r="AY197">
        <f ca="1">SUMIFS(Tabela_Consulta_de_ACOMPH[Vaz_nat],Tabela_Consulta_de_ACOMPH[Data],AY$3,Tabela_Consulta_de_ACOMPH[Posto],$AP197)</f>
        <v>0</v>
      </c>
      <c r="AZ197">
        <f ca="1">SUMIFS(Tabela_Consulta_de_ACOMPH[Vaz_nat],Tabela_Consulta_de_ACOMPH[Data],AZ$3,Tabela_Consulta_de_ACOMPH[Posto],$AP197)</f>
        <v>0</v>
      </c>
      <c r="BA197">
        <f ca="1">SUMIFS(Tabela_Consulta_de_ACOMPH[Vaz_nat],Tabela_Consulta_de_ACOMPH[Data],BA$3,Tabela_Consulta_de_ACOMPH[Posto],$AP197)</f>
        <v>0</v>
      </c>
      <c r="BB197">
        <f ca="1">SUMIFS(Tabela_Consulta_de_ACOMPH[Vaz_nat],Tabela_Consulta_de_ACOMPH[Data],BB$3,Tabela_Consulta_de_ACOMPH[Posto],$AP197)</f>
        <v>0</v>
      </c>
      <c r="BC197">
        <f ca="1">SUMIFS(Tabela_Consulta_de_ACOMPH[Vaz_nat],Tabela_Consulta_de_ACOMPH[Data],BC$3,Tabela_Consulta_de_ACOMPH[Posto],$AP197)</f>
        <v>0</v>
      </c>
      <c r="BE197">
        <v>194</v>
      </c>
      <c r="BG197">
        <f ca="1">SUMIFS(Tabela_Consulta_RDH[Column3],Tabela_Consulta_RDH[Column1],BG$3,Tabela_Consulta_RDH[Column2],$BE197)</f>
        <v>0</v>
      </c>
      <c r="BH197">
        <f ca="1">SUMIFS(Tabela_Consulta_RDH[Column3],Tabela_Consulta_RDH[Column1],BH$3,Tabela_Consulta_RDH[Column2],$BE197)</f>
        <v>0</v>
      </c>
      <c r="BI197">
        <f ca="1">SUMIFS(Tabela_Consulta_RDH[Column3],Tabela_Consulta_RDH[Column1],BI$3,Tabela_Consulta_RDH[Column2],$BE197)</f>
        <v>0</v>
      </c>
      <c r="BJ197">
        <f ca="1">SUMIFS(Tabela_Consulta_RDH[Column3],Tabela_Consulta_RDH[Column1],BJ$3,Tabela_Consulta_RDH[Column2],$BE197)</f>
        <v>0</v>
      </c>
      <c r="BK197">
        <f ca="1">SUMIFS(Tabela_Consulta_RDH[Column3],Tabela_Consulta_RDH[Column1],BK$3,Tabela_Consulta_RDH[Column2],$BE197)</f>
        <v>0</v>
      </c>
      <c r="BL197">
        <f ca="1">SUMIFS(Tabela_Consulta_RDH[Column3],Tabela_Consulta_RDH[Column1],BL$3,Tabela_Consulta_RDH[Column2],$BE197)</f>
        <v>0</v>
      </c>
      <c r="BM197">
        <f ca="1">SUMIFS(Tabela_Consulta_RDH[Column3],Tabela_Consulta_RDH[Column1],BM$3,Tabela_Consulta_RDH[Column2],$BE197)</f>
        <v>0</v>
      </c>
      <c r="BN197">
        <f ca="1">SUMIFS(Tabela_Consulta_RDH[Column3],Tabela_Consulta_RDH[Column1],BN$3,Tabela_Consulta_RDH[Column2],$BE197)</f>
        <v>0</v>
      </c>
      <c r="BO197">
        <f ca="1">SUMIFS(Tabela_Consulta_RDH[Column3],Tabela_Consulta_RDH[Column1],BO$3,Tabela_Consulta_RDH[Column2],$BE197)</f>
        <v>0</v>
      </c>
      <c r="BP197">
        <f ca="1">SUMIFS(Tabela_Consulta_RDH[Column3],Tabela_Consulta_RDH[Column1],BP$3,Tabela_Consulta_RDH[Column2],$BE197)</f>
        <v>0</v>
      </c>
      <c r="BQ197">
        <f ca="1">SUMIFS(Tabela_Consulta_RDH[Column3],Tabela_Consulta_RDH[Column1],BQ$3,Tabela_Consulta_RDH[Column2],$BE197)</f>
        <v>0</v>
      </c>
      <c r="BR197">
        <f ca="1">SUMIFS(Tabela_Consulta_RDH[Column3],Tabela_Consulta_RDH[Column1],BR$3,Tabela_Consulta_RDH[Column2],$BE197)</f>
        <v>0</v>
      </c>
    </row>
    <row r="198" spans="35:70" x14ac:dyDescent="0.25">
      <c r="AI198" s="406"/>
      <c r="AN198" s="406"/>
      <c r="AP198">
        <v>195</v>
      </c>
      <c r="AR198">
        <f ca="1">SUMIFS(Tabela_Consulta_de_ACOMPH[Vaz_nat],Tabela_Consulta_de_ACOMPH[Data],AR$3,Tabela_Consulta_de_ACOMPH[Posto],$AP198)</f>
        <v>0</v>
      </c>
      <c r="AS198">
        <f ca="1">SUMIFS(Tabela_Consulta_de_ACOMPH[Vaz_nat],Tabela_Consulta_de_ACOMPH[Data],AS$3,Tabela_Consulta_de_ACOMPH[Posto],$AP198)</f>
        <v>0</v>
      </c>
      <c r="AT198">
        <f ca="1">SUMIFS(Tabela_Consulta_de_ACOMPH[Vaz_nat],Tabela_Consulta_de_ACOMPH[Data],AT$3,Tabela_Consulta_de_ACOMPH[Posto],$AP198)</f>
        <v>0</v>
      </c>
      <c r="AU198">
        <f ca="1">SUMIFS(Tabela_Consulta_de_ACOMPH[Vaz_nat],Tabela_Consulta_de_ACOMPH[Data],AU$3,Tabela_Consulta_de_ACOMPH[Posto],$AP198)</f>
        <v>0</v>
      </c>
      <c r="AV198">
        <f ca="1">SUMIFS(Tabela_Consulta_de_ACOMPH[Vaz_nat],Tabela_Consulta_de_ACOMPH[Data],AV$3,Tabela_Consulta_de_ACOMPH[Posto],$AP198)</f>
        <v>0</v>
      </c>
      <c r="AW198">
        <f ca="1">SUMIFS(Tabela_Consulta_de_ACOMPH[Vaz_nat],Tabela_Consulta_de_ACOMPH[Data],AW$3,Tabela_Consulta_de_ACOMPH[Posto],$AP198)</f>
        <v>0</v>
      </c>
      <c r="AX198">
        <f ca="1">SUMIFS(Tabela_Consulta_de_ACOMPH[Vaz_nat],Tabela_Consulta_de_ACOMPH[Data],AX$3,Tabela_Consulta_de_ACOMPH[Posto],$AP198)</f>
        <v>0</v>
      </c>
      <c r="AY198">
        <f ca="1">SUMIFS(Tabela_Consulta_de_ACOMPH[Vaz_nat],Tabela_Consulta_de_ACOMPH[Data],AY$3,Tabela_Consulta_de_ACOMPH[Posto],$AP198)</f>
        <v>0</v>
      </c>
      <c r="AZ198">
        <f ca="1">SUMIFS(Tabela_Consulta_de_ACOMPH[Vaz_nat],Tabela_Consulta_de_ACOMPH[Data],AZ$3,Tabela_Consulta_de_ACOMPH[Posto],$AP198)</f>
        <v>0</v>
      </c>
      <c r="BA198">
        <f ca="1">SUMIFS(Tabela_Consulta_de_ACOMPH[Vaz_nat],Tabela_Consulta_de_ACOMPH[Data],BA$3,Tabela_Consulta_de_ACOMPH[Posto],$AP198)</f>
        <v>0</v>
      </c>
      <c r="BB198">
        <f ca="1">SUMIFS(Tabela_Consulta_de_ACOMPH[Vaz_nat],Tabela_Consulta_de_ACOMPH[Data],BB$3,Tabela_Consulta_de_ACOMPH[Posto],$AP198)</f>
        <v>0</v>
      </c>
      <c r="BC198">
        <f ca="1">SUMIFS(Tabela_Consulta_de_ACOMPH[Vaz_nat],Tabela_Consulta_de_ACOMPH[Data],BC$3,Tabela_Consulta_de_ACOMPH[Posto],$AP198)</f>
        <v>0</v>
      </c>
      <c r="BE198">
        <v>195</v>
      </c>
      <c r="BG198">
        <f ca="1">SUMIFS(Tabela_Consulta_RDH[Column3],Tabela_Consulta_RDH[Column1],BG$3,Tabela_Consulta_RDH[Column2],$BE198)</f>
        <v>0</v>
      </c>
      <c r="BH198">
        <f ca="1">SUMIFS(Tabela_Consulta_RDH[Column3],Tabela_Consulta_RDH[Column1],BH$3,Tabela_Consulta_RDH[Column2],$BE198)</f>
        <v>0</v>
      </c>
      <c r="BI198">
        <f ca="1">SUMIFS(Tabela_Consulta_RDH[Column3],Tabela_Consulta_RDH[Column1],BI$3,Tabela_Consulta_RDH[Column2],$BE198)</f>
        <v>0</v>
      </c>
      <c r="BJ198">
        <f ca="1">SUMIFS(Tabela_Consulta_RDH[Column3],Tabela_Consulta_RDH[Column1],BJ$3,Tabela_Consulta_RDH[Column2],$BE198)</f>
        <v>0</v>
      </c>
      <c r="BK198">
        <f ca="1">SUMIFS(Tabela_Consulta_RDH[Column3],Tabela_Consulta_RDH[Column1],BK$3,Tabela_Consulta_RDH[Column2],$BE198)</f>
        <v>0</v>
      </c>
      <c r="BL198">
        <f ca="1">SUMIFS(Tabela_Consulta_RDH[Column3],Tabela_Consulta_RDH[Column1],BL$3,Tabela_Consulta_RDH[Column2],$BE198)</f>
        <v>0</v>
      </c>
      <c r="BM198">
        <f ca="1">SUMIFS(Tabela_Consulta_RDH[Column3],Tabela_Consulta_RDH[Column1],BM$3,Tabela_Consulta_RDH[Column2],$BE198)</f>
        <v>0</v>
      </c>
      <c r="BN198">
        <f ca="1">SUMIFS(Tabela_Consulta_RDH[Column3],Tabela_Consulta_RDH[Column1],BN$3,Tabela_Consulta_RDH[Column2],$BE198)</f>
        <v>0</v>
      </c>
      <c r="BO198">
        <f ca="1">SUMIFS(Tabela_Consulta_RDH[Column3],Tabela_Consulta_RDH[Column1],BO$3,Tabela_Consulta_RDH[Column2],$BE198)</f>
        <v>0</v>
      </c>
      <c r="BP198">
        <f ca="1">SUMIFS(Tabela_Consulta_RDH[Column3],Tabela_Consulta_RDH[Column1],BP$3,Tabela_Consulta_RDH[Column2],$BE198)</f>
        <v>0</v>
      </c>
      <c r="BQ198">
        <f ca="1">SUMIFS(Tabela_Consulta_RDH[Column3],Tabela_Consulta_RDH[Column1],BQ$3,Tabela_Consulta_RDH[Column2],$BE198)</f>
        <v>0</v>
      </c>
      <c r="BR198">
        <f ca="1">SUMIFS(Tabela_Consulta_RDH[Column3],Tabela_Consulta_RDH[Column1],BR$3,Tabela_Consulta_RDH[Column2],$BE198)</f>
        <v>0</v>
      </c>
    </row>
    <row r="199" spans="35:70" x14ac:dyDescent="0.25">
      <c r="AI199" s="406"/>
      <c r="AN199" s="406"/>
      <c r="AP199">
        <v>196</v>
      </c>
      <c r="AR199">
        <f ca="1">SUMIFS(Tabela_Consulta_de_ACOMPH[Vaz_nat],Tabela_Consulta_de_ACOMPH[Data],AR$3,Tabela_Consulta_de_ACOMPH[Posto],$AP199)</f>
        <v>0</v>
      </c>
      <c r="AS199">
        <f ca="1">SUMIFS(Tabela_Consulta_de_ACOMPH[Vaz_nat],Tabela_Consulta_de_ACOMPH[Data],AS$3,Tabela_Consulta_de_ACOMPH[Posto],$AP199)</f>
        <v>0</v>
      </c>
      <c r="AT199">
        <f ca="1">SUMIFS(Tabela_Consulta_de_ACOMPH[Vaz_nat],Tabela_Consulta_de_ACOMPH[Data],AT$3,Tabela_Consulta_de_ACOMPH[Posto],$AP199)</f>
        <v>0</v>
      </c>
      <c r="AU199">
        <f ca="1">SUMIFS(Tabela_Consulta_de_ACOMPH[Vaz_nat],Tabela_Consulta_de_ACOMPH[Data],AU$3,Tabela_Consulta_de_ACOMPH[Posto],$AP199)</f>
        <v>0</v>
      </c>
      <c r="AV199">
        <f ca="1">SUMIFS(Tabela_Consulta_de_ACOMPH[Vaz_nat],Tabela_Consulta_de_ACOMPH[Data],AV$3,Tabela_Consulta_de_ACOMPH[Posto],$AP199)</f>
        <v>0</v>
      </c>
      <c r="AW199">
        <f ca="1">SUMIFS(Tabela_Consulta_de_ACOMPH[Vaz_nat],Tabela_Consulta_de_ACOMPH[Data],AW$3,Tabela_Consulta_de_ACOMPH[Posto],$AP199)</f>
        <v>0</v>
      </c>
      <c r="AX199">
        <f ca="1">SUMIFS(Tabela_Consulta_de_ACOMPH[Vaz_nat],Tabela_Consulta_de_ACOMPH[Data],AX$3,Tabela_Consulta_de_ACOMPH[Posto],$AP199)</f>
        <v>0</v>
      </c>
      <c r="AY199">
        <f ca="1">SUMIFS(Tabela_Consulta_de_ACOMPH[Vaz_nat],Tabela_Consulta_de_ACOMPH[Data],AY$3,Tabela_Consulta_de_ACOMPH[Posto],$AP199)</f>
        <v>0</v>
      </c>
      <c r="AZ199">
        <f ca="1">SUMIFS(Tabela_Consulta_de_ACOMPH[Vaz_nat],Tabela_Consulta_de_ACOMPH[Data],AZ$3,Tabela_Consulta_de_ACOMPH[Posto],$AP199)</f>
        <v>0</v>
      </c>
      <c r="BA199">
        <f ca="1">SUMIFS(Tabela_Consulta_de_ACOMPH[Vaz_nat],Tabela_Consulta_de_ACOMPH[Data],BA$3,Tabela_Consulta_de_ACOMPH[Posto],$AP199)</f>
        <v>0</v>
      </c>
      <c r="BB199">
        <f ca="1">SUMIFS(Tabela_Consulta_de_ACOMPH[Vaz_nat],Tabela_Consulta_de_ACOMPH[Data],BB$3,Tabela_Consulta_de_ACOMPH[Posto],$AP199)</f>
        <v>0</v>
      </c>
      <c r="BC199">
        <f ca="1">SUMIFS(Tabela_Consulta_de_ACOMPH[Vaz_nat],Tabela_Consulta_de_ACOMPH[Data],BC$3,Tabela_Consulta_de_ACOMPH[Posto],$AP199)</f>
        <v>0</v>
      </c>
      <c r="BE199">
        <v>196</v>
      </c>
      <c r="BG199">
        <f ca="1">SUMIFS(Tabela_Consulta_RDH[Column3],Tabela_Consulta_RDH[Column1],BG$3,Tabela_Consulta_RDH[Column2],$BE199)</f>
        <v>0</v>
      </c>
      <c r="BH199">
        <f ca="1">SUMIFS(Tabela_Consulta_RDH[Column3],Tabela_Consulta_RDH[Column1],BH$3,Tabela_Consulta_RDH[Column2],$BE199)</f>
        <v>0</v>
      </c>
      <c r="BI199">
        <f ca="1">SUMIFS(Tabela_Consulta_RDH[Column3],Tabela_Consulta_RDH[Column1],BI$3,Tabela_Consulta_RDH[Column2],$BE199)</f>
        <v>0</v>
      </c>
      <c r="BJ199">
        <f ca="1">SUMIFS(Tabela_Consulta_RDH[Column3],Tabela_Consulta_RDH[Column1],BJ$3,Tabela_Consulta_RDH[Column2],$BE199)</f>
        <v>0</v>
      </c>
      <c r="BK199">
        <f ca="1">SUMIFS(Tabela_Consulta_RDH[Column3],Tabela_Consulta_RDH[Column1],BK$3,Tabela_Consulta_RDH[Column2],$BE199)</f>
        <v>0</v>
      </c>
      <c r="BL199">
        <f ca="1">SUMIFS(Tabela_Consulta_RDH[Column3],Tabela_Consulta_RDH[Column1],BL$3,Tabela_Consulta_RDH[Column2],$BE199)</f>
        <v>0</v>
      </c>
      <c r="BM199">
        <f ca="1">SUMIFS(Tabela_Consulta_RDH[Column3],Tabela_Consulta_RDH[Column1],BM$3,Tabela_Consulta_RDH[Column2],$BE199)</f>
        <v>0</v>
      </c>
      <c r="BN199">
        <f ca="1">SUMIFS(Tabela_Consulta_RDH[Column3],Tabela_Consulta_RDH[Column1],BN$3,Tabela_Consulta_RDH[Column2],$BE199)</f>
        <v>0</v>
      </c>
      <c r="BO199">
        <f ca="1">SUMIFS(Tabela_Consulta_RDH[Column3],Tabela_Consulta_RDH[Column1],BO$3,Tabela_Consulta_RDH[Column2],$BE199)</f>
        <v>0</v>
      </c>
      <c r="BP199">
        <f ca="1">SUMIFS(Tabela_Consulta_RDH[Column3],Tabela_Consulta_RDH[Column1],BP$3,Tabela_Consulta_RDH[Column2],$BE199)</f>
        <v>0</v>
      </c>
      <c r="BQ199">
        <f ca="1">SUMIFS(Tabela_Consulta_RDH[Column3],Tabela_Consulta_RDH[Column1],BQ$3,Tabela_Consulta_RDH[Column2],$BE199)</f>
        <v>0</v>
      </c>
      <c r="BR199">
        <f ca="1">SUMIFS(Tabela_Consulta_RDH[Column3],Tabela_Consulta_RDH[Column1],BR$3,Tabela_Consulta_RDH[Column2],$BE199)</f>
        <v>0</v>
      </c>
    </row>
    <row r="200" spans="35:70" x14ac:dyDescent="0.25">
      <c r="AI200" s="406"/>
      <c r="AN200" s="406"/>
      <c r="AP200">
        <v>197</v>
      </c>
      <c r="AR200">
        <f ca="1">SUMIFS(Tabela_Consulta_de_ACOMPH[Vaz_nat],Tabela_Consulta_de_ACOMPH[Data],AR$3,Tabela_Consulta_de_ACOMPH[Posto],$AP200)</f>
        <v>0</v>
      </c>
      <c r="AS200">
        <f ca="1">SUMIFS(Tabela_Consulta_de_ACOMPH[Vaz_nat],Tabela_Consulta_de_ACOMPH[Data],AS$3,Tabela_Consulta_de_ACOMPH[Posto],$AP200)</f>
        <v>0</v>
      </c>
      <c r="AT200">
        <f ca="1">SUMIFS(Tabela_Consulta_de_ACOMPH[Vaz_nat],Tabela_Consulta_de_ACOMPH[Data],AT$3,Tabela_Consulta_de_ACOMPH[Posto],$AP200)</f>
        <v>0</v>
      </c>
      <c r="AU200">
        <f ca="1">SUMIFS(Tabela_Consulta_de_ACOMPH[Vaz_nat],Tabela_Consulta_de_ACOMPH[Data],AU$3,Tabela_Consulta_de_ACOMPH[Posto],$AP200)</f>
        <v>0</v>
      </c>
      <c r="AV200">
        <f ca="1">SUMIFS(Tabela_Consulta_de_ACOMPH[Vaz_nat],Tabela_Consulta_de_ACOMPH[Data],AV$3,Tabela_Consulta_de_ACOMPH[Posto],$AP200)</f>
        <v>0</v>
      </c>
      <c r="AW200">
        <f ca="1">SUMIFS(Tabela_Consulta_de_ACOMPH[Vaz_nat],Tabela_Consulta_de_ACOMPH[Data],AW$3,Tabela_Consulta_de_ACOMPH[Posto],$AP200)</f>
        <v>0</v>
      </c>
      <c r="AX200">
        <f ca="1">SUMIFS(Tabela_Consulta_de_ACOMPH[Vaz_nat],Tabela_Consulta_de_ACOMPH[Data],AX$3,Tabela_Consulta_de_ACOMPH[Posto],$AP200)</f>
        <v>0</v>
      </c>
      <c r="AY200">
        <f ca="1">SUMIFS(Tabela_Consulta_de_ACOMPH[Vaz_nat],Tabela_Consulta_de_ACOMPH[Data],AY$3,Tabela_Consulta_de_ACOMPH[Posto],$AP200)</f>
        <v>0</v>
      </c>
      <c r="AZ200">
        <f ca="1">SUMIFS(Tabela_Consulta_de_ACOMPH[Vaz_nat],Tabela_Consulta_de_ACOMPH[Data],AZ$3,Tabela_Consulta_de_ACOMPH[Posto],$AP200)</f>
        <v>0</v>
      </c>
      <c r="BA200">
        <f ca="1">SUMIFS(Tabela_Consulta_de_ACOMPH[Vaz_nat],Tabela_Consulta_de_ACOMPH[Data],BA$3,Tabela_Consulta_de_ACOMPH[Posto],$AP200)</f>
        <v>0</v>
      </c>
      <c r="BB200">
        <f ca="1">SUMIFS(Tabela_Consulta_de_ACOMPH[Vaz_nat],Tabela_Consulta_de_ACOMPH[Data],BB$3,Tabela_Consulta_de_ACOMPH[Posto],$AP200)</f>
        <v>0</v>
      </c>
      <c r="BC200">
        <f ca="1">SUMIFS(Tabela_Consulta_de_ACOMPH[Vaz_nat],Tabela_Consulta_de_ACOMPH[Data],BC$3,Tabela_Consulta_de_ACOMPH[Posto],$AP200)</f>
        <v>0</v>
      </c>
      <c r="BE200">
        <v>197</v>
      </c>
      <c r="BG200">
        <f ca="1">SUMIFS(Tabela_Consulta_RDH[Column3],Tabela_Consulta_RDH[Column1],BG$3,Tabela_Consulta_RDH[Column2],$BE200)</f>
        <v>0</v>
      </c>
      <c r="BH200">
        <f ca="1">SUMIFS(Tabela_Consulta_RDH[Column3],Tabela_Consulta_RDH[Column1],BH$3,Tabela_Consulta_RDH[Column2],$BE200)</f>
        <v>0</v>
      </c>
      <c r="BI200">
        <f ca="1">SUMIFS(Tabela_Consulta_RDH[Column3],Tabela_Consulta_RDH[Column1],BI$3,Tabela_Consulta_RDH[Column2],$BE200)</f>
        <v>0</v>
      </c>
      <c r="BJ200">
        <f ca="1">SUMIFS(Tabela_Consulta_RDH[Column3],Tabela_Consulta_RDH[Column1],BJ$3,Tabela_Consulta_RDH[Column2],$BE200)</f>
        <v>0</v>
      </c>
      <c r="BK200">
        <f ca="1">SUMIFS(Tabela_Consulta_RDH[Column3],Tabela_Consulta_RDH[Column1],BK$3,Tabela_Consulta_RDH[Column2],$BE200)</f>
        <v>0</v>
      </c>
      <c r="BL200">
        <f ca="1">SUMIFS(Tabela_Consulta_RDH[Column3],Tabela_Consulta_RDH[Column1],BL$3,Tabela_Consulta_RDH[Column2],$BE200)</f>
        <v>0</v>
      </c>
      <c r="BM200">
        <f ca="1">SUMIFS(Tabela_Consulta_RDH[Column3],Tabela_Consulta_RDH[Column1],BM$3,Tabela_Consulta_RDH[Column2],$BE200)</f>
        <v>0</v>
      </c>
      <c r="BN200">
        <f ca="1">SUMIFS(Tabela_Consulta_RDH[Column3],Tabela_Consulta_RDH[Column1],BN$3,Tabela_Consulta_RDH[Column2],$BE200)</f>
        <v>0</v>
      </c>
      <c r="BO200">
        <f ca="1">SUMIFS(Tabela_Consulta_RDH[Column3],Tabela_Consulta_RDH[Column1],BO$3,Tabela_Consulta_RDH[Column2],$BE200)</f>
        <v>0</v>
      </c>
      <c r="BP200">
        <f ca="1">SUMIFS(Tabela_Consulta_RDH[Column3],Tabela_Consulta_RDH[Column1],BP$3,Tabela_Consulta_RDH[Column2],$BE200)</f>
        <v>0</v>
      </c>
      <c r="BQ200">
        <f ca="1">SUMIFS(Tabela_Consulta_RDH[Column3],Tabela_Consulta_RDH[Column1],BQ$3,Tabela_Consulta_RDH[Column2],$BE200)</f>
        <v>0</v>
      </c>
      <c r="BR200">
        <f ca="1">SUMIFS(Tabela_Consulta_RDH[Column3],Tabela_Consulta_RDH[Column1],BR$3,Tabela_Consulta_RDH[Column2],$BE200)</f>
        <v>0</v>
      </c>
    </row>
    <row r="201" spans="35:70" x14ac:dyDescent="0.25">
      <c r="AI201" s="406"/>
      <c r="AN201" s="406"/>
      <c r="AP201">
        <v>198</v>
      </c>
      <c r="AR201">
        <f ca="1">SUMIFS(Tabela_Consulta_de_ACOMPH[Vaz_nat],Tabela_Consulta_de_ACOMPH[Data],AR$3,Tabela_Consulta_de_ACOMPH[Posto],$AP201)</f>
        <v>0</v>
      </c>
      <c r="AS201">
        <f ca="1">SUMIFS(Tabela_Consulta_de_ACOMPH[Vaz_nat],Tabela_Consulta_de_ACOMPH[Data],AS$3,Tabela_Consulta_de_ACOMPH[Posto],$AP201)</f>
        <v>0</v>
      </c>
      <c r="AT201">
        <f ca="1">SUMIFS(Tabela_Consulta_de_ACOMPH[Vaz_nat],Tabela_Consulta_de_ACOMPH[Data],AT$3,Tabela_Consulta_de_ACOMPH[Posto],$AP201)</f>
        <v>0</v>
      </c>
      <c r="AU201">
        <f ca="1">SUMIFS(Tabela_Consulta_de_ACOMPH[Vaz_nat],Tabela_Consulta_de_ACOMPH[Data],AU$3,Tabela_Consulta_de_ACOMPH[Posto],$AP201)</f>
        <v>0</v>
      </c>
      <c r="AV201">
        <f ca="1">SUMIFS(Tabela_Consulta_de_ACOMPH[Vaz_nat],Tabela_Consulta_de_ACOMPH[Data],AV$3,Tabela_Consulta_de_ACOMPH[Posto],$AP201)</f>
        <v>0</v>
      </c>
      <c r="AW201">
        <f ca="1">SUMIFS(Tabela_Consulta_de_ACOMPH[Vaz_nat],Tabela_Consulta_de_ACOMPH[Data],AW$3,Tabela_Consulta_de_ACOMPH[Posto],$AP201)</f>
        <v>0</v>
      </c>
      <c r="AX201">
        <f ca="1">SUMIFS(Tabela_Consulta_de_ACOMPH[Vaz_nat],Tabela_Consulta_de_ACOMPH[Data],AX$3,Tabela_Consulta_de_ACOMPH[Posto],$AP201)</f>
        <v>0</v>
      </c>
      <c r="AY201">
        <f ca="1">SUMIFS(Tabela_Consulta_de_ACOMPH[Vaz_nat],Tabela_Consulta_de_ACOMPH[Data],AY$3,Tabela_Consulta_de_ACOMPH[Posto],$AP201)</f>
        <v>0</v>
      </c>
      <c r="AZ201">
        <f ca="1">SUMIFS(Tabela_Consulta_de_ACOMPH[Vaz_nat],Tabela_Consulta_de_ACOMPH[Data],AZ$3,Tabela_Consulta_de_ACOMPH[Posto],$AP201)</f>
        <v>0</v>
      </c>
      <c r="BA201">
        <f ca="1">SUMIFS(Tabela_Consulta_de_ACOMPH[Vaz_nat],Tabela_Consulta_de_ACOMPH[Data],BA$3,Tabela_Consulta_de_ACOMPH[Posto],$AP201)</f>
        <v>0</v>
      </c>
      <c r="BB201">
        <f ca="1">SUMIFS(Tabela_Consulta_de_ACOMPH[Vaz_nat],Tabela_Consulta_de_ACOMPH[Data],BB$3,Tabela_Consulta_de_ACOMPH[Posto],$AP201)</f>
        <v>0</v>
      </c>
      <c r="BC201">
        <f ca="1">SUMIFS(Tabela_Consulta_de_ACOMPH[Vaz_nat],Tabela_Consulta_de_ACOMPH[Data],BC$3,Tabela_Consulta_de_ACOMPH[Posto],$AP201)</f>
        <v>0</v>
      </c>
      <c r="BE201">
        <v>198</v>
      </c>
      <c r="BG201">
        <f ca="1">SUMIFS(Tabela_Consulta_RDH[Column3],Tabela_Consulta_RDH[Column1],BG$3,Tabela_Consulta_RDH[Column2],$BE201)</f>
        <v>0</v>
      </c>
      <c r="BH201">
        <f ca="1">SUMIFS(Tabela_Consulta_RDH[Column3],Tabela_Consulta_RDH[Column1],BH$3,Tabela_Consulta_RDH[Column2],$BE201)</f>
        <v>0</v>
      </c>
      <c r="BI201">
        <f ca="1">SUMIFS(Tabela_Consulta_RDH[Column3],Tabela_Consulta_RDH[Column1],BI$3,Tabela_Consulta_RDH[Column2],$BE201)</f>
        <v>0</v>
      </c>
      <c r="BJ201">
        <f ca="1">SUMIFS(Tabela_Consulta_RDH[Column3],Tabela_Consulta_RDH[Column1],BJ$3,Tabela_Consulta_RDH[Column2],$BE201)</f>
        <v>0</v>
      </c>
      <c r="BK201">
        <f ca="1">SUMIFS(Tabela_Consulta_RDH[Column3],Tabela_Consulta_RDH[Column1],BK$3,Tabela_Consulta_RDH[Column2],$BE201)</f>
        <v>0</v>
      </c>
      <c r="BL201">
        <f ca="1">SUMIFS(Tabela_Consulta_RDH[Column3],Tabela_Consulta_RDH[Column1],BL$3,Tabela_Consulta_RDH[Column2],$BE201)</f>
        <v>0</v>
      </c>
      <c r="BM201">
        <f ca="1">SUMIFS(Tabela_Consulta_RDH[Column3],Tabela_Consulta_RDH[Column1],BM$3,Tabela_Consulta_RDH[Column2],$BE201)</f>
        <v>0</v>
      </c>
      <c r="BN201">
        <f ca="1">SUMIFS(Tabela_Consulta_RDH[Column3],Tabela_Consulta_RDH[Column1],BN$3,Tabela_Consulta_RDH[Column2],$BE201)</f>
        <v>0</v>
      </c>
      <c r="BO201">
        <f ca="1">SUMIFS(Tabela_Consulta_RDH[Column3],Tabela_Consulta_RDH[Column1],BO$3,Tabela_Consulta_RDH[Column2],$BE201)</f>
        <v>0</v>
      </c>
      <c r="BP201">
        <f ca="1">SUMIFS(Tabela_Consulta_RDH[Column3],Tabela_Consulta_RDH[Column1],BP$3,Tabela_Consulta_RDH[Column2],$BE201)</f>
        <v>0</v>
      </c>
      <c r="BQ201">
        <f ca="1">SUMIFS(Tabela_Consulta_RDH[Column3],Tabela_Consulta_RDH[Column1],BQ$3,Tabela_Consulta_RDH[Column2],$BE201)</f>
        <v>0</v>
      </c>
      <c r="BR201">
        <f ca="1">SUMIFS(Tabela_Consulta_RDH[Column3],Tabela_Consulta_RDH[Column1],BR$3,Tabela_Consulta_RDH[Column2],$BE201)</f>
        <v>0</v>
      </c>
    </row>
    <row r="202" spans="35:70" x14ac:dyDescent="0.25">
      <c r="AI202" s="406"/>
      <c r="AN202" s="406"/>
      <c r="AP202">
        <v>199</v>
      </c>
      <c r="AR202">
        <f ca="1">SUMIFS(Tabela_Consulta_de_ACOMPH[Vaz_nat],Tabela_Consulta_de_ACOMPH[Data],AR$3,Tabela_Consulta_de_ACOMPH[Posto],$AP202)</f>
        <v>0</v>
      </c>
      <c r="AS202">
        <f ca="1">SUMIFS(Tabela_Consulta_de_ACOMPH[Vaz_nat],Tabela_Consulta_de_ACOMPH[Data],AS$3,Tabela_Consulta_de_ACOMPH[Posto],$AP202)</f>
        <v>0</v>
      </c>
      <c r="AT202">
        <f ca="1">SUMIFS(Tabela_Consulta_de_ACOMPH[Vaz_nat],Tabela_Consulta_de_ACOMPH[Data],AT$3,Tabela_Consulta_de_ACOMPH[Posto],$AP202)</f>
        <v>0</v>
      </c>
      <c r="AU202">
        <f ca="1">SUMIFS(Tabela_Consulta_de_ACOMPH[Vaz_nat],Tabela_Consulta_de_ACOMPH[Data],AU$3,Tabela_Consulta_de_ACOMPH[Posto],$AP202)</f>
        <v>0</v>
      </c>
      <c r="AV202">
        <f ca="1">SUMIFS(Tabela_Consulta_de_ACOMPH[Vaz_nat],Tabela_Consulta_de_ACOMPH[Data],AV$3,Tabela_Consulta_de_ACOMPH[Posto],$AP202)</f>
        <v>0</v>
      </c>
      <c r="AW202">
        <f ca="1">SUMIFS(Tabela_Consulta_de_ACOMPH[Vaz_nat],Tabela_Consulta_de_ACOMPH[Data],AW$3,Tabela_Consulta_de_ACOMPH[Posto],$AP202)</f>
        <v>0</v>
      </c>
      <c r="AX202">
        <f ca="1">SUMIFS(Tabela_Consulta_de_ACOMPH[Vaz_nat],Tabela_Consulta_de_ACOMPH[Data],AX$3,Tabela_Consulta_de_ACOMPH[Posto],$AP202)</f>
        <v>0</v>
      </c>
      <c r="AY202">
        <f ca="1">SUMIFS(Tabela_Consulta_de_ACOMPH[Vaz_nat],Tabela_Consulta_de_ACOMPH[Data],AY$3,Tabela_Consulta_de_ACOMPH[Posto],$AP202)</f>
        <v>0</v>
      </c>
      <c r="AZ202">
        <f ca="1">SUMIFS(Tabela_Consulta_de_ACOMPH[Vaz_nat],Tabela_Consulta_de_ACOMPH[Data],AZ$3,Tabela_Consulta_de_ACOMPH[Posto],$AP202)</f>
        <v>0</v>
      </c>
      <c r="BA202">
        <f ca="1">SUMIFS(Tabela_Consulta_de_ACOMPH[Vaz_nat],Tabela_Consulta_de_ACOMPH[Data],BA$3,Tabela_Consulta_de_ACOMPH[Posto],$AP202)</f>
        <v>0</v>
      </c>
      <c r="BB202">
        <f ca="1">SUMIFS(Tabela_Consulta_de_ACOMPH[Vaz_nat],Tabela_Consulta_de_ACOMPH[Data],BB$3,Tabela_Consulta_de_ACOMPH[Posto],$AP202)</f>
        <v>0</v>
      </c>
      <c r="BC202">
        <f ca="1">SUMIFS(Tabela_Consulta_de_ACOMPH[Vaz_nat],Tabela_Consulta_de_ACOMPH[Data],BC$3,Tabela_Consulta_de_ACOMPH[Posto],$AP202)</f>
        <v>0</v>
      </c>
      <c r="BE202">
        <v>199</v>
      </c>
      <c r="BG202">
        <f ca="1">SUMIFS(Tabela_Consulta_RDH[Column3],Tabela_Consulta_RDH[Column1],BG$3,Tabela_Consulta_RDH[Column2],$BE202)</f>
        <v>0</v>
      </c>
      <c r="BH202">
        <f ca="1">SUMIFS(Tabela_Consulta_RDH[Column3],Tabela_Consulta_RDH[Column1],BH$3,Tabela_Consulta_RDH[Column2],$BE202)</f>
        <v>0</v>
      </c>
      <c r="BI202">
        <f ca="1">SUMIFS(Tabela_Consulta_RDH[Column3],Tabela_Consulta_RDH[Column1],BI$3,Tabela_Consulta_RDH[Column2],$BE202)</f>
        <v>0</v>
      </c>
      <c r="BJ202">
        <f ca="1">SUMIFS(Tabela_Consulta_RDH[Column3],Tabela_Consulta_RDH[Column1],BJ$3,Tabela_Consulta_RDH[Column2],$BE202)</f>
        <v>0</v>
      </c>
      <c r="BK202">
        <f ca="1">SUMIFS(Tabela_Consulta_RDH[Column3],Tabela_Consulta_RDH[Column1],BK$3,Tabela_Consulta_RDH[Column2],$BE202)</f>
        <v>0</v>
      </c>
      <c r="BL202">
        <f ca="1">SUMIFS(Tabela_Consulta_RDH[Column3],Tabela_Consulta_RDH[Column1],BL$3,Tabela_Consulta_RDH[Column2],$BE202)</f>
        <v>0</v>
      </c>
      <c r="BM202">
        <f ca="1">SUMIFS(Tabela_Consulta_RDH[Column3],Tabela_Consulta_RDH[Column1],BM$3,Tabela_Consulta_RDH[Column2],$BE202)</f>
        <v>0</v>
      </c>
      <c r="BN202">
        <f ca="1">SUMIFS(Tabela_Consulta_RDH[Column3],Tabela_Consulta_RDH[Column1],BN$3,Tabela_Consulta_RDH[Column2],$BE202)</f>
        <v>0</v>
      </c>
      <c r="BO202">
        <f ca="1">SUMIFS(Tabela_Consulta_RDH[Column3],Tabela_Consulta_RDH[Column1],BO$3,Tabela_Consulta_RDH[Column2],$BE202)</f>
        <v>0</v>
      </c>
      <c r="BP202">
        <f ca="1">SUMIFS(Tabela_Consulta_RDH[Column3],Tabela_Consulta_RDH[Column1],BP$3,Tabela_Consulta_RDH[Column2],$BE202)</f>
        <v>0</v>
      </c>
      <c r="BQ202">
        <f ca="1">SUMIFS(Tabela_Consulta_RDH[Column3],Tabela_Consulta_RDH[Column1],BQ$3,Tabela_Consulta_RDH[Column2],$BE202)</f>
        <v>0</v>
      </c>
      <c r="BR202">
        <f ca="1">SUMIFS(Tabela_Consulta_RDH[Column3],Tabela_Consulta_RDH[Column1],BR$3,Tabela_Consulta_RDH[Column2],$BE202)</f>
        <v>0</v>
      </c>
    </row>
    <row r="203" spans="35:70" x14ac:dyDescent="0.25">
      <c r="AI203" s="406"/>
      <c r="AN203" s="406"/>
      <c r="AP203">
        <v>200</v>
      </c>
      <c r="AR203">
        <f ca="1">SUMIFS(Tabela_Consulta_de_ACOMPH[Vaz_nat],Tabela_Consulta_de_ACOMPH[Data],AR$3,Tabela_Consulta_de_ACOMPH[Posto],$AP203)</f>
        <v>0</v>
      </c>
      <c r="AS203">
        <f ca="1">SUMIFS(Tabela_Consulta_de_ACOMPH[Vaz_nat],Tabela_Consulta_de_ACOMPH[Data],AS$3,Tabela_Consulta_de_ACOMPH[Posto],$AP203)</f>
        <v>0</v>
      </c>
      <c r="AT203">
        <f ca="1">SUMIFS(Tabela_Consulta_de_ACOMPH[Vaz_nat],Tabela_Consulta_de_ACOMPH[Data],AT$3,Tabela_Consulta_de_ACOMPH[Posto],$AP203)</f>
        <v>0</v>
      </c>
      <c r="AU203">
        <f ca="1">SUMIFS(Tabela_Consulta_de_ACOMPH[Vaz_nat],Tabela_Consulta_de_ACOMPH[Data],AU$3,Tabela_Consulta_de_ACOMPH[Posto],$AP203)</f>
        <v>0</v>
      </c>
      <c r="AV203">
        <f ca="1">SUMIFS(Tabela_Consulta_de_ACOMPH[Vaz_nat],Tabela_Consulta_de_ACOMPH[Data],AV$3,Tabela_Consulta_de_ACOMPH[Posto],$AP203)</f>
        <v>0</v>
      </c>
      <c r="AW203">
        <f ca="1">SUMIFS(Tabela_Consulta_de_ACOMPH[Vaz_nat],Tabela_Consulta_de_ACOMPH[Data],AW$3,Tabela_Consulta_de_ACOMPH[Posto],$AP203)</f>
        <v>0</v>
      </c>
      <c r="AX203">
        <f ca="1">SUMIFS(Tabela_Consulta_de_ACOMPH[Vaz_nat],Tabela_Consulta_de_ACOMPH[Data],AX$3,Tabela_Consulta_de_ACOMPH[Posto],$AP203)</f>
        <v>0</v>
      </c>
      <c r="AY203">
        <f ca="1">SUMIFS(Tabela_Consulta_de_ACOMPH[Vaz_nat],Tabela_Consulta_de_ACOMPH[Data],AY$3,Tabela_Consulta_de_ACOMPH[Posto],$AP203)</f>
        <v>0</v>
      </c>
      <c r="AZ203">
        <f ca="1">SUMIFS(Tabela_Consulta_de_ACOMPH[Vaz_nat],Tabela_Consulta_de_ACOMPH[Data],AZ$3,Tabela_Consulta_de_ACOMPH[Posto],$AP203)</f>
        <v>0</v>
      </c>
      <c r="BA203">
        <f ca="1">SUMIFS(Tabela_Consulta_de_ACOMPH[Vaz_nat],Tabela_Consulta_de_ACOMPH[Data],BA$3,Tabela_Consulta_de_ACOMPH[Posto],$AP203)</f>
        <v>0</v>
      </c>
      <c r="BB203">
        <f ca="1">SUMIFS(Tabela_Consulta_de_ACOMPH[Vaz_nat],Tabela_Consulta_de_ACOMPH[Data],BB$3,Tabela_Consulta_de_ACOMPH[Posto],$AP203)</f>
        <v>0</v>
      </c>
      <c r="BC203">
        <f ca="1">SUMIFS(Tabela_Consulta_de_ACOMPH[Vaz_nat],Tabela_Consulta_de_ACOMPH[Data],BC$3,Tabela_Consulta_de_ACOMPH[Posto],$AP203)</f>
        <v>0</v>
      </c>
      <c r="BE203">
        <v>200</v>
      </c>
      <c r="BG203">
        <f ca="1">SUMIFS(Tabela_Consulta_RDH[Column3],Tabela_Consulta_RDH[Column1],BG$3,Tabela_Consulta_RDH[Column2],$BE203)</f>
        <v>0</v>
      </c>
      <c r="BH203">
        <f ca="1">SUMIFS(Tabela_Consulta_RDH[Column3],Tabela_Consulta_RDH[Column1],BH$3,Tabela_Consulta_RDH[Column2],$BE203)</f>
        <v>0</v>
      </c>
      <c r="BI203">
        <f ca="1">SUMIFS(Tabela_Consulta_RDH[Column3],Tabela_Consulta_RDH[Column1],BI$3,Tabela_Consulta_RDH[Column2],$BE203)</f>
        <v>0</v>
      </c>
      <c r="BJ203">
        <f ca="1">SUMIFS(Tabela_Consulta_RDH[Column3],Tabela_Consulta_RDH[Column1],BJ$3,Tabela_Consulta_RDH[Column2],$BE203)</f>
        <v>0</v>
      </c>
      <c r="BK203">
        <f ca="1">SUMIFS(Tabela_Consulta_RDH[Column3],Tabela_Consulta_RDH[Column1],BK$3,Tabela_Consulta_RDH[Column2],$BE203)</f>
        <v>0</v>
      </c>
      <c r="BL203">
        <f ca="1">SUMIFS(Tabela_Consulta_RDH[Column3],Tabela_Consulta_RDH[Column1],BL$3,Tabela_Consulta_RDH[Column2],$BE203)</f>
        <v>0</v>
      </c>
      <c r="BM203">
        <f ca="1">SUMIFS(Tabela_Consulta_RDH[Column3],Tabela_Consulta_RDH[Column1],BM$3,Tabela_Consulta_RDH[Column2],$BE203)</f>
        <v>0</v>
      </c>
      <c r="BN203">
        <f ca="1">SUMIFS(Tabela_Consulta_RDH[Column3],Tabela_Consulta_RDH[Column1],BN$3,Tabela_Consulta_RDH[Column2],$BE203)</f>
        <v>0</v>
      </c>
      <c r="BO203">
        <f ca="1">SUMIFS(Tabela_Consulta_RDH[Column3],Tabela_Consulta_RDH[Column1],BO$3,Tabela_Consulta_RDH[Column2],$BE203)</f>
        <v>0</v>
      </c>
      <c r="BP203">
        <f ca="1">SUMIFS(Tabela_Consulta_RDH[Column3],Tabela_Consulta_RDH[Column1],BP$3,Tabela_Consulta_RDH[Column2],$BE203)</f>
        <v>0</v>
      </c>
      <c r="BQ203">
        <f ca="1">SUMIFS(Tabela_Consulta_RDH[Column3],Tabela_Consulta_RDH[Column1],BQ$3,Tabela_Consulta_RDH[Column2],$BE203)</f>
        <v>0</v>
      </c>
      <c r="BR203">
        <f ca="1">SUMIFS(Tabela_Consulta_RDH[Column3],Tabela_Consulta_RDH[Column1],BR$3,Tabela_Consulta_RDH[Column2],$BE203)</f>
        <v>0</v>
      </c>
    </row>
    <row r="204" spans="35:70" x14ac:dyDescent="0.25">
      <c r="AI204" s="406"/>
      <c r="AN204" s="406"/>
      <c r="AP204">
        <v>201</v>
      </c>
      <c r="AR204">
        <f ca="1">SUMIFS(Tabela_Consulta_de_ACOMPH[Vaz_nat],Tabela_Consulta_de_ACOMPH[Data],AR$3,Tabela_Consulta_de_ACOMPH[Posto],$AP204)</f>
        <v>0</v>
      </c>
      <c r="AS204">
        <f ca="1">SUMIFS(Tabela_Consulta_de_ACOMPH[Vaz_nat],Tabela_Consulta_de_ACOMPH[Data],AS$3,Tabela_Consulta_de_ACOMPH[Posto],$AP204)</f>
        <v>0</v>
      </c>
      <c r="AT204">
        <f ca="1">SUMIFS(Tabela_Consulta_de_ACOMPH[Vaz_nat],Tabela_Consulta_de_ACOMPH[Data],AT$3,Tabela_Consulta_de_ACOMPH[Posto],$AP204)</f>
        <v>0</v>
      </c>
      <c r="AU204">
        <f ca="1">SUMIFS(Tabela_Consulta_de_ACOMPH[Vaz_nat],Tabela_Consulta_de_ACOMPH[Data],AU$3,Tabela_Consulta_de_ACOMPH[Posto],$AP204)</f>
        <v>0</v>
      </c>
      <c r="AV204">
        <f ca="1">SUMIFS(Tabela_Consulta_de_ACOMPH[Vaz_nat],Tabela_Consulta_de_ACOMPH[Data],AV$3,Tabela_Consulta_de_ACOMPH[Posto],$AP204)</f>
        <v>0</v>
      </c>
      <c r="AW204">
        <f ca="1">SUMIFS(Tabela_Consulta_de_ACOMPH[Vaz_nat],Tabela_Consulta_de_ACOMPH[Data],AW$3,Tabela_Consulta_de_ACOMPH[Posto],$AP204)</f>
        <v>0</v>
      </c>
      <c r="AX204">
        <f ca="1">SUMIFS(Tabela_Consulta_de_ACOMPH[Vaz_nat],Tabela_Consulta_de_ACOMPH[Data],AX$3,Tabela_Consulta_de_ACOMPH[Posto],$AP204)</f>
        <v>0</v>
      </c>
      <c r="AY204">
        <f ca="1">SUMIFS(Tabela_Consulta_de_ACOMPH[Vaz_nat],Tabela_Consulta_de_ACOMPH[Data],AY$3,Tabela_Consulta_de_ACOMPH[Posto],$AP204)</f>
        <v>0</v>
      </c>
      <c r="AZ204">
        <f ca="1">SUMIFS(Tabela_Consulta_de_ACOMPH[Vaz_nat],Tabela_Consulta_de_ACOMPH[Data],AZ$3,Tabela_Consulta_de_ACOMPH[Posto],$AP204)</f>
        <v>0</v>
      </c>
      <c r="BA204">
        <f ca="1">SUMIFS(Tabela_Consulta_de_ACOMPH[Vaz_nat],Tabela_Consulta_de_ACOMPH[Data],BA$3,Tabela_Consulta_de_ACOMPH[Posto],$AP204)</f>
        <v>0</v>
      </c>
      <c r="BB204">
        <f ca="1">SUMIFS(Tabela_Consulta_de_ACOMPH[Vaz_nat],Tabela_Consulta_de_ACOMPH[Data],BB$3,Tabela_Consulta_de_ACOMPH[Posto],$AP204)</f>
        <v>0</v>
      </c>
      <c r="BC204">
        <f ca="1">SUMIFS(Tabela_Consulta_de_ACOMPH[Vaz_nat],Tabela_Consulta_de_ACOMPH[Data],BC$3,Tabela_Consulta_de_ACOMPH[Posto],$AP204)</f>
        <v>0</v>
      </c>
      <c r="BE204">
        <v>201</v>
      </c>
      <c r="BG204">
        <f ca="1">SUMIFS(Tabela_Consulta_RDH[Column3],Tabela_Consulta_RDH[Column1],BG$3,Tabela_Consulta_RDH[Column2],$BE204)</f>
        <v>0</v>
      </c>
      <c r="BH204">
        <f ca="1">SUMIFS(Tabela_Consulta_RDH[Column3],Tabela_Consulta_RDH[Column1],BH$3,Tabela_Consulta_RDH[Column2],$BE204)</f>
        <v>0</v>
      </c>
      <c r="BI204">
        <f ca="1">SUMIFS(Tabela_Consulta_RDH[Column3],Tabela_Consulta_RDH[Column1],BI$3,Tabela_Consulta_RDH[Column2],$BE204)</f>
        <v>0</v>
      </c>
      <c r="BJ204">
        <f ca="1">SUMIFS(Tabela_Consulta_RDH[Column3],Tabela_Consulta_RDH[Column1],BJ$3,Tabela_Consulta_RDH[Column2],$BE204)</f>
        <v>0</v>
      </c>
      <c r="BK204">
        <f ca="1">SUMIFS(Tabela_Consulta_RDH[Column3],Tabela_Consulta_RDH[Column1],BK$3,Tabela_Consulta_RDH[Column2],$BE204)</f>
        <v>0</v>
      </c>
      <c r="BL204">
        <f ca="1">SUMIFS(Tabela_Consulta_RDH[Column3],Tabela_Consulta_RDH[Column1],BL$3,Tabela_Consulta_RDH[Column2],$BE204)</f>
        <v>0</v>
      </c>
      <c r="BM204">
        <f ca="1">SUMIFS(Tabela_Consulta_RDH[Column3],Tabela_Consulta_RDH[Column1],BM$3,Tabela_Consulta_RDH[Column2],$BE204)</f>
        <v>0</v>
      </c>
      <c r="BN204">
        <f ca="1">SUMIFS(Tabela_Consulta_RDH[Column3],Tabela_Consulta_RDH[Column1],BN$3,Tabela_Consulta_RDH[Column2],$BE204)</f>
        <v>0</v>
      </c>
      <c r="BO204">
        <f ca="1">SUMIFS(Tabela_Consulta_RDH[Column3],Tabela_Consulta_RDH[Column1],BO$3,Tabela_Consulta_RDH[Column2],$BE204)</f>
        <v>0</v>
      </c>
      <c r="BP204">
        <f ca="1">SUMIFS(Tabela_Consulta_RDH[Column3],Tabela_Consulta_RDH[Column1],BP$3,Tabela_Consulta_RDH[Column2],$BE204)</f>
        <v>0</v>
      </c>
      <c r="BQ204">
        <f ca="1">SUMIFS(Tabela_Consulta_RDH[Column3],Tabela_Consulta_RDH[Column1],BQ$3,Tabela_Consulta_RDH[Column2],$BE204)</f>
        <v>0</v>
      </c>
      <c r="BR204">
        <f ca="1">SUMIFS(Tabela_Consulta_RDH[Column3],Tabela_Consulta_RDH[Column1],BR$3,Tabela_Consulta_RDH[Column2],$BE204)</f>
        <v>0</v>
      </c>
    </row>
    <row r="205" spans="35:70" x14ac:dyDescent="0.25">
      <c r="AI205" s="406"/>
      <c r="AN205" s="406"/>
      <c r="AP205">
        <v>202</v>
      </c>
      <c r="AR205">
        <f ca="1">SUMIFS(Tabela_Consulta_de_ACOMPH[Vaz_nat],Tabela_Consulta_de_ACOMPH[Data],AR$3,Tabela_Consulta_de_ACOMPH[Posto],$AP205)</f>
        <v>0</v>
      </c>
      <c r="AS205">
        <f ca="1">SUMIFS(Tabela_Consulta_de_ACOMPH[Vaz_nat],Tabela_Consulta_de_ACOMPH[Data],AS$3,Tabela_Consulta_de_ACOMPH[Posto],$AP205)</f>
        <v>0</v>
      </c>
      <c r="AT205">
        <f ca="1">SUMIFS(Tabela_Consulta_de_ACOMPH[Vaz_nat],Tabela_Consulta_de_ACOMPH[Data],AT$3,Tabela_Consulta_de_ACOMPH[Posto],$AP205)</f>
        <v>0</v>
      </c>
      <c r="AU205">
        <f ca="1">SUMIFS(Tabela_Consulta_de_ACOMPH[Vaz_nat],Tabela_Consulta_de_ACOMPH[Data],AU$3,Tabela_Consulta_de_ACOMPH[Posto],$AP205)</f>
        <v>0</v>
      </c>
      <c r="AV205">
        <f ca="1">SUMIFS(Tabela_Consulta_de_ACOMPH[Vaz_nat],Tabela_Consulta_de_ACOMPH[Data],AV$3,Tabela_Consulta_de_ACOMPH[Posto],$AP205)</f>
        <v>0</v>
      </c>
      <c r="AW205">
        <f ca="1">SUMIFS(Tabela_Consulta_de_ACOMPH[Vaz_nat],Tabela_Consulta_de_ACOMPH[Data],AW$3,Tabela_Consulta_de_ACOMPH[Posto],$AP205)</f>
        <v>0</v>
      </c>
      <c r="AX205">
        <f ca="1">SUMIFS(Tabela_Consulta_de_ACOMPH[Vaz_nat],Tabela_Consulta_de_ACOMPH[Data],AX$3,Tabela_Consulta_de_ACOMPH[Posto],$AP205)</f>
        <v>0</v>
      </c>
      <c r="AY205">
        <f ca="1">SUMIFS(Tabela_Consulta_de_ACOMPH[Vaz_nat],Tabela_Consulta_de_ACOMPH[Data],AY$3,Tabela_Consulta_de_ACOMPH[Posto],$AP205)</f>
        <v>0</v>
      </c>
      <c r="AZ205">
        <f ca="1">SUMIFS(Tabela_Consulta_de_ACOMPH[Vaz_nat],Tabela_Consulta_de_ACOMPH[Data],AZ$3,Tabela_Consulta_de_ACOMPH[Posto],$AP205)</f>
        <v>0</v>
      </c>
      <c r="BA205">
        <f ca="1">SUMIFS(Tabela_Consulta_de_ACOMPH[Vaz_nat],Tabela_Consulta_de_ACOMPH[Data],BA$3,Tabela_Consulta_de_ACOMPH[Posto],$AP205)</f>
        <v>0</v>
      </c>
      <c r="BB205">
        <f ca="1">SUMIFS(Tabela_Consulta_de_ACOMPH[Vaz_nat],Tabela_Consulta_de_ACOMPH[Data],BB$3,Tabela_Consulta_de_ACOMPH[Posto],$AP205)</f>
        <v>0</v>
      </c>
      <c r="BC205">
        <f ca="1">SUMIFS(Tabela_Consulta_de_ACOMPH[Vaz_nat],Tabela_Consulta_de_ACOMPH[Data],BC$3,Tabela_Consulta_de_ACOMPH[Posto],$AP205)</f>
        <v>0</v>
      </c>
      <c r="BE205">
        <v>202</v>
      </c>
      <c r="BG205">
        <f ca="1">SUMIFS(Tabela_Consulta_RDH[Column3],Tabela_Consulta_RDH[Column1],BG$3,Tabela_Consulta_RDH[Column2],$BE205)</f>
        <v>0</v>
      </c>
      <c r="BH205">
        <f ca="1">SUMIFS(Tabela_Consulta_RDH[Column3],Tabela_Consulta_RDH[Column1],BH$3,Tabela_Consulta_RDH[Column2],$BE205)</f>
        <v>0</v>
      </c>
      <c r="BI205">
        <f ca="1">SUMIFS(Tabela_Consulta_RDH[Column3],Tabela_Consulta_RDH[Column1],BI$3,Tabela_Consulta_RDH[Column2],$BE205)</f>
        <v>0</v>
      </c>
      <c r="BJ205">
        <f ca="1">SUMIFS(Tabela_Consulta_RDH[Column3],Tabela_Consulta_RDH[Column1],BJ$3,Tabela_Consulta_RDH[Column2],$BE205)</f>
        <v>0</v>
      </c>
      <c r="BK205">
        <f ca="1">SUMIFS(Tabela_Consulta_RDH[Column3],Tabela_Consulta_RDH[Column1],BK$3,Tabela_Consulta_RDH[Column2],$BE205)</f>
        <v>0</v>
      </c>
      <c r="BL205">
        <f ca="1">SUMIFS(Tabela_Consulta_RDH[Column3],Tabela_Consulta_RDH[Column1],BL$3,Tabela_Consulta_RDH[Column2],$BE205)</f>
        <v>0</v>
      </c>
      <c r="BM205">
        <f ca="1">SUMIFS(Tabela_Consulta_RDH[Column3],Tabela_Consulta_RDH[Column1],BM$3,Tabela_Consulta_RDH[Column2],$BE205)</f>
        <v>0</v>
      </c>
      <c r="BN205">
        <f ca="1">SUMIFS(Tabela_Consulta_RDH[Column3],Tabela_Consulta_RDH[Column1],BN$3,Tabela_Consulta_RDH[Column2],$BE205)</f>
        <v>0</v>
      </c>
      <c r="BO205">
        <f ca="1">SUMIFS(Tabela_Consulta_RDH[Column3],Tabela_Consulta_RDH[Column1],BO$3,Tabela_Consulta_RDH[Column2],$BE205)</f>
        <v>0</v>
      </c>
      <c r="BP205">
        <f ca="1">SUMIFS(Tabela_Consulta_RDH[Column3],Tabela_Consulta_RDH[Column1],BP$3,Tabela_Consulta_RDH[Column2],$BE205)</f>
        <v>0</v>
      </c>
      <c r="BQ205">
        <f ca="1">SUMIFS(Tabela_Consulta_RDH[Column3],Tabela_Consulta_RDH[Column1],BQ$3,Tabela_Consulta_RDH[Column2],$BE205)</f>
        <v>0</v>
      </c>
      <c r="BR205">
        <f ca="1">SUMIFS(Tabela_Consulta_RDH[Column3],Tabela_Consulta_RDH[Column1],BR$3,Tabela_Consulta_RDH[Column2],$BE205)</f>
        <v>0</v>
      </c>
    </row>
    <row r="206" spans="35:70" x14ac:dyDescent="0.25">
      <c r="AI206" s="406"/>
      <c r="AN206" s="406"/>
      <c r="AP206">
        <v>203</v>
      </c>
      <c r="AR206">
        <f ca="1">SUMIFS(Tabela_Consulta_de_ACOMPH[Vaz_nat],Tabela_Consulta_de_ACOMPH[Data],AR$3,Tabela_Consulta_de_ACOMPH[Posto],$AP206)</f>
        <v>0</v>
      </c>
      <c r="AS206">
        <f ca="1">SUMIFS(Tabela_Consulta_de_ACOMPH[Vaz_nat],Tabela_Consulta_de_ACOMPH[Data],AS$3,Tabela_Consulta_de_ACOMPH[Posto],$AP206)</f>
        <v>0</v>
      </c>
      <c r="AT206">
        <f ca="1">SUMIFS(Tabela_Consulta_de_ACOMPH[Vaz_nat],Tabela_Consulta_de_ACOMPH[Data],AT$3,Tabela_Consulta_de_ACOMPH[Posto],$AP206)</f>
        <v>0</v>
      </c>
      <c r="AU206">
        <f ca="1">SUMIFS(Tabela_Consulta_de_ACOMPH[Vaz_nat],Tabela_Consulta_de_ACOMPH[Data],AU$3,Tabela_Consulta_de_ACOMPH[Posto],$AP206)</f>
        <v>0</v>
      </c>
      <c r="AV206">
        <f ca="1">SUMIFS(Tabela_Consulta_de_ACOMPH[Vaz_nat],Tabela_Consulta_de_ACOMPH[Data],AV$3,Tabela_Consulta_de_ACOMPH[Posto],$AP206)</f>
        <v>0</v>
      </c>
      <c r="AW206">
        <f ca="1">SUMIFS(Tabela_Consulta_de_ACOMPH[Vaz_nat],Tabela_Consulta_de_ACOMPH[Data],AW$3,Tabela_Consulta_de_ACOMPH[Posto],$AP206)</f>
        <v>0</v>
      </c>
      <c r="AX206">
        <f ca="1">SUMIFS(Tabela_Consulta_de_ACOMPH[Vaz_nat],Tabela_Consulta_de_ACOMPH[Data],AX$3,Tabela_Consulta_de_ACOMPH[Posto],$AP206)</f>
        <v>0</v>
      </c>
      <c r="AY206">
        <f ca="1">SUMIFS(Tabela_Consulta_de_ACOMPH[Vaz_nat],Tabela_Consulta_de_ACOMPH[Data],AY$3,Tabela_Consulta_de_ACOMPH[Posto],$AP206)</f>
        <v>0</v>
      </c>
      <c r="AZ206">
        <f ca="1">SUMIFS(Tabela_Consulta_de_ACOMPH[Vaz_nat],Tabela_Consulta_de_ACOMPH[Data],AZ$3,Tabela_Consulta_de_ACOMPH[Posto],$AP206)</f>
        <v>0</v>
      </c>
      <c r="BA206">
        <f ca="1">SUMIFS(Tabela_Consulta_de_ACOMPH[Vaz_nat],Tabela_Consulta_de_ACOMPH[Data],BA$3,Tabela_Consulta_de_ACOMPH[Posto],$AP206)</f>
        <v>0</v>
      </c>
      <c r="BB206">
        <f ca="1">SUMIFS(Tabela_Consulta_de_ACOMPH[Vaz_nat],Tabela_Consulta_de_ACOMPH[Data],BB$3,Tabela_Consulta_de_ACOMPH[Posto],$AP206)</f>
        <v>0</v>
      </c>
      <c r="BC206">
        <f ca="1">SUMIFS(Tabela_Consulta_de_ACOMPH[Vaz_nat],Tabela_Consulta_de_ACOMPH[Data],BC$3,Tabela_Consulta_de_ACOMPH[Posto],$AP206)</f>
        <v>0</v>
      </c>
      <c r="BE206">
        <v>203</v>
      </c>
      <c r="BG206">
        <f ca="1">SUMIFS(Tabela_Consulta_RDH[Column3],Tabela_Consulta_RDH[Column1],BG$3,Tabela_Consulta_RDH[Column2],$BE206)</f>
        <v>0</v>
      </c>
      <c r="BH206">
        <f ca="1">SUMIFS(Tabela_Consulta_RDH[Column3],Tabela_Consulta_RDH[Column1],BH$3,Tabela_Consulta_RDH[Column2],$BE206)</f>
        <v>0</v>
      </c>
      <c r="BI206">
        <f ca="1">SUMIFS(Tabela_Consulta_RDH[Column3],Tabela_Consulta_RDH[Column1],BI$3,Tabela_Consulta_RDH[Column2],$BE206)</f>
        <v>0</v>
      </c>
      <c r="BJ206">
        <f ca="1">SUMIFS(Tabela_Consulta_RDH[Column3],Tabela_Consulta_RDH[Column1],BJ$3,Tabela_Consulta_RDH[Column2],$BE206)</f>
        <v>0</v>
      </c>
      <c r="BK206">
        <f ca="1">SUMIFS(Tabela_Consulta_RDH[Column3],Tabela_Consulta_RDH[Column1],BK$3,Tabela_Consulta_RDH[Column2],$BE206)</f>
        <v>0</v>
      </c>
      <c r="BL206">
        <f ca="1">SUMIFS(Tabela_Consulta_RDH[Column3],Tabela_Consulta_RDH[Column1],BL$3,Tabela_Consulta_RDH[Column2],$BE206)</f>
        <v>0</v>
      </c>
      <c r="BM206">
        <f ca="1">SUMIFS(Tabela_Consulta_RDH[Column3],Tabela_Consulta_RDH[Column1],BM$3,Tabela_Consulta_RDH[Column2],$BE206)</f>
        <v>0</v>
      </c>
      <c r="BN206">
        <f ca="1">SUMIFS(Tabela_Consulta_RDH[Column3],Tabela_Consulta_RDH[Column1],BN$3,Tabela_Consulta_RDH[Column2],$BE206)</f>
        <v>0</v>
      </c>
      <c r="BO206">
        <f ca="1">SUMIFS(Tabela_Consulta_RDH[Column3],Tabela_Consulta_RDH[Column1],BO$3,Tabela_Consulta_RDH[Column2],$BE206)</f>
        <v>0</v>
      </c>
      <c r="BP206">
        <f ca="1">SUMIFS(Tabela_Consulta_RDH[Column3],Tabela_Consulta_RDH[Column1],BP$3,Tabela_Consulta_RDH[Column2],$BE206)</f>
        <v>0</v>
      </c>
      <c r="BQ206">
        <f ca="1">SUMIFS(Tabela_Consulta_RDH[Column3],Tabela_Consulta_RDH[Column1],BQ$3,Tabela_Consulta_RDH[Column2],$BE206)</f>
        <v>0</v>
      </c>
      <c r="BR206">
        <f ca="1">SUMIFS(Tabela_Consulta_RDH[Column3],Tabela_Consulta_RDH[Column1],BR$3,Tabela_Consulta_RDH[Column2],$BE206)</f>
        <v>0</v>
      </c>
    </row>
    <row r="207" spans="35:70" x14ac:dyDescent="0.25">
      <c r="AI207" s="406"/>
      <c r="AN207" s="406"/>
      <c r="AP207">
        <v>204</v>
      </c>
      <c r="AR207">
        <f ca="1">SUMIFS(Tabela_Consulta_de_ACOMPH[Vaz_nat],Tabela_Consulta_de_ACOMPH[Data],AR$3,Tabela_Consulta_de_ACOMPH[Posto],$AP207)</f>
        <v>0</v>
      </c>
      <c r="AS207">
        <f ca="1">SUMIFS(Tabela_Consulta_de_ACOMPH[Vaz_nat],Tabela_Consulta_de_ACOMPH[Data],AS$3,Tabela_Consulta_de_ACOMPH[Posto],$AP207)</f>
        <v>0</v>
      </c>
      <c r="AT207">
        <f ca="1">SUMIFS(Tabela_Consulta_de_ACOMPH[Vaz_nat],Tabela_Consulta_de_ACOMPH[Data],AT$3,Tabela_Consulta_de_ACOMPH[Posto],$AP207)</f>
        <v>0</v>
      </c>
      <c r="AU207">
        <f ca="1">SUMIFS(Tabela_Consulta_de_ACOMPH[Vaz_nat],Tabela_Consulta_de_ACOMPH[Data],AU$3,Tabela_Consulta_de_ACOMPH[Posto],$AP207)</f>
        <v>0</v>
      </c>
      <c r="AV207">
        <f ca="1">SUMIFS(Tabela_Consulta_de_ACOMPH[Vaz_nat],Tabela_Consulta_de_ACOMPH[Data],AV$3,Tabela_Consulta_de_ACOMPH[Posto],$AP207)</f>
        <v>0</v>
      </c>
      <c r="AW207">
        <f ca="1">SUMIFS(Tabela_Consulta_de_ACOMPH[Vaz_nat],Tabela_Consulta_de_ACOMPH[Data],AW$3,Tabela_Consulta_de_ACOMPH[Posto],$AP207)</f>
        <v>0</v>
      </c>
      <c r="AX207">
        <f ca="1">SUMIFS(Tabela_Consulta_de_ACOMPH[Vaz_nat],Tabela_Consulta_de_ACOMPH[Data],AX$3,Tabela_Consulta_de_ACOMPH[Posto],$AP207)</f>
        <v>0</v>
      </c>
      <c r="AY207">
        <f ca="1">SUMIFS(Tabela_Consulta_de_ACOMPH[Vaz_nat],Tabela_Consulta_de_ACOMPH[Data],AY$3,Tabela_Consulta_de_ACOMPH[Posto],$AP207)</f>
        <v>0</v>
      </c>
      <c r="AZ207">
        <f ca="1">SUMIFS(Tabela_Consulta_de_ACOMPH[Vaz_nat],Tabela_Consulta_de_ACOMPH[Data],AZ$3,Tabela_Consulta_de_ACOMPH[Posto],$AP207)</f>
        <v>0</v>
      </c>
      <c r="BA207">
        <f ca="1">SUMIFS(Tabela_Consulta_de_ACOMPH[Vaz_nat],Tabela_Consulta_de_ACOMPH[Data],BA$3,Tabela_Consulta_de_ACOMPH[Posto],$AP207)</f>
        <v>0</v>
      </c>
      <c r="BB207">
        <f ca="1">SUMIFS(Tabela_Consulta_de_ACOMPH[Vaz_nat],Tabela_Consulta_de_ACOMPH[Data],BB$3,Tabela_Consulta_de_ACOMPH[Posto],$AP207)</f>
        <v>0</v>
      </c>
      <c r="BC207">
        <f ca="1">SUMIFS(Tabela_Consulta_de_ACOMPH[Vaz_nat],Tabela_Consulta_de_ACOMPH[Data],BC$3,Tabela_Consulta_de_ACOMPH[Posto],$AP207)</f>
        <v>0</v>
      </c>
      <c r="BE207">
        <v>204</v>
      </c>
      <c r="BG207">
        <f ca="1">SUMIFS(Tabela_Consulta_RDH[Column3],Tabela_Consulta_RDH[Column1],BG$3,Tabela_Consulta_RDH[Column2],$BE207)</f>
        <v>0</v>
      </c>
      <c r="BH207">
        <f ca="1">SUMIFS(Tabela_Consulta_RDH[Column3],Tabela_Consulta_RDH[Column1],BH$3,Tabela_Consulta_RDH[Column2],$BE207)</f>
        <v>0</v>
      </c>
      <c r="BI207">
        <f ca="1">SUMIFS(Tabela_Consulta_RDH[Column3],Tabela_Consulta_RDH[Column1],BI$3,Tabela_Consulta_RDH[Column2],$BE207)</f>
        <v>0</v>
      </c>
      <c r="BJ207">
        <f ca="1">SUMIFS(Tabela_Consulta_RDH[Column3],Tabela_Consulta_RDH[Column1],BJ$3,Tabela_Consulta_RDH[Column2],$BE207)</f>
        <v>0</v>
      </c>
      <c r="BK207">
        <f ca="1">SUMIFS(Tabela_Consulta_RDH[Column3],Tabela_Consulta_RDH[Column1],BK$3,Tabela_Consulta_RDH[Column2],$BE207)</f>
        <v>0</v>
      </c>
      <c r="BL207">
        <f ca="1">SUMIFS(Tabela_Consulta_RDH[Column3],Tabela_Consulta_RDH[Column1],BL$3,Tabela_Consulta_RDH[Column2],$BE207)</f>
        <v>0</v>
      </c>
      <c r="BM207">
        <f ca="1">SUMIFS(Tabela_Consulta_RDH[Column3],Tabela_Consulta_RDH[Column1],BM$3,Tabela_Consulta_RDH[Column2],$BE207)</f>
        <v>0</v>
      </c>
      <c r="BN207">
        <f ca="1">SUMIFS(Tabela_Consulta_RDH[Column3],Tabela_Consulta_RDH[Column1],BN$3,Tabela_Consulta_RDH[Column2],$BE207)</f>
        <v>0</v>
      </c>
      <c r="BO207">
        <f ca="1">SUMIFS(Tabela_Consulta_RDH[Column3],Tabela_Consulta_RDH[Column1],BO$3,Tabela_Consulta_RDH[Column2],$BE207)</f>
        <v>0</v>
      </c>
      <c r="BP207">
        <f ca="1">SUMIFS(Tabela_Consulta_RDH[Column3],Tabela_Consulta_RDH[Column1],BP$3,Tabela_Consulta_RDH[Column2],$BE207)</f>
        <v>0</v>
      </c>
      <c r="BQ207">
        <f ca="1">SUMIFS(Tabela_Consulta_RDH[Column3],Tabela_Consulta_RDH[Column1],BQ$3,Tabela_Consulta_RDH[Column2],$BE207)</f>
        <v>0</v>
      </c>
      <c r="BR207">
        <f ca="1">SUMIFS(Tabela_Consulta_RDH[Column3],Tabela_Consulta_RDH[Column1],BR$3,Tabela_Consulta_RDH[Column2],$BE207)</f>
        <v>0</v>
      </c>
    </row>
    <row r="208" spans="35:70" x14ac:dyDescent="0.25">
      <c r="AI208" s="406"/>
      <c r="AN208" s="406"/>
      <c r="AP208">
        <v>205</v>
      </c>
      <c r="AR208">
        <f ca="1">SUMIFS(Tabela_Consulta_de_ACOMPH[Vaz_nat],Tabela_Consulta_de_ACOMPH[Data],AR$3,Tabela_Consulta_de_ACOMPH[Posto],$AP208)</f>
        <v>0</v>
      </c>
      <c r="AS208">
        <f ca="1">SUMIFS(Tabela_Consulta_de_ACOMPH[Vaz_nat],Tabela_Consulta_de_ACOMPH[Data],AS$3,Tabela_Consulta_de_ACOMPH[Posto],$AP208)</f>
        <v>0</v>
      </c>
      <c r="AT208">
        <f ca="1">SUMIFS(Tabela_Consulta_de_ACOMPH[Vaz_nat],Tabela_Consulta_de_ACOMPH[Data],AT$3,Tabela_Consulta_de_ACOMPH[Posto],$AP208)</f>
        <v>0</v>
      </c>
      <c r="AU208">
        <f ca="1">SUMIFS(Tabela_Consulta_de_ACOMPH[Vaz_nat],Tabela_Consulta_de_ACOMPH[Data],AU$3,Tabela_Consulta_de_ACOMPH[Posto],$AP208)</f>
        <v>0</v>
      </c>
      <c r="AV208">
        <f ca="1">SUMIFS(Tabela_Consulta_de_ACOMPH[Vaz_nat],Tabela_Consulta_de_ACOMPH[Data],AV$3,Tabela_Consulta_de_ACOMPH[Posto],$AP208)</f>
        <v>0</v>
      </c>
      <c r="AW208">
        <f ca="1">SUMIFS(Tabela_Consulta_de_ACOMPH[Vaz_nat],Tabela_Consulta_de_ACOMPH[Data],AW$3,Tabela_Consulta_de_ACOMPH[Posto],$AP208)</f>
        <v>0</v>
      </c>
      <c r="AX208">
        <f ca="1">SUMIFS(Tabela_Consulta_de_ACOMPH[Vaz_nat],Tabela_Consulta_de_ACOMPH[Data],AX$3,Tabela_Consulta_de_ACOMPH[Posto],$AP208)</f>
        <v>0</v>
      </c>
      <c r="AY208">
        <f ca="1">SUMIFS(Tabela_Consulta_de_ACOMPH[Vaz_nat],Tabela_Consulta_de_ACOMPH[Data],AY$3,Tabela_Consulta_de_ACOMPH[Posto],$AP208)</f>
        <v>0</v>
      </c>
      <c r="AZ208">
        <f ca="1">SUMIFS(Tabela_Consulta_de_ACOMPH[Vaz_nat],Tabela_Consulta_de_ACOMPH[Data],AZ$3,Tabela_Consulta_de_ACOMPH[Posto],$AP208)</f>
        <v>0</v>
      </c>
      <c r="BA208">
        <f ca="1">SUMIFS(Tabela_Consulta_de_ACOMPH[Vaz_nat],Tabela_Consulta_de_ACOMPH[Data],BA$3,Tabela_Consulta_de_ACOMPH[Posto],$AP208)</f>
        <v>0</v>
      </c>
      <c r="BB208">
        <f ca="1">SUMIFS(Tabela_Consulta_de_ACOMPH[Vaz_nat],Tabela_Consulta_de_ACOMPH[Data],BB$3,Tabela_Consulta_de_ACOMPH[Posto],$AP208)</f>
        <v>0</v>
      </c>
      <c r="BC208">
        <f ca="1">SUMIFS(Tabela_Consulta_de_ACOMPH[Vaz_nat],Tabela_Consulta_de_ACOMPH[Data],BC$3,Tabela_Consulta_de_ACOMPH[Posto],$AP208)</f>
        <v>0</v>
      </c>
      <c r="BE208">
        <v>205</v>
      </c>
      <c r="BG208">
        <f ca="1">SUMIFS(Tabela_Consulta_RDH[Column3],Tabela_Consulta_RDH[Column1],BG$3,Tabela_Consulta_RDH[Column2],$BE208)</f>
        <v>0</v>
      </c>
      <c r="BH208">
        <f ca="1">SUMIFS(Tabela_Consulta_RDH[Column3],Tabela_Consulta_RDH[Column1],BH$3,Tabela_Consulta_RDH[Column2],$BE208)</f>
        <v>0</v>
      </c>
      <c r="BI208">
        <f ca="1">SUMIFS(Tabela_Consulta_RDH[Column3],Tabela_Consulta_RDH[Column1],BI$3,Tabela_Consulta_RDH[Column2],$BE208)</f>
        <v>0</v>
      </c>
      <c r="BJ208">
        <f ca="1">SUMIFS(Tabela_Consulta_RDH[Column3],Tabela_Consulta_RDH[Column1],BJ$3,Tabela_Consulta_RDH[Column2],$BE208)</f>
        <v>0</v>
      </c>
      <c r="BK208">
        <f ca="1">SUMIFS(Tabela_Consulta_RDH[Column3],Tabela_Consulta_RDH[Column1],BK$3,Tabela_Consulta_RDH[Column2],$BE208)</f>
        <v>0</v>
      </c>
      <c r="BL208">
        <f ca="1">SUMIFS(Tabela_Consulta_RDH[Column3],Tabela_Consulta_RDH[Column1],BL$3,Tabela_Consulta_RDH[Column2],$BE208)</f>
        <v>0</v>
      </c>
      <c r="BM208">
        <f ca="1">SUMIFS(Tabela_Consulta_RDH[Column3],Tabela_Consulta_RDH[Column1],BM$3,Tabela_Consulta_RDH[Column2],$BE208)</f>
        <v>0</v>
      </c>
      <c r="BN208">
        <f ca="1">SUMIFS(Tabela_Consulta_RDH[Column3],Tabela_Consulta_RDH[Column1],BN$3,Tabela_Consulta_RDH[Column2],$BE208)</f>
        <v>0</v>
      </c>
      <c r="BO208">
        <f ca="1">SUMIFS(Tabela_Consulta_RDH[Column3],Tabela_Consulta_RDH[Column1],BO$3,Tabela_Consulta_RDH[Column2],$BE208)</f>
        <v>0</v>
      </c>
      <c r="BP208">
        <f ca="1">SUMIFS(Tabela_Consulta_RDH[Column3],Tabela_Consulta_RDH[Column1],BP$3,Tabela_Consulta_RDH[Column2],$BE208)</f>
        <v>0</v>
      </c>
      <c r="BQ208">
        <f ca="1">SUMIFS(Tabela_Consulta_RDH[Column3],Tabela_Consulta_RDH[Column1],BQ$3,Tabela_Consulta_RDH[Column2],$BE208)</f>
        <v>0</v>
      </c>
      <c r="BR208">
        <f ca="1">SUMIFS(Tabela_Consulta_RDH[Column3],Tabela_Consulta_RDH[Column1],BR$3,Tabela_Consulta_RDH[Column2],$BE208)</f>
        <v>0</v>
      </c>
    </row>
    <row r="209" spans="35:70" x14ac:dyDescent="0.25">
      <c r="AI209" s="406"/>
      <c r="AN209" s="406"/>
      <c r="AP209">
        <v>206</v>
      </c>
      <c r="AR209">
        <f ca="1">SUMIFS(Tabela_Consulta_de_ACOMPH[Vaz_nat],Tabela_Consulta_de_ACOMPH[Data],AR$3,Tabela_Consulta_de_ACOMPH[Posto],$AP209)</f>
        <v>0</v>
      </c>
      <c r="AS209">
        <f ca="1">SUMIFS(Tabela_Consulta_de_ACOMPH[Vaz_nat],Tabela_Consulta_de_ACOMPH[Data],AS$3,Tabela_Consulta_de_ACOMPH[Posto],$AP209)</f>
        <v>0</v>
      </c>
      <c r="AT209">
        <f ca="1">SUMIFS(Tabela_Consulta_de_ACOMPH[Vaz_nat],Tabela_Consulta_de_ACOMPH[Data],AT$3,Tabela_Consulta_de_ACOMPH[Posto],$AP209)</f>
        <v>0</v>
      </c>
      <c r="AU209">
        <f ca="1">SUMIFS(Tabela_Consulta_de_ACOMPH[Vaz_nat],Tabela_Consulta_de_ACOMPH[Data],AU$3,Tabela_Consulta_de_ACOMPH[Posto],$AP209)</f>
        <v>0</v>
      </c>
      <c r="AV209">
        <f ca="1">SUMIFS(Tabela_Consulta_de_ACOMPH[Vaz_nat],Tabela_Consulta_de_ACOMPH[Data],AV$3,Tabela_Consulta_de_ACOMPH[Posto],$AP209)</f>
        <v>0</v>
      </c>
      <c r="AW209">
        <f ca="1">SUMIFS(Tabela_Consulta_de_ACOMPH[Vaz_nat],Tabela_Consulta_de_ACOMPH[Data],AW$3,Tabela_Consulta_de_ACOMPH[Posto],$AP209)</f>
        <v>0</v>
      </c>
      <c r="AX209">
        <f ca="1">SUMIFS(Tabela_Consulta_de_ACOMPH[Vaz_nat],Tabela_Consulta_de_ACOMPH[Data],AX$3,Tabela_Consulta_de_ACOMPH[Posto],$AP209)</f>
        <v>0</v>
      </c>
      <c r="AY209">
        <f ca="1">SUMIFS(Tabela_Consulta_de_ACOMPH[Vaz_nat],Tabela_Consulta_de_ACOMPH[Data],AY$3,Tabela_Consulta_de_ACOMPH[Posto],$AP209)</f>
        <v>0</v>
      </c>
      <c r="AZ209">
        <f ca="1">SUMIFS(Tabela_Consulta_de_ACOMPH[Vaz_nat],Tabela_Consulta_de_ACOMPH[Data],AZ$3,Tabela_Consulta_de_ACOMPH[Posto],$AP209)</f>
        <v>0</v>
      </c>
      <c r="BA209">
        <f ca="1">SUMIFS(Tabela_Consulta_de_ACOMPH[Vaz_nat],Tabela_Consulta_de_ACOMPH[Data],BA$3,Tabela_Consulta_de_ACOMPH[Posto],$AP209)</f>
        <v>0</v>
      </c>
      <c r="BB209">
        <f ca="1">SUMIFS(Tabela_Consulta_de_ACOMPH[Vaz_nat],Tabela_Consulta_de_ACOMPH[Data],BB$3,Tabela_Consulta_de_ACOMPH[Posto],$AP209)</f>
        <v>0</v>
      </c>
      <c r="BC209">
        <f ca="1">SUMIFS(Tabela_Consulta_de_ACOMPH[Vaz_nat],Tabela_Consulta_de_ACOMPH[Data],BC$3,Tabela_Consulta_de_ACOMPH[Posto],$AP209)</f>
        <v>0</v>
      </c>
      <c r="BE209">
        <v>206</v>
      </c>
      <c r="BG209">
        <f ca="1">SUMIFS(Tabela_Consulta_RDH[Column3],Tabela_Consulta_RDH[Column1],BG$3,Tabela_Consulta_RDH[Column2],$BE209)</f>
        <v>0</v>
      </c>
      <c r="BH209">
        <f ca="1">SUMIFS(Tabela_Consulta_RDH[Column3],Tabela_Consulta_RDH[Column1],BH$3,Tabela_Consulta_RDH[Column2],$BE209)</f>
        <v>0</v>
      </c>
      <c r="BI209">
        <f ca="1">SUMIFS(Tabela_Consulta_RDH[Column3],Tabela_Consulta_RDH[Column1],BI$3,Tabela_Consulta_RDH[Column2],$BE209)</f>
        <v>0</v>
      </c>
      <c r="BJ209">
        <f ca="1">SUMIFS(Tabela_Consulta_RDH[Column3],Tabela_Consulta_RDH[Column1],BJ$3,Tabela_Consulta_RDH[Column2],$BE209)</f>
        <v>0</v>
      </c>
      <c r="BK209">
        <f ca="1">SUMIFS(Tabela_Consulta_RDH[Column3],Tabela_Consulta_RDH[Column1],BK$3,Tabela_Consulta_RDH[Column2],$BE209)</f>
        <v>0</v>
      </c>
      <c r="BL209">
        <f ca="1">SUMIFS(Tabela_Consulta_RDH[Column3],Tabela_Consulta_RDH[Column1],BL$3,Tabela_Consulta_RDH[Column2],$BE209)</f>
        <v>0</v>
      </c>
      <c r="BM209">
        <f ca="1">SUMIFS(Tabela_Consulta_RDH[Column3],Tabela_Consulta_RDH[Column1],BM$3,Tabela_Consulta_RDH[Column2],$BE209)</f>
        <v>0</v>
      </c>
      <c r="BN209">
        <f ca="1">SUMIFS(Tabela_Consulta_RDH[Column3],Tabela_Consulta_RDH[Column1],BN$3,Tabela_Consulta_RDH[Column2],$BE209)</f>
        <v>0</v>
      </c>
      <c r="BO209">
        <f ca="1">SUMIFS(Tabela_Consulta_RDH[Column3],Tabela_Consulta_RDH[Column1],BO$3,Tabela_Consulta_RDH[Column2],$BE209)</f>
        <v>0</v>
      </c>
      <c r="BP209">
        <f ca="1">SUMIFS(Tabela_Consulta_RDH[Column3],Tabela_Consulta_RDH[Column1],BP$3,Tabela_Consulta_RDH[Column2],$BE209)</f>
        <v>0</v>
      </c>
      <c r="BQ209">
        <f ca="1">SUMIFS(Tabela_Consulta_RDH[Column3],Tabela_Consulta_RDH[Column1],BQ$3,Tabela_Consulta_RDH[Column2],$BE209)</f>
        <v>0</v>
      </c>
      <c r="BR209">
        <f ca="1">SUMIFS(Tabela_Consulta_RDH[Column3],Tabela_Consulta_RDH[Column1],BR$3,Tabela_Consulta_RDH[Column2],$BE209)</f>
        <v>0</v>
      </c>
    </row>
    <row r="210" spans="35:70" x14ac:dyDescent="0.25">
      <c r="AI210" s="406"/>
      <c r="AN210" s="406"/>
      <c r="AP210">
        <v>207</v>
      </c>
      <c r="AR210">
        <f ca="1">SUMIFS(Tabela_Consulta_de_ACOMPH[Vaz_nat],Tabela_Consulta_de_ACOMPH[Data],AR$3,Tabela_Consulta_de_ACOMPH[Posto],$AP210)</f>
        <v>0</v>
      </c>
      <c r="AS210">
        <f ca="1">SUMIFS(Tabela_Consulta_de_ACOMPH[Vaz_nat],Tabela_Consulta_de_ACOMPH[Data],AS$3,Tabela_Consulta_de_ACOMPH[Posto],$AP210)</f>
        <v>0</v>
      </c>
      <c r="AT210">
        <f ca="1">SUMIFS(Tabela_Consulta_de_ACOMPH[Vaz_nat],Tabela_Consulta_de_ACOMPH[Data],AT$3,Tabela_Consulta_de_ACOMPH[Posto],$AP210)</f>
        <v>0</v>
      </c>
      <c r="AU210">
        <f ca="1">SUMIFS(Tabela_Consulta_de_ACOMPH[Vaz_nat],Tabela_Consulta_de_ACOMPH[Data],AU$3,Tabela_Consulta_de_ACOMPH[Posto],$AP210)</f>
        <v>0</v>
      </c>
      <c r="AV210">
        <f ca="1">SUMIFS(Tabela_Consulta_de_ACOMPH[Vaz_nat],Tabela_Consulta_de_ACOMPH[Data],AV$3,Tabela_Consulta_de_ACOMPH[Posto],$AP210)</f>
        <v>0</v>
      </c>
      <c r="AW210">
        <f ca="1">SUMIFS(Tabela_Consulta_de_ACOMPH[Vaz_nat],Tabela_Consulta_de_ACOMPH[Data],AW$3,Tabela_Consulta_de_ACOMPH[Posto],$AP210)</f>
        <v>0</v>
      </c>
      <c r="AX210">
        <f ca="1">SUMIFS(Tabela_Consulta_de_ACOMPH[Vaz_nat],Tabela_Consulta_de_ACOMPH[Data],AX$3,Tabela_Consulta_de_ACOMPH[Posto],$AP210)</f>
        <v>0</v>
      </c>
      <c r="AY210">
        <f ca="1">SUMIFS(Tabela_Consulta_de_ACOMPH[Vaz_nat],Tabela_Consulta_de_ACOMPH[Data],AY$3,Tabela_Consulta_de_ACOMPH[Posto],$AP210)</f>
        <v>0</v>
      </c>
      <c r="AZ210">
        <f ca="1">SUMIFS(Tabela_Consulta_de_ACOMPH[Vaz_nat],Tabela_Consulta_de_ACOMPH[Data],AZ$3,Tabela_Consulta_de_ACOMPH[Posto],$AP210)</f>
        <v>0</v>
      </c>
      <c r="BA210">
        <f ca="1">SUMIFS(Tabela_Consulta_de_ACOMPH[Vaz_nat],Tabela_Consulta_de_ACOMPH[Data],BA$3,Tabela_Consulta_de_ACOMPH[Posto],$AP210)</f>
        <v>0</v>
      </c>
      <c r="BB210">
        <f ca="1">SUMIFS(Tabela_Consulta_de_ACOMPH[Vaz_nat],Tabela_Consulta_de_ACOMPH[Data],BB$3,Tabela_Consulta_de_ACOMPH[Posto],$AP210)</f>
        <v>0</v>
      </c>
      <c r="BC210">
        <f ca="1">SUMIFS(Tabela_Consulta_de_ACOMPH[Vaz_nat],Tabela_Consulta_de_ACOMPH[Data],BC$3,Tabela_Consulta_de_ACOMPH[Posto],$AP210)</f>
        <v>0</v>
      </c>
      <c r="BE210">
        <v>207</v>
      </c>
      <c r="BG210">
        <f ca="1">SUMIFS(Tabela_Consulta_RDH[Column3],Tabela_Consulta_RDH[Column1],BG$3,Tabela_Consulta_RDH[Column2],$BE210)</f>
        <v>0</v>
      </c>
      <c r="BH210">
        <f ca="1">SUMIFS(Tabela_Consulta_RDH[Column3],Tabela_Consulta_RDH[Column1],BH$3,Tabela_Consulta_RDH[Column2],$BE210)</f>
        <v>0</v>
      </c>
      <c r="BI210">
        <f ca="1">SUMIFS(Tabela_Consulta_RDH[Column3],Tabela_Consulta_RDH[Column1],BI$3,Tabela_Consulta_RDH[Column2],$BE210)</f>
        <v>0</v>
      </c>
      <c r="BJ210">
        <f ca="1">SUMIFS(Tabela_Consulta_RDH[Column3],Tabela_Consulta_RDH[Column1],BJ$3,Tabela_Consulta_RDH[Column2],$BE210)</f>
        <v>0</v>
      </c>
      <c r="BK210">
        <f ca="1">SUMIFS(Tabela_Consulta_RDH[Column3],Tabela_Consulta_RDH[Column1],BK$3,Tabela_Consulta_RDH[Column2],$BE210)</f>
        <v>0</v>
      </c>
      <c r="BL210">
        <f ca="1">SUMIFS(Tabela_Consulta_RDH[Column3],Tabela_Consulta_RDH[Column1],BL$3,Tabela_Consulta_RDH[Column2],$BE210)</f>
        <v>0</v>
      </c>
      <c r="BM210">
        <f ca="1">SUMIFS(Tabela_Consulta_RDH[Column3],Tabela_Consulta_RDH[Column1],BM$3,Tabela_Consulta_RDH[Column2],$BE210)</f>
        <v>0</v>
      </c>
      <c r="BN210">
        <f ca="1">SUMIFS(Tabela_Consulta_RDH[Column3],Tabela_Consulta_RDH[Column1],BN$3,Tabela_Consulta_RDH[Column2],$BE210)</f>
        <v>0</v>
      </c>
      <c r="BO210">
        <f ca="1">SUMIFS(Tabela_Consulta_RDH[Column3],Tabela_Consulta_RDH[Column1],BO$3,Tabela_Consulta_RDH[Column2],$BE210)</f>
        <v>0</v>
      </c>
      <c r="BP210">
        <f ca="1">SUMIFS(Tabela_Consulta_RDH[Column3],Tabela_Consulta_RDH[Column1],BP$3,Tabela_Consulta_RDH[Column2],$BE210)</f>
        <v>0</v>
      </c>
      <c r="BQ210">
        <f ca="1">SUMIFS(Tabela_Consulta_RDH[Column3],Tabela_Consulta_RDH[Column1],BQ$3,Tabela_Consulta_RDH[Column2],$BE210)</f>
        <v>0</v>
      </c>
      <c r="BR210">
        <f ca="1">SUMIFS(Tabela_Consulta_RDH[Column3],Tabela_Consulta_RDH[Column1],BR$3,Tabela_Consulta_RDH[Column2],$BE210)</f>
        <v>0</v>
      </c>
    </row>
    <row r="211" spans="35:70" x14ac:dyDescent="0.25">
      <c r="AI211" s="406"/>
      <c r="AN211" s="406"/>
      <c r="AP211">
        <v>208</v>
      </c>
      <c r="AR211">
        <f ca="1">SUMIFS(Tabela_Consulta_de_ACOMPH[Vaz_nat],Tabela_Consulta_de_ACOMPH[Data],AR$3,Tabela_Consulta_de_ACOMPH[Posto],$AP211)</f>
        <v>0</v>
      </c>
      <c r="AS211">
        <f ca="1">SUMIFS(Tabela_Consulta_de_ACOMPH[Vaz_nat],Tabela_Consulta_de_ACOMPH[Data],AS$3,Tabela_Consulta_de_ACOMPH[Posto],$AP211)</f>
        <v>0</v>
      </c>
      <c r="AT211">
        <f ca="1">SUMIFS(Tabela_Consulta_de_ACOMPH[Vaz_nat],Tabela_Consulta_de_ACOMPH[Data],AT$3,Tabela_Consulta_de_ACOMPH[Posto],$AP211)</f>
        <v>0</v>
      </c>
      <c r="AU211">
        <f ca="1">SUMIFS(Tabela_Consulta_de_ACOMPH[Vaz_nat],Tabela_Consulta_de_ACOMPH[Data],AU$3,Tabela_Consulta_de_ACOMPH[Posto],$AP211)</f>
        <v>0</v>
      </c>
      <c r="AV211">
        <f ca="1">SUMIFS(Tabela_Consulta_de_ACOMPH[Vaz_nat],Tabela_Consulta_de_ACOMPH[Data],AV$3,Tabela_Consulta_de_ACOMPH[Posto],$AP211)</f>
        <v>0</v>
      </c>
      <c r="AW211">
        <f ca="1">SUMIFS(Tabela_Consulta_de_ACOMPH[Vaz_nat],Tabela_Consulta_de_ACOMPH[Data],AW$3,Tabela_Consulta_de_ACOMPH[Posto],$AP211)</f>
        <v>0</v>
      </c>
      <c r="AX211">
        <f ca="1">SUMIFS(Tabela_Consulta_de_ACOMPH[Vaz_nat],Tabela_Consulta_de_ACOMPH[Data],AX$3,Tabela_Consulta_de_ACOMPH[Posto],$AP211)</f>
        <v>0</v>
      </c>
      <c r="AY211">
        <f ca="1">SUMIFS(Tabela_Consulta_de_ACOMPH[Vaz_nat],Tabela_Consulta_de_ACOMPH[Data],AY$3,Tabela_Consulta_de_ACOMPH[Posto],$AP211)</f>
        <v>0</v>
      </c>
      <c r="AZ211">
        <f ca="1">SUMIFS(Tabela_Consulta_de_ACOMPH[Vaz_nat],Tabela_Consulta_de_ACOMPH[Data],AZ$3,Tabela_Consulta_de_ACOMPH[Posto],$AP211)</f>
        <v>0</v>
      </c>
      <c r="BA211">
        <f ca="1">SUMIFS(Tabela_Consulta_de_ACOMPH[Vaz_nat],Tabela_Consulta_de_ACOMPH[Data],BA$3,Tabela_Consulta_de_ACOMPH[Posto],$AP211)</f>
        <v>0</v>
      </c>
      <c r="BB211">
        <f ca="1">SUMIFS(Tabela_Consulta_de_ACOMPH[Vaz_nat],Tabela_Consulta_de_ACOMPH[Data],BB$3,Tabela_Consulta_de_ACOMPH[Posto],$AP211)</f>
        <v>0</v>
      </c>
      <c r="BC211">
        <f ca="1">SUMIFS(Tabela_Consulta_de_ACOMPH[Vaz_nat],Tabela_Consulta_de_ACOMPH[Data],BC$3,Tabela_Consulta_de_ACOMPH[Posto],$AP211)</f>
        <v>0</v>
      </c>
      <c r="BE211">
        <v>208</v>
      </c>
      <c r="BG211">
        <f ca="1">SUMIFS(Tabela_Consulta_RDH[Column3],Tabela_Consulta_RDH[Column1],BG$3,Tabela_Consulta_RDH[Column2],$BE211)</f>
        <v>0</v>
      </c>
      <c r="BH211">
        <f ca="1">SUMIFS(Tabela_Consulta_RDH[Column3],Tabela_Consulta_RDH[Column1],BH$3,Tabela_Consulta_RDH[Column2],$BE211)</f>
        <v>0</v>
      </c>
      <c r="BI211">
        <f ca="1">SUMIFS(Tabela_Consulta_RDH[Column3],Tabela_Consulta_RDH[Column1],BI$3,Tabela_Consulta_RDH[Column2],$BE211)</f>
        <v>0</v>
      </c>
      <c r="BJ211">
        <f ca="1">SUMIFS(Tabela_Consulta_RDH[Column3],Tabela_Consulta_RDH[Column1],BJ$3,Tabela_Consulta_RDH[Column2],$BE211)</f>
        <v>0</v>
      </c>
      <c r="BK211">
        <f ca="1">SUMIFS(Tabela_Consulta_RDH[Column3],Tabela_Consulta_RDH[Column1],BK$3,Tabela_Consulta_RDH[Column2],$BE211)</f>
        <v>0</v>
      </c>
      <c r="BL211">
        <f ca="1">SUMIFS(Tabela_Consulta_RDH[Column3],Tabela_Consulta_RDH[Column1],BL$3,Tabela_Consulta_RDH[Column2],$BE211)</f>
        <v>0</v>
      </c>
      <c r="BM211">
        <f ca="1">SUMIFS(Tabela_Consulta_RDH[Column3],Tabela_Consulta_RDH[Column1],BM$3,Tabela_Consulta_RDH[Column2],$BE211)</f>
        <v>0</v>
      </c>
      <c r="BN211">
        <f ca="1">SUMIFS(Tabela_Consulta_RDH[Column3],Tabela_Consulta_RDH[Column1],BN$3,Tabela_Consulta_RDH[Column2],$BE211)</f>
        <v>0</v>
      </c>
      <c r="BO211">
        <f ca="1">SUMIFS(Tabela_Consulta_RDH[Column3],Tabela_Consulta_RDH[Column1],BO$3,Tabela_Consulta_RDH[Column2],$BE211)</f>
        <v>0</v>
      </c>
      <c r="BP211">
        <f ca="1">SUMIFS(Tabela_Consulta_RDH[Column3],Tabela_Consulta_RDH[Column1],BP$3,Tabela_Consulta_RDH[Column2],$BE211)</f>
        <v>0</v>
      </c>
      <c r="BQ211">
        <f ca="1">SUMIFS(Tabela_Consulta_RDH[Column3],Tabela_Consulta_RDH[Column1],BQ$3,Tabela_Consulta_RDH[Column2],$BE211)</f>
        <v>0</v>
      </c>
      <c r="BR211">
        <f ca="1">SUMIFS(Tabela_Consulta_RDH[Column3],Tabela_Consulta_RDH[Column1],BR$3,Tabela_Consulta_RDH[Column2],$BE211)</f>
        <v>0</v>
      </c>
    </row>
    <row r="212" spans="35:70" x14ac:dyDescent="0.25">
      <c r="AI212" s="406"/>
      <c r="AN212" s="406"/>
      <c r="AP212">
        <v>209</v>
      </c>
      <c r="AR212">
        <f ca="1">SUMIFS(Tabela_Consulta_de_ACOMPH[Vaz_nat],Tabela_Consulta_de_ACOMPH[Data],AR$3,Tabela_Consulta_de_ACOMPH[Posto],$AP212)</f>
        <v>0</v>
      </c>
      <c r="AS212">
        <f ca="1">SUMIFS(Tabela_Consulta_de_ACOMPH[Vaz_nat],Tabela_Consulta_de_ACOMPH[Data],AS$3,Tabela_Consulta_de_ACOMPH[Posto],$AP212)</f>
        <v>0</v>
      </c>
      <c r="AT212">
        <f ca="1">SUMIFS(Tabela_Consulta_de_ACOMPH[Vaz_nat],Tabela_Consulta_de_ACOMPH[Data],AT$3,Tabela_Consulta_de_ACOMPH[Posto],$AP212)</f>
        <v>0</v>
      </c>
      <c r="AU212">
        <f ca="1">SUMIFS(Tabela_Consulta_de_ACOMPH[Vaz_nat],Tabela_Consulta_de_ACOMPH[Data],AU$3,Tabela_Consulta_de_ACOMPH[Posto],$AP212)</f>
        <v>0</v>
      </c>
      <c r="AV212">
        <f ca="1">SUMIFS(Tabela_Consulta_de_ACOMPH[Vaz_nat],Tabela_Consulta_de_ACOMPH[Data],AV$3,Tabela_Consulta_de_ACOMPH[Posto],$AP212)</f>
        <v>0</v>
      </c>
      <c r="AW212">
        <f ca="1">SUMIFS(Tabela_Consulta_de_ACOMPH[Vaz_nat],Tabela_Consulta_de_ACOMPH[Data],AW$3,Tabela_Consulta_de_ACOMPH[Posto],$AP212)</f>
        <v>0</v>
      </c>
      <c r="AX212">
        <f ca="1">SUMIFS(Tabela_Consulta_de_ACOMPH[Vaz_nat],Tabela_Consulta_de_ACOMPH[Data],AX$3,Tabela_Consulta_de_ACOMPH[Posto],$AP212)</f>
        <v>0</v>
      </c>
      <c r="AY212">
        <f ca="1">SUMIFS(Tabela_Consulta_de_ACOMPH[Vaz_nat],Tabela_Consulta_de_ACOMPH[Data],AY$3,Tabela_Consulta_de_ACOMPH[Posto],$AP212)</f>
        <v>0</v>
      </c>
      <c r="AZ212">
        <f ca="1">SUMIFS(Tabela_Consulta_de_ACOMPH[Vaz_nat],Tabela_Consulta_de_ACOMPH[Data],AZ$3,Tabela_Consulta_de_ACOMPH[Posto],$AP212)</f>
        <v>0</v>
      </c>
      <c r="BA212">
        <f ca="1">SUMIFS(Tabela_Consulta_de_ACOMPH[Vaz_nat],Tabela_Consulta_de_ACOMPH[Data],BA$3,Tabela_Consulta_de_ACOMPH[Posto],$AP212)</f>
        <v>0</v>
      </c>
      <c r="BB212">
        <f ca="1">SUMIFS(Tabela_Consulta_de_ACOMPH[Vaz_nat],Tabela_Consulta_de_ACOMPH[Data],BB$3,Tabela_Consulta_de_ACOMPH[Posto],$AP212)</f>
        <v>0</v>
      </c>
      <c r="BC212">
        <f ca="1">SUMIFS(Tabela_Consulta_de_ACOMPH[Vaz_nat],Tabela_Consulta_de_ACOMPH[Data],BC$3,Tabela_Consulta_de_ACOMPH[Posto],$AP212)</f>
        <v>0</v>
      </c>
      <c r="BE212">
        <v>209</v>
      </c>
      <c r="BG212">
        <f ca="1">SUMIFS(Tabela_Consulta_RDH[Column3],Tabela_Consulta_RDH[Column1],BG$3,Tabela_Consulta_RDH[Column2],$BE212)</f>
        <v>0</v>
      </c>
      <c r="BH212">
        <f ca="1">SUMIFS(Tabela_Consulta_RDH[Column3],Tabela_Consulta_RDH[Column1],BH$3,Tabela_Consulta_RDH[Column2],$BE212)</f>
        <v>0</v>
      </c>
      <c r="BI212">
        <f ca="1">SUMIFS(Tabela_Consulta_RDH[Column3],Tabela_Consulta_RDH[Column1],BI$3,Tabela_Consulta_RDH[Column2],$BE212)</f>
        <v>0</v>
      </c>
      <c r="BJ212">
        <f ca="1">SUMIFS(Tabela_Consulta_RDH[Column3],Tabela_Consulta_RDH[Column1],BJ$3,Tabela_Consulta_RDH[Column2],$BE212)</f>
        <v>0</v>
      </c>
      <c r="BK212">
        <f ca="1">SUMIFS(Tabela_Consulta_RDH[Column3],Tabela_Consulta_RDH[Column1],BK$3,Tabela_Consulta_RDH[Column2],$BE212)</f>
        <v>0</v>
      </c>
      <c r="BL212">
        <f ca="1">SUMIFS(Tabela_Consulta_RDH[Column3],Tabela_Consulta_RDH[Column1],BL$3,Tabela_Consulta_RDH[Column2],$BE212)</f>
        <v>0</v>
      </c>
      <c r="BM212">
        <f ca="1">SUMIFS(Tabela_Consulta_RDH[Column3],Tabela_Consulta_RDH[Column1],BM$3,Tabela_Consulta_RDH[Column2],$BE212)</f>
        <v>0</v>
      </c>
      <c r="BN212">
        <f ca="1">SUMIFS(Tabela_Consulta_RDH[Column3],Tabela_Consulta_RDH[Column1],BN$3,Tabela_Consulta_RDH[Column2],$BE212)</f>
        <v>0</v>
      </c>
      <c r="BO212">
        <f ca="1">SUMIFS(Tabela_Consulta_RDH[Column3],Tabela_Consulta_RDH[Column1],BO$3,Tabela_Consulta_RDH[Column2],$BE212)</f>
        <v>0</v>
      </c>
      <c r="BP212">
        <f ca="1">SUMIFS(Tabela_Consulta_RDH[Column3],Tabela_Consulta_RDH[Column1],BP$3,Tabela_Consulta_RDH[Column2],$BE212)</f>
        <v>0</v>
      </c>
      <c r="BQ212">
        <f ca="1">SUMIFS(Tabela_Consulta_RDH[Column3],Tabela_Consulta_RDH[Column1],BQ$3,Tabela_Consulta_RDH[Column2],$BE212)</f>
        <v>0</v>
      </c>
      <c r="BR212">
        <f ca="1">SUMIFS(Tabela_Consulta_RDH[Column3],Tabela_Consulta_RDH[Column1],BR$3,Tabela_Consulta_RDH[Column2],$BE212)</f>
        <v>0</v>
      </c>
    </row>
    <row r="213" spans="35:70" x14ac:dyDescent="0.25">
      <c r="AI213" s="406"/>
      <c r="AN213" s="406"/>
      <c r="AP213">
        <v>210</v>
      </c>
      <c r="AR213">
        <f ca="1">SUMIFS(Tabela_Consulta_de_ACOMPH[Vaz_nat],Tabela_Consulta_de_ACOMPH[Data],AR$3,Tabela_Consulta_de_ACOMPH[Posto],$AP213)</f>
        <v>0</v>
      </c>
      <c r="AS213">
        <f ca="1">SUMIFS(Tabela_Consulta_de_ACOMPH[Vaz_nat],Tabela_Consulta_de_ACOMPH[Data],AS$3,Tabela_Consulta_de_ACOMPH[Posto],$AP213)</f>
        <v>0</v>
      </c>
      <c r="AT213">
        <f ca="1">SUMIFS(Tabela_Consulta_de_ACOMPH[Vaz_nat],Tabela_Consulta_de_ACOMPH[Data],AT$3,Tabela_Consulta_de_ACOMPH[Posto],$AP213)</f>
        <v>0</v>
      </c>
      <c r="AU213">
        <f ca="1">SUMIFS(Tabela_Consulta_de_ACOMPH[Vaz_nat],Tabela_Consulta_de_ACOMPH[Data],AU$3,Tabela_Consulta_de_ACOMPH[Posto],$AP213)</f>
        <v>0</v>
      </c>
      <c r="AV213">
        <f ca="1">SUMIFS(Tabela_Consulta_de_ACOMPH[Vaz_nat],Tabela_Consulta_de_ACOMPH[Data],AV$3,Tabela_Consulta_de_ACOMPH[Posto],$AP213)</f>
        <v>0</v>
      </c>
      <c r="AW213">
        <f ca="1">SUMIFS(Tabela_Consulta_de_ACOMPH[Vaz_nat],Tabela_Consulta_de_ACOMPH[Data],AW$3,Tabela_Consulta_de_ACOMPH[Posto],$AP213)</f>
        <v>0</v>
      </c>
      <c r="AX213">
        <f ca="1">SUMIFS(Tabela_Consulta_de_ACOMPH[Vaz_nat],Tabela_Consulta_de_ACOMPH[Data],AX$3,Tabela_Consulta_de_ACOMPH[Posto],$AP213)</f>
        <v>0</v>
      </c>
      <c r="AY213">
        <f ca="1">SUMIFS(Tabela_Consulta_de_ACOMPH[Vaz_nat],Tabela_Consulta_de_ACOMPH[Data],AY$3,Tabela_Consulta_de_ACOMPH[Posto],$AP213)</f>
        <v>0</v>
      </c>
      <c r="AZ213">
        <f ca="1">SUMIFS(Tabela_Consulta_de_ACOMPH[Vaz_nat],Tabela_Consulta_de_ACOMPH[Data],AZ$3,Tabela_Consulta_de_ACOMPH[Posto],$AP213)</f>
        <v>0</v>
      </c>
      <c r="BA213">
        <f ca="1">SUMIFS(Tabela_Consulta_de_ACOMPH[Vaz_nat],Tabela_Consulta_de_ACOMPH[Data],BA$3,Tabela_Consulta_de_ACOMPH[Posto],$AP213)</f>
        <v>0</v>
      </c>
      <c r="BB213">
        <f ca="1">SUMIFS(Tabela_Consulta_de_ACOMPH[Vaz_nat],Tabela_Consulta_de_ACOMPH[Data],BB$3,Tabela_Consulta_de_ACOMPH[Posto],$AP213)</f>
        <v>0</v>
      </c>
      <c r="BC213">
        <f ca="1">SUMIFS(Tabela_Consulta_de_ACOMPH[Vaz_nat],Tabela_Consulta_de_ACOMPH[Data],BC$3,Tabela_Consulta_de_ACOMPH[Posto],$AP213)</f>
        <v>0</v>
      </c>
      <c r="BE213">
        <v>210</v>
      </c>
      <c r="BG213">
        <f ca="1">SUMIFS(Tabela_Consulta_RDH[Column3],Tabela_Consulta_RDH[Column1],BG$3,Tabela_Consulta_RDH[Column2],$BE213)</f>
        <v>0</v>
      </c>
      <c r="BH213">
        <f ca="1">SUMIFS(Tabela_Consulta_RDH[Column3],Tabela_Consulta_RDH[Column1],BH$3,Tabela_Consulta_RDH[Column2],$BE213)</f>
        <v>0</v>
      </c>
      <c r="BI213">
        <f ca="1">SUMIFS(Tabela_Consulta_RDH[Column3],Tabela_Consulta_RDH[Column1],BI$3,Tabela_Consulta_RDH[Column2],$BE213)</f>
        <v>0</v>
      </c>
      <c r="BJ213">
        <f ca="1">SUMIFS(Tabela_Consulta_RDH[Column3],Tabela_Consulta_RDH[Column1],BJ$3,Tabela_Consulta_RDH[Column2],$BE213)</f>
        <v>0</v>
      </c>
      <c r="BK213">
        <f ca="1">SUMIFS(Tabela_Consulta_RDH[Column3],Tabela_Consulta_RDH[Column1],BK$3,Tabela_Consulta_RDH[Column2],$BE213)</f>
        <v>0</v>
      </c>
      <c r="BL213">
        <f ca="1">SUMIFS(Tabela_Consulta_RDH[Column3],Tabela_Consulta_RDH[Column1],BL$3,Tabela_Consulta_RDH[Column2],$BE213)</f>
        <v>0</v>
      </c>
      <c r="BM213">
        <f ca="1">SUMIFS(Tabela_Consulta_RDH[Column3],Tabela_Consulta_RDH[Column1],BM$3,Tabela_Consulta_RDH[Column2],$BE213)</f>
        <v>0</v>
      </c>
      <c r="BN213">
        <f ca="1">SUMIFS(Tabela_Consulta_RDH[Column3],Tabela_Consulta_RDH[Column1],BN$3,Tabela_Consulta_RDH[Column2],$BE213)</f>
        <v>0</v>
      </c>
      <c r="BO213">
        <f ca="1">SUMIFS(Tabela_Consulta_RDH[Column3],Tabela_Consulta_RDH[Column1],BO$3,Tabela_Consulta_RDH[Column2],$BE213)</f>
        <v>0</v>
      </c>
      <c r="BP213">
        <f ca="1">SUMIFS(Tabela_Consulta_RDH[Column3],Tabela_Consulta_RDH[Column1],BP$3,Tabela_Consulta_RDH[Column2],$BE213)</f>
        <v>0</v>
      </c>
      <c r="BQ213">
        <f ca="1">SUMIFS(Tabela_Consulta_RDH[Column3],Tabela_Consulta_RDH[Column1],BQ$3,Tabela_Consulta_RDH[Column2],$BE213)</f>
        <v>0</v>
      </c>
      <c r="BR213">
        <f ca="1">SUMIFS(Tabela_Consulta_RDH[Column3],Tabela_Consulta_RDH[Column1],BR$3,Tabela_Consulta_RDH[Column2],$BE213)</f>
        <v>0</v>
      </c>
    </row>
    <row r="214" spans="35:70" x14ac:dyDescent="0.25">
      <c r="AI214" s="406"/>
      <c r="AN214" s="406"/>
      <c r="AP214">
        <v>211</v>
      </c>
      <c r="AR214">
        <f ca="1">SUMIFS(Tabela_Consulta_de_ACOMPH[Vaz_nat],Tabela_Consulta_de_ACOMPH[Data],AR$3,Tabela_Consulta_de_ACOMPH[Posto],$AP214)</f>
        <v>0</v>
      </c>
      <c r="AS214">
        <f ca="1">SUMIFS(Tabela_Consulta_de_ACOMPH[Vaz_nat],Tabela_Consulta_de_ACOMPH[Data],AS$3,Tabela_Consulta_de_ACOMPH[Posto],$AP214)</f>
        <v>0</v>
      </c>
      <c r="AT214">
        <f ca="1">SUMIFS(Tabela_Consulta_de_ACOMPH[Vaz_nat],Tabela_Consulta_de_ACOMPH[Data],AT$3,Tabela_Consulta_de_ACOMPH[Posto],$AP214)</f>
        <v>0</v>
      </c>
      <c r="AU214">
        <f ca="1">SUMIFS(Tabela_Consulta_de_ACOMPH[Vaz_nat],Tabela_Consulta_de_ACOMPH[Data],AU$3,Tabela_Consulta_de_ACOMPH[Posto],$AP214)</f>
        <v>0</v>
      </c>
      <c r="AV214">
        <f ca="1">SUMIFS(Tabela_Consulta_de_ACOMPH[Vaz_nat],Tabela_Consulta_de_ACOMPH[Data],AV$3,Tabela_Consulta_de_ACOMPH[Posto],$AP214)</f>
        <v>0</v>
      </c>
      <c r="AW214">
        <f ca="1">SUMIFS(Tabela_Consulta_de_ACOMPH[Vaz_nat],Tabela_Consulta_de_ACOMPH[Data],AW$3,Tabela_Consulta_de_ACOMPH[Posto],$AP214)</f>
        <v>0</v>
      </c>
      <c r="AX214">
        <f ca="1">SUMIFS(Tabela_Consulta_de_ACOMPH[Vaz_nat],Tabela_Consulta_de_ACOMPH[Data],AX$3,Tabela_Consulta_de_ACOMPH[Posto],$AP214)</f>
        <v>0</v>
      </c>
      <c r="AY214">
        <f ca="1">SUMIFS(Tabela_Consulta_de_ACOMPH[Vaz_nat],Tabela_Consulta_de_ACOMPH[Data],AY$3,Tabela_Consulta_de_ACOMPH[Posto],$AP214)</f>
        <v>0</v>
      </c>
      <c r="AZ214">
        <f ca="1">SUMIFS(Tabela_Consulta_de_ACOMPH[Vaz_nat],Tabela_Consulta_de_ACOMPH[Data],AZ$3,Tabela_Consulta_de_ACOMPH[Posto],$AP214)</f>
        <v>0</v>
      </c>
      <c r="BA214">
        <f ca="1">SUMIFS(Tabela_Consulta_de_ACOMPH[Vaz_nat],Tabela_Consulta_de_ACOMPH[Data],BA$3,Tabela_Consulta_de_ACOMPH[Posto],$AP214)</f>
        <v>0</v>
      </c>
      <c r="BB214">
        <f ca="1">SUMIFS(Tabela_Consulta_de_ACOMPH[Vaz_nat],Tabela_Consulta_de_ACOMPH[Data],BB$3,Tabela_Consulta_de_ACOMPH[Posto],$AP214)</f>
        <v>0</v>
      </c>
      <c r="BC214">
        <f ca="1">SUMIFS(Tabela_Consulta_de_ACOMPH[Vaz_nat],Tabela_Consulta_de_ACOMPH[Data],BC$3,Tabela_Consulta_de_ACOMPH[Posto],$AP214)</f>
        <v>0</v>
      </c>
      <c r="BE214">
        <v>211</v>
      </c>
      <c r="BG214">
        <f ca="1">SUMIFS(Tabela_Consulta_RDH[Column3],Tabela_Consulta_RDH[Column1],BG$3,Tabela_Consulta_RDH[Column2],$BE214)</f>
        <v>0</v>
      </c>
      <c r="BH214">
        <f ca="1">SUMIFS(Tabela_Consulta_RDH[Column3],Tabela_Consulta_RDH[Column1],BH$3,Tabela_Consulta_RDH[Column2],$BE214)</f>
        <v>0</v>
      </c>
      <c r="BI214">
        <f ca="1">SUMIFS(Tabela_Consulta_RDH[Column3],Tabela_Consulta_RDH[Column1],BI$3,Tabela_Consulta_RDH[Column2],$BE214)</f>
        <v>0</v>
      </c>
      <c r="BJ214">
        <f ca="1">SUMIFS(Tabela_Consulta_RDH[Column3],Tabela_Consulta_RDH[Column1],BJ$3,Tabela_Consulta_RDH[Column2],$BE214)</f>
        <v>0</v>
      </c>
      <c r="BK214">
        <f ca="1">SUMIFS(Tabela_Consulta_RDH[Column3],Tabela_Consulta_RDH[Column1],BK$3,Tabela_Consulta_RDH[Column2],$BE214)</f>
        <v>0</v>
      </c>
      <c r="BL214">
        <f ca="1">SUMIFS(Tabela_Consulta_RDH[Column3],Tabela_Consulta_RDH[Column1],BL$3,Tabela_Consulta_RDH[Column2],$BE214)</f>
        <v>0</v>
      </c>
      <c r="BM214">
        <f ca="1">SUMIFS(Tabela_Consulta_RDH[Column3],Tabela_Consulta_RDH[Column1],BM$3,Tabela_Consulta_RDH[Column2],$BE214)</f>
        <v>0</v>
      </c>
      <c r="BN214">
        <f ca="1">SUMIFS(Tabela_Consulta_RDH[Column3],Tabela_Consulta_RDH[Column1],BN$3,Tabela_Consulta_RDH[Column2],$BE214)</f>
        <v>0</v>
      </c>
      <c r="BO214">
        <f ca="1">SUMIFS(Tabela_Consulta_RDH[Column3],Tabela_Consulta_RDH[Column1],BO$3,Tabela_Consulta_RDH[Column2],$BE214)</f>
        <v>0</v>
      </c>
      <c r="BP214">
        <f ca="1">SUMIFS(Tabela_Consulta_RDH[Column3],Tabela_Consulta_RDH[Column1],BP$3,Tabela_Consulta_RDH[Column2],$BE214)</f>
        <v>0</v>
      </c>
      <c r="BQ214">
        <f ca="1">SUMIFS(Tabela_Consulta_RDH[Column3],Tabela_Consulta_RDH[Column1],BQ$3,Tabela_Consulta_RDH[Column2],$BE214)</f>
        <v>0</v>
      </c>
      <c r="BR214">
        <f ca="1">SUMIFS(Tabela_Consulta_RDH[Column3],Tabela_Consulta_RDH[Column1],BR$3,Tabela_Consulta_RDH[Column2],$BE214)</f>
        <v>0</v>
      </c>
    </row>
    <row r="215" spans="35:70" x14ac:dyDescent="0.25">
      <c r="AI215" s="406"/>
      <c r="AN215" s="406"/>
      <c r="AP215">
        <v>212</v>
      </c>
      <c r="AR215">
        <f ca="1">SUMIFS(Tabela_Consulta_de_ACOMPH[Vaz_nat],Tabela_Consulta_de_ACOMPH[Data],AR$3,Tabela_Consulta_de_ACOMPH[Posto],$AP215)</f>
        <v>0</v>
      </c>
      <c r="AS215">
        <f ca="1">SUMIFS(Tabela_Consulta_de_ACOMPH[Vaz_nat],Tabela_Consulta_de_ACOMPH[Data],AS$3,Tabela_Consulta_de_ACOMPH[Posto],$AP215)</f>
        <v>0</v>
      </c>
      <c r="AT215">
        <f ca="1">SUMIFS(Tabela_Consulta_de_ACOMPH[Vaz_nat],Tabela_Consulta_de_ACOMPH[Data],AT$3,Tabela_Consulta_de_ACOMPH[Posto],$AP215)</f>
        <v>0</v>
      </c>
      <c r="AU215">
        <f ca="1">SUMIFS(Tabela_Consulta_de_ACOMPH[Vaz_nat],Tabela_Consulta_de_ACOMPH[Data],AU$3,Tabela_Consulta_de_ACOMPH[Posto],$AP215)</f>
        <v>0</v>
      </c>
      <c r="AV215">
        <f ca="1">SUMIFS(Tabela_Consulta_de_ACOMPH[Vaz_nat],Tabela_Consulta_de_ACOMPH[Data],AV$3,Tabela_Consulta_de_ACOMPH[Posto],$AP215)</f>
        <v>0</v>
      </c>
      <c r="AW215">
        <f ca="1">SUMIFS(Tabela_Consulta_de_ACOMPH[Vaz_nat],Tabela_Consulta_de_ACOMPH[Data],AW$3,Tabela_Consulta_de_ACOMPH[Posto],$AP215)</f>
        <v>0</v>
      </c>
      <c r="AX215">
        <f ca="1">SUMIFS(Tabela_Consulta_de_ACOMPH[Vaz_nat],Tabela_Consulta_de_ACOMPH[Data],AX$3,Tabela_Consulta_de_ACOMPH[Posto],$AP215)</f>
        <v>0</v>
      </c>
      <c r="AY215">
        <f ca="1">SUMIFS(Tabela_Consulta_de_ACOMPH[Vaz_nat],Tabela_Consulta_de_ACOMPH[Data],AY$3,Tabela_Consulta_de_ACOMPH[Posto],$AP215)</f>
        <v>0</v>
      </c>
      <c r="AZ215">
        <f ca="1">SUMIFS(Tabela_Consulta_de_ACOMPH[Vaz_nat],Tabela_Consulta_de_ACOMPH[Data],AZ$3,Tabela_Consulta_de_ACOMPH[Posto],$AP215)</f>
        <v>0</v>
      </c>
      <c r="BA215">
        <f ca="1">SUMIFS(Tabela_Consulta_de_ACOMPH[Vaz_nat],Tabela_Consulta_de_ACOMPH[Data],BA$3,Tabela_Consulta_de_ACOMPH[Posto],$AP215)</f>
        <v>0</v>
      </c>
      <c r="BB215">
        <f ca="1">SUMIFS(Tabela_Consulta_de_ACOMPH[Vaz_nat],Tabela_Consulta_de_ACOMPH[Data],BB$3,Tabela_Consulta_de_ACOMPH[Posto],$AP215)</f>
        <v>0</v>
      </c>
      <c r="BC215">
        <f ca="1">SUMIFS(Tabela_Consulta_de_ACOMPH[Vaz_nat],Tabela_Consulta_de_ACOMPH[Data],BC$3,Tabela_Consulta_de_ACOMPH[Posto],$AP215)</f>
        <v>0</v>
      </c>
      <c r="BE215">
        <v>212</v>
      </c>
      <c r="BG215">
        <f ca="1">SUMIFS(Tabela_Consulta_RDH[Column3],Tabela_Consulta_RDH[Column1],BG$3,Tabela_Consulta_RDH[Column2],$BE215)</f>
        <v>0</v>
      </c>
      <c r="BH215">
        <f ca="1">SUMIFS(Tabela_Consulta_RDH[Column3],Tabela_Consulta_RDH[Column1],BH$3,Tabela_Consulta_RDH[Column2],$BE215)</f>
        <v>0</v>
      </c>
      <c r="BI215">
        <f ca="1">SUMIFS(Tabela_Consulta_RDH[Column3],Tabela_Consulta_RDH[Column1],BI$3,Tabela_Consulta_RDH[Column2],$BE215)</f>
        <v>0</v>
      </c>
      <c r="BJ215">
        <f ca="1">SUMIFS(Tabela_Consulta_RDH[Column3],Tabela_Consulta_RDH[Column1],BJ$3,Tabela_Consulta_RDH[Column2],$BE215)</f>
        <v>0</v>
      </c>
      <c r="BK215">
        <f ca="1">SUMIFS(Tabela_Consulta_RDH[Column3],Tabela_Consulta_RDH[Column1],BK$3,Tabela_Consulta_RDH[Column2],$BE215)</f>
        <v>0</v>
      </c>
      <c r="BL215">
        <f ca="1">SUMIFS(Tabela_Consulta_RDH[Column3],Tabela_Consulta_RDH[Column1],BL$3,Tabela_Consulta_RDH[Column2],$BE215)</f>
        <v>0</v>
      </c>
      <c r="BM215">
        <f ca="1">SUMIFS(Tabela_Consulta_RDH[Column3],Tabela_Consulta_RDH[Column1],BM$3,Tabela_Consulta_RDH[Column2],$BE215)</f>
        <v>0</v>
      </c>
      <c r="BN215">
        <f ca="1">SUMIFS(Tabela_Consulta_RDH[Column3],Tabela_Consulta_RDH[Column1],BN$3,Tabela_Consulta_RDH[Column2],$BE215)</f>
        <v>0</v>
      </c>
      <c r="BO215">
        <f ca="1">SUMIFS(Tabela_Consulta_RDH[Column3],Tabela_Consulta_RDH[Column1],BO$3,Tabela_Consulta_RDH[Column2],$BE215)</f>
        <v>0</v>
      </c>
      <c r="BP215">
        <f ca="1">SUMIFS(Tabela_Consulta_RDH[Column3],Tabela_Consulta_RDH[Column1],BP$3,Tabela_Consulta_RDH[Column2],$BE215)</f>
        <v>0</v>
      </c>
      <c r="BQ215">
        <f ca="1">SUMIFS(Tabela_Consulta_RDH[Column3],Tabela_Consulta_RDH[Column1],BQ$3,Tabela_Consulta_RDH[Column2],$BE215)</f>
        <v>0</v>
      </c>
      <c r="BR215">
        <f ca="1">SUMIFS(Tabela_Consulta_RDH[Column3],Tabela_Consulta_RDH[Column1],BR$3,Tabela_Consulta_RDH[Column2],$BE215)</f>
        <v>0</v>
      </c>
    </row>
    <row r="216" spans="35:70" x14ac:dyDescent="0.25">
      <c r="AI216" s="406"/>
      <c r="AN216" s="406"/>
      <c r="AP216">
        <v>213</v>
      </c>
      <c r="AR216">
        <f ca="1">SUMIFS(Tabela_Consulta_de_ACOMPH[Vaz_nat],Tabela_Consulta_de_ACOMPH[Data],AR$3,Tabela_Consulta_de_ACOMPH[Posto],$AP216)</f>
        <v>0</v>
      </c>
      <c r="AS216">
        <f ca="1">SUMIFS(Tabela_Consulta_de_ACOMPH[Vaz_nat],Tabela_Consulta_de_ACOMPH[Data],AS$3,Tabela_Consulta_de_ACOMPH[Posto],$AP216)</f>
        <v>0</v>
      </c>
      <c r="AT216">
        <f ca="1">SUMIFS(Tabela_Consulta_de_ACOMPH[Vaz_nat],Tabela_Consulta_de_ACOMPH[Data],AT$3,Tabela_Consulta_de_ACOMPH[Posto],$AP216)</f>
        <v>0</v>
      </c>
      <c r="AU216">
        <f ca="1">SUMIFS(Tabela_Consulta_de_ACOMPH[Vaz_nat],Tabela_Consulta_de_ACOMPH[Data],AU$3,Tabela_Consulta_de_ACOMPH[Posto],$AP216)</f>
        <v>0</v>
      </c>
      <c r="AV216">
        <f ca="1">SUMIFS(Tabela_Consulta_de_ACOMPH[Vaz_nat],Tabela_Consulta_de_ACOMPH[Data],AV$3,Tabela_Consulta_de_ACOMPH[Posto],$AP216)</f>
        <v>0</v>
      </c>
      <c r="AW216">
        <f ca="1">SUMIFS(Tabela_Consulta_de_ACOMPH[Vaz_nat],Tabela_Consulta_de_ACOMPH[Data],AW$3,Tabela_Consulta_de_ACOMPH[Posto],$AP216)</f>
        <v>0</v>
      </c>
      <c r="AX216">
        <f ca="1">SUMIFS(Tabela_Consulta_de_ACOMPH[Vaz_nat],Tabela_Consulta_de_ACOMPH[Data],AX$3,Tabela_Consulta_de_ACOMPH[Posto],$AP216)</f>
        <v>0</v>
      </c>
      <c r="AY216">
        <f ca="1">SUMIFS(Tabela_Consulta_de_ACOMPH[Vaz_nat],Tabela_Consulta_de_ACOMPH[Data],AY$3,Tabela_Consulta_de_ACOMPH[Posto],$AP216)</f>
        <v>0</v>
      </c>
      <c r="AZ216">
        <f ca="1">SUMIFS(Tabela_Consulta_de_ACOMPH[Vaz_nat],Tabela_Consulta_de_ACOMPH[Data],AZ$3,Tabela_Consulta_de_ACOMPH[Posto],$AP216)</f>
        <v>0</v>
      </c>
      <c r="BA216">
        <f ca="1">SUMIFS(Tabela_Consulta_de_ACOMPH[Vaz_nat],Tabela_Consulta_de_ACOMPH[Data],BA$3,Tabela_Consulta_de_ACOMPH[Posto],$AP216)</f>
        <v>0</v>
      </c>
      <c r="BB216">
        <f ca="1">SUMIFS(Tabela_Consulta_de_ACOMPH[Vaz_nat],Tabela_Consulta_de_ACOMPH[Data],BB$3,Tabela_Consulta_de_ACOMPH[Posto],$AP216)</f>
        <v>0</v>
      </c>
      <c r="BC216">
        <f ca="1">SUMIFS(Tabela_Consulta_de_ACOMPH[Vaz_nat],Tabela_Consulta_de_ACOMPH[Data],BC$3,Tabela_Consulta_de_ACOMPH[Posto],$AP216)</f>
        <v>0</v>
      </c>
      <c r="BE216">
        <v>213</v>
      </c>
      <c r="BG216">
        <f ca="1">SUMIFS(Tabela_Consulta_RDH[Column3],Tabela_Consulta_RDH[Column1],BG$3,Tabela_Consulta_RDH[Column2],$BE216)</f>
        <v>0</v>
      </c>
      <c r="BH216">
        <f ca="1">SUMIFS(Tabela_Consulta_RDH[Column3],Tabela_Consulta_RDH[Column1],BH$3,Tabela_Consulta_RDH[Column2],$BE216)</f>
        <v>0</v>
      </c>
      <c r="BI216">
        <f ca="1">SUMIFS(Tabela_Consulta_RDH[Column3],Tabela_Consulta_RDH[Column1],BI$3,Tabela_Consulta_RDH[Column2],$BE216)</f>
        <v>0</v>
      </c>
      <c r="BJ216">
        <f ca="1">SUMIFS(Tabela_Consulta_RDH[Column3],Tabela_Consulta_RDH[Column1],BJ$3,Tabela_Consulta_RDH[Column2],$BE216)</f>
        <v>0</v>
      </c>
      <c r="BK216">
        <f ca="1">SUMIFS(Tabela_Consulta_RDH[Column3],Tabela_Consulta_RDH[Column1],BK$3,Tabela_Consulta_RDH[Column2],$BE216)</f>
        <v>0</v>
      </c>
      <c r="BL216">
        <f ca="1">SUMIFS(Tabela_Consulta_RDH[Column3],Tabela_Consulta_RDH[Column1],BL$3,Tabela_Consulta_RDH[Column2],$BE216)</f>
        <v>0</v>
      </c>
      <c r="BM216">
        <f ca="1">SUMIFS(Tabela_Consulta_RDH[Column3],Tabela_Consulta_RDH[Column1],BM$3,Tabela_Consulta_RDH[Column2],$BE216)</f>
        <v>0</v>
      </c>
      <c r="BN216">
        <f ca="1">SUMIFS(Tabela_Consulta_RDH[Column3],Tabela_Consulta_RDH[Column1],BN$3,Tabela_Consulta_RDH[Column2],$BE216)</f>
        <v>0</v>
      </c>
      <c r="BO216">
        <f ca="1">SUMIFS(Tabela_Consulta_RDH[Column3],Tabela_Consulta_RDH[Column1],BO$3,Tabela_Consulta_RDH[Column2],$BE216)</f>
        <v>0</v>
      </c>
      <c r="BP216">
        <f ca="1">SUMIFS(Tabela_Consulta_RDH[Column3],Tabela_Consulta_RDH[Column1],BP$3,Tabela_Consulta_RDH[Column2],$BE216)</f>
        <v>0</v>
      </c>
      <c r="BQ216">
        <f ca="1">SUMIFS(Tabela_Consulta_RDH[Column3],Tabela_Consulta_RDH[Column1],BQ$3,Tabela_Consulta_RDH[Column2],$BE216)</f>
        <v>0</v>
      </c>
      <c r="BR216">
        <f ca="1">SUMIFS(Tabela_Consulta_RDH[Column3],Tabela_Consulta_RDH[Column1],BR$3,Tabela_Consulta_RDH[Column2],$BE216)</f>
        <v>0</v>
      </c>
    </row>
    <row r="217" spans="35:70" x14ac:dyDescent="0.25">
      <c r="AI217" s="406"/>
      <c r="AN217" s="406"/>
      <c r="AP217">
        <v>214</v>
      </c>
      <c r="AR217">
        <f ca="1">SUMIFS(Tabela_Consulta_de_ACOMPH[Vaz_nat],Tabela_Consulta_de_ACOMPH[Data],AR$3,Tabela_Consulta_de_ACOMPH[Posto],$AP217)</f>
        <v>0</v>
      </c>
      <c r="AS217">
        <f ca="1">SUMIFS(Tabela_Consulta_de_ACOMPH[Vaz_nat],Tabela_Consulta_de_ACOMPH[Data],AS$3,Tabela_Consulta_de_ACOMPH[Posto],$AP217)</f>
        <v>0</v>
      </c>
      <c r="AT217">
        <f ca="1">SUMIFS(Tabela_Consulta_de_ACOMPH[Vaz_nat],Tabela_Consulta_de_ACOMPH[Data],AT$3,Tabela_Consulta_de_ACOMPH[Posto],$AP217)</f>
        <v>0</v>
      </c>
      <c r="AU217">
        <f ca="1">SUMIFS(Tabela_Consulta_de_ACOMPH[Vaz_nat],Tabela_Consulta_de_ACOMPH[Data],AU$3,Tabela_Consulta_de_ACOMPH[Posto],$AP217)</f>
        <v>0</v>
      </c>
      <c r="AV217">
        <f ca="1">SUMIFS(Tabela_Consulta_de_ACOMPH[Vaz_nat],Tabela_Consulta_de_ACOMPH[Data],AV$3,Tabela_Consulta_de_ACOMPH[Posto],$AP217)</f>
        <v>0</v>
      </c>
      <c r="AW217">
        <f ca="1">SUMIFS(Tabela_Consulta_de_ACOMPH[Vaz_nat],Tabela_Consulta_de_ACOMPH[Data],AW$3,Tabela_Consulta_de_ACOMPH[Posto],$AP217)</f>
        <v>0</v>
      </c>
      <c r="AX217">
        <f ca="1">SUMIFS(Tabela_Consulta_de_ACOMPH[Vaz_nat],Tabela_Consulta_de_ACOMPH[Data],AX$3,Tabela_Consulta_de_ACOMPH[Posto],$AP217)</f>
        <v>0</v>
      </c>
      <c r="AY217">
        <f ca="1">SUMIFS(Tabela_Consulta_de_ACOMPH[Vaz_nat],Tabela_Consulta_de_ACOMPH[Data],AY$3,Tabela_Consulta_de_ACOMPH[Posto],$AP217)</f>
        <v>0</v>
      </c>
      <c r="AZ217">
        <f ca="1">SUMIFS(Tabela_Consulta_de_ACOMPH[Vaz_nat],Tabela_Consulta_de_ACOMPH[Data],AZ$3,Tabela_Consulta_de_ACOMPH[Posto],$AP217)</f>
        <v>0</v>
      </c>
      <c r="BA217">
        <f ca="1">SUMIFS(Tabela_Consulta_de_ACOMPH[Vaz_nat],Tabela_Consulta_de_ACOMPH[Data],BA$3,Tabela_Consulta_de_ACOMPH[Posto],$AP217)</f>
        <v>0</v>
      </c>
      <c r="BB217">
        <f ca="1">SUMIFS(Tabela_Consulta_de_ACOMPH[Vaz_nat],Tabela_Consulta_de_ACOMPH[Data],BB$3,Tabela_Consulta_de_ACOMPH[Posto],$AP217)</f>
        <v>0</v>
      </c>
      <c r="BC217">
        <f ca="1">SUMIFS(Tabela_Consulta_de_ACOMPH[Vaz_nat],Tabela_Consulta_de_ACOMPH[Data],BC$3,Tabela_Consulta_de_ACOMPH[Posto],$AP217)</f>
        <v>0</v>
      </c>
      <c r="BE217">
        <v>214</v>
      </c>
      <c r="BG217">
        <f ca="1">SUMIFS(Tabela_Consulta_RDH[Column3],Tabela_Consulta_RDH[Column1],BG$3,Tabela_Consulta_RDH[Column2],$BE217)</f>
        <v>0</v>
      </c>
      <c r="BH217">
        <f ca="1">SUMIFS(Tabela_Consulta_RDH[Column3],Tabela_Consulta_RDH[Column1],BH$3,Tabela_Consulta_RDH[Column2],$BE217)</f>
        <v>0</v>
      </c>
      <c r="BI217">
        <f ca="1">SUMIFS(Tabela_Consulta_RDH[Column3],Tabela_Consulta_RDH[Column1],BI$3,Tabela_Consulta_RDH[Column2],$BE217)</f>
        <v>0</v>
      </c>
      <c r="BJ217">
        <f ca="1">SUMIFS(Tabela_Consulta_RDH[Column3],Tabela_Consulta_RDH[Column1],BJ$3,Tabela_Consulta_RDH[Column2],$BE217)</f>
        <v>0</v>
      </c>
      <c r="BK217">
        <f ca="1">SUMIFS(Tabela_Consulta_RDH[Column3],Tabela_Consulta_RDH[Column1],BK$3,Tabela_Consulta_RDH[Column2],$BE217)</f>
        <v>0</v>
      </c>
      <c r="BL217">
        <f ca="1">SUMIFS(Tabela_Consulta_RDH[Column3],Tabela_Consulta_RDH[Column1],BL$3,Tabela_Consulta_RDH[Column2],$BE217)</f>
        <v>0</v>
      </c>
      <c r="BM217">
        <f ca="1">SUMIFS(Tabela_Consulta_RDH[Column3],Tabela_Consulta_RDH[Column1],BM$3,Tabela_Consulta_RDH[Column2],$BE217)</f>
        <v>0</v>
      </c>
      <c r="BN217">
        <f ca="1">SUMIFS(Tabela_Consulta_RDH[Column3],Tabela_Consulta_RDH[Column1],BN$3,Tabela_Consulta_RDH[Column2],$BE217)</f>
        <v>0</v>
      </c>
      <c r="BO217">
        <f ca="1">SUMIFS(Tabela_Consulta_RDH[Column3],Tabela_Consulta_RDH[Column1],BO$3,Tabela_Consulta_RDH[Column2],$BE217)</f>
        <v>0</v>
      </c>
      <c r="BP217">
        <f ca="1">SUMIFS(Tabela_Consulta_RDH[Column3],Tabela_Consulta_RDH[Column1],BP$3,Tabela_Consulta_RDH[Column2],$BE217)</f>
        <v>0</v>
      </c>
      <c r="BQ217">
        <f ca="1">SUMIFS(Tabela_Consulta_RDH[Column3],Tabela_Consulta_RDH[Column1],BQ$3,Tabela_Consulta_RDH[Column2],$BE217)</f>
        <v>0</v>
      </c>
      <c r="BR217">
        <f ca="1">SUMIFS(Tabela_Consulta_RDH[Column3],Tabela_Consulta_RDH[Column1],BR$3,Tabela_Consulta_RDH[Column2],$BE217)</f>
        <v>0</v>
      </c>
    </row>
    <row r="218" spans="35:70" x14ac:dyDescent="0.25">
      <c r="AI218" s="406"/>
      <c r="AN218" s="406"/>
      <c r="AP218">
        <v>215</v>
      </c>
      <c r="AR218">
        <f ca="1">SUMIFS(Tabela_Consulta_de_ACOMPH[Vaz_nat],Tabela_Consulta_de_ACOMPH[Data],AR$3,Tabela_Consulta_de_ACOMPH[Posto],$AP218)</f>
        <v>0</v>
      </c>
      <c r="AS218">
        <f ca="1">SUMIFS(Tabela_Consulta_de_ACOMPH[Vaz_nat],Tabela_Consulta_de_ACOMPH[Data],AS$3,Tabela_Consulta_de_ACOMPH[Posto],$AP218)</f>
        <v>0</v>
      </c>
      <c r="AT218">
        <f ca="1">SUMIFS(Tabela_Consulta_de_ACOMPH[Vaz_nat],Tabela_Consulta_de_ACOMPH[Data],AT$3,Tabela_Consulta_de_ACOMPH[Posto],$AP218)</f>
        <v>0</v>
      </c>
      <c r="AU218">
        <f ca="1">SUMIFS(Tabela_Consulta_de_ACOMPH[Vaz_nat],Tabela_Consulta_de_ACOMPH[Data],AU$3,Tabela_Consulta_de_ACOMPH[Posto],$AP218)</f>
        <v>0</v>
      </c>
      <c r="AV218">
        <f ca="1">SUMIFS(Tabela_Consulta_de_ACOMPH[Vaz_nat],Tabela_Consulta_de_ACOMPH[Data],AV$3,Tabela_Consulta_de_ACOMPH[Posto],$AP218)</f>
        <v>0</v>
      </c>
      <c r="AW218">
        <f ca="1">SUMIFS(Tabela_Consulta_de_ACOMPH[Vaz_nat],Tabela_Consulta_de_ACOMPH[Data],AW$3,Tabela_Consulta_de_ACOMPH[Posto],$AP218)</f>
        <v>0</v>
      </c>
      <c r="AX218">
        <f ca="1">SUMIFS(Tabela_Consulta_de_ACOMPH[Vaz_nat],Tabela_Consulta_de_ACOMPH[Data],AX$3,Tabela_Consulta_de_ACOMPH[Posto],$AP218)</f>
        <v>0</v>
      </c>
      <c r="AY218">
        <f ca="1">SUMIFS(Tabela_Consulta_de_ACOMPH[Vaz_nat],Tabela_Consulta_de_ACOMPH[Data],AY$3,Tabela_Consulta_de_ACOMPH[Posto],$AP218)</f>
        <v>0</v>
      </c>
      <c r="AZ218">
        <f ca="1">SUMIFS(Tabela_Consulta_de_ACOMPH[Vaz_nat],Tabela_Consulta_de_ACOMPH[Data],AZ$3,Tabela_Consulta_de_ACOMPH[Posto],$AP218)</f>
        <v>0</v>
      </c>
      <c r="BA218">
        <f ca="1">SUMIFS(Tabela_Consulta_de_ACOMPH[Vaz_nat],Tabela_Consulta_de_ACOMPH[Data],BA$3,Tabela_Consulta_de_ACOMPH[Posto],$AP218)</f>
        <v>0</v>
      </c>
      <c r="BB218">
        <f ca="1">SUMIFS(Tabela_Consulta_de_ACOMPH[Vaz_nat],Tabela_Consulta_de_ACOMPH[Data],BB$3,Tabela_Consulta_de_ACOMPH[Posto],$AP218)</f>
        <v>0</v>
      </c>
      <c r="BC218">
        <f ca="1">SUMIFS(Tabela_Consulta_de_ACOMPH[Vaz_nat],Tabela_Consulta_de_ACOMPH[Data],BC$3,Tabela_Consulta_de_ACOMPH[Posto],$AP218)</f>
        <v>0</v>
      </c>
      <c r="BE218">
        <v>215</v>
      </c>
      <c r="BG218">
        <f ca="1">SUMIFS(Tabela_Consulta_RDH[Column3],Tabela_Consulta_RDH[Column1],BG$3,Tabela_Consulta_RDH[Column2],$BE218)</f>
        <v>0</v>
      </c>
      <c r="BH218">
        <f ca="1">SUMIFS(Tabela_Consulta_RDH[Column3],Tabela_Consulta_RDH[Column1],BH$3,Tabela_Consulta_RDH[Column2],$BE218)</f>
        <v>0</v>
      </c>
      <c r="BI218">
        <f ca="1">SUMIFS(Tabela_Consulta_RDH[Column3],Tabela_Consulta_RDH[Column1],BI$3,Tabela_Consulta_RDH[Column2],$BE218)</f>
        <v>0</v>
      </c>
      <c r="BJ218">
        <f ca="1">SUMIFS(Tabela_Consulta_RDH[Column3],Tabela_Consulta_RDH[Column1],BJ$3,Tabela_Consulta_RDH[Column2],$BE218)</f>
        <v>0</v>
      </c>
      <c r="BK218">
        <f ca="1">SUMIFS(Tabela_Consulta_RDH[Column3],Tabela_Consulta_RDH[Column1],BK$3,Tabela_Consulta_RDH[Column2],$BE218)</f>
        <v>0</v>
      </c>
      <c r="BL218">
        <f ca="1">SUMIFS(Tabela_Consulta_RDH[Column3],Tabela_Consulta_RDH[Column1],BL$3,Tabela_Consulta_RDH[Column2],$BE218)</f>
        <v>0</v>
      </c>
      <c r="BM218">
        <f ca="1">SUMIFS(Tabela_Consulta_RDH[Column3],Tabela_Consulta_RDH[Column1],BM$3,Tabela_Consulta_RDH[Column2],$BE218)</f>
        <v>0</v>
      </c>
      <c r="BN218">
        <f ca="1">SUMIFS(Tabela_Consulta_RDH[Column3],Tabela_Consulta_RDH[Column1],BN$3,Tabela_Consulta_RDH[Column2],$BE218)</f>
        <v>0</v>
      </c>
      <c r="BO218">
        <f ca="1">SUMIFS(Tabela_Consulta_RDH[Column3],Tabela_Consulta_RDH[Column1],BO$3,Tabela_Consulta_RDH[Column2],$BE218)</f>
        <v>0</v>
      </c>
      <c r="BP218">
        <f ca="1">SUMIFS(Tabela_Consulta_RDH[Column3],Tabela_Consulta_RDH[Column1],BP$3,Tabela_Consulta_RDH[Column2],$BE218)</f>
        <v>0</v>
      </c>
      <c r="BQ218">
        <f ca="1">SUMIFS(Tabela_Consulta_RDH[Column3],Tabela_Consulta_RDH[Column1],BQ$3,Tabela_Consulta_RDH[Column2],$BE218)</f>
        <v>0</v>
      </c>
      <c r="BR218">
        <f ca="1">SUMIFS(Tabela_Consulta_RDH[Column3],Tabela_Consulta_RDH[Column1],BR$3,Tabela_Consulta_RDH[Column2],$BE218)</f>
        <v>0</v>
      </c>
    </row>
    <row r="219" spans="35:70" x14ac:dyDescent="0.25">
      <c r="AI219" s="406"/>
      <c r="AN219" s="406"/>
      <c r="AP219">
        <v>216</v>
      </c>
      <c r="AR219">
        <f ca="1">SUMIFS(Tabela_Consulta_de_ACOMPH[Vaz_nat],Tabela_Consulta_de_ACOMPH[Data],AR$3,Tabela_Consulta_de_ACOMPH[Posto],$AP219)</f>
        <v>0</v>
      </c>
      <c r="AS219">
        <f ca="1">SUMIFS(Tabela_Consulta_de_ACOMPH[Vaz_nat],Tabela_Consulta_de_ACOMPH[Data],AS$3,Tabela_Consulta_de_ACOMPH[Posto],$AP219)</f>
        <v>0</v>
      </c>
      <c r="AT219">
        <f ca="1">SUMIFS(Tabela_Consulta_de_ACOMPH[Vaz_nat],Tabela_Consulta_de_ACOMPH[Data],AT$3,Tabela_Consulta_de_ACOMPH[Posto],$AP219)</f>
        <v>0</v>
      </c>
      <c r="AU219">
        <f ca="1">SUMIFS(Tabela_Consulta_de_ACOMPH[Vaz_nat],Tabela_Consulta_de_ACOMPH[Data],AU$3,Tabela_Consulta_de_ACOMPH[Posto],$AP219)</f>
        <v>0</v>
      </c>
      <c r="AV219">
        <f ca="1">SUMIFS(Tabela_Consulta_de_ACOMPH[Vaz_nat],Tabela_Consulta_de_ACOMPH[Data],AV$3,Tabela_Consulta_de_ACOMPH[Posto],$AP219)</f>
        <v>0</v>
      </c>
      <c r="AW219">
        <f ca="1">SUMIFS(Tabela_Consulta_de_ACOMPH[Vaz_nat],Tabela_Consulta_de_ACOMPH[Data],AW$3,Tabela_Consulta_de_ACOMPH[Posto],$AP219)</f>
        <v>0</v>
      </c>
      <c r="AX219">
        <f ca="1">SUMIFS(Tabela_Consulta_de_ACOMPH[Vaz_nat],Tabela_Consulta_de_ACOMPH[Data],AX$3,Tabela_Consulta_de_ACOMPH[Posto],$AP219)</f>
        <v>0</v>
      </c>
      <c r="AY219">
        <f ca="1">SUMIFS(Tabela_Consulta_de_ACOMPH[Vaz_nat],Tabela_Consulta_de_ACOMPH[Data],AY$3,Tabela_Consulta_de_ACOMPH[Posto],$AP219)</f>
        <v>0</v>
      </c>
      <c r="AZ219">
        <f ca="1">SUMIFS(Tabela_Consulta_de_ACOMPH[Vaz_nat],Tabela_Consulta_de_ACOMPH[Data],AZ$3,Tabela_Consulta_de_ACOMPH[Posto],$AP219)</f>
        <v>0</v>
      </c>
      <c r="BA219">
        <f ca="1">SUMIFS(Tabela_Consulta_de_ACOMPH[Vaz_nat],Tabela_Consulta_de_ACOMPH[Data],BA$3,Tabela_Consulta_de_ACOMPH[Posto],$AP219)</f>
        <v>0</v>
      </c>
      <c r="BB219">
        <f ca="1">SUMIFS(Tabela_Consulta_de_ACOMPH[Vaz_nat],Tabela_Consulta_de_ACOMPH[Data],BB$3,Tabela_Consulta_de_ACOMPH[Posto],$AP219)</f>
        <v>0</v>
      </c>
      <c r="BC219">
        <f ca="1">SUMIFS(Tabela_Consulta_de_ACOMPH[Vaz_nat],Tabela_Consulta_de_ACOMPH[Data],BC$3,Tabela_Consulta_de_ACOMPH[Posto],$AP219)</f>
        <v>0</v>
      </c>
      <c r="BE219">
        <v>216</v>
      </c>
      <c r="BG219">
        <f ca="1">SUMIFS(Tabela_Consulta_RDH[Column3],Tabela_Consulta_RDH[Column1],BG$3,Tabela_Consulta_RDH[Column2],$BE219)</f>
        <v>0</v>
      </c>
      <c r="BH219">
        <f ca="1">SUMIFS(Tabela_Consulta_RDH[Column3],Tabela_Consulta_RDH[Column1],BH$3,Tabela_Consulta_RDH[Column2],$BE219)</f>
        <v>0</v>
      </c>
      <c r="BI219">
        <f ca="1">SUMIFS(Tabela_Consulta_RDH[Column3],Tabela_Consulta_RDH[Column1],BI$3,Tabela_Consulta_RDH[Column2],$BE219)</f>
        <v>0</v>
      </c>
      <c r="BJ219">
        <f ca="1">SUMIFS(Tabela_Consulta_RDH[Column3],Tabela_Consulta_RDH[Column1],BJ$3,Tabela_Consulta_RDH[Column2],$BE219)</f>
        <v>0</v>
      </c>
      <c r="BK219">
        <f ca="1">SUMIFS(Tabela_Consulta_RDH[Column3],Tabela_Consulta_RDH[Column1],BK$3,Tabela_Consulta_RDH[Column2],$BE219)</f>
        <v>0</v>
      </c>
      <c r="BL219">
        <f ca="1">SUMIFS(Tabela_Consulta_RDH[Column3],Tabela_Consulta_RDH[Column1],BL$3,Tabela_Consulta_RDH[Column2],$BE219)</f>
        <v>0</v>
      </c>
      <c r="BM219">
        <f ca="1">SUMIFS(Tabela_Consulta_RDH[Column3],Tabela_Consulta_RDH[Column1],BM$3,Tabela_Consulta_RDH[Column2],$BE219)</f>
        <v>0</v>
      </c>
      <c r="BN219">
        <f ca="1">SUMIFS(Tabela_Consulta_RDH[Column3],Tabela_Consulta_RDH[Column1],BN$3,Tabela_Consulta_RDH[Column2],$BE219)</f>
        <v>0</v>
      </c>
      <c r="BO219">
        <f ca="1">SUMIFS(Tabela_Consulta_RDH[Column3],Tabela_Consulta_RDH[Column1],BO$3,Tabela_Consulta_RDH[Column2],$BE219)</f>
        <v>0</v>
      </c>
      <c r="BP219">
        <f ca="1">SUMIFS(Tabela_Consulta_RDH[Column3],Tabela_Consulta_RDH[Column1],BP$3,Tabela_Consulta_RDH[Column2],$BE219)</f>
        <v>0</v>
      </c>
      <c r="BQ219">
        <f ca="1">SUMIFS(Tabela_Consulta_RDH[Column3],Tabela_Consulta_RDH[Column1],BQ$3,Tabela_Consulta_RDH[Column2],$BE219)</f>
        <v>0</v>
      </c>
      <c r="BR219">
        <f ca="1">SUMIFS(Tabela_Consulta_RDH[Column3],Tabela_Consulta_RDH[Column1],BR$3,Tabela_Consulta_RDH[Column2],$BE219)</f>
        <v>0</v>
      </c>
    </row>
    <row r="220" spans="35:70" x14ac:dyDescent="0.25">
      <c r="AI220" s="406"/>
      <c r="AN220" s="406"/>
      <c r="AP220">
        <v>217</v>
      </c>
      <c r="AR220">
        <f ca="1">SUMIFS(Tabela_Consulta_de_ACOMPH[Vaz_nat],Tabela_Consulta_de_ACOMPH[Data],AR$3,Tabela_Consulta_de_ACOMPH[Posto],$AP220)</f>
        <v>0</v>
      </c>
      <c r="AS220">
        <f ca="1">SUMIFS(Tabela_Consulta_de_ACOMPH[Vaz_nat],Tabela_Consulta_de_ACOMPH[Data],AS$3,Tabela_Consulta_de_ACOMPH[Posto],$AP220)</f>
        <v>0</v>
      </c>
      <c r="AT220">
        <f ca="1">SUMIFS(Tabela_Consulta_de_ACOMPH[Vaz_nat],Tabela_Consulta_de_ACOMPH[Data],AT$3,Tabela_Consulta_de_ACOMPH[Posto],$AP220)</f>
        <v>0</v>
      </c>
      <c r="AU220">
        <f ca="1">SUMIFS(Tabela_Consulta_de_ACOMPH[Vaz_nat],Tabela_Consulta_de_ACOMPH[Data],AU$3,Tabela_Consulta_de_ACOMPH[Posto],$AP220)</f>
        <v>0</v>
      </c>
      <c r="AV220">
        <f ca="1">SUMIFS(Tabela_Consulta_de_ACOMPH[Vaz_nat],Tabela_Consulta_de_ACOMPH[Data],AV$3,Tabela_Consulta_de_ACOMPH[Posto],$AP220)</f>
        <v>0</v>
      </c>
      <c r="AW220">
        <f ca="1">SUMIFS(Tabela_Consulta_de_ACOMPH[Vaz_nat],Tabela_Consulta_de_ACOMPH[Data],AW$3,Tabela_Consulta_de_ACOMPH[Posto],$AP220)</f>
        <v>0</v>
      </c>
      <c r="AX220">
        <f ca="1">SUMIFS(Tabela_Consulta_de_ACOMPH[Vaz_nat],Tabela_Consulta_de_ACOMPH[Data],AX$3,Tabela_Consulta_de_ACOMPH[Posto],$AP220)</f>
        <v>0</v>
      </c>
      <c r="AY220">
        <f ca="1">SUMIFS(Tabela_Consulta_de_ACOMPH[Vaz_nat],Tabela_Consulta_de_ACOMPH[Data],AY$3,Tabela_Consulta_de_ACOMPH[Posto],$AP220)</f>
        <v>0</v>
      </c>
      <c r="AZ220">
        <f ca="1">SUMIFS(Tabela_Consulta_de_ACOMPH[Vaz_nat],Tabela_Consulta_de_ACOMPH[Data],AZ$3,Tabela_Consulta_de_ACOMPH[Posto],$AP220)</f>
        <v>0</v>
      </c>
      <c r="BA220">
        <f ca="1">SUMIFS(Tabela_Consulta_de_ACOMPH[Vaz_nat],Tabela_Consulta_de_ACOMPH[Data],BA$3,Tabela_Consulta_de_ACOMPH[Posto],$AP220)</f>
        <v>0</v>
      </c>
      <c r="BB220">
        <f ca="1">SUMIFS(Tabela_Consulta_de_ACOMPH[Vaz_nat],Tabela_Consulta_de_ACOMPH[Data],BB$3,Tabela_Consulta_de_ACOMPH[Posto],$AP220)</f>
        <v>0</v>
      </c>
      <c r="BC220">
        <f ca="1">SUMIFS(Tabela_Consulta_de_ACOMPH[Vaz_nat],Tabela_Consulta_de_ACOMPH[Data],BC$3,Tabela_Consulta_de_ACOMPH[Posto],$AP220)</f>
        <v>0</v>
      </c>
      <c r="BE220">
        <v>217</v>
      </c>
      <c r="BG220">
        <f ca="1">SUMIFS(Tabela_Consulta_RDH[Column3],Tabela_Consulta_RDH[Column1],BG$3,Tabela_Consulta_RDH[Column2],$BE220)</f>
        <v>0</v>
      </c>
      <c r="BH220">
        <f ca="1">SUMIFS(Tabela_Consulta_RDH[Column3],Tabela_Consulta_RDH[Column1],BH$3,Tabela_Consulta_RDH[Column2],$BE220)</f>
        <v>0</v>
      </c>
      <c r="BI220">
        <f ca="1">SUMIFS(Tabela_Consulta_RDH[Column3],Tabela_Consulta_RDH[Column1],BI$3,Tabela_Consulta_RDH[Column2],$BE220)</f>
        <v>0</v>
      </c>
      <c r="BJ220">
        <f ca="1">SUMIFS(Tabela_Consulta_RDH[Column3],Tabela_Consulta_RDH[Column1],BJ$3,Tabela_Consulta_RDH[Column2],$BE220)</f>
        <v>0</v>
      </c>
      <c r="BK220">
        <f ca="1">SUMIFS(Tabela_Consulta_RDH[Column3],Tabela_Consulta_RDH[Column1],BK$3,Tabela_Consulta_RDH[Column2],$BE220)</f>
        <v>0</v>
      </c>
      <c r="BL220">
        <f ca="1">SUMIFS(Tabela_Consulta_RDH[Column3],Tabela_Consulta_RDH[Column1],BL$3,Tabela_Consulta_RDH[Column2],$BE220)</f>
        <v>0</v>
      </c>
      <c r="BM220">
        <f ca="1">SUMIFS(Tabela_Consulta_RDH[Column3],Tabela_Consulta_RDH[Column1],BM$3,Tabela_Consulta_RDH[Column2],$BE220)</f>
        <v>0</v>
      </c>
      <c r="BN220">
        <f ca="1">SUMIFS(Tabela_Consulta_RDH[Column3],Tabela_Consulta_RDH[Column1],BN$3,Tabela_Consulta_RDH[Column2],$BE220)</f>
        <v>0</v>
      </c>
      <c r="BO220">
        <f ca="1">SUMIFS(Tabela_Consulta_RDH[Column3],Tabela_Consulta_RDH[Column1],BO$3,Tabela_Consulta_RDH[Column2],$BE220)</f>
        <v>0</v>
      </c>
      <c r="BP220">
        <f ca="1">SUMIFS(Tabela_Consulta_RDH[Column3],Tabela_Consulta_RDH[Column1],BP$3,Tabela_Consulta_RDH[Column2],$BE220)</f>
        <v>0</v>
      </c>
      <c r="BQ220">
        <f ca="1">SUMIFS(Tabela_Consulta_RDH[Column3],Tabela_Consulta_RDH[Column1],BQ$3,Tabela_Consulta_RDH[Column2],$BE220)</f>
        <v>0</v>
      </c>
      <c r="BR220">
        <f ca="1">SUMIFS(Tabela_Consulta_RDH[Column3],Tabela_Consulta_RDH[Column1],BR$3,Tabela_Consulta_RDH[Column2],$BE220)</f>
        <v>0</v>
      </c>
    </row>
    <row r="221" spans="35:70" x14ac:dyDescent="0.25">
      <c r="AI221" s="406"/>
      <c r="AN221" s="406"/>
      <c r="AP221">
        <v>218</v>
      </c>
      <c r="AR221">
        <f ca="1">SUMIFS(Tabela_Consulta_de_ACOMPH[Vaz_nat],Tabela_Consulta_de_ACOMPH[Data],AR$3,Tabela_Consulta_de_ACOMPH[Posto],$AP221)</f>
        <v>0</v>
      </c>
      <c r="AS221">
        <f ca="1">SUMIFS(Tabela_Consulta_de_ACOMPH[Vaz_nat],Tabela_Consulta_de_ACOMPH[Data],AS$3,Tabela_Consulta_de_ACOMPH[Posto],$AP221)</f>
        <v>0</v>
      </c>
      <c r="AT221">
        <f ca="1">SUMIFS(Tabela_Consulta_de_ACOMPH[Vaz_nat],Tabela_Consulta_de_ACOMPH[Data],AT$3,Tabela_Consulta_de_ACOMPH[Posto],$AP221)</f>
        <v>0</v>
      </c>
      <c r="AU221">
        <f ca="1">SUMIFS(Tabela_Consulta_de_ACOMPH[Vaz_nat],Tabela_Consulta_de_ACOMPH[Data],AU$3,Tabela_Consulta_de_ACOMPH[Posto],$AP221)</f>
        <v>0</v>
      </c>
      <c r="AV221">
        <f ca="1">SUMIFS(Tabela_Consulta_de_ACOMPH[Vaz_nat],Tabela_Consulta_de_ACOMPH[Data],AV$3,Tabela_Consulta_de_ACOMPH[Posto],$AP221)</f>
        <v>0</v>
      </c>
      <c r="AW221">
        <f ca="1">SUMIFS(Tabela_Consulta_de_ACOMPH[Vaz_nat],Tabela_Consulta_de_ACOMPH[Data],AW$3,Tabela_Consulta_de_ACOMPH[Posto],$AP221)</f>
        <v>0</v>
      </c>
      <c r="AX221">
        <f ca="1">SUMIFS(Tabela_Consulta_de_ACOMPH[Vaz_nat],Tabela_Consulta_de_ACOMPH[Data],AX$3,Tabela_Consulta_de_ACOMPH[Posto],$AP221)</f>
        <v>0</v>
      </c>
      <c r="AY221">
        <f ca="1">SUMIFS(Tabela_Consulta_de_ACOMPH[Vaz_nat],Tabela_Consulta_de_ACOMPH[Data],AY$3,Tabela_Consulta_de_ACOMPH[Posto],$AP221)</f>
        <v>0</v>
      </c>
      <c r="AZ221">
        <f ca="1">SUMIFS(Tabela_Consulta_de_ACOMPH[Vaz_nat],Tabela_Consulta_de_ACOMPH[Data],AZ$3,Tabela_Consulta_de_ACOMPH[Posto],$AP221)</f>
        <v>0</v>
      </c>
      <c r="BA221">
        <f ca="1">SUMIFS(Tabela_Consulta_de_ACOMPH[Vaz_nat],Tabela_Consulta_de_ACOMPH[Data],BA$3,Tabela_Consulta_de_ACOMPH[Posto],$AP221)</f>
        <v>0</v>
      </c>
      <c r="BB221">
        <f ca="1">SUMIFS(Tabela_Consulta_de_ACOMPH[Vaz_nat],Tabela_Consulta_de_ACOMPH[Data],BB$3,Tabela_Consulta_de_ACOMPH[Posto],$AP221)</f>
        <v>0</v>
      </c>
      <c r="BC221">
        <f ca="1">SUMIFS(Tabela_Consulta_de_ACOMPH[Vaz_nat],Tabela_Consulta_de_ACOMPH[Data],BC$3,Tabela_Consulta_de_ACOMPH[Posto],$AP221)</f>
        <v>0</v>
      </c>
      <c r="BE221">
        <v>218</v>
      </c>
      <c r="BG221">
        <f ca="1">SUMIFS(Tabela_Consulta_RDH[Column3],Tabela_Consulta_RDH[Column1],BG$3,Tabela_Consulta_RDH[Column2],$BE221)</f>
        <v>0</v>
      </c>
      <c r="BH221">
        <f ca="1">SUMIFS(Tabela_Consulta_RDH[Column3],Tabela_Consulta_RDH[Column1],BH$3,Tabela_Consulta_RDH[Column2],$BE221)</f>
        <v>0</v>
      </c>
      <c r="BI221">
        <f ca="1">SUMIFS(Tabela_Consulta_RDH[Column3],Tabela_Consulta_RDH[Column1],BI$3,Tabela_Consulta_RDH[Column2],$BE221)</f>
        <v>0</v>
      </c>
      <c r="BJ221">
        <f ca="1">SUMIFS(Tabela_Consulta_RDH[Column3],Tabela_Consulta_RDH[Column1],BJ$3,Tabela_Consulta_RDH[Column2],$BE221)</f>
        <v>0</v>
      </c>
      <c r="BK221">
        <f ca="1">SUMIFS(Tabela_Consulta_RDH[Column3],Tabela_Consulta_RDH[Column1],BK$3,Tabela_Consulta_RDH[Column2],$BE221)</f>
        <v>0</v>
      </c>
      <c r="BL221">
        <f ca="1">SUMIFS(Tabela_Consulta_RDH[Column3],Tabela_Consulta_RDH[Column1],BL$3,Tabela_Consulta_RDH[Column2],$BE221)</f>
        <v>0</v>
      </c>
      <c r="BM221">
        <f ca="1">SUMIFS(Tabela_Consulta_RDH[Column3],Tabela_Consulta_RDH[Column1],BM$3,Tabela_Consulta_RDH[Column2],$BE221)</f>
        <v>0</v>
      </c>
      <c r="BN221">
        <f ca="1">SUMIFS(Tabela_Consulta_RDH[Column3],Tabela_Consulta_RDH[Column1],BN$3,Tabela_Consulta_RDH[Column2],$BE221)</f>
        <v>0</v>
      </c>
      <c r="BO221">
        <f ca="1">SUMIFS(Tabela_Consulta_RDH[Column3],Tabela_Consulta_RDH[Column1],BO$3,Tabela_Consulta_RDH[Column2],$BE221)</f>
        <v>0</v>
      </c>
      <c r="BP221">
        <f ca="1">SUMIFS(Tabela_Consulta_RDH[Column3],Tabela_Consulta_RDH[Column1],BP$3,Tabela_Consulta_RDH[Column2],$BE221)</f>
        <v>0</v>
      </c>
      <c r="BQ221">
        <f ca="1">SUMIFS(Tabela_Consulta_RDH[Column3],Tabela_Consulta_RDH[Column1],BQ$3,Tabela_Consulta_RDH[Column2],$BE221)</f>
        <v>0</v>
      </c>
      <c r="BR221">
        <f ca="1">SUMIFS(Tabela_Consulta_RDH[Column3],Tabela_Consulta_RDH[Column1],BR$3,Tabela_Consulta_RDH[Column2],$BE221)</f>
        <v>0</v>
      </c>
    </row>
    <row r="222" spans="35:70" x14ac:dyDescent="0.25">
      <c r="AI222" s="406"/>
      <c r="AN222" s="406"/>
      <c r="AP222">
        <v>219</v>
      </c>
      <c r="AR222">
        <f ca="1">SUMIFS(Tabela_Consulta_de_ACOMPH[Vaz_nat],Tabela_Consulta_de_ACOMPH[Data],AR$3,Tabela_Consulta_de_ACOMPH[Posto],$AP222)</f>
        <v>0</v>
      </c>
      <c r="AS222">
        <f ca="1">SUMIFS(Tabela_Consulta_de_ACOMPH[Vaz_nat],Tabela_Consulta_de_ACOMPH[Data],AS$3,Tabela_Consulta_de_ACOMPH[Posto],$AP222)</f>
        <v>0</v>
      </c>
      <c r="AT222">
        <f ca="1">SUMIFS(Tabela_Consulta_de_ACOMPH[Vaz_nat],Tabela_Consulta_de_ACOMPH[Data],AT$3,Tabela_Consulta_de_ACOMPH[Posto],$AP222)</f>
        <v>0</v>
      </c>
      <c r="AU222">
        <f ca="1">SUMIFS(Tabela_Consulta_de_ACOMPH[Vaz_nat],Tabela_Consulta_de_ACOMPH[Data],AU$3,Tabela_Consulta_de_ACOMPH[Posto],$AP222)</f>
        <v>0</v>
      </c>
      <c r="AV222">
        <f ca="1">SUMIFS(Tabela_Consulta_de_ACOMPH[Vaz_nat],Tabela_Consulta_de_ACOMPH[Data],AV$3,Tabela_Consulta_de_ACOMPH[Posto],$AP222)</f>
        <v>0</v>
      </c>
      <c r="AW222">
        <f ca="1">SUMIFS(Tabela_Consulta_de_ACOMPH[Vaz_nat],Tabela_Consulta_de_ACOMPH[Data],AW$3,Tabela_Consulta_de_ACOMPH[Posto],$AP222)</f>
        <v>0</v>
      </c>
      <c r="AX222">
        <f ca="1">SUMIFS(Tabela_Consulta_de_ACOMPH[Vaz_nat],Tabela_Consulta_de_ACOMPH[Data],AX$3,Tabela_Consulta_de_ACOMPH[Posto],$AP222)</f>
        <v>0</v>
      </c>
      <c r="AY222">
        <f ca="1">SUMIFS(Tabela_Consulta_de_ACOMPH[Vaz_nat],Tabela_Consulta_de_ACOMPH[Data],AY$3,Tabela_Consulta_de_ACOMPH[Posto],$AP222)</f>
        <v>0</v>
      </c>
      <c r="AZ222">
        <f ca="1">SUMIFS(Tabela_Consulta_de_ACOMPH[Vaz_nat],Tabela_Consulta_de_ACOMPH[Data],AZ$3,Tabela_Consulta_de_ACOMPH[Posto],$AP222)</f>
        <v>0</v>
      </c>
      <c r="BA222">
        <f ca="1">SUMIFS(Tabela_Consulta_de_ACOMPH[Vaz_nat],Tabela_Consulta_de_ACOMPH[Data],BA$3,Tabela_Consulta_de_ACOMPH[Posto],$AP222)</f>
        <v>0</v>
      </c>
      <c r="BB222">
        <f ca="1">SUMIFS(Tabela_Consulta_de_ACOMPH[Vaz_nat],Tabela_Consulta_de_ACOMPH[Data],BB$3,Tabela_Consulta_de_ACOMPH[Posto],$AP222)</f>
        <v>0</v>
      </c>
      <c r="BC222">
        <f ca="1">SUMIFS(Tabela_Consulta_de_ACOMPH[Vaz_nat],Tabela_Consulta_de_ACOMPH[Data],BC$3,Tabela_Consulta_de_ACOMPH[Posto],$AP222)</f>
        <v>0</v>
      </c>
      <c r="BE222">
        <v>219</v>
      </c>
      <c r="BG222">
        <f ca="1">SUMIFS(Tabela_Consulta_RDH[Column3],Tabela_Consulta_RDH[Column1],BG$3,Tabela_Consulta_RDH[Column2],$BE222)</f>
        <v>0</v>
      </c>
      <c r="BH222">
        <f ca="1">SUMIFS(Tabela_Consulta_RDH[Column3],Tabela_Consulta_RDH[Column1],BH$3,Tabela_Consulta_RDH[Column2],$BE222)</f>
        <v>0</v>
      </c>
      <c r="BI222">
        <f ca="1">SUMIFS(Tabela_Consulta_RDH[Column3],Tabela_Consulta_RDH[Column1],BI$3,Tabela_Consulta_RDH[Column2],$BE222)</f>
        <v>0</v>
      </c>
      <c r="BJ222">
        <f ca="1">SUMIFS(Tabela_Consulta_RDH[Column3],Tabela_Consulta_RDH[Column1],BJ$3,Tabela_Consulta_RDH[Column2],$BE222)</f>
        <v>0</v>
      </c>
      <c r="BK222">
        <f ca="1">SUMIFS(Tabela_Consulta_RDH[Column3],Tabela_Consulta_RDH[Column1],BK$3,Tabela_Consulta_RDH[Column2],$BE222)</f>
        <v>0</v>
      </c>
      <c r="BL222">
        <f ca="1">SUMIFS(Tabela_Consulta_RDH[Column3],Tabela_Consulta_RDH[Column1],BL$3,Tabela_Consulta_RDH[Column2],$BE222)</f>
        <v>0</v>
      </c>
      <c r="BM222">
        <f ca="1">SUMIFS(Tabela_Consulta_RDH[Column3],Tabela_Consulta_RDH[Column1],BM$3,Tabela_Consulta_RDH[Column2],$BE222)</f>
        <v>0</v>
      </c>
      <c r="BN222">
        <f ca="1">SUMIFS(Tabela_Consulta_RDH[Column3],Tabela_Consulta_RDH[Column1],BN$3,Tabela_Consulta_RDH[Column2],$BE222)</f>
        <v>0</v>
      </c>
      <c r="BO222">
        <f ca="1">SUMIFS(Tabela_Consulta_RDH[Column3],Tabela_Consulta_RDH[Column1],BO$3,Tabela_Consulta_RDH[Column2],$BE222)</f>
        <v>0</v>
      </c>
      <c r="BP222">
        <f ca="1">SUMIFS(Tabela_Consulta_RDH[Column3],Tabela_Consulta_RDH[Column1],BP$3,Tabela_Consulta_RDH[Column2],$BE222)</f>
        <v>0</v>
      </c>
      <c r="BQ222">
        <f ca="1">SUMIFS(Tabela_Consulta_RDH[Column3],Tabela_Consulta_RDH[Column1],BQ$3,Tabela_Consulta_RDH[Column2],$BE222)</f>
        <v>0</v>
      </c>
      <c r="BR222">
        <f ca="1">SUMIFS(Tabela_Consulta_RDH[Column3],Tabela_Consulta_RDH[Column1],BR$3,Tabela_Consulta_RDH[Column2],$BE222)</f>
        <v>0</v>
      </c>
    </row>
    <row r="223" spans="35:70" x14ac:dyDescent="0.25">
      <c r="AI223" s="406"/>
      <c r="AN223" s="406"/>
      <c r="AP223">
        <v>220</v>
      </c>
      <c r="AR223">
        <f ca="1">SUMIFS(Tabela_Consulta_de_ACOMPH[Vaz_nat],Tabela_Consulta_de_ACOMPH[Data],AR$3,Tabela_Consulta_de_ACOMPH[Posto],$AP223)</f>
        <v>0</v>
      </c>
      <c r="AS223">
        <f ca="1">SUMIFS(Tabela_Consulta_de_ACOMPH[Vaz_nat],Tabela_Consulta_de_ACOMPH[Data],AS$3,Tabela_Consulta_de_ACOMPH[Posto],$AP223)</f>
        <v>0</v>
      </c>
      <c r="AT223">
        <f ca="1">SUMIFS(Tabela_Consulta_de_ACOMPH[Vaz_nat],Tabela_Consulta_de_ACOMPH[Data],AT$3,Tabela_Consulta_de_ACOMPH[Posto],$AP223)</f>
        <v>0</v>
      </c>
      <c r="AU223">
        <f ca="1">SUMIFS(Tabela_Consulta_de_ACOMPH[Vaz_nat],Tabela_Consulta_de_ACOMPH[Data],AU$3,Tabela_Consulta_de_ACOMPH[Posto],$AP223)</f>
        <v>0</v>
      </c>
      <c r="AV223">
        <f ca="1">SUMIFS(Tabela_Consulta_de_ACOMPH[Vaz_nat],Tabela_Consulta_de_ACOMPH[Data],AV$3,Tabela_Consulta_de_ACOMPH[Posto],$AP223)</f>
        <v>0</v>
      </c>
      <c r="AW223">
        <f ca="1">SUMIFS(Tabela_Consulta_de_ACOMPH[Vaz_nat],Tabela_Consulta_de_ACOMPH[Data],AW$3,Tabela_Consulta_de_ACOMPH[Posto],$AP223)</f>
        <v>0</v>
      </c>
      <c r="AX223">
        <f ca="1">SUMIFS(Tabela_Consulta_de_ACOMPH[Vaz_nat],Tabela_Consulta_de_ACOMPH[Data],AX$3,Tabela_Consulta_de_ACOMPH[Posto],$AP223)</f>
        <v>0</v>
      </c>
      <c r="AY223">
        <f ca="1">SUMIFS(Tabela_Consulta_de_ACOMPH[Vaz_nat],Tabela_Consulta_de_ACOMPH[Data],AY$3,Tabela_Consulta_de_ACOMPH[Posto],$AP223)</f>
        <v>0</v>
      </c>
      <c r="AZ223">
        <f ca="1">SUMIFS(Tabela_Consulta_de_ACOMPH[Vaz_nat],Tabela_Consulta_de_ACOMPH[Data],AZ$3,Tabela_Consulta_de_ACOMPH[Posto],$AP223)</f>
        <v>0</v>
      </c>
      <c r="BA223">
        <f ca="1">SUMIFS(Tabela_Consulta_de_ACOMPH[Vaz_nat],Tabela_Consulta_de_ACOMPH[Data],BA$3,Tabela_Consulta_de_ACOMPH[Posto],$AP223)</f>
        <v>0</v>
      </c>
      <c r="BB223">
        <f ca="1">SUMIFS(Tabela_Consulta_de_ACOMPH[Vaz_nat],Tabela_Consulta_de_ACOMPH[Data],BB$3,Tabela_Consulta_de_ACOMPH[Posto],$AP223)</f>
        <v>0</v>
      </c>
      <c r="BC223">
        <f ca="1">SUMIFS(Tabela_Consulta_de_ACOMPH[Vaz_nat],Tabela_Consulta_de_ACOMPH[Data],BC$3,Tabela_Consulta_de_ACOMPH[Posto],$AP223)</f>
        <v>0</v>
      </c>
      <c r="BE223">
        <v>220</v>
      </c>
      <c r="BG223">
        <f ca="1">SUMIFS(Tabela_Consulta_RDH[Column3],Tabela_Consulta_RDH[Column1],BG$3,Tabela_Consulta_RDH[Column2],$BE223)</f>
        <v>0</v>
      </c>
      <c r="BH223">
        <f ca="1">SUMIFS(Tabela_Consulta_RDH[Column3],Tabela_Consulta_RDH[Column1],BH$3,Tabela_Consulta_RDH[Column2],$BE223)</f>
        <v>0</v>
      </c>
      <c r="BI223">
        <f ca="1">SUMIFS(Tabela_Consulta_RDH[Column3],Tabela_Consulta_RDH[Column1],BI$3,Tabela_Consulta_RDH[Column2],$BE223)</f>
        <v>0</v>
      </c>
      <c r="BJ223">
        <f ca="1">SUMIFS(Tabela_Consulta_RDH[Column3],Tabela_Consulta_RDH[Column1],BJ$3,Tabela_Consulta_RDH[Column2],$BE223)</f>
        <v>0</v>
      </c>
      <c r="BK223">
        <f ca="1">SUMIFS(Tabela_Consulta_RDH[Column3],Tabela_Consulta_RDH[Column1],BK$3,Tabela_Consulta_RDH[Column2],$BE223)</f>
        <v>0</v>
      </c>
      <c r="BL223">
        <f ca="1">SUMIFS(Tabela_Consulta_RDH[Column3],Tabela_Consulta_RDH[Column1],BL$3,Tabela_Consulta_RDH[Column2],$BE223)</f>
        <v>0</v>
      </c>
      <c r="BM223">
        <f ca="1">SUMIFS(Tabela_Consulta_RDH[Column3],Tabela_Consulta_RDH[Column1],BM$3,Tabela_Consulta_RDH[Column2],$BE223)</f>
        <v>0</v>
      </c>
      <c r="BN223">
        <f ca="1">SUMIFS(Tabela_Consulta_RDH[Column3],Tabela_Consulta_RDH[Column1],BN$3,Tabela_Consulta_RDH[Column2],$BE223)</f>
        <v>0</v>
      </c>
      <c r="BO223">
        <f ca="1">SUMIFS(Tabela_Consulta_RDH[Column3],Tabela_Consulta_RDH[Column1],BO$3,Tabela_Consulta_RDH[Column2],$BE223)</f>
        <v>0</v>
      </c>
      <c r="BP223">
        <f ca="1">SUMIFS(Tabela_Consulta_RDH[Column3],Tabela_Consulta_RDH[Column1],BP$3,Tabela_Consulta_RDH[Column2],$BE223)</f>
        <v>0</v>
      </c>
      <c r="BQ223">
        <f ca="1">SUMIFS(Tabela_Consulta_RDH[Column3],Tabela_Consulta_RDH[Column1],BQ$3,Tabela_Consulta_RDH[Column2],$BE223)</f>
        <v>0</v>
      </c>
      <c r="BR223">
        <f ca="1">SUMIFS(Tabela_Consulta_RDH[Column3],Tabela_Consulta_RDH[Column1],BR$3,Tabela_Consulta_RDH[Column2],$BE223)</f>
        <v>0</v>
      </c>
    </row>
    <row r="224" spans="35:70" x14ac:dyDescent="0.25">
      <c r="AI224" s="406"/>
      <c r="AN224" s="406"/>
      <c r="AP224">
        <v>221</v>
      </c>
      <c r="AR224">
        <f ca="1">SUMIFS(Tabela_Consulta_de_ACOMPH[Vaz_nat],Tabela_Consulta_de_ACOMPH[Data],AR$3,Tabela_Consulta_de_ACOMPH[Posto],$AP224)</f>
        <v>0</v>
      </c>
      <c r="AS224">
        <f ca="1">SUMIFS(Tabela_Consulta_de_ACOMPH[Vaz_nat],Tabela_Consulta_de_ACOMPH[Data],AS$3,Tabela_Consulta_de_ACOMPH[Posto],$AP224)</f>
        <v>0</v>
      </c>
      <c r="AT224">
        <f ca="1">SUMIFS(Tabela_Consulta_de_ACOMPH[Vaz_nat],Tabela_Consulta_de_ACOMPH[Data],AT$3,Tabela_Consulta_de_ACOMPH[Posto],$AP224)</f>
        <v>0</v>
      </c>
      <c r="AU224">
        <f ca="1">SUMIFS(Tabela_Consulta_de_ACOMPH[Vaz_nat],Tabela_Consulta_de_ACOMPH[Data],AU$3,Tabela_Consulta_de_ACOMPH[Posto],$AP224)</f>
        <v>0</v>
      </c>
      <c r="AV224">
        <f ca="1">SUMIFS(Tabela_Consulta_de_ACOMPH[Vaz_nat],Tabela_Consulta_de_ACOMPH[Data],AV$3,Tabela_Consulta_de_ACOMPH[Posto],$AP224)</f>
        <v>0</v>
      </c>
      <c r="AW224">
        <f ca="1">SUMIFS(Tabela_Consulta_de_ACOMPH[Vaz_nat],Tabela_Consulta_de_ACOMPH[Data],AW$3,Tabela_Consulta_de_ACOMPH[Posto],$AP224)</f>
        <v>0</v>
      </c>
      <c r="AX224">
        <f ca="1">SUMIFS(Tabela_Consulta_de_ACOMPH[Vaz_nat],Tabela_Consulta_de_ACOMPH[Data],AX$3,Tabela_Consulta_de_ACOMPH[Posto],$AP224)</f>
        <v>0</v>
      </c>
      <c r="AY224">
        <f ca="1">SUMIFS(Tabela_Consulta_de_ACOMPH[Vaz_nat],Tabela_Consulta_de_ACOMPH[Data],AY$3,Tabela_Consulta_de_ACOMPH[Posto],$AP224)</f>
        <v>0</v>
      </c>
      <c r="AZ224">
        <f ca="1">SUMIFS(Tabela_Consulta_de_ACOMPH[Vaz_nat],Tabela_Consulta_de_ACOMPH[Data],AZ$3,Tabela_Consulta_de_ACOMPH[Posto],$AP224)</f>
        <v>0</v>
      </c>
      <c r="BA224">
        <f ca="1">SUMIFS(Tabela_Consulta_de_ACOMPH[Vaz_nat],Tabela_Consulta_de_ACOMPH[Data],BA$3,Tabela_Consulta_de_ACOMPH[Posto],$AP224)</f>
        <v>0</v>
      </c>
      <c r="BB224">
        <f ca="1">SUMIFS(Tabela_Consulta_de_ACOMPH[Vaz_nat],Tabela_Consulta_de_ACOMPH[Data],BB$3,Tabela_Consulta_de_ACOMPH[Posto],$AP224)</f>
        <v>0</v>
      </c>
      <c r="BC224">
        <f ca="1">SUMIFS(Tabela_Consulta_de_ACOMPH[Vaz_nat],Tabela_Consulta_de_ACOMPH[Data],BC$3,Tabela_Consulta_de_ACOMPH[Posto],$AP224)</f>
        <v>0</v>
      </c>
      <c r="BE224">
        <v>221</v>
      </c>
      <c r="BG224">
        <f ca="1">SUMIFS(Tabela_Consulta_RDH[Column3],Tabela_Consulta_RDH[Column1],BG$3,Tabela_Consulta_RDH[Column2],$BE224)</f>
        <v>0</v>
      </c>
      <c r="BH224">
        <f ca="1">SUMIFS(Tabela_Consulta_RDH[Column3],Tabela_Consulta_RDH[Column1],BH$3,Tabela_Consulta_RDH[Column2],$BE224)</f>
        <v>0</v>
      </c>
      <c r="BI224">
        <f ca="1">SUMIFS(Tabela_Consulta_RDH[Column3],Tabela_Consulta_RDH[Column1],BI$3,Tabela_Consulta_RDH[Column2],$BE224)</f>
        <v>0</v>
      </c>
      <c r="BJ224">
        <f ca="1">SUMIFS(Tabela_Consulta_RDH[Column3],Tabela_Consulta_RDH[Column1],BJ$3,Tabela_Consulta_RDH[Column2],$BE224)</f>
        <v>0</v>
      </c>
      <c r="BK224">
        <f ca="1">SUMIFS(Tabela_Consulta_RDH[Column3],Tabela_Consulta_RDH[Column1],BK$3,Tabela_Consulta_RDH[Column2],$BE224)</f>
        <v>0</v>
      </c>
      <c r="BL224">
        <f ca="1">SUMIFS(Tabela_Consulta_RDH[Column3],Tabela_Consulta_RDH[Column1],BL$3,Tabela_Consulta_RDH[Column2],$BE224)</f>
        <v>0</v>
      </c>
      <c r="BM224">
        <f ca="1">SUMIFS(Tabela_Consulta_RDH[Column3],Tabela_Consulta_RDH[Column1],BM$3,Tabela_Consulta_RDH[Column2],$BE224)</f>
        <v>0</v>
      </c>
      <c r="BN224">
        <f ca="1">SUMIFS(Tabela_Consulta_RDH[Column3],Tabela_Consulta_RDH[Column1],BN$3,Tabela_Consulta_RDH[Column2],$BE224)</f>
        <v>0</v>
      </c>
      <c r="BO224">
        <f ca="1">SUMIFS(Tabela_Consulta_RDH[Column3],Tabela_Consulta_RDH[Column1],BO$3,Tabela_Consulta_RDH[Column2],$BE224)</f>
        <v>0</v>
      </c>
      <c r="BP224">
        <f ca="1">SUMIFS(Tabela_Consulta_RDH[Column3],Tabela_Consulta_RDH[Column1],BP$3,Tabela_Consulta_RDH[Column2],$BE224)</f>
        <v>0</v>
      </c>
      <c r="BQ224">
        <f ca="1">SUMIFS(Tabela_Consulta_RDH[Column3],Tabela_Consulta_RDH[Column1],BQ$3,Tabela_Consulta_RDH[Column2],$BE224)</f>
        <v>0</v>
      </c>
      <c r="BR224">
        <f ca="1">SUMIFS(Tabela_Consulta_RDH[Column3],Tabela_Consulta_RDH[Column1],BR$3,Tabela_Consulta_RDH[Column2],$BE224)</f>
        <v>0</v>
      </c>
    </row>
    <row r="225" spans="35:70" x14ac:dyDescent="0.25">
      <c r="AI225" s="406"/>
      <c r="AN225" s="406"/>
      <c r="AP225">
        <v>222</v>
      </c>
      <c r="AR225">
        <f ca="1">SUMIFS(Tabela_Consulta_de_ACOMPH[Vaz_nat],Tabela_Consulta_de_ACOMPH[Data],AR$3,Tabela_Consulta_de_ACOMPH[Posto],$AP225)</f>
        <v>0</v>
      </c>
      <c r="AS225">
        <f ca="1">SUMIFS(Tabela_Consulta_de_ACOMPH[Vaz_nat],Tabela_Consulta_de_ACOMPH[Data],AS$3,Tabela_Consulta_de_ACOMPH[Posto],$AP225)</f>
        <v>0</v>
      </c>
      <c r="AT225">
        <f ca="1">SUMIFS(Tabela_Consulta_de_ACOMPH[Vaz_nat],Tabela_Consulta_de_ACOMPH[Data],AT$3,Tabela_Consulta_de_ACOMPH[Posto],$AP225)</f>
        <v>0</v>
      </c>
      <c r="AU225">
        <f ca="1">SUMIFS(Tabela_Consulta_de_ACOMPH[Vaz_nat],Tabela_Consulta_de_ACOMPH[Data],AU$3,Tabela_Consulta_de_ACOMPH[Posto],$AP225)</f>
        <v>0</v>
      </c>
      <c r="AV225">
        <f ca="1">SUMIFS(Tabela_Consulta_de_ACOMPH[Vaz_nat],Tabela_Consulta_de_ACOMPH[Data],AV$3,Tabela_Consulta_de_ACOMPH[Posto],$AP225)</f>
        <v>0</v>
      </c>
      <c r="AW225">
        <f ca="1">SUMIFS(Tabela_Consulta_de_ACOMPH[Vaz_nat],Tabela_Consulta_de_ACOMPH[Data],AW$3,Tabela_Consulta_de_ACOMPH[Posto],$AP225)</f>
        <v>0</v>
      </c>
      <c r="AX225">
        <f ca="1">SUMIFS(Tabela_Consulta_de_ACOMPH[Vaz_nat],Tabela_Consulta_de_ACOMPH[Data],AX$3,Tabela_Consulta_de_ACOMPH[Posto],$AP225)</f>
        <v>0</v>
      </c>
      <c r="AY225">
        <f ca="1">SUMIFS(Tabela_Consulta_de_ACOMPH[Vaz_nat],Tabela_Consulta_de_ACOMPH[Data],AY$3,Tabela_Consulta_de_ACOMPH[Posto],$AP225)</f>
        <v>0</v>
      </c>
      <c r="AZ225">
        <f ca="1">SUMIFS(Tabela_Consulta_de_ACOMPH[Vaz_nat],Tabela_Consulta_de_ACOMPH[Data],AZ$3,Tabela_Consulta_de_ACOMPH[Posto],$AP225)</f>
        <v>0</v>
      </c>
      <c r="BA225">
        <f ca="1">SUMIFS(Tabela_Consulta_de_ACOMPH[Vaz_nat],Tabela_Consulta_de_ACOMPH[Data],BA$3,Tabela_Consulta_de_ACOMPH[Posto],$AP225)</f>
        <v>0</v>
      </c>
      <c r="BB225">
        <f ca="1">SUMIFS(Tabela_Consulta_de_ACOMPH[Vaz_nat],Tabela_Consulta_de_ACOMPH[Data],BB$3,Tabela_Consulta_de_ACOMPH[Posto],$AP225)</f>
        <v>0</v>
      </c>
      <c r="BC225">
        <f ca="1">SUMIFS(Tabela_Consulta_de_ACOMPH[Vaz_nat],Tabela_Consulta_de_ACOMPH[Data],BC$3,Tabela_Consulta_de_ACOMPH[Posto],$AP225)</f>
        <v>0</v>
      </c>
      <c r="BE225">
        <v>222</v>
      </c>
      <c r="BG225">
        <f ca="1">SUMIFS(Tabela_Consulta_RDH[Column3],Tabela_Consulta_RDH[Column1],BG$3,Tabela_Consulta_RDH[Column2],$BE225)</f>
        <v>0</v>
      </c>
      <c r="BH225">
        <f ca="1">SUMIFS(Tabela_Consulta_RDH[Column3],Tabela_Consulta_RDH[Column1],BH$3,Tabela_Consulta_RDH[Column2],$BE225)</f>
        <v>0</v>
      </c>
      <c r="BI225">
        <f ca="1">SUMIFS(Tabela_Consulta_RDH[Column3],Tabela_Consulta_RDH[Column1],BI$3,Tabela_Consulta_RDH[Column2],$BE225)</f>
        <v>0</v>
      </c>
      <c r="BJ225">
        <f ca="1">SUMIFS(Tabela_Consulta_RDH[Column3],Tabela_Consulta_RDH[Column1],BJ$3,Tabela_Consulta_RDH[Column2],$BE225)</f>
        <v>0</v>
      </c>
      <c r="BK225">
        <f ca="1">SUMIFS(Tabela_Consulta_RDH[Column3],Tabela_Consulta_RDH[Column1],BK$3,Tabela_Consulta_RDH[Column2],$BE225)</f>
        <v>0</v>
      </c>
      <c r="BL225">
        <f ca="1">SUMIFS(Tabela_Consulta_RDH[Column3],Tabela_Consulta_RDH[Column1],BL$3,Tabela_Consulta_RDH[Column2],$BE225)</f>
        <v>0</v>
      </c>
      <c r="BM225">
        <f ca="1">SUMIFS(Tabela_Consulta_RDH[Column3],Tabela_Consulta_RDH[Column1],BM$3,Tabela_Consulta_RDH[Column2],$BE225)</f>
        <v>0</v>
      </c>
      <c r="BN225">
        <f ca="1">SUMIFS(Tabela_Consulta_RDH[Column3],Tabela_Consulta_RDH[Column1],BN$3,Tabela_Consulta_RDH[Column2],$BE225)</f>
        <v>0</v>
      </c>
      <c r="BO225">
        <f ca="1">SUMIFS(Tabela_Consulta_RDH[Column3],Tabela_Consulta_RDH[Column1],BO$3,Tabela_Consulta_RDH[Column2],$BE225)</f>
        <v>0</v>
      </c>
      <c r="BP225">
        <f ca="1">SUMIFS(Tabela_Consulta_RDH[Column3],Tabela_Consulta_RDH[Column1],BP$3,Tabela_Consulta_RDH[Column2],$BE225)</f>
        <v>0</v>
      </c>
      <c r="BQ225">
        <f ca="1">SUMIFS(Tabela_Consulta_RDH[Column3],Tabela_Consulta_RDH[Column1],BQ$3,Tabela_Consulta_RDH[Column2],$BE225)</f>
        <v>0</v>
      </c>
      <c r="BR225">
        <f ca="1">SUMIFS(Tabela_Consulta_RDH[Column3],Tabela_Consulta_RDH[Column1],BR$3,Tabela_Consulta_RDH[Column2],$BE225)</f>
        <v>0</v>
      </c>
    </row>
    <row r="226" spans="35:70" x14ac:dyDescent="0.25">
      <c r="AI226" s="406"/>
      <c r="AN226" s="406"/>
      <c r="AP226">
        <v>223</v>
      </c>
      <c r="AR226">
        <f ca="1">SUMIFS(Tabela_Consulta_de_ACOMPH[Vaz_nat],Tabela_Consulta_de_ACOMPH[Data],AR$3,Tabela_Consulta_de_ACOMPH[Posto],$AP226)</f>
        <v>0</v>
      </c>
      <c r="AS226">
        <f ca="1">SUMIFS(Tabela_Consulta_de_ACOMPH[Vaz_nat],Tabela_Consulta_de_ACOMPH[Data],AS$3,Tabela_Consulta_de_ACOMPH[Posto],$AP226)</f>
        <v>0</v>
      </c>
      <c r="AT226">
        <f ca="1">SUMIFS(Tabela_Consulta_de_ACOMPH[Vaz_nat],Tabela_Consulta_de_ACOMPH[Data],AT$3,Tabela_Consulta_de_ACOMPH[Posto],$AP226)</f>
        <v>0</v>
      </c>
      <c r="AU226">
        <f ca="1">SUMIFS(Tabela_Consulta_de_ACOMPH[Vaz_nat],Tabela_Consulta_de_ACOMPH[Data],AU$3,Tabela_Consulta_de_ACOMPH[Posto],$AP226)</f>
        <v>0</v>
      </c>
      <c r="AV226">
        <f ca="1">SUMIFS(Tabela_Consulta_de_ACOMPH[Vaz_nat],Tabela_Consulta_de_ACOMPH[Data],AV$3,Tabela_Consulta_de_ACOMPH[Posto],$AP226)</f>
        <v>0</v>
      </c>
      <c r="AW226">
        <f ca="1">SUMIFS(Tabela_Consulta_de_ACOMPH[Vaz_nat],Tabela_Consulta_de_ACOMPH[Data],AW$3,Tabela_Consulta_de_ACOMPH[Posto],$AP226)</f>
        <v>0</v>
      </c>
      <c r="AX226">
        <f ca="1">SUMIFS(Tabela_Consulta_de_ACOMPH[Vaz_nat],Tabela_Consulta_de_ACOMPH[Data],AX$3,Tabela_Consulta_de_ACOMPH[Posto],$AP226)</f>
        <v>0</v>
      </c>
      <c r="AY226">
        <f ca="1">SUMIFS(Tabela_Consulta_de_ACOMPH[Vaz_nat],Tabela_Consulta_de_ACOMPH[Data],AY$3,Tabela_Consulta_de_ACOMPH[Posto],$AP226)</f>
        <v>0</v>
      </c>
      <c r="AZ226">
        <f ca="1">SUMIFS(Tabela_Consulta_de_ACOMPH[Vaz_nat],Tabela_Consulta_de_ACOMPH[Data],AZ$3,Tabela_Consulta_de_ACOMPH[Posto],$AP226)</f>
        <v>0</v>
      </c>
      <c r="BA226">
        <f ca="1">SUMIFS(Tabela_Consulta_de_ACOMPH[Vaz_nat],Tabela_Consulta_de_ACOMPH[Data],BA$3,Tabela_Consulta_de_ACOMPH[Posto],$AP226)</f>
        <v>0</v>
      </c>
      <c r="BB226">
        <f ca="1">SUMIFS(Tabela_Consulta_de_ACOMPH[Vaz_nat],Tabela_Consulta_de_ACOMPH[Data],BB$3,Tabela_Consulta_de_ACOMPH[Posto],$AP226)</f>
        <v>0</v>
      </c>
      <c r="BC226">
        <f ca="1">SUMIFS(Tabela_Consulta_de_ACOMPH[Vaz_nat],Tabela_Consulta_de_ACOMPH[Data],BC$3,Tabela_Consulta_de_ACOMPH[Posto],$AP226)</f>
        <v>0</v>
      </c>
      <c r="BE226">
        <v>223</v>
      </c>
      <c r="BG226">
        <f ca="1">SUMIFS(Tabela_Consulta_RDH[Column3],Tabela_Consulta_RDH[Column1],BG$3,Tabela_Consulta_RDH[Column2],$BE226)</f>
        <v>0</v>
      </c>
      <c r="BH226">
        <f ca="1">SUMIFS(Tabela_Consulta_RDH[Column3],Tabela_Consulta_RDH[Column1],BH$3,Tabela_Consulta_RDH[Column2],$BE226)</f>
        <v>0</v>
      </c>
      <c r="BI226">
        <f ca="1">SUMIFS(Tabela_Consulta_RDH[Column3],Tabela_Consulta_RDH[Column1],BI$3,Tabela_Consulta_RDH[Column2],$BE226)</f>
        <v>0</v>
      </c>
      <c r="BJ226">
        <f ca="1">SUMIFS(Tabela_Consulta_RDH[Column3],Tabela_Consulta_RDH[Column1],BJ$3,Tabela_Consulta_RDH[Column2],$BE226)</f>
        <v>0</v>
      </c>
      <c r="BK226">
        <f ca="1">SUMIFS(Tabela_Consulta_RDH[Column3],Tabela_Consulta_RDH[Column1],BK$3,Tabela_Consulta_RDH[Column2],$BE226)</f>
        <v>0</v>
      </c>
      <c r="BL226">
        <f ca="1">SUMIFS(Tabela_Consulta_RDH[Column3],Tabela_Consulta_RDH[Column1],BL$3,Tabela_Consulta_RDH[Column2],$BE226)</f>
        <v>0</v>
      </c>
      <c r="BM226">
        <f ca="1">SUMIFS(Tabela_Consulta_RDH[Column3],Tabela_Consulta_RDH[Column1],BM$3,Tabela_Consulta_RDH[Column2],$BE226)</f>
        <v>0</v>
      </c>
      <c r="BN226">
        <f ca="1">SUMIFS(Tabela_Consulta_RDH[Column3],Tabela_Consulta_RDH[Column1],BN$3,Tabela_Consulta_RDH[Column2],$BE226)</f>
        <v>0</v>
      </c>
      <c r="BO226">
        <f ca="1">SUMIFS(Tabela_Consulta_RDH[Column3],Tabela_Consulta_RDH[Column1],BO$3,Tabela_Consulta_RDH[Column2],$BE226)</f>
        <v>0</v>
      </c>
      <c r="BP226">
        <f ca="1">SUMIFS(Tabela_Consulta_RDH[Column3],Tabela_Consulta_RDH[Column1],BP$3,Tabela_Consulta_RDH[Column2],$BE226)</f>
        <v>0</v>
      </c>
      <c r="BQ226">
        <f ca="1">SUMIFS(Tabela_Consulta_RDH[Column3],Tabela_Consulta_RDH[Column1],BQ$3,Tabela_Consulta_RDH[Column2],$BE226)</f>
        <v>0</v>
      </c>
      <c r="BR226">
        <f ca="1">SUMIFS(Tabela_Consulta_RDH[Column3],Tabela_Consulta_RDH[Column1],BR$3,Tabela_Consulta_RDH[Column2],$BE226)</f>
        <v>0</v>
      </c>
    </row>
    <row r="227" spans="35:70" x14ac:dyDescent="0.25">
      <c r="AI227" s="406"/>
      <c r="AN227" s="406"/>
      <c r="AP227">
        <v>224</v>
      </c>
      <c r="AR227">
        <f ca="1">SUMIFS(Tabela_Consulta_de_ACOMPH[Vaz_nat],Tabela_Consulta_de_ACOMPH[Data],AR$3,Tabela_Consulta_de_ACOMPH[Posto],$AP227)</f>
        <v>0</v>
      </c>
      <c r="AS227">
        <f ca="1">SUMIFS(Tabela_Consulta_de_ACOMPH[Vaz_nat],Tabela_Consulta_de_ACOMPH[Data],AS$3,Tabela_Consulta_de_ACOMPH[Posto],$AP227)</f>
        <v>0</v>
      </c>
      <c r="AT227">
        <f ca="1">SUMIFS(Tabela_Consulta_de_ACOMPH[Vaz_nat],Tabela_Consulta_de_ACOMPH[Data],AT$3,Tabela_Consulta_de_ACOMPH[Posto],$AP227)</f>
        <v>0</v>
      </c>
      <c r="AU227">
        <f ca="1">SUMIFS(Tabela_Consulta_de_ACOMPH[Vaz_nat],Tabela_Consulta_de_ACOMPH[Data],AU$3,Tabela_Consulta_de_ACOMPH[Posto],$AP227)</f>
        <v>0</v>
      </c>
      <c r="AV227">
        <f ca="1">SUMIFS(Tabela_Consulta_de_ACOMPH[Vaz_nat],Tabela_Consulta_de_ACOMPH[Data],AV$3,Tabela_Consulta_de_ACOMPH[Posto],$AP227)</f>
        <v>0</v>
      </c>
      <c r="AW227">
        <f ca="1">SUMIFS(Tabela_Consulta_de_ACOMPH[Vaz_nat],Tabela_Consulta_de_ACOMPH[Data],AW$3,Tabela_Consulta_de_ACOMPH[Posto],$AP227)</f>
        <v>0</v>
      </c>
      <c r="AX227">
        <f ca="1">SUMIFS(Tabela_Consulta_de_ACOMPH[Vaz_nat],Tabela_Consulta_de_ACOMPH[Data],AX$3,Tabela_Consulta_de_ACOMPH[Posto],$AP227)</f>
        <v>0</v>
      </c>
      <c r="AY227">
        <f ca="1">SUMIFS(Tabela_Consulta_de_ACOMPH[Vaz_nat],Tabela_Consulta_de_ACOMPH[Data],AY$3,Tabela_Consulta_de_ACOMPH[Posto],$AP227)</f>
        <v>0</v>
      </c>
      <c r="AZ227">
        <f ca="1">SUMIFS(Tabela_Consulta_de_ACOMPH[Vaz_nat],Tabela_Consulta_de_ACOMPH[Data],AZ$3,Tabela_Consulta_de_ACOMPH[Posto],$AP227)</f>
        <v>0</v>
      </c>
      <c r="BA227">
        <f ca="1">SUMIFS(Tabela_Consulta_de_ACOMPH[Vaz_nat],Tabela_Consulta_de_ACOMPH[Data],BA$3,Tabela_Consulta_de_ACOMPH[Posto],$AP227)</f>
        <v>0</v>
      </c>
      <c r="BB227">
        <f ca="1">SUMIFS(Tabela_Consulta_de_ACOMPH[Vaz_nat],Tabela_Consulta_de_ACOMPH[Data],BB$3,Tabela_Consulta_de_ACOMPH[Posto],$AP227)</f>
        <v>0</v>
      </c>
      <c r="BC227">
        <f ca="1">SUMIFS(Tabela_Consulta_de_ACOMPH[Vaz_nat],Tabela_Consulta_de_ACOMPH[Data],BC$3,Tabela_Consulta_de_ACOMPH[Posto],$AP227)</f>
        <v>0</v>
      </c>
      <c r="BE227">
        <v>224</v>
      </c>
      <c r="BG227">
        <f ca="1">SUMIFS(Tabela_Consulta_RDH[Column3],Tabela_Consulta_RDH[Column1],BG$3,Tabela_Consulta_RDH[Column2],$BE227)</f>
        <v>0</v>
      </c>
      <c r="BH227">
        <f ca="1">SUMIFS(Tabela_Consulta_RDH[Column3],Tabela_Consulta_RDH[Column1],BH$3,Tabela_Consulta_RDH[Column2],$BE227)</f>
        <v>0</v>
      </c>
      <c r="BI227">
        <f ca="1">SUMIFS(Tabela_Consulta_RDH[Column3],Tabela_Consulta_RDH[Column1],BI$3,Tabela_Consulta_RDH[Column2],$BE227)</f>
        <v>0</v>
      </c>
      <c r="BJ227">
        <f ca="1">SUMIFS(Tabela_Consulta_RDH[Column3],Tabela_Consulta_RDH[Column1],BJ$3,Tabela_Consulta_RDH[Column2],$BE227)</f>
        <v>0</v>
      </c>
      <c r="BK227">
        <f ca="1">SUMIFS(Tabela_Consulta_RDH[Column3],Tabela_Consulta_RDH[Column1],BK$3,Tabela_Consulta_RDH[Column2],$BE227)</f>
        <v>0</v>
      </c>
      <c r="BL227">
        <f ca="1">SUMIFS(Tabela_Consulta_RDH[Column3],Tabela_Consulta_RDH[Column1],BL$3,Tabela_Consulta_RDH[Column2],$BE227)</f>
        <v>0</v>
      </c>
      <c r="BM227">
        <f ca="1">SUMIFS(Tabela_Consulta_RDH[Column3],Tabela_Consulta_RDH[Column1],BM$3,Tabela_Consulta_RDH[Column2],$BE227)</f>
        <v>0</v>
      </c>
      <c r="BN227">
        <f ca="1">SUMIFS(Tabela_Consulta_RDH[Column3],Tabela_Consulta_RDH[Column1],BN$3,Tabela_Consulta_RDH[Column2],$BE227)</f>
        <v>0</v>
      </c>
      <c r="BO227">
        <f ca="1">SUMIFS(Tabela_Consulta_RDH[Column3],Tabela_Consulta_RDH[Column1],BO$3,Tabela_Consulta_RDH[Column2],$BE227)</f>
        <v>0</v>
      </c>
      <c r="BP227">
        <f ca="1">SUMIFS(Tabela_Consulta_RDH[Column3],Tabela_Consulta_RDH[Column1],BP$3,Tabela_Consulta_RDH[Column2],$BE227)</f>
        <v>0</v>
      </c>
      <c r="BQ227">
        <f ca="1">SUMIFS(Tabela_Consulta_RDH[Column3],Tabela_Consulta_RDH[Column1],BQ$3,Tabela_Consulta_RDH[Column2],$BE227)</f>
        <v>0</v>
      </c>
      <c r="BR227">
        <f ca="1">SUMIFS(Tabela_Consulta_RDH[Column3],Tabela_Consulta_RDH[Column1],BR$3,Tabela_Consulta_RDH[Column2],$BE227)</f>
        <v>0</v>
      </c>
    </row>
    <row r="228" spans="35:70" x14ac:dyDescent="0.25">
      <c r="AI228" s="406"/>
      <c r="AN228" s="406"/>
      <c r="AP228">
        <v>225</v>
      </c>
      <c r="AR228">
        <f ca="1">SUMIFS(Tabela_Consulta_de_ACOMPH[Vaz_nat],Tabela_Consulta_de_ACOMPH[Data],AR$3,Tabela_Consulta_de_ACOMPH[Posto],$AP228)</f>
        <v>0</v>
      </c>
      <c r="AS228">
        <f ca="1">SUMIFS(Tabela_Consulta_de_ACOMPH[Vaz_nat],Tabela_Consulta_de_ACOMPH[Data],AS$3,Tabela_Consulta_de_ACOMPH[Posto],$AP228)</f>
        <v>0</v>
      </c>
      <c r="AT228">
        <f ca="1">SUMIFS(Tabela_Consulta_de_ACOMPH[Vaz_nat],Tabela_Consulta_de_ACOMPH[Data],AT$3,Tabela_Consulta_de_ACOMPH[Posto],$AP228)</f>
        <v>0</v>
      </c>
      <c r="AU228">
        <f ca="1">SUMIFS(Tabela_Consulta_de_ACOMPH[Vaz_nat],Tabela_Consulta_de_ACOMPH[Data],AU$3,Tabela_Consulta_de_ACOMPH[Posto],$AP228)</f>
        <v>0</v>
      </c>
      <c r="AV228">
        <f ca="1">SUMIFS(Tabela_Consulta_de_ACOMPH[Vaz_nat],Tabela_Consulta_de_ACOMPH[Data],AV$3,Tabela_Consulta_de_ACOMPH[Posto],$AP228)</f>
        <v>0</v>
      </c>
      <c r="AW228">
        <f ca="1">SUMIFS(Tabela_Consulta_de_ACOMPH[Vaz_nat],Tabela_Consulta_de_ACOMPH[Data],AW$3,Tabela_Consulta_de_ACOMPH[Posto],$AP228)</f>
        <v>0</v>
      </c>
      <c r="AX228">
        <f ca="1">SUMIFS(Tabela_Consulta_de_ACOMPH[Vaz_nat],Tabela_Consulta_de_ACOMPH[Data],AX$3,Tabela_Consulta_de_ACOMPH[Posto],$AP228)</f>
        <v>0</v>
      </c>
      <c r="AY228">
        <f ca="1">SUMIFS(Tabela_Consulta_de_ACOMPH[Vaz_nat],Tabela_Consulta_de_ACOMPH[Data],AY$3,Tabela_Consulta_de_ACOMPH[Posto],$AP228)</f>
        <v>0</v>
      </c>
      <c r="AZ228">
        <f ca="1">SUMIFS(Tabela_Consulta_de_ACOMPH[Vaz_nat],Tabela_Consulta_de_ACOMPH[Data],AZ$3,Tabela_Consulta_de_ACOMPH[Posto],$AP228)</f>
        <v>0</v>
      </c>
      <c r="BA228">
        <f ca="1">SUMIFS(Tabela_Consulta_de_ACOMPH[Vaz_nat],Tabela_Consulta_de_ACOMPH[Data],BA$3,Tabela_Consulta_de_ACOMPH[Posto],$AP228)</f>
        <v>0</v>
      </c>
      <c r="BB228">
        <f ca="1">SUMIFS(Tabela_Consulta_de_ACOMPH[Vaz_nat],Tabela_Consulta_de_ACOMPH[Data],BB$3,Tabela_Consulta_de_ACOMPH[Posto],$AP228)</f>
        <v>0</v>
      </c>
      <c r="BC228">
        <f ca="1">SUMIFS(Tabela_Consulta_de_ACOMPH[Vaz_nat],Tabela_Consulta_de_ACOMPH[Data],BC$3,Tabela_Consulta_de_ACOMPH[Posto],$AP228)</f>
        <v>0</v>
      </c>
      <c r="BE228">
        <v>225</v>
      </c>
      <c r="BG228">
        <f ca="1">SUMIFS(Tabela_Consulta_RDH[Column3],Tabela_Consulta_RDH[Column1],BG$3,Tabela_Consulta_RDH[Column2],$BE228)</f>
        <v>0</v>
      </c>
      <c r="BH228">
        <f ca="1">SUMIFS(Tabela_Consulta_RDH[Column3],Tabela_Consulta_RDH[Column1],BH$3,Tabela_Consulta_RDH[Column2],$BE228)</f>
        <v>0</v>
      </c>
      <c r="BI228">
        <f ca="1">SUMIFS(Tabela_Consulta_RDH[Column3],Tabela_Consulta_RDH[Column1],BI$3,Tabela_Consulta_RDH[Column2],$BE228)</f>
        <v>0</v>
      </c>
      <c r="BJ228">
        <f ca="1">SUMIFS(Tabela_Consulta_RDH[Column3],Tabela_Consulta_RDH[Column1],BJ$3,Tabela_Consulta_RDH[Column2],$BE228)</f>
        <v>0</v>
      </c>
      <c r="BK228">
        <f ca="1">SUMIFS(Tabela_Consulta_RDH[Column3],Tabela_Consulta_RDH[Column1],BK$3,Tabela_Consulta_RDH[Column2],$BE228)</f>
        <v>0</v>
      </c>
      <c r="BL228">
        <f ca="1">SUMIFS(Tabela_Consulta_RDH[Column3],Tabela_Consulta_RDH[Column1],BL$3,Tabela_Consulta_RDH[Column2],$BE228)</f>
        <v>0</v>
      </c>
      <c r="BM228">
        <f ca="1">SUMIFS(Tabela_Consulta_RDH[Column3],Tabela_Consulta_RDH[Column1],BM$3,Tabela_Consulta_RDH[Column2],$BE228)</f>
        <v>0</v>
      </c>
      <c r="BN228">
        <f ca="1">SUMIFS(Tabela_Consulta_RDH[Column3],Tabela_Consulta_RDH[Column1],BN$3,Tabela_Consulta_RDH[Column2],$BE228)</f>
        <v>0</v>
      </c>
      <c r="BO228">
        <f ca="1">SUMIFS(Tabela_Consulta_RDH[Column3],Tabela_Consulta_RDH[Column1],BO$3,Tabela_Consulta_RDH[Column2],$BE228)</f>
        <v>0</v>
      </c>
      <c r="BP228">
        <f ca="1">SUMIFS(Tabela_Consulta_RDH[Column3],Tabela_Consulta_RDH[Column1],BP$3,Tabela_Consulta_RDH[Column2],$BE228)</f>
        <v>0</v>
      </c>
      <c r="BQ228">
        <f ca="1">SUMIFS(Tabela_Consulta_RDH[Column3],Tabela_Consulta_RDH[Column1],BQ$3,Tabela_Consulta_RDH[Column2],$BE228)</f>
        <v>0</v>
      </c>
      <c r="BR228">
        <f ca="1">SUMIFS(Tabela_Consulta_RDH[Column3],Tabela_Consulta_RDH[Column1],BR$3,Tabela_Consulta_RDH[Column2],$BE228)</f>
        <v>0</v>
      </c>
    </row>
    <row r="229" spans="35:70" x14ac:dyDescent="0.25">
      <c r="AI229" s="406"/>
      <c r="AN229" s="406"/>
      <c r="AP229">
        <v>226</v>
      </c>
      <c r="AR229">
        <f ca="1">SUMIFS(Tabela_Consulta_de_ACOMPH[Vaz_nat],Tabela_Consulta_de_ACOMPH[Data],AR$3,Tabela_Consulta_de_ACOMPH[Posto],$AP229)</f>
        <v>0</v>
      </c>
      <c r="AS229">
        <f ca="1">SUMIFS(Tabela_Consulta_de_ACOMPH[Vaz_nat],Tabela_Consulta_de_ACOMPH[Data],AS$3,Tabela_Consulta_de_ACOMPH[Posto],$AP229)</f>
        <v>0</v>
      </c>
      <c r="AT229">
        <f ca="1">SUMIFS(Tabela_Consulta_de_ACOMPH[Vaz_nat],Tabela_Consulta_de_ACOMPH[Data],AT$3,Tabela_Consulta_de_ACOMPH[Posto],$AP229)</f>
        <v>0</v>
      </c>
      <c r="AU229">
        <f ca="1">SUMIFS(Tabela_Consulta_de_ACOMPH[Vaz_nat],Tabela_Consulta_de_ACOMPH[Data],AU$3,Tabela_Consulta_de_ACOMPH[Posto],$AP229)</f>
        <v>0</v>
      </c>
      <c r="AV229">
        <f ca="1">SUMIFS(Tabela_Consulta_de_ACOMPH[Vaz_nat],Tabela_Consulta_de_ACOMPH[Data],AV$3,Tabela_Consulta_de_ACOMPH[Posto],$AP229)</f>
        <v>0</v>
      </c>
      <c r="AW229">
        <f ca="1">SUMIFS(Tabela_Consulta_de_ACOMPH[Vaz_nat],Tabela_Consulta_de_ACOMPH[Data],AW$3,Tabela_Consulta_de_ACOMPH[Posto],$AP229)</f>
        <v>0</v>
      </c>
      <c r="AX229">
        <f ca="1">SUMIFS(Tabela_Consulta_de_ACOMPH[Vaz_nat],Tabela_Consulta_de_ACOMPH[Data],AX$3,Tabela_Consulta_de_ACOMPH[Posto],$AP229)</f>
        <v>0</v>
      </c>
      <c r="AY229">
        <f ca="1">SUMIFS(Tabela_Consulta_de_ACOMPH[Vaz_nat],Tabela_Consulta_de_ACOMPH[Data],AY$3,Tabela_Consulta_de_ACOMPH[Posto],$AP229)</f>
        <v>0</v>
      </c>
      <c r="AZ229">
        <f ca="1">SUMIFS(Tabela_Consulta_de_ACOMPH[Vaz_nat],Tabela_Consulta_de_ACOMPH[Data],AZ$3,Tabela_Consulta_de_ACOMPH[Posto],$AP229)</f>
        <v>0</v>
      </c>
      <c r="BA229">
        <f ca="1">SUMIFS(Tabela_Consulta_de_ACOMPH[Vaz_nat],Tabela_Consulta_de_ACOMPH[Data],BA$3,Tabela_Consulta_de_ACOMPH[Posto],$AP229)</f>
        <v>0</v>
      </c>
      <c r="BB229">
        <f ca="1">SUMIFS(Tabela_Consulta_de_ACOMPH[Vaz_nat],Tabela_Consulta_de_ACOMPH[Data],BB$3,Tabela_Consulta_de_ACOMPH[Posto],$AP229)</f>
        <v>0</v>
      </c>
      <c r="BC229">
        <f ca="1">SUMIFS(Tabela_Consulta_de_ACOMPH[Vaz_nat],Tabela_Consulta_de_ACOMPH[Data],BC$3,Tabela_Consulta_de_ACOMPH[Posto],$AP229)</f>
        <v>0</v>
      </c>
      <c r="BE229">
        <v>226</v>
      </c>
      <c r="BG229">
        <f ca="1">SUMIFS(Tabela_Consulta_RDH[Column3],Tabela_Consulta_RDH[Column1],BG$3,Tabela_Consulta_RDH[Column2],$BE229)</f>
        <v>0</v>
      </c>
      <c r="BH229">
        <f ca="1">SUMIFS(Tabela_Consulta_RDH[Column3],Tabela_Consulta_RDH[Column1],BH$3,Tabela_Consulta_RDH[Column2],$BE229)</f>
        <v>0</v>
      </c>
      <c r="BI229">
        <f ca="1">SUMIFS(Tabela_Consulta_RDH[Column3],Tabela_Consulta_RDH[Column1],BI$3,Tabela_Consulta_RDH[Column2],$BE229)</f>
        <v>0</v>
      </c>
      <c r="BJ229">
        <f ca="1">SUMIFS(Tabela_Consulta_RDH[Column3],Tabela_Consulta_RDH[Column1],BJ$3,Tabela_Consulta_RDH[Column2],$BE229)</f>
        <v>0</v>
      </c>
      <c r="BK229">
        <f ca="1">SUMIFS(Tabela_Consulta_RDH[Column3],Tabela_Consulta_RDH[Column1],BK$3,Tabela_Consulta_RDH[Column2],$BE229)</f>
        <v>0</v>
      </c>
      <c r="BL229">
        <f ca="1">SUMIFS(Tabela_Consulta_RDH[Column3],Tabela_Consulta_RDH[Column1],BL$3,Tabela_Consulta_RDH[Column2],$BE229)</f>
        <v>0</v>
      </c>
      <c r="BM229">
        <f ca="1">SUMIFS(Tabela_Consulta_RDH[Column3],Tabela_Consulta_RDH[Column1],BM$3,Tabela_Consulta_RDH[Column2],$BE229)</f>
        <v>0</v>
      </c>
      <c r="BN229">
        <f ca="1">SUMIFS(Tabela_Consulta_RDH[Column3],Tabela_Consulta_RDH[Column1],BN$3,Tabela_Consulta_RDH[Column2],$BE229)</f>
        <v>0</v>
      </c>
      <c r="BO229">
        <f ca="1">SUMIFS(Tabela_Consulta_RDH[Column3],Tabela_Consulta_RDH[Column1],BO$3,Tabela_Consulta_RDH[Column2],$BE229)</f>
        <v>0</v>
      </c>
      <c r="BP229">
        <f ca="1">SUMIFS(Tabela_Consulta_RDH[Column3],Tabela_Consulta_RDH[Column1],BP$3,Tabela_Consulta_RDH[Column2],$BE229)</f>
        <v>0</v>
      </c>
      <c r="BQ229">
        <f ca="1">SUMIFS(Tabela_Consulta_RDH[Column3],Tabela_Consulta_RDH[Column1],BQ$3,Tabela_Consulta_RDH[Column2],$BE229)</f>
        <v>0</v>
      </c>
      <c r="BR229">
        <f ca="1">SUMIFS(Tabela_Consulta_RDH[Column3],Tabela_Consulta_RDH[Column1],BR$3,Tabela_Consulta_RDH[Column2],$BE229)</f>
        <v>0</v>
      </c>
    </row>
    <row r="230" spans="35:70" x14ac:dyDescent="0.25">
      <c r="AI230" s="406"/>
      <c r="AN230" s="406"/>
      <c r="AP230">
        <v>227</v>
      </c>
      <c r="AR230">
        <f ca="1">SUMIFS(Tabela_Consulta_de_ACOMPH[Vaz_nat],Tabela_Consulta_de_ACOMPH[Data],AR$3,Tabela_Consulta_de_ACOMPH[Posto],$AP230)</f>
        <v>0</v>
      </c>
      <c r="AS230">
        <f ca="1">SUMIFS(Tabela_Consulta_de_ACOMPH[Vaz_nat],Tabela_Consulta_de_ACOMPH[Data],AS$3,Tabela_Consulta_de_ACOMPH[Posto],$AP230)</f>
        <v>0</v>
      </c>
      <c r="AT230">
        <f ca="1">SUMIFS(Tabela_Consulta_de_ACOMPH[Vaz_nat],Tabela_Consulta_de_ACOMPH[Data],AT$3,Tabela_Consulta_de_ACOMPH[Posto],$AP230)</f>
        <v>0</v>
      </c>
      <c r="AU230">
        <f ca="1">SUMIFS(Tabela_Consulta_de_ACOMPH[Vaz_nat],Tabela_Consulta_de_ACOMPH[Data],AU$3,Tabela_Consulta_de_ACOMPH[Posto],$AP230)</f>
        <v>0</v>
      </c>
      <c r="AV230">
        <f ca="1">SUMIFS(Tabela_Consulta_de_ACOMPH[Vaz_nat],Tabela_Consulta_de_ACOMPH[Data],AV$3,Tabela_Consulta_de_ACOMPH[Posto],$AP230)</f>
        <v>0</v>
      </c>
      <c r="AW230">
        <f ca="1">SUMIFS(Tabela_Consulta_de_ACOMPH[Vaz_nat],Tabela_Consulta_de_ACOMPH[Data],AW$3,Tabela_Consulta_de_ACOMPH[Posto],$AP230)</f>
        <v>0</v>
      </c>
      <c r="AX230">
        <f ca="1">SUMIFS(Tabela_Consulta_de_ACOMPH[Vaz_nat],Tabela_Consulta_de_ACOMPH[Data],AX$3,Tabela_Consulta_de_ACOMPH[Posto],$AP230)</f>
        <v>0</v>
      </c>
      <c r="AY230">
        <f ca="1">SUMIFS(Tabela_Consulta_de_ACOMPH[Vaz_nat],Tabela_Consulta_de_ACOMPH[Data],AY$3,Tabela_Consulta_de_ACOMPH[Posto],$AP230)</f>
        <v>0</v>
      </c>
      <c r="AZ230">
        <f ca="1">SUMIFS(Tabela_Consulta_de_ACOMPH[Vaz_nat],Tabela_Consulta_de_ACOMPH[Data],AZ$3,Tabela_Consulta_de_ACOMPH[Posto],$AP230)</f>
        <v>0</v>
      </c>
      <c r="BA230">
        <f ca="1">SUMIFS(Tabela_Consulta_de_ACOMPH[Vaz_nat],Tabela_Consulta_de_ACOMPH[Data],BA$3,Tabela_Consulta_de_ACOMPH[Posto],$AP230)</f>
        <v>0</v>
      </c>
      <c r="BB230">
        <f ca="1">SUMIFS(Tabela_Consulta_de_ACOMPH[Vaz_nat],Tabela_Consulta_de_ACOMPH[Data],BB$3,Tabela_Consulta_de_ACOMPH[Posto],$AP230)</f>
        <v>0</v>
      </c>
      <c r="BC230">
        <f ca="1">SUMIFS(Tabela_Consulta_de_ACOMPH[Vaz_nat],Tabela_Consulta_de_ACOMPH[Data],BC$3,Tabela_Consulta_de_ACOMPH[Posto],$AP230)</f>
        <v>0</v>
      </c>
      <c r="BE230">
        <v>227</v>
      </c>
      <c r="BG230">
        <f ca="1">SUMIFS(Tabela_Consulta_RDH[Column3],Tabela_Consulta_RDH[Column1],BG$3,Tabela_Consulta_RDH[Column2],$BE230)</f>
        <v>0</v>
      </c>
      <c r="BH230">
        <f ca="1">SUMIFS(Tabela_Consulta_RDH[Column3],Tabela_Consulta_RDH[Column1],BH$3,Tabela_Consulta_RDH[Column2],$BE230)</f>
        <v>0</v>
      </c>
      <c r="BI230">
        <f ca="1">SUMIFS(Tabela_Consulta_RDH[Column3],Tabela_Consulta_RDH[Column1],BI$3,Tabela_Consulta_RDH[Column2],$BE230)</f>
        <v>0</v>
      </c>
      <c r="BJ230">
        <f ca="1">SUMIFS(Tabela_Consulta_RDH[Column3],Tabela_Consulta_RDH[Column1],BJ$3,Tabela_Consulta_RDH[Column2],$BE230)</f>
        <v>0</v>
      </c>
      <c r="BK230">
        <f ca="1">SUMIFS(Tabela_Consulta_RDH[Column3],Tabela_Consulta_RDH[Column1],BK$3,Tabela_Consulta_RDH[Column2],$BE230)</f>
        <v>0</v>
      </c>
      <c r="BL230">
        <f ca="1">SUMIFS(Tabela_Consulta_RDH[Column3],Tabela_Consulta_RDH[Column1],BL$3,Tabela_Consulta_RDH[Column2],$BE230)</f>
        <v>0</v>
      </c>
      <c r="BM230">
        <f ca="1">SUMIFS(Tabela_Consulta_RDH[Column3],Tabela_Consulta_RDH[Column1],BM$3,Tabela_Consulta_RDH[Column2],$BE230)</f>
        <v>0</v>
      </c>
      <c r="BN230">
        <f ca="1">SUMIFS(Tabela_Consulta_RDH[Column3],Tabela_Consulta_RDH[Column1],BN$3,Tabela_Consulta_RDH[Column2],$BE230)</f>
        <v>0</v>
      </c>
      <c r="BO230">
        <f ca="1">SUMIFS(Tabela_Consulta_RDH[Column3],Tabela_Consulta_RDH[Column1],BO$3,Tabela_Consulta_RDH[Column2],$BE230)</f>
        <v>0</v>
      </c>
      <c r="BP230">
        <f ca="1">SUMIFS(Tabela_Consulta_RDH[Column3],Tabela_Consulta_RDH[Column1],BP$3,Tabela_Consulta_RDH[Column2],$BE230)</f>
        <v>0</v>
      </c>
      <c r="BQ230">
        <f ca="1">SUMIFS(Tabela_Consulta_RDH[Column3],Tabela_Consulta_RDH[Column1],BQ$3,Tabela_Consulta_RDH[Column2],$BE230)</f>
        <v>0</v>
      </c>
      <c r="BR230">
        <f ca="1">SUMIFS(Tabela_Consulta_RDH[Column3],Tabela_Consulta_RDH[Column1],BR$3,Tabela_Consulta_RDH[Column2],$BE230)</f>
        <v>0</v>
      </c>
    </row>
    <row r="231" spans="35:70" x14ac:dyDescent="0.25">
      <c r="AI231" s="406"/>
      <c r="AN231" s="406"/>
      <c r="AP231">
        <v>228</v>
      </c>
      <c r="AR231">
        <f ca="1">SUMIFS(Tabela_Consulta_de_ACOMPH[Vaz_nat],Tabela_Consulta_de_ACOMPH[Data],AR$3,Tabela_Consulta_de_ACOMPH[Posto],$AP231)</f>
        <v>0</v>
      </c>
      <c r="AS231">
        <f ca="1">SUMIFS(Tabela_Consulta_de_ACOMPH[Vaz_nat],Tabela_Consulta_de_ACOMPH[Data],AS$3,Tabela_Consulta_de_ACOMPH[Posto],$AP231)</f>
        <v>0</v>
      </c>
      <c r="AT231">
        <f ca="1">SUMIFS(Tabela_Consulta_de_ACOMPH[Vaz_nat],Tabela_Consulta_de_ACOMPH[Data],AT$3,Tabela_Consulta_de_ACOMPH[Posto],$AP231)</f>
        <v>0</v>
      </c>
      <c r="AU231">
        <f ca="1">SUMIFS(Tabela_Consulta_de_ACOMPH[Vaz_nat],Tabela_Consulta_de_ACOMPH[Data],AU$3,Tabela_Consulta_de_ACOMPH[Posto],$AP231)</f>
        <v>0</v>
      </c>
      <c r="AV231">
        <f ca="1">SUMIFS(Tabela_Consulta_de_ACOMPH[Vaz_nat],Tabela_Consulta_de_ACOMPH[Data],AV$3,Tabela_Consulta_de_ACOMPH[Posto],$AP231)</f>
        <v>0</v>
      </c>
      <c r="AW231">
        <f ca="1">SUMIFS(Tabela_Consulta_de_ACOMPH[Vaz_nat],Tabela_Consulta_de_ACOMPH[Data],AW$3,Tabela_Consulta_de_ACOMPH[Posto],$AP231)</f>
        <v>0</v>
      </c>
      <c r="AX231">
        <f ca="1">SUMIFS(Tabela_Consulta_de_ACOMPH[Vaz_nat],Tabela_Consulta_de_ACOMPH[Data],AX$3,Tabela_Consulta_de_ACOMPH[Posto],$AP231)</f>
        <v>0</v>
      </c>
      <c r="AY231">
        <f ca="1">SUMIFS(Tabela_Consulta_de_ACOMPH[Vaz_nat],Tabela_Consulta_de_ACOMPH[Data],AY$3,Tabela_Consulta_de_ACOMPH[Posto],$AP231)</f>
        <v>0</v>
      </c>
      <c r="AZ231">
        <f ca="1">SUMIFS(Tabela_Consulta_de_ACOMPH[Vaz_nat],Tabela_Consulta_de_ACOMPH[Data],AZ$3,Tabela_Consulta_de_ACOMPH[Posto],$AP231)</f>
        <v>0</v>
      </c>
      <c r="BA231">
        <f ca="1">SUMIFS(Tabela_Consulta_de_ACOMPH[Vaz_nat],Tabela_Consulta_de_ACOMPH[Data],BA$3,Tabela_Consulta_de_ACOMPH[Posto],$AP231)</f>
        <v>0</v>
      </c>
      <c r="BB231">
        <f ca="1">SUMIFS(Tabela_Consulta_de_ACOMPH[Vaz_nat],Tabela_Consulta_de_ACOMPH[Data],BB$3,Tabela_Consulta_de_ACOMPH[Posto],$AP231)</f>
        <v>0</v>
      </c>
      <c r="BC231">
        <f ca="1">SUMIFS(Tabela_Consulta_de_ACOMPH[Vaz_nat],Tabela_Consulta_de_ACOMPH[Data],BC$3,Tabela_Consulta_de_ACOMPH[Posto],$AP231)</f>
        <v>0</v>
      </c>
      <c r="BE231">
        <v>228</v>
      </c>
      <c r="BG231">
        <f ca="1">SUMIFS(Tabela_Consulta_RDH[Column3],Tabela_Consulta_RDH[Column1],BG$3,Tabela_Consulta_RDH[Column2],$BE231)</f>
        <v>0</v>
      </c>
      <c r="BH231">
        <f ca="1">SUMIFS(Tabela_Consulta_RDH[Column3],Tabela_Consulta_RDH[Column1],BH$3,Tabela_Consulta_RDH[Column2],$BE231)</f>
        <v>0</v>
      </c>
      <c r="BI231">
        <f ca="1">SUMIFS(Tabela_Consulta_RDH[Column3],Tabela_Consulta_RDH[Column1],BI$3,Tabela_Consulta_RDH[Column2],$BE231)</f>
        <v>0</v>
      </c>
      <c r="BJ231">
        <f ca="1">SUMIFS(Tabela_Consulta_RDH[Column3],Tabela_Consulta_RDH[Column1],BJ$3,Tabela_Consulta_RDH[Column2],$BE231)</f>
        <v>0</v>
      </c>
      <c r="BK231">
        <f ca="1">SUMIFS(Tabela_Consulta_RDH[Column3],Tabela_Consulta_RDH[Column1],BK$3,Tabela_Consulta_RDH[Column2],$BE231)</f>
        <v>0</v>
      </c>
      <c r="BL231">
        <f ca="1">SUMIFS(Tabela_Consulta_RDH[Column3],Tabela_Consulta_RDH[Column1],BL$3,Tabela_Consulta_RDH[Column2],$BE231)</f>
        <v>0</v>
      </c>
      <c r="BM231">
        <f ca="1">SUMIFS(Tabela_Consulta_RDH[Column3],Tabela_Consulta_RDH[Column1],BM$3,Tabela_Consulta_RDH[Column2],$BE231)</f>
        <v>0</v>
      </c>
      <c r="BN231">
        <f ca="1">SUMIFS(Tabela_Consulta_RDH[Column3],Tabela_Consulta_RDH[Column1],BN$3,Tabela_Consulta_RDH[Column2],$BE231)</f>
        <v>0</v>
      </c>
      <c r="BO231">
        <f ca="1">SUMIFS(Tabela_Consulta_RDH[Column3],Tabela_Consulta_RDH[Column1],BO$3,Tabela_Consulta_RDH[Column2],$BE231)</f>
        <v>0</v>
      </c>
      <c r="BP231">
        <f ca="1">SUMIFS(Tabela_Consulta_RDH[Column3],Tabela_Consulta_RDH[Column1],BP$3,Tabela_Consulta_RDH[Column2],$BE231)</f>
        <v>0</v>
      </c>
      <c r="BQ231">
        <f ca="1">SUMIFS(Tabela_Consulta_RDH[Column3],Tabela_Consulta_RDH[Column1],BQ$3,Tabela_Consulta_RDH[Column2],$BE231)</f>
        <v>0</v>
      </c>
      <c r="BR231">
        <f ca="1">SUMIFS(Tabela_Consulta_RDH[Column3],Tabela_Consulta_RDH[Column1],BR$3,Tabela_Consulta_RDH[Column2],$BE231)</f>
        <v>0</v>
      </c>
    </row>
    <row r="232" spans="35:70" x14ac:dyDescent="0.25">
      <c r="AI232" s="406"/>
      <c r="AN232" s="406"/>
      <c r="AP232">
        <v>229</v>
      </c>
      <c r="AR232">
        <f ca="1">SUMIFS(Tabela_Consulta_de_ACOMPH[Vaz_nat],Tabela_Consulta_de_ACOMPH[Data],AR$3,Tabela_Consulta_de_ACOMPH[Posto],$AP232)</f>
        <v>0</v>
      </c>
      <c r="AS232">
        <f ca="1">SUMIFS(Tabela_Consulta_de_ACOMPH[Vaz_nat],Tabela_Consulta_de_ACOMPH[Data],AS$3,Tabela_Consulta_de_ACOMPH[Posto],$AP232)</f>
        <v>0</v>
      </c>
      <c r="AT232">
        <f ca="1">SUMIFS(Tabela_Consulta_de_ACOMPH[Vaz_nat],Tabela_Consulta_de_ACOMPH[Data],AT$3,Tabela_Consulta_de_ACOMPH[Posto],$AP232)</f>
        <v>0</v>
      </c>
      <c r="AU232">
        <f ca="1">SUMIFS(Tabela_Consulta_de_ACOMPH[Vaz_nat],Tabela_Consulta_de_ACOMPH[Data],AU$3,Tabela_Consulta_de_ACOMPH[Posto],$AP232)</f>
        <v>0</v>
      </c>
      <c r="AV232">
        <f ca="1">SUMIFS(Tabela_Consulta_de_ACOMPH[Vaz_nat],Tabela_Consulta_de_ACOMPH[Data],AV$3,Tabela_Consulta_de_ACOMPH[Posto],$AP232)</f>
        <v>0</v>
      </c>
      <c r="AW232">
        <f ca="1">SUMIFS(Tabela_Consulta_de_ACOMPH[Vaz_nat],Tabela_Consulta_de_ACOMPH[Data],AW$3,Tabela_Consulta_de_ACOMPH[Posto],$AP232)</f>
        <v>0</v>
      </c>
      <c r="AX232">
        <f ca="1">SUMIFS(Tabela_Consulta_de_ACOMPH[Vaz_nat],Tabela_Consulta_de_ACOMPH[Data],AX$3,Tabela_Consulta_de_ACOMPH[Posto],$AP232)</f>
        <v>0</v>
      </c>
      <c r="AY232">
        <f ca="1">SUMIFS(Tabela_Consulta_de_ACOMPH[Vaz_nat],Tabela_Consulta_de_ACOMPH[Data],AY$3,Tabela_Consulta_de_ACOMPH[Posto],$AP232)</f>
        <v>0</v>
      </c>
      <c r="AZ232">
        <f ca="1">SUMIFS(Tabela_Consulta_de_ACOMPH[Vaz_nat],Tabela_Consulta_de_ACOMPH[Data],AZ$3,Tabela_Consulta_de_ACOMPH[Posto],$AP232)</f>
        <v>0</v>
      </c>
      <c r="BA232">
        <f ca="1">SUMIFS(Tabela_Consulta_de_ACOMPH[Vaz_nat],Tabela_Consulta_de_ACOMPH[Data],BA$3,Tabela_Consulta_de_ACOMPH[Posto],$AP232)</f>
        <v>0</v>
      </c>
      <c r="BB232">
        <f ca="1">SUMIFS(Tabela_Consulta_de_ACOMPH[Vaz_nat],Tabela_Consulta_de_ACOMPH[Data],BB$3,Tabela_Consulta_de_ACOMPH[Posto],$AP232)</f>
        <v>0</v>
      </c>
      <c r="BC232">
        <f ca="1">SUMIFS(Tabela_Consulta_de_ACOMPH[Vaz_nat],Tabela_Consulta_de_ACOMPH[Data],BC$3,Tabela_Consulta_de_ACOMPH[Posto],$AP232)</f>
        <v>0</v>
      </c>
      <c r="BE232">
        <v>229</v>
      </c>
      <c r="BG232">
        <f ca="1">SUMIFS(Tabela_Consulta_RDH[Column3],Tabela_Consulta_RDH[Column1],BG$3,Tabela_Consulta_RDH[Column2],$BE232)</f>
        <v>0</v>
      </c>
      <c r="BH232">
        <f ca="1">SUMIFS(Tabela_Consulta_RDH[Column3],Tabela_Consulta_RDH[Column1],BH$3,Tabela_Consulta_RDH[Column2],$BE232)</f>
        <v>0</v>
      </c>
      <c r="BI232">
        <f ca="1">SUMIFS(Tabela_Consulta_RDH[Column3],Tabela_Consulta_RDH[Column1],BI$3,Tabela_Consulta_RDH[Column2],$BE232)</f>
        <v>0</v>
      </c>
      <c r="BJ232">
        <f ca="1">SUMIFS(Tabela_Consulta_RDH[Column3],Tabela_Consulta_RDH[Column1],BJ$3,Tabela_Consulta_RDH[Column2],$BE232)</f>
        <v>0</v>
      </c>
      <c r="BK232">
        <f ca="1">SUMIFS(Tabela_Consulta_RDH[Column3],Tabela_Consulta_RDH[Column1],BK$3,Tabela_Consulta_RDH[Column2],$BE232)</f>
        <v>0</v>
      </c>
      <c r="BL232">
        <f ca="1">SUMIFS(Tabela_Consulta_RDH[Column3],Tabela_Consulta_RDH[Column1],BL$3,Tabela_Consulta_RDH[Column2],$BE232)</f>
        <v>0</v>
      </c>
      <c r="BM232">
        <f ca="1">SUMIFS(Tabela_Consulta_RDH[Column3],Tabela_Consulta_RDH[Column1],BM$3,Tabela_Consulta_RDH[Column2],$BE232)</f>
        <v>0</v>
      </c>
      <c r="BN232">
        <f ca="1">SUMIFS(Tabela_Consulta_RDH[Column3],Tabela_Consulta_RDH[Column1],BN$3,Tabela_Consulta_RDH[Column2],$BE232)</f>
        <v>0</v>
      </c>
      <c r="BO232">
        <f ca="1">SUMIFS(Tabela_Consulta_RDH[Column3],Tabela_Consulta_RDH[Column1],BO$3,Tabela_Consulta_RDH[Column2],$BE232)</f>
        <v>0</v>
      </c>
      <c r="BP232">
        <f ca="1">SUMIFS(Tabela_Consulta_RDH[Column3],Tabela_Consulta_RDH[Column1],BP$3,Tabela_Consulta_RDH[Column2],$BE232)</f>
        <v>0</v>
      </c>
      <c r="BQ232">
        <f ca="1">SUMIFS(Tabela_Consulta_RDH[Column3],Tabela_Consulta_RDH[Column1],BQ$3,Tabela_Consulta_RDH[Column2],$BE232)</f>
        <v>0</v>
      </c>
      <c r="BR232">
        <f ca="1">SUMIFS(Tabela_Consulta_RDH[Column3],Tabela_Consulta_RDH[Column1],BR$3,Tabela_Consulta_RDH[Column2],$BE232)</f>
        <v>0</v>
      </c>
    </row>
    <row r="233" spans="35:70" x14ac:dyDescent="0.25">
      <c r="AI233" s="406"/>
      <c r="AN233" s="406"/>
      <c r="AP233" s="412">
        <v>230</v>
      </c>
      <c r="AQ233" s="412"/>
      <c r="AR233" s="412">
        <f ca="1">IF(SUMIFS(Tabela_Consulta_de_ACOMPH[Vaz_nat],Tabela_Consulta_de_ACOMPH[Data],AR$3,Tabela_Consulta_de_ACOMPH[Posto],$AP233)=0,AR232,SUMIFS(Tabela_Consulta_de_ACOMPH[Vaz_nat],Tabela_Consulta_de_ACOMPH[Data],AR$3,Tabela_Consulta_de_ACOMPH[Posto],$AP233))</f>
        <v>0</v>
      </c>
      <c r="AS233" s="412">
        <f ca="1">IF(SUMIFS(Tabela_Consulta_de_ACOMPH[Vaz_nat],Tabela_Consulta_de_ACOMPH[Data],AS$3,Tabela_Consulta_de_ACOMPH[Posto],$AP233)=0,AS232,SUMIFS(Tabela_Consulta_de_ACOMPH[Vaz_nat],Tabela_Consulta_de_ACOMPH[Data],AS$3,Tabela_Consulta_de_ACOMPH[Posto],$AP233))</f>
        <v>0</v>
      </c>
      <c r="AT233" s="412">
        <f ca="1">IF(SUMIFS(Tabela_Consulta_de_ACOMPH[Vaz_nat],Tabela_Consulta_de_ACOMPH[Data],AT$3,Tabela_Consulta_de_ACOMPH[Posto],$AP233)=0,AT232,SUMIFS(Tabela_Consulta_de_ACOMPH[Vaz_nat],Tabela_Consulta_de_ACOMPH[Data],AT$3,Tabela_Consulta_de_ACOMPH[Posto],$AP233))</f>
        <v>0</v>
      </c>
      <c r="AU233" s="412">
        <f ca="1">IF(SUMIFS(Tabela_Consulta_de_ACOMPH[Vaz_nat],Tabela_Consulta_de_ACOMPH[Data],AU$3,Tabela_Consulta_de_ACOMPH[Posto],$AP233)=0,AU232,SUMIFS(Tabela_Consulta_de_ACOMPH[Vaz_nat],Tabela_Consulta_de_ACOMPH[Data],AU$3,Tabela_Consulta_de_ACOMPH[Posto],$AP233))</f>
        <v>0</v>
      </c>
      <c r="AV233" s="412">
        <f ca="1">IF(SUMIFS(Tabela_Consulta_de_ACOMPH[Vaz_nat],Tabela_Consulta_de_ACOMPH[Data],AV$3,Tabela_Consulta_de_ACOMPH[Posto],$AP233)=0,AV232,SUMIFS(Tabela_Consulta_de_ACOMPH[Vaz_nat],Tabela_Consulta_de_ACOMPH[Data],AV$3,Tabela_Consulta_de_ACOMPH[Posto],$AP233))</f>
        <v>0</v>
      </c>
      <c r="AW233" s="412">
        <f ca="1">IF(SUMIFS(Tabela_Consulta_de_ACOMPH[Vaz_nat],Tabela_Consulta_de_ACOMPH[Data],AW$3,Tabela_Consulta_de_ACOMPH[Posto],$AP233)=0,AW232,SUMIFS(Tabela_Consulta_de_ACOMPH[Vaz_nat],Tabela_Consulta_de_ACOMPH[Data],AW$3,Tabela_Consulta_de_ACOMPH[Posto],$AP233))</f>
        <v>0</v>
      </c>
      <c r="AX233" s="412">
        <f ca="1">IF(SUMIFS(Tabela_Consulta_de_ACOMPH[Vaz_nat],Tabela_Consulta_de_ACOMPH[Data],AX$3,Tabela_Consulta_de_ACOMPH[Posto],$AP233)=0,AX232,SUMIFS(Tabela_Consulta_de_ACOMPH[Vaz_nat],Tabela_Consulta_de_ACOMPH[Data],AX$3,Tabela_Consulta_de_ACOMPH[Posto],$AP233))</f>
        <v>0</v>
      </c>
      <c r="AY233" s="412">
        <f ca="1">IF(SUMIFS(Tabela_Consulta_de_ACOMPH[Vaz_nat],Tabela_Consulta_de_ACOMPH[Data],AY$3,Tabela_Consulta_de_ACOMPH[Posto],$AP233)=0,AY232,SUMIFS(Tabela_Consulta_de_ACOMPH[Vaz_nat],Tabela_Consulta_de_ACOMPH[Data],AY$3,Tabela_Consulta_de_ACOMPH[Posto],$AP233))</f>
        <v>0</v>
      </c>
      <c r="AZ233" s="412">
        <f ca="1">IF(SUMIFS(Tabela_Consulta_de_ACOMPH[Vaz_nat],Tabela_Consulta_de_ACOMPH[Data],AZ$3,Tabela_Consulta_de_ACOMPH[Posto],$AP233)=0,AZ232,SUMIFS(Tabela_Consulta_de_ACOMPH[Vaz_nat],Tabela_Consulta_de_ACOMPH[Data],AZ$3,Tabela_Consulta_de_ACOMPH[Posto],$AP233))</f>
        <v>0</v>
      </c>
      <c r="BA233" s="412">
        <f ca="1">IF(SUMIFS(Tabela_Consulta_de_ACOMPH[Vaz_nat],Tabela_Consulta_de_ACOMPH[Data],BA$3,Tabela_Consulta_de_ACOMPH[Posto],$AP233)=0,BA232,SUMIFS(Tabela_Consulta_de_ACOMPH[Vaz_nat],Tabela_Consulta_de_ACOMPH[Data],BA$3,Tabela_Consulta_de_ACOMPH[Posto],$AP233))</f>
        <v>0</v>
      </c>
      <c r="BB233" s="412">
        <f ca="1">IF(SUMIFS(Tabela_Consulta_de_ACOMPH[Vaz_nat],Tabela_Consulta_de_ACOMPH[Data],BB$3,Tabela_Consulta_de_ACOMPH[Posto],$AP233)=0,BB232,SUMIFS(Tabela_Consulta_de_ACOMPH[Vaz_nat],Tabela_Consulta_de_ACOMPH[Data],BB$3,Tabela_Consulta_de_ACOMPH[Posto],$AP233))</f>
        <v>0</v>
      </c>
      <c r="BC233" s="412">
        <f ca="1">IF(SUMIFS(Tabela_Consulta_de_ACOMPH[Vaz_nat],Tabela_Consulta_de_ACOMPH[Data],BC$3,Tabela_Consulta_de_ACOMPH[Posto],$AP233)=0,BC232,SUMIFS(Tabela_Consulta_de_ACOMPH[Vaz_nat],Tabela_Consulta_de_ACOMPH[Data],BC$3,Tabela_Consulta_de_ACOMPH[Posto],$AP233))</f>
        <v>0</v>
      </c>
      <c r="BE233">
        <v>230</v>
      </c>
      <c r="BG233">
        <f ca="1">SUMIFS(Tabela_Consulta_RDH[Column3],Tabela_Consulta_RDH[Column1],BG$3,Tabela_Consulta_RDH[Column2],$BE233)</f>
        <v>0</v>
      </c>
      <c r="BH233">
        <f ca="1">SUMIFS(Tabela_Consulta_RDH[Column3],Tabela_Consulta_RDH[Column1],BH$3,Tabela_Consulta_RDH[Column2],$BE233)</f>
        <v>0</v>
      </c>
      <c r="BI233">
        <f ca="1">SUMIFS(Tabela_Consulta_RDH[Column3],Tabela_Consulta_RDH[Column1],BI$3,Tabela_Consulta_RDH[Column2],$BE233)</f>
        <v>0</v>
      </c>
      <c r="BJ233">
        <f ca="1">SUMIFS(Tabela_Consulta_RDH[Column3],Tabela_Consulta_RDH[Column1],BJ$3,Tabela_Consulta_RDH[Column2],$BE233)</f>
        <v>0</v>
      </c>
      <c r="BK233">
        <f ca="1">SUMIFS(Tabela_Consulta_RDH[Column3],Tabela_Consulta_RDH[Column1],BK$3,Tabela_Consulta_RDH[Column2],$BE233)</f>
        <v>0</v>
      </c>
      <c r="BL233">
        <f ca="1">SUMIFS(Tabela_Consulta_RDH[Column3],Tabela_Consulta_RDH[Column1],BL$3,Tabela_Consulta_RDH[Column2],$BE233)</f>
        <v>0</v>
      </c>
      <c r="BM233">
        <f ca="1">SUMIFS(Tabela_Consulta_RDH[Column3],Tabela_Consulta_RDH[Column1],BM$3,Tabela_Consulta_RDH[Column2],$BE233)</f>
        <v>0</v>
      </c>
      <c r="BN233">
        <f ca="1">SUMIFS(Tabela_Consulta_RDH[Column3],Tabela_Consulta_RDH[Column1],BN$3,Tabela_Consulta_RDH[Column2],$BE233)</f>
        <v>0</v>
      </c>
      <c r="BO233">
        <f ca="1">SUMIFS(Tabela_Consulta_RDH[Column3],Tabela_Consulta_RDH[Column1],BO$3,Tabela_Consulta_RDH[Column2],$BE233)</f>
        <v>0</v>
      </c>
      <c r="BP233">
        <f ca="1">SUMIFS(Tabela_Consulta_RDH[Column3],Tabela_Consulta_RDH[Column1],BP$3,Tabela_Consulta_RDH[Column2],$BE233)</f>
        <v>0</v>
      </c>
      <c r="BQ233">
        <f ca="1">SUMIFS(Tabela_Consulta_RDH[Column3],Tabela_Consulta_RDH[Column1],BQ$3,Tabela_Consulta_RDH[Column2],$BE233)</f>
        <v>0</v>
      </c>
      <c r="BR233">
        <f ca="1">SUMIFS(Tabela_Consulta_RDH[Column3],Tabela_Consulta_RDH[Column1],BR$3,Tabela_Consulta_RDH[Column2],$BE233)</f>
        <v>0</v>
      </c>
    </row>
    <row r="234" spans="35:70" x14ac:dyDescent="0.25">
      <c r="AI234" s="406"/>
      <c r="AN234" s="406"/>
      <c r="AP234">
        <v>231</v>
      </c>
      <c r="AR234">
        <f ca="1">SUMIFS(Tabela_Consulta_de_ACOMPH[Vaz_nat],Tabela_Consulta_de_ACOMPH[Data],AR$3,Tabela_Consulta_de_ACOMPH[Posto],$AP234)</f>
        <v>0</v>
      </c>
      <c r="AS234">
        <f ca="1">SUMIFS(Tabela_Consulta_de_ACOMPH[Vaz_nat],Tabela_Consulta_de_ACOMPH[Data],AS$3,Tabela_Consulta_de_ACOMPH[Posto],$AP234)</f>
        <v>0</v>
      </c>
      <c r="AT234">
        <f ca="1">SUMIFS(Tabela_Consulta_de_ACOMPH[Vaz_nat],Tabela_Consulta_de_ACOMPH[Data],AT$3,Tabela_Consulta_de_ACOMPH[Posto],$AP234)</f>
        <v>0</v>
      </c>
      <c r="AU234">
        <f ca="1">SUMIFS(Tabela_Consulta_de_ACOMPH[Vaz_nat],Tabela_Consulta_de_ACOMPH[Data],AU$3,Tabela_Consulta_de_ACOMPH[Posto],$AP234)</f>
        <v>0</v>
      </c>
      <c r="AV234">
        <f ca="1">SUMIFS(Tabela_Consulta_de_ACOMPH[Vaz_nat],Tabela_Consulta_de_ACOMPH[Data],AV$3,Tabela_Consulta_de_ACOMPH[Posto],$AP234)</f>
        <v>0</v>
      </c>
      <c r="AW234">
        <f ca="1">SUMIFS(Tabela_Consulta_de_ACOMPH[Vaz_nat],Tabela_Consulta_de_ACOMPH[Data],AW$3,Tabela_Consulta_de_ACOMPH[Posto],$AP234)</f>
        <v>0</v>
      </c>
      <c r="AX234">
        <f ca="1">SUMIFS(Tabela_Consulta_de_ACOMPH[Vaz_nat],Tabela_Consulta_de_ACOMPH[Data],AX$3,Tabela_Consulta_de_ACOMPH[Posto],$AP234)</f>
        <v>0</v>
      </c>
      <c r="AY234">
        <f ca="1">SUMIFS(Tabela_Consulta_de_ACOMPH[Vaz_nat],Tabela_Consulta_de_ACOMPH[Data],AY$3,Tabela_Consulta_de_ACOMPH[Posto],$AP234)</f>
        <v>0</v>
      </c>
      <c r="AZ234">
        <f ca="1">SUMIFS(Tabela_Consulta_de_ACOMPH[Vaz_nat],Tabela_Consulta_de_ACOMPH[Data],AZ$3,Tabela_Consulta_de_ACOMPH[Posto],$AP234)</f>
        <v>0</v>
      </c>
      <c r="BA234">
        <f ca="1">SUMIFS(Tabela_Consulta_de_ACOMPH[Vaz_nat],Tabela_Consulta_de_ACOMPH[Data],BA$3,Tabela_Consulta_de_ACOMPH[Posto],$AP234)</f>
        <v>0</v>
      </c>
      <c r="BB234">
        <f ca="1">SUMIFS(Tabela_Consulta_de_ACOMPH[Vaz_nat],Tabela_Consulta_de_ACOMPH[Data],BB$3,Tabela_Consulta_de_ACOMPH[Posto],$AP234)</f>
        <v>0</v>
      </c>
      <c r="BC234">
        <f ca="1">SUMIFS(Tabela_Consulta_de_ACOMPH[Vaz_nat],Tabela_Consulta_de_ACOMPH[Data],BC$3,Tabela_Consulta_de_ACOMPH[Posto],$AP234)</f>
        <v>0</v>
      </c>
      <c r="BE234">
        <v>231</v>
      </c>
      <c r="BG234">
        <f ca="1">SUMIFS(Tabela_Consulta_RDH[Column3],Tabela_Consulta_RDH[Column1],BG$3,Tabela_Consulta_RDH[Column2],$BE234)</f>
        <v>0</v>
      </c>
      <c r="BH234">
        <f ca="1">SUMIFS(Tabela_Consulta_RDH[Column3],Tabela_Consulta_RDH[Column1],BH$3,Tabela_Consulta_RDH[Column2],$BE234)</f>
        <v>0</v>
      </c>
      <c r="BI234">
        <f ca="1">SUMIFS(Tabela_Consulta_RDH[Column3],Tabela_Consulta_RDH[Column1],BI$3,Tabela_Consulta_RDH[Column2],$BE234)</f>
        <v>0</v>
      </c>
      <c r="BJ234">
        <f ca="1">SUMIFS(Tabela_Consulta_RDH[Column3],Tabela_Consulta_RDH[Column1],BJ$3,Tabela_Consulta_RDH[Column2],$BE234)</f>
        <v>0</v>
      </c>
      <c r="BK234">
        <f ca="1">SUMIFS(Tabela_Consulta_RDH[Column3],Tabela_Consulta_RDH[Column1],BK$3,Tabela_Consulta_RDH[Column2],$BE234)</f>
        <v>0</v>
      </c>
      <c r="BL234">
        <f ca="1">SUMIFS(Tabela_Consulta_RDH[Column3],Tabela_Consulta_RDH[Column1],BL$3,Tabela_Consulta_RDH[Column2],$BE234)</f>
        <v>0</v>
      </c>
      <c r="BM234">
        <f ca="1">SUMIFS(Tabela_Consulta_RDH[Column3],Tabela_Consulta_RDH[Column1],BM$3,Tabela_Consulta_RDH[Column2],$BE234)</f>
        <v>0</v>
      </c>
      <c r="BN234">
        <f ca="1">SUMIFS(Tabela_Consulta_RDH[Column3],Tabela_Consulta_RDH[Column1],BN$3,Tabela_Consulta_RDH[Column2],$BE234)</f>
        <v>0</v>
      </c>
      <c r="BO234">
        <f ca="1">SUMIFS(Tabela_Consulta_RDH[Column3],Tabela_Consulta_RDH[Column1],BO$3,Tabela_Consulta_RDH[Column2],$BE234)</f>
        <v>0</v>
      </c>
      <c r="BP234">
        <f ca="1">SUMIFS(Tabela_Consulta_RDH[Column3],Tabela_Consulta_RDH[Column1],BP$3,Tabela_Consulta_RDH[Column2],$BE234)</f>
        <v>0</v>
      </c>
      <c r="BQ234">
        <f ca="1">SUMIFS(Tabela_Consulta_RDH[Column3],Tabela_Consulta_RDH[Column1],BQ$3,Tabela_Consulta_RDH[Column2],$BE234)</f>
        <v>0</v>
      </c>
      <c r="BR234">
        <f ca="1">SUMIFS(Tabela_Consulta_RDH[Column3],Tabela_Consulta_RDH[Column1],BR$3,Tabela_Consulta_RDH[Column2],$BE234)</f>
        <v>0</v>
      </c>
    </row>
    <row r="235" spans="35:70" x14ac:dyDescent="0.25">
      <c r="AI235" s="406"/>
      <c r="AN235" s="406"/>
      <c r="AP235">
        <v>232</v>
      </c>
      <c r="AR235">
        <f ca="1">SUMIFS(Tabela_Consulta_de_ACOMPH[Vaz_nat],Tabela_Consulta_de_ACOMPH[Data],AR$3,Tabela_Consulta_de_ACOMPH[Posto],$AP235)</f>
        <v>0</v>
      </c>
      <c r="AS235">
        <f ca="1">SUMIFS(Tabela_Consulta_de_ACOMPH[Vaz_nat],Tabela_Consulta_de_ACOMPH[Data],AS$3,Tabela_Consulta_de_ACOMPH[Posto],$AP235)</f>
        <v>0</v>
      </c>
      <c r="AT235">
        <f ca="1">SUMIFS(Tabela_Consulta_de_ACOMPH[Vaz_nat],Tabela_Consulta_de_ACOMPH[Data],AT$3,Tabela_Consulta_de_ACOMPH[Posto],$AP235)</f>
        <v>0</v>
      </c>
      <c r="AU235">
        <f ca="1">SUMIFS(Tabela_Consulta_de_ACOMPH[Vaz_nat],Tabela_Consulta_de_ACOMPH[Data],AU$3,Tabela_Consulta_de_ACOMPH[Posto],$AP235)</f>
        <v>0</v>
      </c>
      <c r="AV235">
        <f ca="1">SUMIFS(Tabela_Consulta_de_ACOMPH[Vaz_nat],Tabela_Consulta_de_ACOMPH[Data],AV$3,Tabela_Consulta_de_ACOMPH[Posto],$AP235)</f>
        <v>0</v>
      </c>
      <c r="AW235">
        <f ca="1">SUMIFS(Tabela_Consulta_de_ACOMPH[Vaz_nat],Tabela_Consulta_de_ACOMPH[Data],AW$3,Tabela_Consulta_de_ACOMPH[Posto],$AP235)</f>
        <v>0</v>
      </c>
      <c r="AX235">
        <f ca="1">SUMIFS(Tabela_Consulta_de_ACOMPH[Vaz_nat],Tabela_Consulta_de_ACOMPH[Data],AX$3,Tabela_Consulta_de_ACOMPH[Posto],$AP235)</f>
        <v>0</v>
      </c>
      <c r="AY235">
        <f ca="1">SUMIFS(Tabela_Consulta_de_ACOMPH[Vaz_nat],Tabela_Consulta_de_ACOMPH[Data],AY$3,Tabela_Consulta_de_ACOMPH[Posto],$AP235)</f>
        <v>0</v>
      </c>
      <c r="AZ235">
        <f ca="1">SUMIFS(Tabela_Consulta_de_ACOMPH[Vaz_nat],Tabela_Consulta_de_ACOMPH[Data],AZ$3,Tabela_Consulta_de_ACOMPH[Posto],$AP235)</f>
        <v>0</v>
      </c>
      <c r="BA235">
        <f ca="1">SUMIFS(Tabela_Consulta_de_ACOMPH[Vaz_nat],Tabela_Consulta_de_ACOMPH[Data],BA$3,Tabela_Consulta_de_ACOMPH[Posto],$AP235)</f>
        <v>0</v>
      </c>
      <c r="BB235">
        <f ca="1">SUMIFS(Tabela_Consulta_de_ACOMPH[Vaz_nat],Tabela_Consulta_de_ACOMPH[Data],BB$3,Tabela_Consulta_de_ACOMPH[Posto],$AP235)</f>
        <v>0</v>
      </c>
      <c r="BC235">
        <f ca="1">SUMIFS(Tabela_Consulta_de_ACOMPH[Vaz_nat],Tabela_Consulta_de_ACOMPH[Data],BC$3,Tabela_Consulta_de_ACOMPH[Posto],$AP235)</f>
        <v>0</v>
      </c>
      <c r="BE235">
        <v>232</v>
      </c>
      <c r="BG235">
        <f ca="1">SUMIFS(Tabela_Consulta_RDH[Column3],Tabela_Consulta_RDH[Column1],BG$3,Tabela_Consulta_RDH[Column2],$BE235)</f>
        <v>0</v>
      </c>
      <c r="BH235">
        <f ca="1">SUMIFS(Tabela_Consulta_RDH[Column3],Tabela_Consulta_RDH[Column1],BH$3,Tabela_Consulta_RDH[Column2],$BE235)</f>
        <v>0</v>
      </c>
      <c r="BI235">
        <f ca="1">SUMIFS(Tabela_Consulta_RDH[Column3],Tabela_Consulta_RDH[Column1],BI$3,Tabela_Consulta_RDH[Column2],$BE235)</f>
        <v>0</v>
      </c>
      <c r="BJ235">
        <f ca="1">SUMIFS(Tabela_Consulta_RDH[Column3],Tabela_Consulta_RDH[Column1],BJ$3,Tabela_Consulta_RDH[Column2],$BE235)</f>
        <v>0</v>
      </c>
      <c r="BK235">
        <f ca="1">SUMIFS(Tabela_Consulta_RDH[Column3],Tabela_Consulta_RDH[Column1],BK$3,Tabela_Consulta_RDH[Column2],$BE235)</f>
        <v>0</v>
      </c>
      <c r="BL235">
        <f ca="1">SUMIFS(Tabela_Consulta_RDH[Column3],Tabela_Consulta_RDH[Column1],BL$3,Tabela_Consulta_RDH[Column2],$BE235)</f>
        <v>0</v>
      </c>
      <c r="BM235">
        <f ca="1">SUMIFS(Tabela_Consulta_RDH[Column3],Tabela_Consulta_RDH[Column1],BM$3,Tabela_Consulta_RDH[Column2],$BE235)</f>
        <v>0</v>
      </c>
      <c r="BN235">
        <f ca="1">SUMIFS(Tabela_Consulta_RDH[Column3],Tabela_Consulta_RDH[Column1],BN$3,Tabela_Consulta_RDH[Column2],$BE235)</f>
        <v>0</v>
      </c>
      <c r="BO235">
        <f ca="1">SUMIFS(Tabela_Consulta_RDH[Column3],Tabela_Consulta_RDH[Column1],BO$3,Tabela_Consulta_RDH[Column2],$BE235)</f>
        <v>0</v>
      </c>
      <c r="BP235">
        <f ca="1">SUMIFS(Tabela_Consulta_RDH[Column3],Tabela_Consulta_RDH[Column1],BP$3,Tabela_Consulta_RDH[Column2],$BE235)</f>
        <v>0</v>
      </c>
      <c r="BQ235">
        <f ca="1">SUMIFS(Tabela_Consulta_RDH[Column3],Tabela_Consulta_RDH[Column1],BQ$3,Tabela_Consulta_RDH[Column2],$BE235)</f>
        <v>0</v>
      </c>
      <c r="BR235">
        <f ca="1">SUMIFS(Tabela_Consulta_RDH[Column3],Tabela_Consulta_RDH[Column1],BR$3,Tabela_Consulta_RDH[Column2],$BE235)</f>
        <v>0</v>
      </c>
    </row>
    <row r="236" spans="35:70" x14ac:dyDescent="0.25">
      <c r="AI236" s="406"/>
      <c r="AN236" s="406"/>
      <c r="AP236">
        <v>233</v>
      </c>
      <c r="AR236">
        <f ca="1">SUMIFS(Tabela_Consulta_de_ACOMPH[Vaz_nat],Tabela_Consulta_de_ACOMPH[Data],AR$3,Tabela_Consulta_de_ACOMPH[Posto],$AP236)</f>
        <v>0</v>
      </c>
      <c r="AS236">
        <f ca="1">SUMIFS(Tabela_Consulta_de_ACOMPH[Vaz_nat],Tabela_Consulta_de_ACOMPH[Data],AS$3,Tabela_Consulta_de_ACOMPH[Posto],$AP236)</f>
        <v>0</v>
      </c>
      <c r="AT236">
        <f ca="1">SUMIFS(Tabela_Consulta_de_ACOMPH[Vaz_nat],Tabela_Consulta_de_ACOMPH[Data],AT$3,Tabela_Consulta_de_ACOMPH[Posto],$AP236)</f>
        <v>0</v>
      </c>
      <c r="AU236">
        <f ca="1">SUMIFS(Tabela_Consulta_de_ACOMPH[Vaz_nat],Tabela_Consulta_de_ACOMPH[Data],AU$3,Tabela_Consulta_de_ACOMPH[Posto],$AP236)</f>
        <v>0</v>
      </c>
      <c r="AV236">
        <f ca="1">SUMIFS(Tabela_Consulta_de_ACOMPH[Vaz_nat],Tabela_Consulta_de_ACOMPH[Data],AV$3,Tabela_Consulta_de_ACOMPH[Posto],$AP236)</f>
        <v>0</v>
      </c>
      <c r="AW236">
        <f ca="1">SUMIFS(Tabela_Consulta_de_ACOMPH[Vaz_nat],Tabela_Consulta_de_ACOMPH[Data],AW$3,Tabela_Consulta_de_ACOMPH[Posto],$AP236)</f>
        <v>0</v>
      </c>
      <c r="AX236">
        <f ca="1">SUMIFS(Tabela_Consulta_de_ACOMPH[Vaz_nat],Tabela_Consulta_de_ACOMPH[Data],AX$3,Tabela_Consulta_de_ACOMPH[Posto],$AP236)</f>
        <v>0</v>
      </c>
      <c r="AY236">
        <f ca="1">SUMIFS(Tabela_Consulta_de_ACOMPH[Vaz_nat],Tabela_Consulta_de_ACOMPH[Data],AY$3,Tabela_Consulta_de_ACOMPH[Posto],$AP236)</f>
        <v>0</v>
      </c>
      <c r="AZ236">
        <f ca="1">SUMIFS(Tabela_Consulta_de_ACOMPH[Vaz_nat],Tabela_Consulta_de_ACOMPH[Data],AZ$3,Tabela_Consulta_de_ACOMPH[Posto],$AP236)</f>
        <v>0</v>
      </c>
      <c r="BA236">
        <f ca="1">SUMIFS(Tabela_Consulta_de_ACOMPH[Vaz_nat],Tabela_Consulta_de_ACOMPH[Data],BA$3,Tabela_Consulta_de_ACOMPH[Posto],$AP236)</f>
        <v>0</v>
      </c>
      <c r="BB236">
        <f ca="1">SUMIFS(Tabela_Consulta_de_ACOMPH[Vaz_nat],Tabela_Consulta_de_ACOMPH[Data],BB$3,Tabela_Consulta_de_ACOMPH[Posto],$AP236)</f>
        <v>0</v>
      </c>
      <c r="BC236">
        <f ca="1">SUMIFS(Tabela_Consulta_de_ACOMPH[Vaz_nat],Tabela_Consulta_de_ACOMPH[Data],BC$3,Tabela_Consulta_de_ACOMPH[Posto],$AP236)</f>
        <v>0</v>
      </c>
      <c r="BE236">
        <v>233</v>
      </c>
      <c r="BG236">
        <f ca="1">SUMIFS(Tabela_Consulta_RDH[Column3],Tabela_Consulta_RDH[Column1],BG$3,Tabela_Consulta_RDH[Column2],$BE236)</f>
        <v>0</v>
      </c>
      <c r="BH236">
        <f ca="1">SUMIFS(Tabela_Consulta_RDH[Column3],Tabela_Consulta_RDH[Column1],BH$3,Tabela_Consulta_RDH[Column2],$BE236)</f>
        <v>0</v>
      </c>
      <c r="BI236">
        <f ca="1">SUMIFS(Tabela_Consulta_RDH[Column3],Tabela_Consulta_RDH[Column1],BI$3,Tabela_Consulta_RDH[Column2],$BE236)</f>
        <v>0</v>
      </c>
      <c r="BJ236">
        <f ca="1">SUMIFS(Tabela_Consulta_RDH[Column3],Tabela_Consulta_RDH[Column1],BJ$3,Tabela_Consulta_RDH[Column2],$BE236)</f>
        <v>0</v>
      </c>
      <c r="BK236">
        <f ca="1">SUMIFS(Tabela_Consulta_RDH[Column3],Tabela_Consulta_RDH[Column1],BK$3,Tabela_Consulta_RDH[Column2],$BE236)</f>
        <v>0</v>
      </c>
      <c r="BL236">
        <f ca="1">SUMIFS(Tabela_Consulta_RDH[Column3],Tabela_Consulta_RDH[Column1],BL$3,Tabela_Consulta_RDH[Column2],$BE236)</f>
        <v>0</v>
      </c>
      <c r="BM236">
        <f ca="1">SUMIFS(Tabela_Consulta_RDH[Column3],Tabela_Consulta_RDH[Column1],BM$3,Tabela_Consulta_RDH[Column2],$BE236)</f>
        <v>0</v>
      </c>
      <c r="BN236">
        <f ca="1">SUMIFS(Tabela_Consulta_RDH[Column3],Tabela_Consulta_RDH[Column1],BN$3,Tabela_Consulta_RDH[Column2],$BE236)</f>
        <v>0</v>
      </c>
      <c r="BO236">
        <f ca="1">SUMIFS(Tabela_Consulta_RDH[Column3],Tabela_Consulta_RDH[Column1],BO$3,Tabela_Consulta_RDH[Column2],$BE236)</f>
        <v>0</v>
      </c>
      <c r="BP236">
        <f ca="1">SUMIFS(Tabela_Consulta_RDH[Column3],Tabela_Consulta_RDH[Column1],BP$3,Tabela_Consulta_RDH[Column2],$BE236)</f>
        <v>0</v>
      </c>
      <c r="BQ236">
        <f ca="1">SUMIFS(Tabela_Consulta_RDH[Column3],Tabela_Consulta_RDH[Column1],BQ$3,Tabela_Consulta_RDH[Column2],$BE236)</f>
        <v>0</v>
      </c>
      <c r="BR236">
        <f ca="1">SUMIFS(Tabela_Consulta_RDH[Column3],Tabela_Consulta_RDH[Column1],BR$3,Tabela_Consulta_RDH[Column2],$BE236)</f>
        <v>0</v>
      </c>
    </row>
    <row r="237" spans="35:70" x14ac:dyDescent="0.25">
      <c r="AI237" s="406"/>
      <c r="AN237" s="406"/>
      <c r="AP237">
        <v>234</v>
      </c>
      <c r="AR237">
        <f ca="1">SUMIFS(Tabela_Consulta_de_ACOMPH[Vaz_nat],Tabela_Consulta_de_ACOMPH[Data],AR$3,Tabela_Consulta_de_ACOMPH[Posto],$AP237)</f>
        <v>0</v>
      </c>
      <c r="AS237">
        <f ca="1">SUMIFS(Tabela_Consulta_de_ACOMPH[Vaz_nat],Tabela_Consulta_de_ACOMPH[Data],AS$3,Tabela_Consulta_de_ACOMPH[Posto],$AP237)</f>
        <v>0</v>
      </c>
      <c r="AT237">
        <f ca="1">SUMIFS(Tabela_Consulta_de_ACOMPH[Vaz_nat],Tabela_Consulta_de_ACOMPH[Data],AT$3,Tabela_Consulta_de_ACOMPH[Posto],$AP237)</f>
        <v>0</v>
      </c>
      <c r="AU237">
        <f ca="1">SUMIFS(Tabela_Consulta_de_ACOMPH[Vaz_nat],Tabela_Consulta_de_ACOMPH[Data],AU$3,Tabela_Consulta_de_ACOMPH[Posto],$AP237)</f>
        <v>0</v>
      </c>
      <c r="AV237">
        <f ca="1">SUMIFS(Tabela_Consulta_de_ACOMPH[Vaz_nat],Tabela_Consulta_de_ACOMPH[Data],AV$3,Tabela_Consulta_de_ACOMPH[Posto],$AP237)</f>
        <v>0</v>
      </c>
      <c r="AW237">
        <f ca="1">SUMIFS(Tabela_Consulta_de_ACOMPH[Vaz_nat],Tabela_Consulta_de_ACOMPH[Data],AW$3,Tabela_Consulta_de_ACOMPH[Posto],$AP237)</f>
        <v>0</v>
      </c>
      <c r="AX237">
        <f ca="1">SUMIFS(Tabela_Consulta_de_ACOMPH[Vaz_nat],Tabela_Consulta_de_ACOMPH[Data],AX$3,Tabela_Consulta_de_ACOMPH[Posto],$AP237)</f>
        <v>0</v>
      </c>
      <c r="AY237">
        <f ca="1">SUMIFS(Tabela_Consulta_de_ACOMPH[Vaz_nat],Tabela_Consulta_de_ACOMPH[Data],AY$3,Tabela_Consulta_de_ACOMPH[Posto],$AP237)</f>
        <v>0</v>
      </c>
      <c r="AZ237">
        <f ca="1">SUMIFS(Tabela_Consulta_de_ACOMPH[Vaz_nat],Tabela_Consulta_de_ACOMPH[Data],AZ$3,Tabela_Consulta_de_ACOMPH[Posto],$AP237)</f>
        <v>0</v>
      </c>
      <c r="BA237">
        <f ca="1">SUMIFS(Tabela_Consulta_de_ACOMPH[Vaz_nat],Tabela_Consulta_de_ACOMPH[Data],BA$3,Tabela_Consulta_de_ACOMPH[Posto],$AP237)</f>
        <v>0</v>
      </c>
      <c r="BB237">
        <f ca="1">SUMIFS(Tabela_Consulta_de_ACOMPH[Vaz_nat],Tabela_Consulta_de_ACOMPH[Data],BB$3,Tabela_Consulta_de_ACOMPH[Posto],$AP237)</f>
        <v>0</v>
      </c>
      <c r="BC237">
        <f ca="1">SUMIFS(Tabela_Consulta_de_ACOMPH[Vaz_nat],Tabela_Consulta_de_ACOMPH[Data],BC$3,Tabela_Consulta_de_ACOMPH[Posto],$AP237)</f>
        <v>0</v>
      </c>
      <c r="BE237">
        <v>234</v>
      </c>
      <c r="BG237">
        <f ca="1">SUMIFS(Tabela_Consulta_RDH[Column3],Tabela_Consulta_RDH[Column1],BG$3,Tabela_Consulta_RDH[Column2],$BE237)</f>
        <v>0</v>
      </c>
      <c r="BH237">
        <f ca="1">SUMIFS(Tabela_Consulta_RDH[Column3],Tabela_Consulta_RDH[Column1],BH$3,Tabela_Consulta_RDH[Column2],$BE237)</f>
        <v>0</v>
      </c>
      <c r="BI237">
        <f ca="1">SUMIFS(Tabela_Consulta_RDH[Column3],Tabela_Consulta_RDH[Column1],BI$3,Tabela_Consulta_RDH[Column2],$BE237)</f>
        <v>0</v>
      </c>
      <c r="BJ237">
        <f ca="1">SUMIFS(Tabela_Consulta_RDH[Column3],Tabela_Consulta_RDH[Column1],BJ$3,Tabela_Consulta_RDH[Column2],$BE237)</f>
        <v>0</v>
      </c>
      <c r="BK237">
        <f ca="1">SUMIFS(Tabela_Consulta_RDH[Column3],Tabela_Consulta_RDH[Column1],BK$3,Tabela_Consulta_RDH[Column2],$BE237)</f>
        <v>0</v>
      </c>
      <c r="BL237">
        <f ca="1">SUMIFS(Tabela_Consulta_RDH[Column3],Tabela_Consulta_RDH[Column1],BL$3,Tabela_Consulta_RDH[Column2],$BE237)</f>
        <v>0</v>
      </c>
      <c r="BM237">
        <f ca="1">SUMIFS(Tabela_Consulta_RDH[Column3],Tabela_Consulta_RDH[Column1],BM$3,Tabela_Consulta_RDH[Column2],$BE237)</f>
        <v>0</v>
      </c>
      <c r="BN237">
        <f ca="1">SUMIFS(Tabela_Consulta_RDH[Column3],Tabela_Consulta_RDH[Column1],BN$3,Tabela_Consulta_RDH[Column2],$BE237)</f>
        <v>0</v>
      </c>
      <c r="BO237">
        <f ca="1">SUMIFS(Tabela_Consulta_RDH[Column3],Tabela_Consulta_RDH[Column1],BO$3,Tabela_Consulta_RDH[Column2],$BE237)</f>
        <v>0</v>
      </c>
      <c r="BP237">
        <f ca="1">SUMIFS(Tabela_Consulta_RDH[Column3],Tabela_Consulta_RDH[Column1],BP$3,Tabela_Consulta_RDH[Column2],$BE237)</f>
        <v>0</v>
      </c>
      <c r="BQ237">
        <f ca="1">SUMIFS(Tabela_Consulta_RDH[Column3],Tabela_Consulta_RDH[Column1],BQ$3,Tabela_Consulta_RDH[Column2],$BE237)</f>
        <v>0</v>
      </c>
      <c r="BR237">
        <f ca="1">SUMIFS(Tabela_Consulta_RDH[Column3],Tabela_Consulta_RDH[Column1],BR$3,Tabela_Consulta_RDH[Column2],$BE237)</f>
        <v>0</v>
      </c>
    </row>
    <row r="238" spans="35:70" x14ac:dyDescent="0.25">
      <c r="AI238" s="406"/>
      <c r="AN238" s="406"/>
      <c r="AP238">
        <v>235</v>
      </c>
      <c r="AR238">
        <f ca="1">SUMIFS(Tabela_Consulta_de_ACOMPH[Vaz_nat],Tabela_Consulta_de_ACOMPH[Data],AR$3,Tabela_Consulta_de_ACOMPH[Posto],$AP238)</f>
        <v>0</v>
      </c>
      <c r="AS238">
        <f ca="1">SUMIFS(Tabela_Consulta_de_ACOMPH[Vaz_nat],Tabela_Consulta_de_ACOMPH[Data],AS$3,Tabela_Consulta_de_ACOMPH[Posto],$AP238)</f>
        <v>0</v>
      </c>
      <c r="AT238">
        <f ca="1">SUMIFS(Tabela_Consulta_de_ACOMPH[Vaz_nat],Tabela_Consulta_de_ACOMPH[Data],AT$3,Tabela_Consulta_de_ACOMPH[Posto],$AP238)</f>
        <v>0</v>
      </c>
      <c r="AU238">
        <f ca="1">SUMIFS(Tabela_Consulta_de_ACOMPH[Vaz_nat],Tabela_Consulta_de_ACOMPH[Data],AU$3,Tabela_Consulta_de_ACOMPH[Posto],$AP238)</f>
        <v>0</v>
      </c>
      <c r="AV238">
        <f ca="1">SUMIFS(Tabela_Consulta_de_ACOMPH[Vaz_nat],Tabela_Consulta_de_ACOMPH[Data],AV$3,Tabela_Consulta_de_ACOMPH[Posto],$AP238)</f>
        <v>0</v>
      </c>
      <c r="AW238">
        <f ca="1">SUMIFS(Tabela_Consulta_de_ACOMPH[Vaz_nat],Tabela_Consulta_de_ACOMPH[Data],AW$3,Tabela_Consulta_de_ACOMPH[Posto],$AP238)</f>
        <v>0</v>
      </c>
      <c r="AX238">
        <f ca="1">SUMIFS(Tabela_Consulta_de_ACOMPH[Vaz_nat],Tabela_Consulta_de_ACOMPH[Data],AX$3,Tabela_Consulta_de_ACOMPH[Posto],$AP238)</f>
        <v>0</v>
      </c>
      <c r="AY238">
        <f ca="1">SUMIFS(Tabela_Consulta_de_ACOMPH[Vaz_nat],Tabela_Consulta_de_ACOMPH[Data],AY$3,Tabela_Consulta_de_ACOMPH[Posto],$AP238)</f>
        <v>0</v>
      </c>
      <c r="AZ238">
        <f ca="1">SUMIFS(Tabela_Consulta_de_ACOMPH[Vaz_nat],Tabela_Consulta_de_ACOMPH[Data],AZ$3,Tabela_Consulta_de_ACOMPH[Posto],$AP238)</f>
        <v>0</v>
      </c>
      <c r="BA238">
        <f ca="1">SUMIFS(Tabela_Consulta_de_ACOMPH[Vaz_nat],Tabela_Consulta_de_ACOMPH[Data],BA$3,Tabela_Consulta_de_ACOMPH[Posto],$AP238)</f>
        <v>0</v>
      </c>
      <c r="BB238">
        <f ca="1">SUMIFS(Tabela_Consulta_de_ACOMPH[Vaz_nat],Tabela_Consulta_de_ACOMPH[Data],BB$3,Tabela_Consulta_de_ACOMPH[Posto],$AP238)</f>
        <v>0</v>
      </c>
      <c r="BC238">
        <f ca="1">SUMIFS(Tabela_Consulta_de_ACOMPH[Vaz_nat],Tabela_Consulta_de_ACOMPH[Data],BC$3,Tabela_Consulta_de_ACOMPH[Posto],$AP238)</f>
        <v>0</v>
      </c>
      <c r="BE238">
        <v>235</v>
      </c>
      <c r="BG238">
        <f ca="1">SUMIFS(Tabela_Consulta_RDH[Column3],Tabela_Consulta_RDH[Column1],BG$3,Tabela_Consulta_RDH[Column2],$BE238)</f>
        <v>0</v>
      </c>
      <c r="BH238">
        <f ca="1">SUMIFS(Tabela_Consulta_RDH[Column3],Tabela_Consulta_RDH[Column1],BH$3,Tabela_Consulta_RDH[Column2],$BE238)</f>
        <v>0</v>
      </c>
      <c r="BI238">
        <f ca="1">SUMIFS(Tabela_Consulta_RDH[Column3],Tabela_Consulta_RDH[Column1],BI$3,Tabela_Consulta_RDH[Column2],$BE238)</f>
        <v>0</v>
      </c>
      <c r="BJ238">
        <f ca="1">SUMIFS(Tabela_Consulta_RDH[Column3],Tabela_Consulta_RDH[Column1],BJ$3,Tabela_Consulta_RDH[Column2],$BE238)</f>
        <v>0</v>
      </c>
      <c r="BK238">
        <f ca="1">SUMIFS(Tabela_Consulta_RDH[Column3],Tabela_Consulta_RDH[Column1],BK$3,Tabela_Consulta_RDH[Column2],$BE238)</f>
        <v>0</v>
      </c>
      <c r="BL238">
        <f ca="1">SUMIFS(Tabela_Consulta_RDH[Column3],Tabela_Consulta_RDH[Column1],BL$3,Tabela_Consulta_RDH[Column2],$BE238)</f>
        <v>0</v>
      </c>
      <c r="BM238">
        <f ca="1">SUMIFS(Tabela_Consulta_RDH[Column3],Tabela_Consulta_RDH[Column1],BM$3,Tabela_Consulta_RDH[Column2],$BE238)</f>
        <v>0</v>
      </c>
      <c r="BN238">
        <f ca="1">SUMIFS(Tabela_Consulta_RDH[Column3],Tabela_Consulta_RDH[Column1],BN$3,Tabela_Consulta_RDH[Column2],$BE238)</f>
        <v>0</v>
      </c>
      <c r="BO238">
        <f ca="1">SUMIFS(Tabela_Consulta_RDH[Column3],Tabela_Consulta_RDH[Column1],BO$3,Tabela_Consulta_RDH[Column2],$BE238)</f>
        <v>0</v>
      </c>
      <c r="BP238">
        <f ca="1">SUMIFS(Tabela_Consulta_RDH[Column3],Tabela_Consulta_RDH[Column1],BP$3,Tabela_Consulta_RDH[Column2],$BE238)</f>
        <v>0</v>
      </c>
      <c r="BQ238">
        <f ca="1">SUMIFS(Tabela_Consulta_RDH[Column3],Tabela_Consulta_RDH[Column1],BQ$3,Tabela_Consulta_RDH[Column2],$BE238)</f>
        <v>0</v>
      </c>
      <c r="BR238">
        <f ca="1">SUMIFS(Tabela_Consulta_RDH[Column3],Tabela_Consulta_RDH[Column1],BR$3,Tabela_Consulta_RDH[Column2],$BE238)</f>
        <v>0</v>
      </c>
    </row>
    <row r="239" spans="35:70" x14ac:dyDescent="0.25">
      <c r="AI239" s="406"/>
      <c r="AN239" s="406"/>
      <c r="AP239">
        <v>236</v>
      </c>
      <c r="AR239">
        <f ca="1">SUMIFS(Tabela_Consulta_de_ACOMPH[Vaz_nat],Tabela_Consulta_de_ACOMPH[Data],AR$3,Tabela_Consulta_de_ACOMPH[Posto],$AP239)</f>
        <v>0</v>
      </c>
      <c r="AS239">
        <f ca="1">SUMIFS(Tabela_Consulta_de_ACOMPH[Vaz_nat],Tabela_Consulta_de_ACOMPH[Data],AS$3,Tabela_Consulta_de_ACOMPH[Posto],$AP239)</f>
        <v>0</v>
      </c>
      <c r="AT239">
        <f ca="1">SUMIFS(Tabela_Consulta_de_ACOMPH[Vaz_nat],Tabela_Consulta_de_ACOMPH[Data],AT$3,Tabela_Consulta_de_ACOMPH[Posto],$AP239)</f>
        <v>0</v>
      </c>
      <c r="AU239">
        <f ca="1">SUMIFS(Tabela_Consulta_de_ACOMPH[Vaz_nat],Tabela_Consulta_de_ACOMPH[Data],AU$3,Tabela_Consulta_de_ACOMPH[Posto],$AP239)</f>
        <v>0</v>
      </c>
      <c r="AV239">
        <f ca="1">SUMIFS(Tabela_Consulta_de_ACOMPH[Vaz_nat],Tabela_Consulta_de_ACOMPH[Data],AV$3,Tabela_Consulta_de_ACOMPH[Posto],$AP239)</f>
        <v>0</v>
      </c>
      <c r="AW239">
        <f ca="1">SUMIFS(Tabela_Consulta_de_ACOMPH[Vaz_nat],Tabela_Consulta_de_ACOMPH[Data],AW$3,Tabela_Consulta_de_ACOMPH[Posto],$AP239)</f>
        <v>0</v>
      </c>
      <c r="AX239">
        <f ca="1">SUMIFS(Tabela_Consulta_de_ACOMPH[Vaz_nat],Tabela_Consulta_de_ACOMPH[Data],AX$3,Tabela_Consulta_de_ACOMPH[Posto],$AP239)</f>
        <v>0</v>
      </c>
      <c r="AY239">
        <f ca="1">SUMIFS(Tabela_Consulta_de_ACOMPH[Vaz_nat],Tabela_Consulta_de_ACOMPH[Data],AY$3,Tabela_Consulta_de_ACOMPH[Posto],$AP239)</f>
        <v>0</v>
      </c>
      <c r="AZ239">
        <f ca="1">SUMIFS(Tabela_Consulta_de_ACOMPH[Vaz_nat],Tabela_Consulta_de_ACOMPH[Data],AZ$3,Tabela_Consulta_de_ACOMPH[Posto],$AP239)</f>
        <v>0</v>
      </c>
      <c r="BA239">
        <f ca="1">SUMIFS(Tabela_Consulta_de_ACOMPH[Vaz_nat],Tabela_Consulta_de_ACOMPH[Data],BA$3,Tabela_Consulta_de_ACOMPH[Posto],$AP239)</f>
        <v>0</v>
      </c>
      <c r="BB239">
        <f ca="1">SUMIFS(Tabela_Consulta_de_ACOMPH[Vaz_nat],Tabela_Consulta_de_ACOMPH[Data],BB$3,Tabela_Consulta_de_ACOMPH[Posto],$AP239)</f>
        <v>0</v>
      </c>
      <c r="BC239">
        <f ca="1">SUMIFS(Tabela_Consulta_de_ACOMPH[Vaz_nat],Tabela_Consulta_de_ACOMPH[Data],BC$3,Tabela_Consulta_de_ACOMPH[Posto],$AP239)</f>
        <v>0</v>
      </c>
      <c r="BE239">
        <v>236</v>
      </c>
      <c r="BG239">
        <f ca="1">SUMIFS(Tabela_Consulta_RDH[Column3],Tabela_Consulta_RDH[Column1],BG$3,Tabela_Consulta_RDH[Column2],$BE239)</f>
        <v>0</v>
      </c>
      <c r="BH239">
        <f ca="1">SUMIFS(Tabela_Consulta_RDH[Column3],Tabela_Consulta_RDH[Column1],BH$3,Tabela_Consulta_RDH[Column2],$BE239)</f>
        <v>0</v>
      </c>
      <c r="BI239">
        <f ca="1">SUMIFS(Tabela_Consulta_RDH[Column3],Tabela_Consulta_RDH[Column1],BI$3,Tabela_Consulta_RDH[Column2],$BE239)</f>
        <v>0</v>
      </c>
      <c r="BJ239">
        <f ca="1">SUMIFS(Tabela_Consulta_RDH[Column3],Tabela_Consulta_RDH[Column1],BJ$3,Tabela_Consulta_RDH[Column2],$BE239)</f>
        <v>0</v>
      </c>
      <c r="BK239">
        <f ca="1">SUMIFS(Tabela_Consulta_RDH[Column3],Tabela_Consulta_RDH[Column1],BK$3,Tabela_Consulta_RDH[Column2],$BE239)</f>
        <v>0</v>
      </c>
      <c r="BL239">
        <f ca="1">SUMIFS(Tabela_Consulta_RDH[Column3],Tabela_Consulta_RDH[Column1],BL$3,Tabela_Consulta_RDH[Column2],$BE239)</f>
        <v>0</v>
      </c>
      <c r="BM239">
        <f ca="1">SUMIFS(Tabela_Consulta_RDH[Column3],Tabela_Consulta_RDH[Column1],BM$3,Tabela_Consulta_RDH[Column2],$BE239)</f>
        <v>0</v>
      </c>
      <c r="BN239">
        <f ca="1">SUMIFS(Tabela_Consulta_RDH[Column3],Tabela_Consulta_RDH[Column1],BN$3,Tabela_Consulta_RDH[Column2],$BE239)</f>
        <v>0</v>
      </c>
      <c r="BO239">
        <f ca="1">SUMIFS(Tabela_Consulta_RDH[Column3],Tabela_Consulta_RDH[Column1],BO$3,Tabela_Consulta_RDH[Column2],$BE239)</f>
        <v>0</v>
      </c>
      <c r="BP239">
        <f ca="1">SUMIFS(Tabela_Consulta_RDH[Column3],Tabela_Consulta_RDH[Column1],BP$3,Tabela_Consulta_RDH[Column2],$BE239)</f>
        <v>0</v>
      </c>
      <c r="BQ239">
        <f ca="1">SUMIFS(Tabela_Consulta_RDH[Column3],Tabela_Consulta_RDH[Column1],BQ$3,Tabela_Consulta_RDH[Column2],$BE239)</f>
        <v>0</v>
      </c>
      <c r="BR239">
        <f ca="1">SUMIFS(Tabela_Consulta_RDH[Column3],Tabela_Consulta_RDH[Column1],BR$3,Tabela_Consulta_RDH[Column2],$BE239)</f>
        <v>0</v>
      </c>
    </row>
    <row r="240" spans="35:70" x14ac:dyDescent="0.25">
      <c r="AI240" s="406"/>
      <c r="AN240" s="406"/>
      <c r="AP240">
        <v>237</v>
      </c>
      <c r="AR240">
        <f ca="1">SUMIFS(Tabela_Consulta_de_ACOMPH[Vaz_nat],Tabela_Consulta_de_ACOMPH[Data],AR$3,Tabela_Consulta_de_ACOMPH[Posto],$AP240)</f>
        <v>0</v>
      </c>
      <c r="AS240">
        <f ca="1">SUMIFS(Tabela_Consulta_de_ACOMPH[Vaz_nat],Tabela_Consulta_de_ACOMPH[Data],AS$3,Tabela_Consulta_de_ACOMPH[Posto],$AP240)</f>
        <v>0</v>
      </c>
      <c r="AT240">
        <f ca="1">SUMIFS(Tabela_Consulta_de_ACOMPH[Vaz_nat],Tabela_Consulta_de_ACOMPH[Data],AT$3,Tabela_Consulta_de_ACOMPH[Posto],$AP240)</f>
        <v>0</v>
      </c>
      <c r="AU240">
        <f ca="1">SUMIFS(Tabela_Consulta_de_ACOMPH[Vaz_nat],Tabela_Consulta_de_ACOMPH[Data],AU$3,Tabela_Consulta_de_ACOMPH[Posto],$AP240)</f>
        <v>0</v>
      </c>
      <c r="AV240">
        <f ca="1">SUMIFS(Tabela_Consulta_de_ACOMPH[Vaz_nat],Tabela_Consulta_de_ACOMPH[Data],AV$3,Tabela_Consulta_de_ACOMPH[Posto],$AP240)</f>
        <v>0</v>
      </c>
      <c r="AW240">
        <f ca="1">SUMIFS(Tabela_Consulta_de_ACOMPH[Vaz_nat],Tabela_Consulta_de_ACOMPH[Data],AW$3,Tabela_Consulta_de_ACOMPH[Posto],$AP240)</f>
        <v>0</v>
      </c>
      <c r="AX240">
        <f ca="1">SUMIFS(Tabela_Consulta_de_ACOMPH[Vaz_nat],Tabela_Consulta_de_ACOMPH[Data],AX$3,Tabela_Consulta_de_ACOMPH[Posto],$AP240)</f>
        <v>0</v>
      </c>
      <c r="AY240">
        <f ca="1">SUMIFS(Tabela_Consulta_de_ACOMPH[Vaz_nat],Tabela_Consulta_de_ACOMPH[Data],AY$3,Tabela_Consulta_de_ACOMPH[Posto],$AP240)</f>
        <v>0</v>
      </c>
      <c r="AZ240">
        <f ca="1">SUMIFS(Tabela_Consulta_de_ACOMPH[Vaz_nat],Tabela_Consulta_de_ACOMPH[Data],AZ$3,Tabela_Consulta_de_ACOMPH[Posto],$AP240)</f>
        <v>0</v>
      </c>
      <c r="BA240">
        <f ca="1">SUMIFS(Tabela_Consulta_de_ACOMPH[Vaz_nat],Tabela_Consulta_de_ACOMPH[Data],BA$3,Tabela_Consulta_de_ACOMPH[Posto],$AP240)</f>
        <v>0</v>
      </c>
      <c r="BB240">
        <f ca="1">SUMIFS(Tabela_Consulta_de_ACOMPH[Vaz_nat],Tabela_Consulta_de_ACOMPH[Data],BB$3,Tabela_Consulta_de_ACOMPH[Posto],$AP240)</f>
        <v>0</v>
      </c>
      <c r="BC240">
        <f ca="1">SUMIFS(Tabela_Consulta_de_ACOMPH[Vaz_nat],Tabela_Consulta_de_ACOMPH[Data],BC$3,Tabela_Consulta_de_ACOMPH[Posto],$AP240)</f>
        <v>0</v>
      </c>
      <c r="BE240">
        <v>237</v>
      </c>
      <c r="BG240">
        <f ca="1">SUMIFS(Tabela_Consulta_RDH[Column3],Tabela_Consulta_RDH[Column1],BG$3,Tabela_Consulta_RDH[Column2],$BE240)</f>
        <v>0</v>
      </c>
      <c r="BH240">
        <f ca="1">SUMIFS(Tabela_Consulta_RDH[Column3],Tabela_Consulta_RDH[Column1],BH$3,Tabela_Consulta_RDH[Column2],$BE240)</f>
        <v>0</v>
      </c>
      <c r="BI240">
        <f ca="1">SUMIFS(Tabela_Consulta_RDH[Column3],Tabela_Consulta_RDH[Column1],BI$3,Tabela_Consulta_RDH[Column2],$BE240)</f>
        <v>0</v>
      </c>
      <c r="BJ240">
        <f ca="1">SUMIFS(Tabela_Consulta_RDH[Column3],Tabela_Consulta_RDH[Column1],BJ$3,Tabela_Consulta_RDH[Column2],$BE240)</f>
        <v>0</v>
      </c>
      <c r="BK240">
        <f ca="1">SUMIFS(Tabela_Consulta_RDH[Column3],Tabela_Consulta_RDH[Column1],BK$3,Tabela_Consulta_RDH[Column2],$BE240)</f>
        <v>0</v>
      </c>
      <c r="BL240">
        <f ca="1">SUMIFS(Tabela_Consulta_RDH[Column3],Tabela_Consulta_RDH[Column1],BL$3,Tabela_Consulta_RDH[Column2],$BE240)</f>
        <v>0</v>
      </c>
      <c r="BM240">
        <f ca="1">SUMIFS(Tabela_Consulta_RDH[Column3],Tabela_Consulta_RDH[Column1],BM$3,Tabela_Consulta_RDH[Column2],$BE240)</f>
        <v>0</v>
      </c>
      <c r="BN240">
        <f ca="1">SUMIFS(Tabela_Consulta_RDH[Column3],Tabela_Consulta_RDH[Column1],BN$3,Tabela_Consulta_RDH[Column2],$BE240)</f>
        <v>0</v>
      </c>
      <c r="BO240">
        <f ca="1">SUMIFS(Tabela_Consulta_RDH[Column3],Tabela_Consulta_RDH[Column1],BO$3,Tabela_Consulta_RDH[Column2],$BE240)</f>
        <v>0</v>
      </c>
      <c r="BP240">
        <f ca="1">SUMIFS(Tabela_Consulta_RDH[Column3],Tabela_Consulta_RDH[Column1],BP$3,Tabela_Consulta_RDH[Column2],$BE240)</f>
        <v>0</v>
      </c>
      <c r="BQ240">
        <f ca="1">SUMIFS(Tabela_Consulta_RDH[Column3],Tabela_Consulta_RDH[Column1],BQ$3,Tabela_Consulta_RDH[Column2],$BE240)</f>
        <v>0</v>
      </c>
      <c r="BR240">
        <f ca="1">SUMIFS(Tabela_Consulta_RDH[Column3],Tabela_Consulta_RDH[Column1],BR$3,Tabela_Consulta_RDH[Column2],$BE240)</f>
        <v>0</v>
      </c>
    </row>
    <row r="241" spans="35:70" x14ac:dyDescent="0.25">
      <c r="AI241" s="406"/>
      <c r="AN241" s="406"/>
      <c r="AP241">
        <v>238</v>
      </c>
      <c r="AR241">
        <f ca="1">SUMIFS(Tabela_Consulta_de_ACOMPH[Vaz_nat],Tabela_Consulta_de_ACOMPH[Data],AR$3,Tabela_Consulta_de_ACOMPH[Posto],$AP241)</f>
        <v>0</v>
      </c>
      <c r="AS241">
        <f ca="1">SUMIFS(Tabela_Consulta_de_ACOMPH[Vaz_nat],Tabela_Consulta_de_ACOMPH[Data],AS$3,Tabela_Consulta_de_ACOMPH[Posto],$AP241)</f>
        <v>0</v>
      </c>
      <c r="AT241">
        <f ca="1">SUMIFS(Tabela_Consulta_de_ACOMPH[Vaz_nat],Tabela_Consulta_de_ACOMPH[Data],AT$3,Tabela_Consulta_de_ACOMPH[Posto],$AP241)</f>
        <v>0</v>
      </c>
      <c r="AU241">
        <f ca="1">SUMIFS(Tabela_Consulta_de_ACOMPH[Vaz_nat],Tabela_Consulta_de_ACOMPH[Data],AU$3,Tabela_Consulta_de_ACOMPH[Posto],$AP241)</f>
        <v>0</v>
      </c>
      <c r="AV241">
        <f ca="1">SUMIFS(Tabela_Consulta_de_ACOMPH[Vaz_nat],Tabela_Consulta_de_ACOMPH[Data],AV$3,Tabela_Consulta_de_ACOMPH[Posto],$AP241)</f>
        <v>0</v>
      </c>
      <c r="AW241">
        <f ca="1">SUMIFS(Tabela_Consulta_de_ACOMPH[Vaz_nat],Tabela_Consulta_de_ACOMPH[Data],AW$3,Tabela_Consulta_de_ACOMPH[Posto],$AP241)</f>
        <v>0</v>
      </c>
      <c r="AX241">
        <f ca="1">SUMIFS(Tabela_Consulta_de_ACOMPH[Vaz_nat],Tabela_Consulta_de_ACOMPH[Data],AX$3,Tabela_Consulta_de_ACOMPH[Posto],$AP241)</f>
        <v>0</v>
      </c>
      <c r="AY241">
        <f ca="1">SUMIFS(Tabela_Consulta_de_ACOMPH[Vaz_nat],Tabela_Consulta_de_ACOMPH[Data],AY$3,Tabela_Consulta_de_ACOMPH[Posto],$AP241)</f>
        <v>0</v>
      </c>
      <c r="AZ241">
        <f ca="1">SUMIFS(Tabela_Consulta_de_ACOMPH[Vaz_nat],Tabela_Consulta_de_ACOMPH[Data],AZ$3,Tabela_Consulta_de_ACOMPH[Posto],$AP241)</f>
        <v>0</v>
      </c>
      <c r="BA241">
        <f ca="1">SUMIFS(Tabela_Consulta_de_ACOMPH[Vaz_nat],Tabela_Consulta_de_ACOMPH[Data],BA$3,Tabela_Consulta_de_ACOMPH[Posto],$AP241)</f>
        <v>0</v>
      </c>
      <c r="BB241">
        <f ca="1">SUMIFS(Tabela_Consulta_de_ACOMPH[Vaz_nat],Tabela_Consulta_de_ACOMPH[Data],BB$3,Tabela_Consulta_de_ACOMPH[Posto],$AP241)</f>
        <v>0</v>
      </c>
      <c r="BC241">
        <f ca="1">SUMIFS(Tabela_Consulta_de_ACOMPH[Vaz_nat],Tabela_Consulta_de_ACOMPH[Data],BC$3,Tabela_Consulta_de_ACOMPH[Posto],$AP241)</f>
        <v>0</v>
      </c>
      <c r="BE241">
        <v>238</v>
      </c>
      <c r="BG241">
        <f ca="1">SUMIFS(Tabela_Consulta_RDH[Column3],Tabela_Consulta_RDH[Column1],BG$3,Tabela_Consulta_RDH[Column2],$BE241)</f>
        <v>0</v>
      </c>
      <c r="BH241">
        <f ca="1">SUMIFS(Tabela_Consulta_RDH[Column3],Tabela_Consulta_RDH[Column1],BH$3,Tabela_Consulta_RDH[Column2],$BE241)</f>
        <v>0</v>
      </c>
      <c r="BI241">
        <f ca="1">SUMIFS(Tabela_Consulta_RDH[Column3],Tabela_Consulta_RDH[Column1],BI$3,Tabela_Consulta_RDH[Column2],$BE241)</f>
        <v>0</v>
      </c>
      <c r="BJ241">
        <f ca="1">SUMIFS(Tabela_Consulta_RDH[Column3],Tabela_Consulta_RDH[Column1],BJ$3,Tabela_Consulta_RDH[Column2],$BE241)</f>
        <v>0</v>
      </c>
      <c r="BK241">
        <f ca="1">SUMIFS(Tabela_Consulta_RDH[Column3],Tabela_Consulta_RDH[Column1],BK$3,Tabela_Consulta_RDH[Column2],$BE241)</f>
        <v>0</v>
      </c>
      <c r="BL241">
        <f ca="1">SUMIFS(Tabela_Consulta_RDH[Column3],Tabela_Consulta_RDH[Column1],BL$3,Tabela_Consulta_RDH[Column2],$BE241)</f>
        <v>0</v>
      </c>
      <c r="BM241">
        <f ca="1">SUMIFS(Tabela_Consulta_RDH[Column3],Tabela_Consulta_RDH[Column1],BM$3,Tabela_Consulta_RDH[Column2],$BE241)</f>
        <v>0</v>
      </c>
      <c r="BN241">
        <f ca="1">SUMIFS(Tabela_Consulta_RDH[Column3],Tabela_Consulta_RDH[Column1],BN$3,Tabela_Consulta_RDH[Column2],$BE241)</f>
        <v>0</v>
      </c>
      <c r="BO241">
        <f ca="1">SUMIFS(Tabela_Consulta_RDH[Column3],Tabela_Consulta_RDH[Column1],BO$3,Tabela_Consulta_RDH[Column2],$BE241)</f>
        <v>0</v>
      </c>
      <c r="BP241">
        <f ca="1">SUMIFS(Tabela_Consulta_RDH[Column3],Tabela_Consulta_RDH[Column1],BP$3,Tabela_Consulta_RDH[Column2],$BE241)</f>
        <v>0</v>
      </c>
      <c r="BQ241">
        <f ca="1">SUMIFS(Tabela_Consulta_RDH[Column3],Tabela_Consulta_RDH[Column1],BQ$3,Tabela_Consulta_RDH[Column2],$BE241)</f>
        <v>0</v>
      </c>
      <c r="BR241">
        <f ca="1">SUMIFS(Tabela_Consulta_RDH[Column3],Tabela_Consulta_RDH[Column1],BR$3,Tabela_Consulta_RDH[Column2],$BE241)</f>
        <v>0</v>
      </c>
    </row>
    <row r="242" spans="35:70" x14ac:dyDescent="0.25">
      <c r="AI242" s="406"/>
      <c r="AN242" s="406"/>
      <c r="AP242">
        <v>239</v>
      </c>
      <c r="AR242">
        <f ca="1">SUMIFS(Tabela_Consulta_de_ACOMPH[Vaz_nat],Tabela_Consulta_de_ACOMPH[Data],AR$3,Tabela_Consulta_de_ACOMPH[Posto],$AP242)</f>
        <v>0</v>
      </c>
      <c r="AS242">
        <f ca="1">SUMIFS(Tabela_Consulta_de_ACOMPH[Vaz_nat],Tabela_Consulta_de_ACOMPH[Data],AS$3,Tabela_Consulta_de_ACOMPH[Posto],$AP242)</f>
        <v>0</v>
      </c>
      <c r="AT242">
        <f ca="1">SUMIFS(Tabela_Consulta_de_ACOMPH[Vaz_nat],Tabela_Consulta_de_ACOMPH[Data],AT$3,Tabela_Consulta_de_ACOMPH[Posto],$AP242)</f>
        <v>0</v>
      </c>
      <c r="AU242">
        <f ca="1">SUMIFS(Tabela_Consulta_de_ACOMPH[Vaz_nat],Tabela_Consulta_de_ACOMPH[Data],AU$3,Tabela_Consulta_de_ACOMPH[Posto],$AP242)</f>
        <v>0</v>
      </c>
      <c r="AV242">
        <f ca="1">SUMIFS(Tabela_Consulta_de_ACOMPH[Vaz_nat],Tabela_Consulta_de_ACOMPH[Data],AV$3,Tabela_Consulta_de_ACOMPH[Posto],$AP242)</f>
        <v>0</v>
      </c>
      <c r="AW242">
        <f ca="1">SUMIFS(Tabela_Consulta_de_ACOMPH[Vaz_nat],Tabela_Consulta_de_ACOMPH[Data],AW$3,Tabela_Consulta_de_ACOMPH[Posto],$AP242)</f>
        <v>0</v>
      </c>
      <c r="AX242">
        <f ca="1">SUMIFS(Tabela_Consulta_de_ACOMPH[Vaz_nat],Tabela_Consulta_de_ACOMPH[Data],AX$3,Tabela_Consulta_de_ACOMPH[Posto],$AP242)</f>
        <v>0</v>
      </c>
      <c r="AY242">
        <f ca="1">SUMIFS(Tabela_Consulta_de_ACOMPH[Vaz_nat],Tabela_Consulta_de_ACOMPH[Data],AY$3,Tabela_Consulta_de_ACOMPH[Posto],$AP242)</f>
        <v>0</v>
      </c>
      <c r="AZ242">
        <f ca="1">SUMIFS(Tabela_Consulta_de_ACOMPH[Vaz_nat],Tabela_Consulta_de_ACOMPH[Data],AZ$3,Tabela_Consulta_de_ACOMPH[Posto],$AP242)</f>
        <v>0</v>
      </c>
      <c r="BA242">
        <f ca="1">SUMIFS(Tabela_Consulta_de_ACOMPH[Vaz_nat],Tabela_Consulta_de_ACOMPH[Data],BA$3,Tabela_Consulta_de_ACOMPH[Posto],$AP242)</f>
        <v>0</v>
      </c>
      <c r="BB242">
        <f ca="1">SUMIFS(Tabela_Consulta_de_ACOMPH[Vaz_nat],Tabela_Consulta_de_ACOMPH[Data],BB$3,Tabela_Consulta_de_ACOMPH[Posto],$AP242)</f>
        <v>0</v>
      </c>
      <c r="BC242">
        <f ca="1">SUMIFS(Tabela_Consulta_de_ACOMPH[Vaz_nat],Tabela_Consulta_de_ACOMPH[Data],BC$3,Tabela_Consulta_de_ACOMPH[Posto],$AP242)</f>
        <v>0</v>
      </c>
      <c r="BE242">
        <v>239</v>
      </c>
      <c r="BG242">
        <f ca="1">SUMIFS(Tabela_Consulta_RDH[Column3],Tabela_Consulta_RDH[Column1],BG$3,Tabela_Consulta_RDH[Column2],$BE242)</f>
        <v>0</v>
      </c>
      <c r="BH242">
        <f ca="1">SUMIFS(Tabela_Consulta_RDH[Column3],Tabela_Consulta_RDH[Column1],BH$3,Tabela_Consulta_RDH[Column2],$BE242)</f>
        <v>0</v>
      </c>
      <c r="BI242">
        <f ca="1">SUMIFS(Tabela_Consulta_RDH[Column3],Tabela_Consulta_RDH[Column1],BI$3,Tabela_Consulta_RDH[Column2],$BE242)</f>
        <v>0</v>
      </c>
      <c r="BJ242">
        <f ca="1">SUMIFS(Tabela_Consulta_RDH[Column3],Tabela_Consulta_RDH[Column1],BJ$3,Tabela_Consulta_RDH[Column2],$BE242)</f>
        <v>0</v>
      </c>
      <c r="BK242">
        <f ca="1">SUMIFS(Tabela_Consulta_RDH[Column3],Tabela_Consulta_RDH[Column1],BK$3,Tabela_Consulta_RDH[Column2],$BE242)</f>
        <v>0</v>
      </c>
      <c r="BL242">
        <f ca="1">SUMIFS(Tabela_Consulta_RDH[Column3],Tabela_Consulta_RDH[Column1],BL$3,Tabela_Consulta_RDH[Column2],$BE242)</f>
        <v>0</v>
      </c>
      <c r="BM242">
        <f ca="1">SUMIFS(Tabela_Consulta_RDH[Column3],Tabela_Consulta_RDH[Column1],BM$3,Tabela_Consulta_RDH[Column2],$BE242)</f>
        <v>0</v>
      </c>
      <c r="BN242">
        <f ca="1">SUMIFS(Tabela_Consulta_RDH[Column3],Tabela_Consulta_RDH[Column1],BN$3,Tabela_Consulta_RDH[Column2],$BE242)</f>
        <v>0</v>
      </c>
      <c r="BO242">
        <f ca="1">SUMIFS(Tabela_Consulta_RDH[Column3],Tabela_Consulta_RDH[Column1],BO$3,Tabela_Consulta_RDH[Column2],$BE242)</f>
        <v>0</v>
      </c>
      <c r="BP242">
        <f ca="1">SUMIFS(Tabela_Consulta_RDH[Column3],Tabela_Consulta_RDH[Column1],BP$3,Tabela_Consulta_RDH[Column2],$BE242)</f>
        <v>0</v>
      </c>
      <c r="BQ242">
        <f ca="1">SUMIFS(Tabela_Consulta_RDH[Column3],Tabela_Consulta_RDH[Column1],BQ$3,Tabela_Consulta_RDH[Column2],$BE242)</f>
        <v>0</v>
      </c>
      <c r="BR242">
        <f ca="1">SUMIFS(Tabela_Consulta_RDH[Column3],Tabela_Consulta_RDH[Column1],BR$3,Tabela_Consulta_RDH[Column2],$BE242)</f>
        <v>0</v>
      </c>
    </row>
    <row r="243" spans="35:70" x14ac:dyDescent="0.25">
      <c r="AI243" s="406"/>
      <c r="AN243" s="406"/>
      <c r="AP243">
        <v>240</v>
      </c>
      <c r="AR243">
        <f ca="1">SUMIFS(Tabela_Consulta_de_ACOMPH[Vaz_nat],Tabela_Consulta_de_ACOMPH[Data],AR$3,Tabela_Consulta_de_ACOMPH[Posto],$AP243)</f>
        <v>0</v>
      </c>
      <c r="AS243">
        <f ca="1">SUMIFS(Tabela_Consulta_de_ACOMPH[Vaz_nat],Tabela_Consulta_de_ACOMPH[Data],AS$3,Tabela_Consulta_de_ACOMPH[Posto],$AP243)</f>
        <v>0</v>
      </c>
      <c r="AT243">
        <f ca="1">SUMIFS(Tabela_Consulta_de_ACOMPH[Vaz_nat],Tabela_Consulta_de_ACOMPH[Data],AT$3,Tabela_Consulta_de_ACOMPH[Posto],$AP243)</f>
        <v>0</v>
      </c>
      <c r="AU243">
        <f ca="1">SUMIFS(Tabela_Consulta_de_ACOMPH[Vaz_nat],Tabela_Consulta_de_ACOMPH[Data],AU$3,Tabela_Consulta_de_ACOMPH[Posto],$AP243)</f>
        <v>0</v>
      </c>
      <c r="AV243">
        <f ca="1">SUMIFS(Tabela_Consulta_de_ACOMPH[Vaz_nat],Tabela_Consulta_de_ACOMPH[Data],AV$3,Tabela_Consulta_de_ACOMPH[Posto],$AP243)</f>
        <v>0</v>
      </c>
      <c r="AW243">
        <f ca="1">SUMIFS(Tabela_Consulta_de_ACOMPH[Vaz_nat],Tabela_Consulta_de_ACOMPH[Data],AW$3,Tabela_Consulta_de_ACOMPH[Posto],$AP243)</f>
        <v>0</v>
      </c>
      <c r="AX243">
        <f ca="1">SUMIFS(Tabela_Consulta_de_ACOMPH[Vaz_nat],Tabela_Consulta_de_ACOMPH[Data],AX$3,Tabela_Consulta_de_ACOMPH[Posto],$AP243)</f>
        <v>0</v>
      </c>
      <c r="AY243">
        <f ca="1">SUMIFS(Tabela_Consulta_de_ACOMPH[Vaz_nat],Tabela_Consulta_de_ACOMPH[Data],AY$3,Tabela_Consulta_de_ACOMPH[Posto],$AP243)</f>
        <v>0</v>
      </c>
      <c r="AZ243">
        <f ca="1">SUMIFS(Tabela_Consulta_de_ACOMPH[Vaz_nat],Tabela_Consulta_de_ACOMPH[Data],AZ$3,Tabela_Consulta_de_ACOMPH[Posto],$AP243)</f>
        <v>0</v>
      </c>
      <c r="BA243">
        <f ca="1">SUMIFS(Tabela_Consulta_de_ACOMPH[Vaz_nat],Tabela_Consulta_de_ACOMPH[Data],BA$3,Tabela_Consulta_de_ACOMPH[Posto],$AP243)</f>
        <v>0</v>
      </c>
      <c r="BB243">
        <f ca="1">SUMIFS(Tabela_Consulta_de_ACOMPH[Vaz_nat],Tabela_Consulta_de_ACOMPH[Data],BB$3,Tabela_Consulta_de_ACOMPH[Posto],$AP243)</f>
        <v>0</v>
      </c>
      <c r="BC243">
        <f ca="1">SUMIFS(Tabela_Consulta_de_ACOMPH[Vaz_nat],Tabela_Consulta_de_ACOMPH[Data],BC$3,Tabela_Consulta_de_ACOMPH[Posto],$AP243)</f>
        <v>0</v>
      </c>
      <c r="BE243">
        <v>240</v>
      </c>
      <c r="BG243">
        <f ca="1">SUMIFS(Tabela_Consulta_RDH[Column3],Tabela_Consulta_RDH[Column1],BG$3,Tabela_Consulta_RDH[Column2],$BE243)</f>
        <v>0</v>
      </c>
      <c r="BH243">
        <f ca="1">SUMIFS(Tabela_Consulta_RDH[Column3],Tabela_Consulta_RDH[Column1],BH$3,Tabela_Consulta_RDH[Column2],$BE243)</f>
        <v>0</v>
      </c>
      <c r="BI243">
        <f ca="1">SUMIFS(Tabela_Consulta_RDH[Column3],Tabela_Consulta_RDH[Column1],BI$3,Tabela_Consulta_RDH[Column2],$BE243)</f>
        <v>0</v>
      </c>
      <c r="BJ243">
        <f ca="1">SUMIFS(Tabela_Consulta_RDH[Column3],Tabela_Consulta_RDH[Column1],BJ$3,Tabela_Consulta_RDH[Column2],$BE243)</f>
        <v>0</v>
      </c>
      <c r="BK243">
        <f ca="1">SUMIFS(Tabela_Consulta_RDH[Column3],Tabela_Consulta_RDH[Column1],BK$3,Tabela_Consulta_RDH[Column2],$BE243)</f>
        <v>0</v>
      </c>
      <c r="BL243">
        <f ca="1">SUMIFS(Tabela_Consulta_RDH[Column3],Tabela_Consulta_RDH[Column1],BL$3,Tabela_Consulta_RDH[Column2],$BE243)</f>
        <v>0</v>
      </c>
      <c r="BM243">
        <f ca="1">SUMIFS(Tabela_Consulta_RDH[Column3],Tabela_Consulta_RDH[Column1],BM$3,Tabela_Consulta_RDH[Column2],$BE243)</f>
        <v>0</v>
      </c>
      <c r="BN243">
        <f ca="1">SUMIFS(Tabela_Consulta_RDH[Column3],Tabela_Consulta_RDH[Column1],BN$3,Tabela_Consulta_RDH[Column2],$BE243)</f>
        <v>0</v>
      </c>
      <c r="BO243">
        <f ca="1">SUMIFS(Tabela_Consulta_RDH[Column3],Tabela_Consulta_RDH[Column1],BO$3,Tabela_Consulta_RDH[Column2],$BE243)</f>
        <v>0</v>
      </c>
      <c r="BP243">
        <f ca="1">SUMIFS(Tabela_Consulta_RDH[Column3],Tabela_Consulta_RDH[Column1],BP$3,Tabela_Consulta_RDH[Column2],$BE243)</f>
        <v>0</v>
      </c>
      <c r="BQ243">
        <f ca="1">SUMIFS(Tabela_Consulta_RDH[Column3],Tabela_Consulta_RDH[Column1],BQ$3,Tabela_Consulta_RDH[Column2],$BE243)</f>
        <v>0</v>
      </c>
      <c r="BR243">
        <f ca="1">SUMIFS(Tabela_Consulta_RDH[Column3],Tabela_Consulta_RDH[Column1],BR$3,Tabela_Consulta_RDH[Column2],$BE243)</f>
        <v>0</v>
      </c>
    </row>
    <row r="244" spans="35:70" x14ac:dyDescent="0.25">
      <c r="AI244" s="406"/>
      <c r="AN244" s="406"/>
      <c r="AP244">
        <v>241</v>
      </c>
      <c r="AR244">
        <f ca="1">SUMIFS(Tabela_Consulta_de_ACOMPH[Vaz_nat],Tabela_Consulta_de_ACOMPH[Data],AR$3,Tabela_Consulta_de_ACOMPH[Posto],$AP244)</f>
        <v>0</v>
      </c>
      <c r="AS244">
        <f ca="1">SUMIFS(Tabela_Consulta_de_ACOMPH[Vaz_nat],Tabela_Consulta_de_ACOMPH[Data],AS$3,Tabela_Consulta_de_ACOMPH[Posto],$AP244)</f>
        <v>0</v>
      </c>
      <c r="AT244">
        <f ca="1">SUMIFS(Tabela_Consulta_de_ACOMPH[Vaz_nat],Tabela_Consulta_de_ACOMPH[Data],AT$3,Tabela_Consulta_de_ACOMPH[Posto],$AP244)</f>
        <v>0</v>
      </c>
      <c r="AU244">
        <f ca="1">SUMIFS(Tabela_Consulta_de_ACOMPH[Vaz_nat],Tabela_Consulta_de_ACOMPH[Data],AU$3,Tabela_Consulta_de_ACOMPH[Posto],$AP244)</f>
        <v>0</v>
      </c>
      <c r="AV244">
        <f ca="1">SUMIFS(Tabela_Consulta_de_ACOMPH[Vaz_nat],Tabela_Consulta_de_ACOMPH[Data],AV$3,Tabela_Consulta_de_ACOMPH[Posto],$AP244)</f>
        <v>0</v>
      </c>
      <c r="AW244">
        <f ca="1">SUMIFS(Tabela_Consulta_de_ACOMPH[Vaz_nat],Tabela_Consulta_de_ACOMPH[Data],AW$3,Tabela_Consulta_de_ACOMPH[Posto],$AP244)</f>
        <v>0</v>
      </c>
      <c r="AX244">
        <f ca="1">SUMIFS(Tabela_Consulta_de_ACOMPH[Vaz_nat],Tabela_Consulta_de_ACOMPH[Data],AX$3,Tabela_Consulta_de_ACOMPH[Posto],$AP244)</f>
        <v>0</v>
      </c>
      <c r="AY244">
        <f ca="1">SUMIFS(Tabela_Consulta_de_ACOMPH[Vaz_nat],Tabela_Consulta_de_ACOMPH[Data],AY$3,Tabela_Consulta_de_ACOMPH[Posto],$AP244)</f>
        <v>0</v>
      </c>
      <c r="AZ244">
        <f ca="1">SUMIFS(Tabela_Consulta_de_ACOMPH[Vaz_nat],Tabela_Consulta_de_ACOMPH[Data],AZ$3,Tabela_Consulta_de_ACOMPH[Posto],$AP244)</f>
        <v>0</v>
      </c>
      <c r="BA244">
        <f ca="1">SUMIFS(Tabela_Consulta_de_ACOMPH[Vaz_nat],Tabela_Consulta_de_ACOMPH[Data],BA$3,Tabela_Consulta_de_ACOMPH[Posto],$AP244)</f>
        <v>0</v>
      </c>
      <c r="BB244">
        <f ca="1">SUMIFS(Tabela_Consulta_de_ACOMPH[Vaz_nat],Tabela_Consulta_de_ACOMPH[Data],BB$3,Tabela_Consulta_de_ACOMPH[Posto],$AP244)</f>
        <v>0</v>
      </c>
      <c r="BC244">
        <f ca="1">SUMIFS(Tabela_Consulta_de_ACOMPH[Vaz_nat],Tabela_Consulta_de_ACOMPH[Data],BC$3,Tabela_Consulta_de_ACOMPH[Posto],$AP244)</f>
        <v>0</v>
      </c>
      <c r="BE244">
        <v>241</v>
      </c>
      <c r="BG244">
        <f ca="1">SUMIFS(Tabela_Consulta_RDH[Column3],Tabela_Consulta_RDH[Column1],BG$3,Tabela_Consulta_RDH[Column2],$BE244)</f>
        <v>0</v>
      </c>
      <c r="BH244">
        <f ca="1">SUMIFS(Tabela_Consulta_RDH[Column3],Tabela_Consulta_RDH[Column1],BH$3,Tabela_Consulta_RDH[Column2],$BE244)</f>
        <v>0</v>
      </c>
      <c r="BI244">
        <f ca="1">SUMIFS(Tabela_Consulta_RDH[Column3],Tabela_Consulta_RDH[Column1],BI$3,Tabela_Consulta_RDH[Column2],$BE244)</f>
        <v>0</v>
      </c>
      <c r="BJ244">
        <f ca="1">SUMIFS(Tabela_Consulta_RDH[Column3],Tabela_Consulta_RDH[Column1],BJ$3,Tabela_Consulta_RDH[Column2],$BE244)</f>
        <v>0</v>
      </c>
      <c r="BK244">
        <f ca="1">SUMIFS(Tabela_Consulta_RDH[Column3],Tabela_Consulta_RDH[Column1],BK$3,Tabela_Consulta_RDH[Column2],$BE244)</f>
        <v>0</v>
      </c>
      <c r="BL244">
        <f ca="1">SUMIFS(Tabela_Consulta_RDH[Column3],Tabela_Consulta_RDH[Column1],BL$3,Tabela_Consulta_RDH[Column2],$BE244)</f>
        <v>0</v>
      </c>
      <c r="BM244">
        <f ca="1">SUMIFS(Tabela_Consulta_RDH[Column3],Tabela_Consulta_RDH[Column1],BM$3,Tabela_Consulta_RDH[Column2],$BE244)</f>
        <v>0</v>
      </c>
      <c r="BN244">
        <f ca="1">SUMIFS(Tabela_Consulta_RDH[Column3],Tabela_Consulta_RDH[Column1],BN$3,Tabela_Consulta_RDH[Column2],$BE244)</f>
        <v>0</v>
      </c>
      <c r="BO244">
        <f ca="1">SUMIFS(Tabela_Consulta_RDH[Column3],Tabela_Consulta_RDH[Column1],BO$3,Tabela_Consulta_RDH[Column2],$BE244)</f>
        <v>0</v>
      </c>
      <c r="BP244">
        <f ca="1">SUMIFS(Tabela_Consulta_RDH[Column3],Tabela_Consulta_RDH[Column1],BP$3,Tabela_Consulta_RDH[Column2],$BE244)</f>
        <v>0</v>
      </c>
      <c r="BQ244">
        <f ca="1">SUMIFS(Tabela_Consulta_RDH[Column3],Tabela_Consulta_RDH[Column1],BQ$3,Tabela_Consulta_RDH[Column2],$BE244)</f>
        <v>0</v>
      </c>
      <c r="BR244">
        <f ca="1">SUMIFS(Tabela_Consulta_RDH[Column3],Tabela_Consulta_RDH[Column1],BR$3,Tabela_Consulta_RDH[Column2],$BE244)</f>
        <v>0</v>
      </c>
    </row>
    <row r="245" spans="35:70" x14ac:dyDescent="0.25">
      <c r="AI245" s="406"/>
      <c r="AN245" s="406"/>
      <c r="AP245">
        <v>242</v>
      </c>
      <c r="AR245">
        <f ca="1">SUMIFS(Tabela_Consulta_de_ACOMPH[Vaz_nat],Tabela_Consulta_de_ACOMPH[Data],AR$3,Tabela_Consulta_de_ACOMPH[Posto],$AP245)</f>
        <v>0</v>
      </c>
      <c r="AS245">
        <f ca="1">SUMIFS(Tabela_Consulta_de_ACOMPH[Vaz_nat],Tabela_Consulta_de_ACOMPH[Data],AS$3,Tabela_Consulta_de_ACOMPH[Posto],$AP245)</f>
        <v>0</v>
      </c>
      <c r="AT245">
        <f ca="1">SUMIFS(Tabela_Consulta_de_ACOMPH[Vaz_nat],Tabela_Consulta_de_ACOMPH[Data],AT$3,Tabela_Consulta_de_ACOMPH[Posto],$AP245)</f>
        <v>0</v>
      </c>
      <c r="AU245">
        <f ca="1">SUMIFS(Tabela_Consulta_de_ACOMPH[Vaz_nat],Tabela_Consulta_de_ACOMPH[Data],AU$3,Tabela_Consulta_de_ACOMPH[Posto],$AP245)</f>
        <v>0</v>
      </c>
      <c r="AV245">
        <f ca="1">SUMIFS(Tabela_Consulta_de_ACOMPH[Vaz_nat],Tabela_Consulta_de_ACOMPH[Data],AV$3,Tabela_Consulta_de_ACOMPH[Posto],$AP245)</f>
        <v>0</v>
      </c>
      <c r="AW245">
        <f ca="1">SUMIFS(Tabela_Consulta_de_ACOMPH[Vaz_nat],Tabela_Consulta_de_ACOMPH[Data],AW$3,Tabela_Consulta_de_ACOMPH[Posto],$AP245)</f>
        <v>0</v>
      </c>
      <c r="AX245">
        <f ca="1">SUMIFS(Tabela_Consulta_de_ACOMPH[Vaz_nat],Tabela_Consulta_de_ACOMPH[Data],AX$3,Tabela_Consulta_de_ACOMPH[Posto],$AP245)</f>
        <v>0</v>
      </c>
      <c r="AY245">
        <f ca="1">SUMIFS(Tabela_Consulta_de_ACOMPH[Vaz_nat],Tabela_Consulta_de_ACOMPH[Data],AY$3,Tabela_Consulta_de_ACOMPH[Posto],$AP245)</f>
        <v>0</v>
      </c>
      <c r="AZ245">
        <f ca="1">SUMIFS(Tabela_Consulta_de_ACOMPH[Vaz_nat],Tabela_Consulta_de_ACOMPH[Data],AZ$3,Tabela_Consulta_de_ACOMPH[Posto],$AP245)</f>
        <v>0</v>
      </c>
      <c r="BA245">
        <f ca="1">SUMIFS(Tabela_Consulta_de_ACOMPH[Vaz_nat],Tabela_Consulta_de_ACOMPH[Data],BA$3,Tabela_Consulta_de_ACOMPH[Posto],$AP245)</f>
        <v>0</v>
      </c>
      <c r="BB245">
        <f ca="1">SUMIFS(Tabela_Consulta_de_ACOMPH[Vaz_nat],Tabela_Consulta_de_ACOMPH[Data],BB$3,Tabela_Consulta_de_ACOMPH[Posto],$AP245)</f>
        <v>0</v>
      </c>
      <c r="BC245">
        <f ca="1">SUMIFS(Tabela_Consulta_de_ACOMPH[Vaz_nat],Tabela_Consulta_de_ACOMPH[Data],BC$3,Tabela_Consulta_de_ACOMPH[Posto],$AP245)</f>
        <v>0</v>
      </c>
      <c r="BE245">
        <v>242</v>
      </c>
      <c r="BG245">
        <f ca="1">SUMIFS(Tabela_Consulta_RDH[Column3],Tabela_Consulta_RDH[Column1],BG$3,Tabela_Consulta_RDH[Column2],$BE245)</f>
        <v>0</v>
      </c>
      <c r="BH245">
        <f ca="1">SUMIFS(Tabela_Consulta_RDH[Column3],Tabela_Consulta_RDH[Column1],BH$3,Tabela_Consulta_RDH[Column2],$BE245)</f>
        <v>0</v>
      </c>
      <c r="BI245">
        <f ca="1">SUMIFS(Tabela_Consulta_RDH[Column3],Tabela_Consulta_RDH[Column1],BI$3,Tabela_Consulta_RDH[Column2],$BE245)</f>
        <v>0</v>
      </c>
      <c r="BJ245">
        <f ca="1">SUMIFS(Tabela_Consulta_RDH[Column3],Tabela_Consulta_RDH[Column1],BJ$3,Tabela_Consulta_RDH[Column2],$BE245)</f>
        <v>0</v>
      </c>
      <c r="BK245">
        <f ca="1">SUMIFS(Tabela_Consulta_RDH[Column3],Tabela_Consulta_RDH[Column1],BK$3,Tabela_Consulta_RDH[Column2],$BE245)</f>
        <v>0</v>
      </c>
      <c r="BL245">
        <f ca="1">SUMIFS(Tabela_Consulta_RDH[Column3],Tabela_Consulta_RDH[Column1],BL$3,Tabela_Consulta_RDH[Column2],$BE245)</f>
        <v>0</v>
      </c>
      <c r="BM245">
        <f ca="1">SUMIFS(Tabela_Consulta_RDH[Column3],Tabela_Consulta_RDH[Column1],BM$3,Tabela_Consulta_RDH[Column2],$BE245)</f>
        <v>0</v>
      </c>
      <c r="BN245">
        <f ca="1">SUMIFS(Tabela_Consulta_RDH[Column3],Tabela_Consulta_RDH[Column1],BN$3,Tabela_Consulta_RDH[Column2],$BE245)</f>
        <v>0</v>
      </c>
      <c r="BO245">
        <f ca="1">SUMIFS(Tabela_Consulta_RDH[Column3],Tabela_Consulta_RDH[Column1],BO$3,Tabela_Consulta_RDH[Column2],$BE245)</f>
        <v>0</v>
      </c>
      <c r="BP245">
        <f ca="1">SUMIFS(Tabela_Consulta_RDH[Column3],Tabela_Consulta_RDH[Column1],BP$3,Tabela_Consulta_RDH[Column2],$BE245)</f>
        <v>0</v>
      </c>
      <c r="BQ245">
        <f ca="1">SUMIFS(Tabela_Consulta_RDH[Column3],Tabela_Consulta_RDH[Column1],BQ$3,Tabela_Consulta_RDH[Column2],$BE245)</f>
        <v>0</v>
      </c>
      <c r="BR245">
        <f ca="1">SUMIFS(Tabela_Consulta_RDH[Column3],Tabela_Consulta_RDH[Column1],BR$3,Tabela_Consulta_RDH[Column2],$BE245)</f>
        <v>0</v>
      </c>
    </row>
    <row r="246" spans="35:70" x14ac:dyDescent="0.25">
      <c r="AI246" s="406"/>
      <c r="AN246" s="406"/>
      <c r="AP246">
        <v>243</v>
      </c>
      <c r="AR246">
        <f ca="1">SUMIFS(Tabela_Consulta_de_ACOMPH[Vaz_nat],Tabela_Consulta_de_ACOMPH[Data],AR$3,Tabela_Consulta_de_ACOMPH[Posto],$AP246)</f>
        <v>0</v>
      </c>
      <c r="AS246">
        <f ca="1">SUMIFS(Tabela_Consulta_de_ACOMPH[Vaz_nat],Tabela_Consulta_de_ACOMPH[Data],AS$3,Tabela_Consulta_de_ACOMPH[Posto],$AP246)</f>
        <v>0</v>
      </c>
      <c r="AT246">
        <f ca="1">SUMIFS(Tabela_Consulta_de_ACOMPH[Vaz_nat],Tabela_Consulta_de_ACOMPH[Data],AT$3,Tabela_Consulta_de_ACOMPH[Posto],$AP246)</f>
        <v>0</v>
      </c>
      <c r="AU246">
        <f ca="1">SUMIFS(Tabela_Consulta_de_ACOMPH[Vaz_nat],Tabela_Consulta_de_ACOMPH[Data],AU$3,Tabela_Consulta_de_ACOMPH[Posto],$AP246)</f>
        <v>0</v>
      </c>
      <c r="AV246">
        <f ca="1">SUMIFS(Tabela_Consulta_de_ACOMPH[Vaz_nat],Tabela_Consulta_de_ACOMPH[Data],AV$3,Tabela_Consulta_de_ACOMPH[Posto],$AP246)</f>
        <v>0</v>
      </c>
      <c r="AW246">
        <f ca="1">SUMIFS(Tabela_Consulta_de_ACOMPH[Vaz_nat],Tabela_Consulta_de_ACOMPH[Data],AW$3,Tabela_Consulta_de_ACOMPH[Posto],$AP246)</f>
        <v>0</v>
      </c>
      <c r="AX246">
        <f ca="1">SUMIFS(Tabela_Consulta_de_ACOMPH[Vaz_nat],Tabela_Consulta_de_ACOMPH[Data],AX$3,Tabela_Consulta_de_ACOMPH[Posto],$AP246)</f>
        <v>0</v>
      </c>
      <c r="AY246">
        <f ca="1">SUMIFS(Tabela_Consulta_de_ACOMPH[Vaz_nat],Tabela_Consulta_de_ACOMPH[Data],AY$3,Tabela_Consulta_de_ACOMPH[Posto],$AP246)</f>
        <v>0</v>
      </c>
      <c r="AZ246">
        <f ca="1">SUMIFS(Tabela_Consulta_de_ACOMPH[Vaz_nat],Tabela_Consulta_de_ACOMPH[Data],AZ$3,Tabela_Consulta_de_ACOMPH[Posto],$AP246)</f>
        <v>0</v>
      </c>
      <c r="BA246">
        <f ca="1">SUMIFS(Tabela_Consulta_de_ACOMPH[Vaz_nat],Tabela_Consulta_de_ACOMPH[Data],BA$3,Tabela_Consulta_de_ACOMPH[Posto],$AP246)</f>
        <v>0</v>
      </c>
      <c r="BB246">
        <f ca="1">SUMIFS(Tabela_Consulta_de_ACOMPH[Vaz_nat],Tabela_Consulta_de_ACOMPH[Data],BB$3,Tabela_Consulta_de_ACOMPH[Posto],$AP246)</f>
        <v>0</v>
      </c>
      <c r="BC246">
        <f ca="1">SUMIFS(Tabela_Consulta_de_ACOMPH[Vaz_nat],Tabela_Consulta_de_ACOMPH[Data],BC$3,Tabela_Consulta_de_ACOMPH[Posto],$AP246)</f>
        <v>0</v>
      </c>
      <c r="BE246">
        <v>243</v>
      </c>
      <c r="BG246">
        <f ca="1">SUMIFS(Tabela_Consulta_RDH[Column3],Tabela_Consulta_RDH[Column1],BG$3,Tabela_Consulta_RDH[Column2],$BE246)</f>
        <v>0</v>
      </c>
      <c r="BH246">
        <f ca="1">SUMIFS(Tabela_Consulta_RDH[Column3],Tabela_Consulta_RDH[Column1],BH$3,Tabela_Consulta_RDH[Column2],$BE246)</f>
        <v>0</v>
      </c>
      <c r="BI246">
        <f ca="1">SUMIFS(Tabela_Consulta_RDH[Column3],Tabela_Consulta_RDH[Column1],BI$3,Tabela_Consulta_RDH[Column2],$BE246)</f>
        <v>0</v>
      </c>
      <c r="BJ246">
        <f ca="1">SUMIFS(Tabela_Consulta_RDH[Column3],Tabela_Consulta_RDH[Column1],BJ$3,Tabela_Consulta_RDH[Column2],$BE246)</f>
        <v>0</v>
      </c>
      <c r="BK246">
        <f ca="1">SUMIFS(Tabela_Consulta_RDH[Column3],Tabela_Consulta_RDH[Column1],BK$3,Tabela_Consulta_RDH[Column2],$BE246)</f>
        <v>0</v>
      </c>
      <c r="BL246">
        <f ca="1">SUMIFS(Tabela_Consulta_RDH[Column3],Tabela_Consulta_RDH[Column1],BL$3,Tabela_Consulta_RDH[Column2],$BE246)</f>
        <v>0</v>
      </c>
      <c r="BM246">
        <f ca="1">SUMIFS(Tabela_Consulta_RDH[Column3],Tabela_Consulta_RDH[Column1],BM$3,Tabela_Consulta_RDH[Column2],$BE246)</f>
        <v>0</v>
      </c>
      <c r="BN246">
        <f ca="1">SUMIFS(Tabela_Consulta_RDH[Column3],Tabela_Consulta_RDH[Column1],BN$3,Tabela_Consulta_RDH[Column2],$BE246)</f>
        <v>0</v>
      </c>
      <c r="BO246">
        <f ca="1">SUMIFS(Tabela_Consulta_RDH[Column3],Tabela_Consulta_RDH[Column1],BO$3,Tabela_Consulta_RDH[Column2],$BE246)</f>
        <v>0</v>
      </c>
      <c r="BP246">
        <f ca="1">SUMIFS(Tabela_Consulta_RDH[Column3],Tabela_Consulta_RDH[Column1],BP$3,Tabela_Consulta_RDH[Column2],$BE246)</f>
        <v>0</v>
      </c>
      <c r="BQ246">
        <f ca="1">SUMIFS(Tabela_Consulta_RDH[Column3],Tabela_Consulta_RDH[Column1],BQ$3,Tabela_Consulta_RDH[Column2],$BE246)</f>
        <v>0</v>
      </c>
      <c r="BR246">
        <f ca="1">SUMIFS(Tabela_Consulta_RDH[Column3],Tabela_Consulta_RDH[Column1],BR$3,Tabela_Consulta_RDH[Column2],$BE246)</f>
        <v>0</v>
      </c>
    </row>
    <row r="247" spans="35:70" x14ac:dyDescent="0.25">
      <c r="AI247" s="406"/>
      <c r="AN247" s="406"/>
      <c r="AP247">
        <v>244</v>
      </c>
      <c r="AR247">
        <f ca="1">SUMIFS(Tabela_Consulta_de_ACOMPH[Vaz_nat],Tabela_Consulta_de_ACOMPH[Data],AR$3,Tabela_Consulta_de_ACOMPH[Posto],$AP247)</f>
        <v>0</v>
      </c>
      <c r="AS247">
        <f ca="1">SUMIFS(Tabela_Consulta_de_ACOMPH[Vaz_nat],Tabela_Consulta_de_ACOMPH[Data],AS$3,Tabela_Consulta_de_ACOMPH[Posto],$AP247)</f>
        <v>0</v>
      </c>
      <c r="AT247">
        <f ca="1">SUMIFS(Tabela_Consulta_de_ACOMPH[Vaz_nat],Tabela_Consulta_de_ACOMPH[Data],AT$3,Tabela_Consulta_de_ACOMPH[Posto],$AP247)</f>
        <v>0</v>
      </c>
      <c r="AU247">
        <f ca="1">SUMIFS(Tabela_Consulta_de_ACOMPH[Vaz_nat],Tabela_Consulta_de_ACOMPH[Data],AU$3,Tabela_Consulta_de_ACOMPH[Posto],$AP247)</f>
        <v>0</v>
      </c>
      <c r="AV247">
        <f ca="1">SUMIFS(Tabela_Consulta_de_ACOMPH[Vaz_nat],Tabela_Consulta_de_ACOMPH[Data],AV$3,Tabela_Consulta_de_ACOMPH[Posto],$AP247)</f>
        <v>0</v>
      </c>
      <c r="AW247">
        <f ca="1">SUMIFS(Tabela_Consulta_de_ACOMPH[Vaz_nat],Tabela_Consulta_de_ACOMPH[Data],AW$3,Tabela_Consulta_de_ACOMPH[Posto],$AP247)</f>
        <v>0</v>
      </c>
      <c r="AX247">
        <f ca="1">SUMIFS(Tabela_Consulta_de_ACOMPH[Vaz_nat],Tabela_Consulta_de_ACOMPH[Data],AX$3,Tabela_Consulta_de_ACOMPH[Posto],$AP247)</f>
        <v>0</v>
      </c>
      <c r="AY247">
        <f ca="1">SUMIFS(Tabela_Consulta_de_ACOMPH[Vaz_nat],Tabela_Consulta_de_ACOMPH[Data],AY$3,Tabela_Consulta_de_ACOMPH[Posto],$AP247)</f>
        <v>0</v>
      </c>
      <c r="AZ247">
        <f ca="1">SUMIFS(Tabela_Consulta_de_ACOMPH[Vaz_nat],Tabela_Consulta_de_ACOMPH[Data],AZ$3,Tabela_Consulta_de_ACOMPH[Posto],$AP247)</f>
        <v>0</v>
      </c>
      <c r="BA247">
        <f ca="1">SUMIFS(Tabela_Consulta_de_ACOMPH[Vaz_nat],Tabela_Consulta_de_ACOMPH[Data],BA$3,Tabela_Consulta_de_ACOMPH[Posto],$AP247)</f>
        <v>0</v>
      </c>
      <c r="BB247">
        <f ca="1">SUMIFS(Tabela_Consulta_de_ACOMPH[Vaz_nat],Tabela_Consulta_de_ACOMPH[Data],BB$3,Tabela_Consulta_de_ACOMPH[Posto],$AP247)</f>
        <v>0</v>
      </c>
      <c r="BC247">
        <f ca="1">SUMIFS(Tabela_Consulta_de_ACOMPH[Vaz_nat],Tabela_Consulta_de_ACOMPH[Data],BC$3,Tabela_Consulta_de_ACOMPH[Posto],$AP247)</f>
        <v>0</v>
      </c>
      <c r="BE247">
        <v>244</v>
      </c>
      <c r="BG247">
        <f ca="1">SUMIFS(Tabela_Consulta_RDH[Column3],Tabela_Consulta_RDH[Column1],BG$3,Tabela_Consulta_RDH[Column2],$BE247)</f>
        <v>0</v>
      </c>
      <c r="BH247">
        <f ca="1">SUMIFS(Tabela_Consulta_RDH[Column3],Tabela_Consulta_RDH[Column1],BH$3,Tabela_Consulta_RDH[Column2],$BE247)</f>
        <v>0</v>
      </c>
      <c r="BI247">
        <f ca="1">SUMIFS(Tabela_Consulta_RDH[Column3],Tabela_Consulta_RDH[Column1],BI$3,Tabela_Consulta_RDH[Column2],$BE247)</f>
        <v>0</v>
      </c>
      <c r="BJ247">
        <f ca="1">SUMIFS(Tabela_Consulta_RDH[Column3],Tabela_Consulta_RDH[Column1],BJ$3,Tabela_Consulta_RDH[Column2],$BE247)</f>
        <v>0</v>
      </c>
      <c r="BK247">
        <f ca="1">SUMIFS(Tabela_Consulta_RDH[Column3],Tabela_Consulta_RDH[Column1],BK$3,Tabela_Consulta_RDH[Column2],$BE247)</f>
        <v>0</v>
      </c>
      <c r="BL247">
        <f ca="1">SUMIFS(Tabela_Consulta_RDH[Column3],Tabela_Consulta_RDH[Column1],BL$3,Tabela_Consulta_RDH[Column2],$BE247)</f>
        <v>0</v>
      </c>
      <c r="BM247">
        <f ca="1">SUMIFS(Tabela_Consulta_RDH[Column3],Tabela_Consulta_RDH[Column1],BM$3,Tabela_Consulta_RDH[Column2],$BE247)</f>
        <v>0</v>
      </c>
      <c r="BN247">
        <f ca="1">SUMIFS(Tabela_Consulta_RDH[Column3],Tabela_Consulta_RDH[Column1],BN$3,Tabela_Consulta_RDH[Column2],$BE247)</f>
        <v>0</v>
      </c>
      <c r="BO247">
        <f ca="1">SUMIFS(Tabela_Consulta_RDH[Column3],Tabela_Consulta_RDH[Column1],BO$3,Tabela_Consulta_RDH[Column2],$BE247)</f>
        <v>0</v>
      </c>
      <c r="BP247">
        <f ca="1">SUMIFS(Tabela_Consulta_RDH[Column3],Tabela_Consulta_RDH[Column1],BP$3,Tabela_Consulta_RDH[Column2],$BE247)</f>
        <v>0</v>
      </c>
      <c r="BQ247">
        <f ca="1">SUMIFS(Tabela_Consulta_RDH[Column3],Tabela_Consulta_RDH[Column1],BQ$3,Tabela_Consulta_RDH[Column2],$BE247)</f>
        <v>0</v>
      </c>
      <c r="BR247">
        <f ca="1">SUMIFS(Tabela_Consulta_RDH[Column3],Tabela_Consulta_RDH[Column1],BR$3,Tabela_Consulta_RDH[Column2],$BE247)</f>
        <v>0</v>
      </c>
    </row>
    <row r="248" spans="35:70" x14ac:dyDescent="0.25">
      <c r="AI248" s="406"/>
      <c r="AN248" s="406"/>
      <c r="AP248">
        <v>245</v>
      </c>
      <c r="AR248">
        <f ca="1">SUMIFS(Tabela_Consulta_de_ACOMPH[Vaz_nat],Tabela_Consulta_de_ACOMPH[Data],AR$3,Tabela_Consulta_de_ACOMPH[Posto],$AP248)</f>
        <v>0</v>
      </c>
      <c r="AS248">
        <f ca="1">SUMIFS(Tabela_Consulta_de_ACOMPH[Vaz_nat],Tabela_Consulta_de_ACOMPH[Data],AS$3,Tabela_Consulta_de_ACOMPH[Posto],$AP248)</f>
        <v>0</v>
      </c>
      <c r="AT248">
        <f ca="1">SUMIFS(Tabela_Consulta_de_ACOMPH[Vaz_nat],Tabela_Consulta_de_ACOMPH[Data],AT$3,Tabela_Consulta_de_ACOMPH[Posto],$AP248)</f>
        <v>0</v>
      </c>
      <c r="AU248">
        <f ca="1">SUMIFS(Tabela_Consulta_de_ACOMPH[Vaz_nat],Tabela_Consulta_de_ACOMPH[Data],AU$3,Tabela_Consulta_de_ACOMPH[Posto],$AP248)</f>
        <v>0</v>
      </c>
      <c r="AV248">
        <f ca="1">SUMIFS(Tabela_Consulta_de_ACOMPH[Vaz_nat],Tabela_Consulta_de_ACOMPH[Data],AV$3,Tabela_Consulta_de_ACOMPH[Posto],$AP248)</f>
        <v>0</v>
      </c>
      <c r="AW248">
        <f ca="1">SUMIFS(Tabela_Consulta_de_ACOMPH[Vaz_nat],Tabela_Consulta_de_ACOMPH[Data],AW$3,Tabela_Consulta_de_ACOMPH[Posto],$AP248)</f>
        <v>0</v>
      </c>
      <c r="AX248">
        <f ca="1">SUMIFS(Tabela_Consulta_de_ACOMPH[Vaz_nat],Tabela_Consulta_de_ACOMPH[Data],AX$3,Tabela_Consulta_de_ACOMPH[Posto],$AP248)</f>
        <v>0</v>
      </c>
      <c r="AY248">
        <f ca="1">SUMIFS(Tabela_Consulta_de_ACOMPH[Vaz_nat],Tabela_Consulta_de_ACOMPH[Data],AY$3,Tabela_Consulta_de_ACOMPH[Posto],$AP248)</f>
        <v>0</v>
      </c>
      <c r="AZ248">
        <f ca="1">SUMIFS(Tabela_Consulta_de_ACOMPH[Vaz_nat],Tabela_Consulta_de_ACOMPH[Data],AZ$3,Tabela_Consulta_de_ACOMPH[Posto],$AP248)</f>
        <v>0</v>
      </c>
      <c r="BA248">
        <f ca="1">SUMIFS(Tabela_Consulta_de_ACOMPH[Vaz_nat],Tabela_Consulta_de_ACOMPH[Data],BA$3,Tabela_Consulta_de_ACOMPH[Posto],$AP248)</f>
        <v>0</v>
      </c>
      <c r="BB248">
        <f ca="1">SUMIFS(Tabela_Consulta_de_ACOMPH[Vaz_nat],Tabela_Consulta_de_ACOMPH[Data],BB$3,Tabela_Consulta_de_ACOMPH[Posto],$AP248)</f>
        <v>0</v>
      </c>
      <c r="BC248">
        <f ca="1">SUMIFS(Tabela_Consulta_de_ACOMPH[Vaz_nat],Tabela_Consulta_de_ACOMPH[Data],BC$3,Tabela_Consulta_de_ACOMPH[Posto],$AP248)</f>
        <v>0</v>
      </c>
      <c r="BE248">
        <v>245</v>
      </c>
      <c r="BG248">
        <f ca="1">SUMIFS(Tabela_Consulta_RDH[Column3],Tabela_Consulta_RDH[Column1],BG$3,Tabela_Consulta_RDH[Column2],$BE248)</f>
        <v>0</v>
      </c>
      <c r="BH248">
        <f ca="1">SUMIFS(Tabela_Consulta_RDH[Column3],Tabela_Consulta_RDH[Column1],BH$3,Tabela_Consulta_RDH[Column2],$BE248)</f>
        <v>0</v>
      </c>
      <c r="BI248">
        <f ca="1">SUMIFS(Tabela_Consulta_RDH[Column3],Tabela_Consulta_RDH[Column1],BI$3,Tabela_Consulta_RDH[Column2],$BE248)</f>
        <v>0</v>
      </c>
      <c r="BJ248">
        <f ca="1">SUMIFS(Tabela_Consulta_RDH[Column3],Tabela_Consulta_RDH[Column1],BJ$3,Tabela_Consulta_RDH[Column2],$BE248)</f>
        <v>0</v>
      </c>
      <c r="BK248">
        <f ca="1">SUMIFS(Tabela_Consulta_RDH[Column3],Tabela_Consulta_RDH[Column1],BK$3,Tabela_Consulta_RDH[Column2],$BE248)</f>
        <v>0</v>
      </c>
      <c r="BL248">
        <f ca="1">SUMIFS(Tabela_Consulta_RDH[Column3],Tabela_Consulta_RDH[Column1],BL$3,Tabela_Consulta_RDH[Column2],$BE248)</f>
        <v>0</v>
      </c>
      <c r="BM248">
        <f ca="1">SUMIFS(Tabela_Consulta_RDH[Column3],Tabela_Consulta_RDH[Column1],BM$3,Tabela_Consulta_RDH[Column2],$BE248)</f>
        <v>0</v>
      </c>
      <c r="BN248">
        <f ca="1">SUMIFS(Tabela_Consulta_RDH[Column3],Tabela_Consulta_RDH[Column1],BN$3,Tabela_Consulta_RDH[Column2],$BE248)</f>
        <v>0</v>
      </c>
      <c r="BO248">
        <f ca="1">SUMIFS(Tabela_Consulta_RDH[Column3],Tabela_Consulta_RDH[Column1],BO$3,Tabela_Consulta_RDH[Column2],$BE248)</f>
        <v>0</v>
      </c>
      <c r="BP248">
        <f ca="1">SUMIFS(Tabela_Consulta_RDH[Column3],Tabela_Consulta_RDH[Column1],BP$3,Tabela_Consulta_RDH[Column2],$BE248)</f>
        <v>0</v>
      </c>
      <c r="BQ248">
        <f ca="1">SUMIFS(Tabela_Consulta_RDH[Column3],Tabela_Consulta_RDH[Column1],BQ$3,Tabela_Consulta_RDH[Column2],$BE248)</f>
        <v>0</v>
      </c>
      <c r="BR248">
        <f ca="1">SUMIFS(Tabela_Consulta_RDH[Column3],Tabela_Consulta_RDH[Column1],BR$3,Tabela_Consulta_RDH[Column2],$BE248)</f>
        <v>0</v>
      </c>
    </row>
    <row r="249" spans="35:70" x14ac:dyDescent="0.25">
      <c r="AI249" s="406"/>
      <c r="AN249" s="406"/>
      <c r="AP249">
        <v>246</v>
      </c>
      <c r="AR249">
        <f ca="1">SUMIFS(Tabela_Consulta_de_ACOMPH[Vaz_nat],Tabela_Consulta_de_ACOMPH[Data],AR$3,Tabela_Consulta_de_ACOMPH[Posto],$AP249)</f>
        <v>0</v>
      </c>
      <c r="AS249">
        <f ca="1">SUMIFS(Tabela_Consulta_de_ACOMPH[Vaz_nat],Tabela_Consulta_de_ACOMPH[Data],AS$3,Tabela_Consulta_de_ACOMPH[Posto],$AP249)</f>
        <v>0</v>
      </c>
      <c r="AT249">
        <f ca="1">SUMIFS(Tabela_Consulta_de_ACOMPH[Vaz_nat],Tabela_Consulta_de_ACOMPH[Data],AT$3,Tabela_Consulta_de_ACOMPH[Posto],$AP249)</f>
        <v>0</v>
      </c>
      <c r="AU249">
        <f ca="1">SUMIFS(Tabela_Consulta_de_ACOMPH[Vaz_nat],Tabela_Consulta_de_ACOMPH[Data],AU$3,Tabela_Consulta_de_ACOMPH[Posto],$AP249)</f>
        <v>0</v>
      </c>
      <c r="AV249">
        <f ca="1">SUMIFS(Tabela_Consulta_de_ACOMPH[Vaz_nat],Tabela_Consulta_de_ACOMPH[Data],AV$3,Tabela_Consulta_de_ACOMPH[Posto],$AP249)</f>
        <v>0</v>
      </c>
      <c r="AW249">
        <f ca="1">SUMIFS(Tabela_Consulta_de_ACOMPH[Vaz_nat],Tabela_Consulta_de_ACOMPH[Data],AW$3,Tabela_Consulta_de_ACOMPH[Posto],$AP249)</f>
        <v>0</v>
      </c>
      <c r="AX249">
        <f ca="1">SUMIFS(Tabela_Consulta_de_ACOMPH[Vaz_nat],Tabela_Consulta_de_ACOMPH[Data],AX$3,Tabela_Consulta_de_ACOMPH[Posto],$AP249)</f>
        <v>0</v>
      </c>
      <c r="AY249">
        <f ca="1">SUMIFS(Tabela_Consulta_de_ACOMPH[Vaz_nat],Tabela_Consulta_de_ACOMPH[Data],AY$3,Tabela_Consulta_de_ACOMPH[Posto],$AP249)</f>
        <v>0</v>
      </c>
      <c r="AZ249">
        <f ca="1">SUMIFS(Tabela_Consulta_de_ACOMPH[Vaz_nat],Tabela_Consulta_de_ACOMPH[Data],AZ$3,Tabela_Consulta_de_ACOMPH[Posto],$AP249)</f>
        <v>0</v>
      </c>
      <c r="BA249">
        <f ca="1">SUMIFS(Tabela_Consulta_de_ACOMPH[Vaz_nat],Tabela_Consulta_de_ACOMPH[Data],BA$3,Tabela_Consulta_de_ACOMPH[Posto],$AP249)</f>
        <v>0</v>
      </c>
      <c r="BB249">
        <f ca="1">SUMIFS(Tabela_Consulta_de_ACOMPH[Vaz_nat],Tabela_Consulta_de_ACOMPH[Data],BB$3,Tabela_Consulta_de_ACOMPH[Posto],$AP249)</f>
        <v>0</v>
      </c>
      <c r="BC249">
        <f ca="1">SUMIFS(Tabela_Consulta_de_ACOMPH[Vaz_nat],Tabela_Consulta_de_ACOMPH[Data],BC$3,Tabela_Consulta_de_ACOMPH[Posto],$AP249)</f>
        <v>0</v>
      </c>
      <c r="BE249">
        <v>246</v>
      </c>
      <c r="BG249">
        <f ca="1">SUMIFS(Tabela_Consulta_RDH[Column3],Tabela_Consulta_RDH[Column1],BG$3,Tabela_Consulta_RDH[Column2],$BE249)</f>
        <v>0</v>
      </c>
      <c r="BH249">
        <f ca="1">SUMIFS(Tabela_Consulta_RDH[Column3],Tabela_Consulta_RDH[Column1],BH$3,Tabela_Consulta_RDH[Column2],$BE249)</f>
        <v>0</v>
      </c>
      <c r="BI249">
        <f ca="1">SUMIFS(Tabela_Consulta_RDH[Column3],Tabela_Consulta_RDH[Column1],BI$3,Tabela_Consulta_RDH[Column2],$BE249)</f>
        <v>0</v>
      </c>
      <c r="BJ249">
        <f ca="1">SUMIFS(Tabela_Consulta_RDH[Column3],Tabela_Consulta_RDH[Column1],BJ$3,Tabela_Consulta_RDH[Column2],$BE249)</f>
        <v>0</v>
      </c>
      <c r="BK249">
        <f ca="1">SUMIFS(Tabela_Consulta_RDH[Column3],Tabela_Consulta_RDH[Column1],BK$3,Tabela_Consulta_RDH[Column2],$BE249)</f>
        <v>0</v>
      </c>
      <c r="BL249">
        <f ca="1">SUMIFS(Tabela_Consulta_RDH[Column3],Tabela_Consulta_RDH[Column1],BL$3,Tabela_Consulta_RDH[Column2],$BE249)</f>
        <v>0</v>
      </c>
      <c r="BM249">
        <f ca="1">SUMIFS(Tabela_Consulta_RDH[Column3],Tabela_Consulta_RDH[Column1],BM$3,Tabela_Consulta_RDH[Column2],$BE249)</f>
        <v>0</v>
      </c>
      <c r="BN249">
        <f ca="1">SUMIFS(Tabela_Consulta_RDH[Column3],Tabela_Consulta_RDH[Column1],BN$3,Tabela_Consulta_RDH[Column2],$BE249)</f>
        <v>0</v>
      </c>
      <c r="BO249">
        <f ca="1">SUMIFS(Tabela_Consulta_RDH[Column3],Tabela_Consulta_RDH[Column1],BO$3,Tabela_Consulta_RDH[Column2],$BE249)</f>
        <v>0</v>
      </c>
      <c r="BP249">
        <f ca="1">SUMIFS(Tabela_Consulta_RDH[Column3],Tabela_Consulta_RDH[Column1],BP$3,Tabela_Consulta_RDH[Column2],$BE249)</f>
        <v>0</v>
      </c>
      <c r="BQ249">
        <f ca="1">SUMIFS(Tabela_Consulta_RDH[Column3],Tabela_Consulta_RDH[Column1],BQ$3,Tabela_Consulta_RDH[Column2],$BE249)</f>
        <v>0</v>
      </c>
      <c r="BR249">
        <f ca="1">SUMIFS(Tabela_Consulta_RDH[Column3],Tabela_Consulta_RDH[Column1],BR$3,Tabela_Consulta_RDH[Column2],$BE249)</f>
        <v>0</v>
      </c>
    </row>
    <row r="250" spans="35:70" x14ac:dyDescent="0.25">
      <c r="AI250" s="406"/>
      <c r="AN250" s="406"/>
      <c r="AP250">
        <v>247</v>
      </c>
      <c r="AR250">
        <f ca="1">SUMIFS(Tabela_Consulta_de_ACOMPH[Vaz_nat],Tabela_Consulta_de_ACOMPH[Data],AR$3,Tabela_Consulta_de_ACOMPH[Posto],$AP250)</f>
        <v>0</v>
      </c>
      <c r="AS250">
        <f ca="1">SUMIFS(Tabela_Consulta_de_ACOMPH[Vaz_nat],Tabela_Consulta_de_ACOMPH[Data],AS$3,Tabela_Consulta_de_ACOMPH[Posto],$AP250)</f>
        <v>0</v>
      </c>
      <c r="AT250">
        <f ca="1">SUMIFS(Tabela_Consulta_de_ACOMPH[Vaz_nat],Tabela_Consulta_de_ACOMPH[Data],AT$3,Tabela_Consulta_de_ACOMPH[Posto],$AP250)</f>
        <v>0</v>
      </c>
      <c r="AU250">
        <f ca="1">SUMIFS(Tabela_Consulta_de_ACOMPH[Vaz_nat],Tabela_Consulta_de_ACOMPH[Data],AU$3,Tabela_Consulta_de_ACOMPH[Posto],$AP250)</f>
        <v>0</v>
      </c>
      <c r="AV250">
        <f ca="1">SUMIFS(Tabela_Consulta_de_ACOMPH[Vaz_nat],Tabela_Consulta_de_ACOMPH[Data],AV$3,Tabela_Consulta_de_ACOMPH[Posto],$AP250)</f>
        <v>0</v>
      </c>
      <c r="AW250">
        <f ca="1">SUMIFS(Tabela_Consulta_de_ACOMPH[Vaz_nat],Tabela_Consulta_de_ACOMPH[Data],AW$3,Tabela_Consulta_de_ACOMPH[Posto],$AP250)</f>
        <v>0</v>
      </c>
      <c r="AX250">
        <f ca="1">SUMIFS(Tabela_Consulta_de_ACOMPH[Vaz_nat],Tabela_Consulta_de_ACOMPH[Data],AX$3,Tabela_Consulta_de_ACOMPH[Posto],$AP250)</f>
        <v>0</v>
      </c>
      <c r="AY250">
        <f ca="1">SUMIFS(Tabela_Consulta_de_ACOMPH[Vaz_nat],Tabela_Consulta_de_ACOMPH[Data],AY$3,Tabela_Consulta_de_ACOMPH[Posto],$AP250)</f>
        <v>0</v>
      </c>
      <c r="AZ250">
        <f ca="1">SUMIFS(Tabela_Consulta_de_ACOMPH[Vaz_nat],Tabela_Consulta_de_ACOMPH[Data],AZ$3,Tabela_Consulta_de_ACOMPH[Posto],$AP250)</f>
        <v>0</v>
      </c>
      <c r="BA250">
        <f ca="1">SUMIFS(Tabela_Consulta_de_ACOMPH[Vaz_nat],Tabela_Consulta_de_ACOMPH[Data],BA$3,Tabela_Consulta_de_ACOMPH[Posto],$AP250)</f>
        <v>0</v>
      </c>
      <c r="BB250">
        <f ca="1">SUMIFS(Tabela_Consulta_de_ACOMPH[Vaz_nat],Tabela_Consulta_de_ACOMPH[Data],BB$3,Tabela_Consulta_de_ACOMPH[Posto],$AP250)</f>
        <v>0</v>
      </c>
      <c r="BC250">
        <f ca="1">SUMIFS(Tabela_Consulta_de_ACOMPH[Vaz_nat],Tabela_Consulta_de_ACOMPH[Data],BC$3,Tabela_Consulta_de_ACOMPH[Posto],$AP250)</f>
        <v>0</v>
      </c>
      <c r="BE250">
        <v>247</v>
      </c>
      <c r="BG250">
        <f ca="1">SUMIFS(Tabela_Consulta_RDH[Column3],Tabela_Consulta_RDH[Column1],BG$3,Tabela_Consulta_RDH[Column2],$BE250)</f>
        <v>0</v>
      </c>
      <c r="BH250">
        <f ca="1">SUMIFS(Tabela_Consulta_RDH[Column3],Tabela_Consulta_RDH[Column1],BH$3,Tabela_Consulta_RDH[Column2],$BE250)</f>
        <v>0</v>
      </c>
      <c r="BI250">
        <f ca="1">SUMIFS(Tabela_Consulta_RDH[Column3],Tabela_Consulta_RDH[Column1],BI$3,Tabela_Consulta_RDH[Column2],$BE250)</f>
        <v>0</v>
      </c>
      <c r="BJ250">
        <f ca="1">SUMIFS(Tabela_Consulta_RDH[Column3],Tabela_Consulta_RDH[Column1],BJ$3,Tabela_Consulta_RDH[Column2],$BE250)</f>
        <v>0</v>
      </c>
      <c r="BK250">
        <f ca="1">SUMIFS(Tabela_Consulta_RDH[Column3],Tabela_Consulta_RDH[Column1],BK$3,Tabela_Consulta_RDH[Column2],$BE250)</f>
        <v>0</v>
      </c>
      <c r="BL250">
        <f ca="1">SUMIFS(Tabela_Consulta_RDH[Column3],Tabela_Consulta_RDH[Column1],BL$3,Tabela_Consulta_RDH[Column2],$BE250)</f>
        <v>0</v>
      </c>
      <c r="BM250">
        <f ca="1">SUMIFS(Tabela_Consulta_RDH[Column3],Tabela_Consulta_RDH[Column1],BM$3,Tabela_Consulta_RDH[Column2],$BE250)</f>
        <v>0</v>
      </c>
      <c r="BN250">
        <f ca="1">SUMIFS(Tabela_Consulta_RDH[Column3],Tabela_Consulta_RDH[Column1],BN$3,Tabela_Consulta_RDH[Column2],$BE250)</f>
        <v>0</v>
      </c>
      <c r="BO250">
        <f ca="1">SUMIFS(Tabela_Consulta_RDH[Column3],Tabela_Consulta_RDH[Column1],BO$3,Tabela_Consulta_RDH[Column2],$BE250)</f>
        <v>0</v>
      </c>
      <c r="BP250">
        <f ca="1">SUMIFS(Tabela_Consulta_RDH[Column3],Tabela_Consulta_RDH[Column1],BP$3,Tabela_Consulta_RDH[Column2],$BE250)</f>
        <v>0</v>
      </c>
      <c r="BQ250">
        <f ca="1">SUMIFS(Tabela_Consulta_RDH[Column3],Tabela_Consulta_RDH[Column1],BQ$3,Tabela_Consulta_RDH[Column2],$BE250)</f>
        <v>0</v>
      </c>
      <c r="BR250">
        <f ca="1">SUMIFS(Tabela_Consulta_RDH[Column3],Tabela_Consulta_RDH[Column1],BR$3,Tabela_Consulta_RDH[Column2],$BE250)</f>
        <v>0</v>
      </c>
    </row>
    <row r="251" spans="35:70" x14ac:dyDescent="0.25">
      <c r="AI251" s="406"/>
      <c r="AN251" s="406"/>
      <c r="AP251">
        <v>248</v>
      </c>
      <c r="AR251">
        <f ca="1">SUMIFS(Tabela_Consulta_de_ACOMPH[Vaz_nat],Tabela_Consulta_de_ACOMPH[Data],AR$3,Tabela_Consulta_de_ACOMPH[Posto],$AP251)</f>
        <v>0</v>
      </c>
      <c r="AS251">
        <f ca="1">SUMIFS(Tabela_Consulta_de_ACOMPH[Vaz_nat],Tabela_Consulta_de_ACOMPH[Data],AS$3,Tabela_Consulta_de_ACOMPH[Posto],$AP251)</f>
        <v>0</v>
      </c>
      <c r="AT251">
        <f ca="1">SUMIFS(Tabela_Consulta_de_ACOMPH[Vaz_nat],Tabela_Consulta_de_ACOMPH[Data],AT$3,Tabela_Consulta_de_ACOMPH[Posto],$AP251)</f>
        <v>0</v>
      </c>
      <c r="AU251">
        <f ca="1">SUMIFS(Tabela_Consulta_de_ACOMPH[Vaz_nat],Tabela_Consulta_de_ACOMPH[Data],AU$3,Tabela_Consulta_de_ACOMPH[Posto],$AP251)</f>
        <v>0</v>
      </c>
      <c r="AV251">
        <f ca="1">SUMIFS(Tabela_Consulta_de_ACOMPH[Vaz_nat],Tabela_Consulta_de_ACOMPH[Data],AV$3,Tabela_Consulta_de_ACOMPH[Posto],$AP251)</f>
        <v>0</v>
      </c>
      <c r="AW251">
        <f ca="1">SUMIFS(Tabela_Consulta_de_ACOMPH[Vaz_nat],Tabela_Consulta_de_ACOMPH[Data],AW$3,Tabela_Consulta_de_ACOMPH[Posto],$AP251)</f>
        <v>0</v>
      </c>
      <c r="AX251">
        <f ca="1">SUMIFS(Tabela_Consulta_de_ACOMPH[Vaz_nat],Tabela_Consulta_de_ACOMPH[Data],AX$3,Tabela_Consulta_de_ACOMPH[Posto],$AP251)</f>
        <v>0</v>
      </c>
      <c r="AY251">
        <f ca="1">SUMIFS(Tabela_Consulta_de_ACOMPH[Vaz_nat],Tabela_Consulta_de_ACOMPH[Data],AY$3,Tabela_Consulta_de_ACOMPH[Posto],$AP251)</f>
        <v>0</v>
      </c>
      <c r="AZ251">
        <f ca="1">SUMIFS(Tabela_Consulta_de_ACOMPH[Vaz_nat],Tabela_Consulta_de_ACOMPH[Data],AZ$3,Tabela_Consulta_de_ACOMPH[Posto],$AP251)</f>
        <v>0</v>
      </c>
      <c r="BA251">
        <f ca="1">SUMIFS(Tabela_Consulta_de_ACOMPH[Vaz_nat],Tabela_Consulta_de_ACOMPH[Data],BA$3,Tabela_Consulta_de_ACOMPH[Posto],$AP251)</f>
        <v>0</v>
      </c>
      <c r="BB251">
        <f ca="1">SUMIFS(Tabela_Consulta_de_ACOMPH[Vaz_nat],Tabela_Consulta_de_ACOMPH[Data],BB$3,Tabela_Consulta_de_ACOMPH[Posto],$AP251)</f>
        <v>0</v>
      </c>
      <c r="BC251">
        <f ca="1">SUMIFS(Tabela_Consulta_de_ACOMPH[Vaz_nat],Tabela_Consulta_de_ACOMPH[Data],BC$3,Tabela_Consulta_de_ACOMPH[Posto],$AP251)</f>
        <v>0</v>
      </c>
      <c r="BE251">
        <v>248</v>
      </c>
      <c r="BG251">
        <f ca="1">SUMIFS(Tabela_Consulta_RDH[Column3],Tabela_Consulta_RDH[Column1],BG$3,Tabela_Consulta_RDH[Column2],$BE251)</f>
        <v>0</v>
      </c>
      <c r="BH251">
        <f ca="1">SUMIFS(Tabela_Consulta_RDH[Column3],Tabela_Consulta_RDH[Column1],BH$3,Tabela_Consulta_RDH[Column2],$BE251)</f>
        <v>0</v>
      </c>
      <c r="BI251">
        <f ca="1">SUMIFS(Tabela_Consulta_RDH[Column3],Tabela_Consulta_RDH[Column1],BI$3,Tabela_Consulta_RDH[Column2],$BE251)</f>
        <v>0</v>
      </c>
      <c r="BJ251">
        <f ca="1">SUMIFS(Tabela_Consulta_RDH[Column3],Tabela_Consulta_RDH[Column1],BJ$3,Tabela_Consulta_RDH[Column2],$BE251)</f>
        <v>0</v>
      </c>
      <c r="BK251">
        <f ca="1">SUMIFS(Tabela_Consulta_RDH[Column3],Tabela_Consulta_RDH[Column1],BK$3,Tabela_Consulta_RDH[Column2],$BE251)</f>
        <v>0</v>
      </c>
      <c r="BL251">
        <f ca="1">SUMIFS(Tabela_Consulta_RDH[Column3],Tabela_Consulta_RDH[Column1],BL$3,Tabela_Consulta_RDH[Column2],$BE251)</f>
        <v>0</v>
      </c>
      <c r="BM251">
        <f ca="1">SUMIFS(Tabela_Consulta_RDH[Column3],Tabela_Consulta_RDH[Column1],BM$3,Tabela_Consulta_RDH[Column2],$BE251)</f>
        <v>0</v>
      </c>
      <c r="BN251">
        <f ca="1">SUMIFS(Tabela_Consulta_RDH[Column3],Tabela_Consulta_RDH[Column1],BN$3,Tabela_Consulta_RDH[Column2],$BE251)</f>
        <v>0</v>
      </c>
      <c r="BO251">
        <f ca="1">SUMIFS(Tabela_Consulta_RDH[Column3],Tabela_Consulta_RDH[Column1],BO$3,Tabela_Consulta_RDH[Column2],$BE251)</f>
        <v>0</v>
      </c>
      <c r="BP251">
        <f ca="1">SUMIFS(Tabela_Consulta_RDH[Column3],Tabela_Consulta_RDH[Column1],BP$3,Tabela_Consulta_RDH[Column2],$BE251)</f>
        <v>0</v>
      </c>
      <c r="BQ251">
        <f ca="1">SUMIFS(Tabela_Consulta_RDH[Column3],Tabela_Consulta_RDH[Column1],BQ$3,Tabela_Consulta_RDH[Column2],$BE251)</f>
        <v>0</v>
      </c>
      <c r="BR251">
        <f ca="1">SUMIFS(Tabela_Consulta_RDH[Column3],Tabela_Consulta_RDH[Column1],BR$3,Tabela_Consulta_RDH[Column2],$BE251)</f>
        <v>0</v>
      </c>
    </row>
    <row r="252" spans="35:70" x14ac:dyDescent="0.25">
      <c r="AI252" s="406"/>
      <c r="AN252" s="406"/>
      <c r="AP252">
        <v>249</v>
      </c>
      <c r="AR252">
        <f ca="1">SUMIFS(Tabela_Consulta_de_ACOMPH[Vaz_nat],Tabela_Consulta_de_ACOMPH[Data],AR$3,Tabela_Consulta_de_ACOMPH[Posto],$AP252)</f>
        <v>0</v>
      </c>
      <c r="AS252">
        <f ca="1">SUMIFS(Tabela_Consulta_de_ACOMPH[Vaz_nat],Tabela_Consulta_de_ACOMPH[Data],AS$3,Tabela_Consulta_de_ACOMPH[Posto],$AP252)</f>
        <v>0</v>
      </c>
      <c r="AT252">
        <f ca="1">SUMIFS(Tabela_Consulta_de_ACOMPH[Vaz_nat],Tabela_Consulta_de_ACOMPH[Data],AT$3,Tabela_Consulta_de_ACOMPH[Posto],$AP252)</f>
        <v>0</v>
      </c>
      <c r="AU252">
        <f ca="1">SUMIFS(Tabela_Consulta_de_ACOMPH[Vaz_nat],Tabela_Consulta_de_ACOMPH[Data],AU$3,Tabela_Consulta_de_ACOMPH[Posto],$AP252)</f>
        <v>0</v>
      </c>
      <c r="AV252">
        <f ca="1">SUMIFS(Tabela_Consulta_de_ACOMPH[Vaz_nat],Tabela_Consulta_de_ACOMPH[Data],AV$3,Tabela_Consulta_de_ACOMPH[Posto],$AP252)</f>
        <v>0</v>
      </c>
      <c r="AW252">
        <f ca="1">SUMIFS(Tabela_Consulta_de_ACOMPH[Vaz_nat],Tabela_Consulta_de_ACOMPH[Data],AW$3,Tabela_Consulta_de_ACOMPH[Posto],$AP252)</f>
        <v>0</v>
      </c>
      <c r="AX252">
        <f ca="1">SUMIFS(Tabela_Consulta_de_ACOMPH[Vaz_nat],Tabela_Consulta_de_ACOMPH[Data],AX$3,Tabela_Consulta_de_ACOMPH[Posto],$AP252)</f>
        <v>0</v>
      </c>
      <c r="AY252">
        <f ca="1">SUMIFS(Tabela_Consulta_de_ACOMPH[Vaz_nat],Tabela_Consulta_de_ACOMPH[Data],AY$3,Tabela_Consulta_de_ACOMPH[Posto],$AP252)</f>
        <v>0</v>
      </c>
      <c r="AZ252">
        <f ca="1">SUMIFS(Tabela_Consulta_de_ACOMPH[Vaz_nat],Tabela_Consulta_de_ACOMPH[Data],AZ$3,Tabela_Consulta_de_ACOMPH[Posto],$AP252)</f>
        <v>0</v>
      </c>
      <c r="BA252">
        <f ca="1">SUMIFS(Tabela_Consulta_de_ACOMPH[Vaz_nat],Tabela_Consulta_de_ACOMPH[Data],BA$3,Tabela_Consulta_de_ACOMPH[Posto],$AP252)</f>
        <v>0</v>
      </c>
      <c r="BB252">
        <f ca="1">SUMIFS(Tabela_Consulta_de_ACOMPH[Vaz_nat],Tabela_Consulta_de_ACOMPH[Data],BB$3,Tabela_Consulta_de_ACOMPH[Posto],$AP252)</f>
        <v>0</v>
      </c>
      <c r="BC252">
        <f ca="1">SUMIFS(Tabela_Consulta_de_ACOMPH[Vaz_nat],Tabela_Consulta_de_ACOMPH[Data],BC$3,Tabela_Consulta_de_ACOMPH[Posto],$AP252)</f>
        <v>0</v>
      </c>
      <c r="BE252">
        <v>249</v>
      </c>
      <c r="BG252">
        <f ca="1">SUMIFS(Tabela_Consulta_RDH[Column3],Tabela_Consulta_RDH[Column1],BG$3,Tabela_Consulta_RDH[Column2],$BE252)</f>
        <v>0</v>
      </c>
      <c r="BH252">
        <f ca="1">SUMIFS(Tabela_Consulta_RDH[Column3],Tabela_Consulta_RDH[Column1],BH$3,Tabela_Consulta_RDH[Column2],$BE252)</f>
        <v>0</v>
      </c>
      <c r="BI252">
        <f ca="1">SUMIFS(Tabela_Consulta_RDH[Column3],Tabela_Consulta_RDH[Column1],BI$3,Tabela_Consulta_RDH[Column2],$BE252)</f>
        <v>0</v>
      </c>
      <c r="BJ252">
        <f ca="1">SUMIFS(Tabela_Consulta_RDH[Column3],Tabela_Consulta_RDH[Column1],BJ$3,Tabela_Consulta_RDH[Column2],$BE252)</f>
        <v>0</v>
      </c>
      <c r="BK252">
        <f ca="1">SUMIFS(Tabela_Consulta_RDH[Column3],Tabela_Consulta_RDH[Column1],BK$3,Tabela_Consulta_RDH[Column2],$BE252)</f>
        <v>0</v>
      </c>
      <c r="BL252">
        <f ca="1">SUMIFS(Tabela_Consulta_RDH[Column3],Tabela_Consulta_RDH[Column1],BL$3,Tabela_Consulta_RDH[Column2],$BE252)</f>
        <v>0</v>
      </c>
      <c r="BM252">
        <f ca="1">SUMIFS(Tabela_Consulta_RDH[Column3],Tabela_Consulta_RDH[Column1],BM$3,Tabela_Consulta_RDH[Column2],$BE252)</f>
        <v>0</v>
      </c>
      <c r="BN252">
        <f ca="1">SUMIFS(Tabela_Consulta_RDH[Column3],Tabela_Consulta_RDH[Column1],BN$3,Tabela_Consulta_RDH[Column2],$BE252)</f>
        <v>0</v>
      </c>
      <c r="BO252">
        <f ca="1">SUMIFS(Tabela_Consulta_RDH[Column3],Tabela_Consulta_RDH[Column1],BO$3,Tabela_Consulta_RDH[Column2],$BE252)</f>
        <v>0</v>
      </c>
      <c r="BP252">
        <f ca="1">SUMIFS(Tabela_Consulta_RDH[Column3],Tabela_Consulta_RDH[Column1],BP$3,Tabela_Consulta_RDH[Column2],$BE252)</f>
        <v>0</v>
      </c>
      <c r="BQ252">
        <f ca="1">SUMIFS(Tabela_Consulta_RDH[Column3],Tabela_Consulta_RDH[Column1],BQ$3,Tabela_Consulta_RDH[Column2],$BE252)</f>
        <v>0</v>
      </c>
      <c r="BR252">
        <f ca="1">SUMIFS(Tabela_Consulta_RDH[Column3],Tabela_Consulta_RDH[Column1],BR$3,Tabela_Consulta_RDH[Column2],$BE252)</f>
        <v>0</v>
      </c>
    </row>
    <row r="253" spans="35:70" x14ac:dyDescent="0.25">
      <c r="AI253" s="406"/>
      <c r="AN253" s="406"/>
      <c r="AP253">
        <v>250</v>
      </c>
      <c r="AR253">
        <f ca="1">SUMIFS(Tabela_Consulta_de_ACOMPH[Vaz_nat],Tabela_Consulta_de_ACOMPH[Data],AR$3,Tabela_Consulta_de_ACOMPH[Posto],$AP253)</f>
        <v>0</v>
      </c>
      <c r="AS253">
        <f ca="1">SUMIFS(Tabela_Consulta_de_ACOMPH[Vaz_nat],Tabela_Consulta_de_ACOMPH[Data],AS$3,Tabela_Consulta_de_ACOMPH[Posto],$AP253)</f>
        <v>0</v>
      </c>
      <c r="AT253">
        <f ca="1">SUMIFS(Tabela_Consulta_de_ACOMPH[Vaz_nat],Tabela_Consulta_de_ACOMPH[Data],AT$3,Tabela_Consulta_de_ACOMPH[Posto],$AP253)</f>
        <v>0</v>
      </c>
      <c r="AU253">
        <f ca="1">SUMIFS(Tabela_Consulta_de_ACOMPH[Vaz_nat],Tabela_Consulta_de_ACOMPH[Data],AU$3,Tabela_Consulta_de_ACOMPH[Posto],$AP253)</f>
        <v>0</v>
      </c>
      <c r="AV253">
        <f ca="1">SUMIFS(Tabela_Consulta_de_ACOMPH[Vaz_nat],Tabela_Consulta_de_ACOMPH[Data],AV$3,Tabela_Consulta_de_ACOMPH[Posto],$AP253)</f>
        <v>0</v>
      </c>
      <c r="AW253">
        <f ca="1">SUMIFS(Tabela_Consulta_de_ACOMPH[Vaz_nat],Tabela_Consulta_de_ACOMPH[Data],AW$3,Tabela_Consulta_de_ACOMPH[Posto],$AP253)</f>
        <v>0</v>
      </c>
      <c r="AX253">
        <f ca="1">SUMIFS(Tabela_Consulta_de_ACOMPH[Vaz_nat],Tabela_Consulta_de_ACOMPH[Data],AX$3,Tabela_Consulta_de_ACOMPH[Posto],$AP253)</f>
        <v>0</v>
      </c>
      <c r="AY253">
        <f ca="1">SUMIFS(Tabela_Consulta_de_ACOMPH[Vaz_nat],Tabela_Consulta_de_ACOMPH[Data],AY$3,Tabela_Consulta_de_ACOMPH[Posto],$AP253)</f>
        <v>0</v>
      </c>
      <c r="AZ253">
        <f ca="1">SUMIFS(Tabela_Consulta_de_ACOMPH[Vaz_nat],Tabela_Consulta_de_ACOMPH[Data],AZ$3,Tabela_Consulta_de_ACOMPH[Posto],$AP253)</f>
        <v>0</v>
      </c>
      <c r="BA253">
        <f ca="1">SUMIFS(Tabela_Consulta_de_ACOMPH[Vaz_nat],Tabela_Consulta_de_ACOMPH[Data],BA$3,Tabela_Consulta_de_ACOMPH[Posto],$AP253)</f>
        <v>0</v>
      </c>
      <c r="BB253">
        <f ca="1">SUMIFS(Tabela_Consulta_de_ACOMPH[Vaz_nat],Tabela_Consulta_de_ACOMPH[Data],BB$3,Tabela_Consulta_de_ACOMPH[Posto],$AP253)</f>
        <v>0</v>
      </c>
      <c r="BC253">
        <f ca="1">SUMIFS(Tabela_Consulta_de_ACOMPH[Vaz_nat],Tabela_Consulta_de_ACOMPH[Data],BC$3,Tabela_Consulta_de_ACOMPH[Posto],$AP253)</f>
        <v>0</v>
      </c>
      <c r="BE253">
        <v>250</v>
      </c>
      <c r="BG253">
        <f ca="1">SUMIFS(Tabela_Consulta_RDH[Column3],Tabela_Consulta_RDH[Column1],BG$3,Tabela_Consulta_RDH[Column2],$BE253)</f>
        <v>0</v>
      </c>
      <c r="BH253">
        <f ca="1">SUMIFS(Tabela_Consulta_RDH[Column3],Tabela_Consulta_RDH[Column1],BH$3,Tabela_Consulta_RDH[Column2],$BE253)</f>
        <v>0</v>
      </c>
      <c r="BI253">
        <f ca="1">SUMIFS(Tabela_Consulta_RDH[Column3],Tabela_Consulta_RDH[Column1],BI$3,Tabela_Consulta_RDH[Column2],$BE253)</f>
        <v>0</v>
      </c>
      <c r="BJ253">
        <f ca="1">SUMIFS(Tabela_Consulta_RDH[Column3],Tabela_Consulta_RDH[Column1],BJ$3,Tabela_Consulta_RDH[Column2],$BE253)</f>
        <v>0</v>
      </c>
      <c r="BK253">
        <f ca="1">SUMIFS(Tabela_Consulta_RDH[Column3],Tabela_Consulta_RDH[Column1],BK$3,Tabela_Consulta_RDH[Column2],$BE253)</f>
        <v>0</v>
      </c>
      <c r="BL253">
        <f ca="1">SUMIFS(Tabela_Consulta_RDH[Column3],Tabela_Consulta_RDH[Column1],BL$3,Tabela_Consulta_RDH[Column2],$BE253)</f>
        <v>0</v>
      </c>
      <c r="BM253">
        <f ca="1">SUMIFS(Tabela_Consulta_RDH[Column3],Tabela_Consulta_RDH[Column1],BM$3,Tabela_Consulta_RDH[Column2],$BE253)</f>
        <v>0</v>
      </c>
      <c r="BN253">
        <f ca="1">SUMIFS(Tabela_Consulta_RDH[Column3],Tabela_Consulta_RDH[Column1],BN$3,Tabela_Consulta_RDH[Column2],$BE253)</f>
        <v>0</v>
      </c>
      <c r="BO253">
        <f ca="1">SUMIFS(Tabela_Consulta_RDH[Column3],Tabela_Consulta_RDH[Column1],BO$3,Tabela_Consulta_RDH[Column2],$BE253)</f>
        <v>0</v>
      </c>
      <c r="BP253">
        <f ca="1">SUMIFS(Tabela_Consulta_RDH[Column3],Tabela_Consulta_RDH[Column1],BP$3,Tabela_Consulta_RDH[Column2],$BE253)</f>
        <v>0</v>
      </c>
      <c r="BQ253">
        <f ca="1">SUMIFS(Tabela_Consulta_RDH[Column3],Tabela_Consulta_RDH[Column1],BQ$3,Tabela_Consulta_RDH[Column2],$BE253)</f>
        <v>0</v>
      </c>
      <c r="BR253">
        <f ca="1">SUMIFS(Tabela_Consulta_RDH[Column3],Tabela_Consulta_RDH[Column1],BR$3,Tabela_Consulta_RDH[Column2],$BE253)</f>
        <v>0</v>
      </c>
    </row>
    <row r="254" spans="35:70" x14ac:dyDescent="0.25">
      <c r="AI254" s="406"/>
      <c r="AN254" s="406"/>
      <c r="AP254">
        <v>251</v>
      </c>
      <c r="AR254">
        <f ca="1">SUMIFS(Tabela_Consulta_de_ACOMPH[Vaz_nat],Tabela_Consulta_de_ACOMPH[Data],AR$3,Tabela_Consulta_de_ACOMPH[Posto],$AP254)</f>
        <v>0</v>
      </c>
      <c r="AS254">
        <f ca="1">SUMIFS(Tabela_Consulta_de_ACOMPH[Vaz_nat],Tabela_Consulta_de_ACOMPH[Data],AS$3,Tabela_Consulta_de_ACOMPH[Posto],$AP254)</f>
        <v>0</v>
      </c>
      <c r="AT254">
        <f ca="1">SUMIFS(Tabela_Consulta_de_ACOMPH[Vaz_nat],Tabela_Consulta_de_ACOMPH[Data],AT$3,Tabela_Consulta_de_ACOMPH[Posto],$AP254)</f>
        <v>0</v>
      </c>
      <c r="AU254">
        <f ca="1">SUMIFS(Tabela_Consulta_de_ACOMPH[Vaz_nat],Tabela_Consulta_de_ACOMPH[Data],AU$3,Tabela_Consulta_de_ACOMPH[Posto],$AP254)</f>
        <v>0</v>
      </c>
      <c r="AV254">
        <f ca="1">SUMIFS(Tabela_Consulta_de_ACOMPH[Vaz_nat],Tabela_Consulta_de_ACOMPH[Data],AV$3,Tabela_Consulta_de_ACOMPH[Posto],$AP254)</f>
        <v>0</v>
      </c>
      <c r="AW254">
        <f ca="1">SUMIFS(Tabela_Consulta_de_ACOMPH[Vaz_nat],Tabela_Consulta_de_ACOMPH[Data],AW$3,Tabela_Consulta_de_ACOMPH[Posto],$AP254)</f>
        <v>0</v>
      </c>
      <c r="AX254">
        <f ca="1">SUMIFS(Tabela_Consulta_de_ACOMPH[Vaz_nat],Tabela_Consulta_de_ACOMPH[Data],AX$3,Tabela_Consulta_de_ACOMPH[Posto],$AP254)</f>
        <v>0</v>
      </c>
      <c r="AY254">
        <f ca="1">SUMIFS(Tabela_Consulta_de_ACOMPH[Vaz_nat],Tabela_Consulta_de_ACOMPH[Data],AY$3,Tabela_Consulta_de_ACOMPH[Posto],$AP254)</f>
        <v>0</v>
      </c>
      <c r="AZ254">
        <f ca="1">SUMIFS(Tabela_Consulta_de_ACOMPH[Vaz_nat],Tabela_Consulta_de_ACOMPH[Data],AZ$3,Tabela_Consulta_de_ACOMPH[Posto],$AP254)</f>
        <v>0</v>
      </c>
      <c r="BA254">
        <f ca="1">SUMIFS(Tabela_Consulta_de_ACOMPH[Vaz_nat],Tabela_Consulta_de_ACOMPH[Data],BA$3,Tabela_Consulta_de_ACOMPH[Posto],$AP254)</f>
        <v>0</v>
      </c>
      <c r="BB254">
        <f ca="1">SUMIFS(Tabela_Consulta_de_ACOMPH[Vaz_nat],Tabela_Consulta_de_ACOMPH[Data],BB$3,Tabela_Consulta_de_ACOMPH[Posto],$AP254)</f>
        <v>0</v>
      </c>
      <c r="BC254">
        <f ca="1">SUMIFS(Tabela_Consulta_de_ACOMPH[Vaz_nat],Tabela_Consulta_de_ACOMPH[Data],BC$3,Tabela_Consulta_de_ACOMPH[Posto],$AP254)</f>
        <v>0</v>
      </c>
      <c r="BE254">
        <v>251</v>
      </c>
      <c r="BG254">
        <f ca="1">SUMIFS(Tabela_Consulta_RDH[Column3],Tabela_Consulta_RDH[Column1],BG$3,Tabela_Consulta_RDH[Column2],$BE254)</f>
        <v>0</v>
      </c>
      <c r="BH254">
        <f ca="1">SUMIFS(Tabela_Consulta_RDH[Column3],Tabela_Consulta_RDH[Column1],BH$3,Tabela_Consulta_RDH[Column2],$BE254)</f>
        <v>0</v>
      </c>
      <c r="BI254">
        <f ca="1">SUMIFS(Tabela_Consulta_RDH[Column3],Tabela_Consulta_RDH[Column1],BI$3,Tabela_Consulta_RDH[Column2],$BE254)</f>
        <v>0</v>
      </c>
      <c r="BJ254">
        <f ca="1">SUMIFS(Tabela_Consulta_RDH[Column3],Tabela_Consulta_RDH[Column1],BJ$3,Tabela_Consulta_RDH[Column2],$BE254)</f>
        <v>0</v>
      </c>
      <c r="BK254">
        <f ca="1">SUMIFS(Tabela_Consulta_RDH[Column3],Tabela_Consulta_RDH[Column1],BK$3,Tabela_Consulta_RDH[Column2],$BE254)</f>
        <v>0</v>
      </c>
      <c r="BL254">
        <f ca="1">SUMIFS(Tabela_Consulta_RDH[Column3],Tabela_Consulta_RDH[Column1],BL$3,Tabela_Consulta_RDH[Column2],$BE254)</f>
        <v>0</v>
      </c>
      <c r="BM254">
        <f ca="1">SUMIFS(Tabela_Consulta_RDH[Column3],Tabela_Consulta_RDH[Column1],BM$3,Tabela_Consulta_RDH[Column2],$BE254)</f>
        <v>0</v>
      </c>
      <c r="BN254">
        <f ca="1">SUMIFS(Tabela_Consulta_RDH[Column3],Tabela_Consulta_RDH[Column1],BN$3,Tabela_Consulta_RDH[Column2],$BE254)</f>
        <v>0</v>
      </c>
      <c r="BO254">
        <f ca="1">SUMIFS(Tabela_Consulta_RDH[Column3],Tabela_Consulta_RDH[Column1],BO$3,Tabela_Consulta_RDH[Column2],$BE254)</f>
        <v>0</v>
      </c>
      <c r="BP254">
        <f ca="1">SUMIFS(Tabela_Consulta_RDH[Column3],Tabela_Consulta_RDH[Column1],BP$3,Tabela_Consulta_RDH[Column2],$BE254)</f>
        <v>0</v>
      </c>
      <c r="BQ254">
        <f ca="1">SUMIFS(Tabela_Consulta_RDH[Column3],Tabela_Consulta_RDH[Column1],BQ$3,Tabela_Consulta_RDH[Column2],$BE254)</f>
        <v>0</v>
      </c>
      <c r="BR254">
        <f ca="1">SUMIFS(Tabela_Consulta_RDH[Column3],Tabela_Consulta_RDH[Column1],BR$3,Tabela_Consulta_RDH[Column2],$BE254)</f>
        <v>0</v>
      </c>
    </row>
    <row r="255" spans="35:70" x14ac:dyDescent="0.25">
      <c r="AI255" s="406"/>
      <c r="AN255" s="406"/>
      <c r="AP255">
        <v>252</v>
      </c>
      <c r="AR255">
        <f ca="1">SUMIFS(Tabela_Consulta_de_ACOMPH[Vaz_nat],Tabela_Consulta_de_ACOMPH[Data],AR$3,Tabela_Consulta_de_ACOMPH[Posto],$AP255)</f>
        <v>0</v>
      </c>
      <c r="AS255">
        <f ca="1">SUMIFS(Tabela_Consulta_de_ACOMPH[Vaz_nat],Tabela_Consulta_de_ACOMPH[Data],AS$3,Tabela_Consulta_de_ACOMPH[Posto],$AP255)</f>
        <v>0</v>
      </c>
      <c r="AT255">
        <f ca="1">SUMIFS(Tabela_Consulta_de_ACOMPH[Vaz_nat],Tabela_Consulta_de_ACOMPH[Data],AT$3,Tabela_Consulta_de_ACOMPH[Posto],$AP255)</f>
        <v>0</v>
      </c>
      <c r="AU255">
        <f ca="1">SUMIFS(Tabela_Consulta_de_ACOMPH[Vaz_nat],Tabela_Consulta_de_ACOMPH[Data],AU$3,Tabela_Consulta_de_ACOMPH[Posto],$AP255)</f>
        <v>0</v>
      </c>
      <c r="AV255">
        <f ca="1">SUMIFS(Tabela_Consulta_de_ACOMPH[Vaz_nat],Tabela_Consulta_de_ACOMPH[Data],AV$3,Tabela_Consulta_de_ACOMPH[Posto],$AP255)</f>
        <v>0</v>
      </c>
      <c r="AW255">
        <f ca="1">SUMIFS(Tabela_Consulta_de_ACOMPH[Vaz_nat],Tabela_Consulta_de_ACOMPH[Data],AW$3,Tabela_Consulta_de_ACOMPH[Posto],$AP255)</f>
        <v>0</v>
      </c>
      <c r="AX255">
        <f ca="1">SUMIFS(Tabela_Consulta_de_ACOMPH[Vaz_nat],Tabela_Consulta_de_ACOMPH[Data],AX$3,Tabela_Consulta_de_ACOMPH[Posto],$AP255)</f>
        <v>0</v>
      </c>
      <c r="AY255">
        <f ca="1">SUMIFS(Tabela_Consulta_de_ACOMPH[Vaz_nat],Tabela_Consulta_de_ACOMPH[Data],AY$3,Tabela_Consulta_de_ACOMPH[Posto],$AP255)</f>
        <v>0</v>
      </c>
      <c r="AZ255">
        <f ca="1">SUMIFS(Tabela_Consulta_de_ACOMPH[Vaz_nat],Tabela_Consulta_de_ACOMPH[Data],AZ$3,Tabela_Consulta_de_ACOMPH[Posto],$AP255)</f>
        <v>0</v>
      </c>
      <c r="BA255">
        <f ca="1">SUMIFS(Tabela_Consulta_de_ACOMPH[Vaz_nat],Tabela_Consulta_de_ACOMPH[Data],BA$3,Tabela_Consulta_de_ACOMPH[Posto],$AP255)</f>
        <v>0</v>
      </c>
      <c r="BB255">
        <f ca="1">SUMIFS(Tabela_Consulta_de_ACOMPH[Vaz_nat],Tabela_Consulta_de_ACOMPH[Data],BB$3,Tabela_Consulta_de_ACOMPH[Posto],$AP255)</f>
        <v>0</v>
      </c>
      <c r="BC255">
        <f ca="1">SUMIFS(Tabela_Consulta_de_ACOMPH[Vaz_nat],Tabela_Consulta_de_ACOMPH[Data],BC$3,Tabela_Consulta_de_ACOMPH[Posto],$AP255)</f>
        <v>0</v>
      </c>
      <c r="BE255">
        <v>252</v>
      </c>
      <c r="BG255">
        <f ca="1">SUMIFS(Tabela_Consulta_RDH[Column3],Tabela_Consulta_RDH[Column1],BG$3,Tabela_Consulta_RDH[Column2],$BE255)</f>
        <v>0</v>
      </c>
      <c r="BH255">
        <f ca="1">SUMIFS(Tabela_Consulta_RDH[Column3],Tabela_Consulta_RDH[Column1],BH$3,Tabela_Consulta_RDH[Column2],$BE255)</f>
        <v>0</v>
      </c>
      <c r="BI255">
        <f ca="1">SUMIFS(Tabela_Consulta_RDH[Column3],Tabela_Consulta_RDH[Column1],BI$3,Tabela_Consulta_RDH[Column2],$BE255)</f>
        <v>0</v>
      </c>
      <c r="BJ255">
        <f ca="1">SUMIFS(Tabela_Consulta_RDH[Column3],Tabela_Consulta_RDH[Column1],BJ$3,Tabela_Consulta_RDH[Column2],$BE255)</f>
        <v>0</v>
      </c>
      <c r="BK255">
        <f ca="1">SUMIFS(Tabela_Consulta_RDH[Column3],Tabela_Consulta_RDH[Column1],BK$3,Tabela_Consulta_RDH[Column2],$BE255)</f>
        <v>0</v>
      </c>
      <c r="BL255">
        <f ca="1">SUMIFS(Tabela_Consulta_RDH[Column3],Tabela_Consulta_RDH[Column1],BL$3,Tabela_Consulta_RDH[Column2],$BE255)</f>
        <v>0</v>
      </c>
      <c r="BM255">
        <f ca="1">SUMIFS(Tabela_Consulta_RDH[Column3],Tabela_Consulta_RDH[Column1],BM$3,Tabela_Consulta_RDH[Column2],$BE255)</f>
        <v>0</v>
      </c>
      <c r="BN255">
        <f ca="1">SUMIFS(Tabela_Consulta_RDH[Column3],Tabela_Consulta_RDH[Column1],BN$3,Tabela_Consulta_RDH[Column2],$BE255)</f>
        <v>0</v>
      </c>
      <c r="BO255">
        <f ca="1">SUMIFS(Tabela_Consulta_RDH[Column3],Tabela_Consulta_RDH[Column1],BO$3,Tabela_Consulta_RDH[Column2],$BE255)</f>
        <v>0</v>
      </c>
      <c r="BP255">
        <f ca="1">SUMIFS(Tabela_Consulta_RDH[Column3],Tabela_Consulta_RDH[Column1],BP$3,Tabela_Consulta_RDH[Column2],$BE255)</f>
        <v>0</v>
      </c>
      <c r="BQ255">
        <f ca="1">SUMIFS(Tabela_Consulta_RDH[Column3],Tabela_Consulta_RDH[Column1],BQ$3,Tabela_Consulta_RDH[Column2],$BE255)</f>
        <v>0</v>
      </c>
      <c r="BR255">
        <f ca="1">SUMIFS(Tabela_Consulta_RDH[Column3],Tabela_Consulta_RDH[Column1],BR$3,Tabela_Consulta_RDH[Column2],$BE255)</f>
        <v>0</v>
      </c>
    </row>
    <row r="256" spans="35:70" x14ac:dyDescent="0.25">
      <c r="AI256" s="406"/>
      <c r="AN256" s="406"/>
      <c r="AP256">
        <v>253</v>
      </c>
      <c r="AR256">
        <f ca="1">SUMIFS(Tabela_Consulta_de_ACOMPH[Vaz_nat],Tabela_Consulta_de_ACOMPH[Data],AR$3,Tabela_Consulta_de_ACOMPH[Posto],$AP256)</f>
        <v>0</v>
      </c>
      <c r="AS256">
        <f ca="1">SUMIFS(Tabela_Consulta_de_ACOMPH[Vaz_nat],Tabela_Consulta_de_ACOMPH[Data],AS$3,Tabela_Consulta_de_ACOMPH[Posto],$AP256)</f>
        <v>0</v>
      </c>
      <c r="AT256">
        <f ca="1">SUMIFS(Tabela_Consulta_de_ACOMPH[Vaz_nat],Tabela_Consulta_de_ACOMPH[Data],AT$3,Tabela_Consulta_de_ACOMPH[Posto],$AP256)</f>
        <v>0</v>
      </c>
      <c r="AU256">
        <f ca="1">SUMIFS(Tabela_Consulta_de_ACOMPH[Vaz_nat],Tabela_Consulta_de_ACOMPH[Data],AU$3,Tabela_Consulta_de_ACOMPH[Posto],$AP256)</f>
        <v>0</v>
      </c>
      <c r="AV256">
        <f ca="1">SUMIFS(Tabela_Consulta_de_ACOMPH[Vaz_nat],Tabela_Consulta_de_ACOMPH[Data],AV$3,Tabela_Consulta_de_ACOMPH[Posto],$AP256)</f>
        <v>0</v>
      </c>
      <c r="AW256">
        <f ca="1">SUMIFS(Tabela_Consulta_de_ACOMPH[Vaz_nat],Tabela_Consulta_de_ACOMPH[Data],AW$3,Tabela_Consulta_de_ACOMPH[Posto],$AP256)</f>
        <v>0</v>
      </c>
      <c r="AX256">
        <f ca="1">SUMIFS(Tabela_Consulta_de_ACOMPH[Vaz_nat],Tabela_Consulta_de_ACOMPH[Data],AX$3,Tabela_Consulta_de_ACOMPH[Posto],$AP256)</f>
        <v>0</v>
      </c>
      <c r="AY256">
        <f ca="1">SUMIFS(Tabela_Consulta_de_ACOMPH[Vaz_nat],Tabela_Consulta_de_ACOMPH[Data],AY$3,Tabela_Consulta_de_ACOMPH[Posto],$AP256)</f>
        <v>0</v>
      </c>
      <c r="AZ256">
        <f ca="1">SUMIFS(Tabela_Consulta_de_ACOMPH[Vaz_nat],Tabela_Consulta_de_ACOMPH[Data],AZ$3,Tabela_Consulta_de_ACOMPH[Posto],$AP256)</f>
        <v>0</v>
      </c>
      <c r="BA256">
        <f ca="1">SUMIFS(Tabela_Consulta_de_ACOMPH[Vaz_nat],Tabela_Consulta_de_ACOMPH[Data],BA$3,Tabela_Consulta_de_ACOMPH[Posto],$AP256)</f>
        <v>0</v>
      </c>
      <c r="BB256">
        <f ca="1">SUMIFS(Tabela_Consulta_de_ACOMPH[Vaz_nat],Tabela_Consulta_de_ACOMPH[Data],BB$3,Tabela_Consulta_de_ACOMPH[Posto],$AP256)</f>
        <v>0</v>
      </c>
      <c r="BC256">
        <f ca="1">SUMIFS(Tabela_Consulta_de_ACOMPH[Vaz_nat],Tabela_Consulta_de_ACOMPH[Data],BC$3,Tabela_Consulta_de_ACOMPH[Posto],$AP256)</f>
        <v>0</v>
      </c>
      <c r="BE256">
        <v>253</v>
      </c>
      <c r="BG256">
        <f ca="1">SUMIFS(Tabela_Consulta_RDH[Column3],Tabela_Consulta_RDH[Column1],BG$3,Tabela_Consulta_RDH[Column2],$BE256)</f>
        <v>0</v>
      </c>
      <c r="BH256">
        <f ca="1">SUMIFS(Tabela_Consulta_RDH[Column3],Tabela_Consulta_RDH[Column1],BH$3,Tabela_Consulta_RDH[Column2],$BE256)</f>
        <v>0</v>
      </c>
      <c r="BI256">
        <f ca="1">SUMIFS(Tabela_Consulta_RDH[Column3],Tabela_Consulta_RDH[Column1],BI$3,Tabela_Consulta_RDH[Column2],$BE256)</f>
        <v>0</v>
      </c>
      <c r="BJ256">
        <f ca="1">SUMIFS(Tabela_Consulta_RDH[Column3],Tabela_Consulta_RDH[Column1],BJ$3,Tabela_Consulta_RDH[Column2],$BE256)</f>
        <v>0</v>
      </c>
      <c r="BK256">
        <f ca="1">SUMIFS(Tabela_Consulta_RDH[Column3],Tabela_Consulta_RDH[Column1],BK$3,Tabela_Consulta_RDH[Column2],$BE256)</f>
        <v>0</v>
      </c>
      <c r="BL256">
        <f ca="1">SUMIFS(Tabela_Consulta_RDH[Column3],Tabela_Consulta_RDH[Column1],BL$3,Tabela_Consulta_RDH[Column2],$BE256)</f>
        <v>0</v>
      </c>
      <c r="BM256">
        <f ca="1">SUMIFS(Tabela_Consulta_RDH[Column3],Tabela_Consulta_RDH[Column1],BM$3,Tabela_Consulta_RDH[Column2],$BE256)</f>
        <v>0</v>
      </c>
      <c r="BN256">
        <f ca="1">SUMIFS(Tabela_Consulta_RDH[Column3],Tabela_Consulta_RDH[Column1],BN$3,Tabela_Consulta_RDH[Column2],$BE256)</f>
        <v>0</v>
      </c>
      <c r="BO256">
        <f ca="1">SUMIFS(Tabela_Consulta_RDH[Column3],Tabela_Consulta_RDH[Column1],BO$3,Tabela_Consulta_RDH[Column2],$BE256)</f>
        <v>0</v>
      </c>
      <c r="BP256">
        <f ca="1">SUMIFS(Tabela_Consulta_RDH[Column3],Tabela_Consulta_RDH[Column1],BP$3,Tabela_Consulta_RDH[Column2],$BE256)</f>
        <v>0</v>
      </c>
      <c r="BQ256">
        <f ca="1">SUMIFS(Tabela_Consulta_RDH[Column3],Tabela_Consulta_RDH[Column1],BQ$3,Tabela_Consulta_RDH[Column2],$BE256)</f>
        <v>0</v>
      </c>
      <c r="BR256">
        <f ca="1">SUMIFS(Tabela_Consulta_RDH[Column3],Tabela_Consulta_RDH[Column1],BR$3,Tabela_Consulta_RDH[Column2],$BE256)</f>
        <v>0</v>
      </c>
    </row>
    <row r="257" spans="35:70" x14ac:dyDescent="0.25">
      <c r="AI257" s="406"/>
      <c r="AN257" s="406"/>
      <c r="AP257">
        <v>254</v>
      </c>
      <c r="AR257">
        <f ca="1">SUMIFS(Tabela_Consulta_de_ACOMPH[Vaz_nat],Tabela_Consulta_de_ACOMPH[Data],AR$3,Tabela_Consulta_de_ACOMPH[Posto],$AP257)</f>
        <v>0</v>
      </c>
      <c r="AS257">
        <f ca="1">SUMIFS(Tabela_Consulta_de_ACOMPH[Vaz_nat],Tabela_Consulta_de_ACOMPH[Data],AS$3,Tabela_Consulta_de_ACOMPH[Posto],$AP257)</f>
        <v>0</v>
      </c>
      <c r="AT257">
        <f ca="1">SUMIFS(Tabela_Consulta_de_ACOMPH[Vaz_nat],Tabela_Consulta_de_ACOMPH[Data],AT$3,Tabela_Consulta_de_ACOMPH[Posto],$AP257)</f>
        <v>0</v>
      </c>
      <c r="AU257">
        <f ca="1">SUMIFS(Tabela_Consulta_de_ACOMPH[Vaz_nat],Tabela_Consulta_de_ACOMPH[Data],AU$3,Tabela_Consulta_de_ACOMPH[Posto],$AP257)</f>
        <v>0</v>
      </c>
      <c r="AV257">
        <f ca="1">SUMIFS(Tabela_Consulta_de_ACOMPH[Vaz_nat],Tabela_Consulta_de_ACOMPH[Data],AV$3,Tabela_Consulta_de_ACOMPH[Posto],$AP257)</f>
        <v>0</v>
      </c>
      <c r="AW257">
        <f ca="1">SUMIFS(Tabela_Consulta_de_ACOMPH[Vaz_nat],Tabela_Consulta_de_ACOMPH[Data],AW$3,Tabela_Consulta_de_ACOMPH[Posto],$AP257)</f>
        <v>0</v>
      </c>
      <c r="AX257">
        <f ca="1">SUMIFS(Tabela_Consulta_de_ACOMPH[Vaz_nat],Tabela_Consulta_de_ACOMPH[Data],AX$3,Tabela_Consulta_de_ACOMPH[Posto],$AP257)</f>
        <v>0</v>
      </c>
      <c r="AY257">
        <f ca="1">SUMIFS(Tabela_Consulta_de_ACOMPH[Vaz_nat],Tabela_Consulta_de_ACOMPH[Data],AY$3,Tabela_Consulta_de_ACOMPH[Posto],$AP257)</f>
        <v>0</v>
      </c>
      <c r="AZ257">
        <f ca="1">SUMIFS(Tabela_Consulta_de_ACOMPH[Vaz_nat],Tabela_Consulta_de_ACOMPH[Data],AZ$3,Tabela_Consulta_de_ACOMPH[Posto],$AP257)</f>
        <v>0</v>
      </c>
      <c r="BA257">
        <f ca="1">SUMIFS(Tabela_Consulta_de_ACOMPH[Vaz_nat],Tabela_Consulta_de_ACOMPH[Data],BA$3,Tabela_Consulta_de_ACOMPH[Posto],$AP257)</f>
        <v>0</v>
      </c>
      <c r="BB257">
        <f ca="1">SUMIFS(Tabela_Consulta_de_ACOMPH[Vaz_nat],Tabela_Consulta_de_ACOMPH[Data],BB$3,Tabela_Consulta_de_ACOMPH[Posto],$AP257)</f>
        <v>0</v>
      </c>
      <c r="BC257">
        <f ca="1">SUMIFS(Tabela_Consulta_de_ACOMPH[Vaz_nat],Tabela_Consulta_de_ACOMPH[Data],BC$3,Tabela_Consulta_de_ACOMPH[Posto],$AP257)</f>
        <v>0</v>
      </c>
      <c r="BE257">
        <v>254</v>
      </c>
      <c r="BG257">
        <f ca="1">SUMIFS(Tabela_Consulta_RDH[Column3],Tabela_Consulta_RDH[Column1],BG$3,Tabela_Consulta_RDH[Column2],$BE257)</f>
        <v>0</v>
      </c>
      <c r="BH257">
        <f ca="1">SUMIFS(Tabela_Consulta_RDH[Column3],Tabela_Consulta_RDH[Column1],BH$3,Tabela_Consulta_RDH[Column2],$BE257)</f>
        <v>0</v>
      </c>
      <c r="BI257">
        <f ca="1">SUMIFS(Tabela_Consulta_RDH[Column3],Tabela_Consulta_RDH[Column1],BI$3,Tabela_Consulta_RDH[Column2],$BE257)</f>
        <v>0</v>
      </c>
      <c r="BJ257">
        <f ca="1">SUMIFS(Tabela_Consulta_RDH[Column3],Tabela_Consulta_RDH[Column1],BJ$3,Tabela_Consulta_RDH[Column2],$BE257)</f>
        <v>0</v>
      </c>
      <c r="BK257">
        <f ca="1">SUMIFS(Tabela_Consulta_RDH[Column3],Tabela_Consulta_RDH[Column1],BK$3,Tabela_Consulta_RDH[Column2],$BE257)</f>
        <v>0</v>
      </c>
      <c r="BL257">
        <f ca="1">SUMIFS(Tabela_Consulta_RDH[Column3],Tabela_Consulta_RDH[Column1],BL$3,Tabela_Consulta_RDH[Column2],$BE257)</f>
        <v>0</v>
      </c>
      <c r="BM257">
        <f ca="1">SUMIFS(Tabela_Consulta_RDH[Column3],Tabela_Consulta_RDH[Column1],BM$3,Tabela_Consulta_RDH[Column2],$BE257)</f>
        <v>0</v>
      </c>
      <c r="BN257">
        <f ca="1">SUMIFS(Tabela_Consulta_RDH[Column3],Tabela_Consulta_RDH[Column1],BN$3,Tabela_Consulta_RDH[Column2],$BE257)</f>
        <v>0</v>
      </c>
      <c r="BO257">
        <f ca="1">SUMIFS(Tabela_Consulta_RDH[Column3],Tabela_Consulta_RDH[Column1],BO$3,Tabela_Consulta_RDH[Column2],$BE257)</f>
        <v>0</v>
      </c>
      <c r="BP257">
        <f ca="1">SUMIFS(Tabela_Consulta_RDH[Column3],Tabela_Consulta_RDH[Column1],BP$3,Tabela_Consulta_RDH[Column2],$BE257)</f>
        <v>0</v>
      </c>
      <c r="BQ257">
        <f ca="1">SUMIFS(Tabela_Consulta_RDH[Column3],Tabela_Consulta_RDH[Column1],BQ$3,Tabela_Consulta_RDH[Column2],$BE257)</f>
        <v>0</v>
      </c>
      <c r="BR257">
        <f ca="1">SUMIFS(Tabela_Consulta_RDH[Column3],Tabela_Consulta_RDH[Column1],BR$3,Tabela_Consulta_RDH[Column2],$BE257)</f>
        <v>0</v>
      </c>
    </row>
    <row r="258" spans="35:70" x14ac:dyDescent="0.25">
      <c r="AI258" s="406"/>
      <c r="AN258" s="406"/>
      <c r="AP258">
        <v>255</v>
      </c>
      <c r="AR258">
        <f ca="1">SUMIFS(Tabela_Consulta_de_ACOMPH[Vaz_nat],Tabela_Consulta_de_ACOMPH[Data],AR$3,Tabela_Consulta_de_ACOMPH[Posto],$AP258)</f>
        <v>0</v>
      </c>
      <c r="AS258">
        <f ca="1">SUMIFS(Tabela_Consulta_de_ACOMPH[Vaz_nat],Tabela_Consulta_de_ACOMPH[Data],AS$3,Tabela_Consulta_de_ACOMPH[Posto],$AP258)</f>
        <v>0</v>
      </c>
      <c r="AT258">
        <f ca="1">SUMIFS(Tabela_Consulta_de_ACOMPH[Vaz_nat],Tabela_Consulta_de_ACOMPH[Data],AT$3,Tabela_Consulta_de_ACOMPH[Posto],$AP258)</f>
        <v>0</v>
      </c>
      <c r="AU258">
        <f ca="1">SUMIFS(Tabela_Consulta_de_ACOMPH[Vaz_nat],Tabela_Consulta_de_ACOMPH[Data],AU$3,Tabela_Consulta_de_ACOMPH[Posto],$AP258)</f>
        <v>0</v>
      </c>
      <c r="AV258">
        <f ca="1">SUMIFS(Tabela_Consulta_de_ACOMPH[Vaz_nat],Tabela_Consulta_de_ACOMPH[Data],AV$3,Tabela_Consulta_de_ACOMPH[Posto],$AP258)</f>
        <v>0</v>
      </c>
      <c r="AW258">
        <f ca="1">SUMIFS(Tabela_Consulta_de_ACOMPH[Vaz_nat],Tabela_Consulta_de_ACOMPH[Data],AW$3,Tabela_Consulta_de_ACOMPH[Posto],$AP258)</f>
        <v>0</v>
      </c>
      <c r="AX258">
        <f ca="1">SUMIFS(Tabela_Consulta_de_ACOMPH[Vaz_nat],Tabela_Consulta_de_ACOMPH[Data],AX$3,Tabela_Consulta_de_ACOMPH[Posto],$AP258)</f>
        <v>0</v>
      </c>
      <c r="AY258">
        <f ca="1">SUMIFS(Tabela_Consulta_de_ACOMPH[Vaz_nat],Tabela_Consulta_de_ACOMPH[Data],AY$3,Tabela_Consulta_de_ACOMPH[Posto],$AP258)</f>
        <v>0</v>
      </c>
      <c r="AZ258">
        <f ca="1">SUMIFS(Tabela_Consulta_de_ACOMPH[Vaz_nat],Tabela_Consulta_de_ACOMPH[Data],AZ$3,Tabela_Consulta_de_ACOMPH[Posto],$AP258)</f>
        <v>0</v>
      </c>
      <c r="BA258">
        <f ca="1">SUMIFS(Tabela_Consulta_de_ACOMPH[Vaz_nat],Tabela_Consulta_de_ACOMPH[Data],BA$3,Tabela_Consulta_de_ACOMPH[Posto],$AP258)</f>
        <v>0</v>
      </c>
      <c r="BB258">
        <f ca="1">SUMIFS(Tabela_Consulta_de_ACOMPH[Vaz_nat],Tabela_Consulta_de_ACOMPH[Data],BB$3,Tabela_Consulta_de_ACOMPH[Posto],$AP258)</f>
        <v>0</v>
      </c>
      <c r="BC258">
        <f ca="1">SUMIFS(Tabela_Consulta_de_ACOMPH[Vaz_nat],Tabela_Consulta_de_ACOMPH[Data],BC$3,Tabela_Consulta_de_ACOMPH[Posto],$AP258)</f>
        <v>0</v>
      </c>
      <c r="BE258">
        <v>255</v>
      </c>
      <c r="BG258">
        <f ca="1">SUMIFS(Tabela_Consulta_RDH[Column3],Tabela_Consulta_RDH[Column1],BG$3,Tabela_Consulta_RDH[Column2],$BE258)</f>
        <v>0</v>
      </c>
      <c r="BH258">
        <f ca="1">SUMIFS(Tabela_Consulta_RDH[Column3],Tabela_Consulta_RDH[Column1],BH$3,Tabela_Consulta_RDH[Column2],$BE258)</f>
        <v>0</v>
      </c>
      <c r="BI258">
        <f ca="1">SUMIFS(Tabela_Consulta_RDH[Column3],Tabela_Consulta_RDH[Column1],BI$3,Tabela_Consulta_RDH[Column2],$BE258)</f>
        <v>0</v>
      </c>
      <c r="BJ258">
        <f ca="1">SUMIFS(Tabela_Consulta_RDH[Column3],Tabela_Consulta_RDH[Column1],BJ$3,Tabela_Consulta_RDH[Column2],$BE258)</f>
        <v>0</v>
      </c>
      <c r="BK258">
        <f ca="1">SUMIFS(Tabela_Consulta_RDH[Column3],Tabela_Consulta_RDH[Column1],BK$3,Tabela_Consulta_RDH[Column2],$BE258)</f>
        <v>0</v>
      </c>
      <c r="BL258">
        <f ca="1">SUMIFS(Tabela_Consulta_RDH[Column3],Tabela_Consulta_RDH[Column1],BL$3,Tabela_Consulta_RDH[Column2],$BE258)</f>
        <v>0</v>
      </c>
      <c r="BM258">
        <f ca="1">SUMIFS(Tabela_Consulta_RDH[Column3],Tabela_Consulta_RDH[Column1],BM$3,Tabela_Consulta_RDH[Column2],$BE258)</f>
        <v>0</v>
      </c>
      <c r="BN258">
        <f ca="1">SUMIFS(Tabela_Consulta_RDH[Column3],Tabela_Consulta_RDH[Column1],BN$3,Tabela_Consulta_RDH[Column2],$BE258)</f>
        <v>0</v>
      </c>
      <c r="BO258">
        <f ca="1">SUMIFS(Tabela_Consulta_RDH[Column3],Tabela_Consulta_RDH[Column1],BO$3,Tabela_Consulta_RDH[Column2],$BE258)</f>
        <v>0</v>
      </c>
      <c r="BP258">
        <f ca="1">SUMIFS(Tabela_Consulta_RDH[Column3],Tabela_Consulta_RDH[Column1],BP$3,Tabela_Consulta_RDH[Column2],$BE258)</f>
        <v>0</v>
      </c>
      <c r="BQ258">
        <f ca="1">SUMIFS(Tabela_Consulta_RDH[Column3],Tabela_Consulta_RDH[Column1],BQ$3,Tabela_Consulta_RDH[Column2],$BE258)</f>
        <v>0</v>
      </c>
      <c r="BR258">
        <f ca="1">SUMIFS(Tabela_Consulta_RDH[Column3],Tabela_Consulta_RDH[Column1],BR$3,Tabela_Consulta_RDH[Column2],$BE258)</f>
        <v>0</v>
      </c>
    </row>
    <row r="259" spans="35:70" x14ac:dyDescent="0.25">
      <c r="AI259" s="406"/>
      <c r="AN259" s="406"/>
      <c r="AP259">
        <v>256</v>
      </c>
      <c r="AR259">
        <f ca="1">SUMIFS(Tabela_Consulta_de_ACOMPH[Vaz_nat],Tabela_Consulta_de_ACOMPH[Data],AR$3,Tabela_Consulta_de_ACOMPH[Posto],$AP259)</f>
        <v>0</v>
      </c>
      <c r="AS259">
        <f ca="1">SUMIFS(Tabela_Consulta_de_ACOMPH[Vaz_nat],Tabela_Consulta_de_ACOMPH[Data],AS$3,Tabela_Consulta_de_ACOMPH[Posto],$AP259)</f>
        <v>0</v>
      </c>
      <c r="AT259">
        <f ca="1">SUMIFS(Tabela_Consulta_de_ACOMPH[Vaz_nat],Tabela_Consulta_de_ACOMPH[Data],AT$3,Tabela_Consulta_de_ACOMPH[Posto],$AP259)</f>
        <v>0</v>
      </c>
      <c r="AU259">
        <f ca="1">SUMIFS(Tabela_Consulta_de_ACOMPH[Vaz_nat],Tabela_Consulta_de_ACOMPH[Data],AU$3,Tabela_Consulta_de_ACOMPH[Posto],$AP259)</f>
        <v>0</v>
      </c>
      <c r="AV259">
        <f ca="1">SUMIFS(Tabela_Consulta_de_ACOMPH[Vaz_nat],Tabela_Consulta_de_ACOMPH[Data],AV$3,Tabela_Consulta_de_ACOMPH[Posto],$AP259)</f>
        <v>0</v>
      </c>
      <c r="AW259">
        <f ca="1">SUMIFS(Tabela_Consulta_de_ACOMPH[Vaz_nat],Tabela_Consulta_de_ACOMPH[Data],AW$3,Tabela_Consulta_de_ACOMPH[Posto],$AP259)</f>
        <v>0</v>
      </c>
      <c r="AX259">
        <f ca="1">SUMIFS(Tabela_Consulta_de_ACOMPH[Vaz_nat],Tabela_Consulta_de_ACOMPH[Data],AX$3,Tabela_Consulta_de_ACOMPH[Posto],$AP259)</f>
        <v>0</v>
      </c>
      <c r="AY259">
        <f ca="1">SUMIFS(Tabela_Consulta_de_ACOMPH[Vaz_nat],Tabela_Consulta_de_ACOMPH[Data],AY$3,Tabela_Consulta_de_ACOMPH[Posto],$AP259)</f>
        <v>0</v>
      </c>
      <c r="AZ259">
        <f ca="1">SUMIFS(Tabela_Consulta_de_ACOMPH[Vaz_nat],Tabela_Consulta_de_ACOMPH[Data],AZ$3,Tabela_Consulta_de_ACOMPH[Posto],$AP259)</f>
        <v>0</v>
      </c>
      <c r="BA259">
        <f ca="1">SUMIFS(Tabela_Consulta_de_ACOMPH[Vaz_nat],Tabela_Consulta_de_ACOMPH[Data],BA$3,Tabela_Consulta_de_ACOMPH[Posto],$AP259)</f>
        <v>0</v>
      </c>
      <c r="BB259">
        <f ca="1">SUMIFS(Tabela_Consulta_de_ACOMPH[Vaz_nat],Tabela_Consulta_de_ACOMPH[Data],BB$3,Tabela_Consulta_de_ACOMPH[Posto],$AP259)</f>
        <v>0</v>
      </c>
      <c r="BC259">
        <f ca="1">SUMIFS(Tabela_Consulta_de_ACOMPH[Vaz_nat],Tabela_Consulta_de_ACOMPH[Data],BC$3,Tabela_Consulta_de_ACOMPH[Posto],$AP259)</f>
        <v>0</v>
      </c>
      <c r="BE259">
        <v>256</v>
      </c>
      <c r="BG259">
        <f ca="1">SUMIFS(Tabela_Consulta_RDH[Column3],Tabela_Consulta_RDH[Column1],BG$3,Tabela_Consulta_RDH[Column2],$BE259)</f>
        <v>0</v>
      </c>
      <c r="BH259">
        <f ca="1">SUMIFS(Tabela_Consulta_RDH[Column3],Tabela_Consulta_RDH[Column1],BH$3,Tabela_Consulta_RDH[Column2],$BE259)</f>
        <v>0</v>
      </c>
      <c r="BI259">
        <f ca="1">SUMIFS(Tabela_Consulta_RDH[Column3],Tabela_Consulta_RDH[Column1],BI$3,Tabela_Consulta_RDH[Column2],$BE259)</f>
        <v>0</v>
      </c>
      <c r="BJ259">
        <f ca="1">SUMIFS(Tabela_Consulta_RDH[Column3],Tabela_Consulta_RDH[Column1],BJ$3,Tabela_Consulta_RDH[Column2],$BE259)</f>
        <v>0</v>
      </c>
      <c r="BK259">
        <f ca="1">SUMIFS(Tabela_Consulta_RDH[Column3],Tabela_Consulta_RDH[Column1],BK$3,Tabela_Consulta_RDH[Column2],$BE259)</f>
        <v>0</v>
      </c>
      <c r="BL259">
        <f ca="1">SUMIFS(Tabela_Consulta_RDH[Column3],Tabela_Consulta_RDH[Column1],BL$3,Tabela_Consulta_RDH[Column2],$BE259)</f>
        <v>0</v>
      </c>
      <c r="BM259">
        <f ca="1">SUMIFS(Tabela_Consulta_RDH[Column3],Tabela_Consulta_RDH[Column1],BM$3,Tabela_Consulta_RDH[Column2],$BE259)</f>
        <v>0</v>
      </c>
      <c r="BN259">
        <f ca="1">SUMIFS(Tabela_Consulta_RDH[Column3],Tabela_Consulta_RDH[Column1],BN$3,Tabela_Consulta_RDH[Column2],$BE259)</f>
        <v>0</v>
      </c>
      <c r="BO259">
        <f ca="1">SUMIFS(Tabela_Consulta_RDH[Column3],Tabela_Consulta_RDH[Column1],BO$3,Tabela_Consulta_RDH[Column2],$BE259)</f>
        <v>0</v>
      </c>
      <c r="BP259">
        <f ca="1">SUMIFS(Tabela_Consulta_RDH[Column3],Tabela_Consulta_RDH[Column1],BP$3,Tabela_Consulta_RDH[Column2],$BE259)</f>
        <v>0</v>
      </c>
      <c r="BQ259">
        <f ca="1">SUMIFS(Tabela_Consulta_RDH[Column3],Tabela_Consulta_RDH[Column1],BQ$3,Tabela_Consulta_RDH[Column2],$BE259)</f>
        <v>0</v>
      </c>
      <c r="BR259">
        <f ca="1">SUMIFS(Tabela_Consulta_RDH[Column3],Tabela_Consulta_RDH[Column1],BR$3,Tabela_Consulta_RDH[Column2],$BE259)</f>
        <v>0</v>
      </c>
    </row>
    <row r="260" spans="35:70" x14ac:dyDescent="0.25">
      <c r="AI260" s="406"/>
      <c r="AN260" s="406"/>
      <c r="AP260">
        <v>257</v>
      </c>
      <c r="AR260">
        <f ca="1">SUMIFS(Tabela_Consulta_de_ACOMPH[Vaz_nat],Tabela_Consulta_de_ACOMPH[Data],AR$3,Tabela_Consulta_de_ACOMPH[Posto],$AP260)</f>
        <v>0</v>
      </c>
      <c r="AS260">
        <f ca="1">SUMIFS(Tabela_Consulta_de_ACOMPH[Vaz_nat],Tabela_Consulta_de_ACOMPH[Data],AS$3,Tabela_Consulta_de_ACOMPH[Posto],$AP260)</f>
        <v>0</v>
      </c>
      <c r="AT260">
        <f ca="1">SUMIFS(Tabela_Consulta_de_ACOMPH[Vaz_nat],Tabela_Consulta_de_ACOMPH[Data],AT$3,Tabela_Consulta_de_ACOMPH[Posto],$AP260)</f>
        <v>0</v>
      </c>
      <c r="AU260">
        <f ca="1">SUMIFS(Tabela_Consulta_de_ACOMPH[Vaz_nat],Tabela_Consulta_de_ACOMPH[Data],AU$3,Tabela_Consulta_de_ACOMPH[Posto],$AP260)</f>
        <v>0</v>
      </c>
      <c r="AV260">
        <f ca="1">SUMIFS(Tabela_Consulta_de_ACOMPH[Vaz_nat],Tabela_Consulta_de_ACOMPH[Data],AV$3,Tabela_Consulta_de_ACOMPH[Posto],$AP260)</f>
        <v>0</v>
      </c>
      <c r="AW260">
        <f ca="1">SUMIFS(Tabela_Consulta_de_ACOMPH[Vaz_nat],Tabela_Consulta_de_ACOMPH[Data],AW$3,Tabela_Consulta_de_ACOMPH[Posto],$AP260)</f>
        <v>0</v>
      </c>
      <c r="AX260">
        <f ca="1">SUMIFS(Tabela_Consulta_de_ACOMPH[Vaz_nat],Tabela_Consulta_de_ACOMPH[Data],AX$3,Tabela_Consulta_de_ACOMPH[Posto],$AP260)</f>
        <v>0</v>
      </c>
      <c r="AY260">
        <f ca="1">SUMIFS(Tabela_Consulta_de_ACOMPH[Vaz_nat],Tabela_Consulta_de_ACOMPH[Data],AY$3,Tabela_Consulta_de_ACOMPH[Posto],$AP260)</f>
        <v>0</v>
      </c>
      <c r="AZ260">
        <f ca="1">SUMIFS(Tabela_Consulta_de_ACOMPH[Vaz_nat],Tabela_Consulta_de_ACOMPH[Data],AZ$3,Tabela_Consulta_de_ACOMPH[Posto],$AP260)</f>
        <v>0</v>
      </c>
      <c r="BA260">
        <f ca="1">SUMIFS(Tabela_Consulta_de_ACOMPH[Vaz_nat],Tabela_Consulta_de_ACOMPH[Data],BA$3,Tabela_Consulta_de_ACOMPH[Posto],$AP260)</f>
        <v>0</v>
      </c>
      <c r="BB260">
        <f ca="1">SUMIFS(Tabela_Consulta_de_ACOMPH[Vaz_nat],Tabela_Consulta_de_ACOMPH[Data],BB$3,Tabela_Consulta_de_ACOMPH[Posto],$AP260)</f>
        <v>0</v>
      </c>
      <c r="BC260">
        <f ca="1">SUMIFS(Tabela_Consulta_de_ACOMPH[Vaz_nat],Tabela_Consulta_de_ACOMPH[Data],BC$3,Tabela_Consulta_de_ACOMPH[Posto],$AP260)</f>
        <v>0</v>
      </c>
      <c r="BE260">
        <v>257</v>
      </c>
      <c r="BG260">
        <f ca="1">SUMIFS(Tabela_Consulta_RDH[Column3],Tabela_Consulta_RDH[Column1],BG$3,Tabela_Consulta_RDH[Column2],$BE260)</f>
        <v>0</v>
      </c>
      <c r="BH260">
        <f ca="1">SUMIFS(Tabela_Consulta_RDH[Column3],Tabela_Consulta_RDH[Column1],BH$3,Tabela_Consulta_RDH[Column2],$BE260)</f>
        <v>0</v>
      </c>
      <c r="BI260">
        <f ca="1">SUMIFS(Tabela_Consulta_RDH[Column3],Tabela_Consulta_RDH[Column1],BI$3,Tabela_Consulta_RDH[Column2],$BE260)</f>
        <v>0</v>
      </c>
      <c r="BJ260">
        <f ca="1">SUMIFS(Tabela_Consulta_RDH[Column3],Tabela_Consulta_RDH[Column1],BJ$3,Tabela_Consulta_RDH[Column2],$BE260)</f>
        <v>0</v>
      </c>
      <c r="BK260">
        <f ca="1">SUMIFS(Tabela_Consulta_RDH[Column3],Tabela_Consulta_RDH[Column1],BK$3,Tabela_Consulta_RDH[Column2],$BE260)</f>
        <v>0</v>
      </c>
      <c r="BL260">
        <f ca="1">SUMIFS(Tabela_Consulta_RDH[Column3],Tabela_Consulta_RDH[Column1],BL$3,Tabela_Consulta_RDH[Column2],$BE260)</f>
        <v>0</v>
      </c>
      <c r="BM260">
        <f ca="1">SUMIFS(Tabela_Consulta_RDH[Column3],Tabela_Consulta_RDH[Column1],BM$3,Tabela_Consulta_RDH[Column2],$BE260)</f>
        <v>0</v>
      </c>
      <c r="BN260">
        <f ca="1">SUMIFS(Tabela_Consulta_RDH[Column3],Tabela_Consulta_RDH[Column1],BN$3,Tabela_Consulta_RDH[Column2],$BE260)</f>
        <v>0</v>
      </c>
      <c r="BO260">
        <f ca="1">SUMIFS(Tabela_Consulta_RDH[Column3],Tabela_Consulta_RDH[Column1],BO$3,Tabela_Consulta_RDH[Column2],$BE260)</f>
        <v>0</v>
      </c>
      <c r="BP260">
        <f ca="1">SUMIFS(Tabela_Consulta_RDH[Column3],Tabela_Consulta_RDH[Column1],BP$3,Tabela_Consulta_RDH[Column2],$BE260)</f>
        <v>0</v>
      </c>
      <c r="BQ260">
        <f ca="1">SUMIFS(Tabela_Consulta_RDH[Column3],Tabela_Consulta_RDH[Column1],BQ$3,Tabela_Consulta_RDH[Column2],$BE260)</f>
        <v>0</v>
      </c>
      <c r="BR260">
        <f ca="1">SUMIFS(Tabela_Consulta_RDH[Column3],Tabela_Consulta_RDH[Column1],BR$3,Tabela_Consulta_RDH[Column2],$BE260)</f>
        <v>0</v>
      </c>
    </row>
    <row r="261" spans="35:70" x14ac:dyDescent="0.25">
      <c r="AI261" s="406"/>
      <c r="AN261" s="406"/>
      <c r="AP261">
        <v>258</v>
      </c>
      <c r="AR261">
        <f ca="1">SUMIFS(Tabela_Consulta_de_ACOMPH[Vaz_nat],Tabela_Consulta_de_ACOMPH[Data],AR$3,Tabela_Consulta_de_ACOMPH[Posto],$AP261)</f>
        <v>0</v>
      </c>
      <c r="AS261">
        <f ca="1">SUMIFS(Tabela_Consulta_de_ACOMPH[Vaz_nat],Tabela_Consulta_de_ACOMPH[Data],AS$3,Tabela_Consulta_de_ACOMPH[Posto],$AP261)</f>
        <v>0</v>
      </c>
      <c r="AT261">
        <f ca="1">SUMIFS(Tabela_Consulta_de_ACOMPH[Vaz_nat],Tabela_Consulta_de_ACOMPH[Data],AT$3,Tabela_Consulta_de_ACOMPH[Posto],$AP261)</f>
        <v>0</v>
      </c>
      <c r="AU261">
        <f ca="1">SUMIFS(Tabela_Consulta_de_ACOMPH[Vaz_nat],Tabela_Consulta_de_ACOMPH[Data],AU$3,Tabela_Consulta_de_ACOMPH[Posto],$AP261)</f>
        <v>0</v>
      </c>
      <c r="AV261">
        <f ca="1">SUMIFS(Tabela_Consulta_de_ACOMPH[Vaz_nat],Tabela_Consulta_de_ACOMPH[Data],AV$3,Tabela_Consulta_de_ACOMPH[Posto],$AP261)</f>
        <v>0</v>
      </c>
      <c r="AW261">
        <f ca="1">SUMIFS(Tabela_Consulta_de_ACOMPH[Vaz_nat],Tabela_Consulta_de_ACOMPH[Data],AW$3,Tabela_Consulta_de_ACOMPH[Posto],$AP261)</f>
        <v>0</v>
      </c>
      <c r="AX261">
        <f ca="1">SUMIFS(Tabela_Consulta_de_ACOMPH[Vaz_nat],Tabela_Consulta_de_ACOMPH[Data],AX$3,Tabela_Consulta_de_ACOMPH[Posto],$AP261)</f>
        <v>0</v>
      </c>
      <c r="AY261">
        <f ca="1">SUMIFS(Tabela_Consulta_de_ACOMPH[Vaz_nat],Tabela_Consulta_de_ACOMPH[Data],AY$3,Tabela_Consulta_de_ACOMPH[Posto],$AP261)</f>
        <v>0</v>
      </c>
      <c r="AZ261">
        <f ca="1">SUMIFS(Tabela_Consulta_de_ACOMPH[Vaz_nat],Tabela_Consulta_de_ACOMPH[Data],AZ$3,Tabela_Consulta_de_ACOMPH[Posto],$AP261)</f>
        <v>0</v>
      </c>
      <c r="BA261">
        <f ca="1">SUMIFS(Tabela_Consulta_de_ACOMPH[Vaz_nat],Tabela_Consulta_de_ACOMPH[Data],BA$3,Tabela_Consulta_de_ACOMPH[Posto],$AP261)</f>
        <v>0</v>
      </c>
      <c r="BB261">
        <f ca="1">SUMIFS(Tabela_Consulta_de_ACOMPH[Vaz_nat],Tabela_Consulta_de_ACOMPH[Data],BB$3,Tabela_Consulta_de_ACOMPH[Posto],$AP261)</f>
        <v>0</v>
      </c>
      <c r="BC261">
        <f ca="1">SUMIFS(Tabela_Consulta_de_ACOMPH[Vaz_nat],Tabela_Consulta_de_ACOMPH[Data],BC$3,Tabela_Consulta_de_ACOMPH[Posto],$AP261)</f>
        <v>0</v>
      </c>
      <c r="BE261">
        <v>258</v>
      </c>
      <c r="BG261">
        <f ca="1">SUMIFS(Tabela_Consulta_RDH[Column3],Tabela_Consulta_RDH[Column1],BG$3,Tabela_Consulta_RDH[Column2],$BE261)</f>
        <v>0</v>
      </c>
      <c r="BH261">
        <f ca="1">SUMIFS(Tabela_Consulta_RDH[Column3],Tabela_Consulta_RDH[Column1],BH$3,Tabela_Consulta_RDH[Column2],$BE261)</f>
        <v>0</v>
      </c>
      <c r="BI261">
        <f ca="1">SUMIFS(Tabela_Consulta_RDH[Column3],Tabela_Consulta_RDH[Column1],BI$3,Tabela_Consulta_RDH[Column2],$BE261)</f>
        <v>0</v>
      </c>
      <c r="BJ261">
        <f ca="1">SUMIFS(Tabela_Consulta_RDH[Column3],Tabela_Consulta_RDH[Column1],BJ$3,Tabela_Consulta_RDH[Column2],$BE261)</f>
        <v>0</v>
      </c>
      <c r="BK261">
        <f ca="1">SUMIFS(Tabela_Consulta_RDH[Column3],Tabela_Consulta_RDH[Column1],BK$3,Tabela_Consulta_RDH[Column2],$BE261)</f>
        <v>0</v>
      </c>
      <c r="BL261">
        <f ca="1">SUMIFS(Tabela_Consulta_RDH[Column3],Tabela_Consulta_RDH[Column1],BL$3,Tabela_Consulta_RDH[Column2],$BE261)</f>
        <v>0</v>
      </c>
      <c r="BM261">
        <f ca="1">SUMIFS(Tabela_Consulta_RDH[Column3],Tabela_Consulta_RDH[Column1],BM$3,Tabela_Consulta_RDH[Column2],$BE261)</f>
        <v>0</v>
      </c>
      <c r="BN261">
        <f ca="1">SUMIFS(Tabela_Consulta_RDH[Column3],Tabela_Consulta_RDH[Column1],BN$3,Tabela_Consulta_RDH[Column2],$BE261)</f>
        <v>0</v>
      </c>
      <c r="BO261">
        <f ca="1">SUMIFS(Tabela_Consulta_RDH[Column3],Tabela_Consulta_RDH[Column1],BO$3,Tabela_Consulta_RDH[Column2],$BE261)</f>
        <v>0</v>
      </c>
      <c r="BP261">
        <f ca="1">SUMIFS(Tabela_Consulta_RDH[Column3],Tabela_Consulta_RDH[Column1],BP$3,Tabela_Consulta_RDH[Column2],$BE261)</f>
        <v>0</v>
      </c>
      <c r="BQ261">
        <f ca="1">SUMIFS(Tabela_Consulta_RDH[Column3],Tabela_Consulta_RDH[Column1],BQ$3,Tabela_Consulta_RDH[Column2],$BE261)</f>
        <v>0</v>
      </c>
      <c r="BR261">
        <f ca="1">SUMIFS(Tabela_Consulta_RDH[Column3],Tabela_Consulta_RDH[Column1],BR$3,Tabela_Consulta_RDH[Column2],$BE261)</f>
        <v>0</v>
      </c>
    </row>
    <row r="262" spans="35:70" x14ac:dyDescent="0.25">
      <c r="AI262" s="406"/>
      <c r="AN262" s="406"/>
      <c r="AP262">
        <v>259</v>
      </c>
      <c r="AR262">
        <f ca="1">SUMIFS(Tabela_Consulta_de_ACOMPH[Vaz_nat],Tabela_Consulta_de_ACOMPH[Data],AR$3,Tabela_Consulta_de_ACOMPH[Posto],$AP262)</f>
        <v>0</v>
      </c>
      <c r="AS262">
        <f ca="1">SUMIFS(Tabela_Consulta_de_ACOMPH[Vaz_nat],Tabela_Consulta_de_ACOMPH[Data],AS$3,Tabela_Consulta_de_ACOMPH[Posto],$AP262)</f>
        <v>0</v>
      </c>
      <c r="AT262">
        <f ca="1">SUMIFS(Tabela_Consulta_de_ACOMPH[Vaz_nat],Tabela_Consulta_de_ACOMPH[Data],AT$3,Tabela_Consulta_de_ACOMPH[Posto],$AP262)</f>
        <v>0</v>
      </c>
      <c r="AU262">
        <f ca="1">SUMIFS(Tabela_Consulta_de_ACOMPH[Vaz_nat],Tabela_Consulta_de_ACOMPH[Data],AU$3,Tabela_Consulta_de_ACOMPH[Posto],$AP262)</f>
        <v>0</v>
      </c>
      <c r="AV262">
        <f ca="1">SUMIFS(Tabela_Consulta_de_ACOMPH[Vaz_nat],Tabela_Consulta_de_ACOMPH[Data],AV$3,Tabela_Consulta_de_ACOMPH[Posto],$AP262)</f>
        <v>0</v>
      </c>
      <c r="AW262">
        <f ca="1">SUMIFS(Tabela_Consulta_de_ACOMPH[Vaz_nat],Tabela_Consulta_de_ACOMPH[Data],AW$3,Tabela_Consulta_de_ACOMPH[Posto],$AP262)</f>
        <v>0</v>
      </c>
      <c r="AX262">
        <f ca="1">SUMIFS(Tabela_Consulta_de_ACOMPH[Vaz_nat],Tabela_Consulta_de_ACOMPH[Data],AX$3,Tabela_Consulta_de_ACOMPH[Posto],$AP262)</f>
        <v>0</v>
      </c>
      <c r="AY262">
        <f ca="1">SUMIFS(Tabela_Consulta_de_ACOMPH[Vaz_nat],Tabela_Consulta_de_ACOMPH[Data],AY$3,Tabela_Consulta_de_ACOMPH[Posto],$AP262)</f>
        <v>0</v>
      </c>
      <c r="AZ262">
        <f ca="1">SUMIFS(Tabela_Consulta_de_ACOMPH[Vaz_nat],Tabela_Consulta_de_ACOMPH[Data],AZ$3,Tabela_Consulta_de_ACOMPH[Posto],$AP262)</f>
        <v>0</v>
      </c>
      <c r="BA262">
        <f ca="1">SUMIFS(Tabela_Consulta_de_ACOMPH[Vaz_nat],Tabela_Consulta_de_ACOMPH[Data],BA$3,Tabela_Consulta_de_ACOMPH[Posto],$AP262)</f>
        <v>0</v>
      </c>
      <c r="BB262">
        <f ca="1">SUMIFS(Tabela_Consulta_de_ACOMPH[Vaz_nat],Tabela_Consulta_de_ACOMPH[Data],BB$3,Tabela_Consulta_de_ACOMPH[Posto],$AP262)</f>
        <v>0</v>
      </c>
      <c r="BC262">
        <f ca="1">SUMIFS(Tabela_Consulta_de_ACOMPH[Vaz_nat],Tabela_Consulta_de_ACOMPH[Data],BC$3,Tabela_Consulta_de_ACOMPH[Posto],$AP262)</f>
        <v>0</v>
      </c>
      <c r="BE262">
        <v>259</v>
      </c>
      <c r="BG262">
        <f ca="1">SUMIFS(Tabela_Consulta_RDH[Column3],Tabela_Consulta_RDH[Column1],BG$3,Tabela_Consulta_RDH[Column2],$BE262)</f>
        <v>0</v>
      </c>
      <c r="BH262">
        <f ca="1">SUMIFS(Tabela_Consulta_RDH[Column3],Tabela_Consulta_RDH[Column1],BH$3,Tabela_Consulta_RDH[Column2],$BE262)</f>
        <v>0</v>
      </c>
      <c r="BI262">
        <f ca="1">SUMIFS(Tabela_Consulta_RDH[Column3],Tabela_Consulta_RDH[Column1],BI$3,Tabela_Consulta_RDH[Column2],$BE262)</f>
        <v>0</v>
      </c>
      <c r="BJ262">
        <f ca="1">SUMIFS(Tabela_Consulta_RDH[Column3],Tabela_Consulta_RDH[Column1],BJ$3,Tabela_Consulta_RDH[Column2],$BE262)</f>
        <v>0</v>
      </c>
      <c r="BK262">
        <f ca="1">SUMIFS(Tabela_Consulta_RDH[Column3],Tabela_Consulta_RDH[Column1],BK$3,Tabela_Consulta_RDH[Column2],$BE262)</f>
        <v>0</v>
      </c>
      <c r="BL262">
        <f ca="1">SUMIFS(Tabela_Consulta_RDH[Column3],Tabela_Consulta_RDH[Column1],BL$3,Tabela_Consulta_RDH[Column2],$BE262)</f>
        <v>0</v>
      </c>
      <c r="BM262">
        <f ca="1">SUMIFS(Tabela_Consulta_RDH[Column3],Tabela_Consulta_RDH[Column1],BM$3,Tabela_Consulta_RDH[Column2],$BE262)</f>
        <v>0</v>
      </c>
      <c r="BN262">
        <f ca="1">SUMIFS(Tabela_Consulta_RDH[Column3],Tabela_Consulta_RDH[Column1],BN$3,Tabela_Consulta_RDH[Column2],$BE262)</f>
        <v>0</v>
      </c>
      <c r="BO262">
        <f ca="1">SUMIFS(Tabela_Consulta_RDH[Column3],Tabela_Consulta_RDH[Column1],BO$3,Tabela_Consulta_RDH[Column2],$BE262)</f>
        <v>0</v>
      </c>
      <c r="BP262">
        <f ca="1">SUMIFS(Tabela_Consulta_RDH[Column3],Tabela_Consulta_RDH[Column1],BP$3,Tabela_Consulta_RDH[Column2],$BE262)</f>
        <v>0</v>
      </c>
      <c r="BQ262">
        <f ca="1">SUMIFS(Tabela_Consulta_RDH[Column3],Tabela_Consulta_RDH[Column1],BQ$3,Tabela_Consulta_RDH[Column2],$BE262)</f>
        <v>0</v>
      </c>
      <c r="BR262">
        <f ca="1">SUMIFS(Tabela_Consulta_RDH[Column3],Tabela_Consulta_RDH[Column1],BR$3,Tabela_Consulta_RDH[Column2],$BE262)</f>
        <v>0</v>
      </c>
    </row>
    <row r="263" spans="35:70" x14ac:dyDescent="0.25">
      <c r="AI263" s="406"/>
      <c r="AN263" s="406"/>
      <c r="AP263">
        <v>260</v>
      </c>
      <c r="AR263">
        <f ca="1">SUMIFS(Tabela_Consulta_de_ACOMPH[Vaz_nat],Tabela_Consulta_de_ACOMPH[Data],AR$3,Tabela_Consulta_de_ACOMPH[Posto],$AP263)</f>
        <v>0</v>
      </c>
      <c r="AS263">
        <f ca="1">SUMIFS(Tabela_Consulta_de_ACOMPH[Vaz_nat],Tabela_Consulta_de_ACOMPH[Data],AS$3,Tabela_Consulta_de_ACOMPH[Posto],$AP263)</f>
        <v>0</v>
      </c>
      <c r="AT263">
        <f ca="1">SUMIFS(Tabela_Consulta_de_ACOMPH[Vaz_nat],Tabela_Consulta_de_ACOMPH[Data],AT$3,Tabela_Consulta_de_ACOMPH[Posto],$AP263)</f>
        <v>0</v>
      </c>
      <c r="AU263">
        <f ca="1">SUMIFS(Tabela_Consulta_de_ACOMPH[Vaz_nat],Tabela_Consulta_de_ACOMPH[Data],AU$3,Tabela_Consulta_de_ACOMPH[Posto],$AP263)</f>
        <v>0</v>
      </c>
      <c r="AV263">
        <f ca="1">SUMIFS(Tabela_Consulta_de_ACOMPH[Vaz_nat],Tabela_Consulta_de_ACOMPH[Data],AV$3,Tabela_Consulta_de_ACOMPH[Posto],$AP263)</f>
        <v>0</v>
      </c>
      <c r="AW263">
        <f ca="1">SUMIFS(Tabela_Consulta_de_ACOMPH[Vaz_nat],Tabela_Consulta_de_ACOMPH[Data],AW$3,Tabela_Consulta_de_ACOMPH[Posto],$AP263)</f>
        <v>0</v>
      </c>
      <c r="AX263">
        <f ca="1">SUMIFS(Tabela_Consulta_de_ACOMPH[Vaz_nat],Tabela_Consulta_de_ACOMPH[Data],AX$3,Tabela_Consulta_de_ACOMPH[Posto],$AP263)</f>
        <v>0</v>
      </c>
      <c r="AY263">
        <f ca="1">SUMIFS(Tabela_Consulta_de_ACOMPH[Vaz_nat],Tabela_Consulta_de_ACOMPH[Data],AY$3,Tabela_Consulta_de_ACOMPH[Posto],$AP263)</f>
        <v>0</v>
      </c>
      <c r="AZ263">
        <f ca="1">SUMIFS(Tabela_Consulta_de_ACOMPH[Vaz_nat],Tabela_Consulta_de_ACOMPH[Data],AZ$3,Tabela_Consulta_de_ACOMPH[Posto],$AP263)</f>
        <v>0</v>
      </c>
      <c r="BA263">
        <f ca="1">SUMIFS(Tabela_Consulta_de_ACOMPH[Vaz_nat],Tabela_Consulta_de_ACOMPH[Data],BA$3,Tabela_Consulta_de_ACOMPH[Posto],$AP263)</f>
        <v>0</v>
      </c>
      <c r="BB263">
        <f ca="1">SUMIFS(Tabela_Consulta_de_ACOMPH[Vaz_nat],Tabela_Consulta_de_ACOMPH[Data],BB$3,Tabela_Consulta_de_ACOMPH[Posto],$AP263)</f>
        <v>0</v>
      </c>
      <c r="BC263">
        <f ca="1">SUMIFS(Tabela_Consulta_de_ACOMPH[Vaz_nat],Tabela_Consulta_de_ACOMPH[Data],BC$3,Tabela_Consulta_de_ACOMPH[Posto],$AP263)</f>
        <v>0</v>
      </c>
      <c r="BE263">
        <v>260</v>
      </c>
      <c r="BG263">
        <f ca="1">SUMIFS(Tabela_Consulta_RDH[Column3],Tabela_Consulta_RDH[Column1],BG$3,Tabela_Consulta_RDH[Column2],$BE263)</f>
        <v>0</v>
      </c>
      <c r="BH263">
        <f ca="1">SUMIFS(Tabela_Consulta_RDH[Column3],Tabela_Consulta_RDH[Column1],BH$3,Tabela_Consulta_RDH[Column2],$BE263)</f>
        <v>0</v>
      </c>
      <c r="BI263">
        <f ca="1">SUMIFS(Tabela_Consulta_RDH[Column3],Tabela_Consulta_RDH[Column1],BI$3,Tabela_Consulta_RDH[Column2],$BE263)</f>
        <v>0</v>
      </c>
      <c r="BJ263">
        <f ca="1">SUMIFS(Tabela_Consulta_RDH[Column3],Tabela_Consulta_RDH[Column1],BJ$3,Tabela_Consulta_RDH[Column2],$BE263)</f>
        <v>0</v>
      </c>
      <c r="BK263">
        <f ca="1">SUMIFS(Tabela_Consulta_RDH[Column3],Tabela_Consulta_RDH[Column1],BK$3,Tabela_Consulta_RDH[Column2],$BE263)</f>
        <v>0</v>
      </c>
      <c r="BL263">
        <f ca="1">SUMIFS(Tabela_Consulta_RDH[Column3],Tabela_Consulta_RDH[Column1],BL$3,Tabela_Consulta_RDH[Column2],$BE263)</f>
        <v>0</v>
      </c>
      <c r="BM263">
        <f ca="1">SUMIFS(Tabela_Consulta_RDH[Column3],Tabela_Consulta_RDH[Column1],BM$3,Tabela_Consulta_RDH[Column2],$BE263)</f>
        <v>0</v>
      </c>
      <c r="BN263">
        <f ca="1">SUMIFS(Tabela_Consulta_RDH[Column3],Tabela_Consulta_RDH[Column1],BN$3,Tabela_Consulta_RDH[Column2],$BE263)</f>
        <v>0</v>
      </c>
      <c r="BO263">
        <f ca="1">SUMIFS(Tabela_Consulta_RDH[Column3],Tabela_Consulta_RDH[Column1],BO$3,Tabela_Consulta_RDH[Column2],$BE263)</f>
        <v>0</v>
      </c>
      <c r="BP263">
        <f ca="1">SUMIFS(Tabela_Consulta_RDH[Column3],Tabela_Consulta_RDH[Column1],BP$3,Tabela_Consulta_RDH[Column2],$BE263)</f>
        <v>0</v>
      </c>
      <c r="BQ263">
        <f ca="1">SUMIFS(Tabela_Consulta_RDH[Column3],Tabela_Consulta_RDH[Column1],BQ$3,Tabela_Consulta_RDH[Column2],$BE263)</f>
        <v>0</v>
      </c>
      <c r="BR263">
        <f ca="1">SUMIFS(Tabela_Consulta_RDH[Column3],Tabela_Consulta_RDH[Column1],BR$3,Tabela_Consulta_RDH[Column2],$BE263)</f>
        <v>0</v>
      </c>
    </row>
    <row r="264" spans="35:70" x14ac:dyDescent="0.25">
      <c r="AI264" s="406"/>
      <c r="AN264" s="406"/>
      <c r="AP264">
        <v>261</v>
      </c>
      <c r="AR264">
        <f ca="1">SUMIFS(Tabela_Consulta_de_ACOMPH[Vaz_nat],Tabela_Consulta_de_ACOMPH[Data],AR$3,Tabela_Consulta_de_ACOMPH[Posto],$AP264)</f>
        <v>0</v>
      </c>
      <c r="AS264">
        <f ca="1">SUMIFS(Tabela_Consulta_de_ACOMPH[Vaz_nat],Tabela_Consulta_de_ACOMPH[Data],AS$3,Tabela_Consulta_de_ACOMPH[Posto],$AP264)</f>
        <v>0</v>
      </c>
      <c r="AT264">
        <f ca="1">SUMIFS(Tabela_Consulta_de_ACOMPH[Vaz_nat],Tabela_Consulta_de_ACOMPH[Data],AT$3,Tabela_Consulta_de_ACOMPH[Posto],$AP264)</f>
        <v>0</v>
      </c>
      <c r="AU264">
        <f ca="1">SUMIFS(Tabela_Consulta_de_ACOMPH[Vaz_nat],Tabela_Consulta_de_ACOMPH[Data],AU$3,Tabela_Consulta_de_ACOMPH[Posto],$AP264)</f>
        <v>0</v>
      </c>
      <c r="AV264">
        <f ca="1">SUMIFS(Tabela_Consulta_de_ACOMPH[Vaz_nat],Tabela_Consulta_de_ACOMPH[Data],AV$3,Tabela_Consulta_de_ACOMPH[Posto],$AP264)</f>
        <v>0</v>
      </c>
      <c r="AW264">
        <f ca="1">SUMIFS(Tabela_Consulta_de_ACOMPH[Vaz_nat],Tabela_Consulta_de_ACOMPH[Data],AW$3,Tabela_Consulta_de_ACOMPH[Posto],$AP264)</f>
        <v>0</v>
      </c>
      <c r="AX264">
        <f ca="1">SUMIFS(Tabela_Consulta_de_ACOMPH[Vaz_nat],Tabela_Consulta_de_ACOMPH[Data],AX$3,Tabela_Consulta_de_ACOMPH[Posto],$AP264)</f>
        <v>0</v>
      </c>
      <c r="AY264">
        <f ca="1">SUMIFS(Tabela_Consulta_de_ACOMPH[Vaz_nat],Tabela_Consulta_de_ACOMPH[Data],AY$3,Tabela_Consulta_de_ACOMPH[Posto],$AP264)</f>
        <v>0</v>
      </c>
      <c r="AZ264">
        <f ca="1">SUMIFS(Tabela_Consulta_de_ACOMPH[Vaz_nat],Tabela_Consulta_de_ACOMPH[Data],AZ$3,Tabela_Consulta_de_ACOMPH[Posto],$AP264)</f>
        <v>0</v>
      </c>
      <c r="BA264">
        <f ca="1">SUMIFS(Tabela_Consulta_de_ACOMPH[Vaz_nat],Tabela_Consulta_de_ACOMPH[Data],BA$3,Tabela_Consulta_de_ACOMPH[Posto],$AP264)</f>
        <v>0</v>
      </c>
      <c r="BB264">
        <f ca="1">SUMIFS(Tabela_Consulta_de_ACOMPH[Vaz_nat],Tabela_Consulta_de_ACOMPH[Data],BB$3,Tabela_Consulta_de_ACOMPH[Posto],$AP264)</f>
        <v>0</v>
      </c>
      <c r="BC264">
        <f ca="1">SUMIFS(Tabela_Consulta_de_ACOMPH[Vaz_nat],Tabela_Consulta_de_ACOMPH[Data],BC$3,Tabela_Consulta_de_ACOMPH[Posto],$AP264)</f>
        <v>0</v>
      </c>
      <c r="BE264">
        <v>261</v>
      </c>
      <c r="BG264">
        <f ca="1">SUMIFS(Tabela_Consulta_RDH[Column3],Tabela_Consulta_RDH[Column1],BG$3,Tabela_Consulta_RDH[Column2],$BE264)</f>
        <v>0</v>
      </c>
      <c r="BH264">
        <f ca="1">SUMIFS(Tabela_Consulta_RDH[Column3],Tabela_Consulta_RDH[Column1],BH$3,Tabela_Consulta_RDH[Column2],$BE264)</f>
        <v>0</v>
      </c>
      <c r="BI264">
        <f ca="1">SUMIFS(Tabela_Consulta_RDH[Column3],Tabela_Consulta_RDH[Column1],BI$3,Tabela_Consulta_RDH[Column2],$BE264)</f>
        <v>0</v>
      </c>
      <c r="BJ264">
        <f ca="1">SUMIFS(Tabela_Consulta_RDH[Column3],Tabela_Consulta_RDH[Column1],BJ$3,Tabela_Consulta_RDH[Column2],$BE264)</f>
        <v>0</v>
      </c>
      <c r="BK264">
        <f ca="1">SUMIFS(Tabela_Consulta_RDH[Column3],Tabela_Consulta_RDH[Column1],BK$3,Tabela_Consulta_RDH[Column2],$BE264)</f>
        <v>0</v>
      </c>
      <c r="BL264">
        <f ca="1">SUMIFS(Tabela_Consulta_RDH[Column3],Tabela_Consulta_RDH[Column1],BL$3,Tabela_Consulta_RDH[Column2],$BE264)</f>
        <v>0</v>
      </c>
      <c r="BM264">
        <f ca="1">SUMIFS(Tabela_Consulta_RDH[Column3],Tabela_Consulta_RDH[Column1],BM$3,Tabela_Consulta_RDH[Column2],$BE264)</f>
        <v>0</v>
      </c>
      <c r="BN264">
        <f ca="1">SUMIFS(Tabela_Consulta_RDH[Column3],Tabela_Consulta_RDH[Column1],BN$3,Tabela_Consulta_RDH[Column2],$BE264)</f>
        <v>0</v>
      </c>
      <c r="BO264">
        <f ca="1">SUMIFS(Tabela_Consulta_RDH[Column3],Tabela_Consulta_RDH[Column1],BO$3,Tabela_Consulta_RDH[Column2],$BE264)</f>
        <v>0</v>
      </c>
      <c r="BP264">
        <f ca="1">SUMIFS(Tabela_Consulta_RDH[Column3],Tabela_Consulta_RDH[Column1],BP$3,Tabela_Consulta_RDH[Column2],$BE264)</f>
        <v>0</v>
      </c>
      <c r="BQ264">
        <f ca="1">SUMIFS(Tabela_Consulta_RDH[Column3],Tabela_Consulta_RDH[Column1],BQ$3,Tabela_Consulta_RDH[Column2],$BE264)</f>
        <v>0</v>
      </c>
      <c r="BR264">
        <f ca="1">SUMIFS(Tabela_Consulta_RDH[Column3],Tabela_Consulta_RDH[Column1],BR$3,Tabela_Consulta_RDH[Column2],$BE264)</f>
        <v>0</v>
      </c>
    </row>
    <row r="265" spans="35:70" x14ac:dyDescent="0.25">
      <c r="AI265" s="406"/>
      <c r="AN265" s="406"/>
      <c r="AP265">
        <v>262</v>
      </c>
      <c r="AR265">
        <f ca="1">SUMIFS(Tabela_Consulta_de_ACOMPH[Vaz_nat],Tabela_Consulta_de_ACOMPH[Data],AR$3,Tabela_Consulta_de_ACOMPH[Posto],$AP265)</f>
        <v>0</v>
      </c>
      <c r="AS265">
        <f ca="1">SUMIFS(Tabela_Consulta_de_ACOMPH[Vaz_nat],Tabela_Consulta_de_ACOMPH[Data],AS$3,Tabela_Consulta_de_ACOMPH[Posto],$AP265)</f>
        <v>0</v>
      </c>
      <c r="AT265">
        <f ca="1">SUMIFS(Tabela_Consulta_de_ACOMPH[Vaz_nat],Tabela_Consulta_de_ACOMPH[Data],AT$3,Tabela_Consulta_de_ACOMPH[Posto],$AP265)</f>
        <v>0</v>
      </c>
      <c r="AU265">
        <f ca="1">SUMIFS(Tabela_Consulta_de_ACOMPH[Vaz_nat],Tabela_Consulta_de_ACOMPH[Data],AU$3,Tabela_Consulta_de_ACOMPH[Posto],$AP265)</f>
        <v>0</v>
      </c>
      <c r="AV265">
        <f ca="1">SUMIFS(Tabela_Consulta_de_ACOMPH[Vaz_nat],Tabela_Consulta_de_ACOMPH[Data],AV$3,Tabela_Consulta_de_ACOMPH[Posto],$AP265)</f>
        <v>0</v>
      </c>
      <c r="AW265">
        <f ca="1">SUMIFS(Tabela_Consulta_de_ACOMPH[Vaz_nat],Tabela_Consulta_de_ACOMPH[Data],AW$3,Tabela_Consulta_de_ACOMPH[Posto],$AP265)</f>
        <v>0</v>
      </c>
      <c r="AX265">
        <f ca="1">SUMIFS(Tabela_Consulta_de_ACOMPH[Vaz_nat],Tabela_Consulta_de_ACOMPH[Data],AX$3,Tabela_Consulta_de_ACOMPH[Posto],$AP265)</f>
        <v>0</v>
      </c>
      <c r="AY265">
        <f ca="1">SUMIFS(Tabela_Consulta_de_ACOMPH[Vaz_nat],Tabela_Consulta_de_ACOMPH[Data],AY$3,Tabela_Consulta_de_ACOMPH[Posto],$AP265)</f>
        <v>0</v>
      </c>
      <c r="AZ265">
        <f ca="1">SUMIFS(Tabela_Consulta_de_ACOMPH[Vaz_nat],Tabela_Consulta_de_ACOMPH[Data],AZ$3,Tabela_Consulta_de_ACOMPH[Posto],$AP265)</f>
        <v>0</v>
      </c>
      <c r="BA265">
        <f ca="1">SUMIFS(Tabela_Consulta_de_ACOMPH[Vaz_nat],Tabela_Consulta_de_ACOMPH[Data],BA$3,Tabela_Consulta_de_ACOMPH[Posto],$AP265)</f>
        <v>0</v>
      </c>
      <c r="BB265">
        <f ca="1">SUMIFS(Tabela_Consulta_de_ACOMPH[Vaz_nat],Tabela_Consulta_de_ACOMPH[Data],BB$3,Tabela_Consulta_de_ACOMPH[Posto],$AP265)</f>
        <v>0</v>
      </c>
      <c r="BC265">
        <f ca="1">SUMIFS(Tabela_Consulta_de_ACOMPH[Vaz_nat],Tabela_Consulta_de_ACOMPH[Data],BC$3,Tabela_Consulta_de_ACOMPH[Posto],$AP265)</f>
        <v>0</v>
      </c>
      <c r="BE265">
        <v>262</v>
      </c>
      <c r="BG265">
        <f ca="1">SUMIFS(Tabela_Consulta_RDH[Column3],Tabela_Consulta_RDH[Column1],BG$3,Tabela_Consulta_RDH[Column2],$BE265)</f>
        <v>0</v>
      </c>
      <c r="BH265">
        <f ca="1">SUMIFS(Tabela_Consulta_RDH[Column3],Tabela_Consulta_RDH[Column1],BH$3,Tabela_Consulta_RDH[Column2],$BE265)</f>
        <v>0</v>
      </c>
      <c r="BI265">
        <f ca="1">SUMIFS(Tabela_Consulta_RDH[Column3],Tabela_Consulta_RDH[Column1],BI$3,Tabela_Consulta_RDH[Column2],$BE265)</f>
        <v>0</v>
      </c>
      <c r="BJ265">
        <f ca="1">SUMIFS(Tabela_Consulta_RDH[Column3],Tabela_Consulta_RDH[Column1],BJ$3,Tabela_Consulta_RDH[Column2],$BE265)</f>
        <v>0</v>
      </c>
      <c r="BK265">
        <f ca="1">SUMIFS(Tabela_Consulta_RDH[Column3],Tabela_Consulta_RDH[Column1],BK$3,Tabela_Consulta_RDH[Column2],$BE265)</f>
        <v>0</v>
      </c>
      <c r="BL265">
        <f ca="1">SUMIFS(Tabela_Consulta_RDH[Column3],Tabela_Consulta_RDH[Column1],BL$3,Tabela_Consulta_RDH[Column2],$BE265)</f>
        <v>0</v>
      </c>
      <c r="BM265">
        <f ca="1">SUMIFS(Tabela_Consulta_RDH[Column3],Tabela_Consulta_RDH[Column1],BM$3,Tabela_Consulta_RDH[Column2],$BE265)</f>
        <v>0</v>
      </c>
      <c r="BN265">
        <f ca="1">SUMIFS(Tabela_Consulta_RDH[Column3],Tabela_Consulta_RDH[Column1],BN$3,Tabela_Consulta_RDH[Column2],$BE265)</f>
        <v>0</v>
      </c>
      <c r="BO265">
        <f ca="1">SUMIFS(Tabela_Consulta_RDH[Column3],Tabela_Consulta_RDH[Column1],BO$3,Tabela_Consulta_RDH[Column2],$BE265)</f>
        <v>0</v>
      </c>
      <c r="BP265">
        <f ca="1">SUMIFS(Tabela_Consulta_RDH[Column3],Tabela_Consulta_RDH[Column1],BP$3,Tabela_Consulta_RDH[Column2],$BE265)</f>
        <v>0</v>
      </c>
      <c r="BQ265">
        <f ca="1">SUMIFS(Tabela_Consulta_RDH[Column3],Tabela_Consulta_RDH[Column1],BQ$3,Tabela_Consulta_RDH[Column2],$BE265)</f>
        <v>0</v>
      </c>
      <c r="BR265">
        <f ca="1">SUMIFS(Tabela_Consulta_RDH[Column3],Tabela_Consulta_RDH[Column1],BR$3,Tabela_Consulta_RDH[Column2],$BE265)</f>
        <v>0</v>
      </c>
    </row>
    <row r="266" spans="35:70" x14ac:dyDescent="0.25">
      <c r="AI266" s="406"/>
      <c r="AN266" s="406"/>
      <c r="AP266">
        <v>263</v>
      </c>
      <c r="AR266">
        <f ca="1">SUMIFS(Tabela_Consulta_de_ACOMPH[Vaz_nat],Tabela_Consulta_de_ACOMPH[Data],AR$3,Tabela_Consulta_de_ACOMPH[Posto],$AP266)</f>
        <v>0</v>
      </c>
      <c r="AS266">
        <f ca="1">SUMIFS(Tabela_Consulta_de_ACOMPH[Vaz_nat],Tabela_Consulta_de_ACOMPH[Data],AS$3,Tabela_Consulta_de_ACOMPH[Posto],$AP266)</f>
        <v>0</v>
      </c>
      <c r="AT266">
        <f ca="1">SUMIFS(Tabela_Consulta_de_ACOMPH[Vaz_nat],Tabela_Consulta_de_ACOMPH[Data],AT$3,Tabela_Consulta_de_ACOMPH[Posto],$AP266)</f>
        <v>0</v>
      </c>
      <c r="AU266">
        <f ca="1">SUMIFS(Tabela_Consulta_de_ACOMPH[Vaz_nat],Tabela_Consulta_de_ACOMPH[Data],AU$3,Tabela_Consulta_de_ACOMPH[Posto],$AP266)</f>
        <v>0</v>
      </c>
      <c r="AV266">
        <f ca="1">SUMIFS(Tabela_Consulta_de_ACOMPH[Vaz_nat],Tabela_Consulta_de_ACOMPH[Data],AV$3,Tabela_Consulta_de_ACOMPH[Posto],$AP266)</f>
        <v>0</v>
      </c>
      <c r="AW266">
        <f ca="1">SUMIFS(Tabela_Consulta_de_ACOMPH[Vaz_nat],Tabela_Consulta_de_ACOMPH[Data],AW$3,Tabela_Consulta_de_ACOMPH[Posto],$AP266)</f>
        <v>0</v>
      </c>
      <c r="AX266">
        <f ca="1">SUMIFS(Tabela_Consulta_de_ACOMPH[Vaz_nat],Tabela_Consulta_de_ACOMPH[Data],AX$3,Tabela_Consulta_de_ACOMPH[Posto],$AP266)</f>
        <v>0</v>
      </c>
      <c r="AY266">
        <f ca="1">SUMIFS(Tabela_Consulta_de_ACOMPH[Vaz_nat],Tabela_Consulta_de_ACOMPH[Data],AY$3,Tabela_Consulta_de_ACOMPH[Posto],$AP266)</f>
        <v>0</v>
      </c>
      <c r="AZ266">
        <f ca="1">SUMIFS(Tabela_Consulta_de_ACOMPH[Vaz_nat],Tabela_Consulta_de_ACOMPH[Data],AZ$3,Tabela_Consulta_de_ACOMPH[Posto],$AP266)</f>
        <v>0</v>
      </c>
      <c r="BA266">
        <f ca="1">SUMIFS(Tabela_Consulta_de_ACOMPH[Vaz_nat],Tabela_Consulta_de_ACOMPH[Data],BA$3,Tabela_Consulta_de_ACOMPH[Posto],$AP266)</f>
        <v>0</v>
      </c>
      <c r="BB266">
        <f ca="1">SUMIFS(Tabela_Consulta_de_ACOMPH[Vaz_nat],Tabela_Consulta_de_ACOMPH[Data],BB$3,Tabela_Consulta_de_ACOMPH[Posto],$AP266)</f>
        <v>0</v>
      </c>
      <c r="BC266">
        <f ca="1">SUMIFS(Tabela_Consulta_de_ACOMPH[Vaz_nat],Tabela_Consulta_de_ACOMPH[Data],BC$3,Tabela_Consulta_de_ACOMPH[Posto],$AP266)</f>
        <v>0</v>
      </c>
      <c r="BE266">
        <v>263</v>
      </c>
      <c r="BG266">
        <f ca="1">SUMIFS(Tabela_Consulta_RDH[Column3],Tabela_Consulta_RDH[Column1],BG$3,Tabela_Consulta_RDH[Column2],$BE266)</f>
        <v>0</v>
      </c>
      <c r="BH266">
        <f ca="1">SUMIFS(Tabela_Consulta_RDH[Column3],Tabela_Consulta_RDH[Column1],BH$3,Tabela_Consulta_RDH[Column2],$BE266)</f>
        <v>0</v>
      </c>
      <c r="BI266">
        <f ca="1">SUMIFS(Tabela_Consulta_RDH[Column3],Tabela_Consulta_RDH[Column1],BI$3,Tabela_Consulta_RDH[Column2],$BE266)</f>
        <v>0</v>
      </c>
      <c r="BJ266">
        <f ca="1">SUMIFS(Tabela_Consulta_RDH[Column3],Tabela_Consulta_RDH[Column1],BJ$3,Tabela_Consulta_RDH[Column2],$BE266)</f>
        <v>0</v>
      </c>
      <c r="BK266">
        <f ca="1">SUMIFS(Tabela_Consulta_RDH[Column3],Tabela_Consulta_RDH[Column1],BK$3,Tabela_Consulta_RDH[Column2],$BE266)</f>
        <v>0</v>
      </c>
      <c r="BL266">
        <f ca="1">SUMIFS(Tabela_Consulta_RDH[Column3],Tabela_Consulta_RDH[Column1],BL$3,Tabela_Consulta_RDH[Column2],$BE266)</f>
        <v>0</v>
      </c>
      <c r="BM266">
        <f ca="1">SUMIFS(Tabela_Consulta_RDH[Column3],Tabela_Consulta_RDH[Column1],BM$3,Tabela_Consulta_RDH[Column2],$BE266)</f>
        <v>0</v>
      </c>
      <c r="BN266">
        <f ca="1">SUMIFS(Tabela_Consulta_RDH[Column3],Tabela_Consulta_RDH[Column1],BN$3,Tabela_Consulta_RDH[Column2],$BE266)</f>
        <v>0</v>
      </c>
      <c r="BO266">
        <f ca="1">SUMIFS(Tabela_Consulta_RDH[Column3],Tabela_Consulta_RDH[Column1],BO$3,Tabela_Consulta_RDH[Column2],$BE266)</f>
        <v>0</v>
      </c>
      <c r="BP266">
        <f ca="1">SUMIFS(Tabela_Consulta_RDH[Column3],Tabela_Consulta_RDH[Column1],BP$3,Tabela_Consulta_RDH[Column2],$BE266)</f>
        <v>0</v>
      </c>
      <c r="BQ266">
        <f ca="1">SUMIFS(Tabela_Consulta_RDH[Column3],Tabela_Consulta_RDH[Column1],BQ$3,Tabela_Consulta_RDH[Column2],$BE266)</f>
        <v>0</v>
      </c>
      <c r="BR266">
        <f ca="1">SUMIFS(Tabela_Consulta_RDH[Column3],Tabela_Consulta_RDH[Column1],BR$3,Tabela_Consulta_RDH[Column2],$BE266)</f>
        <v>0</v>
      </c>
    </row>
    <row r="267" spans="35:70" x14ac:dyDescent="0.25">
      <c r="AI267" s="406"/>
      <c r="AN267" s="406"/>
      <c r="AP267">
        <v>264</v>
      </c>
      <c r="AR267">
        <f ca="1">SUMIFS(Tabela_Consulta_de_ACOMPH[Vaz_nat],Tabela_Consulta_de_ACOMPH[Data],AR$3,Tabela_Consulta_de_ACOMPH[Posto],$AP267)</f>
        <v>0</v>
      </c>
      <c r="AS267">
        <f ca="1">SUMIFS(Tabela_Consulta_de_ACOMPH[Vaz_nat],Tabela_Consulta_de_ACOMPH[Data],AS$3,Tabela_Consulta_de_ACOMPH[Posto],$AP267)</f>
        <v>0</v>
      </c>
      <c r="AT267">
        <f ca="1">SUMIFS(Tabela_Consulta_de_ACOMPH[Vaz_nat],Tabela_Consulta_de_ACOMPH[Data],AT$3,Tabela_Consulta_de_ACOMPH[Posto],$AP267)</f>
        <v>0</v>
      </c>
      <c r="AU267">
        <f ca="1">SUMIFS(Tabela_Consulta_de_ACOMPH[Vaz_nat],Tabela_Consulta_de_ACOMPH[Data],AU$3,Tabela_Consulta_de_ACOMPH[Posto],$AP267)</f>
        <v>0</v>
      </c>
      <c r="AV267">
        <f ca="1">SUMIFS(Tabela_Consulta_de_ACOMPH[Vaz_nat],Tabela_Consulta_de_ACOMPH[Data],AV$3,Tabela_Consulta_de_ACOMPH[Posto],$AP267)</f>
        <v>0</v>
      </c>
      <c r="AW267">
        <f ca="1">SUMIFS(Tabela_Consulta_de_ACOMPH[Vaz_nat],Tabela_Consulta_de_ACOMPH[Data],AW$3,Tabela_Consulta_de_ACOMPH[Posto],$AP267)</f>
        <v>0</v>
      </c>
      <c r="AX267">
        <f ca="1">SUMIFS(Tabela_Consulta_de_ACOMPH[Vaz_nat],Tabela_Consulta_de_ACOMPH[Data],AX$3,Tabela_Consulta_de_ACOMPH[Posto],$AP267)</f>
        <v>0</v>
      </c>
      <c r="AY267">
        <f ca="1">SUMIFS(Tabela_Consulta_de_ACOMPH[Vaz_nat],Tabela_Consulta_de_ACOMPH[Data],AY$3,Tabela_Consulta_de_ACOMPH[Posto],$AP267)</f>
        <v>0</v>
      </c>
      <c r="AZ267">
        <f ca="1">SUMIFS(Tabela_Consulta_de_ACOMPH[Vaz_nat],Tabela_Consulta_de_ACOMPH[Data],AZ$3,Tabela_Consulta_de_ACOMPH[Posto],$AP267)</f>
        <v>0</v>
      </c>
      <c r="BA267">
        <f ca="1">SUMIFS(Tabela_Consulta_de_ACOMPH[Vaz_nat],Tabela_Consulta_de_ACOMPH[Data],BA$3,Tabela_Consulta_de_ACOMPH[Posto],$AP267)</f>
        <v>0</v>
      </c>
      <c r="BB267">
        <f ca="1">SUMIFS(Tabela_Consulta_de_ACOMPH[Vaz_nat],Tabela_Consulta_de_ACOMPH[Data],BB$3,Tabela_Consulta_de_ACOMPH[Posto],$AP267)</f>
        <v>0</v>
      </c>
      <c r="BC267">
        <f ca="1">SUMIFS(Tabela_Consulta_de_ACOMPH[Vaz_nat],Tabela_Consulta_de_ACOMPH[Data],BC$3,Tabela_Consulta_de_ACOMPH[Posto],$AP267)</f>
        <v>0</v>
      </c>
      <c r="BE267">
        <v>264</v>
      </c>
      <c r="BG267">
        <f ca="1">SUMIFS(Tabela_Consulta_RDH[Column3],Tabela_Consulta_RDH[Column1],BG$3,Tabela_Consulta_RDH[Column2],$BE267)</f>
        <v>0</v>
      </c>
      <c r="BH267">
        <f ca="1">SUMIFS(Tabela_Consulta_RDH[Column3],Tabela_Consulta_RDH[Column1],BH$3,Tabela_Consulta_RDH[Column2],$BE267)</f>
        <v>0</v>
      </c>
      <c r="BI267">
        <f ca="1">SUMIFS(Tabela_Consulta_RDH[Column3],Tabela_Consulta_RDH[Column1],BI$3,Tabela_Consulta_RDH[Column2],$BE267)</f>
        <v>0</v>
      </c>
      <c r="BJ267">
        <f ca="1">SUMIFS(Tabela_Consulta_RDH[Column3],Tabela_Consulta_RDH[Column1],BJ$3,Tabela_Consulta_RDH[Column2],$BE267)</f>
        <v>0</v>
      </c>
      <c r="BK267">
        <f ca="1">SUMIFS(Tabela_Consulta_RDH[Column3],Tabela_Consulta_RDH[Column1],BK$3,Tabela_Consulta_RDH[Column2],$BE267)</f>
        <v>0</v>
      </c>
      <c r="BL267">
        <f ca="1">SUMIFS(Tabela_Consulta_RDH[Column3],Tabela_Consulta_RDH[Column1],BL$3,Tabela_Consulta_RDH[Column2],$BE267)</f>
        <v>0</v>
      </c>
      <c r="BM267">
        <f ca="1">SUMIFS(Tabela_Consulta_RDH[Column3],Tabela_Consulta_RDH[Column1],BM$3,Tabela_Consulta_RDH[Column2],$BE267)</f>
        <v>0</v>
      </c>
      <c r="BN267">
        <f ca="1">SUMIFS(Tabela_Consulta_RDH[Column3],Tabela_Consulta_RDH[Column1],BN$3,Tabela_Consulta_RDH[Column2],$BE267)</f>
        <v>0</v>
      </c>
      <c r="BO267">
        <f ca="1">SUMIFS(Tabela_Consulta_RDH[Column3],Tabela_Consulta_RDH[Column1],BO$3,Tabela_Consulta_RDH[Column2],$BE267)</f>
        <v>0</v>
      </c>
      <c r="BP267">
        <f ca="1">SUMIFS(Tabela_Consulta_RDH[Column3],Tabela_Consulta_RDH[Column1],BP$3,Tabela_Consulta_RDH[Column2],$BE267)</f>
        <v>0</v>
      </c>
      <c r="BQ267">
        <f ca="1">SUMIFS(Tabela_Consulta_RDH[Column3],Tabela_Consulta_RDH[Column1],BQ$3,Tabela_Consulta_RDH[Column2],$BE267)</f>
        <v>0</v>
      </c>
      <c r="BR267">
        <f ca="1">SUMIFS(Tabela_Consulta_RDH[Column3],Tabela_Consulta_RDH[Column1],BR$3,Tabela_Consulta_RDH[Column2],$BE267)</f>
        <v>0</v>
      </c>
    </row>
    <row r="268" spans="35:70" x14ac:dyDescent="0.25">
      <c r="AI268" s="406"/>
      <c r="AN268" s="406"/>
      <c r="AP268">
        <v>265</v>
      </c>
      <c r="AR268">
        <f ca="1">SUMIFS(Tabela_Consulta_de_ACOMPH[Vaz_nat],Tabela_Consulta_de_ACOMPH[Data],AR$3,Tabela_Consulta_de_ACOMPH[Posto],$AP268)</f>
        <v>0</v>
      </c>
      <c r="AS268">
        <f ca="1">SUMIFS(Tabela_Consulta_de_ACOMPH[Vaz_nat],Tabela_Consulta_de_ACOMPH[Data],AS$3,Tabela_Consulta_de_ACOMPH[Posto],$AP268)</f>
        <v>0</v>
      </c>
      <c r="AT268">
        <f ca="1">SUMIFS(Tabela_Consulta_de_ACOMPH[Vaz_nat],Tabela_Consulta_de_ACOMPH[Data],AT$3,Tabela_Consulta_de_ACOMPH[Posto],$AP268)</f>
        <v>0</v>
      </c>
      <c r="AU268">
        <f ca="1">SUMIFS(Tabela_Consulta_de_ACOMPH[Vaz_nat],Tabela_Consulta_de_ACOMPH[Data],AU$3,Tabela_Consulta_de_ACOMPH[Posto],$AP268)</f>
        <v>0</v>
      </c>
      <c r="AV268">
        <f ca="1">SUMIFS(Tabela_Consulta_de_ACOMPH[Vaz_nat],Tabela_Consulta_de_ACOMPH[Data],AV$3,Tabela_Consulta_de_ACOMPH[Posto],$AP268)</f>
        <v>0</v>
      </c>
      <c r="AW268">
        <f ca="1">SUMIFS(Tabela_Consulta_de_ACOMPH[Vaz_nat],Tabela_Consulta_de_ACOMPH[Data],AW$3,Tabela_Consulta_de_ACOMPH[Posto],$AP268)</f>
        <v>0</v>
      </c>
      <c r="AX268">
        <f ca="1">SUMIFS(Tabela_Consulta_de_ACOMPH[Vaz_nat],Tabela_Consulta_de_ACOMPH[Data],AX$3,Tabela_Consulta_de_ACOMPH[Posto],$AP268)</f>
        <v>0</v>
      </c>
      <c r="AY268">
        <f ca="1">SUMIFS(Tabela_Consulta_de_ACOMPH[Vaz_nat],Tabela_Consulta_de_ACOMPH[Data],AY$3,Tabela_Consulta_de_ACOMPH[Posto],$AP268)</f>
        <v>0</v>
      </c>
      <c r="AZ268">
        <f ca="1">SUMIFS(Tabela_Consulta_de_ACOMPH[Vaz_nat],Tabela_Consulta_de_ACOMPH[Data],AZ$3,Tabela_Consulta_de_ACOMPH[Posto],$AP268)</f>
        <v>0</v>
      </c>
      <c r="BA268">
        <f ca="1">SUMIFS(Tabela_Consulta_de_ACOMPH[Vaz_nat],Tabela_Consulta_de_ACOMPH[Data],BA$3,Tabela_Consulta_de_ACOMPH[Posto],$AP268)</f>
        <v>0</v>
      </c>
      <c r="BB268">
        <f ca="1">SUMIFS(Tabela_Consulta_de_ACOMPH[Vaz_nat],Tabela_Consulta_de_ACOMPH[Data],BB$3,Tabela_Consulta_de_ACOMPH[Posto],$AP268)</f>
        <v>0</v>
      </c>
      <c r="BC268">
        <f ca="1">SUMIFS(Tabela_Consulta_de_ACOMPH[Vaz_nat],Tabela_Consulta_de_ACOMPH[Data],BC$3,Tabela_Consulta_de_ACOMPH[Posto],$AP268)</f>
        <v>0</v>
      </c>
      <c r="BE268">
        <v>265</v>
      </c>
      <c r="BG268">
        <f ca="1">SUMIFS(Tabela_Consulta_RDH[Column3],Tabela_Consulta_RDH[Column1],BG$3,Tabela_Consulta_RDH[Column2],$BE268)</f>
        <v>0</v>
      </c>
      <c r="BH268">
        <f ca="1">SUMIFS(Tabela_Consulta_RDH[Column3],Tabela_Consulta_RDH[Column1],BH$3,Tabela_Consulta_RDH[Column2],$BE268)</f>
        <v>0</v>
      </c>
      <c r="BI268">
        <f ca="1">SUMIFS(Tabela_Consulta_RDH[Column3],Tabela_Consulta_RDH[Column1],BI$3,Tabela_Consulta_RDH[Column2],$BE268)</f>
        <v>0</v>
      </c>
      <c r="BJ268">
        <f ca="1">SUMIFS(Tabela_Consulta_RDH[Column3],Tabela_Consulta_RDH[Column1],BJ$3,Tabela_Consulta_RDH[Column2],$BE268)</f>
        <v>0</v>
      </c>
      <c r="BK268">
        <f ca="1">SUMIFS(Tabela_Consulta_RDH[Column3],Tabela_Consulta_RDH[Column1],BK$3,Tabela_Consulta_RDH[Column2],$BE268)</f>
        <v>0</v>
      </c>
      <c r="BL268">
        <f ca="1">SUMIFS(Tabela_Consulta_RDH[Column3],Tabela_Consulta_RDH[Column1],BL$3,Tabela_Consulta_RDH[Column2],$BE268)</f>
        <v>0</v>
      </c>
      <c r="BM268">
        <f ca="1">SUMIFS(Tabela_Consulta_RDH[Column3],Tabela_Consulta_RDH[Column1],BM$3,Tabela_Consulta_RDH[Column2],$BE268)</f>
        <v>0</v>
      </c>
      <c r="BN268">
        <f ca="1">SUMIFS(Tabela_Consulta_RDH[Column3],Tabela_Consulta_RDH[Column1],BN$3,Tabela_Consulta_RDH[Column2],$BE268)</f>
        <v>0</v>
      </c>
      <c r="BO268">
        <f ca="1">SUMIFS(Tabela_Consulta_RDH[Column3],Tabela_Consulta_RDH[Column1],BO$3,Tabela_Consulta_RDH[Column2],$BE268)</f>
        <v>0</v>
      </c>
      <c r="BP268">
        <f ca="1">SUMIFS(Tabela_Consulta_RDH[Column3],Tabela_Consulta_RDH[Column1],BP$3,Tabela_Consulta_RDH[Column2],$BE268)</f>
        <v>0</v>
      </c>
      <c r="BQ268">
        <f ca="1">SUMIFS(Tabela_Consulta_RDH[Column3],Tabela_Consulta_RDH[Column1],BQ$3,Tabela_Consulta_RDH[Column2],$BE268)</f>
        <v>0</v>
      </c>
      <c r="BR268">
        <f ca="1">SUMIFS(Tabela_Consulta_RDH[Column3],Tabela_Consulta_RDH[Column1],BR$3,Tabela_Consulta_RDH[Column2],$BE268)</f>
        <v>0</v>
      </c>
    </row>
    <row r="269" spans="35:70" x14ac:dyDescent="0.25">
      <c r="AI269" s="406"/>
      <c r="AN269" s="406"/>
      <c r="AP269">
        <v>266</v>
      </c>
      <c r="AR269">
        <f ca="1">SUMIFS(Tabela_Consulta_de_ACOMPH[Vaz_nat],Tabela_Consulta_de_ACOMPH[Data],AR$3,Tabela_Consulta_de_ACOMPH[Posto],$AP269)</f>
        <v>0</v>
      </c>
      <c r="AS269">
        <f ca="1">SUMIFS(Tabela_Consulta_de_ACOMPH[Vaz_nat],Tabela_Consulta_de_ACOMPH[Data],AS$3,Tabela_Consulta_de_ACOMPH[Posto],$AP269)</f>
        <v>0</v>
      </c>
      <c r="AT269">
        <f ca="1">SUMIFS(Tabela_Consulta_de_ACOMPH[Vaz_nat],Tabela_Consulta_de_ACOMPH[Data],AT$3,Tabela_Consulta_de_ACOMPH[Posto],$AP269)</f>
        <v>0</v>
      </c>
      <c r="AU269">
        <f ca="1">SUMIFS(Tabela_Consulta_de_ACOMPH[Vaz_nat],Tabela_Consulta_de_ACOMPH[Data],AU$3,Tabela_Consulta_de_ACOMPH[Posto],$AP269)</f>
        <v>0</v>
      </c>
      <c r="AV269">
        <f ca="1">SUMIFS(Tabela_Consulta_de_ACOMPH[Vaz_nat],Tabela_Consulta_de_ACOMPH[Data],AV$3,Tabela_Consulta_de_ACOMPH[Posto],$AP269)</f>
        <v>0</v>
      </c>
      <c r="AW269">
        <f ca="1">SUMIFS(Tabela_Consulta_de_ACOMPH[Vaz_nat],Tabela_Consulta_de_ACOMPH[Data],AW$3,Tabela_Consulta_de_ACOMPH[Posto],$AP269)</f>
        <v>0</v>
      </c>
      <c r="AX269">
        <f ca="1">SUMIFS(Tabela_Consulta_de_ACOMPH[Vaz_nat],Tabela_Consulta_de_ACOMPH[Data],AX$3,Tabela_Consulta_de_ACOMPH[Posto],$AP269)</f>
        <v>0</v>
      </c>
      <c r="AY269">
        <f ca="1">SUMIFS(Tabela_Consulta_de_ACOMPH[Vaz_nat],Tabela_Consulta_de_ACOMPH[Data],AY$3,Tabela_Consulta_de_ACOMPH[Posto],$AP269)</f>
        <v>0</v>
      </c>
      <c r="AZ269">
        <f ca="1">SUMIFS(Tabela_Consulta_de_ACOMPH[Vaz_nat],Tabela_Consulta_de_ACOMPH[Data],AZ$3,Tabela_Consulta_de_ACOMPH[Posto],$AP269)</f>
        <v>0</v>
      </c>
      <c r="BA269">
        <f ca="1">SUMIFS(Tabela_Consulta_de_ACOMPH[Vaz_nat],Tabela_Consulta_de_ACOMPH[Data],BA$3,Tabela_Consulta_de_ACOMPH[Posto],$AP269)</f>
        <v>0</v>
      </c>
      <c r="BB269">
        <f ca="1">SUMIFS(Tabela_Consulta_de_ACOMPH[Vaz_nat],Tabela_Consulta_de_ACOMPH[Data],BB$3,Tabela_Consulta_de_ACOMPH[Posto],$AP269)</f>
        <v>0</v>
      </c>
      <c r="BC269">
        <f ca="1">SUMIFS(Tabela_Consulta_de_ACOMPH[Vaz_nat],Tabela_Consulta_de_ACOMPH[Data],BC$3,Tabela_Consulta_de_ACOMPH[Posto],$AP269)</f>
        <v>0</v>
      </c>
      <c r="BE269">
        <v>266</v>
      </c>
      <c r="BG269">
        <f ca="1">SUMIFS(Tabela_Consulta_RDH[Column3],Tabela_Consulta_RDH[Column1],BG$3,Tabela_Consulta_RDH[Column2],$BE269)</f>
        <v>0</v>
      </c>
      <c r="BH269">
        <f ca="1">SUMIFS(Tabela_Consulta_RDH[Column3],Tabela_Consulta_RDH[Column1],BH$3,Tabela_Consulta_RDH[Column2],$BE269)</f>
        <v>0</v>
      </c>
      <c r="BI269">
        <f ca="1">SUMIFS(Tabela_Consulta_RDH[Column3],Tabela_Consulta_RDH[Column1],BI$3,Tabela_Consulta_RDH[Column2],$BE269)</f>
        <v>0</v>
      </c>
      <c r="BJ269">
        <f ca="1">SUMIFS(Tabela_Consulta_RDH[Column3],Tabela_Consulta_RDH[Column1],BJ$3,Tabela_Consulta_RDH[Column2],$BE269)</f>
        <v>0</v>
      </c>
      <c r="BK269">
        <f ca="1">SUMIFS(Tabela_Consulta_RDH[Column3],Tabela_Consulta_RDH[Column1],BK$3,Tabela_Consulta_RDH[Column2],$BE269)</f>
        <v>0</v>
      </c>
      <c r="BL269">
        <f ca="1">SUMIFS(Tabela_Consulta_RDH[Column3],Tabela_Consulta_RDH[Column1],BL$3,Tabela_Consulta_RDH[Column2],$BE269)</f>
        <v>0</v>
      </c>
      <c r="BM269">
        <f ca="1">SUMIFS(Tabela_Consulta_RDH[Column3],Tabela_Consulta_RDH[Column1],BM$3,Tabela_Consulta_RDH[Column2],$BE269)</f>
        <v>0</v>
      </c>
      <c r="BN269">
        <f ca="1">SUMIFS(Tabela_Consulta_RDH[Column3],Tabela_Consulta_RDH[Column1],BN$3,Tabela_Consulta_RDH[Column2],$BE269)</f>
        <v>0</v>
      </c>
      <c r="BO269">
        <f ca="1">SUMIFS(Tabela_Consulta_RDH[Column3],Tabela_Consulta_RDH[Column1],BO$3,Tabela_Consulta_RDH[Column2],$BE269)</f>
        <v>0</v>
      </c>
      <c r="BP269">
        <f ca="1">SUMIFS(Tabela_Consulta_RDH[Column3],Tabela_Consulta_RDH[Column1],BP$3,Tabela_Consulta_RDH[Column2],$BE269)</f>
        <v>0</v>
      </c>
      <c r="BQ269">
        <f ca="1">SUMIFS(Tabela_Consulta_RDH[Column3],Tabela_Consulta_RDH[Column1],BQ$3,Tabela_Consulta_RDH[Column2],$BE269)</f>
        <v>0</v>
      </c>
      <c r="BR269">
        <f ca="1">SUMIFS(Tabela_Consulta_RDH[Column3],Tabela_Consulta_RDH[Column1],BR$3,Tabela_Consulta_RDH[Column2],$BE269)</f>
        <v>0</v>
      </c>
    </row>
    <row r="270" spans="35:70" x14ac:dyDescent="0.25">
      <c r="AI270" s="406"/>
      <c r="AN270" s="406"/>
      <c r="AP270">
        <v>267</v>
      </c>
      <c r="AR270">
        <f ca="1">SUMIFS(Tabela_Consulta_de_ACOMPH[Vaz_nat],Tabela_Consulta_de_ACOMPH[Data],AR$3,Tabela_Consulta_de_ACOMPH[Posto],$AP270)</f>
        <v>0</v>
      </c>
      <c r="AS270">
        <f ca="1">SUMIFS(Tabela_Consulta_de_ACOMPH[Vaz_nat],Tabela_Consulta_de_ACOMPH[Data],AS$3,Tabela_Consulta_de_ACOMPH[Posto],$AP270)</f>
        <v>0</v>
      </c>
      <c r="AT270">
        <f ca="1">SUMIFS(Tabela_Consulta_de_ACOMPH[Vaz_nat],Tabela_Consulta_de_ACOMPH[Data],AT$3,Tabela_Consulta_de_ACOMPH[Posto],$AP270)</f>
        <v>0</v>
      </c>
      <c r="AU270">
        <f ca="1">SUMIFS(Tabela_Consulta_de_ACOMPH[Vaz_nat],Tabela_Consulta_de_ACOMPH[Data],AU$3,Tabela_Consulta_de_ACOMPH[Posto],$AP270)</f>
        <v>0</v>
      </c>
      <c r="AV270">
        <f ca="1">SUMIFS(Tabela_Consulta_de_ACOMPH[Vaz_nat],Tabela_Consulta_de_ACOMPH[Data],AV$3,Tabela_Consulta_de_ACOMPH[Posto],$AP270)</f>
        <v>0</v>
      </c>
      <c r="AW270">
        <f ca="1">SUMIFS(Tabela_Consulta_de_ACOMPH[Vaz_nat],Tabela_Consulta_de_ACOMPH[Data],AW$3,Tabela_Consulta_de_ACOMPH[Posto],$AP270)</f>
        <v>0</v>
      </c>
      <c r="AX270">
        <f ca="1">SUMIFS(Tabela_Consulta_de_ACOMPH[Vaz_nat],Tabela_Consulta_de_ACOMPH[Data],AX$3,Tabela_Consulta_de_ACOMPH[Posto],$AP270)</f>
        <v>0</v>
      </c>
      <c r="AY270">
        <f ca="1">SUMIFS(Tabela_Consulta_de_ACOMPH[Vaz_nat],Tabela_Consulta_de_ACOMPH[Data],AY$3,Tabela_Consulta_de_ACOMPH[Posto],$AP270)</f>
        <v>0</v>
      </c>
      <c r="AZ270">
        <f ca="1">SUMIFS(Tabela_Consulta_de_ACOMPH[Vaz_nat],Tabela_Consulta_de_ACOMPH[Data],AZ$3,Tabela_Consulta_de_ACOMPH[Posto],$AP270)</f>
        <v>0</v>
      </c>
      <c r="BA270">
        <f ca="1">SUMIFS(Tabela_Consulta_de_ACOMPH[Vaz_nat],Tabela_Consulta_de_ACOMPH[Data],BA$3,Tabela_Consulta_de_ACOMPH[Posto],$AP270)</f>
        <v>0</v>
      </c>
      <c r="BB270">
        <f ca="1">SUMIFS(Tabela_Consulta_de_ACOMPH[Vaz_nat],Tabela_Consulta_de_ACOMPH[Data],BB$3,Tabela_Consulta_de_ACOMPH[Posto],$AP270)</f>
        <v>0</v>
      </c>
      <c r="BC270">
        <f ca="1">SUMIFS(Tabela_Consulta_de_ACOMPH[Vaz_nat],Tabela_Consulta_de_ACOMPH[Data],BC$3,Tabela_Consulta_de_ACOMPH[Posto],$AP270)</f>
        <v>0</v>
      </c>
      <c r="BE270">
        <v>267</v>
      </c>
      <c r="BG270">
        <f ca="1">SUMIFS(Tabela_Consulta_RDH[Column3],Tabela_Consulta_RDH[Column1],BG$3,Tabela_Consulta_RDH[Column2],$BE270)</f>
        <v>0</v>
      </c>
      <c r="BH270">
        <f ca="1">SUMIFS(Tabela_Consulta_RDH[Column3],Tabela_Consulta_RDH[Column1],BH$3,Tabela_Consulta_RDH[Column2],$BE270)</f>
        <v>0</v>
      </c>
      <c r="BI270">
        <f ca="1">SUMIFS(Tabela_Consulta_RDH[Column3],Tabela_Consulta_RDH[Column1],BI$3,Tabela_Consulta_RDH[Column2],$BE270)</f>
        <v>0</v>
      </c>
      <c r="BJ270">
        <f ca="1">SUMIFS(Tabela_Consulta_RDH[Column3],Tabela_Consulta_RDH[Column1],BJ$3,Tabela_Consulta_RDH[Column2],$BE270)</f>
        <v>0</v>
      </c>
      <c r="BK270">
        <f ca="1">SUMIFS(Tabela_Consulta_RDH[Column3],Tabela_Consulta_RDH[Column1],BK$3,Tabela_Consulta_RDH[Column2],$BE270)</f>
        <v>0</v>
      </c>
      <c r="BL270">
        <f ca="1">SUMIFS(Tabela_Consulta_RDH[Column3],Tabela_Consulta_RDH[Column1],BL$3,Tabela_Consulta_RDH[Column2],$BE270)</f>
        <v>0</v>
      </c>
      <c r="BM270">
        <f ca="1">SUMIFS(Tabela_Consulta_RDH[Column3],Tabela_Consulta_RDH[Column1],BM$3,Tabela_Consulta_RDH[Column2],$BE270)</f>
        <v>0</v>
      </c>
      <c r="BN270">
        <f ca="1">SUMIFS(Tabela_Consulta_RDH[Column3],Tabela_Consulta_RDH[Column1],BN$3,Tabela_Consulta_RDH[Column2],$BE270)</f>
        <v>0</v>
      </c>
      <c r="BO270">
        <f ca="1">SUMIFS(Tabela_Consulta_RDH[Column3],Tabela_Consulta_RDH[Column1],BO$3,Tabela_Consulta_RDH[Column2],$BE270)</f>
        <v>0</v>
      </c>
      <c r="BP270">
        <f ca="1">SUMIFS(Tabela_Consulta_RDH[Column3],Tabela_Consulta_RDH[Column1],BP$3,Tabela_Consulta_RDH[Column2],$BE270)</f>
        <v>0</v>
      </c>
      <c r="BQ270">
        <f ca="1">SUMIFS(Tabela_Consulta_RDH[Column3],Tabela_Consulta_RDH[Column1],BQ$3,Tabela_Consulta_RDH[Column2],$BE270)</f>
        <v>0</v>
      </c>
      <c r="BR270">
        <f ca="1">SUMIFS(Tabela_Consulta_RDH[Column3],Tabela_Consulta_RDH[Column1],BR$3,Tabela_Consulta_RDH[Column2],$BE270)</f>
        <v>0</v>
      </c>
    </row>
    <row r="271" spans="35:70" x14ac:dyDescent="0.25">
      <c r="AI271" s="406"/>
      <c r="AN271" s="406"/>
      <c r="AP271">
        <v>268</v>
      </c>
      <c r="AR271">
        <f ca="1">SUMIFS(Tabela_Consulta_de_ACOMPH[Vaz_nat],Tabela_Consulta_de_ACOMPH[Data],AR$3,Tabela_Consulta_de_ACOMPH[Posto],$AP271)</f>
        <v>0</v>
      </c>
      <c r="AS271">
        <f ca="1">SUMIFS(Tabela_Consulta_de_ACOMPH[Vaz_nat],Tabela_Consulta_de_ACOMPH[Data],AS$3,Tabela_Consulta_de_ACOMPH[Posto],$AP271)</f>
        <v>0</v>
      </c>
      <c r="AT271">
        <f ca="1">SUMIFS(Tabela_Consulta_de_ACOMPH[Vaz_nat],Tabela_Consulta_de_ACOMPH[Data],AT$3,Tabela_Consulta_de_ACOMPH[Posto],$AP271)</f>
        <v>0</v>
      </c>
      <c r="AU271">
        <f ca="1">SUMIFS(Tabela_Consulta_de_ACOMPH[Vaz_nat],Tabela_Consulta_de_ACOMPH[Data],AU$3,Tabela_Consulta_de_ACOMPH[Posto],$AP271)</f>
        <v>0</v>
      </c>
      <c r="AV271">
        <f ca="1">SUMIFS(Tabela_Consulta_de_ACOMPH[Vaz_nat],Tabela_Consulta_de_ACOMPH[Data],AV$3,Tabela_Consulta_de_ACOMPH[Posto],$AP271)</f>
        <v>0</v>
      </c>
      <c r="AW271">
        <f ca="1">SUMIFS(Tabela_Consulta_de_ACOMPH[Vaz_nat],Tabela_Consulta_de_ACOMPH[Data],AW$3,Tabela_Consulta_de_ACOMPH[Posto],$AP271)</f>
        <v>0</v>
      </c>
      <c r="AX271">
        <f ca="1">SUMIFS(Tabela_Consulta_de_ACOMPH[Vaz_nat],Tabela_Consulta_de_ACOMPH[Data],AX$3,Tabela_Consulta_de_ACOMPH[Posto],$AP271)</f>
        <v>0</v>
      </c>
      <c r="AY271">
        <f ca="1">SUMIFS(Tabela_Consulta_de_ACOMPH[Vaz_nat],Tabela_Consulta_de_ACOMPH[Data],AY$3,Tabela_Consulta_de_ACOMPH[Posto],$AP271)</f>
        <v>0</v>
      </c>
      <c r="AZ271">
        <f ca="1">SUMIFS(Tabela_Consulta_de_ACOMPH[Vaz_nat],Tabela_Consulta_de_ACOMPH[Data],AZ$3,Tabela_Consulta_de_ACOMPH[Posto],$AP271)</f>
        <v>0</v>
      </c>
      <c r="BA271">
        <f ca="1">SUMIFS(Tabela_Consulta_de_ACOMPH[Vaz_nat],Tabela_Consulta_de_ACOMPH[Data],BA$3,Tabela_Consulta_de_ACOMPH[Posto],$AP271)</f>
        <v>0</v>
      </c>
      <c r="BB271">
        <f ca="1">SUMIFS(Tabela_Consulta_de_ACOMPH[Vaz_nat],Tabela_Consulta_de_ACOMPH[Data],BB$3,Tabela_Consulta_de_ACOMPH[Posto],$AP271)</f>
        <v>0</v>
      </c>
      <c r="BC271">
        <f ca="1">SUMIFS(Tabela_Consulta_de_ACOMPH[Vaz_nat],Tabela_Consulta_de_ACOMPH[Data],BC$3,Tabela_Consulta_de_ACOMPH[Posto],$AP271)</f>
        <v>0</v>
      </c>
      <c r="BE271">
        <v>268</v>
      </c>
      <c r="BG271">
        <f ca="1">SUMIFS(Tabela_Consulta_RDH[Column3],Tabela_Consulta_RDH[Column1],BG$3,Tabela_Consulta_RDH[Column2],$BE271)</f>
        <v>0</v>
      </c>
      <c r="BH271">
        <f ca="1">SUMIFS(Tabela_Consulta_RDH[Column3],Tabela_Consulta_RDH[Column1],BH$3,Tabela_Consulta_RDH[Column2],$BE271)</f>
        <v>0</v>
      </c>
      <c r="BI271">
        <f ca="1">SUMIFS(Tabela_Consulta_RDH[Column3],Tabela_Consulta_RDH[Column1],BI$3,Tabela_Consulta_RDH[Column2],$BE271)</f>
        <v>0</v>
      </c>
      <c r="BJ271">
        <f ca="1">SUMIFS(Tabela_Consulta_RDH[Column3],Tabela_Consulta_RDH[Column1],BJ$3,Tabela_Consulta_RDH[Column2],$BE271)</f>
        <v>0</v>
      </c>
      <c r="BK271">
        <f ca="1">SUMIFS(Tabela_Consulta_RDH[Column3],Tabela_Consulta_RDH[Column1],BK$3,Tabela_Consulta_RDH[Column2],$BE271)</f>
        <v>0</v>
      </c>
      <c r="BL271">
        <f ca="1">SUMIFS(Tabela_Consulta_RDH[Column3],Tabela_Consulta_RDH[Column1],BL$3,Tabela_Consulta_RDH[Column2],$BE271)</f>
        <v>0</v>
      </c>
      <c r="BM271">
        <f ca="1">SUMIFS(Tabela_Consulta_RDH[Column3],Tabela_Consulta_RDH[Column1],BM$3,Tabela_Consulta_RDH[Column2],$BE271)</f>
        <v>0</v>
      </c>
      <c r="BN271">
        <f ca="1">SUMIFS(Tabela_Consulta_RDH[Column3],Tabela_Consulta_RDH[Column1],BN$3,Tabela_Consulta_RDH[Column2],$BE271)</f>
        <v>0</v>
      </c>
      <c r="BO271">
        <f ca="1">SUMIFS(Tabela_Consulta_RDH[Column3],Tabela_Consulta_RDH[Column1],BO$3,Tabela_Consulta_RDH[Column2],$BE271)</f>
        <v>0</v>
      </c>
      <c r="BP271">
        <f ca="1">SUMIFS(Tabela_Consulta_RDH[Column3],Tabela_Consulta_RDH[Column1],BP$3,Tabela_Consulta_RDH[Column2],$BE271)</f>
        <v>0</v>
      </c>
      <c r="BQ271">
        <f ca="1">SUMIFS(Tabela_Consulta_RDH[Column3],Tabela_Consulta_RDH[Column1],BQ$3,Tabela_Consulta_RDH[Column2],$BE271)</f>
        <v>0</v>
      </c>
      <c r="BR271">
        <f ca="1">SUMIFS(Tabela_Consulta_RDH[Column3],Tabela_Consulta_RDH[Column1],BR$3,Tabela_Consulta_RDH[Column2],$BE271)</f>
        <v>0</v>
      </c>
    </row>
    <row r="272" spans="35:70" x14ac:dyDescent="0.25">
      <c r="AI272" s="406"/>
      <c r="AN272" s="406"/>
      <c r="AP272">
        <v>269</v>
      </c>
      <c r="AR272">
        <f ca="1">SUMIFS(Tabela_Consulta_de_ACOMPH[Vaz_nat],Tabela_Consulta_de_ACOMPH[Data],AR$3,Tabela_Consulta_de_ACOMPH[Posto],$AP272)</f>
        <v>0</v>
      </c>
      <c r="AS272">
        <f ca="1">SUMIFS(Tabela_Consulta_de_ACOMPH[Vaz_nat],Tabela_Consulta_de_ACOMPH[Data],AS$3,Tabela_Consulta_de_ACOMPH[Posto],$AP272)</f>
        <v>0</v>
      </c>
      <c r="AT272">
        <f ca="1">SUMIFS(Tabela_Consulta_de_ACOMPH[Vaz_nat],Tabela_Consulta_de_ACOMPH[Data],AT$3,Tabela_Consulta_de_ACOMPH[Posto],$AP272)</f>
        <v>0</v>
      </c>
      <c r="AU272">
        <f ca="1">SUMIFS(Tabela_Consulta_de_ACOMPH[Vaz_nat],Tabela_Consulta_de_ACOMPH[Data],AU$3,Tabela_Consulta_de_ACOMPH[Posto],$AP272)</f>
        <v>0</v>
      </c>
      <c r="AV272">
        <f ca="1">SUMIFS(Tabela_Consulta_de_ACOMPH[Vaz_nat],Tabela_Consulta_de_ACOMPH[Data],AV$3,Tabela_Consulta_de_ACOMPH[Posto],$AP272)</f>
        <v>0</v>
      </c>
      <c r="AW272">
        <f ca="1">SUMIFS(Tabela_Consulta_de_ACOMPH[Vaz_nat],Tabela_Consulta_de_ACOMPH[Data],AW$3,Tabela_Consulta_de_ACOMPH[Posto],$AP272)</f>
        <v>0</v>
      </c>
      <c r="AX272">
        <f ca="1">SUMIFS(Tabela_Consulta_de_ACOMPH[Vaz_nat],Tabela_Consulta_de_ACOMPH[Data],AX$3,Tabela_Consulta_de_ACOMPH[Posto],$AP272)</f>
        <v>0</v>
      </c>
      <c r="AY272">
        <f ca="1">SUMIFS(Tabela_Consulta_de_ACOMPH[Vaz_nat],Tabela_Consulta_de_ACOMPH[Data],AY$3,Tabela_Consulta_de_ACOMPH[Posto],$AP272)</f>
        <v>0</v>
      </c>
      <c r="AZ272">
        <f ca="1">SUMIFS(Tabela_Consulta_de_ACOMPH[Vaz_nat],Tabela_Consulta_de_ACOMPH[Data],AZ$3,Tabela_Consulta_de_ACOMPH[Posto],$AP272)</f>
        <v>0</v>
      </c>
      <c r="BA272">
        <f ca="1">SUMIFS(Tabela_Consulta_de_ACOMPH[Vaz_nat],Tabela_Consulta_de_ACOMPH[Data],BA$3,Tabela_Consulta_de_ACOMPH[Posto],$AP272)</f>
        <v>0</v>
      </c>
      <c r="BB272">
        <f ca="1">SUMIFS(Tabela_Consulta_de_ACOMPH[Vaz_nat],Tabela_Consulta_de_ACOMPH[Data],BB$3,Tabela_Consulta_de_ACOMPH[Posto],$AP272)</f>
        <v>0</v>
      </c>
      <c r="BC272">
        <f ca="1">SUMIFS(Tabela_Consulta_de_ACOMPH[Vaz_nat],Tabela_Consulta_de_ACOMPH[Data],BC$3,Tabela_Consulta_de_ACOMPH[Posto],$AP272)</f>
        <v>0</v>
      </c>
      <c r="BE272">
        <v>269</v>
      </c>
      <c r="BG272">
        <f ca="1">SUMIFS(Tabela_Consulta_RDH[Column3],Tabela_Consulta_RDH[Column1],BG$3,Tabela_Consulta_RDH[Column2],$BE272)</f>
        <v>0</v>
      </c>
      <c r="BH272">
        <f ca="1">SUMIFS(Tabela_Consulta_RDH[Column3],Tabela_Consulta_RDH[Column1],BH$3,Tabela_Consulta_RDH[Column2],$BE272)</f>
        <v>0</v>
      </c>
      <c r="BI272">
        <f ca="1">SUMIFS(Tabela_Consulta_RDH[Column3],Tabela_Consulta_RDH[Column1],BI$3,Tabela_Consulta_RDH[Column2],$BE272)</f>
        <v>0</v>
      </c>
      <c r="BJ272">
        <f ca="1">SUMIFS(Tabela_Consulta_RDH[Column3],Tabela_Consulta_RDH[Column1],BJ$3,Tabela_Consulta_RDH[Column2],$BE272)</f>
        <v>0</v>
      </c>
      <c r="BK272">
        <f ca="1">SUMIFS(Tabela_Consulta_RDH[Column3],Tabela_Consulta_RDH[Column1],BK$3,Tabela_Consulta_RDH[Column2],$BE272)</f>
        <v>0</v>
      </c>
      <c r="BL272">
        <f ca="1">SUMIFS(Tabela_Consulta_RDH[Column3],Tabela_Consulta_RDH[Column1],BL$3,Tabela_Consulta_RDH[Column2],$BE272)</f>
        <v>0</v>
      </c>
      <c r="BM272">
        <f ca="1">SUMIFS(Tabela_Consulta_RDH[Column3],Tabela_Consulta_RDH[Column1],BM$3,Tabela_Consulta_RDH[Column2],$BE272)</f>
        <v>0</v>
      </c>
      <c r="BN272">
        <f ca="1">SUMIFS(Tabela_Consulta_RDH[Column3],Tabela_Consulta_RDH[Column1],BN$3,Tabela_Consulta_RDH[Column2],$BE272)</f>
        <v>0</v>
      </c>
      <c r="BO272">
        <f ca="1">SUMIFS(Tabela_Consulta_RDH[Column3],Tabela_Consulta_RDH[Column1],BO$3,Tabela_Consulta_RDH[Column2],$BE272)</f>
        <v>0</v>
      </c>
      <c r="BP272">
        <f ca="1">SUMIFS(Tabela_Consulta_RDH[Column3],Tabela_Consulta_RDH[Column1],BP$3,Tabela_Consulta_RDH[Column2],$BE272)</f>
        <v>0</v>
      </c>
      <c r="BQ272">
        <f ca="1">SUMIFS(Tabela_Consulta_RDH[Column3],Tabela_Consulta_RDH[Column1],BQ$3,Tabela_Consulta_RDH[Column2],$BE272)</f>
        <v>0</v>
      </c>
      <c r="BR272">
        <f ca="1">SUMIFS(Tabela_Consulta_RDH[Column3],Tabela_Consulta_RDH[Column1],BR$3,Tabela_Consulta_RDH[Column2],$BE272)</f>
        <v>0</v>
      </c>
    </row>
    <row r="273" spans="35:70" x14ac:dyDescent="0.25">
      <c r="AI273" s="406"/>
      <c r="AN273" s="406"/>
      <c r="AP273">
        <v>270</v>
      </c>
      <c r="AR273">
        <f ca="1">SUMIFS(Tabela_Consulta_de_ACOMPH[Vaz_nat],Tabela_Consulta_de_ACOMPH[Data],AR$3,Tabela_Consulta_de_ACOMPH[Posto],$AP273)</f>
        <v>0</v>
      </c>
      <c r="AS273">
        <f ca="1">SUMIFS(Tabela_Consulta_de_ACOMPH[Vaz_nat],Tabela_Consulta_de_ACOMPH[Data],AS$3,Tabela_Consulta_de_ACOMPH[Posto],$AP273)</f>
        <v>0</v>
      </c>
      <c r="AT273">
        <f ca="1">SUMIFS(Tabela_Consulta_de_ACOMPH[Vaz_nat],Tabela_Consulta_de_ACOMPH[Data],AT$3,Tabela_Consulta_de_ACOMPH[Posto],$AP273)</f>
        <v>0</v>
      </c>
      <c r="AU273">
        <f ca="1">SUMIFS(Tabela_Consulta_de_ACOMPH[Vaz_nat],Tabela_Consulta_de_ACOMPH[Data],AU$3,Tabela_Consulta_de_ACOMPH[Posto],$AP273)</f>
        <v>0</v>
      </c>
      <c r="AV273">
        <f ca="1">SUMIFS(Tabela_Consulta_de_ACOMPH[Vaz_nat],Tabela_Consulta_de_ACOMPH[Data],AV$3,Tabela_Consulta_de_ACOMPH[Posto],$AP273)</f>
        <v>0</v>
      </c>
      <c r="AW273">
        <f ca="1">SUMIFS(Tabela_Consulta_de_ACOMPH[Vaz_nat],Tabela_Consulta_de_ACOMPH[Data],AW$3,Tabela_Consulta_de_ACOMPH[Posto],$AP273)</f>
        <v>0</v>
      </c>
      <c r="AX273">
        <f ca="1">SUMIFS(Tabela_Consulta_de_ACOMPH[Vaz_nat],Tabela_Consulta_de_ACOMPH[Data],AX$3,Tabela_Consulta_de_ACOMPH[Posto],$AP273)</f>
        <v>0</v>
      </c>
      <c r="AY273">
        <f ca="1">SUMIFS(Tabela_Consulta_de_ACOMPH[Vaz_nat],Tabela_Consulta_de_ACOMPH[Data],AY$3,Tabela_Consulta_de_ACOMPH[Posto],$AP273)</f>
        <v>0</v>
      </c>
      <c r="AZ273">
        <f ca="1">SUMIFS(Tabela_Consulta_de_ACOMPH[Vaz_nat],Tabela_Consulta_de_ACOMPH[Data],AZ$3,Tabela_Consulta_de_ACOMPH[Posto],$AP273)</f>
        <v>0</v>
      </c>
      <c r="BA273">
        <f ca="1">SUMIFS(Tabela_Consulta_de_ACOMPH[Vaz_nat],Tabela_Consulta_de_ACOMPH[Data],BA$3,Tabela_Consulta_de_ACOMPH[Posto],$AP273)</f>
        <v>0</v>
      </c>
      <c r="BB273">
        <f ca="1">SUMIFS(Tabela_Consulta_de_ACOMPH[Vaz_nat],Tabela_Consulta_de_ACOMPH[Data],BB$3,Tabela_Consulta_de_ACOMPH[Posto],$AP273)</f>
        <v>0</v>
      </c>
      <c r="BC273">
        <f ca="1">SUMIFS(Tabela_Consulta_de_ACOMPH[Vaz_nat],Tabela_Consulta_de_ACOMPH[Data],BC$3,Tabela_Consulta_de_ACOMPH[Posto],$AP273)</f>
        <v>0</v>
      </c>
      <c r="BE273">
        <v>270</v>
      </c>
      <c r="BG273">
        <f ca="1">SUMIFS(Tabela_Consulta_RDH[Column3],Tabela_Consulta_RDH[Column1],BG$3,Tabela_Consulta_RDH[Column2],$BE273)</f>
        <v>0</v>
      </c>
      <c r="BH273">
        <f ca="1">SUMIFS(Tabela_Consulta_RDH[Column3],Tabela_Consulta_RDH[Column1],BH$3,Tabela_Consulta_RDH[Column2],$BE273)</f>
        <v>0</v>
      </c>
      <c r="BI273">
        <f ca="1">SUMIFS(Tabela_Consulta_RDH[Column3],Tabela_Consulta_RDH[Column1],BI$3,Tabela_Consulta_RDH[Column2],$BE273)</f>
        <v>0</v>
      </c>
      <c r="BJ273">
        <f ca="1">SUMIFS(Tabela_Consulta_RDH[Column3],Tabela_Consulta_RDH[Column1],BJ$3,Tabela_Consulta_RDH[Column2],$BE273)</f>
        <v>0</v>
      </c>
      <c r="BK273">
        <f ca="1">SUMIFS(Tabela_Consulta_RDH[Column3],Tabela_Consulta_RDH[Column1],BK$3,Tabela_Consulta_RDH[Column2],$BE273)</f>
        <v>0</v>
      </c>
      <c r="BL273">
        <f ca="1">SUMIFS(Tabela_Consulta_RDH[Column3],Tabela_Consulta_RDH[Column1],BL$3,Tabela_Consulta_RDH[Column2],$BE273)</f>
        <v>0</v>
      </c>
      <c r="BM273">
        <f ca="1">SUMIFS(Tabela_Consulta_RDH[Column3],Tabela_Consulta_RDH[Column1],BM$3,Tabela_Consulta_RDH[Column2],$BE273)</f>
        <v>0</v>
      </c>
      <c r="BN273">
        <f ca="1">SUMIFS(Tabela_Consulta_RDH[Column3],Tabela_Consulta_RDH[Column1],BN$3,Tabela_Consulta_RDH[Column2],$BE273)</f>
        <v>0</v>
      </c>
      <c r="BO273">
        <f ca="1">SUMIFS(Tabela_Consulta_RDH[Column3],Tabela_Consulta_RDH[Column1],BO$3,Tabela_Consulta_RDH[Column2],$BE273)</f>
        <v>0</v>
      </c>
      <c r="BP273">
        <f ca="1">SUMIFS(Tabela_Consulta_RDH[Column3],Tabela_Consulta_RDH[Column1],BP$3,Tabela_Consulta_RDH[Column2],$BE273)</f>
        <v>0</v>
      </c>
      <c r="BQ273">
        <f ca="1">SUMIFS(Tabela_Consulta_RDH[Column3],Tabela_Consulta_RDH[Column1],BQ$3,Tabela_Consulta_RDH[Column2],$BE273)</f>
        <v>0</v>
      </c>
      <c r="BR273">
        <f ca="1">SUMIFS(Tabela_Consulta_RDH[Column3],Tabela_Consulta_RDH[Column1],BR$3,Tabela_Consulta_RDH[Column2],$BE273)</f>
        <v>0</v>
      </c>
    </row>
    <row r="274" spans="35:70" x14ac:dyDescent="0.25">
      <c r="AI274" s="406"/>
      <c r="AN274" s="406"/>
      <c r="AP274">
        <v>271</v>
      </c>
      <c r="AR274">
        <f ca="1">SUMIFS(Tabela_Consulta_de_ACOMPH[Vaz_nat],Tabela_Consulta_de_ACOMPH[Data],AR$3,Tabela_Consulta_de_ACOMPH[Posto],$AP274)</f>
        <v>0</v>
      </c>
      <c r="AS274">
        <f ca="1">SUMIFS(Tabela_Consulta_de_ACOMPH[Vaz_nat],Tabela_Consulta_de_ACOMPH[Data],AS$3,Tabela_Consulta_de_ACOMPH[Posto],$AP274)</f>
        <v>0</v>
      </c>
      <c r="AT274">
        <f ca="1">SUMIFS(Tabela_Consulta_de_ACOMPH[Vaz_nat],Tabela_Consulta_de_ACOMPH[Data],AT$3,Tabela_Consulta_de_ACOMPH[Posto],$AP274)</f>
        <v>0</v>
      </c>
      <c r="AU274">
        <f ca="1">SUMIFS(Tabela_Consulta_de_ACOMPH[Vaz_nat],Tabela_Consulta_de_ACOMPH[Data],AU$3,Tabela_Consulta_de_ACOMPH[Posto],$AP274)</f>
        <v>0</v>
      </c>
      <c r="AV274">
        <f ca="1">SUMIFS(Tabela_Consulta_de_ACOMPH[Vaz_nat],Tabela_Consulta_de_ACOMPH[Data],AV$3,Tabela_Consulta_de_ACOMPH[Posto],$AP274)</f>
        <v>0</v>
      </c>
      <c r="AW274">
        <f ca="1">SUMIFS(Tabela_Consulta_de_ACOMPH[Vaz_nat],Tabela_Consulta_de_ACOMPH[Data],AW$3,Tabela_Consulta_de_ACOMPH[Posto],$AP274)</f>
        <v>0</v>
      </c>
      <c r="AX274">
        <f ca="1">SUMIFS(Tabela_Consulta_de_ACOMPH[Vaz_nat],Tabela_Consulta_de_ACOMPH[Data],AX$3,Tabela_Consulta_de_ACOMPH[Posto],$AP274)</f>
        <v>0</v>
      </c>
      <c r="AY274">
        <f ca="1">SUMIFS(Tabela_Consulta_de_ACOMPH[Vaz_nat],Tabela_Consulta_de_ACOMPH[Data],AY$3,Tabela_Consulta_de_ACOMPH[Posto],$AP274)</f>
        <v>0</v>
      </c>
      <c r="AZ274">
        <f ca="1">SUMIFS(Tabela_Consulta_de_ACOMPH[Vaz_nat],Tabela_Consulta_de_ACOMPH[Data],AZ$3,Tabela_Consulta_de_ACOMPH[Posto],$AP274)</f>
        <v>0</v>
      </c>
      <c r="BA274">
        <f ca="1">SUMIFS(Tabela_Consulta_de_ACOMPH[Vaz_nat],Tabela_Consulta_de_ACOMPH[Data],BA$3,Tabela_Consulta_de_ACOMPH[Posto],$AP274)</f>
        <v>0</v>
      </c>
      <c r="BB274">
        <f ca="1">SUMIFS(Tabela_Consulta_de_ACOMPH[Vaz_nat],Tabela_Consulta_de_ACOMPH[Data],BB$3,Tabela_Consulta_de_ACOMPH[Posto],$AP274)</f>
        <v>0</v>
      </c>
      <c r="BC274">
        <f ca="1">SUMIFS(Tabela_Consulta_de_ACOMPH[Vaz_nat],Tabela_Consulta_de_ACOMPH[Data],BC$3,Tabela_Consulta_de_ACOMPH[Posto],$AP274)</f>
        <v>0</v>
      </c>
      <c r="BE274">
        <v>271</v>
      </c>
      <c r="BG274">
        <f ca="1">SUMIFS(Tabela_Consulta_RDH[Column3],Tabela_Consulta_RDH[Column1],BG$3,Tabela_Consulta_RDH[Column2],$BE274)</f>
        <v>0</v>
      </c>
      <c r="BH274">
        <f ca="1">SUMIFS(Tabela_Consulta_RDH[Column3],Tabela_Consulta_RDH[Column1],BH$3,Tabela_Consulta_RDH[Column2],$BE274)</f>
        <v>0</v>
      </c>
      <c r="BI274">
        <f ca="1">SUMIFS(Tabela_Consulta_RDH[Column3],Tabela_Consulta_RDH[Column1],BI$3,Tabela_Consulta_RDH[Column2],$BE274)</f>
        <v>0</v>
      </c>
      <c r="BJ274">
        <f ca="1">SUMIFS(Tabela_Consulta_RDH[Column3],Tabela_Consulta_RDH[Column1],BJ$3,Tabela_Consulta_RDH[Column2],$BE274)</f>
        <v>0</v>
      </c>
      <c r="BK274">
        <f ca="1">SUMIFS(Tabela_Consulta_RDH[Column3],Tabela_Consulta_RDH[Column1],BK$3,Tabela_Consulta_RDH[Column2],$BE274)</f>
        <v>0</v>
      </c>
      <c r="BL274">
        <f ca="1">SUMIFS(Tabela_Consulta_RDH[Column3],Tabela_Consulta_RDH[Column1],BL$3,Tabela_Consulta_RDH[Column2],$BE274)</f>
        <v>0</v>
      </c>
      <c r="BM274">
        <f ca="1">SUMIFS(Tabela_Consulta_RDH[Column3],Tabela_Consulta_RDH[Column1],BM$3,Tabela_Consulta_RDH[Column2],$BE274)</f>
        <v>0</v>
      </c>
      <c r="BN274">
        <f ca="1">SUMIFS(Tabela_Consulta_RDH[Column3],Tabela_Consulta_RDH[Column1],BN$3,Tabela_Consulta_RDH[Column2],$BE274)</f>
        <v>0</v>
      </c>
      <c r="BO274">
        <f ca="1">SUMIFS(Tabela_Consulta_RDH[Column3],Tabela_Consulta_RDH[Column1],BO$3,Tabela_Consulta_RDH[Column2],$BE274)</f>
        <v>0</v>
      </c>
      <c r="BP274">
        <f ca="1">SUMIFS(Tabela_Consulta_RDH[Column3],Tabela_Consulta_RDH[Column1],BP$3,Tabela_Consulta_RDH[Column2],$BE274)</f>
        <v>0</v>
      </c>
      <c r="BQ274">
        <f ca="1">SUMIFS(Tabela_Consulta_RDH[Column3],Tabela_Consulta_RDH[Column1],BQ$3,Tabela_Consulta_RDH[Column2],$BE274)</f>
        <v>0</v>
      </c>
      <c r="BR274">
        <f ca="1">SUMIFS(Tabela_Consulta_RDH[Column3],Tabela_Consulta_RDH[Column1],BR$3,Tabela_Consulta_RDH[Column2],$BE274)</f>
        <v>0</v>
      </c>
    </row>
    <row r="275" spans="35:70" x14ac:dyDescent="0.25">
      <c r="AI275" s="406"/>
      <c r="AN275" s="406"/>
      <c r="AP275">
        <v>272</v>
      </c>
      <c r="AR275">
        <f ca="1">SUMIFS(Tabela_Consulta_de_ACOMPH[Vaz_nat],Tabela_Consulta_de_ACOMPH[Data],AR$3,Tabela_Consulta_de_ACOMPH[Posto],$AP275)</f>
        <v>0</v>
      </c>
      <c r="AS275">
        <f ca="1">SUMIFS(Tabela_Consulta_de_ACOMPH[Vaz_nat],Tabela_Consulta_de_ACOMPH[Data],AS$3,Tabela_Consulta_de_ACOMPH[Posto],$AP275)</f>
        <v>0</v>
      </c>
      <c r="AT275">
        <f ca="1">SUMIFS(Tabela_Consulta_de_ACOMPH[Vaz_nat],Tabela_Consulta_de_ACOMPH[Data],AT$3,Tabela_Consulta_de_ACOMPH[Posto],$AP275)</f>
        <v>0</v>
      </c>
      <c r="AU275">
        <f ca="1">SUMIFS(Tabela_Consulta_de_ACOMPH[Vaz_nat],Tabela_Consulta_de_ACOMPH[Data],AU$3,Tabela_Consulta_de_ACOMPH[Posto],$AP275)</f>
        <v>0</v>
      </c>
      <c r="AV275">
        <f ca="1">SUMIFS(Tabela_Consulta_de_ACOMPH[Vaz_nat],Tabela_Consulta_de_ACOMPH[Data],AV$3,Tabela_Consulta_de_ACOMPH[Posto],$AP275)</f>
        <v>0</v>
      </c>
      <c r="AW275">
        <f ca="1">SUMIFS(Tabela_Consulta_de_ACOMPH[Vaz_nat],Tabela_Consulta_de_ACOMPH[Data],AW$3,Tabela_Consulta_de_ACOMPH[Posto],$AP275)</f>
        <v>0</v>
      </c>
      <c r="AX275">
        <f ca="1">SUMIFS(Tabela_Consulta_de_ACOMPH[Vaz_nat],Tabela_Consulta_de_ACOMPH[Data],AX$3,Tabela_Consulta_de_ACOMPH[Posto],$AP275)</f>
        <v>0</v>
      </c>
      <c r="AY275">
        <f ca="1">SUMIFS(Tabela_Consulta_de_ACOMPH[Vaz_nat],Tabela_Consulta_de_ACOMPH[Data],AY$3,Tabela_Consulta_de_ACOMPH[Posto],$AP275)</f>
        <v>0</v>
      </c>
      <c r="AZ275">
        <f ca="1">SUMIFS(Tabela_Consulta_de_ACOMPH[Vaz_nat],Tabela_Consulta_de_ACOMPH[Data],AZ$3,Tabela_Consulta_de_ACOMPH[Posto],$AP275)</f>
        <v>0</v>
      </c>
      <c r="BA275">
        <f ca="1">SUMIFS(Tabela_Consulta_de_ACOMPH[Vaz_nat],Tabela_Consulta_de_ACOMPH[Data],BA$3,Tabela_Consulta_de_ACOMPH[Posto],$AP275)</f>
        <v>0</v>
      </c>
      <c r="BB275">
        <f ca="1">SUMIFS(Tabela_Consulta_de_ACOMPH[Vaz_nat],Tabela_Consulta_de_ACOMPH[Data],BB$3,Tabela_Consulta_de_ACOMPH[Posto],$AP275)</f>
        <v>0</v>
      </c>
      <c r="BC275">
        <f ca="1">SUMIFS(Tabela_Consulta_de_ACOMPH[Vaz_nat],Tabela_Consulta_de_ACOMPH[Data],BC$3,Tabela_Consulta_de_ACOMPH[Posto],$AP275)</f>
        <v>0</v>
      </c>
      <c r="BE275">
        <v>272</v>
      </c>
      <c r="BG275">
        <f ca="1">SUMIFS(Tabela_Consulta_RDH[Column3],Tabela_Consulta_RDH[Column1],BG$3,Tabela_Consulta_RDH[Column2],$BE275)</f>
        <v>0</v>
      </c>
      <c r="BH275">
        <f ca="1">SUMIFS(Tabela_Consulta_RDH[Column3],Tabela_Consulta_RDH[Column1],BH$3,Tabela_Consulta_RDH[Column2],$BE275)</f>
        <v>0</v>
      </c>
      <c r="BI275">
        <f ca="1">SUMIFS(Tabela_Consulta_RDH[Column3],Tabela_Consulta_RDH[Column1],BI$3,Tabela_Consulta_RDH[Column2],$BE275)</f>
        <v>0</v>
      </c>
      <c r="BJ275">
        <f ca="1">SUMIFS(Tabela_Consulta_RDH[Column3],Tabela_Consulta_RDH[Column1],BJ$3,Tabela_Consulta_RDH[Column2],$BE275)</f>
        <v>0</v>
      </c>
      <c r="BK275">
        <f ca="1">SUMIFS(Tabela_Consulta_RDH[Column3],Tabela_Consulta_RDH[Column1],BK$3,Tabela_Consulta_RDH[Column2],$BE275)</f>
        <v>0</v>
      </c>
      <c r="BL275">
        <f ca="1">SUMIFS(Tabela_Consulta_RDH[Column3],Tabela_Consulta_RDH[Column1],BL$3,Tabela_Consulta_RDH[Column2],$BE275)</f>
        <v>0</v>
      </c>
      <c r="BM275">
        <f ca="1">SUMIFS(Tabela_Consulta_RDH[Column3],Tabela_Consulta_RDH[Column1],BM$3,Tabela_Consulta_RDH[Column2],$BE275)</f>
        <v>0</v>
      </c>
      <c r="BN275">
        <f ca="1">SUMIFS(Tabela_Consulta_RDH[Column3],Tabela_Consulta_RDH[Column1],BN$3,Tabela_Consulta_RDH[Column2],$BE275)</f>
        <v>0</v>
      </c>
      <c r="BO275">
        <f ca="1">SUMIFS(Tabela_Consulta_RDH[Column3],Tabela_Consulta_RDH[Column1],BO$3,Tabela_Consulta_RDH[Column2],$BE275)</f>
        <v>0</v>
      </c>
      <c r="BP275">
        <f ca="1">SUMIFS(Tabela_Consulta_RDH[Column3],Tabela_Consulta_RDH[Column1],BP$3,Tabela_Consulta_RDH[Column2],$BE275)</f>
        <v>0</v>
      </c>
      <c r="BQ275">
        <f ca="1">SUMIFS(Tabela_Consulta_RDH[Column3],Tabela_Consulta_RDH[Column1],BQ$3,Tabela_Consulta_RDH[Column2],$BE275)</f>
        <v>0</v>
      </c>
      <c r="BR275">
        <f ca="1">SUMIFS(Tabela_Consulta_RDH[Column3],Tabela_Consulta_RDH[Column1],BR$3,Tabela_Consulta_RDH[Column2],$BE275)</f>
        <v>0</v>
      </c>
    </row>
    <row r="276" spans="35:70" x14ac:dyDescent="0.25">
      <c r="AI276" s="406"/>
      <c r="AN276" s="406"/>
      <c r="AP276">
        <v>273</v>
      </c>
      <c r="AR276">
        <f ca="1">SUMIFS(Tabela_Consulta_de_ACOMPH[Vaz_nat],Tabela_Consulta_de_ACOMPH[Data],AR$3,Tabela_Consulta_de_ACOMPH[Posto],$AP276)</f>
        <v>0</v>
      </c>
      <c r="AS276">
        <f ca="1">SUMIFS(Tabela_Consulta_de_ACOMPH[Vaz_nat],Tabela_Consulta_de_ACOMPH[Data],AS$3,Tabela_Consulta_de_ACOMPH[Posto],$AP276)</f>
        <v>0</v>
      </c>
      <c r="AT276">
        <f ca="1">SUMIFS(Tabela_Consulta_de_ACOMPH[Vaz_nat],Tabela_Consulta_de_ACOMPH[Data],AT$3,Tabela_Consulta_de_ACOMPH[Posto],$AP276)</f>
        <v>0</v>
      </c>
      <c r="AU276">
        <f ca="1">SUMIFS(Tabela_Consulta_de_ACOMPH[Vaz_nat],Tabela_Consulta_de_ACOMPH[Data],AU$3,Tabela_Consulta_de_ACOMPH[Posto],$AP276)</f>
        <v>0</v>
      </c>
      <c r="AV276">
        <f ca="1">SUMIFS(Tabela_Consulta_de_ACOMPH[Vaz_nat],Tabela_Consulta_de_ACOMPH[Data],AV$3,Tabela_Consulta_de_ACOMPH[Posto],$AP276)</f>
        <v>0</v>
      </c>
      <c r="AW276">
        <f ca="1">SUMIFS(Tabela_Consulta_de_ACOMPH[Vaz_nat],Tabela_Consulta_de_ACOMPH[Data],AW$3,Tabela_Consulta_de_ACOMPH[Posto],$AP276)</f>
        <v>0</v>
      </c>
      <c r="AX276">
        <f ca="1">SUMIFS(Tabela_Consulta_de_ACOMPH[Vaz_nat],Tabela_Consulta_de_ACOMPH[Data],AX$3,Tabela_Consulta_de_ACOMPH[Posto],$AP276)</f>
        <v>0</v>
      </c>
      <c r="AY276">
        <f ca="1">SUMIFS(Tabela_Consulta_de_ACOMPH[Vaz_nat],Tabela_Consulta_de_ACOMPH[Data],AY$3,Tabela_Consulta_de_ACOMPH[Posto],$AP276)</f>
        <v>0</v>
      </c>
      <c r="AZ276">
        <f ca="1">SUMIFS(Tabela_Consulta_de_ACOMPH[Vaz_nat],Tabela_Consulta_de_ACOMPH[Data],AZ$3,Tabela_Consulta_de_ACOMPH[Posto],$AP276)</f>
        <v>0</v>
      </c>
      <c r="BA276">
        <f ca="1">SUMIFS(Tabela_Consulta_de_ACOMPH[Vaz_nat],Tabela_Consulta_de_ACOMPH[Data],BA$3,Tabela_Consulta_de_ACOMPH[Posto],$AP276)</f>
        <v>0</v>
      </c>
      <c r="BB276">
        <f ca="1">SUMIFS(Tabela_Consulta_de_ACOMPH[Vaz_nat],Tabela_Consulta_de_ACOMPH[Data],BB$3,Tabela_Consulta_de_ACOMPH[Posto],$AP276)</f>
        <v>0</v>
      </c>
      <c r="BC276">
        <f ca="1">SUMIFS(Tabela_Consulta_de_ACOMPH[Vaz_nat],Tabela_Consulta_de_ACOMPH[Data],BC$3,Tabela_Consulta_de_ACOMPH[Posto],$AP276)</f>
        <v>0</v>
      </c>
      <c r="BE276">
        <v>273</v>
      </c>
      <c r="BG276">
        <f ca="1">SUMIFS(Tabela_Consulta_RDH[Column3],Tabela_Consulta_RDH[Column1],BG$3,Tabela_Consulta_RDH[Column2],$BE276)</f>
        <v>0</v>
      </c>
      <c r="BH276">
        <f ca="1">SUMIFS(Tabela_Consulta_RDH[Column3],Tabela_Consulta_RDH[Column1],BH$3,Tabela_Consulta_RDH[Column2],$BE276)</f>
        <v>0</v>
      </c>
      <c r="BI276">
        <f ca="1">SUMIFS(Tabela_Consulta_RDH[Column3],Tabela_Consulta_RDH[Column1],BI$3,Tabela_Consulta_RDH[Column2],$BE276)</f>
        <v>0</v>
      </c>
      <c r="BJ276">
        <f ca="1">SUMIFS(Tabela_Consulta_RDH[Column3],Tabela_Consulta_RDH[Column1],BJ$3,Tabela_Consulta_RDH[Column2],$BE276)</f>
        <v>0</v>
      </c>
      <c r="BK276">
        <f ca="1">SUMIFS(Tabela_Consulta_RDH[Column3],Tabela_Consulta_RDH[Column1],BK$3,Tabela_Consulta_RDH[Column2],$BE276)</f>
        <v>0</v>
      </c>
      <c r="BL276">
        <f ca="1">SUMIFS(Tabela_Consulta_RDH[Column3],Tabela_Consulta_RDH[Column1],BL$3,Tabela_Consulta_RDH[Column2],$BE276)</f>
        <v>0</v>
      </c>
      <c r="BM276">
        <f ca="1">SUMIFS(Tabela_Consulta_RDH[Column3],Tabela_Consulta_RDH[Column1],BM$3,Tabela_Consulta_RDH[Column2],$BE276)</f>
        <v>0</v>
      </c>
      <c r="BN276">
        <f ca="1">SUMIFS(Tabela_Consulta_RDH[Column3],Tabela_Consulta_RDH[Column1],BN$3,Tabela_Consulta_RDH[Column2],$BE276)</f>
        <v>0</v>
      </c>
      <c r="BO276">
        <f ca="1">SUMIFS(Tabela_Consulta_RDH[Column3],Tabela_Consulta_RDH[Column1],BO$3,Tabela_Consulta_RDH[Column2],$BE276)</f>
        <v>0</v>
      </c>
      <c r="BP276">
        <f ca="1">SUMIFS(Tabela_Consulta_RDH[Column3],Tabela_Consulta_RDH[Column1],BP$3,Tabela_Consulta_RDH[Column2],$BE276)</f>
        <v>0</v>
      </c>
      <c r="BQ276">
        <f ca="1">SUMIFS(Tabela_Consulta_RDH[Column3],Tabela_Consulta_RDH[Column1],BQ$3,Tabela_Consulta_RDH[Column2],$BE276)</f>
        <v>0</v>
      </c>
      <c r="BR276">
        <f ca="1">SUMIFS(Tabela_Consulta_RDH[Column3],Tabela_Consulta_RDH[Column1],BR$3,Tabela_Consulta_RDH[Column2],$BE276)</f>
        <v>0</v>
      </c>
    </row>
    <row r="277" spans="35:70" x14ac:dyDescent="0.25">
      <c r="AI277" s="406"/>
      <c r="AN277" s="406"/>
      <c r="AP277">
        <v>274</v>
      </c>
      <c r="AR277">
        <f ca="1">SUMIFS(Tabela_Consulta_de_ACOMPH[Vaz_nat],Tabela_Consulta_de_ACOMPH[Data],AR$3,Tabela_Consulta_de_ACOMPH[Posto],$AP277)</f>
        <v>0</v>
      </c>
      <c r="AS277">
        <f ca="1">SUMIFS(Tabela_Consulta_de_ACOMPH[Vaz_nat],Tabela_Consulta_de_ACOMPH[Data],AS$3,Tabela_Consulta_de_ACOMPH[Posto],$AP277)</f>
        <v>0</v>
      </c>
      <c r="AT277">
        <f ca="1">SUMIFS(Tabela_Consulta_de_ACOMPH[Vaz_nat],Tabela_Consulta_de_ACOMPH[Data],AT$3,Tabela_Consulta_de_ACOMPH[Posto],$AP277)</f>
        <v>0</v>
      </c>
      <c r="AU277">
        <f ca="1">SUMIFS(Tabela_Consulta_de_ACOMPH[Vaz_nat],Tabela_Consulta_de_ACOMPH[Data],AU$3,Tabela_Consulta_de_ACOMPH[Posto],$AP277)</f>
        <v>0</v>
      </c>
      <c r="AV277">
        <f ca="1">SUMIFS(Tabela_Consulta_de_ACOMPH[Vaz_nat],Tabela_Consulta_de_ACOMPH[Data],AV$3,Tabela_Consulta_de_ACOMPH[Posto],$AP277)</f>
        <v>0</v>
      </c>
      <c r="AW277">
        <f ca="1">SUMIFS(Tabela_Consulta_de_ACOMPH[Vaz_nat],Tabela_Consulta_de_ACOMPH[Data],AW$3,Tabela_Consulta_de_ACOMPH[Posto],$AP277)</f>
        <v>0</v>
      </c>
      <c r="AX277">
        <f ca="1">SUMIFS(Tabela_Consulta_de_ACOMPH[Vaz_nat],Tabela_Consulta_de_ACOMPH[Data],AX$3,Tabela_Consulta_de_ACOMPH[Posto],$AP277)</f>
        <v>0</v>
      </c>
      <c r="AY277">
        <f ca="1">SUMIFS(Tabela_Consulta_de_ACOMPH[Vaz_nat],Tabela_Consulta_de_ACOMPH[Data],AY$3,Tabela_Consulta_de_ACOMPH[Posto],$AP277)</f>
        <v>0</v>
      </c>
      <c r="AZ277">
        <f ca="1">SUMIFS(Tabela_Consulta_de_ACOMPH[Vaz_nat],Tabela_Consulta_de_ACOMPH[Data],AZ$3,Tabela_Consulta_de_ACOMPH[Posto],$AP277)</f>
        <v>0</v>
      </c>
      <c r="BA277">
        <f ca="1">SUMIFS(Tabela_Consulta_de_ACOMPH[Vaz_nat],Tabela_Consulta_de_ACOMPH[Data],BA$3,Tabela_Consulta_de_ACOMPH[Posto],$AP277)</f>
        <v>0</v>
      </c>
      <c r="BB277">
        <f ca="1">SUMIFS(Tabela_Consulta_de_ACOMPH[Vaz_nat],Tabela_Consulta_de_ACOMPH[Data],BB$3,Tabela_Consulta_de_ACOMPH[Posto],$AP277)</f>
        <v>0</v>
      </c>
      <c r="BC277">
        <f ca="1">SUMIFS(Tabela_Consulta_de_ACOMPH[Vaz_nat],Tabela_Consulta_de_ACOMPH[Data],BC$3,Tabela_Consulta_de_ACOMPH[Posto],$AP277)</f>
        <v>0</v>
      </c>
      <c r="BE277">
        <v>274</v>
      </c>
      <c r="BG277">
        <f ca="1">SUMIFS(Tabela_Consulta_RDH[Column3],Tabela_Consulta_RDH[Column1],BG$3,Tabela_Consulta_RDH[Column2],$BE277)</f>
        <v>0</v>
      </c>
      <c r="BH277">
        <f ca="1">SUMIFS(Tabela_Consulta_RDH[Column3],Tabela_Consulta_RDH[Column1],BH$3,Tabela_Consulta_RDH[Column2],$BE277)</f>
        <v>0</v>
      </c>
      <c r="BI277">
        <f ca="1">SUMIFS(Tabela_Consulta_RDH[Column3],Tabela_Consulta_RDH[Column1],BI$3,Tabela_Consulta_RDH[Column2],$BE277)</f>
        <v>0</v>
      </c>
      <c r="BJ277">
        <f ca="1">SUMIFS(Tabela_Consulta_RDH[Column3],Tabela_Consulta_RDH[Column1],BJ$3,Tabela_Consulta_RDH[Column2],$BE277)</f>
        <v>0</v>
      </c>
      <c r="BK277">
        <f ca="1">SUMIFS(Tabela_Consulta_RDH[Column3],Tabela_Consulta_RDH[Column1],BK$3,Tabela_Consulta_RDH[Column2],$BE277)</f>
        <v>0</v>
      </c>
      <c r="BL277">
        <f ca="1">SUMIFS(Tabela_Consulta_RDH[Column3],Tabela_Consulta_RDH[Column1],BL$3,Tabela_Consulta_RDH[Column2],$BE277)</f>
        <v>0</v>
      </c>
      <c r="BM277">
        <f ca="1">SUMIFS(Tabela_Consulta_RDH[Column3],Tabela_Consulta_RDH[Column1],BM$3,Tabela_Consulta_RDH[Column2],$BE277)</f>
        <v>0</v>
      </c>
      <c r="BN277">
        <f ca="1">SUMIFS(Tabela_Consulta_RDH[Column3],Tabela_Consulta_RDH[Column1],BN$3,Tabela_Consulta_RDH[Column2],$BE277)</f>
        <v>0</v>
      </c>
      <c r="BO277">
        <f ca="1">SUMIFS(Tabela_Consulta_RDH[Column3],Tabela_Consulta_RDH[Column1],BO$3,Tabela_Consulta_RDH[Column2],$BE277)</f>
        <v>0</v>
      </c>
      <c r="BP277">
        <f ca="1">SUMIFS(Tabela_Consulta_RDH[Column3],Tabela_Consulta_RDH[Column1],BP$3,Tabela_Consulta_RDH[Column2],$BE277)</f>
        <v>0</v>
      </c>
      <c r="BQ277">
        <f ca="1">SUMIFS(Tabela_Consulta_RDH[Column3],Tabela_Consulta_RDH[Column1],BQ$3,Tabela_Consulta_RDH[Column2],$BE277)</f>
        <v>0</v>
      </c>
      <c r="BR277">
        <f ca="1">SUMIFS(Tabela_Consulta_RDH[Column3],Tabela_Consulta_RDH[Column1],BR$3,Tabela_Consulta_RDH[Column2],$BE277)</f>
        <v>0</v>
      </c>
    </row>
    <row r="278" spans="35:70" x14ac:dyDescent="0.25">
      <c r="AI278" s="406"/>
      <c r="AN278" s="406"/>
      <c r="AP278">
        <v>275</v>
      </c>
      <c r="AR278">
        <f ca="1">SUMIFS(Tabela_Consulta_de_ACOMPH[Vaz_nat],Tabela_Consulta_de_ACOMPH[Data],AR$3,Tabela_Consulta_de_ACOMPH[Posto],$AP278)</f>
        <v>0</v>
      </c>
      <c r="AS278">
        <f ca="1">SUMIFS(Tabela_Consulta_de_ACOMPH[Vaz_nat],Tabela_Consulta_de_ACOMPH[Data],AS$3,Tabela_Consulta_de_ACOMPH[Posto],$AP278)</f>
        <v>0</v>
      </c>
      <c r="AT278">
        <f ca="1">SUMIFS(Tabela_Consulta_de_ACOMPH[Vaz_nat],Tabela_Consulta_de_ACOMPH[Data],AT$3,Tabela_Consulta_de_ACOMPH[Posto],$AP278)</f>
        <v>0</v>
      </c>
      <c r="AU278">
        <f ca="1">SUMIFS(Tabela_Consulta_de_ACOMPH[Vaz_nat],Tabela_Consulta_de_ACOMPH[Data],AU$3,Tabela_Consulta_de_ACOMPH[Posto],$AP278)</f>
        <v>0</v>
      </c>
      <c r="AV278">
        <f ca="1">SUMIFS(Tabela_Consulta_de_ACOMPH[Vaz_nat],Tabela_Consulta_de_ACOMPH[Data],AV$3,Tabela_Consulta_de_ACOMPH[Posto],$AP278)</f>
        <v>0</v>
      </c>
      <c r="AW278">
        <f ca="1">SUMIFS(Tabela_Consulta_de_ACOMPH[Vaz_nat],Tabela_Consulta_de_ACOMPH[Data],AW$3,Tabela_Consulta_de_ACOMPH[Posto],$AP278)</f>
        <v>0</v>
      </c>
      <c r="AX278">
        <f ca="1">SUMIFS(Tabela_Consulta_de_ACOMPH[Vaz_nat],Tabela_Consulta_de_ACOMPH[Data],AX$3,Tabela_Consulta_de_ACOMPH[Posto],$AP278)</f>
        <v>0</v>
      </c>
      <c r="AY278">
        <f ca="1">SUMIFS(Tabela_Consulta_de_ACOMPH[Vaz_nat],Tabela_Consulta_de_ACOMPH[Data],AY$3,Tabela_Consulta_de_ACOMPH[Posto],$AP278)</f>
        <v>0</v>
      </c>
      <c r="AZ278">
        <f ca="1">SUMIFS(Tabela_Consulta_de_ACOMPH[Vaz_nat],Tabela_Consulta_de_ACOMPH[Data],AZ$3,Tabela_Consulta_de_ACOMPH[Posto],$AP278)</f>
        <v>0</v>
      </c>
      <c r="BA278">
        <f ca="1">SUMIFS(Tabela_Consulta_de_ACOMPH[Vaz_nat],Tabela_Consulta_de_ACOMPH[Data],BA$3,Tabela_Consulta_de_ACOMPH[Posto],$AP278)</f>
        <v>0</v>
      </c>
      <c r="BB278">
        <f ca="1">SUMIFS(Tabela_Consulta_de_ACOMPH[Vaz_nat],Tabela_Consulta_de_ACOMPH[Data],BB$3,Tabela_Consulta_de_ACOMPH[Posto],$AP278)</f>
        <v>0</v>
      </c>
      <c r="BC278">
        <f ca="1">SUMIFS(Tabela_Consulta_de_ACOMPH[Vaz_nat],Tabela_Consulta_de_ACOMPH[Data],BC$3,Tabela_Consulta_de_ACOMPH[Posto],$AP278)</f>
        <v>0</v>
      </c>
      <c r="BE278">
        <v>275</v>
      </c>
      <c r="BG278">
        <f ca="1">SUMIFS(Tabela_Consulta_RDH[Column3],Tabela_Consulta_RDH[Column1],BG$3,Tabela_Consulta_RDH[Column2],$BE278)</f>
        <v>0</v>
      </c>
      <c r="BH278">
        <f ca="1">SUMIFS(Tabela_Consulta_RDH[Column3],Tabela_Consulta_RDH[Column1],BH$3,Tabela_Consulta_RDH[Column2],$BE278)</f>
        <v>0</v>
      </c>
      <c r="BI278">
        <f ca="1">SUMIFS(Tabela_Consulta_RDH[Column3],Tabela_Consulta_RDH[Column1],BI$3,Tabela_Consulta_RDH[Column2],$BE278)</f>
        <v>0</v>
      </c>
      <c r="BJ278">
        <f ca="1">SUMIFS(Tabela_Consulta_RDH[Column3],Tabela_Consulta_RDH[Column1],BJ$3,Tabela_Consulta_RDH[Column2],$BE278)</f>
        <v>0</v>
      </c>
      <c r="BK278">
        <f ca="1">SUMIFS(Tabela_Consulta_RDH[Column3],Tabela_Consulta_RDH[Column1],BK$3,Tabela_Consulta_RDH[Column2],$BE278)</f>
        <v>0</v>
      </c>
      <c r="BL278">
        <f ca="1">SUMIFS(Tabela_Consulta_RDH[Column3],Tabela_Consulta_RDH[Column1],BL$3,Tabela_Consulta_RDH[Column2],$BE278)</f>
        <v>0</v>
      </c>
      <c r="BM278">
        <f ca="1">SUMIFS(Tabela_Consulta_RDH[Column3],Tabela_Consulta_RDH[Column1],BM$3,Tabela_Consulta_RDH[Column2],$BE278)</f>
        <v>0</v>
      </c>
      <c r="BN278">
        <f ca="1">SUMIFS(Tabela_Consulta_RDH[Column3],Tabela_Consulta_RDH[Column1],BN$3,Tabela_Consulta_RDH[Column2],$BE278)</f>
        <v>0</v>
      </c>
      <c r="BO278">
        <f ca="1">SUMIFS(Tabela_Consulta_RDH[Column3],Tabela_Consulta_RDH[Column1],BO$3,Tabela_Consulta_RDH[Column2],$BE278)</f>
        <v>0</v>
      </c>
      <c r="BP278">
        <f ca="1">SUMIFS(Tabela_Consulta_RDH[Column3],Tabela_Consulta_RDH[Column1],BP$3,Tabela_Consulta_RDH[Column2],$BE278)</f>
        <v>0</v>
      </c>
      <c r="BQ278">
        <f ca="1">SUMIFS(Tabela_Consulta_RDH[Column3],Tabela_Consulta_RDH[Column1],BQ$3,Tabela_Consulta_RDH[Column2],$BE278)</f>
        <v>0</v>
      </c>
      <c r="BR278">
        <f ca="1">SUMIFS(Tabela_Consulta_RDH[Column3],Tabela_Consulta_RDH[Column1],BR$3,Tabela_Consulta_RDH[Column2],$BE278)</f>
        <v>0</v>
      </c>
    </row>
    <row r="279" spans="35:70" x14ac:dyDescent="0.25">
      <c r="AI279" s="406"/>
      <c r="AN279" s="406"/>
      <c r="AP279">
        <v>276</v>
      </c>
      <c r="AR279">
        <f ca="1">SUMIFS(Tabela_Consulta_de_ACOMPH[Vaz_nat],Tabela_Consulta_de_ACOMPH[Data],AR$3,Tabela_Consulta_de_ACOMPH[Posto],$AP279)</f>
        <v>0</v>
      </c>
      <c r="AS279">
        <f ca="1">SUMIFS(Tabela_Consulta_de_ACOMPH[Vaz_nat],Tabela_Consulta_de_ACOMPH[Data],AS$3,Tabela_Consulta_de_ACOMPH[Posto],$AP279)</f>
        <v>0</v>
      </c>
      <c r="AT279">
        <f ca="1">SUMIFS(Tabela_Consulta_de_ACOMPH[Vaz_nat],Tabela_Consulta_de_ACOMPH[Data],AT$3,Tabela_Consulta_de_ACOMPH[Posto],$AP279)</f>
        <v>0</v>
      </c>
      <c r="AU279">
        <f ca="1">SUMIFS(Tabela_Consulta_de_ACOMPH[Vaz_nat],Tabela_Consulta_de_ACOMPH[Data],AU$3,Tabela_Consulta_de_ACOMPH[Posto],$AP279)</f>
        <v>0</v>
      </c>
      <c r="AV279">
        <f ca="1">SUMIFS(Tabela_Consulta_de_ACOMPH[Vaz_nat],Tabela_Consulta_de_ACOMPH[Data],AV$3,Tabela_Consulta_de_ACOMPH[Posto],$AP279)</f>
        <v>0</v>
      </c>
      <c r="AW279">
        <f ca="1">SUMIFS(Tabela_Consulta_de_ACOMPH[Vaz_nat],Tabela_Consulta_de_ACOMPH[Data],AW$3,Tabela_Consulta_de_ACOMPH[Posto],$AP279)</f>
        <v>0</v>
      </c>
      <c r="AX279">
        <f ca="1">SUMIFS(Tabela_Consulta_de_ACOMPH[Vaz_nat],Tabela_Consulta_de_ACOMPH[Data],AX$3,Tabela_Consulta_de_ACOMPH[Posto],$AP279)</f>
        <v>0</v>
      </c>
      <c r="AY279">
        <f ca="1">SUMIFS(Tabela_Consulta_de_ACOMPH[Vaz_nat],Tabela_Consulta_de_ACOMPH[Data],AY$3,Tabela_Consulta_de_ACOMPH[Posto],$AP279)</f>
        <v>0</v>
      </c>
      <c r="AZ279">
        <f ca="1">SUMIFS(Tabela_Consulta_de_ACOMPH[Vaz_nat],Tabela_Consulta_de_ACOMPH[Data],AZ$3,Tabela_Consulta_de_ACOMPH[Posto],$AP279)</f>
        <v>0</v>
      </c>
      <c r="BA279">
        <f ca="1">SUMIFS(Tabela_Consulta_de_ACOMPH[Vaz_nat],Tabela_Consulta_de_ACOMPH[Data],BA$3,Tabela_Consulta_de_ACOMPH[Posto],$AP279)</f>
        <v>0</v>
      </c>
      <c r="BB279">
        <f ca="1">SUMIFS(Tabela_Consulta_de_ACOMPH[Vaz_nat],Tabela_Consulta_de_ACOMPH[Data],BB$3,Tabela_Consulta_de_ACOMPH[Posto],$AP279)</f>
        <v>0</v>
      </c>
      <c r="BC279">
        <f ca="1">SUMIFS(Tabela_Consulta_de_ACOMPH[Vaz_nat],Tabela_Consulta_de_ACOMPH[Data],BC$3,Tabela_Consulta_de_ACOMPH[Posto],$AP279)</f>
        <v>0</v>
      </c>
      <c r="BE279">
        <v>276</v>
      </c>
      <c r="BG279">
        <f ca="1">SUMIFS(Tabela_Consulta_RDH[Column3],Tabela_Consulta_RDH[Column1],BG$3,Tabela_Consulta_RDH[Column2],$BE279)</f>
        <v>0</v>
      </c>
      <c r="BH279">
        <f ca="1">SUMIFS(Tabela_Consulta_RDH[Column3],Tabela_Consulta_RDH[Column1],BH$3,Tabela_Consulta_RDH[Column2],$BE279)</f>
        <v>0</v>
      </c>
      <c r="BI279">
        <f ca="1">SUMIFS(Tabela_Consulta_RDH[Column3],Tabela_Consulta_RDH[Column1],BI$3,Tabela_Consulta_RDH[Column2],$BE279)</f>
        <v>0</v>
      </c>
      <c r="BJ279">
        <f ca="1">SUMIFS(Tabela_Consulta_RDH[Column3],Tabela_Consulta_RDH[Column1],BJ$3,Tabela_Consulta_RDH[Column2],$BE279)</f>
        <v>0</v>
      </c>
      <c r="BK279">
        <f ca="1">SUMIFS(Tabela_Consulta_RDH[Column3],Tabela_Consulta_RDH[Column1],BK$3,Tabela_Consulta_RDH[Column2],$BE279)</f>
        <v>0</v>
      </c>
      <c r="BL279">
        <f ca="1">SUMIFS(Tabela_Consulta_RDH[Column3],Tabela_Consulta_RDH[Column1],BL$3,Tabela_Consulta_RDH[Column2],$BE279)</f>
        <v>0</v>
      </c>
      <c r="BM279">
        <f ca="1">SUMIFS(Tabela_Consulta_RDH[Column3],Tabela_Consulta_RDH[Column1],BM$3,Tabela_Consulta_RDH[Column2],$BE279)</f>
        <v>0</v>
      </c>
      <c r="BN279">
        <f ca="1">SUMIFS(Tabela_Consulta_RDH[Column3],Tabela_Consulta_RDH[Column1],BN$3,Tabela_Consulta_RDH[Column2],$BE279)</f>
        <v>0</v>
      </c>
      <c r="BO279">
        <f ca="1">SUMIFS(Tabela_Consulta_RDH[Column3],Tabela_Consulta_RDH[Column1],BO$3,Tabela_Consulta_RDH[Column2],$BE279)</f>
        <v>0</v>
      </c>
      <c r="BP279">
        <f ca="1">SUMIFS(Tabela_Consulta_RDH[Column3],Tabela_Consulta_RDH[Column1],BP$3,Tabela_Consulta_RDH[Column2],$BE279)</f>
        <v>0</v>
      </c>
      <c r="BQ279">
        <f ca="1">SUMIFS(Tabela_Consulta_RDH[Column3],Tabela_Consulta_RDH[Column1],BQ$3,Tabela_Consulta_RDH[Column2],$BE279)</f>
        <v>0</v>
      </c>
      <c r="BR279">
        <f ca="1">SUMIFS(Tabela_Consulta_RDH[Column3],Tabela_Consulta_RDH[Column1],BR$3,Tabela_Consulta_RDH[Column2],$BE279)</f>
        <v>0</v>
      </c>
    </row>
    <row r="280" spans="35:70" x14ac:dyDescent="0.25">
      <c r="AI280" s="406"/>
      <c r="AN280" s="406"/>
      <c r="AP280">
        <v>277</v>
      </c>
      <c r="AR280">
        <f ca="1">SUMIFS(Tabela_Consulta_de_ACOMPH[Vaz_nat],Tabela_Consulta_de_ACOMPH[Data],AR$3,Tabela_Consulta_de_ACOMPH[Posto],$AP280)</f>
        <v>0</v>
      </c>
      <c r="AS280">
        <f ca="1">SUMIFS(Tabela_Consulta_de_ACOMPH[Vaz_nat],Tabela_Consulta_de_ACOMPH[Data],AS$3,Tabela_Consulta_de_ACOMPH[Posto],$AP280)</f>
        <v>0</v>
      </c>
      <c r="AT280">
        <f ca="1">SUMIFS(Tabela_Consulta_de_ACOMPH[Vaz_nat],Tabela_Consulta_de_ACOMPH[Data],AT$3,Tabela_Consulta_de_ACOMPH[Posto],$AP280)</f>
        <v>0</v>
      </c>
      <c r="AU280">
        <f ca="1">SUMIFS(Tabela_Consulta_de_ACOMPH[Vaz_nat],Tabela_Consulta_de_ACOMPH[Data],AU$3,Tabela_Consulta_de_ACOMPH[Posto],$AP280)</f>
        <v>0</v>
      </c>
      <c r="AV280">
        <f ca="1">SUMIFS(Tabela_Consulta_de_ACOMPH[Vaz_nat],Tabela_Consulta_de_ACOMPH[Data],AV$3,Tabela_Consulta_de_ACOMPH[Posto],$AP280)</f>
        <v>0</v>
      </c>
      <c r="AW280">
        <f ca="1">SUMIFS(Tabela_Consulta_de_ACOMPH[Vaz_nat],Tabela_Consulta_de_ACOMPH[Data],AW$3,Tabela_Consulta_de_ACOMPH[Posto],$AP280)</f>
        <v>0</v>
      </c>
      <c r="AX280">
        <f ca="1">SUMIFS(Tabela_Consulta_de_ACOMPH[Vaz_nat],Tabela_Consulta_de_ACOMPH[Data],AX$3,Tabela_Consulta_de_ACOMPH[Posto],$AP280)</f>
        <v>0</v>
      </c>
      <c r="AY280">
        <f ca="1">SUMIFS(Tabela_Consulta_de_ACOMPH[Vaz_nat],Tabela_Consulta_de_ACOMPH[Data],AY$3,Tabela_Consulta_de_ACOMPH[Posto],$AP280)</f>
        <v>0</v>
      </c>
      <c r="AZ280">
        <f ca="1">SUMIFS(Tabela_Consulta_de_ACOMPH[Vaz_nat],Tabela_Consulta_de_ACOMPH[Data],AZ$3,Tabela_Consulta_de_ACOMPH[Posto],$AP280)</f>
        <v>0</v>
      </c>
      <c r="BA280">
        <f ca="1">SUMIFS(Tabela_Consulta_de_ACOMPH[Vaz_nat],Tabela_Consulta_de_ACOMPH[Data],BA$3,Tabela_Consulta_de_ACOMPH[Posto],$AP280)</f>
        <v>0</v>
      </c>
      <c r="BB280">
        <f ca="1">SUMIFS(Tabela_Consulta_de_ACOMPH[Vaz_nat],Tabela_Consulta_de_ACOMPH[Data],BB$3,Tabela_Consulta_de_ACOMPH[Posto],$AP280)</f>
        <v>0</v>
      </c>
      <c r="BC280">
        <f ca="1">SUMIFS(Tabela_Consulta_de_ACOMPH[Vaz_nat],Tabela_Consulta_de_ACOMPH[Data],BC$3,Tabela_Consulta_de_ACOMPH[Posto],$AP280)</f>
        <v>0</v>
      </c>
      <c r="BE280">
        <v>277</v>
      </c>
      <c r="BG280">
        <f ca="1">SUMIFS(Tabela_Consulta_RDH[Column3],Tabela_Consulta_RDH[Column1],BG$3,Tabela_Consulta_RDH[Column2],$BE280)</f>
        <v>0</v>
      </c>
      <c r="BH280">
        <f ca="1">SUMIFS(Tabela_Consulta_RDH[Column3],Tabela_Consulta_RDH[Column1],BH$3,Tabela_Consulta_RDH[Column2],$BE280)</f>
        <v>0</v>
      </c>
      <c r="BI280">
        <f ca="1">SUMIFS(Tabela_Consulta_RDH[Column3],Tabela_Consulta_RDH[Column1],BI$3,Tabela_Consulta_RDH[Column2],$BE280)</f>
        <v>0</v>
      </c>
      <c r="BJ280">
        <f ca="1">SUMIFS(Tabela_Consulta_RDH[Column3],Tabela_Consulta_RDH[Column1],BJ$3,Tabela_Consulta_RDH[Column2],$BE280)</f>
        <v>0</v>
      </c>
      <c r="BK280">
        <f ca="1">SUMIFS(Tabela_Consulta_RDH[Column3],Tabela_Consulta_RDH[Column1],BK$3,Tabela_Consulta_RDH[Column2],$BE280)</f>
        <v>0</v>
      </c>
      <c r="BL280">
        <f ca="1">SUMIFS(Tabela_Consulta_RDH[Column3],Tabela_Consulta_RDH[Column1],BL$3,Tabela_Consulta_RDH[Column2],$BE280)</f>
        <v>0</v>
      </c>
      <c r="BM280">
        <f ca="1">SUMIFS(Tabela_Consulta_RDH[Column3],Tabela_Consulta_RDH[Column1],BM$3,Tabela_Consulta_RDH[Column2],$BE280)</f>
        <v>0</v>
      </c>
      <c r="BN280">
        <f ca="1">SUMIFS(Tabela_Consulta_RDH[Column3],Tabela_Consulta_RDH[Column1],BN$3,Tabela_Consulta_RDH[Column2],$BE280)</f>
        <v>0</v>
      </c>
      <c r="BO280">
        <f ca="1">SUMIFS(Tabela_Consulta_RDH[Column3],Tabela_Consulta_RDH[Column1],BO$3,Tabela_Consulta_RDH[Column2],$BE280)</f>
        <v>0</v>
      </c>
      <c r="BP280">
        <f ca="1">SUMIFS(Tabela_Consulta_RDH[Column3],Tabela_Consulta_RDH[Column1],BP$3,Tabela_Consulta_RDH[Column2],$BE280)</f>
        <v>0</v>
      </c>
      <c r="BQ280">
        <f ca="1">SUMIFS(Tabela_Consulta_RDH[Column3],Tabela_Consulta_RDH[Column1],BQ$3,Tabela_Consulta_RDH[Column2],$BE280)</f>
        <v>0</v>
      </c>
      <c r="BR280">
        <f ca="1">SUMIFS(Tabela_Consulta_RDH[Column3],Tabela_Consulta_RDH[Column1],BR$3,Tabela_Consulta_RDH[Column2],$BE280)</f>
        <v>0</v>
      </c>
    </row>
    <row r="281" spans="35:70" x14ac:dyDescent="0.25">
      <c r="AI281" s="406"/>
      <c r="AN281" s="406"/>
      <c r="AP281">
        <v>278</v>
      </c>
      <c r="AR281">
        <f ca="1">SUMIFS(Tabela_Consulta_de_ACOMPH[Vaz_nat],Tabela_Consulta_de_ACOMPH[Data],AR$3,Tabela_Consulta_de_ACOMPH[Posto],$AP281)</f>
        <v>0</v>
      </c>
      <c r="AS281">
        <f ca="1">SUMIFS(Tabela_Consulta_de_ACOMPH[Vaz_nat],Tabela_Consulta_de_ACOMPH[Data],AS$3,Tabela_Consulta_de_ACOMPH[Posto],$AP281)</f>
        <v>0</v>
      </c>
      <c r="AT281">
        <f ca="1">SUMIFS(Tabela_Consulta_de_ACOMPH[Vaz_nat],Tabela_Consulta_de_ACOMPH[Data],AT$3,Tabela_Consulta_de_ACOMPH[Posto],$AP281)</f>
        <v>0</v>
      </c>
      <c r="AU281">
        <f ca="1">SUMIFS(Tabela_Consulta_de_ACOMPH[Vaz_nat],Tabela_Consulta_de_ACOMPH[Data],AU$3,Tabela_Consulta_de_ACOMPH[Posto],$AP281)</f>
        <v>0</v>
      </c>
      <c r="AV281">
        <f ca="1">SUMIFS(Tabela_Consulta_de_ACOMPH[Vaz_nat],Tabela_Consulta_de_ACOMPH[Data],AV$3,Tabela_Consulta_de_ACOMPH[Posto],$AP281)</f>
        <v>0</v>
      </c>
      <c r="AW281">
        <f ca="1">SUMIFS(Tabela_Consulta_de_ACOMPH[Vaz_nat],Tabela_Consulta_de_ACOMPH[Data],AW$3,Tabela_Consulta_de_ACOMPH[Posto],$AP281)</f>
        <v>0</v>
      </c>
      <c r="AX281">
        <f ca="1">SUMIFS(Tabela_Consulta_de_ACOMPH[Vaz_nat],Tabela_Consulta_de_ACOMPH[Data],AX$3,Tabela_Consulta_de_ACOMPH[Posto],$AP281)</f>
        <v>0</v>
      </c>
      <c r="AY281">
        <f ca="1">SUMIFS(Tabela_Consulta_de_ACOMPH[Vaz_nat],Tabela_Consulta_de_ACOMPH[Data],AY$3,Tabela_Consulta_de_ACOMPH[Posto],$AP281)</f>
        <v>0</v>
      </c>
      <c r="AZ281">
        <f ca="1">SUMIFS(Tabela_Consulta_de_ACOMPH[Vaz_nat],Tabela_Consulta_de_ACOMPH[Data],AZ$3,Tabela_Consulta_de_ACOMPH[Posto],$AP281)</f>
        <v>0</v>
      </c>
      <c r="BA281">
        <f ca="1">SUMIFS(Tabela_Consulta_de_ACOMPH[Vaz_nat],Tabela_Consulta_de_ACOMPH[Data],BA$3,Tabela_Consulta_de_ACOMPH[Posto],$AP281)</f>
        <v>0</v>
      </c>
      <c r="BB281">
        <f ca="1">SUMIFS(Tabela_Consulta_de_ACOMPH[Vaz_nat],Tabela_Consulta_de_ACOMPH[Data],BB$3,Tabela_Consulta_de_ACOMPH[Posto],$AP281)</f>
        <v>0</v>
      </c>
      <c r="BC281">
        <f ca="1">SUMIFS(Tabela_Consulta_de_ACOMPH[Vaz_nat],Tabela_Consulta_de_ACOMPH[Data],BC$3,Tabela_Consulta_de_ACOMPH[Posto],$AP281)</f>
        <v>0</v>
      </c>
      <c r="BE281">
        <v>278</v>
      </c>
      <c r="BG281">
        <f ca="1">SUMIFS(Tabela_Consulta_RDH[Column3],Tabela_Consulta_RDH[Column1],BG$3,Tabela_Consulta_RDH[Column2],$BE281)</f>
        <v>0</v>
      </c>
      <c r="BH281">
        <f ca="1">SUMIFS(Tabela_Consulta_RDH[Column3],Tabela_Consulta_RDH[Column1],BH$3,Tabela_Consulta_RDH[Column2],$BE281)</f>
        <v>0</v>
      </c>
      <c r="BI281">
        <f ca="1">SUMIFS(Tabela_Consulta_RDH[Column3],Tabela_Consulta_RDH[Column1],BI$3,Tabela_Consulta_RDH[Column2],$BE281)</f>
        <v>0</v>
      </c>
      <c r="BJ281">
        <f ca="1">SUMIFS(Tabela_Consulta_RDH[Column3],Tabela_Consulta_RDH[Column1],BJ$3,Tabela_Consulta_RDH[Column2],$BE281)</f>
        <v>0</v>
      </c>
      <c r="BK281">
        <f ca="1">SUMIFS(Tabela_Consulta_RDH[Column3],Tabela_Consulta_RDH[Column1],BK$3,Tabela_Consulta_RDH[Column2],$BE281)</f>
        <v>0</v>
      </c>
      <c r="BL281">
        <f ca="1">SUMIFS(Tabela_Consulta_RDH[Column3],Tabela_Consulta_RDH[Column1],BL$3,Tabela_Consulta_RDH[Column2],$BE281)</f>
        <v>0</v>
      </c>
      <c r="BM281">
        <f ca="1">SUMIFS(Tabela_Consulta_RDH[Column3],Tabela_Consulta_RDH[Column1],BM$3,Tabela_Consulta_RDH[Column2],$BE281)</f>
        <v>0</v>
      </c>
      <c r="BN281">
        <f ca="1">SUMIFS(Tabela_Consulta_RDH[Column3],Tabela_Consulta_RDH[Column1],BN$3,Tabela_Consulta_RDH[Column2],$BE281)</f>
        <v>0</v>
      </c>
      <c r="BO281">
        <f ca="1">SUMIFS(Tabela_Consulta_RDH[Column3],Tabela_Consulta_RDH[Column1],BO$3,Tabela_Consulta_RDH[Column2],$BE281)</f>
        <v>0</v>
      </c>
      <c r="BP281">
        <f ca="1">SUMIFS(Tabela_Consulta_RDH[Column3],Tabela_Consulta_RDH[Column1],BP$3,Tabela_Consulta_RDH[Column2],$BE281)</f>
        <v>0</v>
      </c>
      <c r="BQ281">
        <f ca="1">SUMIFS(Tabela_Consulta_RDH[Column3],Tabela_Consulta_RDH[Column1],BQ$3,Tabela_Consulta_RDH[Column2],$BE281)</f>
        <v>0</v>
      </c>
      <c r="BR281">
        <f ca="1">SUMIFS(Tabela_Consulta_RDH[Column3],Tabela_Consulta_RDH[Column1],BR$3,Tabela_Consulta_RDH[Column2],$BE281)</f>
        <v>0</v>
      </c>
    </row>
    <row r="282" spans="35:70" x14ac:dyDescent="0.25">
      <c r="AI282" s="406"/>
      <c r="AN282" s="406"/>
      <c r="AP282">
        <v>279</v>
      </c>
      <c r="AR282">
        <f ca="1">SUMIFS(Tabela_Consulta_de_ACOMPH[Vaz_nat],Tabela_Consulta_de_ACOMPH[Data],AR$3,Tabela_Consulta_de_ACOMPH[Posto],$AP282)</f>
        <v>0</v>
      </c>
      <c r="AS282">
        <f ca="1">SUMIFS(Tabela_Consulta_de_ACOMPH[Vaz_nat],Tabela_Consulta_de_ACOMPH[Data],AS$3,Tabela_Consulta_de_ACOMPH[Posto],$AP282)</f>
        <v>0</v>
      </c>
      <c r="AT282">
        <f ca="1">SUMIFS(Tabela_Consulta_de_ACOMPH[Vaz_nat],Tabela_Consulta_de_ACOMPH[Data],AT$3,Tabela_Consulta_de_ACOMPH[Posto],$AP282)</f>
        <v>0</v>
      </c>
      <c r="AU282">
        <f ca="1">SUMIFS(Tabela_Consulta_de_ACOMPH[Vaz_nat],Tabela_Consulta_de_ACOMPH[Data],AU$3,Tabela_Consulta_de_ACOMPH[Posto],$AP282)</f>
        <v>0</v>
      </c>
      <c r="AV282">
        <f ca="1">SUMIFS(Tabela_Consulta_de_ACOMPH[Vaz_nat],Tabela_Consulta_de_ACOMPH[Data],AV$3,Tabela_Consulta_de_ACOMPH[Posto],$AP282)</f>
        <v>0</v>
      </c>
      <c r="AW282">
        <f ca="1">SUMIFS(Tabela_Consulta_de_ACOMPH[Vaz_nat],Tabela_Consulta_de_ACOMPH[Data],AW$3,Tabela_Consulta_de_ACOMPH[Posto],$AP282)</f>
        <v>0</v>
      </c>
      <c r="AX282">
        <f ca="1">SUMIFS(Tabela_Consulta_de_ACOMPH[Vaz_nat],Tabela_Consulta_de_ACOMPH[Data],AX$3,Tabela_Consulta_de_ACOMPH[Posto],$AP282)</f>
        <v>0</v>
      </c>
      <c r="AY282">
        <f ca="1">SUMIFS(Tabela_Consulta_de_ACOMPH[Vaz_nat],Tabela_Consulta_de_ACOMPH[Data],AY$3,Tabela_Consulta_de_ACOMPH[Posto],$AP282)</f>
        <v>0</v>
      </c>
      <c r="AZ282">
        <f ca="1">SUMIFS(Tabela_Consulta_de_ACOMPH[Vaz_nat],Tabela_Consulta_de_ACOMPH[Data],AZ$3,Tabela_Consulta_de_ACOMPH[Posto],$AP282)</f>
        <v>0</v>
      </c>
      <c r="BA282">
        <f ca="1">SUMIFS(Tabela_Consulta_de_ACOMPH[Vaz_nat],Tabela_Consulta_de_ACOMPH[Data],BA$3,Tabela_Consulta_de_ACOMPH[Posto],$AP282)</f>
        <v>0</v>
      </c>
      <c r="BB282">
        <f ca="1">SUMIFS(Tabela_Consulta_de_ACOMPH[Vaz_nat],Tabela_Consulta_de_ACOMPH[Data],BB$3,Tabela_Consulta_de_ACOMPH[Posto],$AP282)</f>
        <v>0</v>
      </c>
      <c r="BC282">
        <f ca="1">SUMIFS(Tabela_Consulta_de_ACOMPH[Vaz_nat],Tabela_Consulta_de_ACOMPH[Data],BC$3,Tabela_Consulta_de_ACOMPH[Posto],$AP282)</f>
        <v>0</v>
      </c>
      <c r="BE282">
        <v>279</v>
      </c>
      <c r="BG282">
        <f ca="1">SUMIFS(Tabela_Consulta_RDH[Column3],Tabela_Consulta_RDH[Column1],BG$3,Tabela_Consulta_RDH[Column2],$BE282)</f>
        <v>0</v>
      </c>
      <c r="BH282">
        <f ca="1">SUMIFS(Tabela_Consulta_RDH[Column3],Tabela_Consulta_RDH[Column1],BH$3,Tabela_Consulta_RDH[Column2],$BE282)</f>
        <v>0</v>
      </c>
      <c r="BI282">
        <f ca="1">SUMIFS(Tabela_Consulta_RDH[Column3],Tabela_Consulta_RDH[Column1],BI$3,Tabela_Consulta_RDH[Column2],$BE282)</f>
        <v>0</v>
      </c>
      <c r="BJ282">
        <f ca="1">SUMIFS(Tabela_Consulta_RDH[Column3],Tabela_Consulta_RDH[Column1],BJ$3,Tabela_Consulta_RDH[Column2],$BE282)</f>
        <v>0</v>
      </c>
      <c r="BK282">
        <f ca="1">SUMIFS(Tabela_Consulta_RDH[Column3],Tabela_Consulta_RDH[Column1],BK$3,Tabela_Consulta_RDH[Column2],$BE282)</f>
        <v>0</v>
      </c>
      <c r="BL282">
        <f ca="1">SUMIFS(Tabela_Consulta_RDH[Column3],Tabela_Consulta_RDH[Column1],BL$3,Tabela_Consulta_RDH[Column2],$BE282)</f>
        <v>0</v>
      </c>
      <c r="BM282">
        <f ca="1">SUMIFS(Tabela_Consulta_RDH[Column3],Tabela_Consulta_RDH[Column1],BM$3,Tabela_Consulta_RDH[Column2],$BE282)</f>
        <v>0</v>
      </c>
      <c r="BN282">
        <f ca="1">SUMIFS(Tabela_Consulta_RDH[Column3],Tabela_Consulta_RDH[Column1],BN$3,Tabela_Consulta_RDH[Column2],$BE282)</f>
        <v>0</v>
      </c>
      <c r="BO282">
        <f ca="1">SUMIFS(Tabela_Consulta_RDH[Column3],Tabela_Consulta_RDH[Column1],BO$3,Tabela_Consulta_RDH[Column2],$BE282)</f>
        <v>0</v>
      </c>
      <c r="BP282">
        <f ca="1">SUMIFS(Tabela_Consulta_RDH[Column3],Tabela_Consulta_RDH[Column1],BP$3,Tabela_Consulta_RDH[Column2],$BE282)</f>
        <v>0</v>
      </c>
      <c r="BQ282">
        <f ca="1">SUMIFS(Tabela_Consulta_RDH[Column3],Tabela_Consulta_RDH[Column1],BQ$3,Tabela_Consulta_RDH[Column2],$BE282)</f>
        <v>0</v>
      </c>
      <c r="BR282">
        <f ca="1">SUMIFS(Tabela_Consulta_RDH[Column3],Tabela_Consulta_RDH[Column1],BR$3,Tabela_Consulta_RDH[Column2],$BE282)</f>
        <v>0</v>
      </c>
    </row>
    <row r="283" spans="35:70" x14ac:dyDescent="0.25">
      <c r="AI283" s="406"/>
      <c r="AN283" s="406"/>
      <c r="AP283">
        <v>280</v>
      </c>
      <c r="AR283">
        <f ca="1">SUMIFS(Tabela_Consulta_de_ACOMPH[Vaz_nat],Tabela_Consulta_de_ACOMPH[Data],AR$3,Tabela_Consulta_de_ACOMPH[Posto],$AP283)</f>
        <v>0</v>
      </c>
      <c r="AS283">
        <f ca="1">SUMIFS(Tabela_Consulta_de_ACOMPH[Vaz_nat],Tabela_Consulta_de_ACOMPH[Data],AS$3,Tabela_Consulta_de_ACOMPH[Posto],$AP283)</f>
        <v>0</v>
      </c>
      <c r="AT283">
        <f ca="1">SUMIFS(Tabela_Consulta_de_ACOMPH[Vaz_nat],Tabela_Consulta_de_ACOMPH[Data],AT$3,Tabela_Consulta_de_ACOMPH[Posto],$AP283)</f>
        <v>0</v>
      </c>
      <c r="AU283">
        <f ca="1">SUMIFS(Tabela_Consulta_de_ACOMPH[Vaz_nat],Tabela_Consulta_de_ACOMPH[Data],AU$3,Tabela_Consulta_de_ACOMPH[Posto],$AP283)</f>
        <v>0</v>
      </c>
      <c r="AV283">
        <f ca="1">SUMIFS(Tabela_Consulta_de_ACOMPH[Vaz_nat],Tabela_Consulta_de_ACOMPH[Data],AV$3,Tabela_Consulta_de_ACOMPH[Posto],$AP283)</f>
        <v>0</v>
      </c>
      <c r="AW283">
        <f ca="1">SUMIFS(Tabela_Consulta_de_ACOMPH[Vaz_nat],Tabela_Consulta_de_ACOMPH[Data],AW$3,Tabela_Consulta_de_ACOMPH[Posto],$AP283)</f>
        <v>0</v>
      </c>
      <c r="AX283">
        <f ca="1">SUMIFS(Tabela_Consulta_de_ACOMPH[Vaz_nat],Tabela_Consulta_de_ACOMPH[Data],AX$3,Tabela_Consulta_de_ACOMPH[Posto],$AP283)</f>
        <v>0</v>
      </c>
      <c r="AY283">
        <f ca="1">SUMIFS(Tabela_Consulta_de_ACOMPH[Vaz_nat],Tabela_Consulta_de_ACOMPH[Data],AY$3,Tabela_Consulta_de_ACOMPH[Posto],$AP283)</f>
        <v>0</v>
      </c>
      <c r="AZ283">
        <f ca="1">SUMIFS(Tabela_Consulta_de_ACOMPH[Vaz_nat],Tabela_Consulta_de_ACOMPH[Data],AZ$3,Tabela_Consulta_de_ACOMPH[Posto],$AP283)</f>
        <v>0</v>
      </c>
      <c r="BA283">
        <f ca="1">SUMIFS(Tabela_Consulta_de_ACOMPH[Vaz_nat],Tabela_Consulta_de_ACOMPH[Data],BA$3,Tabela_Consulta_de_ACOMPH[Posto],$AP283)</f>
        <v>0</v>
      </c>
      <c r="BB283">
        <f ca="1">SUMIFS(Tabela_Consulta_de_ACOMPH[Vaz_nat],Tabela_Consulta_de_ACOMPH[Data],BB$3,Tabela_Consulta_de_ACOMPH[Posto],$AP283)</f>
        <v>0</v>
      </c>
      <c r="BC283">
        <f ca="1">SUMIFS(Tabela_Consulta_de_ACOMPH[Vaz_nat],Tabela_Consulta_de_ACOMPH[Data],BC$3,Tabela_Consulta_de_ACOMPH[Posto],$AP283)</f>
        <v>0</v>
      </c>
      <c r="BE283">
        <v>280</v>
      </c>
      <c r="BG283">
        <f ca="1">SUMIFS(Tabela_Consulta_RDH[Column3],Tabela_Consulta_RDH[Column1],BG$3,Tabela_Consulta_RDH[Column2],$BE283)</f>
        <v>0</v>
      </c>
      <c r="BH283">
        <f ca="1">SUMIFS(Tabela_Consulta_RDH[Column3],Tabela_Consulta_RDH[Column1],BH$3,Tabela_Consulta_RDH[Column2],$BE283)</f>
        <v>0</v>
      </c>
      <c r="BI283">
        <f ca="1">SUMIFS(Tabela_Consulta_RDH[Column3],Tabela_Consulta_RDH[Column1],BI$3,Tabela_Consulta_RDH[Column2],$BE283)</f>
        <v>0</v>
      </c>
      <c r="BJ283">
        <f ca="1">SUMIFS(Tabela_Consulta_RDH[Column3],Tabela_Consulta_RDH[Column1],BJ$3,Tabela_Consulta_RDH[Column2],$BE283)</f>
        <v>0</v>
      </c>
      <c r="BK283">
        <f ca="1">SUMIFS(Tabela_Consulta_RDH[Column3],Tabela_Consulta_RDH[Column1],BK$3,Tabela_Consulta_RDH[Column2],$BE283)</f>
        <v>0</v>
      </c>
      <c r="BL283">
        <f ca="1">SUMIFS(Tabela_Consulta_RDH[Column3],Tabela_Consulta_RDH[Column1],BL$3,Tabela_Consulta_RDH[Column2],$BE283)</f>
        <v>0</v>
      </c>
      <c r="BM283">
        <f ca="1">SUMIFS(Tabela_Consulta_RDH[Column3],Tabela_Consulta_RDH[Column1],BM$3,Tabela_Consulta_RDH[Column2],$BE283)</f>
        <v>0</v>
      </c>
      <c r="BN283">
        <f ca="1">SUMIFS(Tabela_Consulta_RDH[Column3],Tabela_Consulta_RDH[Column1],BN$3,Tabela_Consulta_RDH[Column2],$BE283)</f>
        <v>0</v>
      </c>
      <c r="BO283">
        <f ca="1">SUMIFS(Tabela_Consulta_RDH[Column3],Tabela_Consulta_RDH[Column1],BO$3,Tabela_Consulta_RDH[Column2],$BE283)</f>
        <v>0</v>
      </c>
      <c r="BP283">
        <f ca="1">SUMIFS(Tabela_Consulta_RDH[Column3],Tabela_Consulta_RDH[Column1],BP$3,Tabela_Consulta_RDH[Column2],$BE283)</f>
        <v>0</v>
      </c>
      <c r="BQ283">
        <f ca="1">SUMIFS(Tabela_Consulta_RDH[Column3],Tabela_Consulta_RDH[Column1],BQ$3,Tabela_Consulta_RDH[Column2],$BE283)</f>
        <v>0</v>
      </c>
      <c r="BR283">
        <f ca="1">SUMIFS(Tabela_Consulta_RDH[Column3],Tabela_Consulta_RDH[Column1],BR$3,Tabela_Consulta_RDH[Column2],$BE283)</f>
        <v>0</v>
      </c>
    </row>
    <row r="284" spans="35:70" x14ac:dyDescent="0.25">
      <c r="AI284" s="406"/>
      <c r="AN284" s="406"/>
      <c r="AP284">
        <v>281</v>
      </c>
      <c r="AR284">
        <f ca="1">SUMIFS(Tabela_Consulta_de_ACOMPH[Vaz_nat],Tabela_Consulta_de_ACOMPH[Data],AR$3,Tabela_Consulta_de_ACOMPH[Posto],$AP284)</f>
        <v>0</v>
      </c>
      <c r="AS284">
        <f ca="1">SUMIFS(Tabela_Consulta_de_ACOMPH[Vaz_nat],Tabela_Consulta_de_ACOMPH[Data],AS$3,Tabela_Consulta_de_ACOMPH[Posto],$AP284)</f>
        <v>0</v>
      </c>
      <c r="AT284">
        <f ca="1">SUMIFS(Tabela_Consulta_de_ACOMPH[Vaz_nat],Tabela_Consulta_de_ACOMPH[Data],AT$3,Tabela_Consulta_de_ACOMPH[Posto],$AP284)</f>
        <v>0</v>
      </c>
      <c r="AU284">
        <f ca="1">SUMIFS(Tabela_Consulta_de_ACOMPH[Vaz_nat],Tabela_Consulta_de_ACOMPH[Data],AU$3,Tabela_Consulta_de_ACOMPH[Posto],$AP284)</f>
        <v>0</v>
      </c>
      <c r="AV284">
        <f ca="1">SUMIFS(Tabela_Consulta_de_ACOMPH[Vaz_nat],Tabela_Consulta_de_ACOMPH[Data],AV$3,Tabela_Consulta_de_ACOMPH[Posto],$AP284)</f>
        <v>0</v>
      </c>
      <c r="AW284">
        <f ca="1">SUMIFS(Tabela_Consulta_de_ACOMPH[Vaz_nat],Tabela_Consulta_de_ACOMPH[Data],AW$3,Tabela_Consulta_de_ACOMPH[Posto],$AP284)</f>
        <v>0</v>
      </c>
      <c r="AX284">
        <f ca="1">SUMIFS(Tabela_Consulta_de_ACOMPH[Vaz_nat],Tabela_Consulta_de_ACOMPH[Data],AX$3,Tabela_Consulta_de_ACOMPH[Posto],$AP284)</f>
        <v>0</v>
      </c>
      <c r="AY284">
        <f ca="1">SUMIFS(Tabela_Consulta_de_ACOMPH[Vaz_nat],Tabela_Consulta_de_ACOMPH[Data],AY$3,Tabela_Consulta_de_ACOMPH[Posto],$AP284)</f>
        <v>0</v>
      </c>
      <c r="AZ284">
        <f ca="1">SUMIFS(Tabela_Consulta_de_ACOMPH[Vaz_nat],Tabela_Consulta_de_ACOMPH[Data],AZ$3,Tabela_Consulta_de_ACOMPH[Posto],$AP284)</f>
        <v>0</v>
      </c>
      <c r="BA284">
        <f ca="1">SUMIFS(Tabela_Consulta_de_ACOMPH[Vaz_nat],Tabela_Consulta_de_ACOMPH[Data],BA$3,Tabela_Consulta_de_ACOMPH[Posto],$AP284)</f>
        <v>0</v>
      </c>
      <c r="BB284">
        <f ca="1">SUMIFS(Tabela_Consulta_de_ACOMPH[Vaz_nat],Tabela_Consulta_de_ACOMPH[Data],BB$3,Tabela_Consulta_de_ACOMPH[Posto],$AP284)</f>
        <v>0</v>
      </c>
      <c r="BC284">
        <f ca="1">SUMIFS(Tabela_Consulta_de_ACOMPH[Vaz_nat],Tabela_Consulta_de_ACOMPH[Data],BC$3,Tabela_Consulta_de_ACOMPH[Posto],$AP284)</f>
        <v>0</v>
      </c>
      <c r="BE284">
        <v>281</v>
      </c>
      <c r="BG284">
        <f ca="1">SUMIFS(Tabela_Consulta_RDH[Column3],Tabela_Consulta_RDH[Column1],BG$3,Tabela_Consulta_RDH[Column2],$BE284)</f>
        <v>0</v>
      </c>
      <c r="BH284">
        <f ca="1">SUMIFS(Tabela_Consulta_RDH[Column3],Tabela_Consulta_RDH[Column1],BH$3,Tabela_Consulta_RDH[Column2],$BE284)</f>
        <v>0</v>
      </c>
      <c r="BI284">
        <f ca="1">SUMIFS(Tabela_Consulta_RDH[Column3],Tabela_Consulta_RDH[Column1],BI$3,Tabela_Consulta_RDH[Column2],$BE284)</f>
        <v>0</v>
      </c>
      <c r="BJ284">
        <f ca="1">SUMIFS(Tabela_Consulta_RDH[Column3],Tabela_Consulta_RDH[Column1],BJ$3,Tabela_Consulta_RDH[Column2],$BE284)</f>
        <v>0</v>
      </c>
      <c r="BK284">
        <f ca="1">SUMIFS(Tabela_Consulta_RDH[Column3],Tabela_Consulta_RDH[Column1],BK$3,Tabela_Consulta_RDH[Column2],$BE284)</f>
        <v>0</v>
      </c>
      <c r="BL284">
        <f ca="1">SUMIFS(Tabela_Consulta_RDH[Column3],Tabela_Consulta_RDH[Column1],BL$3,Tabela_Consulta_RDH[Column2],$BE284)</f>
        <v>0</v>
      </c>
      <c r="BM284">
        <f ca="1">SUMIFS(Tabela_Consulta_RDH[Column3],Tabela_Consulta_RDH[Column1],BM$3,Tabela_Consulta_RDH[Column2],$BE284)</f>
        <v>0</v>
      </c>
      <c r="BN284">
        <f ca="1">SUMIFS(Tabela_Consulta_RDH[Column3],Tabela_Consulta_RDH[Column1],BN$3,Tabela_Consulta_RDH[Column2],$BE284)</f>
        <v>0</v>
      </c>
      <c r="BO284">
        <f ca="1">SUMIFS(Tabela_Consulta_RDH[Column3],Tabela_Consulta_RDH[Column1],BO$3,Tabela_Consulta_RDH[Column2],$BE284)</f>
        <v>0</v>
      </c>
      <c r="BP284">
        <f ca="1">SUMIFS(Tabela_Consulta_RDH[Column3],Tabela_Consulta_RDH[Column1],BP$3,Tabela_Consulta_RDH[Column2],$BE284)</f>
        <v>0</v>
      </c>
      <c r="BQ284">
        <f ca="1">SUMIFS(Tabela_Consulta_RDH[Column3],Tabela_Consulta_RDH[Column1],BQ$3,Tabela_Consulta_RDH[Column2],$BE284)</f>
        <v>0</v>
      </c>
      <c r="BR284">
        <f ca="1">SUMIFS(Tabela_Consulta_RDH[Column3],Tabela_Consulta_RDH[Column1],BR$3,Tabela_Consulta_RDH[Column2],$BE284)</f>
        <v>0</v>
      </c>
    </row>
    <row r="285" spans="35:70" x14ac:dyDescent="0.25">
      <c r="AI285" s="406"/>
      <c r="AN285" s="406"/>
      <c r="AP285">
        <v>282</v>
      </c>
      <c r="AR285">
        <f ca="1">SUMIFS(Tabela_Consulta_de_ACOMPH[Vaz_nat],Tabela_Consulta_de_ACOMPH[Data],AR$3,Tabela_Consulta_de_ACOMPH[Posto],$AP285)</f>
        <v>0</v>
      </c>
      <c r="AS285">
        <f ca="1">SUMIFS(Tabela_Consulta_de_ACOMPH[Vaz_nat],Tabela_Consulta_de_ACOMPH[Data],AS$3,Tabela_Consulta_de_ACOMPH[Posto],$AP285)</f>
        <v>0</v>
      </c>
      <c r="AT285">
        <f ca="1">SUMIFS(Tabela_Consulta_de_ACOMPH[Vaz_nat],Tabela_Consulta_de_ACOMPH[Data],AT$3,Tabela_Consulta_de_ACOMPH[Posto],$AP285)</f>
        <v>0</v>
      </c>
      <c r="AU285">
        <f ca="1">SUMIFS(Tabela_Consulta_de_ACOMPH[Vaz_nat],Tabela_Consulta_de_ACOMPH[Data],AU$3,Tabela_Consulta_de_ACOMPH[Posto],$AP285)</f>
        <v>0</v>
      </c>
      <c r="AV285">
        <f ca="1">SUMIFS(Tabela_Consulta_de_ACOMPH[Vaz_nat],Tabela_Consulta_de_ACOMPH[Data],AV$3,Tabela_Consulta_de_ACOMPH[Posto],$AP285)</f>
        <v>0</v>
      </c>
      <c r="AW285">
        <f ca="1">SUMIFS(Tabela_Consulta_de_ACOMPH[Vaz_nat],Tabela_Consulta_de_ACOMPH[Data],AW$3,Tabela_Consulta_de_ACOMPH[Posto],$AP285)</f>
        <v>0</v>
      </c>
      <c r="AX285">
        <f ca="1">SUMIFS(Tabela_Consulta_de_ACOMPH[Vaz_nat],Tabela_Consulta_de_ACOMPH[Data],AX$3,Tabela_Consulta_de_ACOMPH[Posto],$AP285)</f>
        <v>0</v>
      </c>
      <c r="AY285">
        <f ca="1">SUMIFS(Tabela_Consulta_de_ACOMPH[Vaz_nat],Tabela_Consulta_de_ACOMPH[Data],AY$3,Tabela_Consulta_de_ACOMPH[Posto],$AP285)</f>
        <v>0</v>
      </c>
      <c r="AZ285">
        <f ca="1">SUMIFS(Tabela_Consulta_de_ACOMPH[Vaz_nat],Tabela_Consulta_de_ACOMPH[Data],AZ$3,Tabela_Consulta_de_ACOMPH[Posto],$AP285)</f>
        <v>0</v>
      </c>
      <c r="BA285">
        <f ca="1">SUMIFS(Tabela_Consulta_de_ACOMPH[Vaz_nat],Tabela_Consulta_de_ACOMPH[Data],BA$3,Tabela_Consulta_de_ACOMPH[Posto],$AP285)</f>
        <v>0</v>
      </c>
      <c r="BB285">
        <f ca="1">SUMIFS(Tabela_Consulta_de_ACOMPH[Vaz_nat],Tabela_Consulta_de_ACOMPH[Data],BB$3,Tabela_Consulta_de_ACOMPH[Posto],$AP285)</f>
        <v>0</v>
      </c>
      <c r="BC285">
        <f ca="1">SUMIFS(Tabela_Consulta_de_ACOMPH[Vaz_nat],Tabela_Consulta_de_ACOMPH[Data],BC$3,Tabela_Consulta_de_ACOMPH[Posto],$AP285)</f>
        <v>0</v>
      </c>
      <c r="BE285">
        <v>282</v>
      </c>
      <c r="BG285">
        <f ca="1">SUMIFS(Tabela_Consulta_RDH[Column3],Tabela_Consulta_RDH[Column1],BG$3,Tabela_Consulta_RDH[Column2],$BE285)</f>
        <v>0</v>
      </c>
      <c r="BH285">
        <f ca="1">SUMIFS(Tabela_Consulta_RDH[Column3],Tabela_Consulta_RDH[Column1],BH$3,Tabela_Consulta_RDH[Column2],$BE285)</f>
        <v>0</v>
      </c>
      <c r="BI285">
        <f ca="1">SUMIFS(Tabela_Consulta_RDH[Column3],Tabela_Consulta_RDH[Column1],BI$3,Tabela_Consulta_RDH[Column2],$BE285)</f>
        <v>0</v>
      </c>
      <c r="BJ285">
        <f ca="1">SUMIFS(Tabela_Consulta_RDH[Column3],Tabela_Consulta_RDH[Column1],BJ$3,Tabela_Consulta_RDH[Column2],$BE285)</f>
        <v>0</v>
      </c>
      <c r="BK285">
        <f ca="1">SUMIFS(Tabela_Consulta_RDH[Column3],Tabela_Consulta_RDH[Column1],BK$3,Tabela_Consulta_RDH[Column2],$BE285)</f>
        <v>0</v>
      </c>
      <c r="BL285">
        <f ca="1">SUMIFS(Tabela_Consulta_RDH[Column3],Tabela_Consulta_RDH[Column1],BL$3,Tabela_Consulta_RDH[Column2],$BE285)</f>
        <v>0</v>
      </c>
      <c r="BM285">
        <f ca="1">SUMIFS(Tabela_Consulta_RDH[Column3],Tabela_Consulta_RDH[Column1],BM$3,Tabela_Consulta_RDH[Column2],$BE285)</f>
        <v>0</v>
      </c>
      <c r="BN285">
        <f ca="1">SUMIFS(Tabela_Consulta_RDH[Column3],Tabela_Consulta_RDH[Column1],BN$3,Tabela_Consulta_RDH[Column2],$BE285)</f>
        <v>0</v>
      </c>
      <c r="BO285">
        <f ca="1">SUMIFS(Tabela_Consulta_RDH[Column3],Tabela_Consulta_RDH[Column1],BO$3,Tabela_Consulta_RDH[Column2],$BE285)</f>
        <v>0</v>
      </c>
      <c r="BP285">
        <f ca="1">SUMIFS(Tabela_Consulta_RDH[Column3],Tabela_Consulta_RDH[Column1],BP$3,Tabela_Consulta_RDH[Column2],$BE285)</f>
        <v>0</v>
      </c>
      <c r="BQ285">
        <f ca="1">SUMIFS(Tabela_Consulta_RDH[Column3],Tabela_Consulta_RDH[Column1],BQ$3,Tabela_Consulta_RDH[Column2],$BE285)</f>
        <v>0</v>
      </c>
      <c r="BR285">
        <f ca="1">SUMIFS(Tabela_Consulta_RDH[Column3],Tabela_Consulta_RDH[Column1],BR$3,Tabela_Consulta_RDH[Column2],$BE285)</f>
        <v>0</v>
      </c>
    </row>
    <row r="286" spans="35:70" x14ac:dyDescent="0.25">
      <c r="AI286" s="406"/>
      <c r="AN286" s="406"/>
      <c r="AP286">
        <v>283</v>
      </c>
      <c r="AR286">
        <f ca="1">SUMIFS(Tabela_Consulta_de_ACOMPH[Vaz_nat],Tabela_Consulta_de_ACOMPH[Data],AR$3,Tabela_Consulta_de_ACOMPH[Posto],$AP286)</f>
        <v>0</v>
      </c>
      <c r="AS286">
        <f ca="1">SUMIFS(Tabela_Consulta_de_ACOMPH[Vaz_nat],Tabela_Consulta_de_ACOMPH[Data],AS$3,Tabela_Consulta_de_ACOMPH[Posto],$AP286)</f>
        <v>0</v>
      </c>
      <c r="AT286">
        <f ca="1">SUMIFS(Tabela_Consulta_de_ACOMPH[Vaz_nat],Tabela_Consulta_de_ACOMPH[Data],AT$3,Tabela_Consulta_de_ACOMPH[Posto],$AP286)</f>
        <v>0</v>
      </c>
      <c r="AU286">
        <f ca="1">SUMIFS(Tabela_Consulta_de_ACOMPH[Vaz_nat],Tabela_Consulta_de_ACOMPH[Data],AU$3,Tabela_Consulta_de_ACOMPH[Posto],$AP286)</f>
        <v>0</v>
      </c>
      <c r="AV286">
        <f ca="1">SUMIFS(Tabela_Consulta_de_ACOMPH[Vaz_nat],Tabela_Consulta_de_ACOMPH[Data],AV$3,Tabela_Consulta_de_ACOMPH[Posto],$AP286)</f>
        <v>0</v>
      </c>
      <c r="AW286">
        <f ca="1">SUMIFS(Tabela_Consulta_de_ACOMPH[Vaz_nat],Tabela_Consulta_de_ACOMPH[Data],AW$3,Tabela_Consulta_de_ACOMPH[Posto],$AP286)</f>
        <v>0</v>
      </c>
      <c r="AX286">
        <f ca="1">SUMIFS(Tabela_Consulta_de_ACOMPH[Vaz_nat],Tabela_Consulta_de_ACOMPH[Data],AX$3,Tabela_Consulta_de_ACOMPH[Posto],$AP286)</f>
        <v>0</v>
      </c>
      <c r="AY286">
        <f ca="1">SUMIFS(Tabela_Consulta_de_ACOMPH[Vaz_nat],Tabela_Consulta_de_ACOMPH[Data],AY$3,Tabela_Consulta_de_ACOMPH[Posto],$AP286)</f>
        <v>0</v>
      </c>
      <c r="AZ286">
        <f ca="1">SUMIFS(Tabela_Consulta_de_ACOMPH[Vaz_nat],Tabela_Consulta_de_ACOMPH[Data],AZ$3,Tabela_Consulta_de_ACOMPH[Posto],$AP286)</f>
        <v>0</v>
      </c>
      <c r="BA286">
        <f ca="1">SUMIFS(Tabela_Consulta_de_ACOMPH[Vaz_nat],Tabela_Consulta_de_ACOMPH[Data],BA$3,Tabela_Consulta_de_ACOMPH[Posto],$AP286)</f>
        <v>0</v>
      </c>
      <c r="BB286">
        <f ca="1">SUMIFS(Tabela_Consulta_de_ACOMPH[Vaz_nat],Tabela_Consulta_de_ACOMPH[Data],BB$3,Tabela_Consulta_de_ACOMPH[Posto],$AP286)</f>
        <v>0</v>
      </c>
      <c r="BC286">
        <f ca="1">SUMIFS(Tabela_Consulta_de_ACOMPH[Vaz_nat],Tabela_Consulta_de_ACOMPH[Data],BC$3,Tabela_Consulta_de_ACOMPH[Posto],$AP286)</f>
        <v>0</v>
      </c>
      <c r="BE286">
        <v>283</v>
      </c>
      <c r="BG286">
        <f ca="1">SUMIFS(Tabela_Consulta_RDH[Column3],Tabela_Consulta_RDH[Column1],BG$3,Tabela_Consulta_RDH[Column2],$BE286)</f>
        <v>0</v>
      </c>
      <c r="BH286">
        <f ca="1">SUMIFS(Tabela_Consulta_RDH[Column3],Tabela_Consulta_RDH[Column1],BH$3,Tabela_Consulta_RDH[Column2],$BE286)</f>
        <v>0</v>
      </c>
      <c r="BI286">
        <f ca="1">SUMIFS(Tabela_Consulta_RDH[Column3],Tabela_Consulta_RDH[Column1],BI$3,Tabela_Consulta_RDH[Column2],$BE286)</f>
        <v>0</v>
      </c>
      <c r="BJ286">
        <f ca="1">SUMIFS(Tabela_Consulta_RDH[Column3],Tabela_Consulta_RDH[Column1],BJ$3,Tabela_Consulta_RDH[Column2],$BE286)</f>
        <v>0</v>
      </c>
      <c r="BK286">
        <f ca="1">SUMIFS(Tabela_Consulta_RDH[Column3],Tabela_Consulta_RDH[Column1],BK$3,Tabela_Consulta_RDH[Column2],$BE286)</f>
        <v>0</v>
      </c>
      <c r="BL286">
        <f ca="1">SUMIFS(Tabela_Consulta_RDH[Column3],Tabela_Consulta_RDH[Column1],BL$3,Tabela_Consulta_RDH[Column2],$BE286)</f>
        <v>0</v>
      </c>
      <c r="BM286">
        <f ca="1">SUMIFS(Tabela_Consulta_RDH[Column3],Tabela_Consulta_RDH[Column1],BM$3,Tabela_Consulta_RDH[Column2],$BE286)</f>
        <v>0</v>
      </c>
      <c r="BN286">
        <f ca="1">SUMIFS(Tabela_Consulta_RDH[Column3],Tabela_Consulta_RDH[Column1],BN$3,Tabela_Consulta_RDH[Column2],$BE286)</f>
        <v>0</v>
      </c>
      <c r="BO286">
        <f ca="1">SUMIFS(Tabela_Consulta_RDH[Column3],Tabela_Consulta_RDH[Column1],BO$3,Tabela_Consulta_RDH[Column2],$BE286)</f>
        <v>0</v>
      </c>
      <c r="BP286">
        <f ca="1">SUMIFS(Tabela_Consulta_RDH[Column3],Tabela_Consulta_RDH[Column1],BP$3,Tabela_Consulta_RDH[Column2],$BE286)</f>
        <v>0</v>
      </c>
      <c r="BQ286">
        <f ca="1">SUMIFS(Tabela_Consulta_RDH[Column3],Tabela_Consulta_RDH[Column1],BQ$3,Tabela_Consulta_RDH[Column2],$BE286)</f>
        <v>0</v>
      </c>
      <c r="BR286">
        <f ca="1">SUMIFS(Tabela_Consulta_RDH[Column3],Tabela_Consulta_RDH[Column1],BR$3,Tabela_Consulta_RDH[Column2],$BE286)</f>
        <v>0</v>
      </c>
    </row>
    <row r="287" spans="35:70" x14ac:dyDescent="0.25">
      <c r="AI287" s="406"/>
      <c r="AN287" s="406"/>
      <c r="AP287">
        <v>284</v>
      </c>
      <c r="AR287">
        <f ca="1">SUMIFS(Tabela_Consulta_de_ACOMPH[Vaz_nat],Tabela_Consulta_de_ACOMPH[Data],AR$3,Tabela_Consulta_de_ACOMPH[Posto],$AP287)</f>
        <v>0</v>
      </c>
      <c r="AS287">
        <f ca="1">SUMIFS(Tabela_Consulta_de_ACOMPH[Vaz_nat],Tabela_Consulta_de_ACOMPH[Data],AS$3,Tabela_Consulta_de_ACOMPH[Posto],$AP287)</f>
        <v>0</v>
      </c>
      <c r="AT287">
        <f ca="1">SUMIFS(Tabela_Consulta_de_ACOMPH[Vaz_nat],Tabela_Consulta_de_ACOMPH[Data],AT$3,Tabela_Consulta_de_ACOMPH[Posto],$AP287)</f>
        <v>0</v>
      </c>
      <c r="AU287">
        <f ca="1">SUMIFS(Tabela_Consulta_de_ACOMPH[Vaz_nat],Tabela_Consulta_de_ACOMPH[Data],AU$3,Tabela_Consulta_de_ACOMPH[Posto],$AP287)</f>
        <v>0</v>
      </c>
      <c r="AV287">
        <f ca="1">SUMIFS(Tabela_Consulta_de_ACOMPH[Vaz_nat],Tabela_Consulta_de_ACOMPH[Data],AV$3,Tabela_Consulta_de_ACOMPH[Posto],$AP287)</f>
        <v>0</v>
      </c>
      <c r="AW287">
        <f ca="1">SUMIFS(Tabela_Consulta_de_ACOMPH[Vaz_nat],Tabela_Consulta_de_ACOMPH[Data],AW$3,Tabela_Consulta_de_ACOMPH[Posto],$AP287)</f>
        <v>0</v>
      </c>
      <c r="AX287">
        <f ca="1">SUMIFS(Tabela_Consulta_de_ACOMPH[Vaz_nat],Tabela_Consulta_de_ACOMPH[Data],AX$3,Tabela_Consulta_de_ACOMPH[Posto],$AP287)</f>
        <v>0</v>
      </c>
      <c r="AY287">
        <f ca="1">SUMIFS(Tabela_Consulta_de_ACOMPH[Vaz_nat],Tabela_Consulta_de_ACOMPH[Data],AY$3,Tabela_Consulta_de_ACOMPH[Posto],$AP287)</f>
        <v>0</v>
      </c>
      <c r="AZ287">
        <f ca="1">SUMIFS(Tabela_Consulta_de_ACOMPH[Vaz_nat],Tabela_Consulta_de_ACOMPH[Data],AZ$3,Tabela_Consulta_de_ACOMPH[Posto],$AP287)</f>
        <v>0</v>
      </c>
      <c r="BA287">
        <f ca="1">SUMIFS(Tabela_Consulta_de_ACOMPH[Vaz_nat],Tabela_Consulta_de_ACOMPH[Data],BA$3,Tabela_Consulta_de_ACOMPH[Posto],$AP287)</f>
        <v>0</v>
      </c>
      <c r="BB287">
        <f ca="1">SUMIFS(Tabela_Consulta_de_ACOMPH[Vaz_nat],Tabela_Consulta_de_ACOMPH[Data],BB$3,Tabela_Consulta_de_ACOMPH[Posto],$AP287)</f>
        <v>0</v>
      </c>
      <c r="BC287">
        <f ca="1">SUMIFS(Tabela_Consulta_de_ACOMPH[Vaz_nat],Tabela_Consulta_de_ACOMPH[Data],BC$3,Tabela_Consulta_de_ACOMPH[Posto],$AP287)</f>
        <v>0</v>
      </c>
      <c r="BE287">
        <v>284</v>
      </c>
      <c r="BG287">
        <f ca="1">SUMIFS(Tabela_Consulta_RDH[Column3],Tabela_Consulta_RDH[Column1],BG$3,Tabela_Consulta_RDH[Column2],$BE287)</f>
        <v>0</v>
      </c>
      <c r="BH287">
        <f ca="1">SUMIFS(Tabela_Consulta_RDH[Column3],Tabela_Consulta_RDH[Column1],BH$3,Tabela_Consulta_RDH[Column2],$BE287)</f>
        <v>0</v>
      </c>
      <c r="BI287">
        <f ca="1">SUMIFS(Tabela_Consulta_RDH[Column3],Tabela_Consulta_RDH[Column1],BI$3,Tabela_Consulta_RDH[Column2],$BE287)</f>
        <v>0</v>
      </c>
      <c r="BJ287">
        <f ca="1">SUMIFS(Tabela_Consulta_RDH[Column3],Tabela_Consulta_RDH[Column1],BJ$3,Tabela_Consulta_RDH[Column2],$BE287)</f>
        <v>0</v>
      </c>
      <c r="BK287">
        <f ca="1">SUMIFS(Tabela_Consulta_RDH[Column3],Tabela_Consulta_RDH[Column1],BK$3,Tabela_Consulta_RDH[Column2],$BE287)</f>
        <v>0</v>
      </c>
      <c r="BL287">
        <f ca="1">SUMIFS(Tabela_Consulta_RDH[Column3],Tabela_Consulta_RDH[Column1],BL$3,Tabela_Consulta_RDH[Column2],$BE287)</f>
        <v>0</v>
      </c>
      <c r="BM287">
        <f ca="1">SUMIFS(Tabela_Consulta_RDH[Column3],Tabela_Consulta_RDH[Column1],BM$3,Tabela_Consulta_RDH[Column2],$BE287)</f>
        <v>0</v>
      </c>
      <c r="BN287">
        <f ca="1">SUMIFS(Tabela_Consulta_RDH[Column3],Tabela_Consulta_RDH[Column1],BN$3,Tabela_Consulta_RDH[Column2],$BE287)</f>
        <v>0</v>
      </c>
      <c r="BO287">
        <f ca="1">SUMIFS(Tabela_Consulta_RDH[Column3],Tabela_Consulta_RDH[Column1],BO$3,Tabela_Consulta_RDH[Column2],$BE287)</f>
        <v>0</v>
      </c>
      <c r="BP287">
        <f ca="1">SUMIFS(Tabela_Consulta_RDH[Column3],Tabela_Consulta_RDH[Column1],BP$3,Tabela_Consulta_RDH[Column2],$BE287)</f>
        <v>0</v>
      </c>
      <c r="BQ287">
        <f ca="1">SUMIFS(Tabela_Consulta_RDH[Column3],Tabela_Consulta_RDH[Column1],BQ$3,Tabela_Consulta_RDH[Column2],$BE287)</f>
        <v>0</v>
      </c>
      <c r="BR287">
        <f ca="1">SUMIFS(Tabela_Consulta_RDH[Column3],Tabela_Consulta_RDH[Column1],BR$3,Tabela_Consulta_RDH[Column2],$BE287)</f>
        <v>0</v>
      </c>
    </row>
    <row r="288" spans="35:70" x14ac:dyDescent="0.25">
      <c r="AI288" s="406"/>
      <c r="AN288" s="406"/>
      <c r="AP288">
        <v>285</v>
      </c>
      <c r="AR288">
        <f ca="1">SUMIFS(Tabela_Consulta_de_ACOMPH[Vaz_nat],Tabela_Consulta_de_ACOMPH[Data],AR$3,Tabela_Consulta_de_ACOMPH[Posto],$AP288)</f>
        <v>0</v>
      </c>
      <c r="AS288">
        <f ca="1">SUMIFS(Tabela_Consulta_de_ACOMPH[Vaz_nat],Tabela_Consulta_de_ACOMPH[Data],AS$3,Tabela_Consulta_de_ACOMPH[Posto],$AP288)</f>
        <v>0</v>
      </c>
      <c r="AT288">
        <f ca="1">SUMIFS(Tabela_Consulta_de_ACOMPH[Vaz_nat],Tabela_Consulta_de_ACOMPH[Data],AT$3,Tabela_Consulta_de_ACOMPH[Posto],$AP288)</f>
        <v>0</v>
      </c>
      <c r="AU288">
        <f ca="1">SUMIFS(Tabela_Consulta_de_ACOMPH[Vaz_nat],Tabela_Consulta_de_ACOMPH[Data],AU$3,Tabela_Consulta_de_ACOMPH[Posto],$AP288)</f>
        <v>0</v>
      </c>
      <c r="AV288">
        <f ca="1">SUMIFS(Tabela_Consulta_de_ACOMPH[Vaz_nat],Tabela_Consulta_de_ACOMPH[Data],AV$3,Tabela_Consulta_de_ACOMPH[Posto],$AP288)</f>
        <v>0</v>
      </c>
      <c r="AW288">
        <f ca="1">SUMIFS(Tabela_Consulta_de_ACOMPH[Vaz_nat],Tabela_Consulta_de_ACOMPH[Data],AW$3,Tabela_Consulta_de_ACOMPH[Posto],$AP288)</f>
        <v>0</v>
      </c>
      <c r="AX288">
        <f ca="1">SUMIFS(Tabela_Consulta_de_ACOMPH[Vaz_nat],Tabela_Consulta_de_ACOMPH[Data],AX$3,Tabela_Consulta_de_ACOMPH[Posto],$AP288)</f>
        <v>0</v>
      </c>
      <c r="AY288">
        <f ca="1">SUMIFS(Tabela_Consulta_de_ACOMPH[Vaz_nat],Tabela_Consulta_de_ACOMPH[Data],AY$3,Tabela_Consulta_de_ACOMPH[Posto],$AP288)</f>
        <v>0</v>
      </c>
      <c r="AZ288">
        <f ca="1">SUMIFS(Tabela_Consulta_de_ACOMPH[Vaz_nat],Tabela_Consulta_de_ACOMPH[Data],AZ$3,Tabela_Consulta_de_ACOMPH[Posto],$AP288)</f>
        <v>0</v>
      </c>
      <c r="BA288">
        <f ca="1">SUMIFS(Tabela_Consulta_de_ACOMPH[Vaz_nat],Tabela_Consulta_de_ACOMPH[Data],BA$3,Tabela_Consulta_de_ACOMPH[Posto],$AP288)</f>
        <v>0</v>
      </c>
      <c r="BB288">
        <f ca="1">SUMIFS(Tabela_Consulta_de_ACOMPH[Vaz_nat],Tabela_Consulta_de_ACOMPH[Data],BB$3,Tabela_Consulta_de_ACOMPH[Posto],$AP288)</f>
        <v>0</v>
      </c>
      <c r="BC288">
        <f ca="1">SUMIFS(Tabela_Consulta_de_ACOMPH[Vaz_nat],Tabela_Consulta_de_ACOMPH[Data],BC$3,Tabela_Consulta_de_ACOMPH[Posto],$AP288)</f>
        <v>0</v>
      </c>
      <c r="BE288">
        <v>285</v>
      </c>
      <c r="BG288">
        <f ca="1">SUMIFS(Tabela_Consulta_RDH[Column3],Tabela_Consulta_RDH[Column1],BG$3,Tabela_Consulta_RDH[Column2],$BE288)</f>
        <v>0</v>
      </c>
      <c r="BH288">
        <f ca="1">SUMIFS(Tabela_Consulta_RDH[Column3],Tabela_Consulta_RDH[Column1],BH$3,Tabela_Consulta_RDH[Column2],$BE288)</f>
        <v>0</v>
      </c>
      <c r="BI288">
        <f ca="1">SUMIFS(Tabela_Consulta_RDH[Column3],Tabela_Consulta_RDH[Column1],BI$3,Tabela_Consulta_RDH[Column2],$BE288)</f>
        <v>0</v>
      </c>
      <c r="BJ288">
        <f ca="1">SUMIFS(Tabela_Consulta_RDH[Column3],Tabela_Consulta_RDH[Column1],BJ$3,Tabela_Consulta_RDH[Column2],$BE288)</f>
        <v>0</v>
      </c>
      <c r="BK288">
        <f ca="1">SUMIFS(Tabela_Consulta_RDH[Column3],Tabela_Consulta_RDH[Column1],BK$3,Tabela_Consulta_RDH[Column2],$BE288)</f>
        <v>0</v>
      </c>
      <c r="BL288">
        <f ca="1">SUMIFS(Tabela_Consulta_RDH[Column3],Tabela_Consulta_RDH[Column1],BL$3,Tabela_Consulta_RDH[Column2],$BE288)</f>
        <v>0</v>
      </c>
      <c r="BM288">
        <f ca="1">SUMIFS(Tabela_Consulta_RDH[Column3],Tabela_Consulta_RDH[Column1],BM$3,Tabela_Consulta_RDH[Column2],$BE288)</f>
        <v>0</v>
      </c>
      <c r="BN288">
        <f ca="1">SUMIFS(Tabela_Consulta_RDH[Column3],Tabela_Consulta_RDH[Column1],BN$3,Tabela_Consulta_RDH[Column2],$BE288)</f>
        <v>0</v>
      </c>
      <c r="BO288">
        <f ca="1">SUMIFS(Tabela_Consulta_RDH[Column3],Tabela_Consulta_RDH[Column1],BO$3,Tabela_Consulta_RDH[Column2],$BE288)</f>
        <v>0</v>
      </c>
      <c r="BP288">
        <f ca="1">SUMIFS(Tabela_Consulta_RDH[Column3],Tabela_Consulta_RDH[Column1],BP$3,Tabela_Consulta_RDH[Column2],$BE288)</f>
        <v>0</v>
      </c>
      <c r="BQ288">
        <f ca="1">SUMIFS(Tabela_Consulta_RDH[Column3],Tabela_Consulta_RDH[Column1],BQ$3,Tabela_Consulta_RDH[Column2],$BE288)</f>
        <v>0</v>
      </c>
      <c r="BR288">
        <f ca="1">SUMIFS(Tabela_Consulta_RDH[Column3],Tabela_Consulta_RDH[Column1],BR$3,Tabela_Consulta_RDH[Column2],$BE288)</f>
        <v>0</v>
      </c>
    </row>
    <row r="289" spans="35:70" x14ac:dyDescent="0.25">
      <c r="AI289" s="406"/>
      <c r="AN289" s="406"/>
      <c r="AP289">
        <v>286</v>
      </c>
      <c r="AR289">
        <f ca="1">SUMIFS(Tabela_Consulta_de_ACOMPH[Vaz_nat],Tabela_Consulta_de_ACOMPH[Data],AR$3,Tabela_Consulta_de_ACOMPH[Posto],$AP289)</f>
        <v>0</v>
      </c>
      <c r="AS289">
        <f ca="1">SUMIFS(Tabela_Consulta_de_ACOMPH[Vaz_nat],Tabela_Consulta_de_ACOMPH[Data],AS$3,Tabela_Consulta_de_ACOMPH[Posto],$AP289)</f>
        <v>0</v>
      </c>
      <c r="AT289">
        <f ca="1">SUMIFS(Tabela_Consulta_de_ACOMPH[Vaz_nat],Tabela_Consulta_de_ACOMPH[Data],AT$3,Tabela_Consulta_de_ACOMPH[Posto],$AP289)</f>
        <v>0</v>
      </c>
      <c r="AU289">
        <f ca="1">SUMIFS(Tabela_Consulta_de_ACOMPH[Vaz_nat],Tabela_Consulta_de_ACOMPH[Data],AU$3,Tabela_Consulta_de_ACOMPH[Posto],$AP289)</f>
        <v>0</v>
      </c>
      <c r="AV289">
        <f ca="1">SUMIFS(Tabela_Consulta_de_ACOMPH[Vaz_nat],Tabela_Consulta_de_ACOMPH[Data],AV$3,Tabela_Consulta_de_ACOMPH[Posto],$AP289)</f>
        <v>0</v>
      </c>
      <c r="AW289">
        <f ca="1">SUMIFS(Tabela_Consulta_de_ACOMPH[Vaz_nat],Tabela_Consulta_de_ACOMPH[Data],AW$3,Tabela_Consulta_de_ACOMPH[Posto],$AP289)</f>
        <v>0</v>
      </c>
      <c r="AX289">
        <f ca="1">SUMIFS(Tabela_Consulta_de_ACOMPH[Vaz_nat],Tabela_Consulta_de_ACOMPH[Data],AX$3,Tabela_Consulta_de_ACOMPH[Posto],$AP289)</f>
        <v>0</v>
      </c>
      <c r="AY289">
        <f ca="1">SUMIFS(Tabela_Consulta_de_ACOMPH[Vaz_nat],Tabela_Consulta_de_ACOMPH[Data],AY$3,Tabela_Consulta_de_ACOMPH[Posto],$AP289)</f>
        <v>0</v>
      </c>
      <c r="AZ289">
        <f ca="1">SUMIFS(Tabela_Consulta_de_ACOMPH[Vaz_nat],Tabela_Consulta_de_ACOMPH[Data],AZ$3,Tabela_Consulta_de_ACOMPH[Posto],$AP289)</f>
        <v>0</v>
      </c>
      <c r="BA289">
        <f ca="1">SUMIFS(Tabela_Consulta_de_ACOMPH[Vaz_nat],Tabela_Consulta_de_ACOMPH[Data],BA$3,Tabela_Consulta_de_ACOMPH[Posto],$AP289)</f>
        <v>0</v>
      </c>
      <c r="BB289">
        <f ca="1">SUMIFS(Tabela_Consulta_de_ACOMPH[Vaz_nat],Tabela_Consulta_de_ACOMPH[Data],BB$3,Tabela_Consulta_de_ACOMPH[Posto],$AP289)</f>
        <v>0</v>
      </c>
      <c r="BC289">
        <f ca="1">SUMIFS(Tabela_Consulta_de_ACOMPH[Vaz_nat],Tabela_Consulta_de_ACOMPH[Data],BC$3,Tabela_Consulta_de_ACOMPH[Posto],$AP289)</f>
        <v>0</v>
      </c>
      <c r="BE289">
        <v>286</v>
      </c>
      <c r="BG289">
        <f ca="1">SUMIFS(Tabela_Consulta_RDH[Column3],Tabela_Consulta_RDH[Column1],BG$3,Tabela_Consulta_RDH[Column2],$BE289)</f>
        <v>0</v>
      </c>
      <c r="BH289">
        <f ca="1">SUMIFS(Tabela_Consulta_RDH[Column3],Tabela_Consulta_RDH[Column1],BH$3,Tabela_Consulta_RDH[Column2],$BE289)</f>
        <v>0</v>
      </c>
      <c r="BI289">
        <f ca="1">SUMIFS(Tabela_Consulta_RDH[Column3],Tabela_Consulta_RDH[Column1],BI$3,Tabela_Consulta_RDH[Column2],$BE289)</f>
        <v>0</v>
      </c>
      <c r="BJ289">
        <f ca="1">SUMIFS(Tabela_Consulta_RDH[Column3],Tabela_Consulta_RDH[Column1],BJ$3,Tabela_Consulta_RDH[Column2],$BE289)</f>
        <v>0</v>
      </c>
      <c r="BK289">
        <f ca="1">SUMIFS(Tabela_Consulta_RDH[Column3],Tabela_Consulta_RDH[Column1],BK$3,Tabela_Consulta_RDH[Column2],$BE289)</f>
        <v>0</v>
      </c>
      <c r="BL289">
        <f ca="1">SUMIFS(Tabela_Consulta_RDH[Column3],Tabela_Consulta_RDH[Column1],BL$3,Tabela_Consulta_RDH[Column2],$BE289)</f>
        <v>0</v>
      </c>
      <c r="BM289">
        <f ca="1">SUMIFS(Tabela_Consulta_RDH[Column3],Tabela_Consulta_RDH[Column1],BM$3,Tabela_Consulta_RDH[Column2],$BE289)</f>
        <v>0</v>
      </c>
      <c r="BN289">
        <f ca="1">SUMIFS(Tabela_Consulta_RDH[Column3],Tabela_Consulta_RDH[Column1],BN$3,Tabela_Consulta_RDH[Column2],$BE289)</f>
        <v>0</v>
      </c>
      <c r="BO289">
        <f ca="1">SUMIFS(Tabela_Consulta_RDH[Column3],Tabela_Consulta_RDH[Column1],BO$3,Tabela_Consulta_RDH[Column2],$BE289)</f>
        <v>0</v>
      </c>
      <c r="BP289">
        <f ca="1">SUMIFS(Tabela_Consulta_RDH[Column3],Tabela_Consulta_RDH[Column1],BP$3,Tabela_Consulta_RDH[Column2],$BE289)</f>
        <v>0</v>
      </c>
      <c r="BQ289">
        <f ca="1">SUMIFS(Tabela_Consulta_RDH[Column3],Tabela_Consulta_RDH[Column1],BQ$3,Tabela_Consulta_RDH[Column2],$BE289)</f>
        <v>0</v>
      </c>
      <c r="BR289">
        <f ca="1">SUMIFS(Tabela_Consulta_RDH[Column3],Tabela_Consulta_RDH[Column1],BR$3,Tabela_Consulta_RDH[Column2],$BE289)</f>
        <v>0</v>
      </c>
    </row>
    <row r="290" spans="35:70" x14ac:dyDescent="0.25">
      <c r="AI290" s="406"/>
      <c r="AN290" s="406"/>
      <c r="AP290">
        <v>287</v>
      </c>
      <c r="AR290">
        <f ca="1">SUMIFS(Tabela_Consulta_de_ACOMPH[Vaz_nat],Tabela_Consulta_de_ACOMPH[Data],AR$3,Tabela_Consulta_de_ACOMPH[Posto],$AP290)</f>
        <v>0</v>
      </c>
      <c r="AS290">
        <f ca="1">SUMIFS(Tabela_Consulta_de_ACOMPH[Vaz_nat],Tabela_Consulta_de_ACOMPH[Data],AS$3,Tabela_Consulta_de_ACOMPH[Posto],$AP290)</f>
        <v>0</v>
      </c>
      <c r="AT290">
        <f ca="1">SUMIFS(Tabela_Consulta_de_ACOMPH[Vaz_nat],Tabela_Consulta_de_ACOMPH[Data],AT$3,Tabela_Consulta_de_ACOMPH[Posto],$AP290)</f>
        <v>0</v>
      </c>
      <c r="AU290">
        <f ca="1">SUMIFS(Tabela_Consulta_de_ACOMPH[Vaz_nat],Tabela_Consulta_de_ACOMPH[Data],AU$3,Tabela_Consulta_de_ACOMPH[Posto],$AP290)</f>
        <v>0</v>
      </c>
      <c r="AV290">
        <f ca="1">SUMIFS(Tabela_Consulta_de_ACOMPH[Vaz_nat],Tabela_Consulta_de_ACOMPH[Data],AV$3,Tabela_Consulta_de_ACOMPH[Posto],$AP290)</f>
        <v>0</v>
      </c>
      <c r="AW290">
        <f ca="1">SUMIFS(Tabela_Consulta_de_ACOMPH[Vaz_nat],Tabela_Consulta_de_ACOMPH[Data],AW$3,Tabela_Consulta_de_ACOMPH[Posto],$AP290)</f>
        <v>0</v>
      </c>
      <c r="AX290">
        <f ca="1">SUMIFS(Tabela_Consulta_de_ACOMPH[Vaz_nat],Tabela_Consulta_de_ACOMPH[Data],AX$3,Tabela_Consulta_de_ACOMPH[Posto],$AP290)</f>
        <v>0</v>
      </c>
      <c r="AY290">
        <f ca="1">SUMIFS(Tabela_Consulta_de_ACOMPH[Vaz_nat],Tabela_Consulta_de_ACOMPH[Data],AY$3,Tabela_Consulta_de_ACOMPH[Posto],$AP290)</f>
        <v>0</v>
      </c>
      <c r="AZ290">
        <f ca="1">SUMIFS(Tabela_Consulta_de_ACOMPH[Vaz_nat],Tabela_Consulta_de_ACOMPH[Data],AZ$3,Tabela_Consulta_de_ACOMPH[Posto],$AP290)</f>
        <v>0</v>
      </c>
      <c r="BA290">
        <f ca="1">SUMIFS(Tabela_Consulta_de_ACOMPH[Vaz_nat],Tabela_Consulta_de_ACOMPH[Data],BA$3,Tabela_Consulta_de_ACOMPH[Posto],$AP290)</f>
        <v>0</v>
      </c>
      <c r="BB290">
        <f ca="1">SUMIFS(Tabela_Consulta_de_ACOMPH[Vaz_nat],Tabela_Consulta_de_ACOMPH[Data],BB$3,Tabela_Consulta_de_ACOMPH[Posto],$AP290)</f>
        <v>0</v>
      </c>
      <c r="BC290">
        <f ca="1">SUMIFS(Tabela_Consulta_de_ACOMPH[Vaz_nat],Tabela_Consulta_de_ACOMPH[Data],BC$3,Tabela_Consulta_de_ACOMPH[Posto],$AP290)</f>
        <v>0</v>
      </c>
      <c r="BE290">
        <v>287</v>
      </c>
      <c r="BG290">
        <f ca="1">SUMIFS(Tabela_Consulta_RDH[Column3],Tabela_Consulta_RDH[Column1],BG$3,Tabela_Consulta_RDH[Column2],$BE290)</f>
        <v>0</v>
      </c>
      <c r="BH290">
        <f ca="1">SUMIFS(Tabela_Consulta_RDH[Column3],Tabela_Consulta_RDH[Column1],BH$3,Tabela_Consulta_RDH[Column2],$BE290)</f>
        <v>0</v>
      </c>
      <c r="BI290">
        <f ca="1">SUMIFS(Tabela_Consulta_RDH[Column3],Tabela_Consulta_RDH[Column1],BI$3,Tabela_Consulta_RDH[Column2],$BE290)</f>
        <v>0</v>
      </c>
      <c r="BJ290">
        <f ca="1">SUMIFS(Tabela_Consulta_RDH[Column3],Tabela_Consulta_RDH[Column1],BJ$3,Tabela_Consulta_RDH[Column2],$BE290)</f>
        <v>0</v>
      </c>
      <c r="BK290">
        <f ca="1">SUMIFS(Tabela_Consulta_RDH[Column3],Tabela_Consulta_RDH[Column1],BK$3,Tabela_Consulta_RDH[Column2],$BE290)</f>
        <v>0</v>
      </c>
      <c r="BL290">
        <f ca="1">SUMIFS(Tabela_Consulta_RDH[Column3],Tabela_Consulta_RDH[Column1],BL$3,Tabela_Consulta_RDH[Column2],$BE290)</f>
        <v>0</v>
      </c>
      <c r="BM290">
        <f ca="1">SUMIFS(Tabela_Consulta_RDH[Column3],Tabela_Consulta_RDH[Column1],BM$3,Tabela_Consulta_RDH[Column2],$BE290)</f>
        <v>0</v>
      </c>
      <c r="BN290">
        <f ca="1">SUMIFS(Tabela_Consulta_RDH[Column3],Tabela_Consulta_RDH[Column1],BN$3,Tabela_Consulta_RDH[Column2],$BE290)</f>
        <v>0</v>
      </c>
      <c r="BO290">
        <f ca="1">SUMIFS(Tabela_Consulta_RDH[Column3],Tabela_Consulta_RDH[Column1],BO$3,Tabela_Consulta_RDH[Column2],$BE290)</f>
        <v>0</v>
      </c>
      <c r="BP290">
        <f ca="1">SUMIFS(Tabela_Consulta_RDH[Column3],Tabela_Consulta_RDH[Column1],BP$3,Tabela_Consulta_RDH[Column2],$BE290)</f>
        <v>0</v>
      </c>
      <c r="BQ290">
        <f ca="1">SUMIFS(Tabela_Consulta_RDH[Column3],Tabela_Consulta_RDH[Column1],BQ$3,Tabela_Consulta_RDH[Column2],$BE290)</f>
        <v>0</v>
      </c>
      <c r="BR290">
        <f ca="1">SUMIFS(Tabela_Consulta_RDH[Column3],Tabela_Consulta_RDH[Column1],BR$3,Tabela_Consulta_RDH[Column2],$BE290)</f>
        <v>0</v>
      </c>
    </row>
    <row r="291" spans="35:70" x14ac:dyDescent="0.25">
      <c r="AI291" s="406"/>
      <c r="AN291" s="406"/>
      <c r="AP291">
        <v>288</v>
      </c>
      <c r="AR291">
        <f ca="1">SUMIFS(Tabela_Consulta_de_ACOMPH[Vaz_nat],Tabela_Consulta_de_ACOMPH[Data],AR$3,Tabela_Consulta_de_ACOMPH[Posto],$AP291)</f>
        <v>0</v>
      </c>
      <c r="AS291">
        <f ca="1">SUMIFS(Tabela_Consulta_de_ACOMPH[Vaz_nat],Tabela_Consulta_de_ACOMPH[Data],AS$3,Tabela_Consulta_de_ACOMPH[Posto],$AP291)</f>
        <v>0</v>
      </c>
      <c r="AT291">
        <f ca="1">SUMIFS(Tabela_Consulta_de_ACOMPH[Vaz_nat],Tabela_Consulta_de_ACOMPH[Data],AT$3,Tabela_Consulta_de_ACOMPH[Posto],$AP291)</f>
        <v>0</v>
      </c>
      <c r="AU291">
        <f ca="1">SUMIFS(Tabela_Consulta_de_ACOMPH[Vaz_nat],Tabela_Consulta_de_ACOMPH[Data],AU$3,Tabela_Consulta_de_ACOMPH[Posto],$AP291)</f>
        <v>0</v>
      </c>
      <c r="AV291">
        <f ca="1">SUMIFS(Tabela_Consulta_de_ACOMPH[Vaz_nat],Tabela_Consulta_de_ACOMPH[Data],AV$3,Tabela_Consulta_de_ACOMPH[Posto],$AP291)</f>
        <v>0</v>
      </c>
      <c r="AW291">
        <f ca="1">SUMIFS(Tabela_Consulta_de_ACOMPH[Vaz_nat],Tabela_Consulta_de_ACOMPH[Data],AW$3,Tabela_Consulta_de_ACOMPH[Posto],$AP291)</f>
        <v>0</v>
      </c>
      <c r="AX291">
        <f ca="1">SUMIFS(Tabela_Consulta_de_ACOMPH[Vaz_nat],Tabela_Consulta_de_ACOMPH[Data],AX$3,Tabela_Consulta_de_ACOMPH[Posto],$AP291)</f>
        <v>0</v>
      </c>
      <c r="AY291">
        <f ca="1">SUMIFS(Tabela_Consulta_de_ACOMPH[Vaz_nat],Tabela_Consulta_de_ACOMPH[Data],AY$3,Tabela_Consulta_de_ACOMPH[Posto],$AP291)</f>
        <v>0</v>
      </c>
      <c r="AZ291">
        <f ca="1">SUMIFS(Tabela_Consulta_de_ACOMPH[Vaz_nat],Tabela_Consulta_de_ACOMPH[Data],AZ$3,Tabela_Consulta_de_ACOMPH[Posto],$AP291)</f>
        <v>0</v>
      </c>
      <c r="BA291">
        <f ca="1">SUMIFS(Tabela_Consulta_de_ACOMPH[Vaz_nat],Tabela_Consulta_de_ACOMPH[Data],BA$3,Tabela_Consulta_de_ACOMPH[Posto],$AP291)</f>
        <v>0</v>
      </c>
      <c r="BB291">
        <f ca="1">SUMIFS(Tabela_Consulta_de_ACOMPH[Vaz_nat],Tabela_Consulta_de_ACOMPH[Data],BB$3,Tabela_Consulta_de_ACOMPH[Posto],$AP291)</f>
        <v>0</v>
      </c>
      <c r="BC291">
        <f ca="1">SUMIFS(Tabela_Consulta_de_ACOMPH[Vaz_nat],Tabela_Consulta_de_ACOMPH[Data],BC$3,Tabela_Consulta_de_ACOMPH[Posto],$AP291)</f>
        <v>0</v>
      </c>
      <c r="BE291">
        <v>288</v>
      </c>
      <c r="BG291">
        <f ca="1">SUMIFS(Tabela_Consulta_RDH[Column3],Tabela_Consulta_RDH[Column1],BG$3,Tabela_Consulta_RDH[Column2],$BE291)</f>
        <v>0</v>
      </c>
      <c r="BH291">
        <f ca="1">SUMIFS(Tabela_Consulta_RDH[Column3],Tabela_Consulta_RDH[Column1],BH$3,Tabela_Consulta_RDH[Column2],$BE291)</f>
        <v>0</v>
      </c>
      <c r="BI291">
        <f ca="1">SUMIFS(Tabela_Consulta_RDH[Column3],Tabela_Consulta_RDH[Column1],BI$3,Tabela_Consulta_RDH[Column2],$BE291)</f>
        <v>0</v>
      </c>
      <c r="BJ291">
        <f ca="1">SUMIFS(Tabela_Consulta_RDH[Column3],Tabela_Consulta_RDH[Column1],BJ$3,Tabela_Consulta_RDH[Column2],$BE291)</f>
        <v>0</v>
      </c>
      <c r="BK291">
        <f ca="1">SUMIFS(Tabela_Consulta_RDH[Column3],Tabela_Consulta_RDH[Column1],BK$3,Tabela_Consulta_RDH[Column2],$BE291)</f>
        <v>0</v>
      </c>
      <c r="BL291">
        <f ca="1">SUMIFS(Tabela_Consulta_RDH[Column3],Tabela_Consulta_RDH[Column1],BL$3,Tabela_Consulta_RDH[Column2],$BE291)</f>
        <v>0</v>
      </c>
      <c r="BM291">
        <f ca="1">SUMIFS(Tabela_Consulta_RDH[Column3],Tabela_Consulta_RDH[Column1],BM$3,Tabela_Consulta_RDH[Column2],$BE291)</f>
        <v>0</v>
      </c>
      <c r="BN291">
        <f ca="1">SUMIFS(Tabela_Consulta_RDH[Column3],Tabela_Consulta_RDH[Column1],BN$3,Tabela_Consulta_RDH[Column2],$BE291)</f>
        <v>0</v>
      </c>
      <c r="BO291">
        <f ca="1">SUMIFS(Tabela_Consulta_RDH[Column3],Tabela_Consulta_RDH[Column1],BO$3,Tabela_Consulta_RDH[Column2],$BE291)</f>
        <v>0</v>
      </c>
      <c r="BP291">
        <f ca="1">SUMIFS(Tabela_Consulta_RDH[Column3],Tabela_Consulta_RDH[Column1],BP$3,Tabela_Consulta_RDH[Column2],$BE291)</f>
        <v>0</v>
      </c>
      <c r="BQ291">
        <f ca="1">SUMIFS(Tabela_Consulta_RDH[Column3],Tabela_Consulta_RDH[Column1],BQ$3,Tabela_Consulta_RDH[Column2],$BE291)</f>
        <v>0</v>
      </c>
      <c r="BR291">
        <f ca="1">SUMIFS(Tabela_Consulta_RDH[Column3],Tabela_Consulta_RDH[Column1],BR$3,Tabela_Consulta_RDH[Column2],$BE291)</f>
        <v>0</v>
      </c>
    </row>
    <row r="292" spans="35:70" x14ac:dyDescent="0.25">
      <c r="AI292" s="406"/>
      <c r="AN292" s="406"/>
      <c r="AP292">
        <v>289</v>
      </c>
      <c r="AR292">
        <f ca="1">SUMIFS(Tabela_Consulta_de_ACOMPH[Vaz_nat],Tabela_Consulta_de_ACOMPH[Data],AR$3,Tabela_Consulta_de_ACOMPH[Posto],$AP292)</f>
        <v>0</v>
      </c>
      <c r="AS292">
        <f ca="1">SUMIFS(Tabela_Consulta_de_ACOMPH[Vaz_nat],Tabela_Consulta_de_ACOMPH[Data],AS$3,Tabela_Consulta_de_ACOMPH[Posto],$AP292)</f>
        <v>0</v>
      </c>
      <c r="AT292">
        <f ca="1">SUMIFS(Tabela_Consulta_de_ACOMPH[Vaz_nat],Tabela_Consulta_de_ACOMPH[Data],AT$3,Tabela_Consulta_de_ACOMPH[Posto],$AP292)</f>
        <v>0</v>
      </c>
      <c r="AU292">
        <f ca="1">SUMIFS(Tabela_Consulta_de_ACOMPH[Vaz_nat],Tabela_Consulta_de_ACOMPH[Data],AU$3,Tabela_Consulta_de_ACOMPH[Posto],$AP292)</f>
        <v>0</v>
      </c>
      <c r="AV292">
        <f ca="1">SUMIFS(Tabela_Consulta_de_ACOMPH[Vaz_nat],Tabela_Consulta_de_ACOMPH[Data],AV$3,Tabela_Consulta_de_ACOMPH[Posto],$AP292)</f>
        <v>0</v>
      </c>
      <c r="AW292">
        <f ca="1">SUMIFS(Tabela_Consulta_de_ACOMPH[Vaz_nat],Tabela_Consulta_de_ACOMPH[Data],AW$3,Tabela_Consulta_de_ACOMPH[Posto],$AP292)</f>
        <v>0</v>
      </c>
      <c r="AX292">
        <f ca="1">SUMIFS(Tabela_Consulta_de_ACOMPH[Vaz_nat],Tabela_Consulta_de_ACOMPH[Data],AX$3,Tabela_Consulta_de_ACOMPH[Posto],$AP292)</f>
        <v>0</v>
      </c>
      <c r="AY292">
        <f ca="1">SUMIFS(Tabela_Consulta_de_ACOMPH[Vaz_nat],Tabela_Consulta_de_ACOMPH[Data],AY$3,Tabela_Consulta_de_ACOMPH[Posto],$AP292)</f>
        <v>0</v>
      </c>
      <c r="AZ292">
        <f ca="1">SUMIFS(Tabela_Consulta_de_ACOMPH[Vaz_nat],Tabela_Consulta_de_ACOMPH[Data],AZ$3,Tabela_Consulta_de_ACOMPH[Posto],$AP292)</f>
        <v>0</v>
      </c>
      <c r="BA292">
        <f ca="1">SUMIFS(Tabela_Consulta_de_ACOMPH[Vaz_nat],Tabela_Consulta_de_ACOMPH[Data],BA$3,Tabela_Consulta_de_ACOMPH[Posto],$AP292)</f>
        <v>0</v>
      </c>
      <c r="BB292">
        <f ca="1">SUMIFS(Tabela_Consulta_de_ACOMPH[Vaz_nat],Tabela_Consulta_de_ACOMPH[Data],BB$3,Tabela_Consulta_de_ACOMPH[Posto],$AP292)</f>
        <v>0</v>
      </c>
      <c r="BC292">
        <f ca="1">SUMIFS(Tabela_Consulta_de_ACOMPH[Vaz_nat],Tabela_Consulta_de_ACOMPH[Data],BC$3,Tabela_Consulta_de_ACOMPH[Posto],$AP292)</f>
        <v>0</v>
      </c>
      <c r="BE292">
        <v>289</v>
      </c>
      <c r="BG292">
        <f ca="1">SUMIFS(Tabela_Consulta_RDH[Column3],Tabela_Consulta_RDH[Column1],BG$3,Tabela_Consulta_RDH[Column2],$BE292)</f>
        <v>0</v>
      </c>
      <c r="BH292">
        <f ca="1">SUMIFS(Tabela_Consulta_RDH[Column3],Tabela_Consulta_RDH[Column1],BH$3,Tabela_Consulta_RDH[Column2],$BE292)</f>
        <v>0</v>
      </c>
      <c r="BI292">
        <f ca="1">SUMIFS(Tabela_Consulta_RDH[Column3],Tabela_Consulta_RDH[Column1],BI$3,Tabela_Consulta_RDH[Column2],$BE292)</f>
        <v>0</v>
      </c>
      <c r="BJ292">
        <f ca="1">SUMIFS(Tabela_Consulta_RDH[Column3],Tabela_Consulta_RDH[Column1],BJ$3,Tabela_Consulta_RDH[Column2],$BE292)</f>
        <v>0</v>
      </c>
      <c r="BK292">
        <f ca="1">SUMIFS(Tabela_Consulta_RDH[Column3],Tabela_Consulta_RDH[Column1],BK$3,Tabela_Consulta_RDH[Column2],$BE292)</f>
        <v>0</v>
      </c>
      <c r="BL292">
        <f ca="1">SUMIFS(Tabela_Consulta_RDH[Column3],Tabela_Consulta_RDH[Column1],BL$3,Tabela_Consulta_RDH[Column2],$BE292)</f>
        <v>0</v>
      </c>
      <c r="BM292">
        <f ca="1">SUMIFS(Tabela_Consulta_RDH[Column3],Tabela_Consulta_RDH[Column1],BM$3,Tabela_Consulta_RDH[Column2],$BE292)</f>
        <v>0</v>
      </c>
      <c r="BN292">
        <f ca="1">SUMIFS(Tabela_Consulta_RDH[Column3],Tabela_Consulta_RDH[Column1],BN$3,Tabela_Consulta_RDH[Column2],$BE292)</f>
        <v>0</v>
      </c>
      <c r="BO292">
        <f ca="1">SUMIFS(Tabela_Consulta_RDH[Column3],Tabela_Consulta_RDH[Column1],BO$3,Tabela_Consulta_RDH[Column2],$BE292)</f>
        <v>0</v>
      </c>
      <c r="BP292">
        <f ca="1">SUMIFS(Tabela_Consulta_RDH[Column3],Tabela_Consulta_RDH[Column1],BP$3,Tabela_Consulta_RDH[Column2],$BE292)</f>
        <v>0</v>
      </c>
      <c r="BQ292">
        <f ca="1">SUMIFS(Tabela_Consulta_RDH[Column3],Tabela_Consulta_RDH[Column1],BQ$3,Tabela_Consulta_RDH[Column2],$BE292)</f>
        <v>0</v>
      </c>
      <c r="BR292">
        <f ca="1">SUMIFS(Tabela_Consulta_RDH[Column3],Tabela_Consulta_RDH[Column1],BR$3,Tabela_Consulta_RDH[Column2],$BE292)</f>
        <v>0</v>
      </c>
    </row>
    <row r="293" spans="35:70" x14ac:dyDescent="0.25">
      <c r="AI293" s="406"/>
      <c r="AN293" s="406"/>
      <c r="AP293">
        <v>290</v>
      </c>
      <c r="AR293">
        <f ca="1">SUMIFS(Tabela_Consulta_de_ACOMPH[Vaz_nat],Tabela_Consulta_de_ACOMPH[Data],AR$3,Tabela_Consulta_de_ACOMPH[Posto],$AP293)</f>
        <v>0</v>
      </c>
      <c r="AS293">
        <f ca="1">SUMIFS(Tabela_Consulta_de_ACOMPH[Vaz_nat],Tabela_Consulta_de_ACOMPH[Data],AS$3,Tabela_Consulta_de_ACOMPH[Posto],$AP293)</f>
        <v>0</v>
      </c>
      <c r="AT293">
        <f ca="1">SUMIFS(Tabela_Consulta_de_ACOMPH[Vaz_nat],Tabela_Consulta_de_ACOMPH[Data],AT$3,Tabela_Consulta_de_ACOMPH[Posto],$AP293)</f>
        <v>0</v>
      </c>
      <c r="AU293">
        <f ca="1">SUMIFS(Tabela_Consulta_de_ACOMPH[Vaz_nat],Tabela_Consulta_de_ACOMPH[Data],AU$3,Tabela_Consulta_de_ACOMPH[Posto],$AP293)</f>
        <v>0</v>
      </c>
      <c r="AV293">
        <f ca="1">SUMIFS(Tabela_Consulta_de_ACOMPH[Vaz_nat],Tabela_Consulta_de_ACOMPH[Data],AV$3,Tabela_Consulta_de_ACOMPH[Posto],$AP293)</f>
        <v>0</v>
      </c>
      <c r="AW293">
        <f ca="1">SUMIFS(Tabela_Consulta_de_ACOMPH[Vaz_nat],Tabela_Consulta_de_ACOMPH[Data],AW$3,Tabela_Consulta_de_ACOMPH[Posto],$AP293)</f>
        <v>0</v>
      </c>
      <c r="AX293">
        <f ca="1">SUMIFS(Tabela_Consulta_de_ACOMPH[Vaz_nat],Tabela_Consulta_de_ACOMPH[Data],AX$3,Tabela_Consulta_de_ACOMPH[Posto],$AP293)</f>
        <v>0</v>
      </c>
      <c r="AY293">
        <f ca="1">SUMIFS(Tabela_Consulta_de_ACOMPH[Vaz_nat],Tabela_Consulta_de_ACOMPH[Data],AY$3,Tabela_Consulta_de_ACOMPH[Posto],$AP293)</f>
        <v>0</v>
      </c>
      <c r="AZ293">
        <f ca="1">SUMIFS(Tabela_Consulta_de_ACOMPH[Vaz_nat],Tabela_Consulta_de_ACOMPH[Data],AZ$3,Tabela_Consulta_de_ACOMPH[Posto],$AP293)</f>
        <v>0</v>
      </c>
      <c r="BA293">
        <f ca="1">SUMIFS(Tabela_Consulta_de_ACOMPH[Vaz_nat],Tabela_Consulta_de_ACOMPH[Data],BA$3,Tabela_Consulta_de_ACOMPH[Posto],$AP293)</f>
        <v>0</v>
      </c>
      <c r="BB293">
        <f ca="1">SUMIFS(Tabela_Consulta_de_ACOMPH[Vaz_nat],Tabela_Consulta_de_ACOMPH[Data],BB$3,Tabela_Consulta_de_ACOMPH[Posto],$AP293)</f>
        <v>0</v>
      </c>
      <c r="BC293">
        <f ca="1">SUMIFS(Tabela_Consulta_de_ACOMPH[Vaz_nat],Tabela_Consulta_de_ACOMPH[Data],BC$3,Tabela_Consulta_de_ACOMPH[Posto],$AP293)</f>
        <v>0</v>
      </c>
      <c r="BE293">
        <v>290</v>
      </c>
      <c r="BG293">
        <f ca="1">SUMIFS(Tabela_Consulta_RDH[Column3],Tabela_Consulta_RDH[Column1],BG$3,Tabela_Consulta_RDH[Column2],$BE293)</f>
        <v>0</v>
      </c>
      <c r="BH293">
        <f ca="1">SUMIFS(Tabela_Consulta_RDH[Column3],Tabela_Consulta_RDH[Column1],BH$3,Tabela_Consulta_RDH[Column2],$BE293)</f>
        <v>0</v>
      </c>
      <c r="BI293">
        <f ca="1">SUMIFS(Tabela_Consulta_RDH[Column3],Tabela_Consulta_RDH[Column1],BI$3,Tabela_Consulta_RDH[Column2],$BE293)</f>
        <v>0</v>
      </c>
      <c r="BJ293">
        <f ca="1">SUMIFS(Tabela_Consulta_RDH[Column3],Tabela_Consulta_RDH[Column1],BJ$3,Tabela_Consulta_RDH[Column2],$BE293)</f>
        <v>0</v>
      </c>
      <c r="BK293">
        <f ca="1">SUMIFS(Tabela_Consulta_RDH[Column3],Tabela_Consulta_RDH[Column1],BK$3,Tabela_Consulta_RDH[Column2],$BE293)</f>
        <v>0</v>
      </c>
      <c r="BL293">
        <f ca="1">SUMIFS(Tabela_Consulta_RDH[Column3],Tabela_Consulta_RDH[Column1],BL$3,Tabela_Consulta_RDH[Column2],$BE293)</f>
        <v>0</v>
      </c>
      <c r="BM293">
        <f ca="1">SUMIFS(Tabela_Consulta_RDH[Column3],Tabela_Consulta_RDH[Column1],BM$3,Tabela_Consulta_RDH[Column2],$BE293)</f>
        <v>0</v>
      </c>
      <c r="BN293">
        <f ca="1">SUMIFS(Tabela_Consulta_RDH[Column3],Tabela_Consulta_RDH[Column1],BN$3,Tabela_Consulta_RDH[Column2],$BE293)</f>
        <v>0</v>
      </c>
      <c r="BO293">
        <f ca="1">SUMIFS(Tabela_Consulta_RDH[Column3],Tabela_Consulta_RDH[Column1],BO$3,Tabela_Consulta_RDH[Column2],$BE293)</f>
        <v>0</v>
      </c>
      <c r="BP293">
        <f ca="1">SUMIFS(Tabela_Consulta_RDH[Column3],Tabela_Consulta_RDH[Column1],BP$3,Tabela_Consulta_RDH[Column2],$BE293)</f>
        <v>0</v>
      </c>
      <c r="BQ293">
        <f ca="1">SUMIFS(Tabela_Consulta_RDH[Column3],Tabela_Consulta_RDH[Column1],BQ$3,Tabela_Consulta_RDH[Column2],$BE293)</f>
        <v>0</v>
      </c>
      <c r="BR293">
        <f ca="1">SUMIFS(Tabela_Consulta_RDH[Column3],Tabela_Consulta_RDH[Column1],BR$3,Tabela_Consulta_RDH[Column2],$BE293)</f>
        <v>0</v>
      </c>
    </row>
    <row r="294" spans="35:70" x14ac:dyDescent="0.25">
      <c r="AI294" s="406"/>
      <c r="AN294" s="406"/>
      <c r="AP294">
        <v>291</v>
      </c>
      <c r="AR294">
        <f ca="1">SUMIFS(Tabela_Consulta_de_ACOMPH[Vaz_nat],Tabela_Consulta_de_ACOMPH[Data],AR$3,Tabela_Consulta_de_ACOMPH[Posto],$AP294)</f>
        <v>0</v>
      </c>
      <c r="AS294">
        <f ca="1">SUMIFS(Tabela_Consulta_de_ACOMPH[Vaz_nat],Tabela_Consulta_de_ACOMPH[Data],AS$3,Tabela_Consulta_de_ACOMPH[Posto],$AP294)</f>
        <v>0</v>
      </c>
      <c r="AT294">
        <f ca="1">SUMIFS(Tabela_Consulta_de_ACOMPH[Vaz_nat],Tabela_Consulta_de_ACOMPH[Data],AT$3,Tabela_Consulta_de_ACOMPH[Posto],$AP294)</f>
        <v>0</v>
      </c>
      <c r="AU294">
        <f ca="1">SUMIFS(Tabela_Consulta_de_ACOMPH[Vaz_nat],Tabela_Consulta_de_ACOMPH[Data],AU$3,Tabela_Consulta_de_ACOMPH[Posto],$AP294)</f>
        <v>0</v>
      </c>
      <c r="AV294">
        <f ca="1">SUMIFS(Tabela_Consulta_de_ACOMPH[Vaz_nat],Tabela_Consulta_de_ACOMPH[Data],AV$3,Tabela_Consulta_de_ACOMPH[Posto],$AP294)</f>
        <v>0</v>
      </c>
      <c r="AW294">
        <f ca="1">SUMIFS(Tabela_Consulta_de_ACOMPH[Vaz_nat],Tabela_Consulta_de_ACOMPH[Data],AW$3,Tabela_Consulta_de_ACOMPH[Posto],$AP294)</f>
        <v>0</v>
      </c>
      <c r="AX294">
        <f ca="1">SUMIFS(Tabela_Consulta_de_ACOMPH[Vaz_nat],Tabela_Consulta_de_ACOMPH[Data],AX$3,Tabela_Consulta_de_ACOMPH[Posto],$AP294)</f>
        <v>0</v>
      </c>
      <c r="AY294">
        <f ca="1">SUMIFS(Tabela_Consulta_de_ACOMPH[Vaz_nat],Tabela_Consulta_de_ACOMPH[Data],AY$3,Tabela_Consulta_de_ACOMPH[Posto],$AP294)</f>
        <v>0</v>
      </c>
      <c r="AZ294">
        <f ca="1">SUMIFS(Tabela_Consulta_de_ACOMPH[Vaz_nat],Tabela_Consulta_de_ACOMPH[Data],AZ$3,Tabela_Consulta_de_ACOMPH[Posto],$AP294)</f>
        <v>0</v>
      </c>
      <c r="BA294">
        <f ca="1">SUMIFS(Tabela_Consulta_de_ACOMPH[Vaz_nat],Tabela_Consulta_de_ACOMPH[Data],BA$3,Tabela_Consulta_de_ACOMPH[Posto],$AP294)</f>
        <v>0</v>
      </c>
      <c r="BB294">
        <f ca="1">SUMIFS(Tabela_Consulta_de_ACOMPH[Vaz_nat],Tabela_Consulta_de_ACOMPH[Data],BB$3,Tabela_Consulta_de_ACOMPH[Posto],$AP294)</f>
        <v>0</v>
      </c>
      <c r="BC294">
        <f ca="1">SUMIFS(Tabela_Consulta_de_ACOMPH[Vaz_nat],Tabela_Consulta_de_ACOMPH[Data],BC$3,Tabela_Consulta_de_ACOMPH[Posto],$AP294)</f>
        <v>0</v>
      </c>
      <c r="BE294">
        <v>291</v>
      </c>
      <c r="BG294">
        <f ca="1">SUMIFS(Tabela_Consulta_RDH[Column3],Tabela_Consulta_RDH[Column1],BG$3,Tabela_Consulta_RDH[Column2],$BE294)</f>
        <v>0</v>
      </c>
      <c r="BH294">
        <f ca="1">SUMIFS(Tabela_Consulta_RDH[Column3],Tabela_Consulta_RDH[Column1],BH$3,Tabela_Consulta_RDH[Column2],$BE294)</f>
        <v>0</v>
      </c>
      <c r="BI294">
        <f ca="1">SUMIFS(Tabela_Consulta_RDH[Column3],Tabela_Consulta_RDH[Column1],BI$3,Tabela_Consulta_RDH[Column2],$BE294)</f>
        <v>0</v>
      </c>
      <c r="BJ294">
        <f ca="1">SUMIFS(Tabela_Consulta_RDH[Column3],Tabela_Consulta_RDH[Column1],BJ$3,Tabela_Consulta_RDH[Column2],$BE294)</f>
        <v>0</v>
      </c>
      <c r="BK294">
        <f ca="1">SUMIFS(Tabela_Consulta_RDH[Column3],Tabela_Consulta_RDH[Column1],BK$3,Tabela_Consulta_RDH[Column2],$BE294)</f>
        <v>0</v>
      </c>
      <c r="BL294">
        <f ca="1">SUMIFS(Tabela_Consulta_RDH[Column3],Tabela_Consulta_RDH[Column1],BL$3,Tabela_Consulta_RDH[Column2],$BE294)</f>
        <v>0</v>
      </c>
      <c r="BM294">
        <f ca="1">SUMIFS(Tabela_Consulta_RDH[Column3],Tabela_Consulta_RDH[Column1],BM$3,Tabela_Consulta_RDH[Column2],$BE294)</f>
        <v>0</v>
      </c>
      <c r="BN294">
        <f ca="1">SUMIFS(Tabela_Consulta_RDH[Column3],Tabela_Consulta_RDH[Column1],BN$3,Tabela_Consulta_RDH[Column2],$BE294)</f>
        <v>0</v>
      </c>
      <c r="BO294">
        <f ca="1">SUMIFS(Tabela_Consulta_RDH[Column3],Tabela_Consulta_RDH[Column1],BO$3,Tabela_Consulta_RDH[Column2],$BE294)</f>
        <v>0</v>
      </c>
      <c r="BP294">
        <f ca="1">SUMIFS(Tabela_Consulta_RDH[Column3],Tabela_Consulta_RDH[Column1],BP$3,Tabela_Consulta_RDH[Column2],$BE294)</f>
        <v>0</v>
      </c>
      <c r="BQ294">
        <f ca="1">SUMIFS(Tabela_Consulta_RDH[Column3],Tabela_Consulta_RDH[Column1],BQ$3,Tabela_Consulta_RDH[Column2],$BE294)</f>
        <v>0</v>
      </c>
      <c r="BR294">
        <f ca="1">SUMIFS(Tabela_Consulta_RDH[Column3],Tabela_Consulta_RDH[Column1],BR$3,Tabela_Consulta_RDH[Column2],$BE294)</f>
        <v>0</v>
      </c>
    </row>
    <row r="295" spans="35:70" x14ac:dyDescent="0.25">
      <c r="AI295" s="406"/>
      <c r="AN295" s="406"/>
      <c r="AP295">
        <v>292</v>
      </c>
      <c r="AR295">
        <f ca="1">SUMIFS(Tabela_Consulta_de_ACOMPH[Vaz_nat],Tabela_Consulta_de_ACOMPH[Data],AR$3,Tabela_Consulta_de_ACOMPH[Posto],$AP295)</f>
        <v>0</v>
      </c>
      <c r="AS295">
        <f ca="1">SUMIFS(Tabela_Consulta_de_ACOMPH[Vaz_nat],Tabela_Consulta_de_ACOMPH[Data],AS$3,Tabela_Consulta_de_ACOMPH[Posto],$AP295)</f>
        <v>0</v>
      </c>
      <c r="AT295">
        <f ca="1">SUMIFS(Tabela_Consulta_de_ACOMPH[Vaz_nat],Tabela_Consulta_de_ACOMPH[Data],AT$3,Tabela_Consulta_de_ACOMPH[Posto],$AP295)</f>
        <v>0</v>
      </c>
      <c r="AU295">
        <f ca="1">SUMIFS(Tabela_Consulta_de_ACOMPH[Vaz_nat],Tabela_Consulta_de_ACOMPH[Data],AU$3,Tabela_Consulta_de_ACOMPH[Posto],$AP295)</f>
        <v>0</v>
      </c>
      <c r="AV295">
        <f ca="1">SUMIFS(Tabela_Consulta_de_ACOMPH[Vaz_nat],Tabela_Consulta_de_ACOMPH[Data],AV$3,Tabela_Consulta_de_ACOMPH[Posto],$AP295)</f>
        <v>0</v>
      </c>
      <c r="AW295">
        <f ca="1">SUMIFS(Tabela_Consulta_de_ACOMPH[Vaz_nat],Tabela_Consulta_de_ACOMPH[Data],AW$3,Tabela_Consulta_de_ACOMPH[Posto],$AP295)</f>
        <v>0</v>
      </c>
      <c r="AX295">
        <f ca="1">SUMIFS(Tabela_Consulta_de_ACOMPH[Vaz_nat],Tabela_Consulta_de_ACOMPH[Data],AX$3,Tabela_Consulta_de_ACOMPH[Posto],$AP295)</f>
        <v>0</v>
      </c>
      <c r="AY295">
        <f ca="1">SUMIFS(Tabela_Consulta_de_ACOMPH[Vaz_nat],Tabela_Consulta_de_ACOMPH[Data],AY$3,Tabela_Consulta_de_ACOMPH[Posto],$AP295)</f>
        <v>0</v>
      </c>
      <c r="AZ295">
        <f ca="1">SUMIFS(Tabela_Consulta_de_ACOMPH[Vaz_nat],Tabela_Consulta_de_ACOMPH[Data],AZ$3,Tabela_Consulta_de_ACOMPH[Posto],$AP295)</f>
        <v>0</v>
      </c>
      <c r="BA295">
        <f ca="1">SUMIFS(Tabela_Consulta_de_ACOMPH[Vaz_nat],Tabela_Consulta_de_ACOMPH[Data],BA$3,Tabela_Consulta_de_ACOMPH[Posto],$AP295)</f>
        <v>0</v>
      </c>
      <c r="BB295">
        <f ca="1">SUMIFS(Tabela_Consulta_de_ACOMPH[Vaz_nat],Tabela_Consulta_de_ACOMPH[Data],BB$3,Tabela_Consulta_de_ACOMPH[Posto],$AP295)</f>
        <v>0</v>
      </c>
      <c r="BC295">
        <f ca="1">SUMIFS(Tabela_Consulta_de_ACOMPH[Vaz_nat],Tabela_Consulta_de_ACOMPH[Data],BC$3,Tabela_Consulta_de_ACOMPH[Posto],$AP295)</f>
        <v>0</v>
      </c>
      <c r="BE295">
        <v>292</v>
      </c>
      <c r="BG295">
        <f ca="1">SUMIFS(Tabela_Consulta_RDH[Column3],Tabela_Consulta_RDH[Column1],BG$3,Tabela_Consulta_RDH[Column2],$BE295)</f>
        <v>0</v>
      </c>
      <c r="BH295">
        <f ca="1">SUMIFS(Tabela_Consulta_RDH[Column3],Tabela_Consulta_RDH[Column1],BH$3,Tabela_Consulta_RDH[Column2],$BE295)</f>
        <v>0</v>
      </c>
      <c r="BI295">
        <f ca="1">SUMIFS(Tabela_Consulta_RDH[Column3],Tabela_Consulta_RDH[Column1],BI$3,Tabela_Consulta_RDH[Column2],$BE295)</f>
        <v>0</v>
      </c>
      <c r="BJ295">
        <f ca="1">SUMIFS(Tabela_Consulta_RDH[Column3],Tabela_Consulta_RDH[Column1],BJ$3,Tabela_Consulta_RDH[Column2],$BE295)</f>
        <v>0</v>
      </c>
      <c r="BK295">
        <f ca="1">SUMIFS(Tabela_Consulta_RDH[Column3],Tabela_Consulta_RDH[Column1],BK$3,Tabela_Consulta_RDH[Column2],$BE295)</f>
        <v>0</v>
      </c>
      <c r="BL295">
        <f ca="1">SUMIFS(Tabela_Consulta_RDH[Column3],Tabela_Consulta_RDH[Column1],BL$3,Tabela_Consulta_RDH[Column2],$BE295)</f>
        <v>0</v>
      </c>
      <c r="BM295">
        <f ca="1">SUMIFS(Tabela_Consulta_RDH[Column3],Tabela_Consulta_RDH[Column1],BM$3,Tabela_Consulta_RDH[Column2],$BE295)</f>
        <v>0</v>
      </c>
      <c r="BN295">
        <f ca="1">SUMIFS(Tabela_Consulta_RDH[Column3],Tabela_Consulta_RDH[Column1],BN$3,Tabela_Consulta_RDH[Column2],$BE295)</f>
        <v>0</v>
      </c>
      <c r="BO295">
        <f ca="1">SUMIFS(Tabela_Consulta_RDH[Column3],Tabela_Consulta_RDH[Column1],BO$3,Tabela_Consulta_RDH[Column2],$BE295)</f>
        <v>0</v>
      </c>
      <c r="BP295">
        <f ca="1">SUMIFS(Tabela_Consulta_RDH[Column3],Tabela_Consulta_RDH[Column1],BP$3,Tabela_Consulta_RDH[Column2],$BE295)</f>
        <v>0</v>
      </c>
      <c r="BQ295">
        <f ca="1">SUMIFS(Tabela_Consulta_RDH[Column3],Tabela_Consulta_RDH[Column1],BQ$3,Tabela_Consulta_RDH[Column2],$BE295)</f>
        <v>0</v>
      </c>
      <c r="BR295">
        <f ca="1">SUMIFS(Tabela_Consulta_RDH[Column3],Tabela_Consulta_RDH[Column1],BR$3,Tabela_Consulta_RDH[Column2],$BE295)</f>
        <v>0</v>
      </c>
    </row>
    <row r="296" spans="35:70" x14ac:dyDescent="0.25">
      <c r="AI296" s="406"/>
      <c r="AN296" s="406"/>
      <c r="AP296">
        <v>293</v>
      </c>
      <c r="AR296">
        <f ca="1">SUMIFS(Tabela_Consulta_de_ACOMPH[Vaz_nat],Tabela_Consulta_de_ACOMPH[Data],AR$3,Tabela_Consulta_de_ACOMPH[Posto],$AP296)</f>
        <v>0</v>
      </c>
      <c r="AS296">
        <f ca="1">SUMIFS(Tabela_Consulta_de_ACOMPH[Vaz_nat],Tabela_Consulta_de_ACOMPH[Data],AS$3,Tabela_Consulta_de_ACOMPH[Posto],$AP296)</f>
        <v>0</v>
      </c>
      <c r="AT296">
        <f ca="1">SUMIFS(Tabela_Consulta_de_ACOMPH[Vaz_nat],Tabela_Consulta_de_ACOMPH[Data],AT$3,Tabela_Consulta_de_ACOMPH[Posto],$AP296)</f>
        <v>0</v>
      </c>
      <c r="AU296">
        <f ca="1">SUMIFS(Tabela_Consulta_de_ACOMPH[Vaz_nat],Tabela_Consulta_de_ACOMPH[Data],AU$3,Tabela_Consulta_de_ACOMPH[Posto],$AP296)</f>
        <v>0</v>
      </c>
      <c r="AV296">
        <f ca="1">SUMIFS(Tabela_Consulta_de_ACOMPH[Vaz_nat],Tabela_Consulta_de_ACOMPH[Data],AV$3,Tabela_Consulta_de_ACOMPH[Posto],$AP296)</f>
        <v>0</v>
      </c>
      <c r="AW296">
        <f ca="1">SUMIFS(Tabela_Consulta_de_ACOMPH[Vaz_nat],Tabela_Consulta_de_ACOMPH[Data],AW$3,Tabela_Consulta_de_ACOMPH[Posto],$AP296)</f>
        <v>0</v>
      </c>
      <c r="AX296">
        <f ca="1">SUMIFS(Tabela_Consulta_de_ACOMPH[Vaz_nat],Tabela_Consulta_de_ACOMPH[Data],AX$3,Tabela_Consulta_de_ACOMPH[Posto],$AP296)</f>
        <v>0</v>
      </c>
      <c r="AY296">
        <f ca="1">SUMIFS(Tabela_Consulta_de_ACOMPH[Vaz_nat],Tabela_Consulta_de_ACOMPH[Data],AY$3,Tabela_Consulta_de_ACOMPH[Posto],$AP296)</f>
        <v>0</v>
      </c>
      <c r="AZ296">
        <f ca="1">SUMIFS(Tabela_Consulta_de_ACOMPH[Vaz_nat],Tabela_Consulta_de_ACOMPH[Data],AZ$3,Tabela_Consulta_de_ACOMPH[Posto],$AP296)</f>
        <v>0</v>
      </c>
      <c r="BA296">
        <f ca="1">SUMIFS(Tabela_Consulta_de_ACOMPH[Vaz_nat],Tabela_Consulta_de_ACOMPH[Data],BA$3,Tabela_Consulta_de_ACOMPH[Posto],$AP296)</f>
        <v>0</v>
      </c>
      <c r="BB296">
        <f ca="1">SUMIFS(Tabela_Consulta_de_ACOMPH[Vaz_nat],Tabela_Consulta_de_ACOMPH[Data],BB$3,Tabela_Consulta_de_ACOMPH[Posto],$AP296)</f>
        <v>0</v>
      </c>
      <c r="BC296">
        <f ca="1">SUMIFS(Tabela_Consulta_de_ACOMPH[Vaz_nat],Tabela_Consulta_de_ACOMPH[Data],BC$3,Tabela_Consulta_de_ACOMPH[Posto],$AP296)</f>
        <v>0</v>
      </c>
      <c r="BE296">
        <v>293</v>
      </c>
      <c r="BG296">
        <f ca="1">SUMIFS(Tabela_Consulta_RDH[Column3],Tabela_Consulta_RDH[Column1],BG$3,Tabela_Consulta_RDH[Column2],$BE296)</f>
        <v>0</v>
      </c>
      <c r="BH296">
        <f ca="1">SUMIFS(Tabela_Consulta_RDH[Column3],Tabela_Consulta_RDH[Column1],BH$3,Tabela_Consulta_RDH[Column2],$BE296)</f>
        <v>0</v>
      </c>
      <c r="BI296">
        <f ca="1">SUMIFS(Tabela_Consulta_RDH[Column3],Tabela_Consulta_RDH[Column1],BI$3,Tabela_Consulta_RDH[Column2],$BE296)</f>
        <v>0</v>
      </c>
      <c r="BJ296">
        <f ca="1">SUMIFS(Tabela_Consulta_RDH[Column3],Tabela_Consulta_RDH[Column1],BJ$3,Tabela_Consulta_RDH[Column2],$BE296)</f>
        <v>0</v>
      </c>
      <c r="BK296">
        <f ca="1">SUMIFS(Tabela_Consulta_RDH[Column3],Tabela_Consulta_RDH[Column1],BK$3,Tabela_Consulta_RDH[Column2],$BE296)</f>
        <v>0</v>
      </c>
      <c r="BL296">
        <f ca="1">SUMIFS(Tabela_Consulta_RDH[Column3],Tabela_Consulta_RDH[Column1],BL$3,Tabela_Consulta_RDH[Column2],$BE296)</f>
        <v>0</v>
      </c>
      <c r="BM296">
        <f ca="1">SUMIFS(Tabela_Consulta_RDH[Column3],Tabela_Consulta_RDH[Column1],BM$3,Tabela_Consulta_RDH[Column2],$BE296)</f>
        <v>0</v>
      </c>
      <c r="BN296">
        <f ca="1">SUMIFS(Tabela_Consulta_RDH[Column3],Tabela_Consulta_RDH[Column1],BN$3,Tabela_Consulta_RDH[Column2],$BE296)</f>
        <v>0</v>
      </c>
      <c r="BO296">
        <f ca="1">SUMIFS(Tabela_Consulta_RDH[Column3],Tabela_Consulta_RDH[Column1],BO$3,Tabela_Consulta_RDH[Column2],$BE296)</f>
        <v>0</v>
      </c>
      <c r="BP296">
        <f ca="1">SUMIFS(Tabela_Consulta_RDH[Column3],Tabela_Consulta_RDH[Column1],BP$3,Tabela_Consulta_RDH[Column2],$BE296)</f>
        <v>0</v>
      </c>
      <c r="BQ296">
        <f ca="1">SUMIFS(Tabela_Consulta_RDH[Column3],Tabela_Consulta_RDH[Column1],BQ$3,Tabela_Consulta_RDH[Column2],$BE296)</f>
        <v>0</v>
      </c>
      <c r="BR296">
        <f ca="1">SUMIFS(Tabela_Consulta_RDH[Column3],Tabela_Consulta_RDH[Column1],BR$3,Tabela_Consulta_RDH[Column2],$BE296)</f>
        <v>0</v>
      </c>
    </row>
    <row r="297" spans="35:70" x14ac:dyDescent="0.25">
      <c r="AI297" s="406"/>
      <c r="AN297" s="406"/>
      <c r="AP297">
        <v>294</v>
      </c>
      <c r="AR297">
        <f ca="1">SUMIFS(Tabela_Consulta_de_ACOMPH[Vaz_nat],Tabela_Consulta_de_ACOMPH[Data],AR$3,Tabela_Consulta_de_ACOMPH[Posto],$AP297)</f>
        <v>0</v>
      </c>
      <c r="AS297">
        <f ca="1">SUMIFS(Tabela_Consulta_de_ACOMPH[Vaz_nat],Tabela_Consulta_de_ACOMPH[Data],AS$3,Tabela_Consulta_de_ACOMPH[Posto],$AP297)</f>
        <v>0</v>
      </c>
      <c r="AT297">
        <f ca="1">SUMIFS(Tabela_Consulta_de_ACOMPH[Vaz_nat],Tabela_Consulta_de_ACOMPH[Data],AT$3,Tabela_Consulta_de_ACOMPH[Posto],$AP297)</f>
        <v>0</v>
      </c>
      <c r="AU297">
        <f ca="1">SUMIFS(Tabela_Consulta_de_ACOMPH[Vaz_nat],Tabela_Consulta_de_ACOMPH[Data],AU$3,Tabela_Consulta_de_ACOMPH[Posto],$AP297)</f>
        <v>0</v>
      </c>
      <c r="AV297">
        <f ca="1">SUMIFS(Tabela_Consulta_de_ACOMPH[Vaz_nat],Tabela_Consulta_de_ACOMPH[Data],AV$3,Tabela_Consulta_de_ACOMPH[Posto],$AP297)</f>
        <v>0</v>
      </c>
      <c r="AW297">
        <f ca="1">SUMIFS(Tabela_Consulta_de_ACOMPH[Vaz_nat],Tabela_Consulta_de_ACOMPH[Data],AW$3,Tabela_Consulta_de_ACOMPH[Posto],$AP297)</f>
        <v>0</v>
      </c>
      <c r="AX297">
        <f ca="1">SUMIFS(Tabela_Consulta_de_ACOMPH[Vaz_nat],Tabela_Consulta_de_ACOMPH[Data],AX$3,Tabela_Consulta_de_ACOMPH[Posto],$AP297)</f>
        <v>0</v>
      </c>
      <c r="AY297">
        <f ca="1">SUMIFS(Tabela_Consulta_de_ACOMPH[Vaz_nat],Tabela_Consulta_de_ACOMPH[Data],AY$3,Tabela_Consulta_de_ACOMPH[Posto],$AP297)</f>
        <v>0</v>
      </c>
      <c r="AZ297">
        <f ca="1">SUMIFS(Tabela_Consulta_de_ACOMPH[Vaz_nat],Tabela_Consulta_de_ACOMPH[Data],AZ$3,Tabela_Consulta_de_ACOMPH[Posto],$AP297)</f>
        <v>0</v>
      </c>
      <c r="BA297">
        <f ca="1">SUMIFS(Tabela_Consulta_de_ACOMPH[Vaz_nat],Tabela_Consulta_de_ACOMPH[Data],BA$3,Tabela_Consulta_de_ACOMPH[Posto],$AP297)</f>
        <v>0</v>
      </c>
      <c r="BB297">
        <f ca="1">SUMIFS(Tabela_Consulta_de_ACOMPH[Vaz_nat],Tabela_Consulta_de_ACOMPH[Data],BB$3,Tabela_Consulta_de_ACOMPH[Posto],$AP297)</f>
        <v>0</v>
      </c>
      <c r="BC297">
        <f ca="1">SUMIFS(Tabela_Consulta_de_ACOMPH[Vaz_nat],Tabela_Consulta_de_ACOMPH[Data],BC$3,Tabela_Consulta_de_ACOMPH[Posto],$AP297)</f>
        <v>0</v>
      </c>
      <c r="BE297">
        <v>294</v>
      </c>
      <c r="BG297">
        <f ca="1">SUMIFS(Tabela_Consulta_RDH[Column3],Tabela_Consulta_RDH[Column1],BG$3,Tabela_Consulta_RDH[Column2],$BE297)</f>
        <v>0</v>
      </c>
      <c r="BH297">
        <f ca="1">SUMIFS(Tabela_Consulta_RDH[Column3],Tabela_Consulta_RDH[Column1],BH$3,Tabela_Consulta_RDH[Column2],$BE297)</f>
        <v>0</v>
      </c>
      <c r="BI297">
        <f ca="1">SUMIFS(Tabela_Consulta_RDH[Column3],Tabela_Consulta_RDH[Column1],BI$3,Tabela_Consulta_RDH[Column2],$BE297)</f>
        <v>0</v>
      </c>
      <c r="BJ297">
        <f ca="1">SUMIFS(Tabela_Consulta_RDH[Column3],Tabela_Consulta_RDH[Column1],BJ$3,Tabela_Consulta_RDH[Column2],$BE297)</f>
        <v>0</v>
      </c>
      <c r="BK297">
        <f ca="1">SUMIFS(Tabela_Consulta_RDH[Column3],Tabela_Consulta_RDH[Column1],BK$3,Tabela_Consulta_RDH[Column2],$BE297)</f>
        <v>0</v>
      </c>
      <c r="BL297">
        <f ca="1">SUMIFS(Tabela_Consulta_RDH[Column3],Tabela_Consulta_RDH[Column1],BL$3,Tabela_Consulta_RDH[Column2],$BE297)</f>
        <v>0</v>
      </c>
      <c r="BM297">
        <f ca="1">SUMIFS(Tabela_Consulta_RDH[Column3],Tabela_Consulta_RDH[Column1],BM$3,Tabela_Consulta_RDH[Column2],$BE297)</f>
        <v>0</v>
      </c>
      <c r="BN297">
        <f ca="1">SUMIFS(Tabela_Consulta_RDH[Column3],Tabela_Consulta_RDH[Column1],BN$3,Tabela_Consulta_RDH[Column2],$BE297)</f>
        <v>0</v>
      </c>
      <c r="BO297">
        <f ca="1">SUMIFS(Tabela_Consulta_RDH[Column3],Tabela_Consulta_RDH[Column1],BO$3,Tabela_Consulta_RDH[Column2],$BE297)</f>
        <v>0</v>
      </c>
      <c r="BP297">
        <f ca="1">SUMIFS(Tabela_Consulta_RDH[Column3],Tabela_Consulta_RDH[Column1],BP$3,Tabela_Consulta_RDH[Column2],$BE297)</f>
        <v>0</v>
      </c>
      <c r="BQ297">
        <f ca="1">SUMIFS(Tabela_Consulta_RDH[Column3],Tabela_Consulta_RDH[Column1],BQ$3,Tabela_Consulta_RDH[Column2],$BE297)</f>
        <v>0</v>
      </c>
      <c r="BR297">
        <f ca="1">SUMIFS(Tabela_Consulta_RDH[Column3],Tabela_Consulta_RDH[Column1],BR$3,Tabela_Consulta_RDH[Column2],$BE297)</f>
        <v>0</v>
      </c>
    </row>
    <row r="298" spans="35:70" x14ac:dyDescent="0.25">
      <c r="AI298" s="406"/>
      <c r="AN298" s="406"/>
      <c r="AP298">
        <v>295</v>
      </c>
      <c r="AR298">
        <f ca="1">SUMIFS(Tabela_Consulta_de_ACOMPH[Vaz_nat],Tabela_Consulta_de_ACOMPH[Data],AR$3,Tabela_Consulta_de_ACOMPH[Posto],$AP298)</f>
        <v>0</v>
      </c>
      <c r="AS298">
        <f ca="1">SUMIFS(Tabela_Consulta_de_ACOMPH[Vaz_nat],Tabela_Consulta_de_ACOMPH[Data],AS$3,Tabela_Consulta_de_ACOMPH[Posto],$AP298)</f>
        <v>0</v>
      </c>
      <c r="AT298">
        <f ca="1">SUMIFS(Tabela_Consulta_de_ACOMPH[Vaz_nat],Tabela_Consulta_de_ACOMPH[Data],AT$3,Tabela_Consulta_de_ACOMPH[Posto],$AP298)</f>
        <v>0</v>
      </c>
      <c r="AU298">
        <f ca="1">SUMIFS(Tabela_Consulta_de_ACOMPH[Vaz_nat],Tabela_Consulta_de_ACOMPH[Data],AU$3,Tabela_Consulta_de_ACOMPH[Posto],$AP298)</f>
        <v>0</v>
      </c>
      <c r="AV298">
        <f ca="1">SUMIFS(Tabela_Consulta_de_ACOMPH[Vaz_nat],Tabela_Consulta_de_ACOMPH[Data],AV$3,Tabela_Consulta_de_ACOMPH[Posto],$AP298)</f>
        <v>0</v>
      </c>
      <c r="AW298">
        <f ca="1">SUMIFS(Tabela_Consulta_de_ACOMPH[Vaz_nat],Tabela_Consulta_de_ACOMPH[Data],AW$3,Tabela_Consulta_de_ACOMPH[Posto],$AP298)</f>
        <v>0</v>
      </c>
      <c r="AX298">
        <f ca="1">SUMIFS(Tabela_Consulta_de_ACOMPH[Vaz_nat],Tabela_Consulta_de_ACOMPH[Data],AX$3,Tabela_Consulta_de_ACOMPH[Posto],$AP298)</f>
        <v>0</v>
      </c>
      <c r="AY298">
        <f ca="1">SUMIFS(Tabela_Consulta_de_ACOMPH[Vaz_nat],Tabela_Consulta_de_ACOMPH[Data],AY$3,Tabela_Consulta_de_ACOMPH[Posto],$AP298)</f>
        <v>0</v>
      </c>
      <c r="AZ298">
        <f ca="1">SUMIFS(Tabela_Consulta_de_ACOMPH[Vaz_nat],Tabela_Consulta_de_ACOMPH[Data],AZ$3,Tabela_Consulta_de_ACOMPH[Posto],$AP298)</f>
        <v>0</v>
      </c>
      <c r="BA298">
        <f ca="1">SUMIFS(Tabela_Consulta_de_ACOMPH[Vaz_nat],Tabela_Consulta_de_ACOMPH[Data],BA$3,Tabela_Consulta_de_ACOMPH[Posto],$AP298)</f>
        <v>0</v>
      </c>
      <c r="BB298">
        <f ca="1">SUMIFS(Tabela_Consulta_de_ACOMPH[Vaz_nat],Tabela_Consulta_de_ACOMPH[Data],BB$3,Tabela_Consulta_de_ACOMPH[Posto],$AP298)</f>
        <v>0</v>
      </c>
      <c r="BC298">
        <f ca="1">SUMIFS(Tabela_Consulta_de_ACOMPH[Vaz_nat],Tabela_Consulta_de_ACOMPH[Data],BC$3,Tabela_Consulta_de_ACOMPH[Posto],$AP298)</f>
        <v>0</v>
      </c>
      <c r="BE298">
        <v>295</v>
      </c>
      <c r="BG298">
        <f ca="1">SUMIFS(Tabela_Consulta_RDH[Column3],Tabela_Consulta_RDH[Column1],BG$3,Tabela_Consulta_RDH[Column2],$BE298)</f>
        <v>0</v>
      </c>
      <c r="BH298">
        <f ca="1">SUMIFS(Tabela_Consulta_RDH[Column3],Tabela_Consulta_RDH[Column1],BH$3,Tabela_Consulta_RDH[Column2],$BE298)</f>
        <v>0</v>
      </c>
      <c r="BI298">
        <f ca="1">SUMIFS(Tabela_Consulta_RDH[Column3],Tabela_Consulta_RDH[Column1],BI$3,Tabela_Consulta_RDH[Column2],$BE298)</f>
        <v>0</v>
      </c>
      <c r="BJ298">
        <f ca="1">SUMIFS(Tabela_Consulta_RDH[Column3],Tabela_Consulta_RDH[Column1],BJ$3,Tabela_Consulta_RDH[Column2],$BE298)</f>
        <v>0</v>
      </c>
      <c r="BK298">
        <f ca="1">SUMIFS(Tabela_Consulta_RDH[Column3],Tabela_Consulta_RDH[Column1],BK$3,Tabela_Consulta_RDH[Column2],$BE298)</f>
        <v>0</v>
      </c>
      <c r="BL298">
        <f ca="1">SUMIFS(Tabela_Consulta_RDH[Column3],Tabela_Consulta_RDH[Column1],BL$3,Tabela_Consulta_RDH[Column2],$BE298)</f>
        <v>0</v>
      </c>
      <c r="BM298">
        <f ca="1">SUMIFS(Tabela_Consulta_RDH[Column3],Tabela_Consulta_RDH[Column1],BM$3,Tabela_Consulta_RDH[Column2],$BE298)</f>
        <v>0</v>
      </c>
      <c r="BN298">
        <f ca="1">SUMIFS(Tabela_Consulta_RDH[Column3],Tabela_Consulta_RDH[Column1],BN$3,Tabela_Consulta_RDH[Column2],$BE298)</f>
        <v>0</v>
      </c>
      <c r="BO298">
        <f ca="1">SUMIFS(Tabela_Consulta_RDH[Column3],Tabela_Consulta_RDH[Column1],BO$3,Tabela_Consulta_RDH[Column2],$BE298)</f>
        <v>0</v>
      </c>
      <c r="BP298">
        <f ca="1">SUMIFS(Tabela_Consulta_RDH[Column3],Tabela_Consulta_RDH[Column1],BP$3,Tabela_Consulta_RDH[Column2],$BE298)</f>
        <v>0</v>
      </c>
      <c r="BQ298">
        <f ca="1">SUMIFS(Tabela_Consulta_RDH[Column3],Tabela_Consulta_RDH[Column1],BQ$3,Tabela_Consulta_RDH[Column2],$BE298)</f>
        <v>0</v>
      </c>
      <c r="BR298">
        <f ca="1">SUMIFS(Tabela_Consulta_RDH[Column3],Tabela_Consulta_RDH[Column1],BR$3,Tabela_Consulta_RDH[Column2],$BE298)</f>
        <v>0</v>
      </c>
    </row>
    <row r="299" spans="35:70" x14ac:dyDescent="0.25">
      <c r="AI299" s="406"/>
      <c r="AN299" s="406"/>
      <c r="AP299">
        <v>296</v>
      </c>
      <c r="AR299">
        <f ca="1">SUMIFS(Tabela_Consulta_de_ACOMPH[Vaz_nat],Tabela_Consulta_de_ACOMPH[Data],AR$3,Tabela_Consulta_de_ACOMPH[Posto],$AP299)</f>
        <v>0</v>
      </c>
      <c r="AS299">
        <f ca="1">SUMIFS(Tabela_Consulta_de_ACOMPH[Vaz_nat],Tabela_Consulta_de_ACOMPH[Data],AS$3,Tabela_Consulta_de_ACOMPH[Posto],$AP299)</f>
        <v>0</v>
      </c>
      <c r="AT299">
        <f ca="1">SUMIFS(Tabela_Consulta_de_ACOMPH[Vaz_nat],Tabela_Consulta_de_ACOMPH[Data],AT$3,Tabela_Consulta_de_ACOMPH[Posto],$AP299)</f>
        <v>0</v>
      </c>
      <c r="AU299">
        <f ca="1">SUMIFS(Tabela_Consulta_de_ACOMPH[Vaz_nat],Tabela_Consulta_de_ACOMPH[Data],AU$3,Tabela_Consulta_de_ACOMPH[Posto],$AP299)</f>
        <v>0</v>
      </c>
      <c r="AV299">
        <f ca="1">SUMIFS(Tabela_Consulta_de_ACOMPH[Vaz_nat],Tabela_Consulta_de_ACOMPH[Data],AV$3,Tabela_Consulta_de_ACOMPH[Posto],$AP299)</f>
        <v>0</v>
      </c>
      <c r="AW299">
        <f ca="1">SUMIFS(Tabela_Consulta_de_ACOMPH[Vaz_nat],Tabela_Consulta_de_ACOMPH[Data],AW$3,Tabela_Consulta_de_ACOMPH[Posto],$AP299)</f>
        <v>0</v>
      </c>
      <c r="AX299">
        <f ca="1">SUMIFS(Tabela_Consulta_de_ACOMPH[Vaz_nat],Tabela_Consulta_de_ACOMPH[Data],AX$3,Tabela_Consulta_de_ACOMPH[Posto],$AP299)</f>
        <v>0</v>
      </c>
      <c r="AY299">
        <f ca="1">SUMIFS(Tabela_Consulta_de_ACOMPH[Vaz_nat],Tabela_Consulta_de_ACOMPH[Data],AY$3,Tabela_Consulta_de_ACOMPH[Posto],$AP299)</f>
        <v>0</v>
      </c>
      <c r="AZ299">
        <f ca="1">SUMIFS(Tabela_Consulta_de_ACOMPH[Vaz_nat],Tabela_Consulta_de_ACOMPH[Data],AZ$3,Tabela_Consulta_de_ACOMPH[Posto],$AP299)</f>
        <v>0</v>
      </c>
      <c r="BA299">
        <f ca="1">SUMIFS(Tabela_Consulta_de_ACOMPH[Vaz_nat],Tabela_Consulta_de_ACOMPH[Data],BA$3,Tabela_Consulta_de_ACOMPH[Posto],$AP299)</f>
        <v>0</v>
      </c>
      <c r="BB299">
        <f ca="1">SUMIFS(Tabela_Consulta_de_ACOMPH[Vaz_nat],Tabela_Consulta_de_ACOMPH[Data],BB$3,Tabela_Consulta_de_ACOMPH[Posto],$AP299)</f>
        <v>0</v>
      </c>
      <c r="BC299">
        <f ca="1">SUMIFS(Tabela_Consulta_de_ACOMPH[Vaz_nat],Tabela_Consulta_de_ACOMPH[Data],BC$3,Tabela_Consulta_de_ACOMPH[Posto],$AP299)</f>
        <v>0</v>
      </c>
      <c r="BE299">
        <v>296</v>
      </c>
      <c r="BG299">
        <f ca="1">SUMIFS(Tabela_Consulta_RDH[Column3],Tabela_Consulta_RDH[Column1],BG$3,Tabela_Consulta_RDH[Column2],$BE299)</f>
        <v>0</v>
      </c>
      <c r="BH299">
        <f ca="1">SUMIFS(Tabela_Consulta_RDH[Column3],Tabela_Consulta_RDH[Column1],BH$3,Tabela_Consulta_RDH[Column2],$BE299)</f>
        <v>0</v>
      </c>
      <c r="BI299">
        <f ca="1">SUMIFS(Tabela_Consulta_RDH[Column3],Tabela_Consulta_RDH[Column1],BI$3,Tabela_Consulta_RDH[Column2],$BE299)</f>
        <v>0</v>
      </c>
      <c r="BJ299">
        <f ca="1">SUMIFS(Tabela_Consulta_RDH[Column3],Tabela_Consulta_RDH[Column1],BJ$3,Tabela_Consulta_RDH[Column2],$BE299)</f>
        <v>0</v>
      </c>
      <c r="BK299">
        <f ca="1">SUMIFS(Tabela_Consulta_RDH[Column3],Tabela_Consulta_RDH[Column1],BK$3,Tabela_Consulta_RDH[Column2],$BE299)</f>
        <v>0</v>
      </c>
      <c r="BL299">
        <f ca="1">SUMIFS(Tabela_Consulta_RDH[Column3],Tabela_Consulta_RDH[Column1],BL$3,Tabela_Consulta_RDH[Column2],$BE299)</f>
        <v>0</v>
      </c>
      <c r="BM299">
        <f ca="1">SUMIFS(Tabela_Consulta_RDH[Column3],Tabela_Consulta_RDH[Column1],BM$3,Tabela_Consulta_RDH[Column2],$BE299)</f>
        <v>0</v>
      </c>
      <c r="BN299">
        <f ca="1">SUMIFS(Tabela_Consulta_RDH[Column3],Tabela_Consulta_RDH[Column1],BN$3,Tabela_Consulta_RDH[Column2],$BE299)</f>
        <v>0</v>
      </c>
      <c r="BO299">
        <f ca="1">SUMIFS(Tabela_Consulta_RDH[Column3],Tabela_Consulta_RDH[Column1],BO$3,Tabela_Consulta_RDH[Column2],$BE299)</f>
        <v>0</v>
      </c>
      <c r="BP299">
        <f ca="1">SUMIFS(Tabela_Consulta_RDH[Column3],Tabela_Consulta_RDH[Column1],BP$3,Tabela_Consulta_RDH[Column2],$BE299)</f>
        <v>0</v>
      </c>
      <c r="BQ299">
        <f ca="1">SUMIFS(Tabela_Consulta_RDH[Column3],Tabela_Consulta_RDH[Column1],BQ$3,Tabela_Consulta_RDH[Column2],$BE299)</f>
        <v>0</v>
      </c>
      <c r="BR299">
        <f ca="1">SUMIFS(Tabela_Consulta_RDH[Column3],Tabela_Consulta_RDH[Column1],BR$3,Tabela_Consulta_RDH[Column2],$BE299)</f>
        <v>0</v>
      </c>
    </row>
    <row r="300" spans="35:70" x14ac:dyDescent="0.25">
      <c r="AI300" s="406"/>
      <c r="AN300" s="406"/>
      <c r="AP300">
        <v>297</v>
      </c>
      <c r="AR300">
        <f ca="1">SUMIFS(Tabela_Consulta_de_ACOMPH[Vaz_nat],Tabela_Consulta_de_ACOMPH[Data],AR$3,Tabela_Consulta_de_ACOMPH[Posto],$AP300)</f>
        <v>0</v>
      </c>
      <c r="AS300">
        <f ca="1">SUMIFS(Tabela_Consulta_de_ACOMPH[Vaz_nat],Tabela_Consulta_de_ACOMPH[Data],AS$3,Tabela_Consulta_de_ACOMPH[Posto],$AP300)</f>
        <v>0</v>
      </c>
      <c r="AT300">
        <f ca="1">SUMIFS(Tabela_Consulta_de_ACOMPH[Vaz_nat],Tabela_Consulta_de_ACOMPH[Data],AT$3,Tabela_Consulta_de_ACOMPH[Posto],$AP300)</f>
        <v>0</v>
      </c>
      <c r="AU300">
        <f ca="1">SUMIFS(Tabela_Consulta_de_ACOMPH[Vaz_nat],Tabela_Consulta_de_ACOMPH[Data],AU$3,Tabela_Consulta_de_ACOMPH[Posto],$AP300)</f>
        <v>0</v>
      </c>
      <c r="AV300">
        <f ca="1">SUMIFS(Tabela_Consulta_de_ACOMPH[Vaz_nat],Tabela_Consulta_de_ACOMPH[Data],AV$3,Tabela_Consulta_de_ACOMPH[Posto],$AP300)</f>
        <v>0</v>
      </c>
      <c r="AW300">
        <f ca="1">SUMIFS(Tabela_Consulta_de_ACOMPH[Vaz_nat],Tabela_Consulta_de_ACOMPH[Data],AW$3,Tabela_Consulta_de_ACOMPH[Posto],$AP300)</f>
        <v>0</v>
      </c>
      <c r="AX300">
        <f ca="1">SUMIFS(Tabela_Consulta_de_ACOMPH[Vaz_nat],Tabela_Consulta_de_ACOMPH[Data],AX$3,Tabela_Consulta_de_ACOMPH[Posto],$AP300)</f>
        <v>0</v>
      </c>
      <c r="AY300">
        <f ca="1">SUMIFS(Tabela_Consulta_de_ACOMPH[Vaz_nat],Tabela_Consulta_de_ACOMPH[Data],AY$3,Tabela_Consulta_de_ACOMPH[Posto],$AP300)</f>
        <v>0</v>
      </c>
      <c r="AZ300">
        <f ca="1">SUMIFS(Tabela_Consulta_de_ACOMPH[Vaz_nat],Tabela_Consulta_de_ACOMPH[Data],AZ$3,Tabela_Consulta_de_ACOMPH[Posto],$AP300)</f>
        <v>0</v>
      </c>
      <c r="BA300">
        <f ca="1">SUMIFS(Tabela_Consulta_de_ACOMPH[Vaz_nat],Tabela_Consulta_de_ACOMPH[Data],BA$3,Tabela_Consulta_de_ACOMPH[Posto],$AP300)</f>
        <v>0</v>
      </c>
      <c r="BB300">
        <f ca="1">SUMIFS(Tabela_Consulta_de_ACOMPH[Vaz_nat],Tabela_Consulta_de_ACOMPH[Data],BB$3,Tabela_Consulta_de_ACOMPH[Posto],$AP300)</f>
        <v>0</v>
      </c>
      <c r="BC300">
        <f ca="1">SUMIFS(Tabela_Consulta_de_ACOMPH[Vaz_nat],Tabela_Consulta_de_ACOMPH[Data],BC$3,Tabela_Consulta_de_ACOMPH[Posto],$AP300)</f>
        <v>0</v>
      </c>
      <c r="BE300">
        <v>297</v>
      </c>
      <c r="BG300">
        <f ca="1">SUMIFS(Tabela_Consulta_RDH[Column3],Tabela_Consulta_RDH[Column1],BG$3,Tabela_Consulta_RDH[Column2],$BE300)</f>
        <v>0</v>
      </c>
      <c r="BH300">
        <f ca="1">SUMIFS(Tabela_Consulta_RDH[Column3],Tabela_Consulta_RDH[Column1],BH$3,Tabela_Consulta_RDH[Column2],$BE300)</f>
        <v>0</v>
      </c>
      <c r="BI300">
        <f ca="1">SUMIFS(Tabela_Consulta_RDH[Column3],Tabela_Consulta_RDH[Column1],BI$3,Tabela_Consulta_RDH[Column2],$BE300)</f>
        <v>0</v>
      </c>
      <c r="BJ300">
        <f ca="1">SUMIFS(Tabela_Consulta_RDH[Column3],Tabela_Consulta_RDH[Column1],BJ$3,Tabela_Consulta_RDH[Column2],$BE300)</f>
        <v>0</v>
      </c>
      <c r="BK300">
        <f ca="1">SUMIFS(Tabela_Consulta_RDH[Column3],Tabela_Consulta_RDH[Column1],BK$3,Tabela_Consulta_RDH[Column2],$BE300)</f>
        <v>0</v>
      </c>
      <c r="BL300">
        <f ca="1">SUMIFS(Tabela_Consulta_RDH[Column3],Tabela_Consulta_RDH[Column1],BL$3,Tabela_Consulta_RDH[Column2],$BE300)</f>
        <v>0</v>
      </c>
      <c r="BM300">
        <f ca="1">SUMIFS(Tabela_Consulta_RDH[Column3],Tabela_Consulta_RDH[Column1],BM$3,Tabela_Consulta_RDH[Column2],$BE300)</f>
        <v>0</v>
      </c>
      <c r="BN300">
        <f ca="1">SUMIFS(Tabela_Consulta_RDH[Column3],Tabela_Consulta_RDH[Column1],BN$3,Tabela_Consulta_RDH[Column2],$BE300)</f>
        <v>0</v>
      </c>
      <c r="BO300">
        <f ca="1">SUMIFS(Tabela_Consulta_RDH[Column3],Tabela_Consulta_RDH[Column1],BO$3,Tabela_Consulta_RDH[Column2],$BE300)</f>
        <v>0</v>
      </c>
      <c r="BP300">
        <f ca="1">SUMIFS(Tabela_Consulta_RDH[Column3],Tabela_Consulta_RDH[Column1],BP$3,Tabela_Consulta_RDH[Column2],$BE300)</f>
        <v>0</v>
      </c>
      <c r="BQ300">
        <f ca="1">SUMIFS(Tabela_Consulta_RDH[Column3],Tabela_Consulta_RDH[Column1],BQ$3,Tabela_Consulta_RDH[Column2],$BE300)</f>
        <v>0</v>
      </c>
      <c r="BR300">
        <f ca="1">SUMIFS(Tabela_Consulta_RDH[Column3],Tabela_Consulta_RDH[Column1],BR$3,Tabela_Consulta_RDH[Column2],$BE300)</f>
        <v>0</v>
      </c>
    </row>
    <row r="301" spans="35:70" x14ac:dyDescent="0.25">
      <c r="AI301" s="406"/>
      <c r="AN301" s="406"/>
      <c r="AP301">
        <v>298</v>
      </c>
      <c r="AR301">
        <f ca="1">SUMIFS(Tabela_Consulta_de_ACOMPH[Vaz_nat],Tabela_Consulta_de_ACOMPH[Data],AR$3,Tabela_Consulta_de_ACOMPH[Posto],$AP301)</f>
        <v>0</v>
      </c>
      <c r="AS301">
        <f ca="1">SUMIFS(Tabela_Consulta_de_ACOMPH[Vaz_nat],Tabela_Consulta_de_ACOMPH[Data],AS$3,Tabela_Consulta_de_ACOMPH[Posto],$AP301)</f>
        <v>0</v>
      </c>
      <c r="AT301">
        <f ca="1">SUMIFS(Tabela_Consulta_de_ACOMPH[Vaz_nat],Tabela_Consulta_de_ACOMPH[Data],AT$3,Tabela_Consulta_de_ACOMPH[Posto],$AP301)</f>
        <v>0</v>
      </c>
      <c r="AU301">
        <f ca="1">SUMIFS(Tabela_Consulta_de_ACOMPH[Vaz_nat],Tabela_Consulta_de_ACOMPH[Data],AU$3,Tabela_Consulta_de_ACOMPH[Posto],$AP301)</f>
        <v>0</v>
      </c>
      <c r="AV301">
        <f ca="1">SUMIFS(Tabela_Consulta_de_ACOMPH[Vaz_nat],Tabela_Consulta_de_ACOMPH[Data],AV$3,Tabela_Consulta_de_ACOMPH[Posto],$AP301)</f>
        <v>0</v>
      </c>
      <c r="AW301">
        <f ca="1">SUMIFS(Tabela_Consulta_de_ACOMPH[Vaz_nat],Tabela_Consulta_de_ACOMPH[Data],AW$3,Tabela_Consulta_de_ACOMPH[Posto],$AP301)</f>
        <v>0</v>
      </c>
      <c r="AX301">
        <f ca="1">SUMIFS(Tabela_Consulta_de_ACOMPH[Vaz_nat],Tabela_Consulta_de_ACOMPH[Data],AX$3,Tabela_Consulta_de_ACOMPH[Posto],$AP301)</f>
        <v>0</v>
      </c>
      <c r="AY301">
        <f ca="1">SUMIFS(Tabela_Consulta_de_ACOMPH[Vaz_nat],Tabela_Consulta_de_ACOMPH[Data],AY$3,Tabela_Consulta_de_ACOMPH[Posto],$AP301)</f>
        <v>0</v>
      </c>
      <c r="AZ301">
        <f ca="1">SUMIFS(Tabela_Consulta_de_ACOMPH[Vaz_nat],Tabela_Consulta_de_ACOMPH[Data],AZ$3,Tabela_Consulta_de_ACOMPH[Posto],$AP301)</f>
        <v>0</v>
      </c>
      <c r="BA301">
        <f ca="1">SUMIFS(Tabela_Consulta_de_ACOMPH[Vaz_nat],Tabela_Consulta_de_ACOMPH[Data],BA$3,Tabela_Consulta_de_ACOMPH[Posto],$AP301)</f>
        <v>0</v>
      </c>
      <c r="BB301">
        <f ca="1">SUMIFS(Tabela_Consulta_de_ACOMPH[Vaz_nat],Tabela_Consulta_de_ACOMPH[Data],BB$3,Tabela_Consulta_de_ACOMPH[Posto],$AP301)</f>
        <v>0</v>
      </c>
      <c r="BC301">
        <f ca="1">SUMIFS(Tabela_Consulta_de_ACOMPH[Vaz_nat],Tabela_Consulta_de_ACOMPH[Data],BC$3,Tabela_Consulta_de_ACOMPH[Posto],$AP301)</f>
        <v>0</v>
      </c>
      <c r="BE301">
        <v>298</v>
      </c>
      <c r="BG301">
        <f ca="1">SUMIFS(Tabela_Consulta_RDH[Column3],Tabela_Consulta_RDH[Column1],BG$3,Tabela_Consulta_RDH[Column2],$BE301)</f>
        <v>0</v>
      </c>
      <c r="BH301">
        <f ca="1">SUMIFS(Tabela_Consulta_RDH[Column3],Tabela_Consulta_RDH[Column1],BH$3,Tabela_Consulta_RDH[Column2],$BE301)</f>
        <v>0</v>
      </c>
      <c r="BI301">
        <f ca="1">SUMIFS(Tabela_Consulta_RDH[Column3],Tabela_Consulta_RDH[Column1],BI$3,Tabela_Consulta_RDH[Column2],$BE301)</f>
        <v>0</v>
      </c>
      <c r="BJ301">
        <f ca="1">SUMIFS(Tabela_Consulta_RDH[Column3],Tabela_Consulta_RDH[Column1],BJ$3,Tabela_Consulta_RDH[Column2],$BE301)</f>
        <v>0</v>
      </c>
      <c r="BK301">
        <f ca="1">SUMIFS(Tabela_Consulta_RDH[Column3],Tabela_Consulta_RDH[Column1],BK$3,Tabela_Consulta_RDH[Column2],$BE301)</f>
        <v>0</v>
      </c>
      <c r="BL301">
        <f ca="1">SUMIFS(Tabela_Consulta_RDH[Column3],Tabela_Consulta_RDH[Column1],BL$3,Tabela_Consulta_RDH[Column2],$BE301)</f>
        <v>0</v>
      </c>
      <c r="BM301">
        <f ca="1">SUMIFS(Tabela_Consulta_RDH[Column3],Tabela_Consulta_RDH[Column1],BM$3,Tabela_Consulta_RDH[Column2],$BE301)</f>
        <v>0</v>
      </c>
      <c r="BN301">
        <f ca="1">SUMIFS(Tabela_Consulta_RDH[Column3],Tabela_Consulta_RDH[Column1],BN$3,Tabela_Consulta_RDH[Column2],$BE301)</f>
        <v>0</v>
      </c>
      <c r="BO301">
        <f ca="1">SUMIFS(Tabela_Consulta_RDH[Column3],Tabela_Consulta_RDH[Column1],BO$3,Tabela_Consulta_RDH[Column2],$BE301)</f>
        <v>0</v>
      </c>
      <c r="BP301">
        <f ca="1">SUMIFS(Tabela_Consulta_RDH[Column3],Tabela_Consulta_RDH[Column1],BP$3,Tabela_Consulta_RDH[Column2],$BE301)</f>
        <v>0</v>
      </c>
      <c r="BQ301">
        <f ca="1">SUMIFS(Tabela_Consulta_RDH[Column3],Tabela_Consulta_RDH[Column1],BQ$3,Tabela_Consulta_RDH[Column2],$BE301)</f>
        <v>0</v>
      </c>
      <c r="BR301">
        <f ca="1">SUMIFS(Tabela_Consulta_RDH[Column3],Tabela_Consulta_RDH[Column1],BR$3,Tabela_Consulta_RDH[Column2],$BE301)</f>
        <v>0</v>
      </c>
    </row>
    <row r="302" spans="35:70" x14ac:dyDescent="0.25">
      <c r="AI302" s="406"/>
      <c r="AN302" s="406"/>
      <c r="AP302">
        <v>299</v>
      </c>
      <c r="AR302">
        <f ca="1">SUMIFS(Tabela_Consulta_de_ACOMPH[Vaz_nat],Tabela_Consulta_de_ACOMPH[Data],AR$3,Tabela_Consulta_de_ACOMPH[Posto],$AP302)</f>
        <v>0</v>
      </c>
      <c r="AS302">
        <f ca="1">SUMIFS(Tabela_Consulta_de_ACOMPH[Vaz_nat],Tabela_Consulta_de_ACOMPH[Data],AS$3,Tabela_Consulta_de_ACOMPH[Posto],$AP302)</f>
        <v>0</v>
      </c>
      <c r="AT302">
        <f ca="1">SUMIFS(Tabela_Consulta_de_ACOMPH[Vaz_nat],Tabela_Consulta_de_ACOMPH[Data],AT$3,Tabela_Consulta_de_ACOMPH[Posto],$AP302)</f>
        <v>0</v>
      </c>
      <c r="AU302">
        <f ca="1">SUMIFS(Tabela_Consulta_de_ACOMPH[Vaz_nat],Tabela_Consulta_de_ACOMPH[Data],AU$3,Tabela_Consulta_de_ACOMPH[Posto],$AP302)</f>
        <v>0</v>
      </c>
      <c r="AV302">
        <f ca="1">SUMIFS(Tabela_Consulta_de_ACOMPH[Vaz_nat],Tabela_Consulta_de_ACOMPH[Data],AV$3,Tabela_Consulta_de_ACOMPH[Posto],$AP302)</f>
        <v>0</v>
      </c>
      <c r="AW302">
        <f ca="1">SUMIFS(Tabela_Consulta_de_ACOMPH[Vaz_nat],Tabela_Consulta_de_ACOMPH[Data],AW$3,Tabela_Consulta_de_ACOMPH[Posto],$AP302)</f>
        <v>0</v>
      </c>
      <c r="AX302">
        <f ca="1">SUMIFS(Tabela_Consulta_de_ACOMPH[Vaz_nat],Tabela_Consulta_de_ACOMPH[Data],AX$3,Tabela_Consulta_de_ACOMPH[Posto],$AP302)</f>
        <v>0</v>
      </c>
      <c r="AY302">
        <f ca="1">SUMIFS(Tabela_Consulta_de_ACOMPH[Vaz_nat],Tabela_Consulta_de_ACOMPH[Data],AY$3,Tabela_Consulta_de_ACOMPH[Posto],$AP302)</f>
        <v>0</v>
      </c>
      <c r="AZ302">
        <f ca="1">SUMIFS(Tabela_Consulta_de_ACOMPH[Vaz_nat],Tabela_Consulta_de_ACOMPH[Data],AZ$3,Tabela_Consulta_de_ACOMPH[Posto],$AP302)</f>
        <v>0</v>
      </c>
      <c r="BA302">
        <f ca="1">SUMIFS(Tabela_Consulta_de_ACOMPH[Vaz_nat],Tabela_Consulta_de_ACOMPH[Data],BA$3,Tabela_Consulta_de_ACOMPH[Posto],$AP302)</f>
        <v>0</v>
      </c>
      <c r="BB302">
        <f ca="1">SUMIFS(Tabela_Consulta_de_ACOMPH[Vaz_nat],Tabela_Consulta_de_ACOMPH[Data],BB$3,Tabela_Consulta_de_ACOMPH[Posto],$AP302)</f>
        <v>0</v>
      </c>
      <c r="BC302">
        <f ca="1">SUMIFS(Tabela_Consulta_de_ACOMPH[Vaz_nat],Tabela_Consulta_de_ACOMPH[Data],BC$3,Tabela_Consulta_de_ACOMPH[Posto],$AP302)</f>
        <v>0</v>
      </c>
      <c r="BE302">
        <v>299</v>
      </c>
      <c r="BG302">
        <f ca="1">SUMIFS(Tabela_Consulta_RDH[Column3],Tabela_Consulta_RDH[Column1],BG$3,Tabela_Consulta_RDH[Column2],$BE302)</f>
        <v>0</v>
      </c>
      <c r="BH302">
        <f ca="1">SUMIFS(Tabela_Consulta_RDH[Column3],Tabela_Consulta_RDH[Column1],BH$3,Tabela_Consulta_RDH[Column2],$BE302)</f>
        <v>0</v>
      </c>
      <c r="BI302">
        <f ca="1">SUMIFS(Tabela_Consulta_RDH[Column3],Tabela_Consulta_RDH[Column1],BI$3,Tabela_Consulta_RDH[Column2],$BE302)</f>
        <v>0</v>
      </c>
      <c r="BJ302">
        <f ca="1">SUMIFS(Tabela_Consulta_RDH[Column3],Tabela_Consulta_RDH[Column1],BJ$3,Tabela_Consulta_RDH[Column2],$BE302)</f>
        <v>0</v>
      </c>
      <c r="BK302">
        <f ca="1">SUMIFS(Tabela_Consulta_RDH[Column3],Tabela_Consulta_RDH[Column1],BK$3,Tabela_Consulta_RDH[Column2],$BE302)</f>
        <v>0</v>
      </c>
      <c r="BL302">
        <f ca="1">SUMIFS(Tabela_Consulta_RDH[Column3],Tabela_Consulta_RDH[Column1],BL$3,Tabela_Consulta_RDH[Column2],$BE302)</f>
        <v>0</v>
      </c>
      <c r="BM302">
        <f ca="1">SUMIFS(Tabela_Consulta_RDH[Column3],Tabela_Consulta_RDH[Column1],BM$3,Tabela_Consulta_RDH[Column2],$BE302)</f>
        <v>0</v>
      </c>
      <c r="BN302">
        <f ca="1">SUMIFS(Tabela_Consulta_RDH[Column3],Tabela_Consulta_RDH[Column1],BN$3,Tabela_Consulta_RDH[Column2],$BE302)</f>
        <v>0</v>
      </c>
      <c r="BO302">
        <f ca="1">SUMIFS(Tabela_Consulta_RDH[Column3],Tabela_Consulta_RDH[Column1],BO$3,Tabela_Consulta_RDH[Column2],$BE302)</f>
        <v>0</v>
      </c>
      <c r="BP302">
        <f ca="1">SUMIFS(Tabela_Consulta_RDH[Column3],Tabela_Consulta_RDH[Column1],BP$3,Tabela_Consulta_RDH[Column2],$BE302)</f>
        <v>0</v>
      </c>
      <c r="BQ302">
        <f ca="1">SUMIFS(Tabela_Consulta_RDH[Column3],Tabela_Consulta_RDH[Column1],BQ$3,Tabela_Consulta_RDH[Column2],$BE302)</f>
        <v>0</v>
      </c>
      <c r="BR302">
        <f ca="1">SUMIFS(Tabela_Consulta_RDH[Column3],Tabela_Consulta_RDH[Column1],BR$3,Tabela_Consulta_RDH[Column2],$BE302)</f>
        <v>0</v>
      </c>
    </row>
    <row r="303" spans="35:70" x14ac:dyDescent="0.25">
      <c r="AI303" s="406"/>
      <c r="AN303" s="406"/>
      <c r="AP303">
        <v>300</v>
      </c>
      <c r="AR303">
        <f ca="1">SUMIFS(Tabela_Consulta_de_ACOMPH[Vaz_nat],Tabela_Consulta_de_ACOMPH[Data],AR$3,Tabela_Consulta_de_ACOMPH[Posto],$AP303)</f>
        <v>0</v>
      </c>
      <c r="AS303">
        <f ca="1">SUMIFS(Tabela_Consulta_de_ACOMPH[Vaz_nat],Tabela_Consulta_de_ACOMPH[Data],AS$3,Tabela_Consulta_de_ACOMPH[Posto],$AP303)</f>
        <v>0</v>
      </c>
      <c r="AT303">
        <f ca="1">SUMIFS(Tabela_Consulta_de_ACOMPH[Vaz_nat],Tabela_Consulta_de_ACOMPH[Data],AT$3,Tabela_Consulta_de_ACOMPH[Posto],$AP303)</f>
        <v>0</v>
      </c>
      <c r="AU303">
        <f ca="1">SUMIFS(Tabela_Consulta_de_ACOMPH[Vaz_nat],Tabela_Consulta_de_ACOMPH[Data],AU$3,Tabela_Consulta_de_ACOMPH[Posto],$AP303)</f>
        <v>0</v>
      </c>
      <c r="AV303">
        <f ca="1">SUMIFS(Tabela_Consulta_de_ACOMPH[Vaz_nat],Tabela_Consulta_de_ACOMPH[Data],AV$3,Tabela_Consulta_de_ACOMPH[Posto],$AP303)</f>
        <v>0</v>
      </c>
      <c r="AW303">
        <f ca="1">SUMIFS(Tabela_Consulta_de_ACOMPH[Vaz_nat],Tabela_Consulta_de_ACOMPH[Data],AW$3,Tabela_Consulta_de_ACOMPH[Posto],$AP303)</f>
        <v>0</v>
      </c>
      <c r="AX303">
        <f ca="1">SUMIFS(Tabela_Consulta_de_ACOMPH[Vaz_nat],Tabela_Consulta_de_ACOMPH[Data],AX$3,Tabela_Consulta_de_ACOMPH[Posto],$AP303)</f>
        <v>0</v>
      </c>
      <c r="AY303">
        <f ca="1">SUMIFS(Tabela_Consulta_de_ACOMPH[Vaz_nat],Tabela_Consulta_de_ACOMPH[Data],AY$3,Tabela_Consulta_de_ACOMPH[Posto],$AP303)</f>
        <v>0</v>
      </c>
      <c r="AZ303">
        <f ca="1">SUMIFS(Tabela_Consulta_de_ACOMPH[Vaz_nat],Tabela_Consulta_de_ACOMPH[Data],AZ$3,Tabela_Consulta_de_ACOMPH[Posto],$AP303)</f>
        <v>0</v>
      </c>
      <c r="BA303">
        <f ca="1">SUMIFS(Tabela_Consulta_de_ACOMPH[Vaz_nat],Tabela_Consulta_de_ACOMPH[Data],BA$3,Tabela_Consulta_de_ACOMPH[Posto],$AP303)</f>
        <v>0</v>
      </c>
      <c r="BB303">
        <f ca="1">SUMIFS(Tabela_Consulta_de_ACOMPH[Vaz_nat],Tabela_Consulta_de_ACOMPH[Data],BB$3,Tabela_Consulta_de_ACOMPH[Posto],$AP303)</f>
        <v>0</v>
      </c>
      <c r="BC303">
        <f ca="1">SUMIFS(Tabela_Consulta_de_ACOMPH[Vaz_nat],Tabela_Consulta_de_ACOMPH[Data],BC$3,Tabela_Consulta_de_ACOMPH[Posto],$AP303)</f>
        <v>0</v>
      </c>
      <c r="BE303">
        <v>300</v>
      </c>
      <c r="BG303">
        <f ca="1">SUMIFS(Tabela_Consulta_RDH[Column3],Tabela_Consulta_RDH[Column1],BG$3,Tabela_Consulta_RDH[Column2],$BE303)</f>
        <v>0</v>
      </c>
      <c r="BH303">
        <f ca="1">SUMIFS(Tabela_Consulta_RDH[Column3],Tabela_Consulta_RDH[Column1],BH$3,Tabela_Consulta_RDH[Column2],$BE303)</f>
        <v>0</v>
      </c>
      <c r="BI303">
        <f ca="1">SUMIFS(Tabela_Consulta_RDH[Column3],Tabela_Consulta_RDH[Column1],BI$3,Tabela_Consulta_RDH[Column2],$BE303)</f>
        <v>0</v>
      </c>
      <c r="BJ303">
        <f ca="1">SUMIFS(Tabela_Consulta_RDH[Column3],Tabela_Consulta_RDH[Column1],BJ$3,Tabela_Consulta_RDH[Column2],$BE303)</f>
        <v>0</v>
      </c>
      <c r="BK303">
        <f ca="1">SUMIFS(Tabela_Consulta_RDH[Column3],Tabela_Consulta_RDH[Column1],BK$3,Tabela_Consulta_RDH[Column2],$BE303)</f>
        <v>0</v>
      </c>
      <c r="BL303">
        <f ca="1">SUMIFS(Tabela_Consulta_RDH[Column3],Tabela_Consulta_RDH[Column1],BL$3,Tabela_Consulta_RDH[Column2],$BE303)</f>
        <v>0</v>
      </c>
      <c r="BM303">
        <f ca="1">SUMIFS(Tabela_Consulta_RDH[Column3],Tabela_Consulta_RDH[Column1],BM$3,Tabela_Consulta_RDH[Column2],$BE303)</f>
        <v>0</v>
      </c>
      <c r="BN303">
        <f ca="1">SUMIFS(Tabela_Consulta_RDH[Column3],Tabela_Consulta_RDH[Column1],BN$3,Tabela_Consulta_RDH[Column2],$BE303)</f>
        <v>0</v>
      </c>
      <c r="BO303">
        <f ca="1">SUMIFS(Tabela_Consulta_RDH[Column3],Tabela_Consulta_RDH[Column1],BO$3,Tabela_Consulta_RDH[Column2],$BE303)</f>
        <v>0</v>
      </c>
      <c r="BP303">
        <f ca="1">SUMIFS(Tabela_Consulta_RDH[Column3],Tabela_Consulta_RDH[Column1],BP$3,Tabela_Consulta_RDH[Column2],$BE303)</f>
        <v>0</v>
      </c>
      <c r="BQ303">
        <f ca="1">SUMIFS(Tabela_Consulta_RDH[Column3],Tabela_Consulta_RDH[Column1],BQ$3,Tabela_Consulta_RDH[Column2],$BE303)</f>
        <v>0</v>
      </c>
      <c r="BR303">
        <f ca="1">SUMIFS(Tabela_Consulta_RDH[Column3],Tabela_Consulta_RDH[Column1],BR$3,Tabela_Consulta_RDH[Column2],$BE303)</f>
        <v>0</v>
      </c>
    </row>
    <row r="304" spans="35:70" x14ac:dyDescent="0.25">
      <c r="AI304" s="406"/>
      <c r="AN304" s="406"/>
      <c r="AP304">
        <v>301</v>
      </c>
      <c r="AR304">
        <f ca="1">SUMIFS(Tabela_Consulta_de_ACOMPH[Vaz_nat],Tabela_Consulta_de_ACOMPH[Data],AR$3,Tabela_Consulta_de_ACOMPH[Posto],$AP304)</f>
        <v>0</v>
      </c>
      <c r="AS304">
        <f ca="1">SUMIFS(Tabela_Consulta_de_ACOMPH[Vaz_nat],Tabela_Consulta_de_ACOMPH[Data],AS$3,Tabela_Consulta_de_ACOMPH[Posto],$AP304)</f>
        <v>0</v>
      </c>
      <c r="AT304">
        <f ca="1">SUMIFS(Tabela_Consulta_de_ACOMPH[Vaz_nat],Tabela_Consulta_de_ACOMPH[Data],AT$3,Tabela_Consulta_de_ACOMPH[Posto],$AP304)</f>
        <v>0</v>
      </c>
      <c r="AU304">
        <f ca="1">SUMIFS(Tabela_Consulta_de_ACOMPH[Vaz_nat],Tabela_Consulta_de_ACOMPH[Data],AU$3,Tabela_Consulta_de_ACOMPH[Posto],$AP304)</f>
        <v>0</v>
      </c>
      <c r="AV304">
        <f ca="1">SUMIFS(Tabela_Consulta_de_ACOMPH[Vaz_nat],Tabela_Consulta_de_ACOMPH[Data],AV$3,Tabela_Consulta_de_ACOMPH[Posto],$AP304)</f>
        <v>0</v>
      </c>
      <c r="AW304">
        <f ca="1">SUMIFS(Tabela_Consulta_de_ACOMPH[Vaz_nat],Tabela_Consulta_de_ACOMPH[Data],AW$3,Tabela_Consulta_de_ACOMPH[Posto],$AP304)</f>
        <v>0</v>
      </c>
      <c r="AX304">
        <f ca="1">SUMIFS(Tabela_Consulta_de_ACOMPH[Vaz_nat],Tabela_Consulta_de_ACOMPH[Data],AX$3,Tabela_Consulta_de_ACOMPH[Posto],$AP304)</f>
        <v>0</v>
      </c>
      <c r="AY304">
        <f ca="1">SUMIFS(Tabela_Consulta_de_ACOMPH[Vaz_nat],Tabela_Consulta_de_ACOMPH[Data],AY$3,Tabela_Consulta_de_ACOMPH[Posto],$AP304)</f>
        <v>0</v>
      </c>
      <c r="AZ304">
        <f ca="1">SUMIFS(Tabela_Consulta_de_ACOMPH[Vaz_nat],Tabela_Consulta_de_ACOMPH[Data],AZ$3,Tabela_Consulta_de_ACOMPH[Posto],$AP304)</f>
        <v>0</v>
      </c>
      <c r="BA304">
        <f ca="1">SUMIFS(Tabela_Consulta_de_ACOMPH[Vaz_nat],Tabela_Consulta_de_ACOMPH[Data],BA$3,Tabela_Consulta_de_ACOMPH[Posto],$AP304)</f>
        <v>0</v>
      </c>
      <c r="BB304">
        <f ca="1">SUMIFS(Tabela_Consulta_de_ACOMPH[Vaz_nat],Tabela_Consulta_de_ACOMPH[Data],BB$3,Tabela_Consulta_de_ACOMPH[Posto],$AP304)</f>
        <v>0</v>
      </c>
      <c r="BC304">
        <f ca="1">SUMIFS(Tabela_Consulta_de_ACOMPH[Vaz_nat],Tabela_Consulta_de_ACOMPH[Data],BC$3,Tabela_Consulta_de_ACOMPH[Posto],$AP304)</f>
        <v>0</v>
      </c>
      <c r="BE304">
        <v>301</v>
      </c>
      <c r="BG304">
        <f ca="1">SUMIFS(Tabela_Consulta_RDH[Column3],Tabela_Consulta_RDH[Column1],BG$3,Tabela_Consulta_RDH[Column2],$BE304)</f>
        <v>0</v>
      </c>
      <c r="BH304">
        <f ca="1">SUMIFS(Tabela_Consulta_RDH[Column3],Tabela_Consulta_RDH[Column1],BH$3,Tabela_Consulta_RDH[Column2],$BE304)</f>
        <v>0</v>
      </c>
      <c r="BI304">
        <f ca="1">SUMIFS(Tabela_Consulta_RDH[Column3],Tabela_Consulta_RDH[Column1],BI$3,Tabela_Consulta_RDH[Column2],$BE304)</f>
        <v>0</v>
      </c>
      <c r="BJ304">
        <f ca="1">SUMIFS(Tabela_Consulta_RDH[Column3],Tabela_Consulta_RDH[Column1],BJ$3,Tabela_Consulta_RDH[Column2],$BE304)</f>
        <v>0</v>
      </c>
      <c r="BK304">
        <f ca="1">SUMIFS(Tabela_Consulta_RDH[Column3],Tabela_Consulta_RDH[Column1],BK$3,Tabela_Consulta_RDH[Column2],$BE304)</f>
        <v>0</v>
      </c>
      <c r="BL304">
        <f ca="1">SUMIFS(Tabela_Consulta_RDH[Column3],Tabela_Consulta_RDH[Column1],BL$3,Tabela_Consulta_RDH[Column2],$BE304)</f>
        <v>0</v>
      </c>
      <c r="BM304">
        <f ca="1">SUMIFS(Tabela_Consulta_RDH[Column3],Tabela_Consulta_RDH[Column1],BM$3,Tabela_Consulta_RDH[Column2],$BE304)</f>
        <v>0</v>
      </c>
      <c r="BN304">
        <f ca="1">SUMIFS(Tabela_Consulta_RDH[Column3],Tabela_Consulta_RDH[Column1],BN$3,Tabela_Consulta_RDH[Column2],$BE304)</f>
        <v>0</v>
      </c>
      <c r="BO304">
        <f ca="1">SUMIFS(Tabela_Consulta_RDH[Column3],Tabela_Consulta_RDH[Column1],BO$3,Tabela_Consulta_RDH[Column2],$BE304)</f>
        <v>0</v>
      </c>
      <c r="BP304">
        <f ca="1">SUMIFS(Tabela_Consulta_RDH[Column3],Tabela_Consulta_RDH[Column1],BP$3,Tabela_Consulta_RDH[Column2],$BE304)</f>
        <v>0</v>
      </c>
      <c r="BQ304">
        <f ca="1">SUMIFS(Tabela_Consulta_RDH[Column3],Tabela_Consulta_RDH[Column1],BQ$3,Tabela_Consulta_RDH[Column2],$BE304)</f>
        <v>0</v>
      </c>
      <c r="BR304">
        <f ca="1">SUMIFS(Tabela_Consulta_RDH[Column3],Tabela_Consulta_RDH[Column1],BR$3,Tabela_Consulta_RDH[Column2],$BE304)</f>
        <v>0</v>
      </c>
    </row>
    <row r="305" spans="35:70" x14ac:dyDescent="0.25">
      <c r="AI305" s="406"/>
      <c r="AN305" s="406"/>
      <c r="AP305">
        <v>302</v>
      </c>
      <c r="AR305">
        <f ca="1">SUMIFS(Tabela_Consulta_de_ACOMPH[Vaz_nat],Tabela_Consulta_de_ACOMPH[Data],AR$3,Tabela_Consulta_de_ACOMPH[Posto],$AP305)</f>
        <v>0</v>
      </c>
      <c r="AS305">
        <f ca="1">SUMIFS(Tabela_Consulta_de_ACOMPH[Vaz_nat],Tabela_Consulta_de_ACOMPH[Data],AS$3,Tabela_Consulta_de_ACOMPH[Posto],$AP305)</f>
        <v>0</v>
      </c>
      <c r="AT305">
        <f ca="1">SUMIFS(Tabela_Consulta_de_ACOMPH[Vaz_nat],Tabela_Consulta_de_ACOMPH[Data],AT$3,Tabela_Consulta_de_ACOMPH[Posto],$AP305)</f>
        <v>0</v>
      </c>
      <c r="AU305">
        <f ca="1">SUMIFS(Tabela_Consulta_de_ACOMPH[Vaz_nat],Tabela_Consulta_de_ACOMPH[Data],AU$3,Tabela_Consulta_de_ACOMPH[Posto],$AP305)</f>
        <v>0</v>
      </c>
      <c r="AV305">
        <f ca="1">SUMIFS(Tabela_Consulta_de_ACOMPH[Vaz_nat],Tabela_Consulta_de_ACOMPH[Data],AV$3,Tabela_Consulta_de_ACOMPH[Posto],$AP305)</f>
        <v>0</v>
      </c>
      <c r="AW305">
        <f ca="1">SUMIFS(Tabela_Consulta_de_ACOMPH[Vaz_nat],Tabela_Consulta_de_ACOMPH[Data],AW$3,Tabela_Consulta_de_ACOMPH[Posto],$AP305)</f>
        <v>0</v>
      </c>
      <c r="AX305">
        <f ca="1">SUMIFS(Tabela_Consulta_de_ACOMPH[Vaz_nat],Tabela_Consulta_de_ACOMPH[Data],AX$3,Tabela_Consulta_de_ACOMPH[Posto],$AP305)</f>
        <v>0</v>
      </c>
      <c r="AY305">
        <f ca="1">SUMIFS(Tabela_Consulta_de_ACOMPH[Vaz_nat],Tabela_Consulta_de_ACOMPH[Data],AY$3,Tabela_Consulta_de_ACOMPH[Posto],$AP305)</f>
        <v>0</v>
      </c>
      <c r="AZ305">
        <f ca="1">SUMIFS(Tabela_Consulta_de_ACOMPH[Vaz_nat],Tabela_Consulta_de_ACOMPH[Data],AZ$3,Tabela_Consulta_de_ACOMPH[Posto],$AP305)</f>
        <v>0</v>
      </c>
      <c r="BA305">
        <f ca="1">SUMIFS(Tabela_Consulta_de_ACOMPH[Vaz_nat],Tabela_Consulta_de_ACOMPH[Data],BA$3,Tabela_Consulta_de_ACOMPH[Posto],$AP305)</f>
        <v>0</v>
      </c>
      <c r="BB305">
        <f ca="1">SUMIFS(Tabela_Consulta_de_ACOMPH[Vaz_nat],Tabela_Consulta_de_ACOMPH[Data],BB$3,Tabela_Consulta_de_ACOMPH[Posto],$AP305)</f>
        <v>0</v>
      </c>
      <c r="BC305">
        <f ca="1">SUMIFS(Tabela_Consulta_de_ACOMPH[Vaz_nat],Tabela_Consulta_de_ACOMPH[Data],BC$3,Tabela_Consulta_de_ACOMPH[Posto],$AP305)</f>
        <v>0</v>
      </c>
      <c r="BE305">
        <v>302</v>
      </c>
      <c r="BG305">
        <f ca="1">SUMIFS(Tabela_Consulta_RDH[Column3],Tabela_Consulta_RDH[Column1],BG$3,Tabela_Consulta_RDH[Column2],$BE305)</f>
        <v>0</v>
      </c>
      <c r="BH305">
        <f ca="1">SUMIFS(Tabela_Consulta_RDH[Column3],Tabela_Consulta_RDH[Column1],BH$3,Tabela_Consulta_RDH[Column2],$BE305)</f>
        <v>0</v>
      </c>
      <c r="BI305">
        <f ca="1">SUMIFS(Tabela_Consulta_RDH[Column3],Tabela_Consulta_RDH[Column1],BI$3,Tabela_Consulta_RDH[Column2],$BE305)</f>
        <v>0</v>
      </c>
      <c r="BJ305">
        <f ca="1">SUMIFS(Tabela_Consulta_RDH[Column3],Tabela_Consulta_RDH[Column1],BJ$3,Tabela_Consulta_RDH[Column2],$BE305)</f>
        <v>0</v>
      </c>
      <c r="BK305">
        <f ca="1">SUMIFS(Tabela_Consulta_RDH[Column3],Tabela_Consulta_RDH[Column1],BK$3,Tabela_Consulta_RDH[Column2],$BE305)</f>
        <v>0</v>
      </c>
      <c r="BL305">
        <f ca="1">SUMIFS(Tabela_Consulta_RDH[Column3],Tabela_Consulta_RDH[Column1],BL$3,Tabela_Consulta_RDH[Column2],$BE305)</f>
        <v>0</v>
      </c>
      <c r="BM305">
        <f ca="1">SUMIFS(Tabela_Consulta_RDH[Column3],Tabela_Consulta_RDH[Column1],BM$3,Tabela_Consulta_RDH[Column2],$BE305)</f>
        <v>0</v>
      </c>
      <c r="BN305">
        <f ca="1">SUMIFS(Tabela_Consulta_RDH[Column3],Tabela_Consulta_RDH[Column1],BN$3,Tabela_Consulta_RDH[Column2],$BE305)</f>
        <v>0</v>
      </c>
      <c r="BO305">
        <f ca="1">SUMIFS(Tabela_Consulta_RDH[Column3],Tabela_Consulta_RDH[Column1],BO$3,Tabela_Consulta_RDH[Column2],$BE305)</f>
        <v>0</v>
      </c>
      <c r="BP305">
        <f ca="1">SUMIFS(Tabela_Consulta_RDH[Column3],Tabela_Consulta_RDH[Column1],BP$3,Tabela_Consulta_RDH[Column2],$BE305)</f>
        <v>0</v>
      </c>
      <c r="BQ305">
        <f ca="1">SUMIFS(Tabela_Consulta_RDH[Column3],Tabela_Consulta_RDH[Column1],BQ$3,Tabela_Consulta_RDH[Column2],$BE305)</f>
        <v>0</v>
      </c>
      <c r="BR305">
        <f ca="1">SUMIFS(Tabela_Consulta_RDH[Column3],Tabela_Consulta_RDH[Column1],BR$3,Tabela_Consulta_RDH[Column2],$BE305)</f>
        <v>0</v>
      </c>
    </row>
    <row r="306" spans="35:70" x14ac:dyDescent="0.25">
      <c r="AI306" s="406"/>
      <c r="AN306" s="406"/>
      <c r="AP306">
        <v>303</v>
      </c>
      <c r="AR306">
        <f ca="1">SUMIFS(Tabela_Consulta_de_ACOMPH[Vaz_nat],Tabela_Consulta_de_ACOMPH[Data],AR$3,Tabela_Consulta_de_ACOMPH[Posto],$AP306)</f>
        <v>0</v>
      </c>
      <c r="AS306">
        <f ca="1">SUMIFS(Tabela_Consulta_de_ACOMPH[Vaz_nat],Tabela_Consulta_de_ACOMPH[Data],AS$3,Tabela_Consulta_de_ACOMPH[Posto],$AP306)</f>
        <v>0</v>
      </c>
      <c r="AT306">
        <f ca="1">SUMIFS(Tabela_Consulta_de_ACOMPH[Vaz_nat],Tabela_Consulta_de_ACOMPH[Data],AT$3,Tabela_Consulta_de_ACOMPH[Posto],$AP306)</f>
        <v>0</v>
      </c>
      <c r="AU306">
        <f ca="1">SUMIFS(Tabela_Consulta_de_ACOMPH[Vaz_nat],Tabela_Consulta_de_ACOMPH[Data],AU$3,Tabela_Consulta_de_ACOMPH[Posto],$AP306)</f>
        <v>0</v>
      </c>
      <c r="AV306">
        <f ca="1">SUMIFS(Tabela_Consulta_de_ACOMPH[Vaz_nat],Tabela_Consulta_de_ACOMPH[Data],AV$3,Tabela_Consulta_de_ACOMPH[Posto],$AP306)</f>
        <v>0</v>
      </c>
      <c r="AW306">
        <f ca="1">SUMIFS(Tabela_Consulta_de_ACOMPH[Vaz_nat],Tabela_Consulta_de_ACOMPH[Data],AW$3,Tabela_Consulta_de_ACOMPH[Posto],$AP306)</f>
        <v>0</v>
      </c>
      <c r="AX306">
        <f ca="1">SUMIFS(Tabela_Consulta_de_ACOMPH[Vaz_nat],Tabela_Consulta_de_ACOMPH[Data],AX$3,Tabela_Consulta_de_ACOMPH[Posto],$AP306)</f>
        <v>0</v>
      </c>
      <c r="AY306">
        <f ca="1">SUMIFS(Tabela_Consulta_de_ACOMPH[Vaz_nat],Tabela_Consulta_de_ACOMPH[Data],AY$3,Tabela_Consulta_de_ACOMPH[Posto],$AP306)</f>
        <v>0</v>
      </c>
      <c r="AZ306">
        <f ca="1">SUMIFS(Tabela_Consulta_de_ACOMPH[Vaz_nat],Tabela_Consulta_de_ACOMPH[Data],AZ$3,Tabela_Consulta_de_ACOMPH[Posto],$AP306)</f>
        <v>0</v>
      </c>
      <c r="BA306">
        <f ca="1">SUMIFS(Tabela_Consulta_de_ACOMPH[Vaz_nat],Tabela_Consulta_de_ACOMPH[Data],BA$3,Tabela_Consulta_de_ACOMPH[Posto],$AP306)</f>
        <v>0</v>
      </c>
      <c r="BB306">
        <f ca="1">SUMIFS(Tabela_Consulta_de_ACOMPH[Vaz_nat],Tabela_Consulta_de_ACOMPH[Data],BB$3,Tabela_Consulta_de_ACOMPH[Posto],$AP306)</f>
        <v>0</v>
      </c>
      <c r="BC306">
        <f ca="1">SUMIFS(Tabela_Consulta_de_ACOMPH[Vaz_nat],Tabela_Consulta_de_ACOMPH[Data],BC$3,Tabela_Consulta_de_ACOMPH[Posto],$AP306)</f>
        <v>0</v>
      </c>
      <c r="BE306">
        <v>303</v>
      </c>
      <c r="BG306">
        <f ca="1">SUMIFS(Tabela_Consulta_RDH[Column3],Tabela_Consulta_RDH[Column1],BG$3,Tabela_Consulta_RDH[Column2],$BE306)</f>
        <v>0</v>
      </c>
      <c r="BH306">
        <f ca="1">SUMIFS(Tabela_Consulta_RDH[Column3],Tabela_Consulta_RDH[Column1],BH$3,Tabela_Consulta_RDH[Column2],$BE306)</f>
        <v>0</v>
      </c>
      <c r="BI306">
        <f ca="1">SUMIFS(Tabela_Consulta_RDH[Column3],Tabela_Consulta_RDH[Column1],BI$3,Tabela_Consulta_RDH[Column2],$BE306)</f>
        <v>0</v>
      </c>
      <c r="BJ306">
        <f ca="1">SUMIFS(Tabela_Consulta_RDH[Column3],Tabela_Consulta_RDH[Column1],BJ$3,Tabela_Consulta_RDH[Column2],$BE306)</f>
        <v>0</v>
      </c>
      <c r="BK306">
        <f ca="1">SUMIFS(Tabela_Consulta_RDH[Column3],Tabela_Consulta_RDH[Column1],BK$3,Tabela_Consulta_RDH[Column2],$BE306)</f>
        <v>0</v>
      </c>
      <c r="BL306">
        <f ca="1">SUMIFS(Tabela_Consulta_RDH[Column3],Tabela_Consulta_RDH[Column1],BL$3,Tabela_Consulta_RDH[Column2],$BE306)</f>
        <v>0</v>
      </c>
      <c r="BM306">
        <f ca="1">SUMIFS(Tabela_Consulta_RDH[Column3],Tabela_Consulta_RDH[Column1],BM$3,Tabela_Consulta_RDH[Column2],$BE306)</f>
        <v>0</v>
      </c>
      <c r="BN306">
        <f ca="1">SUMIFS(Tabela_Consulta_RDH[Column3],Tabela_Consulta_RDH[Column1],BN$3,Tabela_Consulta_RDH[Column2],$BE306)</f>
        <v>0</v>
      </c>
      <c r="BO306">
        <f ca="1">SUMIFS(Tabela_Consulta_RDH[Column3],Tabela_Consulta_RDH[Column1],BO$3,Tabela_Consulta_RDH[Column2],$BE306)</f>
        <v>0</v>
      </c>
      <c r="BP306">
        <f ca="1">SUMIFS(Tabela_Consulta_RDH[Column3],Tabela_Consulta_RDH[Column1],BP$3,Tabela_Consulta_RDH[Column2],$BE306)</f>
        <v>0</v>
      </c>
      <c r="BQ306">
        <f ca="1">SUMIFS(Tabela_Consulta_RDH[Column3],Tabela_Consulta_RDH[Column1],BQ$3,Tabela_Consulta_RDH[Column2],$BE306)</f>
        <v>0</v>
      </c>
      <c r="BR306">
        <f ca="1">SUMIFS(Tabela_Consulta_RDH[Column3],Tabela_Consulta_RDH[Column1],BR$3,Tabela_Consulta_RDH[Column2],$BE306)</f>
        <v>0</v>
      </c>
    </row>
    <row r="307" spans="35:70" x14ac:dyDescent="0.25">
      <c r="AI307" s="406"/>
      <c r="AN307" s="406"/>
      <c r="AP307">
        <v>304</v>
      </c>
      <c r="AR307">
        <f ca="1">SUMIFS(Tabela_Consulta_de_ACOMPH[Vaz_nat],Tabela_Consulta_de_ACOMPH[Data],AR$3,Tabela_Consulta_de_ACOMPH[Posto],$AP307)</f>
        <v>0</v>
      </c>
      <c r="AS307">
        <f ca="1">SUMIFS(Tabela_Consulta_de_ACOMPH[Vaz_nat],Tabela_Consulta_de_ACOMPH[Data],AS$3,Tabela_Consulta_de_ACOMPH[Posto],$AP307)</f>
        <v>0</v>
      </c>
      <c r="AT307">
        <f ca="1">SUMIFS(Tabela_Consulta_de_ACOMPH[Vaz_nat],Tabela_Consulta_de_ACOMPH[Data],AT$3,Tabela_Consulta_de_ACOMPH[Posto],$AP307)</f>
        <v>0</v>
      </c>
      <c r="AU307">
        <f ca="1">SUMIFS(Tabela_Consulta_de_ACOMPH[Vaz_nat],Tabela_Consulta_de_ACOMPH[Data],AU$3,Tabela_Consulta_de_ACOMPH[Posto],$AP307)</f>
        <v>0</v>
      </c>
      <c r="AV307">
        <f ca="1">SUMIFS(Tabela_Consulta_de_ACOMPH[Vaz_nat],Tabela_Consulta_de_ACOMPH[Data],AV$3,Tabela_Consulta_de_ACOMPH[Posto],$AP307)</f>
        <v>0</v>
      </c>
      <c r="AW307">
        <f ca="1">SUMIFS(Tabela_Consulta_de_ACOMPH[Vaz_nat],Tabela_Consulta_de_ACOMPH[Data],AW$3,Tabela_Consulta_de_ACOMPH[Posto],$AP307)</f>
        <v>0</v>
      </c>
      <c r="AX307">
        <f ca="1">SUMIFS(Tabela_Consulta_de_ACOMPH[Vaz_nat],Tabela_Consulta_de_ACOMPH[Data],AX$3,Tabela_Consulta_de_ACOMPH[Posto],$AP307)</f>
        <v>0</v>
      </c>
      <c r="AY307">
        <f ca="1">SUMIFS(Tabela_Consulta_de_ACOMPH[Vaz_nat],Tabela_Consulta_de_ACOMPH[Data],AY$3,Tabela_Consulta_de_ACOMPH[Posto],$AP307)</f>
        <v>0</v>
      </c>
      <c r="AZ307">
        <f ca="1">SUMIFS(Tabela_Consulta_de_ACOMPH[Vaz_nat],Tabela_Consulta_de_ACOMPH[Data],AZ$3,Tabela_Consulta_de_ACOMPH[Posto],$AP307)</f>
        <v>0</v>
      </c>
      <c r="BA307">
        <f ca="1">SUMIFS(Tabela_Consulta_de_ACOMPH[Vaz_nat],Tabela_Consulta_de_ACOMPH[Data],BA$3,Tabela_Consulta_de_ACOMPH[Posto],$AP307)</f>
        <v>0</v>
      </c>
      <c r="BB307">
        <f ca="1">SUMIFS(Tabela_Consulta_de_ACOMPH[Vaz_nat],Tabela_Consulta_de_ACOMPH[Data],BB$3,Tabela_Consulta_de_ACOMPH[Posto],$AP307)</f>
        <v>0</v>
      </c>
      <c r="BC307">
        <f ca="1">SUMIFS(Tabela_Consulta_de_ACOMPH[Vaz_nat],Tabela_Consulta_de_ACOMPH[Data],BC$3,Tabela_Consulta_de_ACOMPH[Posto],$AP307)</f>
        <v>0</v>
      </c>
      <c r="BE307">
        <v>304</v>
      </c>
      <c r="BG307">
        <f ca="1">SUMIFS(Tabela_Consulta_RDH[Column3],Tabela_Consulta_RDH[Column1],BG$3,Tabela_Consulta_RDH[Column2],$BE307)</f>
        <v>0</v>
      </c>
      <c r="BH307">
        <f ca="1">SUMIFS(Tabela_Consulta_RDH[Column3],Tabela_Consulta_RDH[Column1],BH$3,Tabela_Consulta_RDH[Column2],$BE307)</f>
        <v>0</v>
      </c>
      <c r="BI307">
        <f ca="1">SUMIFS(Tabela_Consulta_RDH[Column3],Tabela_Consulta_RDH[Column1],BI$3,Tabela_Consulta_RDH[Column2],$BE307)</f>
        <v>0</v>
      </c>
      <c r="BJ307">
        <f ca="1">SUMIFS(Tabela_Consulta_RDH[Column3],Tabela_Consulta_RDH[Column1],BJ$3,Tabela_Consulta_RDH[Column2],$BE307)</f>
        <v>0</v>
      </c>
      <c r="BK307">
        <f ca="1">SUMIFS(Tabela_Consulta_RDH[Column3],Tabela_Consulta_RDH[Column1],BK$3,Tabela_Consulta_RDH[Column2],$BE307)</f>
        <v>0</v>
      </c>
      <c r="BL307">
        <f ca="1">SUMIFS(Tabela_Consulta_RDH[Column3],Tabela_Consulta_RDH[Column1],BL$3,Tabela_Consulta_RDH[Column2],$BE307)</f>
        <v>0</v>
      </c>
      <c r="BM307">
        <f ca="1">SUMIFS(Tabela_Consulta_RDH[Column3],Tabela_Consulta_RDH[Column1],BM$3,Tabela_Consulta_RDH[Column2],$BE307)</f>
        <v>0</v>
      </c>
      <c r="BN307">
        <f ca="1">SUMIFS(Tabela_Consulta_RDH[Column3],Tabela_Consulta_RDH[Column1],BN$3,Tabela_Consulta_RDH[Column2],$BE307)</f>
        <v>0</v>
      </c>
      <c r="BO307">
        <f ca="1">SUMIFS(Tabela_Consulta_RDH[Column3],Tabela_Consulta_RDH[Column1],BO$3,Tabela_Consulta_RDH[Column2],$BE307)</f>
        <v>0</v>
      </c>
      <c r="BP307">
        <f ca="1">SUMIFS(Tabela_Consulta_RDH[Column3],Tabela_Consulta_RDH[Column1],BP$3,Tabela_Consulta_RDH[Column2],$BE307)</f>
        <v>0</v>
      </c>
      <c r="BQ307">
        <f ca="1">SUMIFS(Tabela_Consulta_RDH[Column3],Tabela_Consulta_RDH[Column1],BQ$3,Tabela_Consulta_RDH[Column2],$BE307)</f>
        <v>0</v>
      </c>
      <c r="BR307">
        <f ca="1">SUMIFS(Tabela_Consulta_RDH[Column3],Tabela_Consulta_RDH[Column1],BR$3,Tabela_Consulta_RDH[Column2],$BE307)</f>
        <v>0</v>
      </c>
    </row>
    <row r="308" spans="35:70" x14ac:dyDescent="0.25">
      <c r="AI308" s="406"/>
      <c r="AN308" s="406"/>
      <c r="AP308">
        <v>305</v>
      </c>
      <c r="AR308">
        <f ca="1">SUMIFS(Tabela_Consulta_de_ACOMPH[Vaz_nat],Tabela_Consulta_de_ACOMPH[Data],AR$3,Tabela_Consulta_de_ACOMPH[Posto],$AP308)</f>
        <v>0</v>
      </c>
      <c r="AS308">
        <f ca="1">SUMIFS(Tabela_Consulta_de_ACOMPH[Vaz_nat],Tabela_Consulta_de_ACOMPH[Data],AS$3,Tabela_Consulta_de_ACOMPH[Posto],$AP308)</f>
        <v>0</v>
      </c>
      <c r="AT308">
        <f ca="1">SUMIFS(Tabela_Consulta_de_ACOMPH[Vaz_nat],Tabela_Consulta_de_ACOMPH[Data],AT$3,Tabela_Consulta_de_ACOMPH[Posto],$AP308)</f>
        <v>0</v>
      </c>
      <c r="AU308">
        <f ca="1">SUMIFS(Tabela_Consulta_de_ACOMPH[Vaz_nat],Tabela_Consulta_de_ACOMPH[Data],AU$3,Tabela_Consulta_de_ACOMPH[Posto],$AP308)</f>
        <v>0</v>
      </c>
      <c r="AV308">
        <f ca="1">SUMIFS(Tabela_Consulta_de_ACOMPH[Vaz_nat],Tabela_Consulta_de_ACOMPH[Data],AV$3,Tabela_Consulta_de_ACOMPH[Posto],$AP308)</f>
        <v>0</v>
      </c>
      <c r="AW308">
        <f ca="1">SUMIFS(Tabela_Consulta_de_ACOMPH[Vaz_nat],Tabela_Consulta_de_ACOMPH[Data],AW$3,Tabela_Consulta_de_ACOMPH[Posto],$AP308)</f>
        <v>0</v>
      </c>
      <c r="AX308">
        <f ca="1">SUMIFS(Tabela_Consulta_de_ACOMPH[Vaz_nat],Tabela_Consulta_de_ACOMPH[Data],AX$3,Tabela_Consulta_de_ACOMPH[Posto],$AP308)</f>
        <v>0</v>
      </c>
      <c r="AY308">
        <f ca="1">SUMIFS(Tabela_Consulta_de_ACOMPH[Vaz_nat],Tabela_Consulta_de_ACOMPH[Data],AY$3,Tabela_Consulta_de_ACOMPH[Posto],$AP308)</f>
        <v>0</v>
      </c>
      <c r="AZ308">
        <f ca="1">SUMIFS(Tabela_Consulta_de_ACOMPH[Vaz_nat],Tabela_Consulta_de_ACOMPH[Data],AZ$3,Tabela_Consulta_de_ACOMPH[Posto],$AP308)</f>
        <v>0</v>
      </c>
      <c r="BA308">
        <f ca="1">SUMIFS(Tabela_Consulta_de_ACOMPH[Vaz_nat],Tabela_Consulta_de_ACOMPH[Data],BA$3,Tabela_Consulta_de_ACOMPH[Posto],$AP308)</f>
        <v>0</v>
      </c>
      <c r="BB308">
        <f ca="1">SUMIFS(Tabela_Consulta_de_ACOMPH[Vaz_nat],Tabela_Consulta_de_ACOMPH[Data],BB$3,Tabela_Consulta_de_ACOMPH[Posto],$AP308)</f>
        <v>0</v>
      </c>
      <c r="BC308">
        <f ca="1">SUMIFS(Tabela_Consulta_de_ACOMPH[Vaz_nat],Tabela_Consulta_de_ACOMPH[Data],BC$3,Tabela_Consulta_de_ACOMPH[Posto],$AP308)</f>
        <v>0</v>
      </c>
      <c r="BE308">
        <v>305</v>
      </c>
      <c r="BG308">
        <f ca="1">SUMIFS(Tabela_Consulta_RDH[Column3],Tabela_Consulta_RDH[Column1],BG$3,Tabela_Consulta_RDH[Column2],$BE308)</f>
        <v>0</v>
      </c>
      <c r="BH308">
        <f ca="1">SUMIFS(Tabela_Consulta_RDH[Column3],Tabela_Consulta_RDH[Column1],BH$3,Tabela_Consulta_RDH[Column2],$BE308)</f>
        <v>0</v>
      </c>
      <c r="BI308">
        <f ca="1">SUMIFS(Tabela_Consulta_RDH[Column3],Tabela_Consulta_RDH[Column1],BI$3,Tabela_Consulta_RDH[Column2],$BE308)</f>
        <v>0</v>
      </c>
      <c r="BJ308">
        <f ca="1">SUMIFS(Tabela_Consulta_RDH[Column3],Tabela_Consulta_RDH[Column1],BJ$3,Tabela_Consulta_RDH[Column2],$BE308)</f>
        <v>0</v>
      </c>
      <c r="BK308">
        <f ca="1">SUMIFS(Tabela_Consulta_RDH[Column3],Tabela_Consulta_RDH[Column1],BK$3,Tabela_Consulta_RDH[Column2],$BE308)</f>
        <v>0</v>
      </c>
      <c r="BL308">
        <f ca="1">SUMIFS(Tabela_Consulta_RDH[Column3],Tabela_Consulta_RDH[Column1],BL$3,Tabela_Consulta_RDH[Column2],$BE308)</f>
        <v>0</v>
      </c>
      <c r="BM308">
        <f ca="1">SUMIFS(Tabela_Consulta_RDH[Column3],Tabela_Consulta_RDH[Column1],BM$3,Tabela_Consulta_RDH[Column2],$BE308)</f>
        <v>0</v>
      </c>
      <c r="BN308">
        <f ca="1">SUMIFS(Tabela_Consulta_RDH[Column3],Tabela_Consulta_RDH[Column1],BN$3,Tabela_Consulta_RDH[Column2],$BE308)</f>
        <v>0</v>
      </c>
      <c r="BO308">
        <f ca="1">SUMIFS(Tabela_Consulta_RDH[Column3],Tabela_Consulta_RDH[Column1],BO$3,Tabela_Consulta_RDH[Column2],$BE308)</f>
        <v>0</v>
      </c>
      <c r="BP308">
        <f ca="1">SUMIFS(Tabela_Consulta_RDH[Column3],Tabela_Consulta_RDH[Column1],BP$3,Tabela_Consulta_RDH[Column2],$BE308)</f>
        <v>0</v>
      </c>
      <c r="BQ308">
        <f ca="1">SUMIFS(Tabela_Consulta_RDH[Column3],Tabela_Consulta_RDH[Column1],BQ$3,Tabela_Consulta_RDH[Column2],$BE308)</f>
        <v>0</v>
      </c>
      <c r="BR308">
        <f ca="1">SUMIFS(Tabela_Consulta_RDH[Column3],Tabela_Consulta_RDH[Column1],BR$3,Tabela_Consulta_RDH[Column2],$BE308)</f>
        <v>0</v>
      </c>
    </row>
    <row r="309" spans="35:70" x14ac:dyDescent="0.25">
      <c r="AI309" s="406"/>
      <c r="AN309" s="406"/>
      <c r="AP309">
        <v>306</v>
      </c>
      <c r="AR309">
        <f ca="1">SUMIFS(Tabela_Consulta_de_ACOMPH[Vaz_nat],Tabela_Consulta_de_ACOMPH[Data],AR$3,Tabela_Consulta_de_ACOMPH[Posto],$AP309)</f>
        <v>0</v>
      </c>
      <c r="AS309">
        <f ca="1">SUMIFS(Tabela_Consulta_de_ACOMPH[Vaz_nat],Tabela_Consulta_de_ACOMPH[Data],AS$3,Tabela_Consulta_de_ACOMPH[Posto],$AP309)</f>
        <v>0</v>
      </c>
      <c r="AT309">
        <f ca="1">SUMIFS(Tabela_Consulta_de_ACOMPH[Vaz_nat],Tabela_Consulta_de_ACOMPH[Data],AT$3,Tabela_Consulta_de_ACOMPH[Posto],$AP309)</f>
        <v>0</v>
      </c>
      <c r="AU309">
        <f ca="1">SUMIFS(Tabela_Consulta_de_ACOMPH[Vaz_nat],Tabela_Consulta_de_ACOMPH[Data],AU$3,Tabela_Consulta_de_ACOMPH[Posto],$AP309)</f>
        <v>0</v>
      </c>
      <c r="AV309">
        <f ca="1">SUMIFS(Tabela_Consulta_de_ACOMPH[Vaz_nat],Tabela_Consulta_de_ACOMPH[Data],AV$3,Tabela_Consulta_de_ACOMPH[Posto],$AP309)</f>
        <v>0</v>
      </c>
      <c r="AW309">
        <f ca="1">SUMIFS(Tabela_Consulta_de_ACOMPH[Vaz_nat],Tabela_Consulta_de_ACOMPH[Data],AW$3,Tabela_Consulta_de_ACOMPH[Posto],$AP309)</f>
        <v>0</v>
      </c>
      <c r="AX309">
        <f ca="1">SUMIFS(Tabela_Consulta_de_ACOMPH[Vaz_nat],Tabela_Consulta_de_ACOMPH[Data],AX$3,Tabela_Consulta_de_ACOMPH[Posto],$AP309)</f>
        <v>0</v>
      </c>
      <c r="AY309">
        <f ca="1">SUMIFS(Tabela_Consulta_de_ACOMPH[Vaz_nat],Tabela_Consulta_de_ACOMPH[Data],AY$3,Tabela_Consulta_de_ACOMPH[Posto],$AP309)</f>
        <v>0</v>
      </c>
      <c r="AZ309">
        <f ca="1">SUMIFS(Tabela_Consulta_de_ACOMPH[Vaz_nat],Tabela_Consulta_de_ACOMPH[Data],AZ$3,Tabela_Consulta_de_ACOMPH[Posto],$AP309)</f>
        <v>0</v>
      </c>
      <c r="BA309">
        <f ca="1">SUMIFS(Tabela_Consulta_de_ACOMPH[Vaz_nat],Tabela_Consulta_de_ACOMPH[Data],BA$3,Tabela_Consulta_de_ACOMPH[Posto],$AP309)</f>
        <v>0</v>
      </c>
      <c r="BB309">
        <f ca="1">SUMIFS(Tabela_Consulta_de_ACOMPH[Vaz_nat],Tabela_Consulta_de_ACOMPH[Data],BB$3,Tabela_Consulta_de_ACOMPH[Posto],$AP309)</f>
        <v>0</v>
      </c>
      <c r="BC309">
        <f ca="1">SUMIFS(Tabela_Consulta_de_ACOMPH[Vaz_nat],Tabela_Consulta_de_ACOMPH[Data],BC$3,Tabela_Consulta_de_ACOMPH[Posto],$AP309)</f>
        <v>0</v>
      </c>
      <c r="BE309">
        <v>306</v>
      </c>
      <c r="BG309">
        <f ca="1">SUMIFS(Tabela_Consulta_RDH[Column3],Tabela_Consulta_RDH[Column1],BG$3,Tabela_Consulta_RDH[Column2],$BE309)</f>
        <v>0</v>
      </c>
      <c r="BH309">
        <f ca="1">SUMIFS(Tabela_Consulta_RDH[Column3],Tabela_Consulta_RDH[Column1],BH$3,Tabela_Consulta_RDH[Column2],$BE309)</f>
        <v>0</v>
      </c>
      <c r="BI309">
        <f ca="1">SUMIFS(Tabela_Consulta_RDH[Column3],Tabela_Consulta_RDH[Column1],BI$3,Tabela_Consulta_RDH[Column2],$BE309)</f>
        <v>0</v>
      </c>
      <c r="BJ309">
        <f ca="1">SUMIFS(Tabela_Consulta_RDH[Column3],Tabela_Consulta_RDH[Column1],BJ$3,Tabela_Consulta_RDH[Column2],$BE309)</f>
        <v>0</v>
      </c>
      <c r="BK309">
        <f ca="1">SUMIFS(Tabela_Consulta_RDH[Column3],Tabela_Consulta_RDH[Column1],BK$3,Tabela_Consulta_RDH[Column2],$BE309)</f>
        <v>0</v>
      </c>
      <c r="BL309">
        <f ca="1">SUMIFS(Tabela_Consulta_RDH[Column3],Tabela_Consulta_RDH[Column1],BL$3,Tabela_Consulta_RDH[Column2],$BE309)</f>
        <v>0</v>
      </c>
      <c r="BM309">
        <f ca="1">SUMIFS(Tabela_Consulta_RDH[Column3],Tabela_Consulta_RDH[Column1],BM$3,Tabela_Consulta_RDH[Column2],$BE309)</f>
        <v>0</v>
      </c>
      <c r="BN309">
        <f ca="1">SUMIFS(Tabela_Consulta_RDH[Column3],Tabela_Consulta_RDH[Column1],BN$3,Tabela_Consulta_RDH[Column2],$BE309)</f>
        <v>0</v>
      </c>
      <c r="BO309">
        <f ca="1">SUMIFS(Tabela_Consulta_RDH[Column3],Tabela_Consulta_RDH[Column1],BO$3,Tabela_Consulta_RDH[Column2],$BE309)</f>
        <v>0</v>
      </c>
      <c r="BP309">
        <f ca="1">SUMIFS(Tabela_Consulta_RDH[Column3],Tabela_Consulta_RDH[Column1],BP$3,Tabela_Consulta_RDH[Column2],$BE309)</f>
        <v>0</v>
      </c>
      <c r="BQ309">
        <f ca="1">SUMIFS(Tabela_Consulta_RDH[Column3],Tabela_Consulta_RDH[Column1],BQ$3,Tabela_Consulta_RDH[Column2],$BE309)</f>
        <v>0</v>
      </c>
      <c r="BR309">
        <f ca="1">SUMIFS(Tabela_Consulta_RDH[Column3],Tabela_Consulta_RDH[Column1],BR$3,Tabela_Consulta_RDH[Column2],$BE309)</f>
        <v>0</v>
      </c>
    </row>
    <row r="310" spans="35:70" x14ac:dyDescent="0.25">
      <c r="AI310" s="406"/>
      <c r="AN310" s="406"/>
      <c r="AP310">
        <v>307</v>
      </c>
      <c r="AR310">
        <f ca="1">SUMIFS(Tabela_Consulta_de_ACOMPH[Vaz_nat],Tabela_Consulta_de_ACOMPH[Data],AR$3,Tabela_Consulta_de_ACOMPH[Posto],$AP310)</f>
        <v>0</v>
      </c>
      <c r="AS310">
        <f ca="1">SUMIFS(Tabela_Consulta_de_ACOMPH[Vaz_nat],Tabela_Consulta_de_ACOMPH[Data],AS$3,Tabela_Consulta_de_ACOMPH[Posto],$AP310)</f>
        <v>0</v>
      </c>
      <c r="AT310">
        <f ca="1">SUMIFS(Tabela_Consulta_de_ACOMPH[Vaz_nat],Tabela_Consulta_de_ACOMPH[Data],AT$3,Tabela_Consulta_de_ACOMPH[Posto],$AP310)</f>
        <v>0</v>
      </c>
      <c r="AU310">
        <f ca="1">SUMIFS(Tabela_Consulta_de_ACOMPH[Vaz_nat],Tabela_Consulta_de_ACOMPH[Data],AU$3,Tabela_Consulta_de_ACOMPH[Posto],$AP310)</f>
        <v>0</v>
      </c>
      <c r="AV310">
        <f ca="1">SUMIFS(Tabela_Consulta_de_ACOMPH[Vaz_nat],Tabela_Consulta_de_ACOMPH[Data],AV$3,Tabela_Consulta_de_ACOMPH[Posto],$AP310)</f>
        <v>0</v>
      </c>
      <c r="AW310">
        <f ca="1">SUMIFS(Tabela_Consulta_de_ACOMPH[Vaz_nat],Tabela_Consulta_de_ACOMPH[Data],AW$3,Tabela_Consulta_de_ACOMPH[Posto],$AP310)</f>
        <v>0</v>
      </c>
      <c r="AX310">
        <f ca="1">SUMIFS(Tabela_Consulta_de_ACOMPH[Vaz_nat],Tabela_Consulta_de_ACOMPH[Data],AX$3,Tabela_Consulta_de_ACOMPH[Posto],$AP310)</f>
        <v>0</v>
      </c>
      <c r="AY310">
        <f ca="1">SUMIFS(Tabela_Consulta_de_ACOMPH[Vaz_nat],Tabela_Consulta_de_ACOMPH[Data],AY$3,Tabela_Consulta_de_ACOMPH[Posto],$AP310)</f>
        <v>0</v>
      </c>
      <c r="AZ310">
        <f ca="1">SUMIFS(Tabela_Consulta_de_ACOMPH[Vaz_nat],Tabela_Consulta_de_ACOMPH[Data],AZ$3,Tabela_Consulta_de_ACOMPH[Posto],$AP310)</f>
        <v>0</v>
      </c>
      <c r="BA310">
        <f ca="1">SUMIFS(Tabela_Consulta_de_ACOMPH[Vaz_nat],Tabela_Consulta_de_ACOMPH[Data],BA$3,Tabela_Consulta_de_ACOMPH[Posto],$AP310)</f>
        <v>0</v>
      </c>
      <c r="BB310">
        <f ca="1">SUMIFS(Tabela_Consulta_de_ACOMPH[Vaz_nat],Tabela_Consulta_de_ACOMPH[Data],BB$3,Tabela_Consulta_de_ACOMPH[Posto],$AP310)</f>
        <v>0</v>
      </c>
      <c r="BC310">
        <f ca="1">SUMIFS(Tabela_Consulta_de_ACOMPH[Vaz_nat],Tabela_Consulta_de_ACOMPH[Data],BC$3,Tabela_Consulta_de_ACOMPH[Posto],$AP310)</f>
        <v>0</v>
      </c>
      <c r="BE310">
        <v>307</v>
      </c>
      <c r="BG310">
        <f ca="1">SUMIFS(Tabela_Consulta_RDH[Column3],Tabela_Consulta_RDH[Column1],BG$3,Tabela_Consulta_RDH[Column2],$BE310)</f>
        <v>0</v>
      </c>
      <c r="BH310">
        <f ca="1">SUMIFS(Tabela_Consulta_RDH[Column3],Tabela_Consulta_RDH[Column1],BH$3,Tabela_Consulta_RDH[Column2],$BE310)</f>
        <v>0</v>
      </c>
      <c r="BI310">
        <f ca="1">SUMIFS(Tabela_Consulta_RDH[Column3],Tabela_Consulta_RDH[Column1],BI$3,Tabela_Consulta_RDH[Column2],$BE310)</f>
        <v>0</v>
      </c>
      <c r="BJ310">
        <f ca="1">SUMIFS(Tabela_Consulta_RDH[Column3],Tabela_Consulta_RDH[Column1],BJ$3,Tabela_Consulta_RDH[Column2],$BE310)</f>
        <v>0</v>
      </c>
      <c r="BK310">
        <f ca="1">SUMIFS(Tabela_Consulta_RDH[Column3],Tabela_Consulta_RDH[Column1],BK$3,Tabela_Consulta_RDH[Column2],$BE310)</f>
        <v>0</v>
      </c>
      <c r="BL310">
        <f ca="1">SUMIFS(Tabela_Consulta_RDH[Column3],Tabela_Consulta_RDH[Column1],BL$3,Tabela_Consulta_RDH[Column2],$BE310)</f>
        <v>0</v>
      </c>
      <c r="BM310">
        <f ca="1">SUMIFS(Tabela_Consulta_RDH[Column3],Tabela_Consulta_RDH[Column1],BM$3,Tabela_Consulta_RDH[Column2],$BE310)</f>
        <v>0</v>
      </c>
      <c r="BN310">
        <f ca="1">SUMIFS(Tabela_Consulta_RDH[Column3],Tabela_Consulta_RDH[Column1],BN$3,Tabela_Consulta_RDH[Column2],$BE310)</f>
        <v>0</v>
      </c>
      <c r="BO310">
        <f ca="1">SUMIFS(Tabela_Consulta_RDH[Column3],Tabela_Consulta_RDH[Column1],BO$3,Tabela_Consulta_RDH[Column2],$BE310)</f>
        <v>0</v>
      </c>
      <c r="BP310">
        <f ca="1">SUMIFS(Tabela_Consulta_RDH[Column3],Tabela_Consulta_RDH[Column1],BP$3,Tabela_Consulta_RDH[Column2],$BE310)</f>
        <v>0</v>
      </c>
      <c r="BQ310">
        <f ca="1">SUMIFS(Tabela_Consulta_RDH[Column3],Tabela_Consulta_RDH[Column1],BQ$3,Tabela_Consulta_RDH[Column2],$BE310)</f>
        <v>0</v>
      </c>
      <c r="BR310">
        <f ca="1">SUMIFS(Tabela_Consulta_RDH[Column3],Tabela_Consulta_RDH[Column1],BR$3,Tabela_Consulta_RDH[Column2],$BE310)</f>
        <v>0</v>
      </c>
    </row>
    <row r="311" spans="35:70" x14ac:dyDescent="0.25">
      <c r="AI311" s="406"/>
      <c r="AN311" s="406"/>
      <c r="AP311">
        <v>308</v>
      </c>
      <c r="AR311">
        <f ca="1">SUMIFS(Tabela_Consulta_de_ACOMPH[Vaz_nat],Tabela_Consulta_de_ACOMPH[Data],AR$3,Tabela_Consulta_de_ACOMPH[Posto],$AP311)</f>
        <v>0</v>
      </c>
      <c r="AS311">
        <f ca="1">SUMIFS(Tabela_Consulta_de_ACOMPH[Vaz_nat],Tabela_Consulta_de_ACOMPH[Data],AS$3,Tabela_Consulta_de_ACOMPH[Posto],$AP311)</f>
        <v>0</v>
      </c>
      <c r="AT311">
        <f ca="1">SUMIFS(Tabela_Consulta_de_ACOMPH[Vaz_nat],Tabela_Consulta_de_ACOMPH[Data],AT$3,Tabela_Consulta_de_ACOMPH[Posto],$AP311)</f>
        <v>0</v>
      </c>
      <c r="AU311">
        <f ca="1">SUMIFS(Tabela_Consulta_de_ACOMPH[Vaz_nat],Tabela_Consulta_de_ACOMPH[Data],AU$3,Tabela_Consulta_de_ACOMPH[Posto],$AP311)</f>
        <v>0</v>
      </c>
      <c r="AV311">
        <f ca="1">SUMIFS(Tabela_Consulta_de_ACOMPH[Vaz_nat],Tabela_Consulta_de_ACOMPH[Data],AV$3,Tabela_Consulta_de_ACOMPH[Posto],$AP311)</f>
        <v>0</v>
      </c>
      <c r="AW311">
        <f ca="1">SUMIFS(Tabela_Consulta_de_ACOMPH[Vaz_nat],Tabela_Consulta_de_ACOMPH[Data],AW$3,Tabela_Consulta_de_ACOMPH[Posto],$AP311)</f>
        <v>0</v>
      </c>
      <c r="AX311">
        <f ca="1">SUMIFS(Tabela_Consulta_de_ACOMPH[Vaz_nat],Tabela_Consulta_de_ACOMPH[Data],AX$3,Tabela_Consulta_de_ACOMPH[Posto],$AP311)</f>
        <v>0</v>
      </c>
      <c r="AY311">
        <f ca="1">SUMIFS(Tabela_Consulta_de_ACOMPH[Vaz_nat],Tabela_Consulta_de_ACOMPH[Data],AY$3,Tabela_Consulta_de_ACOMPH[Posto],$AP311)</f>
        <v>0</v>
      </c>
      <c r="AZ311">
        <f ca="1">SUMIFS(Tabela_Consulta_de_ACOMPH[Vaz_nat],Tabela_Consulta_de_ACOMPH[Data],AZ$3,Tabela_Consulta_de_ACOMPH[Posto],$AP311)</f>
        <v>0</v>
      </c>
      <c r="BA311">
        <f ca="1">SUMIFS(Tabela_Consulta_de_ACOMPH[Vaz_nat],Tabela_Consulta_de_ACOMPH[Data],BA$3,Tabela_Consulta_de_ACOMPH[Posto],$AP311)</f>
        <v>0</v>
      </c>
      <c r="BB311">
        <f ca="1">SUMIFS(Tabela_Consulta_de_ACOMPH[Vaz_nat],Tabela_Consulta_de_ACOMPH[Data],BB$3,Tabela_Consulta_de_ACOMPH[Posto],$AP311)</f>
        <v>0</v>
      </c>
      <c r="BC311">
        <f ca="1">SUMIFS(Tabela_Consulta_de_ACOMPH[Vaz_nat],Tabela_Consulta_de_ACOMPH[Data],BC$3,Tabela_Consulta_de_ACOMPH[Posto],$AP311)</f>
        <v>0</v>
      </c>
      <c r="BE311">
        <v>308</v>
      </c>
      <c r="BG311">
        <f ca="1">SUMIFS(Tabela_Consulta_RDH[Column3],Tabela_Consulta_RDH[Column1],BG$3,Tabela_Consulta_RDH[Column2],$BE311)</f>
        <v>0</v>
      </c>
      <c r="BH311">
        <f ca="1">SUMIFS(Tabela_Consulta_RDH[Column3],Tabela_Consulta_RDH[Column1],BH$3,Tabela_Consulta_RDH[Column2],$BE311)</f>
        <v>0</v>
      </c>
      <c r="BI311">
        <f ca="1">SUMIFS(Tabela_Consulta_RDH[Column3],Tabela_Consulta_RDH[Column1],BI$3,Tabela_Consulta_RDH[Column2],$BE311)</f>
        <v>0</v>
      </c>
      <c r="BJ311">
        <f ca="1">SUMIFS(Tabela_Consulta_RDH[Column3],Tabela_Consulta_RDH[Column1],BJ$3,Tabela_Consulta_RDH[Column2],$BE311)</f>
        <v>0</v>
      </c>
      <c r="BK311">
        <f ca="1">SUMIFS(Tabela_Consulta_RDH[Column3],Tabela_Consulta_RDH[Column1],BK$3,Tabela_Consulta_RDH[Column2],$BE311)</f>
        <v>0</v>
      </c>
      <c r="BL311">
        <f ca="1">SUMIFS(Tabela_Consulta_RDH[Column3],Tabela_Consulta_RDH[Column1],BL$3,Tabela_Consulta_RDH[Column2],$BE311)</f>
        <v>0</v>
      </c>
      <c r="BM311">
        <f ca="1">SUMIFS(Tabela_Consulta_RDH[Column3],Tabela_Consulta_RDH[Column1],BM$3,Tabela_Consulta_RDH[Column2],$BE311)</f>
        <v>0</v>
      </c>
      <c r="BN311">
        <f ca="1">SUMIFS(Tabela_Consulta_RDH[Column3],Tabela_Consulta_RDH[Column1],BN$3,Tabela_Consulta_RDH[Column2],$BE311)</f>
        <v>0</v>
      </c>
      <c r="BO311">
        <f ca="1">SUMIFS(Tabela_Consulta_RDH[Column3],Tabela_Consulta_RDH[Column1],BO$3,Tabela_Consulta_RDH[Column2],$BE311)</f>
        <v>0</v>
      </c>
      <c r="BP311">
        <f ca="1">SUMIFS(Tabela_Consulta_RDH[Column3],Tabela_Consulta_RDH[Column1],BP$3,Tabela_Consulta_RDH[Column2],$BE311)</f>
        <v>0</v>
      </c>
      <c r="BQ311">
        <f ca="1">SUMIFS(Tabela_Consulta_RDH[Column3],Tabela_Consulta_RDH[Column1],BQ$3,Tabela_Consulta_RDH[Column2],$BE311)</f>
        <v>0</v>
      </c>
      <c r="BR311">
        <f ca="1">SUMIFS(Tabela_Consulta_RDH[Column3],Tabela_Consulta_RDH[Column1],BR$3,Tabela_Consulta_RDH[Column2],$BE311)</f>
        <v>0</v>
      </c>
    </row>
    <row r="312" spans="35:70" x14ac:dyDescent="0.25">
      <c r="AI312" s="406"/>
      <c r="AN312" s="406"/>
      <c r="AP312">
        <v>309</v>
      </c>
      <c r="AR312">
        <f ca="1">SUMIFS(Tabela_Consulta_de_ACOMPH[Vaz_nat],Tabela_Consulta_de_ACOMPH[Data],AR$3,Tabela_Consulta_de_ACOMPH[Posto],$AP312)</f>
        <v>0</v>
      </c>
      <c r="AS312">
        <f ca="1">SUMIFS(Tabela_Consulta_de_ACOMPH[Vaz_nat],Tabela_Consulta_de_ACOMPH[Data],AS$3,Tabela_Consulta_de_ACOMPH[Posto],$AP312)</f>
        <v>0</v>
      </c>
      <c r="AT312">
        <f ca="1">SUMIFS(Tabela_Consulta_de_ACOMPH[Vaz_nat],Tabela_Consulta_de_ACOMPH[Data],AT$3,Tabela_Consulta_de_ACOMPH[Posto],$AP312)</f>
        <v>0</v>
      </c>
      <c r="AU312">
        <f ca="1">SUMIFS(Tabela_Consulta_de_ACOMPH[Vaz_nat],Tabela_Consulta_de_ACOMPH[Data],AU$3,Tabela_Consulta_de_ACOMPH[Posto],$AP312)</f>
        <v>0</v>
      </c>
      <c r="AV312">
        <f ca="1">SUMIFS(Tabela_Consulta_de_ACOMPH[Vaz_nat],Tabela_Consulta_de_ACOMPH[Data],AV$3,Tabela_Consulta_de_ACOMPH[Posto],$AP312)</f>
        <v>0</v>
      </c>
      <c r="AW312">
        <f ca="1">SUMIFS(Tabela_Consulta_de_ACOMPH[Vaz_nat],Tabela_Consulta_de_ACOMPH[Data],AW$3,Tabela_Consulta_de_ACOMPH[Posto],$AP312)</f>
        <v>0</v>
      </c>
      <c r="AX312">
        <f ca="1">SUMIFS(Tabela_Consulta_de_ACOMPH[Vaz_nat],Tabela_Consulta_de_ACOMPH[Data],AX$3,Tabela_Consulta_de_ACOMPH[Posto],$AP312)</f>
        <v>0</v>
      </c>
      <c r="AY312">
        <f ca="1">SUMIFS(Tabela_Consulta_de_ACOMPH[Vaz_nat],Tabela_Consulta_de_ACOMPH[Data],AY$3,Tabela_Consulta_de_ACOMPH[Posto],$AP312)</f>
        <v>0</v>
      </c>
      <c r="AZ312">
        <f ca="1">SUMIFS(Tabela_Consulta_de_ACOMPH[Vaz_nat],Tabela_Consulta_de_ACOMPH[Data],AZ$3,Tabela_Consulta_de_ACOMPH[Posto],$AP312)</f>
        <v>0</v>
      </c>
      <c r="BA312">
        <f ca="1">SUMIFS(Tabela_Consulta_de_ACOMPH[Vaz_nat],Tabela_Consulta_de_ACOMPH[Data],BA$3,Tabela_Consulta_de_ACOMPH[Posto],$AP312)</f>
        <v>0</v>
      </c>
      <c r="BB312">
        <f ca="1">SUMIFS(Tabela_Consulta_de_ACOMPH[Vaz_nat],Tabela_Consulta_de_ACOMPH[Data],BB$3,Tabela_Consulta_de_ACOMPH[Posto],$AP312)</f>
        <v>0</v>
      </c>
      <c r="BC312">
        <f ca="1">SUMIFS(Tabela_Consulta_de_ACOMPH[Vaz_nat],Tabela_Consulta_de_ACOMPH[Data],BC$3,Tabela_Consulta_de_ACOMPH[Posto],$AP312)</f>
        <v>0</v>
      </c>
      <c r="BE312">
        <v>309</v>
      </c>
      <c r="BG312">
        <f ca="1">SUMIFS(Tabela_Consulta_RDH[Column3],Tabela_Consulta_RDH[Column1],BG$3,Tabela_Consulta_RDH[Column2],$BE312)</f>
        <v>0</v>
      </c>
      <c r="BH312">
        <f ca="1">SUMIFS(Tabela_Consulta_RDH[Column3],Tabela_Consulta_RDH[Column1],BH$3,Tabela_Consulta_RDH[Column2],$BE312)</f>
        <v>0</v>
      </c>
      <c r="BI312">
        <f ca="1">SUMIFS(Tabela_Consulta_RDH[Column3],Tabela_Consulta_RDH[Column1],BI$3,Tabela_Consulta_RDH[Column2],$BE312)</f>
        <v>0</v>
      </c>
      <c r="BJ312">
        <f ca="1">SUMIFS(Tabela_Consulta_RDH[Column3],Tabela_Consulta_RDH[Column1],BJ$3,Tabela_Consulta_RDH[Column2],$BE312)</f>
        <v>0</v>
      </c>
      <c r="BK312">
        <f ca="1">SUMIFS(Tabela_Consulta_RDH[Column3],Tabela_Consulta_RDH[Column1],BK$3,Tabela_Consulta_RDH[Column2],$BE312)</f>
        <v>0</v>
      </c>
      <c r="BL312">
        <f ca="1">SUMIFS(Tabela_Consulta_RDH[Column3],Tabela_Consulta_RDH[Column1],BL$3,Tabela_Consulta_RDH[Column2],$BE312)</f>
        <v>0</v>
      </c>
      <c r="BM312">
        <f ca="1">SUMIFS(Tabela_Consulta_RDH[Column3],Tabela_Consulta_RDH[Column1],BM$3,Tabela_Consulta_RDH[Column2],$BE312)</f>
        <v>0</v>
      </c>
      <c r="BN312">
        <f ca="1">SUMIFS(Tabela_Consulta_RDH[Column3],Tabela_Consulta_RDH[Column1],BN$3,Tabela_Consulta_RDH[Column2],$BE312)</f>
        <v>0</v>
      </c>
      <c r="BO312">
        <f ca="1">SUMIFS(Tabela_Consulta_RDH[Column3],Tabela_Consulta_RDH[Column1],BO$3,Tabela_Consulta_RDH[Column2],$BE312)</f>
        <v>0</v>
      </c>
      <c r="BP312">
        <f ca="1">SUMIFS(Tabela_Consulta_RDH[Column3],Tabela_Consulta_RDH[Column1],BP$3,Tabela_Consulta_RDH[Column2],$BE312)</f>
        <v>0</v>
      </c>
      <c r="BQ312">
        <f ca="1">SUMIFS(Tabela_Consulta_RDH[Column3],Tabela_Consulta_RDH[Column1],BQ$3,Tabela_Consulta_RDH[Column2],$BE312)</f>
        <v>0</v>
      </c>
      <c r="BR312">
        <f ca="1">SUMIFS(Tabela_Consulta_RDH[Column3],Tabela_Consulta_RDH[Column1],BR$3,Tabela_Consulta_RDH[Column2],$BE312)</f>
        <v>0</v>
      </c>
    </row>
    <row r="313" spans="35:70" x14ac:dyDescent="0.25">
      <c r="AI313" s="406"/>
      <c r="AN313" s="406"/>
      <c r="AP313">
        <v>310</v>
      </c>
      <c r="AR313">
        <f ca="1">SUMIFS(Tabela_Consulta_de_ACOMPH[Vaz_nat],Tabela_Consulta_de_ACOMPH[Data],AR$3,Tabela_Consulta_de_ACOMPH[Posto],$AP313)</f>
        <v>0</v>
      </c>
      <c r="AS313">
        <f ca="1">SUMIFS(Tabela_Consulta_de_ACOMPH[Vaz_nat],Tabela_Consulta_de_ACOMPH[Data],AS$3,Tabela_Consulta_de_ACOMPH[Posto],$AP313)</f>
        <v>0</v>
      </c>
      <c r="AT313">
        <f ca="1">SUMIFS(Tabela_Consulta_de_ACOMPH[Vaz_nat],Tabela_Consulta_de_ACOMPH[Data],AT$3,Tabela_Consulta_de_ACOMPH[Posto],$AP313)</f>
        <v>0</v>
      </c>
      <c r="AU313">
        <f ca="1">SUMIFS(Tabela_Consulta_de_ACOMPH[Vaz_nat],Tabela_Consulta_de_ACOMPH[Data],AU$3,Tabela_Consulta_de_ACOMPH[Posto],$AP313)</f>
        <v>0</v>
      </c>
      <c r="AV313">
        <f ca="1">SUMIFS(Tabela_Consulta_de_ACOMPH[Vaz_nat],Tabela_Consulta_de_ACOMPH[Data],AV$3,Tabela_Consulta_de_ACOMPH[Posto],$AP313)</f>
        <v>0</v>
      </c>
      <c r="AW313">
        <f ca="1">SUMIFS(Tabela_Consulta_de_ACOMPH[Vaz_nat],Tabela_Consulta_de_ACOMPH[Data],AW$3,Tabela_Consulta_de_ACOMPH[Posto],$AP313)</f>
        <v>0</v>
      </c>
      <c r="AX313">
        <f ca="1">SUMIFS(Tabela_Consulta_de_ACOMPH[Vaz_nat],Tabela_Consulta_de_ACOMPH[Data],AX$3,Tabela_Consulta_de_ACOMPH[Posto],$AP313)</f>
        <v>0</v>
      </c>
      <c r="AY313">
        <f ca="1">SUMIFS(Tabela_Consulta_de_ACOMPH[Vaz_nat],Tabela_Consulta_de_ACOMPH[Data],AY$3,Tabela_Consulta_de_ACOMPH[Posto],$AP313)</f>
        <v>0</v>
      </c>
      <c r="AZ313">
        <f ca="1">SUMIFS(Tabela_Consulta_de_ACOMPH[Vaz_nat],Tabela_Consulta_de_ACOMPH[Data],AZ$3,Tabela_Consulta_de_ACOMPH[Posto],$AP313)</f>
        <v>0</v>
      </c>
      <c r="BA313">
        <f ca="1">SUMIFS(Tabela_Consulta_de_ACOMPH[Vaz_nat],Tabela_Consulta_de_ACOMPH[Data],BA$3,Tabela_Consulta_de_ACOMPH[Posto],$AP313)</f>
        <v>0</v>
      </c>
      <c r="BB313">
        <f ca="1">SUMIFS(Tabela_Consulta_de_ACOMPH[Vaz_nat],Tabela_Consulta_de_ACOMPH[Data],BB$3,Tabela_Consulta_de_ACOMPH[Posto],$AP313)</f>
        <v>0</v>
      </c>
      <c r="BC313">
        <f ca="1">SUMIFS(Tabela_Consulta_de_ACOMPH[Vaz_nat],Tabela_Consulta_de_ACOMPH[Data],BC$3,Tabela_Consulta_de_ACOMPH[Posto],$AP313)</f>
        <v>0</v>
      </c>
      <c r="BE313">
        <v>310</v>
      </c>
      <c r="BG313">
        <f ca="1">SUMIFS(Tabela_Consulta_RDH[Column3],Tabela_Consulta_RDH[Column1],BG$3,Tabela_Consulta_RDH[Column2],$BE313)</f>
        <v>0</v>
      </c>
      <c r="BH313">
        <f ca="1">SUMIFS(Tabela_Consulta_RDH[Column3],Tabela_Consulta_RDH[Column1],BH$3,Tabela_Consulta_RDH[Column2],$BE313)</f>
        <v>0</v>
      </c>
      <c r="BI313">
        <f ca="1">SUMIFS(Tabela_Consulta_RDH[Column3],Tabela_Consulta_RDH[Column1],BI$3,Tabela_Consulta_RDH[Column2],$BE313)</f>
        <v>0</v>
      </c>
      <c r="BJ313">
        <f ca="1">SUMIFS(Tabela_Consulta_RDH[Column3],Tabela_Consulta_RDH[Column1],BJ$3,Tabela_Consulta_RDH[Column2],$BE313)</f>
        <v>0</v>
      </c>
      <c r="BK313">
        <f ca="1">SUMIFS(Tabela_Consulta_RDH[Column3],Tabela_Consulta_RDH[Column1],BK$3,Tabela_Consulta_RDH[Column2],$BE313)</f>
        <v>0</v>
      </c>
      <c r="BL313">
        <f ca="1">SUMIFS(Tabela_Consulta_RDH[Column3],Tabela_Consulta_RDH[Column1],BL$3,Tabela_Consulta_RDH[Column2],$BE313)</f>
        <v>0</v>
      </c>
      <c r="BM313">
        <f ca="1">SUMIFS(Tabela_Consulta_RDH[Column3],Tabela_Consulta_RDH[Column1],BM$3,Tabela_Consulta_RDH[Column2],$BE313)</f>
        <v>0</v>
      </c>
      <c r="BN313">
        <f ca="1">SUMIFS(Tabela_Consulta_RDH[Column3],Tabela_Consulta_RDH[Column1],BN$3,Tabela_Consulta_RDH[Column2],$BE313)</f>
        <v>0</v>
      </c>
      <c r="BO313">
        <f ca="1">SUMIFS(Tabela_Consulta_RDH[Column3],Tabela_Consulta_RDH[Column1],BO$3,Tabela_Consulta_RDH[Column2],$BE313)</f>
        <v>0</v>
      </c>
      <c r="BP313">
        <f ca="1">SUMIFS(Tabela_Consulta_RDH[Column3],Tabela_Consulta_RDH[Column1],BP$3,Tabela_Consulta_RDH[Column2],$BE313)</f>
        <v>0</v>
      </c>
      <c r="BQ313">
        <f ca="1">SUMIFS(Tabela_Consulta_RDH[Column3],Tabela_Consulta_RDH[Column1],BQ$3,Tabela_Consulta_RDH[Column2],$BE313)</f>
        <v>0</v>
      </c>
      <c r="BR313">
        <f ca="1">SUMIFS(Tabela_Consulta_RDH[Column3],Tabela_Consulta_RDH[Column1],BR$3,Tabela_Consulta_RDH[Column2],$BE313)</f>
        <v>0</v>
      </c>
    </row>
    <row r="314" spans="35:70" x14ac:dyDescent="0.25">
      <c r="AI314" s="406"/>
      <c r="AN314" s="406"/>
      <c r="AP314">
        <v>311</v>
      </c>
      <c r="AR314">
        <f ca="1">SUMIFS(Tabela_Consulta_de_ACOMPH[Vaz_nat],Tabela_Consulta_de_ACOMPH[Data],AR$3,Tabela_Consulta_de_ACOMPH[Posto],$AP314)</f>
        <v>0</v>
      </c>
      <c r="AS314">
        <f ca="1">SUMIFS(Tabela_Consulta_de_ACOMPH[Vaz_nat],Tabela_Consulta_de_ACOMPH[Data],AS$3,Tabela_Consulta_de_ACOMPH[Posto],$AP314)</f>
        <v>0</v>
      </c>
      <c r="AT314">
        <f ca="1">SUMIFS(Tabela_Consulta_de_ACOMPH[Vaz_nat],Tabela_Consulta_de_ACOMPH[Data],AT$3,Tabela_Consulta_de_ACOMPH[Posto],$AP314)</f>
        <v>0</v>
      </c>
      <c r="AU314">
        <f ca="1">SUMIFS(Tabela_Consulta_de_ACOMPH[Vaz_nat],Tabela_Consulta_de_ACOMPH[Data],AU$3,Tabela_Consulta_de_ACOMPH[Posto],$AP314)</f>
        <v>0</v>
      </c>
      <c r="AV314">
        <f ca="1">SUMIFS(Tabela_Consulta_de_ACOMPH[Vaz_nat],Tabela_Consulta_de_ACOMPH[Data],AV$3,Tabela_Consulta_de_ACOMPH[Posto],$AP314)</f>
        <v>0</v>
      </c>
      <c r="AW314">
        <f ca="1">SUMIFS(Tabela_Consulta_de_ACOMPH[Vaz_nat],Tabela_Consulta_de_ACOMPH[Data],AW$3,Tabela_Consulta_de_ACOMPH[Posto],$AP314)</f>
        <v>0</v>
      </c>
      <c r="AX314">
        <f ca="1">SUMIFS(Tabela_Consulta_de_ACOMPH[Vaz_nat],Tabela_Consulta_de_ACOMPH[Data],AX$3,Tabela_Consulta_de_ACOMPH[Posto],$AP314)</f>
        <v>0</v>
      </c>
      <c r="AY314">
        <f ca="1">SUMIFS(Tabela_Consulta_de_ACOMPH[Vaz_nat],Tabela_Consulta_de_ACOMPH[Data],AY$3,Tabela_Consulta_de_ACOMPH[Posto],$AP314)</f>
        <v>0</v>
      </c>
      <c r="AZ314">
        <f ca="1">SUMIFS(Tabela_Consulta_de_ACOMPH[Vaz_nat],Tabela_Consulta_de_ACOMPH[Data],AZ$3,Tabela_Consulta_de_ACOMPH[Posto],$AP314)</f>
        <v>0</v>
      </c>
      <c r="BA314">
        <f ca="1">SUMIFS(Tabela_Consulta_de_ACOMPH[Vaz_nat],Tabela_Consulta_de_ACOMPH[Data],BA$3,Tabela_Consulta_de_ACOMPH[Posto],$AP314)</f>
        <v>0</v>
      </c>
      <c r="BB314">
        <f ca="1">SUMIFS(Tabela_Consulta_de_ACOMPH[Vaz_nat],Tabela_Consulta_de_ACOMPH[Data],BB$3,Tabela_Consulta_de_ACOMPH[Posto],$AP314)</f>
        <v>0</v>
      </c>
      <c r="BC314">
        <f ca="1">SUMIFS(Tabela_Consulta_de_ACOMPH[Vaz_nat],Tabela_Consulta_de_ACOMPH[Data],BC$3,Tabela_Consulta_de_ACOMPH[Posto],$AP314)</f>
        <v>0</v>
      </c>
      <c r="BE314">
        <v>311</v>
      </c>
      <c r="BG314">
        <f ca="1">SUMIFS(Tabela_Consulta_RDH[Column3],Tabela_Consulta_RDH[Column1],BG$3,Tabela_Consulta_RDH[Column2],$BE314)</f>
        <v>0</v>
      </c>
      <c r="BH314">
        <f ca="1">SUMIFS(Tabela_Consulta_RDH[Column3],Tabela_Consulta_RDH[Column1],BH$3,Tabela_Consulta_RDH[Column2],$BE314)</f>
        <v>0</v>
      </c>
      <c r="BI314">
        <f ca="1">SUMIFS(Tabela_Consulta_RDH[Column3],Tabela_Consulta_RDH[Column1],BI$3,Tabela_Consulta_RDH[Column2],$BE314)</f>
        <v>0</v>
      </c>
      <c r="BJ314">
        <f ca="1">SUMIFS(Tabela_Consulta_RDH[Column3],Tabela_Consulta_RDH[Column1],BJ$3,Tabela_Consulta_RDH[Column2],$BE314)</f>
        <v>0</v>
      </c>
      <c r="BK314">
        <f ca="1">SUMIFS(Tabela_Consulta_RDH[Column3],Tabela_Consulta_RDH[Column1],BK$3,Tabela_Consulta_RDH[Column2],$BE314)</f>
        <v>0</v>
      </c>
      <c r="BL314">
        <f ca="1">SUMIFS(Tabela_Consulta_RDH[Column3],Tabela_Consulta_RDH[Column1],BL$3,Tabela_Consulta_RDH[Column2],$BE314)</f>
        <v>0</v>
      </c>
      <c r="BM314">
        <f ca="1">SUMIFS(Tabela_Consulta_RDH[Column3],Tabela_Consulta_RDH[Column1],BM$3,Tabela_Consulta_RDH[Column2],$BE314)</f>
        <v>0</v>
      </c>
      <c r="BN314">
        <f ca="1">SUMIFS(Tabela_Consulta_RDH[Column3],Tabela_Consulta_RDH[Column1],BN$3,Tabela_Consulta_RDH[Column2],$BE314)</f>
        <v>0</v>
      </c>
      <c r="BO314">
        <f ca="1">SUMIFS(Tabela_Consulta_RDH[Column3],Tabela_Consulta_RDH[Column1],BO$3,Tabela_Consulta_RDH[Column2],$BE314)</f>
        <v>0</v>
      </c>
      <c r="BP314">
        <f ca="1">SUMIFS(Tabela_Consulta_RDH[Column3],Tabela_Consulta_RDH[Column1],BP$3,Tabela_Consulta_RDH[Column2],$BE314)</f>
        <v>0</v>
      </c>
      <c r="BQ314">
        <f ca="1">SUMIFS(Tabela_Consulta_RDH[Column3],Tabela_Consulta_RDH[Column1],BQ$3,Tabela_Consulta_RDH[Column2],$BE314)</f>
        <v>0</v>
      </c>
      <c r="BR314">
        <f ca="1">SUMIFS(Tabela_Consulta_RDH[Column3],Tabela_Consulta_RDH[Column1],BR$3,Tabela_Consulta_RDH[Column2],$BE314)</f>
        <v>0</v>
      </c>
    </row>
    <row r="315" spans="35:70" x14ac:dyDescent="0.25">
      <c r="AI315" s="406"/>
      <c r="AN315" s="406"/>
      <c r="AP315">
        <v>312</v>
      </c>
      <c r="AR315">
        <f ca="1">SUMIFS(Tabela_Consulta_de_ACOMPH[Vaz_nat],Tabela_Consulta_de_ACOMPH[Data],AR$3,Tabela_Consulta_de_ACOMPH[Posto],$AP315)</f>
        <v>0</v>
      </c>
      <c r="AS315">
        <f ca="1">SUMIFS(Tabela_Consulta_de_ACOMPH[Vaz_nat],Tabela_Consulta_de_ACOMPH[Data],AS$3,Tabela_Consulta_de_ACOMPH[Posto],$AP315)</f>
        <v>0</v>
      </c>
      <c r="AT315">
        <f ca="1">SUMIFS(Tabela_Consulta_de_ACOMPH[Vaz_nat],Tabela_Consulta_de_ACOMPH[Data],AT$3,Tabela_Consulta_de_ACOMPH[Posto],$AP315)</f>
        <v>0</v>
      </c>
      <c r="AU315">
        <f ca="1">SUMIFS(Tabela_Consulta_de_ACOMPH[Vaz_nat],Tabela_Consulta_de_ACOMPH[Data],AU$3,Tabela_Consulta_de_ACOMPH[Posto],$AP315)</f>
        <v>0</v>
      </c>
      <c r="AV315">
        <f ca="1">SUMIFS(Tabela_Consulta_de_ACOMPH[Vaz_nat],Tabela_Consulta_de_ACOMPH[Data],AV$3,Tabela_Consulta_de_ACOMPH[Posto],$AP315)</f>
        <v>0</v>
      </c>
      <c r="AW315">
        <f ca="1">SUMIFS(Tabela_Consulta_de_ACOMPH[Vaz_nat],Tabela_Consulta_de_ACOMPH[Data],AW$3,Tabela_Consulta_de_ACOMPH[Posto],$AP315)</f>
        <v>0</v>
      </c>
      <c r="AX315">
        <f ca="1">SUMIFS(Tabela_Consulta_de_ACOMPH[Vaz_nat],Tabela_Consulta_de_ACOMPH[Data],AX$3,Tabela_Consulta_de_ACOMPH[Posto],$AP315)</f>
        <v>0</v>
      </c>
      <c r="AY315">
        <f ca="1">SUMIFS(Tabela_Consulta_de_ACOMPH[Vaz_nat],Tabela_Consulta_de_ACOMPH[Data],AY$3,Tabela_Consulta_de_ACOMPH[Posto],$AP315)</f>
        <v>0</v>
      </c>
      <c r="AZ315">
        <f ca="1">SUMIFS(Tabela_Consulta_de_ACOMPH[Vaz_nat],Tabela_Consulta_de_ACOMPH[Data],AZ$3,Tabela_Consulta_de_ACOMPH[Posto],$AP315)</f>
        <v>0</v>
      </c>
      <c r="BA315">
        <f ca="1">SUMIFS(Tabela_Consulta_de_ACOMPH[Vaz_nat],Tabela_Consulta_de_ACOMPH[Data],BA$3,Tabela_Consulta_de_ACOMPH[Posto],$AP315)</f>
        <v>0</v>
      </c>
      <c r="BB315">
        <f ca="1">SUMIFS(Tabela_Consulta_de_ACOMPH[Vaz_nat],Tabela_Consulta_de_ACOMPH[Data],BB$3,Tabela_Consulta_de_ACOMPH[Posto],$AP315)</f>
        <v>0</v>
      </c>
      <c r="BC315">
        <f ca="1">SUMIFS(Tabela_Consulta_de_ACOMPH[Vaz_nat],Tabela_Consulta_de_ACOMPH[Data],BC$3,Tabela_Consulta_de_ACOMPH[Posto],$AP315)</f>
        <v>0</v>
      </c>
      <c r="BE315">
        <v>312</v>
      </c>
      <c r="BG315">
        <f ca="1">SUMIFS(Tabela_Consulta_RDH[Column3],Tabela_Consulta_RDH[Column1],BG$3,Tabela_Consulta_RDH[Column2],$BE315)</f>
        <v>0</v>
      </c>
      <c r="BH315">
        <f ca="1">SUMIFS(Tabela_Consulta_RDH[Column3],Tabela_Consulta_RDH[Column1],BH$3,Tabela_Consulta_RDH[Column2],$BE315)</f>
        <v>0</v>
      </c>
      <c r="BI315">
        <f ca="1">SUMIFS(Tabela_Consulta_RDH[Column3],Tabela_Consulta_RDH[Column1],BI$3,Tabela_Consulta_RDH[Column2],$BE315)</f>
        <v>0</v>
      </c>
      <c r="BJ315">
        <f ca="1">SUMIFS(Tabela_Consulta_RDH[Column3],Tabela_Consulta_RDH[Column1],BJ$3,Tabela_Consulta_RDH[Column2],$BE315)</f>
        <v>0</v>
      </c>
      <c r="BK315">
        <f ca="1">SUMIFS(Tabela_Consulta_RDH[Column3],Tabela_Consulta_RDH[Column1],BK$3,Tabela_Consulta_RDH[Column2],$BE315)</f>
        <v>0</v>
      </c>
      <c r="BL315">
        <f ca="1">SUMIFS(Tabela_Consulta_RDH[Column3],Tabela_Consulta_RDH[Column1],BL$3,Tabela_Consulta_RDH[Column2],$BE315)</f>
        <v>0</v>
      </c>
      <c r="BM315">
        <f ca="1">SUMIFS(Tabela_Consulta_RDH[Column3],Tabela_Consulta_RDH[Column1],BM$3,Tabela_Consulta_RDH[Column2],$BE315)</f>
        <v>0</v>
      </c>
      <c r="BN315">
        <f ca="1">SUMIFS(Tabela_Consulta_RDH[Column3],Tabela_Consulta_RDH[Column1],BN$3,Tabela_Consulta_RDH[Column2],$BE315)</f>
        <v>0</v>
      </c>
      <c r="BO315">
        <f ca="1">SUMIFS(Tabela_Consulta_RDH[Column3],Tabela_Consulta_RDH[Column1],BO$3,Tabela_Consulta_RDH[Column2],$BE315)</f>
        <v>0</v>
      </c>
      <c r="BP315">
        <f ca="1">SUMIFS(Tabela_Consulta_RDH[Column3],Tabela_Consulta_RDH[Column1],BP$3,Tabela_Consulta_RDH[Column2],$BE315)</f>
        <v>0</v>
      </c>
      <c r="BQ315">
        <f ca="1">SUMIFS(Tabela_Consulta_RDH[Column3],Tabela_Consulta_RDH[Column1],BQ$3,Tabela_Consulta_RDH[Column2],$BE315)</f>
        <v>0</v>
      </c>
      <c r="BR315">
        <f ca="1">SUMIFS(Tabela_Consulta_RDH[Column3],Tabela_Consulta_RDH[Column1],BR$3,Tabela_Consulta_RDH[Column2],$BE315)</f>
        <v>0</v>
      </c>
    </row>
    <row r="316" spans="35:70" x14ac:dyDescent="0.25">
      <c r="AI316" s="406"/>
      <c r="AN316" s="406"/>
      <c r="AP316">
        <v>313</v>
      </c>
      <c r="AR316">
        <f ca="1">SUMIFS(Tabela_Consulta_de_ACOMPH[Vaz_nat],Tabela_Consulta_de_ACOMPH[Data],AR$3,Tabela_Consulta_de_ACOMPH[Posto],$AP316)</f>
        <v>0</v>
      </c>
      <c r="AS316">
        <f ca="1">SUMIFS(Tabela_Consulta_de_ACOMPH[Vaz_nat],Tabela_Consulta_de_ACOMPH[Data],AS$3,Tabela_Consulta_de_ACOMPH[Posto],$AP316)</f>
        <v>0</v>
      </c>
      <c r="AT316">
        <f ca="1">SUMIFS(Tabela_Consulta_de_ACOMPH[Vaz_nat],Tabela_Consulta_de_ACOMPH[Data],AT$3,Tabela_Consulta_de_ACOMPH[Posto],$AP316)</f>
        <v>0</v>
      </c>
      <c r="AU316">
        <f ca="1">SUMIFS(Tabela_Consulta_de_ACOMPH[Vaz_nat],Tabela_Consulta_de_ACOMPH[Data],AU$3,Tabela_Consulta_de_ACOMPH[Posto],$AP316)</f>
        <v>0</v>
      </c>
      <c r="AV316">
        <f ca="1">SUMIFS(Tabela_Consulta_de_ACOMPH[Vaz_nat],Tabela_Consulta_de_ACOMPH[Data],AV$3,Tabela_Consulta_de_ACOMPH[Posto],$AP316)</f>
        <v>0</v>
      </c>
      <c r="AW316">
        <f ca="1">SUMIFS(Tabela_Consulta_de_ACOMPH[Vaz_nat],Tabela_Consulta_de_ACOMPH[Data],AW$3,Tabela_Consulta_de_ACOMPH[Posto],$AP316)</f>
        <v>0</v>
      </c>
      <c r="AX316">
        <f ca="1">SUMIFS(Tabela_Consulta_de_ACOMPH[Vaz_nat],Tabela_Consulta_de_ACOMPH[Data],AX$3,Tabela_Consulta_de_ACOMPH[Posto],$AP316)</f>
        <v>0</v>
      </c>
      <c r="AY316">
        <f ca="1">SUMIFS(Tabela_Consulta_de_ACOMPH[Vaz_nat],Tabela_Consulta_de_ACOMPH[Data],AY$3,Tabela_Consulta_de_ACOMPH[Posto],$AP316)</f>
        <v>0</v>
      </c>
      <c r="AZ316">
        <f ca="1">SUMIFS(Tabela_Consulta_de_ACOMPH[Vaz_nat],Tabela_Consulta_de_ACOMPH[Data],AZ$3,Tabela_Consulta_de_ACOMPH[Posto],$AP316)</f>
        <v>0</v>
      </c>
      <c r="BA316">
        <f ca="1">SUMIFS(Tabela_Consulta_de_ACOMPH[Vaz_nat],Tabela_Consulta_de_ACOMPH[Data],BA$3,Tabela_Consulta_de_ACOMPH[Posto],$AP316)</f>
        <v>0</v>
      </c>
      <c r="BB316">
        <f ca="1">SUMIFS(Tabela_Consulta_de_ACOMPH[Vaz_nat],Tabela_Consulta_de_ACOMPH[Data],BB$3,Tabela_Consulta_de_ACOMPH[Posto],$AP316)</f>
        <v>0</v>
      </c>
      <c r="BC316">
        <f ca="1">SUMIFS(Tabela_Consulta_de_ACOMPH[Vaz_nat],Tabela_Consulta_de_ACOMPH[Data],BC$3,Tabela_Consulta_de_ACOMPH[Posto],$AP316)</f>
        <v>0</v>
      </c>
      <c r="BE316">
        <v>313</v>
      </c>
      <c r="BG316">
        <f ca="1">SUMIFS(Tabela_Consulta_RDH[Column3],Tabela_Consulta_RDH[Column1],BG$3,Tabela_Consulta_RDH[Column2],$BE316)</f>
        <v>0</v>
      </c>
      <c r="BH316">
        <f ca="1">SUMIFS(Tabela_Consulta_RDH[Column3],Tabela_Consulta_RDH[Column1],BH$3,Tabela_Consulta_RDH[Column2],$BE316)</f>
        <v>0</v>
      </c>
      <c r="BI316">
        <f ca="1">SUMIFS(Tabela_Consulta_RDH[Column3],Tabela_Consulta_RDH[Column1],BI$3,Tabela_Consulta_RDH[Column2],$BE316)</f>
        <v>0</v>
      </c>
      <c r="BJ316">
        <f ca="1">SUMIFS(Tabela_Consulta_RDH[Column3],Tabela_Consulta_RDH[Column1],BJ$3,Tabela_Consulta_RDH[Column2],$BE316)</f>
        <v>0</v>
      </c>
      <c r="BK316">
        <f ca="1">SUMIFS(Tabela_Consulta_RDH[Column3],Tabela_Consulta_RDH[Column1],BK$3,Tabela_Consulta_RDH[Column2],$BE316)</f>
        <v>0</v>
      </c>
      <c r="BL316">
        <f ca="1">SUMIFS(Tabela_Consulta_RDH[Column3],Tabela_Consulta_RDH[Column1],BL$3,Tabela_Consulta_RDH[Column2],$BE316)</f>
        <v>0</v>
      </c>
      <c r="BM316">
        <f ca="1">SUMIFS(Tabela_Consulta_RDH[Column3],Tabela_Consulta_RDH[Column1],BM$3,Tabela_Consulta_RDH[Column2],$BE316)</f>
        <v>0</v>
      </c>
      <c r="BN316">
        <f ca="1">SUMIFS(Tabela_Consulta_RDH[Column3],Tabela_Consulta_RDH[Column1],BN$3,Tabela_Consulta_RDH[Column2],$BE316)</f>
        <v>0</v>
      </c>
      <c r="BO316">
        <f ca="1">SUMIFS(Tabela_Consulta_RDH[Column3],Tabela_Consulta_RDH[Column1],BO$3,Tabela_Consulta_RDH[Column2],$BE316)</f>
        <v>0</v>
      </c>
      <c r="BP316">
        <f ca="1">SUMIFS(Tabela_Consulta_RDH[Column3],Tabela_Consulta_RDH[Column1],BP$3,Tabela_Consulta_RDH[Column2],$BE316)</f>
        <v>0</v>
      </c>
      <c r="BQ316">
        <f ca="1">SUMIFS(Tabela_Consulta_RDH[Column3],Tabela_Consulta_RDH[Column1],BQ$3,Tabela_Consulta_RDH[Column2],$BE316)</f>
        <v>0</v>
      </c>
      <c r="BR316">
        <f ca="1">SUMIFS(Tabela_Consulta_RDH[Column3],Tabela_Consulta_RDH[Column1],BR$3,Tabela_Consulta_RDH[Column2],$BE316)</f>
        <v>0</v>
      </c>
    </row>
    <row r="317" spans="35:70" x14ac:dyDescent="0.25">
      <c r="AI317" s="406"/>
      <c r="AN317" s="406"/>
      <c r="AP317">
        <v>314</v>
      </c>
      <c r="AR317">
        <f ca="1">SUMIFS(Tabela_Consulta_de_ACOMPH[Vaz_nat],Tabela_Consulta_de_ACOMPH[Data],AR$3,Tabela_Consulta_de_ACOMPH[Posto],$AP317)</f>
        <v>0</v>
      </c>
      <c r="AS317">
        <f ca="1">SUMIFS(Tabela_Consulta_de_ACOMPH[Vaz_nat],Tabela_Consulta_de_ACOMPH[Data],AS$3,Tabela_Consulta_de_ACOMPH[Posto],$AP317)</f>
        <v>0</v>
      </c>
      <c r="AT317">
        <f ca="1">SUMIFS(Tabela_Consulta_de_ACOMPH[Vaz_nat],Tabela_Consulta_de_ACOMPH[Data],AT$3,Tabela_Consulta_de_ACOMPH[Posto],$AP317)</f>
        <v>0</v>
      </c>
      <c r="AU317">
        <f ca="1">SUMIFS(Tabela_Consulta_de_ACOMPH[Vaz_nat],Tabela_Consulta_de_ACOMPH[Data],AU$3,Tabela_Consulta_de_ACOMPH[Posto],$AP317)</f>
        <v>0</v>
      </c>
      <c r="AV317">
        <f ca="1">SUMIFS(Tabela_Consulta_de_ACOMPH[Vaz_nat],Tabela_Consulta_de_ACOMPH[Data],AV$3,Tabela_Consulta_de_ACOMPH[Posto],$AP317)</f>
        <v>0</v>
      </c>
      <c r="AW317">
        <f ca="1">SUMIFS(Tabela_Consulta_de_ACOMPH[Vaz_nat],Tabela_Consulta_de_ACOMPH[Data],AW$3,Tabela_Consulta_de_ACOMPH[Posto],$AP317)</f>
        <v>0</v>
      </c>
      <c r="AX317">
        <f ca="1">SUMIFS(Tabela_Consulta_de_ACOMPH[Vaz_nat],Tabela_Consulta_de_ACOMPH[Data],AX$3,Tabela_Consulta_de_ACOMPH[Posto],$AP317)</f>
        <v>0</v>
      </c>
      <c r="AY317">
        <f ca="1">SUMIFS(Tabela_Consulta_de_ACOMPH[Vaz_nat],Tabela_Consulta_de_ACOMPH[Data],AY$3,Tabela_Consulta_de_ACOMPH[Posto],$AP317)</f>
        <v>0</v>
      </c>
      <c r="AZ317">
        <f ca="1">SUMIFS(Tabela_Consulta_de_ACOMPH[Vaz_nat],Tabela_Consulta_de_ACOMPH[Data],AZ$3,Tabela_Consulta_de_ACOMPH[Posto],$AP317)</f>
        <v>0</v>
      </c>
      <c r="BA317">
        <f ca="1">SUMIFS(Tabela_Consulta_de_ACOMPH[Vaz_nat],Tabela_Consulta_de_ACOMPH[Data],BA$3,Tabela_Consulta_de_ACOMPH[Posto],$AP317)</f>
        <v>0</v>
      </c>
      <c r="BB317">
        <f ca="1">SUMIFS(Tabela_Consulta_de_ACOMPH[Vaz_nat],Tabela_Consulta_de_ACOMPH[Data],BB$3,Tabela_Consulta_de_ACOMPH[Posto],$AP317)</f>
        <v>0</v>
      </c>
      <c r="BC317">
        <f ca="1">SUMIFS(Tabela_Consulta_de_ACOMPH[Vaz_nat],Tabela_Consulta_de_ACOMPH[Data],BC$3,Tabela_Consulta_de_ACOMPH[Posto],$AP317)</f>
        <v>0</v>
      </c>
      <c r="BE317">
        <v>314</v>
      </c>
      <c r="BG317">
        <f ca="1">SUMIFS(Tabela_Consulta_RDH[Column3],Tabela_Consulta_RDH[Column1],BG$3,Tabela_Consulta_RDH[Column2],$BE317)</f>
        <v>0</v>
      </c>
      <c r="BH317">
        <f ca="1">SUMIFS(Tabela_Consulta_RDH[Column3],Tabela_Consulta_RDH[Column1],BH$3,Tabela_Consulta_RDH[Column2],$BE317)</f>
        <v>0</v>
      </c>
      <c r="BI317">
        <f ca="1">SUMIFS(Tabela_Consulta_RDH[Column3],Tabela_Consulta_RDH[Column1],BI$3,Tabela_Consulta_RDH[Column2],$BE317)</f>
        <v>0</v>
      </c>
      <c r="BJ317">
        <f ca="1">SUMIFS(Tabela_Consulta_RDH[Column3],Tabela_Consulta_RDH[Column1],BJ$3,Tabela_Consulta_RDH[Column2],$BE317)</f>
        <v>0</v>
      </c>
      <c r="BK317">
        <f ca="1">SUMIFS(Tabela_Consulta_RDH[Column3],Tabela_Consulta_RDH[Column1],BK$3,Tabela_Consulta_RDH[Column2],$BE317)</f>
        <v>0</v>
      </c>
      <c r="BL317">
        <f ca="1">SUMIFS(Tabela_Consulta_RDH[Column3],Tabela_Consulta_RDH[Column1],BL$3,Tabela_Consulta_RDH[Column2],$BE317)</f>
        <v>0</v>
      </c>
      <c r="BM317">
        <f ca="1">SUMIFS(Tabela_Consulta_RDH[Column3],Tabela_Consulta_RDH[Column1],BM$3,Tabela_Consulta_RDH[Column2],$BE317)</f>
        <v>0</v>
      </c>
      <c r="BN317">
        <f ca="1">SUMIFS(Tabela_Consulta_RDH[Column3],Tabela_Consulta_RDH[Column1],BN$3,Tabela_Consulta_RDH[Column2],$BE317)</f>
        <v>0</v>
      </c>
      <c r="BO317">
        <f ca="1">SUMIFS(Tabela_Consulta_RDH[Column3],Tabela_Consulta_RDH[Column1],BO$3,Tabela_Consulta_RDH[Column2],$BE317)</f>
        <v>0</v>
      </c>
      <c r="BP317">
        <f ca="1">SUMIFS(Tabela_Consulta_RDH[Column3],Tabela_Consulta_RDH[Column1],BP$3,Tabela_Consulta_RDH[Column2],$BE317)</f>
        <v>0</v>
      </c>
      <c r="BQ317">
        <f ca="1">SUMIFS(Tabela_Consulta_RDH[Column3],Tabela_Consulta_RDH[Column1],BQ$3,Tabela_Consulta_RDH[Column2],$BE317)</f>
        <v>0</v>
      </c>
      <c r="BR317">
        <f ca="1">SUMIFS(Tabela_Consulta_RDH[Column3],Tabela_Consulta_RDH[Column1],BR$3,Tabela_Consulta_RDH[Column2],$BE317)</f>
        <v>0</v>
      </c>
    </row>
    <row r="318" spans="35:70" x14ac:dyDescent="0.25">
      <c r="AI318" s="406"/>
      <c r="AN318" s="406"/>
      <c r="AP318">
        <v>315</v>
      </c>
      <c r="AR318">
        <f ca="1">SUMIFS(Tabela_Consulta_de_ACOMPH[Vaz_nat],Tabela_Consulta_de_ACOMPH[Data],AR$3,Tabela_Consulta_de_ACOMPH[Posto],$AP318)</f>
        <v>0</v>
      </c>
      <c r="AS318">
        <f ca="1">SUMIFS(Tabela_Consulta_de_ACOMPH[Vaz_nat],Tabela_Consulta_de_ACOMPH[Data],AS$3,Tabela_Consulta_de_ACOMPH[Posto],$AP318)</f>
        <v>0</v>
      </c>
      <c r="AT318">
        <f ca="1">SUMIFS(Tabela_Consulta_de_ACOMPH[Vaz_nat],Tabela_Consulta_de_ACOMPH[Data],AT$3,Tabela_Consulta_de_ACOMPH[Posto],$AP318)</f>
        <v>0</v>
      </c>
      <c r="AU318">
        <f ca="1">SUMIFS(Tabela_Consulta_de_ACOMPH[Vaz_nat],Tabela_Consulta_de_ACOMPH[Data],AU$3,Tabela_Consulta_de_ACOMPH[Posto],$AP318)</f>
        <v>0</v>
      </c>
      <c r="AV318">
        <f ca="1">SUMIFS(Tabela_Consulta_de_ACOMPH[Vaz_nat],Tabela_Consulta_de_ACOMPH[Data],AV$3,Tabela_Consulta_de_ACOMPH[Posto],$AP318)</f>
        <v>0</v>
      </c>
      <c r="AW318">
        <f ca="1">SUMIFS(Tabela_Consulta_de_ACOMPH[Vaz_nat],Tabela_Consulta_de_ACOMPH[Data],AW$3,Tabela_Consulta_de_ACOMPH[Posto],$AP318)</f>
        <v>0</v>
      </c>
      <c r="AX318">
        <f ca="1">SUMIFS(Tabela_Consulta_de_ACOMPH[Vaz_nat],Tabela_Consulta_de_ACOMPH[Data],AX$3,Tabela_Consulta_de_ACOMPH[Posto],$AP318)</f>
        <v>0</v>
      </c>
      <c r="AY318">
        <f ca="1">SUMIFS(Tabela_Consulta_de_ACOMPH[Vaz_nat],Tabela_Consulta_de_ACOMPH[Data],AY$3,Tabela_Consulta_de_ACOMPH[Posto],$AP318)</f>
        <v>0</v>
      </c>
      <c r="AZ318">
        <f ca="1">SUMIFS(Tabela_Consulta_de_ACOMPH[Vaz_nat],Tabela_Consulta_de_ACOMPH[Data],AZ$3,Tabela_Consulta_de_ACOMPH[Posto],$AP318)</f>
        <v>0</v>
      </c>
      <c r="BA318">
        <f ca="1">SUMIFS(Tabela_Consulta_de_ACOMPH[Vaz_nat],Tabela_Consulta_de_ACOMPH[Data],BA$3,Tabela_Consulta_de_ACOMPH[Posto],$AP318)</f>
        <v>0</v>
      </c>
      <c r="BB318">
        <f ca="1">SUMIFS(Tabela_Consulta_de_ACOMPH[Vaz_nat],Tabela_Consulta_de_ACOMPH[Data],BB$3,Tabela_Consulta_de_ACOMPH[Posto],$AP318)</f>
        <v>0</v>
      </c>
      <c r="BC318">
        <f ca="1">SUMIFS(Tabela_Consulta_de_ACOMPH[Vaz_nat],Tabela_Consulta_de_ACOMPH[Data],BC$3,Tabela_Consulta_de_ACOMPH[Posto],$AP318)</f>
        <v>0</v>
      </c>
      <c r="BE318">
        <v>315</v>
      </c>
      <c r="BG318">
        <f ca="1">SUMIFS(Tabela_Consulta_RDH[Column3],Tabela_Consulta_RDH[Column1],BG$3,Tabela_Consulta_RDH[Column2],$BE318)</f>
        <v>0</v>
      </c>
      <c r="BH318">
        <f ca="1">SUMIFS(Tabela_Consulta_RDH[Column3],Tabela_Consulta_RDH[Column1],BH$3,Tabela_Consulta_RDH[Column2],$BE318)</f>
        <v>0</v>
      </c>
      <c r="BI318">
        <f ca="1">SUMIFS(Tabela_Consulta_RDH[Column3],Tabela_Consulta_RDH[Column1],BI$3,Tabela_Consulta_RDH[Column2],$BE318)</f>
        <v>0</v>
      </c>
      <c r="BJ318">
        <f ca="1">SUMIFS(Tabela_Consulta_RDH[Column3],Tabela_Consulta_RDH[Column1],BJ$3,Tabela_Consulta_RDH[Column2],$BE318)</f>
        <v>0</v>
      </c>
      <c r="BK318">
        <f ca="1">SUMIFS(Tabela_Consulta_RDH[Column3],Tabela_Consulta_RDH[Column1],BK$3,Tabela_Consulta_RDH[Column2],$BE318)</f>
        <v>0</v>
      </c>
      <c r="BL318">
        <f ca="1">SUMIFS(Tabela_Consulta_RDH[Column3],Tabela_Consulta_RDH[Column1],BL$3,Tabela_Consulta_RDH[Column2],$BE318)</f>
        <v>0</v>
      </c>
      <c r="BM318">
        <f ca="1">SUMIFS(Tabela_Consulta_RDH[Column3],Tabela_Consulta_RDH[Column1],BM$3,Tabela_Consulta_RDH[Column2],$BE318)</f>
        <v>0</v>
      </c>
      <c r="BN318">
        <f ca="1">SUMIFS(Tabela_Consulta_RDH[Column3],Tabela_Consulta_RDH[Column1],BN$3,Tabela_Consulta_RDH[Column2],$BE318)</f>
        <v>0</v>
      </c>
      <c r="BO318">
        <f ca="1">SUMIFS(Tabela_Consulta_RDH[Column3],Tabela_Consulta_RDH[Column1],BO$3,Tabela_Consulta_RDH[Column2],$BE318)</f>
        <v>0</v>
      </c>
      <c r="BP318">
        <f ca="1">SUMIFS(Tabela_Consulta_RDH[Column3],Tabela_Consulta_RDH[Column1],BP$3,Tabela_Consulta_RDH[Column2],$BE318)</f>
        <v>0</v>
      </c>
      <c r="BQ318">
        <f ca="1">SUMIFS(Tabela_Consulta_RDH[Column3],Tabela_Consulta_RDH[Column1],BQ$3,Tabela_Consulta_RDH[Column2],$BE318)</f>
        <v>0</v>
      </c>
      <c r="BR318">
        <f ca="1">SUMIFS(Tabela_Consulta_RDH[Column3],Tabela_Consulta_RDH[Column1],BR$3,Tabela_Consulta_RDH[Column2],$BE318)</f>
        <v>0</v>
      </c>
    </row>
    <row r="319" spans="35:70" x14ac:dyDescent="0.25">
      <c r="AI319" s="406"/>
      <c r="AN319" s="406"/>
      <c r="AP319">
        <v>316</v>
      </c>
      <c r="AR319">
        <f ca="1">SUMIFS(Tabela_Consulta_de_ACOMPH[Vaz_nat],Tabela_Consulta_de_ACOMPH[Data],AR$3,Tabela_Consulta_de_ACOMPH[Posto],$AP319)</f>
        <v>0</v>
      </c>
      <c r="AS319">
        <f ca="1">SUMIFS(Tabela_Consulta_de_ACOMPH[Vaz_nat],Tabela_Consulta_de_ACOMPH[Data],AS$3,Tabela_Consulta_de_ACOMPH[Posto],$AP319)</f>
        <v>0</v>
      </c>
      <c r="AT319">
        <f ca="1">SUMIFS(Tabela_Consulta_de_ACOMPH[Vaz_nat],Tabela_Consulta_de_ACOMPH[Data],AT$3,Tabela_Consulta_de_ACOMPH[Posto],$AP319)</f>
        <v>0</v>
      </c>
      <c r="AU319">
        <f ca="1">SUMIFS(Tabela_Consulta_de_ACOMPH[Vaz_nat],Tabela_Consulta_de_ACOMPH[Data],AU$3,Tabela_Consulta_de_ACOMPH[Posto],$AP319)</f>
        <v>0</v>
      </c>
      <c r="AV319">
        <f ca="1">SUMIFS(Tabela_Consulta_de_ACOMPH[Vaz_nat],Tabela_Consulta_de_ACOMPH[Data],AV$3,Tabela_Consulta_de_ACOMPH[Posto],$AP319)</f>
        <v>0</v>
      </c>
      <c r="AW319">
        <f ca="1">SUMIFS(Tabela_Consulta_de_ACOMPH[Vaz_nat],Tabela_Consulta_de_ACOMPH[Data],AW$3,Tabela_Consulta_de_ACOMPH[Posto],$AP319)</f>
        <v>0</v>
      </c>
      <c r="AX319">
        <f ca="1">SUMIFS(Tabela_Consulta_de_ACOMPH[Vaz_nat],Tabela_Consulta_de_ACOMPH[Data],AX$3,Tabela_Consulta_de_ACOMPH[Posto],$AP319)</f>
        <v>0</v>
      </c>
      <c r="AY319">
        <f ca="1">SUMIFS(Tabela_Consulta_de_ACOMPH[Vaz_nat],Tabela_Consulta_de_ACOMPH[Data],AY$3,Tabela_Consulta_de_ACOMPH[Posto],$AP319)</f>
        <v>0</v>
      </c>
      <c r="AZ319">
        <f ca="1">SUMIFS(Tabela_Consulta_de_ACOMPH[Vaz_nat],Tabela_Consulta_de_ACOMPH[Data],AZ$3,Tabela_Consulta_de_ACOMPH[Posto],$AP319)</f>
        <v>0</v>
      </c>
      <c r="BA319">
        <f ca="1">SUMIFS(Tabela_Consulta_de_ACOMPH[Vaz_nat],Tabela_Consulta_de_ACOMPH[Data],BA$3,Tabela_Consulta_de_ACOMPH[Posto],$AP319)</f>
        <v>0</v>
      </c>
      <c r="BB319">
        <f ca="1">SUMIFS(Tabela_Consulta_de_ACOMPH[Vaz_nat],Tabela_Consulta_de_ACOMPH[Data],BB$3,Tabela_Consulta_de_ACOMPH[Posto],$AP319)</f>
        <v>0</v>
      </c>
      <c r="BC319">
        <f ca="1">SUMIFS(Tabela_Consulta_de_ACOMPH[Vaz_nat],Tabela_Consulta_de_ACOMPH[Data],BC$3,Tabela_Consulta_de_ACOMPH[Posto],$AP319)</f>
        <v>0</v>
      </c>
      <c r="BE319">
        <v>316</v>
      </c>
      <c r="BG319">
        <f ca="1">SUMIFS(Tabela_Consulta_RDH[Column3],Tabela_Consulta_RDH[Column1],BG$3,Tabela_Consulta_RDH[Column2],$BE319)</f>
        <v>0</v>
      </c>
      <c r="BH319">
        <f ca="1">SUMIFS(Tabela_Consulta_RDH[Column3],Tabela_Consulta_RDH[Column1],BH$3,Tabela_Consulta_RDH[Column2],$BE319)</f>
        <v>0</v>
      </c>
      <c r="BI319">
        <f ca="1">SUMIFS(Tabela_Consulta_RDH[Column3],Tabela_Consulta_RDH[Column1],BI$3,Tabela_Consulta_RDH[Column2],$BE319)</f>
        <v>0</v>
      </c>
      <c r="BJ319">
        <f ca="1">SUMIFS(Tabela_Consulta_RDH[Column3],Tabela_Consulta_RDH[Column1],BJ$3,Tabela_Consulta_RDH[Column2],$BE319)</f>
        <v>0</v>
      </c>
      <c r="BK319">
        <f ca="1">SUMIFS(Tabela_Consulta_RDH[Column3],Tabela_Consulta_RDH[Column1],BK$3,Tabela_Consulta_RDH[Column2],$BE319)</f>
        <v>0</v>
      </c>
      <c r="BL319">
        <f ca="1">SUMIFS(Tabela_Consulta_RDH[Column3],Tabela_Consulta_RDH[Column1],BL$3,Tabela_Consulta_RDH[Column2],$BE319)</f>
        <v>0</v>
      </c>
      <c r="BM319">
        <f ca="1">SUMIFS(Tabela_Consulta_RDH[Column3],Tabela_Consulta_RDH[Column1],BM$3,Tabela_Consulta_RDH[Column2],$BE319)</f>
        <v>0</v>
      </c>
      <c r="BN319">
        <f ca="1">SUMIFS(Tabela_Consulta_RDH[Column3],Tabela_Consulta_RDH[Column1],BN$3,Tabela_Consulta_RDH[Column2],$BE319)</f>
        <v>0</v>
      </c>
      <c r="BO319">
        <f ca="1">SUMIFS(Tabela_Consulta_RDH[Column3],Tabela_Consulta_RDH[Column1],BO$3,Tabela_Consulta_RDH[Column2],$BE319)</f>
        <v>0</v>
      </c>
      <c r="BP319">
        <f ca="1">SUMIFS(Tabela_Consulta_RDH[Column3],Tabela_Consulta_RDH[Column1],BP$3,Tabela_Consulta_RDH[Column2],$BE319)</f>
        <v>0</v>
      </c>
      <c r="BQ319">
        <f ca="1">SUMIFS(Tabela_Consulta_RDH[Column3],Tabela_Consulta_RDH[Column1],BQ$3,Tabela_Consulta_RDH[Column2],$BE319)</f>
        <v>0</v>
      </c>
      <c r="BR319">
        <f ca="1">SUMIFS(Tabela_Consulta_RDH[Column3],Tabela_Consulta_RDH[Column1],BR$3,Tabela_Consulta_RDH[Column2],$BE319)</f>
        <v>0</v>
      </c>
    </row>
    <row r="320" spans="35:70" x14ac:dyDescent="0.25">
      <c r="AI320" s="406"/>
      <c r="AN320" s="406"/>
      <c r="AP320">
        <v>317</v>
      </c>
      <c r="AR320">
        <f ca="1">SUMIFS(Tabela_Consulta_de_ACOMPH[Vaz_nat],Tabela_Consulta_de_ACOMPH[Data],AR$3,Tabela_Consulta_de_ACOMPH[Posto],$AP320)</f>
        <v>0</v>
      </c>
      <c r="AS320">
        <f ca="1">SUMIFS(Tabela_Consulta_de_ACOMPH[Vaz_nat],Tabela_Consulta_de_ACOMPH[Data],AS$3,Tabela_Consulta_de_ACOMPH[Posto],$AP320)</f>
        <v>0</v>
      </c>
      <c r="AT320">
        <f ca="1">SUMIFS(Tabela_Consulta_de_ACOMPH[Vaz_nat],Tabela_Consulta_de_ACOMPH[Data],AT$3,Tabela_Consulta_de_ACOMPH[Posto],$AP320)</f>
        <v>0</v>
      </c>
      <c r="AU320">
        <f ca="1">SUMIFS(Tabela_Consulta_de_ACOMPH[Vaz_nat],Tabela_Consulta_de_ACOMPH[Data],AU$3,Tabela_Consulta_de_ACOMPH[Posto],$AP320)</f>
        <v>0</v>
      </c>
      <c r="AV320">
        <f ca="1">SUMIFS(Tabela_Consulta_de_ACOMPH[Vaz_nat],Tabela_Consulta_de_ACOMPH[Data],AV$3,Tabela_Consulta_de_ACOMPH[Posto],$AP320)</f>
        <v>0</v>
      </c>
      <c r="AW320">
        <f ca="1">SUMIFS(Tabela_Consulta_de_ACOMPH[Vaz_nat],Tabela_Consulta_de_ACOMPH[Data],AW$3,Tabela_Consulta_de_ACOMPH[Posto],$AP320)</f>
        <v>0</v>
      </c>
      <c r="AX320">
        <f ca="1">SUMIFS(Tabela_Consulta_de_ACOMPH[Vaz_nat],Tabela_Consulta_de_ACOMPH[Data],AX$3,Tabela_Consulta_de_ACOMPH[Posto],$AP320)</f>
        <v>0</v>
      </c>
      <c r="AY320">
        <f ca="1">SUMIFS(Tabela_Consulta_de_ACOMPH[Vaz_nat],Tabela_Consulta_de_ACOMPH[Data],AY$3,Tabela_Consulta_de_ACOMPH[Posto],$AP320)</f>
        <v>0</v>
      </c>
      <c r="AZ320">
        <f ca="1">SUMIFS(Tabela_Consulta_de_ACOMPH[Vaz_nat],Tabela_Consulta_de_ACOMPH[Data],AZ$3,Tabela_Consulta_de_ACOMPH[Posto],$AP320)</f>
        <v>0</v>
      </c>
      <c r="BA320">
        <f ca="1">SUMIFS(Tabela_Consulta_de_ACOMPH[Vaz_nat],Tabela_Consulta_de_ACOMPH[Data],BA$3,Tabela_Consulta_de_ACOMPH[Posto],$AP320)</f>
        <v>0</v>
      </c>
      <c r="BB320">
        <f ca="1">SUMIFS(Tabela_Consulta_de_ACOMPH[Vaz_nat],Tabela_Consulta_de_ACOMPH[Data],BB$3,Tabela_Consulta_de_ACOMPH[Posto],$AP320)</f>
        <v>0</v>
      </c>
      <c r="BC320">
        <f ca="1">SUMIFS(Tabela_Consulta_de_ACOMPH[Vaz_nat],Tabela_Consulta_de_ACOMPH[Data],BC$3,Tabela_Consulta_de_ACOMPH[Posto],$AP320)</f>
        <v>0</v>
      </c>
      <c r="BE320">
        <v>317</v>
      </c>
      <c r="BG320">
        <f ca="1">SUMIFS(Tabela_Consulta_RDH[Column3],Tabela_Consulta_RDH[Column1],BG$3,Tabela_Consulta_RDH[Column2],$BE320)</f>
        <v>0</v>
      </c>
      <c r="BH320">
        <f ca="1">SUMIFS(Tabela_Consulta_RDH[Column3],Tabela_Consulta_RDH[Column1],BH$3,Tabela_Consulta_RDH[Column2],$BE320)</f>
        <v>0</v>
      </c>
      <c r="BI320">
        <f ca="1">SUMIFS(Tabela_Consulta_RDH[Column3],Tabela_Consulta_RDH[Column1],BI$3,Tabela_Consulta_RDH[Column2],$BE320)</f>
        <v>0</v>
      </c>
      <c r="BJ320">
        <f ca="1">SUMIFS(Tabela_Consulta_RDH[Column3],Tabela_Consulta_RDH[Column1],BJ$3,Tabela_Consulta_RDH[Column2],$BE320)</f>
        <v>0</v>
      </c>
      <c r="BK320">
        <f ca="1">SUMIFS(Tabela_Consulta_RDH[Column3],Tabela_Consulta_RDH[Column1],BK$3,Tabela_Consulta_RDH[Column2],$BE320)</f>
        <v>0</v>
      </c>
      <c r="BL320">
        <f ca="1">SUMIFS(Tabela_Consulta_RDH[Column3],Tabela_Consulta_RDH[Column1],BL$3,Tabela_Consulta_RDH[Column2],$BE320)</f>
        <v>0</v>
      </c>
      <c r="BM320">
        <f ca="1">SUMIFS(Tabela_Consulta_RDH[Column3],Tabela_Consulta_RDH[Column1],BM$3,Tabela_Consulta_RDH[Column2],$BE320)</f>
        <v>0</v>
      </c>
      <c r="BN320">
        <f ca="1">SUMIFS(Tabela_Consulta_RDH[Column3],Tabela_Consulta_RDH[Column1],BN$3,Tabela_Consulta_RDH[Column2],$BE320)</f>
        <v>0</v>
      </c>
      <c r="BO320">
        <f ca="1">SUMIFS(Tabela_Consulta_RDH[Column3],Tabela_Consulta_RDH[Column1],BO$3,Tabela_Consulta_RDH[Column2],$BE320)</f>
        <v>0</v>
      </c>
      <c r="BP320">
        <f ca="1">SUMIFS(Tabela_Consulta_RDH[Column3],Tabela_Consulta_RDH[Column1],BP$3,Tabela_Consulta_RDH[Column2],$BE320)</f>
        <v>0</v>
      </c>
      <c r="BQ320">
        <f ca="1">SUMIFS(Tabela_Consulta_RDH[Column3],Tabela_Consulta_RDH[Column1],BQ$3,Tabela_Consulta_RDH[Column2],$BE320)</f>
        <v>0</v>
      </c>
      <c r="BR320">
        <f ca="1">SUMIFS(Tabela_Consulta_RDH[Column3],Tabela_Consulta_RDH[Column1],BR$3,Tabela_Consulta_RDH[Column2],$BE320)</f>
        <v>0</v>
      </c>
    </row>
    <row r="321" spans="35:70" x14ac:dyDescent="0.25">
      <c r="AI321" s="406"/>
      <c r="AN321" s="406"/>
      <c r="AP321">
        <v>318</v>
      </c>
      <c r="AR321">
        <f ca="1">SUMIFS(Tabela_Consulta_de_ACOMPH[Vaz_nat],Tabela_Consulta_de_ACOMPH[Data],AR$3,Tabela_Consulta_de_ACOMPH[Posto],$AP321)</f>
        <v>0</v>
      </c>
      <c r="AS321">
        <f ca="1">SUMIFS(Tabela_Consulta_de_ACOMPH[Vaz_nat],Tabela_Consulta_de_ACOMPH[Data],AS$3,Tabela_Consulta_de_ACOMPH[Posto],$AP321)</f>
        <v>0</v>
      </c>
      <c r="AT321">
        <f ca="1">SUMIFS(Tabela_Consulta_de_ACOMPH[Vaz_nat],Tabela_Consulta_de_ACOMPH[Data],AT$3,Tabela_Consulta_de_ACOMPH[Posto],$AP321)</f>
        <v>0</v>
      </c>
      <c r="AU321">
        <f ca="1">SUMIFS(Tabela_Consulta_de_ACOMPH[Vaz_nat],Tabela_Consulta_de_ACOMPH[Data],AU$3,Tabela_Consulta_de_ACOMPH[Posto],$AP321)</f>
        <v>0</v>
      </c>
      <c r="AV321">
        <f ca="1">SUMIFS(Tabela_Consulta_de_ACOMPH[Vaz_nat],Tabela_Consulta_de_ACOMPH[Data],AV$3,Tabela_Consulta_de_ACOMPH[Posto],$AP321)</f>
        <v>0</v>
      </c>
      <c r="AW321">
        <f ca="1">SUMIFS(Tabela_Consulta_de_ACOMPH[Vaz_nat],Tabela_Consulta_de_ACOMPH[Data],AW$3,Tabela_Consulta_de_ACOMPH[Posto],$AP321)</f>
        <v>0</v>
      </c>
      <c r="AX321">
        <f ca="1">SUMIFS(Tabela_Consulta_de_ACOMPH[Vaz_nat],Tabela_Consulta_de_ACOMPH[Data],AX$3,Tabela_Consulta_de_ACOMPH[Posto],$AP321)</f>
        <v>0</v>
      </c>
      <c r="AY321">
        <f ca="1">SUMIFS(Tabela_Consulta_de_ACOMPH[Vaz_nat],Tabela_Consulta_de_ACOMPH[Data],AY$3,Tabela_Consulta_de_ACOMPH[Posto],$AP321)</f>
        <v>0</v>
      </c>
      <c r="AZ321">
        <f ca="1">SUMIFS(Tabela_Consulta_de_ACOMPH[Vaz_nat],Tabela_Consulta_de_ACOMPH[Data],AZ$3,Tabela_Consulta_de_ACOMPH[Posto],$AP321)</f>
        <v>0</v>
      </c>
      <c r="BA321">
        <f ca="1">SUMIFS(Tabela_Consulta_de_ACOMPH[Vaz_nat],Tabela_Consulta_de_ACOMPH[Data],BA$3,Tabela_Consulta_de_ACOMPH[Posto],$AP321)</f>
        <v>0</v>
      </c>
      <c r="BB321">
        <f ca="1">SUMIFS(Tabela_Consulta_de_ACOMPH[Vaz_nat],Tabela_Consulta_de_ACOMPH[Data],BB$3,Tabela_Consulta_de_ACOMPH[Posto],$AP321)</f>
        <v>0</v>
      </c>
      <c r="BC321">
        <f ca="1">SUMIFS(Tabela_Consulta_de_ACOMPH[Vaz_nat],Tabela_Consulta_de_ACOMPH[Data],BC$3,Tabela_Consulta_de_ACOMPH[Posto],$AP321)</f>
        <v>0</v>
      </c>
      <c r="BE321">
        <v>318</v>
      </c>
      <c r="BG321">
        <f ca="1">SUMIFS(Tabela_Consulta_RDH[Column3],Tabela_Consulta_RDH[Column1],BG$3,Tabela_Consulta_RDH[Column2],$BE321)</f>
        <v>0</v>
      </c>
      <c r="BH321">
        <f ca="1">SUMIFS(Tabela_Consulta_RDH[Column3],Tabela_Consulta_RDH[Column1],BH$3,Tabela_Consulta_RDH[Column2],$BE321)</f>
        <v>0</v>
      </c>
      <c r="BI321">
        <f ca="1">SUMIFS(Tabela_Consulta_RDH[Column3],Tabela_Consulta_RDH[Column1],BI$3,Tabela_Consulta_RDH[Column2],$BE321)</f>
        <v>0</v>
      </c>
      <c r="BJ321">
        <f ca="1">SUMIFS(Tabela_Consulta_RDH[Column3],Tabela_Consulta_RDH[Column1],BJ$3,Tabela_Consulta_RDH[Column2],$BE321)</f>
        <v>0</v>
      </c>
      <c r="BK321">
        <f ca="1">SUMIFS(Tabela_Consulta_RDH[Column3],Tabela_Consulta_RDH[Column1],BK$3,Tabela_Consulta_RDH[Column2],$BE321)</f>
        <v>0</v>
      </c>
      <c r="BL321">
        <f ca="1">SUMIFS(Tabela_Consulta_RDH[Column3],Tabela_Consulta_RDH[Column1],BL$3,Tabela_Consulta_RDH[Column2],$BE321)</f>
        <v>0</v>
      </c>
      <c r="BM321">
        <f ca="1">SUMIFS(Tabela_Consulta_RDH[Column3],Tabela_Consulta_RDH[Column1],BM$3,Tabela_Consulta_RDH[Column2],$BE321)</f>
        <v>0</v>
      </c>
      <c r="BN321">
        <f ca="1">SUMIFS(Tabela_Consulta_RDH[Column3],Tabela_Consulta_RDH[Column1],BN$3,Tabela_Consulta_RDH[Column2],$BE321)</f>
        <v>0</v>
      </c>
      <c r="BO321">
        <f ca="1">SUMIFS(Tabela_Consulta_RDH[Column3],Tabela_Consulta_RDH[Column1],BO$3,Tabela_Consulta_RDH[Column2],$BE321)</f>
        <v>0</v>
      </c>
      <c r="BP321">
        <f ca="1">SUMIFS(Tabela_Consulta_RDH[Column3],Tabela_Consulta_RDH[Column1],BP$3,Tabela_Consulta_RDH[Column2],$BE321)</f>
        <v>0</v>
      </c>
      <c r="BQ321">
        <f ca="1">SUMIFS(Tabela_Consulta_RDH[Column3],Tabela_Consulta_RDH[Column1],BQ$3,Tabela_Consulta_RDH[Column2],$BE321)</f>
        <v>0</v>
      </c>
      <c r="BR321">
        <f ca="1">SUMIFS(Tabela_Consulta_RDH[Column3],Tabela_Consulta_RDH[Column1],BR$3,Tabela_Consulta_RDH[Column2],$BE321)</f>
        <v>0</v>
      </c>
    </row>
    <row r="322" spans="35:70" x14ac:dyDescent="0.25">
      <c r="AI322" s="406"/>
      <c r="AN322" s="406"/>
      <c r="AP322">
        <v>319</v>
      </c>
      <c r="AR322">
        <f ca="1">SUMIFS(Tabela_Consulta_de_ACOMPH[Vaz_nat],Tabela_Consulta_de_ACOMPH[Data],AR$3,Tabela_Consulta_de_ACOMPH[Posto],$AP322)</f>
        <v>0</v>
      </c>
      <c r="AS322">
        <f ca="1">SUMIFS(Tabela_Consulta_de_ACOMPH[Vaz_nat],Tabela_Consulta_de_ACOMPH[Data],AS$3,Tabela_Consulta_de_ACOMPH[Posto],$AP322)</f>
        <v>0</v>
      </c>
      <c r="AT322">
        <f ca="1">SUMIFS(Tabela_Consulta_de_ACOMPH[Vaz_nat],Tabela_Consulta_de_ACOMPH[Data],AT$3,Tabela_Consulta_de_ACOMPH[Posto],$AP322)</f>
        <v>0</v>
      </c>
      <c r="AU322">
        <f ca="1">SUMIFS(Tabela_Consulta_de_ACOMPH[Vaz_nat],Tabela_Consulta_de_ACOMPH[Data],AU$3,Tabela_Consulta_de_ACOMPH[Posto],$AP322)</f>
        <v>0</v>
      </c>
      <c r="AV322">
        <f ca="1">SUMIFS(Tabela_Consulta_de_ACOMPH[Vaz_nat],Tabela_Consulta_de_ACOMPH[Data],AV$3,Tabela_Consulta_de_ACOMPH[Posto],$AP322)</f>
        <v>0</v>
      </c>
      <c r="AW322">
        <f ca="1">SUMIFS(Tabela_Consulta_de_ACOMPH[Vaz_nat],Tabela_Consulta_de_ACOMPH[Data],AW$3,Tabela_Consulta_de_ACOMPH[Posto],$AP322)</f>
        <v>0</v>
      </c>
      <c r="AX322">
        <f ca="1">SUMIFS(Tabela_Consulta_de_ACOMPH[Vaz_nat],Tabela_Consulta_de_ACOMPH[Data],AX$3,Tabela_Consulta_de_ACOMPH[Posto],$AP322)</f>
        <v>0</v>
      </c>
      <c r="AY322">
        <f ca="1">SUMIFS(Tabela_Consulta_de_ACOMPH[Vaz_nat],Tabela_Consulta_de_ACOMPH[Data],AY$3,Tabela_Consulta_de_ACOMPH[Posto],$AP322)</f>
        <v>0</v>
      </c>
      <c r="AZ322">
        <f ca="1">SUMIFS(Tabela_Consulta_de_ACOMPH[Vaz_nat],Tabela_Consulta_de_ACOMPH[Data],AZ$3,Tabela_Consulta_de_ACOMPH[Posto],$AP322)</f>
        <v>0</v>
      </c>
      <c r="BA322">
        <f ca="1">SUMIFS(Tabela_Consulta_de_ACOMPH[Vaz_nat],Tabela_Consulta_de_ACOMPH[Data],BA$3,Tabela_Consulta_de_ACOMPH[Posto],$AP322)</f>
        <v>0</v>
      </c>
      <c r="BB322">
        <f ca="1">SUMIFS(Tabela_Consulta_de_ACOMPH[Vaz_nat],Tabela_Consulta_de_ACOMPH[Data],BB$3,Tabela_Consulta_de_ACOMPH[Posto],$AP322)</f>
        <v>0</v>
      </c>
      <c r="BC322">
        <f ca="1">SUMIFS(Tabela_Consulta_de_ACOMPH[Vaz_nat],Tabela_Consulta_de_ACOMPH[Data],BC$3,Tabela_Consulta_de_ACOMPH[Posto],$AP322)</f>
        <v>0</v>
      </c>
      <c r="BE322">
        <v>319</v>
      </c>
      <c r="BG322">
        <f ca="1">SUMIFS(Tabela_Consulta_RDH[Column3],Tabela_Consulta_RDH[Column1],BG$3,Tabela_Consulta_RDH[Column2],$BE322)</f>
        <v>0</v>
      </c>
      <c r="BH322">
        <f ca="1">SUMIFS(Tabela_Consulta_RDH[Column3],Tabela_Consulta_RDH[Column1],BH$3,Tabela_Consulta_RDH[Column2],$BE322)</f>
        <v>0</v>
      </c>
      <c r="BI322">
        <f ca="1">SUMIFS(Tabela_Consulta_RDH[Column3],Tabela_Consulta_RDH[Column1],BI$3,Tabela_Consulta_RDH[Column2],$BE322)</f>
        <v>0</v>
      </c>
      <c r="BJ322">
        <f ca="1">SUMIFS(Tabela_Consulta_RDH[Column3],Tabela_Consulta_RDH[Column1],BJ$3,Tabela_Consulta_RDH[Column2],$BE322)</f>
        <v>0</v>
      </c>
      <c r="BK322">
        <f ca="1">SUMIFS(Tabela_Consulta_RDH[Column3],Tabela_Consulta_RDH[Column1],BK$3,Tabela_Consulta_RDH[Column2],$BE322)</f>
        <v>0</v>
      </c>
      <c r="BL322">
        <f ca="1">SUMIFS(Tabela_Consulta_RDH[Column3],Tabela_Consulta_RDH[Column1],BL$3,Tabela_Consulta_RDH[Column2],$BE322)</f>
        <v>0</v>
      </c>
      <c r="BM322">
        <f ca="1">SUMIFS(Tabela_Consulta_RDH[Column3],Tabela_Consulta_RDH[Column1],BM$3,Tabela_Consulta_RDH[Column2],$BE322)</f>
        <v>0</v>
      </c>
      <c r="BN322">
        <f ca="1">SUMIFS(Tabela_Consulta_RDH[Column3],Tabela_Consulta_RDH[Column1],BN$3,Tabela_Consulta_RDH[Column2],$BE322)</f>
        <v>0</v>
      </c>
      <c r="BO322">
        <f ca="1">SUMIFS(Tabela_Consulta_RDH[Column3],Tabela_Consulta_RDH[Column1],BO$3,Tabela_Consulta_RDH[Column2],$BE322)</f>
        <v>0</v>
      </c>
      <c r="BP322">
        <f ca="1">SUMIFS(Tabela_Consulta_RDH[Column3],Tabela_Consulta_RDH[Column1],BP$3,Tabela_Consulta_RDH[Column2],$BE322)</f>
        <v>0</v>
      </c>
      <c r="BQ322">
        <f ca="1">SUMIFS(Tabela_Consulta_RDH[Column3],Tabela_Consulta_RDH[Column1],BQ$3,Tabela_Consulta_RDH[Column2],$BE322)</f>
        <v>0</v>
      </c>
      <c r="BR322">
        <f ca="1">SUMIFS(Tabela_Consulta_RDH[Column3],Tabela_Consulta_RDH[Column1],BR$3,Tabela_Consulta_RDH[Column2],$BE322)</f>
        <v>0</v>
      </c>
    </row>
    <row r="323" spans="35:70" x14ac:dyDescent="0.25">
      <c r="AI323" s="406"/>
      <c r="AN323" s="406"/>
      <c r="AP323">
        <v>320</v>
      </c>
      <c r="AR323">
        <f ca="1">SUMIFS(Tabela_Consulta_de_ACOMPH[Vaz_nat],Tabela_Consulta_de_ACOMPH[Data],AR$3,Tabela_Consulta_de_ACOMPH[Posto],$AP323)</f>
        <v>0</v>
      </c>
      <c r="AS323">
        <f ca="1">SUMIFS(Tabela_Consulta_de_ACOMPH[Vaz_nat],Tabela_Consulta_de_ACOMPH[Data],AS$3,Tabela_Consulta_de_ACOMPH[Posto],$AP323)</f>
        <v>0</v>
      </c>
      <c r="AT323">
        <f ca="1">SUMIFS(Tabela_Consulta_de_ACOMPH[Vaz_nat],Tabela_Consulta_de_ACOMPH[Data],AT$3,Tabela_Consulta_de_ACOMPH[Posto],$AP323)</f>
        <v>0</v>
      </c>
      <c r="AU323">
        <f ca="1">SUMIFS(Tabela_Consulta_de_ACOMPH[Vaz_nat],Tabela_Consulta_de_ACOMPH[Data],AU$3,Tabela_Consulta_de_ACOMPH[Posto],$AP323)</f>
        <v>0</v>
      </c>
      <c r="AV323">
        <f ca="1">SUMIFS(Tabela_Consulta_de_ACOMPH[Vaz_nat],Tabela_Consulta_de_ACOMPH[Data],AV$3,Tabela_Consulta_de_ACOMPH[Posto],$AP323)</f>
        <v>0</v>
      </c>
      <c r="AW323">
        <f ca="1">SUMIFS(Tabela_Consulta_de_ACOMPH[Vaz_nat],Tabela_Consulta_de_ACOMPH[Data],AW$3,Tabela_Consulta_de_ACOMPH[Posto],$AP323)</f>
        <v>0</v>
      </c>
      <c r="AX323">
        <f ca="1">SUMIFS(Tabela_Consulta_de_ACOMPH[Vaz_nat],Tabela_Consulta_de_ACOMPH[Data],AX$3,Tabela_Consulta_de_ACOMPH[Posto],$AP323)</f>
        <v>0</v>
      </c>
      <c r="AY323">
        <f ca="1">SUMIFS(Tabela_Consulta_de_ACOMPH[Vaz_nat],Tabela_Consulta_de_ACOMPH[Data],AY$3,Tabela_Consulta_de_ACOMPH[Posto],$AP323)</f>
        <v>0</v>
      </c>
      <c r="AZ323">
        <f ca="1">SUMIFS(Tabela_Consulta_de_ACOMPH[Vaz_nat],Tabela_Consulta_de_ACOMPH[Data],AZ$3,Tabela_Consulta_de_ACOMPH[Posto],$AP323)</f>
        <v>0</v>
      </c>
      <c r="BA323">
        <f ca="1">SUMIFS(Tabela_Consulta_de_ACOMPH[Vaz_nat],Tabela_Consulta_de_ACOMPH[Data],BA$3,Tabela_Consulta_de_ACOMPH[Posto],$AP323)</f>
        <v>0</v>
      </c>
      <c r="BB323">
        <f ca="1">SUMIFS(Tabela_Consulta_de_ACOMPH[Vaz_nat],Tabela_Consulta_de_ACOMPH[Data],BB$3,Tabela_Consulta_de_ACOMPH[Posto],$AP323)</f>
        <v>0</v>
      </c>
      <c r="BC323">
        <f ca="1">SUMIFS(Tabela_Consulta_de_ACOMPH[Vaz_nat],Tabela_Consulta_de_ACOMPH[Data],BC$3,Tabela_Consulta_de_ACOMPH[Posto],$AP323)</f>
        <v>0</v>
      </c>
      <c r="BE323">
        <v>320</v>
      </c>
      <c r="BG323">
        <f ca="1">SUMIFS(Tabela_Consulta_RDH[Column3],Tabela_Consulta_RDH[Column1],BG$3,Tabela_Consulta_RDH[Column2],$BE323)</f>
        <v>0</v>
      </c>
      <c r="BH323">
        <f ca="1">SUMIFS(Tabela_Consulta_RDH[Column3],Tabela_Consulta_RDH[Column1],BH$3,Tabela_Consulta_RDH[Column2],$BE323)</f>
        <v>0</v>
      </c>
      <c r="BI323">
        <f ca="1">SUMIFS(Tabela_Consulta_RDH[Column3],Tabela_Consulta_RDH[Column1],BI$3,Tabela_Consulta_RDH[Column2],$BE323)</f>
        <v>0</v>
      </c>
      <c r="BJ323">
        <f ca="1">SUMIFS(Tabela_Consulta_RDH[Column3],Tabela_Consulta_RDH[Column1],BJ$3,Tabela_Consulta_RDH[Column2],$BE323)</f>
        <v>0</v>
      </c>
      <c r="BK323">
        <f ca="1">SUMIFS(Tabela_Consulta_RDH[Column3],Tabela_Consulta_RDH[Column1],BK$3,Tabela_Consulta_RDH[Column2],$BE323)</f>
        <v>0</v>
      </c>
      <c r="BL323">
        <f ca="1">SUMIFS(Tabela_Consulta_RDH[Column3],Tabela_Consulta_RDH[Column1],BL$3,Tabela_Consulta_RDH[Column2],$BE323)</f>
        <v>0</v>
      </c>
      <c r="BM323">
        <f ca="1">SUMIFS(Tabela_Consulta_RDH[Column3],Tabela_Consulta_RDH[Column1],BM$3,Tabela_Consulta_RDH[Column2],$BE323)</f>
        <v>0</v>
      </c>
      <c r="BN323">
        <f ca="1">SUMIFS(Tabela_Consulta_RDH[Column3],Tabela_Consulta_RDH[Column1],BN$3,Tabela_Consulta_RDH[Column2],$BE323)</f>
        <v>0</v>
      </c>
      <c r="BO323">
        <f ca="1">SUMIFS(Tabela_Consulta_RDH[Column3],Tabela_Consulta_RDH[Column1],BO$3,Tabela_Consulta_RDH[Column2],$BE323)</f>
        <v>0</v>
      </c>
      <c r="BP323">
        <f ca="1">SUMIFS(Tabela_Consulta_RDH[Column3],Tabela_Consulta_RDH[Column1],BP$3,Tabela_Consulta_RDH[Column2],$BE323)</f>
        <v>0</v>
      </c>
      <c r="BQ323">
        <f ca="1">SUMIFS(Tabela_Consulta_RDH[Column3],Tabela_Consulta_RDH[Column1],BQ$3,Tabela_Consulta_RDH[Column2],$BE323)</f>
        <v>0</v>
      </c>
      <c r="BR323">
        <f ca="1">SUMIFS(Tabela_Consulta_RDH[Column3],Tabela_Consulta_RDH[Column1],BR$3,Tabela_Consulta_RDH[Column2],$BE323)</f>
        <v>0</v>
      </c>
    </row>
    <row r="324" spans="35:70" x14ac:dyDescent="0.25">
      <c r="AI324" s="406"/>
      <c r="AN324" s="406"/>
    </row>
    <row r="325" spans="35:70" x14ac:dyDescent="0.25">
      <c r="AI325" s="406"/>
      <c r="AN325" s="406"/>
    </row>
    <row r="326" spans="35:70" x14ac:dyDescent="0.25">
      <c r="AI326" s="406"/>
      <c r="AN326" s="406"/>
    </row>
    <row r="327" spans="35:70" x14ac:dyDescent="0.25">
      <c r="AI327" s="406"/>
      <c r="AN327" s="406"/>
    </row>
    <row r="328" spans="35:70" x14ac:dyDescent="0.25">
      <c r="AI328" s="406"/>
      <c r="AN328" s="406"/>
    </row>
    <row r="329" spans="35:70" x14ac:dyDescent="0.25">
      <c r="AI329" s="406"/>
      <c r="AN329" s="406"/>
    </row>
    <row r="330" spans="35:70" x14ac:dyDescent="0.25">
      <c r="AI330" s="406"/>
      <c r="AN330" s="406"/>
    </row>
    <row r="331" spans="35:70" x14ac:dyDescent="0.25">
      <c r="AI331" s="406"/>
      <c r="AN331" s="406"/>
    </row>
    <row r="332" spans="35:70" x14ac:dyDescent="0.25">
      <c r="AI332" s="406"/>
      <c r="AN332" s="406"/>
    </row>
    <row r="333" spans="35:70" x14ac:dyDescent="0.25">
      <c r="AI333" s="406"/>
      <c r="AN333" s="406"/>
    </row>
    <row r="334" spans="35:70" x14ac:dyDescent="0.25">
      <c r="AI334" s="406"/>
      <c r="AN334" s="406"/>
    </row>
    <row r="335" spans="35:70" x14ac:dyDescent="0.25">
      <c r="AI335" s="406"/>
      <c r="AN335" s="406"/>
    </row>
    <row r="336" spans="35:70" x14ac:dyDescent="0.25">
      <c r="AI336" s="406"/>
      <c r="AN336" s="406"/>
    </row>
    <row r="337" spans="35:40" x14ac:dyDescent="0.25">
      <c r="AI337" s="406"/>
      <c r="AN337" s="406"/>
    </row>
    <row r="338" spans="35:40" x14ac:dyDescent="0.25">
      <c r="AI338" s="406"/>
      <c r="AN338" s="406"/>
    </row>
    <row r="339" spans="35:40" x14ac:dyDescent="0.25">
      <c r="AI339" s="406"/>
      <c r="AN339" s="406"/>
    </row>
    <row r="340" spans="35:40" x14ac:dyDescent="0.25">
      <c r="AI340" s="406"/>
      <c r="AN340" s="406"/>
    </row>
    <row r="341" spans="35:40" x14ac:dyDescent="0.25">
      <c r="AI341" s="406"/>
      <c r="AN341" s="406"/>
    </row>
    <row r="342" spans="35:40" x14ac:dyDescent="0.25">
      <c r="AI342" s="406"/>
      <c r="AN342" s="406"/>
    </row>
    <row r="343" spans="35:40" x14ac:dyDescent="0.25">
      <c r="AI343" s="406"/>
      <c r="AN343" s="406"/>
    </row>
    <row r="344" spans="35:40" x14ac:dyDescent="0.25">
      <c r="AI344" s="406"/>
      <c r="AN344" s="406"/>
    </row>
    <row r="345" spans="35:40" x14ac:dyDescent="0.25">
      <c r="AI345" s="406"/>
      <c r="AN345" s="406"/>
    </row>
    <row r="346" spans="35:40" x14ac:dyDescent="0.25">
      <c r="AI346" s="406"/>
      <c r="AN346" s="406"/>
    </row>
    <row r="347" spans="35:40" x14ac:dyDescent="0.25">
      <c r="AI347" s="406"/>
      <c r="AN347" s="406"/>
    </row>
    <row r="348" spans="35:40" x14ac:dyDescent="0.25">
      <c r="AI348" s="406"/>
      <c r="AN348" s="406"/>
    </row>
    <row r="349" spans="35:40" x14ac:dyDescent="0.25">
      <c r="AI349" s="406"/>
      <c r="AN349" s="406"/>
    </row>
    <row r="350" spans="35:40" x14ac:dyDescent="0.25">
      <c r="AI350" s="406"/>
      <c r="AN350" s="406"/>
    </row>
    <row r="351" spans="35:40" x14ac:dyDescent="0.25">
      <c r="AI351" s="406"/>
      <c r="AN351" s="406"/>
    </row>
    <row r="352" spans="35:40" x14ac:dyDescent="0.25">
      <c r="AI352" s="406"/>
      <c r="AN352" s="406"/>
    </row>
    <row r="353" spans="35:40" x14ac:dyDescent="0.25">
      <c r="AI353" s="406"/>
      <c r="AN353" s="406"/>
    </row>
    <row r="354" spans="35:40" x14ac:dyDescent="0.25">
      <c r="AI354" s="406"/>
      <c r="AN354" s="406"/>
    </row>
    <row r="355" spans="35:40" x14ac:dyDescent="0.25">
      <c r="AI355" s="406"/>
      <c r="AN355" s="406"/>
    </row>
    <row r="356" spans="35:40" x14ac:dyDescent="0.25">
      <c r="AI356" s="406"/>
      <c r="AN356" s="406"/>
    </row>
    <row r="357" spans="35:40" x14ac:dyDescent="0.25">
      <c r="AI357" s="406"/>
      <c r="AN357" s="406"/>
    </row>
    <row r="358" spans="35:40" x14ac:dyDescent="0.25">
      <c r="AI358" s="406"/>
      <c r="AN358" s="406"/>
    </row>
    <row r="359" spans="35:40" x14ac:dyDescent="0.25">
      <c r="AI359" s="406"/>
      <c r="AN359" s="406"/>
    </row>
    <row r="360" spans="35:40" x14ac:dyDescent="0.25">
      <c r="AI360" s="406"/>
      <c r="AN360" s="406"/>
    </row>
    <row r="361" spans="35:40" x14ac:dyDescent="0.25">
      <c r="AI361" s="406"/>
      <c r="AN361" s="406"/>
    </row>
    <row r="362" spans="35:40" x14ac:dyDescent="0.25">
      <c r="AI362" s="406"/>
      <c r="AN362" s="406"/>
    </row>
    <row r="363" spans="35:40" x14ac:dyDescent="0.25">
      <c r="AI363" s="406"/>
      <c r="AN363" s="406"/>
    </row>
    <row r="364" spans="35:40" x14ac:dyDescent="0.25">
      <c r="AI364" s="406"/>
      <c r="AN364" s="406"/>
    </row>
    <row r="365" spans="35:40" x14ac:dyDescent="0.25">
      <c r="AI365" s="406"/>
      <c r="AN365" s="406"/>
    </row>
    <row r="366" spans="35:40" x14ac:dyDescent="0.25">
      <c r="AI366" s="406"/>
      <c r="AN366" s="406"/>
    </row>
    <row r="367" spans="35:40" x14ac:dyDescent="0.25">
      <c r="AI367" s="406"/>
      <c r="AN367" s="406"/>
    </row>
    <row r="368" spans="35:40" x14ac:dyDescent="0.25">
      <c r="AI368" s="406"/>
      <c r="AN368" s="406"/>
    </row>
    <row r="369" spans="35:40" x14ac:dyDescent="0.25">
      <c r="AI369" s="406"/>
      <c r="AN369" s="406"/>
    </row>
    <row r="370" spans="35:40" x14ac:dyDescent="0.25">
      <c r="AI370" s="406"/>
      <c r="AN370" s="406"/>
    </row>
    <row r="371" spans="35:40" x14ac:dyDescent="0.25">
      <c r="AI371" s="406"/>
      <c r="AN371" s="406"/>
    </row>
    <row r="372" spans="35:40" x14ac:dyDescent="0.25">
      <c r="AI372" s="406"/>
      <c r="AN372" s="406"/>
    </row>
    <row r="373" spans="35:40" x14ac:dyDescent="0.25">
      <c r="AI373" s="406"/>
      <c r="AN373" s="406"/>
    </row>
    <row r="374" spans="35:40" x14ac:dyDescent="0.25">
      <c r="AI374" s="406"/>
      <c r="AN374" s="406"/>
    </row>
    <row r="375" spans="35:40" x14ac:dyDescent="0.25">
      <c r="AI375" s="406"/>
      <c r="AN375" s="406"/>
    </row>
    <row r="376" spans="35:40" x14ac:dyDescent="0.25">
      <c r="AI376" s="406"/>
      <c r="AN376" s="406"/>
    </row>
    <row r="377" spans="35:40" x14ac:dyDescent="0.25">
      <c r="AI377" s="406"/>
      <c r="AN377" s="406"/>
    </row>
    <row r="378" spans="35:40" x14ac:dyDescent="0.25">
      <c r="AI378" s="406"/>
      <c r="AN378" s="406"/>
    </row>
    <row r="379" spans="35:40" x14ac:dyDescent="0.25">
      <c r="AI379" s="406"/>
      <c r="AN379" s="406"/>
    </row>
    <row r="380" spans="35:40" x14ac:dyDescent="0.25">
      <c r="AI380" s="406"/>
      <c r="AN380" s="406"/>
    </row>
    <row r="381" spans="35:40" x14ac:dyDescent="0.25">
      <c r="AI381" s="406"/>
      <c r="AN381" s="406"/>
    </row>
    <row r="382" spans="35:40" x14ac:dyDescent="0.25">
      <c r="AI382" s="406"/>
      <c r="AN382" s="406"/>
    </row>
    <row r="383" spans="35:40" x14ac:dyDescent="0.25">
      <c r="AI383" s="406"/>
      <c r="AN383" s="406"/>
    </row>
    <row r="384" spans="35:40" x14ac:dyDescent="0.25">
      <c r="AI384" s="406"/>
      <c r="AN384" s="406"/>
    </row>
    <row r="385" spans="35:40" x14ac:dyDescent="0.25">
      <c r="AI385" s="406"/>
      <c r="AN385" s="406"/>
    </row>
    <row r="386" spans="35:40" x14ac:dyDescent="0.25">
      <c r="AI386" s="406"/>
      <c r="AN386" s="406"/>
    </row>
    <row r="387" spans="35:40" x14ac:dyDescent="0.25">
      <c r="AI387" s="406"/>
      <c r="AN387" s="406"/>
    </row>
    <row r="388" spans="35:40" x14ac:dyDescent="0.25">
      <c r="AI388" s="406"/>
      <c r="AN388" s="406"/>
    </row>
    <row r="389" spans="35:40" x14ac:dyDescent="0.25">
      <c r="AI389" s="406"/>
      <c r="AN389" s="406"/>
    </row>
    <row r="390" spans="35:40" x14ac:dyDescent="0.25">
      <c r="AI390" s="406"/>
      <c r="AN390" s="406"/>
    </row>
    <row r="391" spans="35:40" x14ac:dyDescent="0.25">
      <c r="AI391" s="406"/>
      <c r="AN391" s="406"/>
    </row>
    <row r="392" spans="35:40" x14ac:dyDescent="0.25">
      <c r="AI392" s="406"/>
      <c r="AN392" s="406"/>
    </row>
    <row r="393" spans="35:40" x14ac:dyDescent="0.25">
      <c r="AI393" s="406"/>
      <c r="AN393" s="406"/>
    </row>
    <row r="394" spans="35:40" x14ac:dyDescent="0.25">
      <c r="AI394" s="406"/>
      <c r="AN394" s="406"/>
    </row>
    <row r="395" spans="35:40" x14ac:dyDescent="0.25">
      <c r="AI395" s="406"/>
      <c r="AN395" s="406"/>
    </row>
    <row r="396" spans="35:40" x14ac:dyDescent="0.25">
      <c r="AI396" s="406"/>
      <c r="AN396" s="406"/>
    </row>
    <row r="397" spans="35:40" x14ac:dyDescent="0.25">
      <c r="AI397" s="406"/>
      <c r="AN397" s="406"/>
    </row>
    <row r="398" spans="35:40" x14ac:dyDescent="0.25">
      <c r="AI398" s="406"/>
      <c r="AN398" s="406"/>
    </row>
    <row r="399" spans="35:40" x14ac:dyDescent="0.25">
      <c r="AI399" s="406"/>
      <c r="AN399" s="406"/>
    </row>
    <row r="400" spans="35:40" x14ac:dyDescent="0.25">
      <c r="AI400" s="406"/>
      <c r="AN400" s="406"/>
    </row>
    <row r="401" spans="35:40" x14ac:dyDescent="0.25">
      <c r="AI401" s="406"/>
      <c r="AN401" s="406"/>
    </row>
    <row r="402" spans="35:40" x14ac:dyDescent="0.25">
      <c r="AI402" s="406"/>
      <c r="AN402" s="406"/>
    </row>
    <row r="403" spans="35:40" x14ac:dyDescent="0.25">
      <c r="AI403" s="406"/>
      <c r="AN403" s="406"/>
    </row>
    <row r="404" spans="35:40" x14ac:dyDescent="0.25">
      <c r="AI404" s="406"/>
      <c r="AN404" s="406"/>
    </row>
    <row r="405" spans="35:40" x14ac:dyDescent="0.25">
      <c r="AI405" s="406"/>
      <c r="AN405" s="406"/>
    </row>
    <row r="406" spans="35:40" x14ac:dyDescent="0.25">
      <c r="AI406" s="406"/>
      <c r="AN406" s="406"/>
    </row>
    <row r="407" spans="35:40" x14ac:dyDescent="0.25">
      <c r="AI407" s="406"/>
      <c r="AN407" s="406"/>
    </row>
    <row r="408" spans="35:40" x14ac:dyDescent="0.25">
      <c r="AI408" s="406"/>
      <c r="AN408" s="406"/>
    </row>
    <row r="409" spans="35:40" x14ac:dyDescent="0.25">
      <c r="AI409" s="406"/>
      <c r="AN409" s="406"/>
    </row>
    <row r="410" spans="35:40" x14ac:dyDescent="0.25">
      <c r="AI410" s="406"/>
      <c r="AN410" s="406"/>
    </row>
    <row r="411" spans="35:40" x14ac:dyDescent="0.25">
      <c r="AI411" s="406"/>
      <c r="AN411" s="406"/>
    </row>
    <row r="412" spans="35:40" x14ac:dyDescent="0.25">
      <c r="AI412" s="406"/>
      <c r="AN412" s="406"/>
    </row>
    <row r="413" spans="35:40" x14ac:dyDescent="0.25">
      <c r="AI413" s="406"/>
      <c r="AN413" s="406"/>
    </row>
    <row r="414" spans="35:40" x14ac:dyDescent="0.25">
      <c r="AI414" s="406"/>
      <c r="AN414" s="406"/>
    </row>
    <row r="415" spans="35:40" x14ac:dyDescent="0.25">
      <c r="AI415" s="406"/>
      <c r="AN415" s="406"/>
    </row>
    <row r="416" spans="35:40" x14ac:dyDescent="0.25">
      <c r="AI416" s="406"/>
      <c r="AN416" s="406"/>
    </row>
    <row r="417" spans="35:40" x14ac:dyDescent="0.25">
      <c r="AI417" s="406"/>
      <c r="AN417" s="406"/>
    </row>
    <row r="418" spans="35:40" x14ac:dyDescent="0.25">
      <c r="AI418" s="406"/>
      <c r="AN418" s="406"/>
    </row>
    <row r="419" spans="35:40" x14ac:dyDescent="0.25">
      <c r="AI419" s="406"/>
      <c r="AN419" s="406"/>
    </row>
    <row r="420" spans="35:40" x14ac:dyDescent="0.25">
      <c r="AI420" s="406"/>
      <c r="AN420" s="406"/>
    </row>
    <row r="421" spans="35:40" x14ac:dyDescent="0.25">
      <c r="AI421" s="406"/>
      <c r="AN421" s="406"/>
    </row>
    <row r="422" spans="35:40" x14ac:dyDescent="0.25">
      <c r="AI422" s="406"/>
      <c r="AN422" s="406"/>
    </row>
    <row r="423" spans="35:40" x14ac:dyDescent="0.25">
      <c r="AI423" s="406"/>
      <c r="AN423" s="406"/>
    </row>
    <row r="424" spans="35:40" x14ac:dyDescent="0.25">
      <c r="AI424" s="406"/>
      <c r="AN424" s="406"/>
    </row>
    <row r="425" spans="35:40" x14ac:dyDescent="0.25">
      <c r="AI425" s="406"/>
      <c r="AN425" s="406"/>
    </row>
    <row r="426" spans="35:40" x14ac:dyDescent="0.25">
      <c r="AI426" s="406"/>
      <c r="AN426" s="406"/>
    </row>
    <row r="427" spans="35:40" x14ac:dyDescent="0.25">
      <c r="AI427" s="406"/>
      <c r="AN427" s="406"/>
    </row>
    <row r="428" spans="35:40" x14ac:dyDescent="0.25">
      <c r="AI428" s="406"/>
      <c r="AN428" s="406"/>
    </row>
    <row r="429" spans="35:40" x14ac:dyDescent="0.25">
      <c r="AI429" s="406"/>
      <c r="AN429" s="406"/>
    </row>
    <row r="430" spans="35:40" x14ac:dyDescent="0.25">
      <c r="AI430" s="406"/>
      <c r="AN430" s="406"/>
    </row>
    <row r="431" spans="35:40" x14ac:dyDescent="0.25">
      <c r="AI431" s="406"/>
      <c r="AN431" s="406"/>
    </row>
    <row r="432" spans="35:40" x14ac:dyDescent="0.25">
      <c r="AI432" s="406"/>
      <c r="AN432" s="406"/>
    </row>
    <row r="433" spans="35:40" x14ac:dyDescent="0.25">
      <c r="AI433" s="406"/>
      <c r="AN433" s="406"/>
    </row>
    <row r="434" spans="35:40" x14ac:dyDescent="0.25">
      <c r="AI434" s="406"/>
      <c r="AN434" s="406"/>
    </row>
    <row r="435" spans="35:40" x14ac:dyDescent="0.25">
      <c r="AI435" s="406"/>
      <c r="AN435" s="406"/>
    </row>
    <row r="436" spans="35:40" x14ac:dyDescent="0.25">
      <c r="AI436" s="406"/>
      <c r="AN436" s="406"/>
    </row>
    <row r="437" spans="35:40" x14ac:dyDescent="0.25">
      <c r="AI437" s="406"/>
      <c r="AN437" s="406"/>
    </row>
    <row r="438" spans="35:40" x14ac:dyDescent="0.25">
      <c r="AI438" s="406"/>
      <c r="AN438" s="406"/>
    </row>
    <row r="439" spans="35:40" x14ac:dyDescent="0.25">
      <c r="AI439" s="406"/>
      <c r="AN439" s="406"/>
    </row>
    <row r="440" spans="35:40" x14ac:dyDescent="0.25">
      <c r="AI440" s="406"/>
      <c r="AN440" s="406"/>
    </row>
    <row r="441" spans="35:40" x14ac:dyDescent="0.25">
      <c r="AI441" s="406"/>
      <c r="AN441" s="406"/>
    </row>
    <row r="442" spans="35:40" x14ac:dyDescent="0.25">
      <c r="AI442" s="406"/>
      <c r="AN442" s="406"/>
    </row>
    <row r="443" spans="35:40" x14ac:dyDescent="0.25">
      <c r="AI443" s="406"/>
      <c r="AN443" s="406"/>
    </row>
    <row r="444" spans="35:40" x14ac:dyDescent="0.25">
      <c r="AI444" s="406"/>
      <c r="AN444" s="406"/>
    </row>
    <row r="445" spans="35:40" x14ac:dyDescent="0.25">
      <c r="AI445" s="406"/>
      <c r="AN445" s="406"/>
    </row>
    <row r="446" spans="35:40" x14ac:dyDescent="0.25">
      <c r="AI446" s="406"/>
      <c r="AN446" s="406"/>
    </row>
    <row r="447" spans="35:40" x14ac:dyDescent="0.25">
      <c r="AI447" s="406"/>
      <c r="AN447" s="406"/>
    </row>
    <row r="448" spans="35:40" x14ac:dyDescent="0.25">
      <c r="AI448" s="406"/>
      <c r="AN448" s="406"/>
    </row>
    <row r="449" spans="35:40" x14ac:dyDescent="0.25">
      <c r="AI449" s="406"/>
      <c r="AN449" s="406"/>
    </row>
    <row r="450" spans="35:40" x14ac:dyDescent="0.25">
      <c r="AI450" s="406"/>
      <c r="AN450" s="406"/>
    </row>
    <row r="451" spans="35:40" x14ac:dyDescent="0.25">
      <c r="AI451" s="406"/>
      <c r="AN451" s="406"/>
    </row>
    <row r="452" spans="35:40" x14ac:dyDescent="0.25">
      <c r="AI452" s="406"/>
      <c r="AN452" s="406"/>
    </row>
    <row r="453" spans="35:40" x14ac:dyDescent="0.25">
      <c r="AI453" s="406"/>
      <c r="AN453" s="406"/>
    </row>
    <row r="454" spans="35:40" x14ac:dyDescent="0.25">
      <c r="AI454" s="406"/>
      <c r="AN454" s="406"/>
    </row>
    <row r="455" spans="35:40" x14ac:dyDescent="0.25">
      <c r="AI455" s="406"/>
      <c r="AN455" s="406"/>
    </row>
    <row r="456" spans="35:40" x14ac:dyDescent="0.25">
      <c r="AI456" s="406"/>
      <c r="AN456" s="406"/>
    </row>
    <row r="457" spans="35:40" x14ac:dyDescent="0.25">
      <c r="AI457" s="406"/>
      <c r="AN457" s="406"/>
    </row>
    <row r="458" spans="35:40" x14ac:dyDescent="0.25">
      <c r="AI458" s="406"/>
      <c r="AN458" s="406"/>
    </row>
    <row r="459" spans="35:40" x14ac:dyDescent="0.25">
      <c r="AI459" s="406"/>
      <c r="AN459" s="406"/>
    </row>
    <row r="460" spans="35:40" x14ac:dyDescent="0.25">
      <c r="AI460" s="406"/>
      <c r="AN460" s="406"/>
    </row>
    <row r="461" spans="35:40" x14ac:dyDescent="0.25">
      <c r="AI461" s="406"/>
      <c r="AN461" s="406"/>
    </row>
    <row r="462" spans="35:40" x14ac:dyDescent="0.25">
      <c r="AI462" s="406"/>
      <c r="AN462" s="406"/>
    </row>
    <row r="463" spans="35:40" x14ac:dyDescent="0.25">
      <c r="AI463" s="406"/>
      <c r="AN463" s="406"/>
    </row>
    <row r="464" spans="35:40" x14ac:dyDescent="0.25">
      <c r="AI464" s="406"/>
      <c r="AN464" s="406"/>
    </row>
    <row r="465" spans="35:40" x14ac:dyDescent="0.25">
      <c r="AI465" s="406"/>
      <c r="AN465" s="406"/>
    </row>
    <row r="466" spans="35:40" x14ac:dyDescent="0.25">
      <c r="AI466" s="406"/>
      <c r="AN466" s="406"/>
    </row>
    <row r="467" spans="35:40" x14ac:dyDescent="0.25">
      <c r="AI467" s="406"/>
      <c r="AN467" s="406"/>
    </row>
    <row r="468" spans="35:40" x14ac:dyDescent="0.25">
      <c r="AI468" s="406"/>
      <c r="AN468" s="406"/>
    </row>
    <row r="469" spans="35:40" x14ac:dyDescent="0.25">
      <c r="AI469" s="406"/>
      <c r="AN469" s="406"/>
    </row>
    <row r="470" spans="35:40" x14ac:dyDescent="0.25">
      <c r="AI470" s="406"/>
      <c r="AN470" s="406"/>
    </row>
    <row r="471" spans="35:40" x14ac:dyDescent="0.25">
      <c r="AI471" s="406"/>
      <c r="AN471" s="406"/>
    </row>
    <row r="472" spans="35:40" x14ac:dyDescent="0.25">
      <c r="AI472" s="406"/>
      <c r="AN472" s="406"/>
    </row>
    <row r="473" spans="35:40" x14ac:dyDescent="0.25">
      <c r="AI473" s="406"/>
      <c r="AN473" s="406"/>
    </row>
    <row r="474" spans="35:40" x14ac:dyDescent="0.25">
      <c r="AI474" s="406"/>
      <c r="AN474" s="406"/>
    </row>
    <row r="475" spans="35:40" x14ac:dyDescent="0.25">
      <c r="AI475" s="406"/>
      <c r="AN475" s="406"/>
    </row>
    <row r="476" spans="35:40" x14ac:dyDescent="0.25">
      <c r="AI476" s="406"/>
      <c r="AN476" s="406"/>
    </row>
    <row r="477" spans="35:40" x14ac:dyDescent="0.25">
      <c r="AI477" s="406"/>
      <c r="AN477" s="406"/>
    </row>
    <row r="478" spans="35:40" x14ac:dyDescent="0.25">
      <c r="AI478" s="406"/>
      <c r="AN478" s="406"/>
    </row>
    <row r="479" spans="35:40" x14ac:dyDescent="0.25">
      <c r="AI479" s="406"/>
      <c r="AN479" s="406"/>
    </row>
    <row r="480" spans="35:40" x14ac:dyDescent="0.25">
      <c r="AI480" s="406"/>
      <c r="AN480" s="406"/>
    </row>
    <row r="481" spans="35:40" x14ac:dyDescent="0.25">
      <c r="AI481" s="406"/>
      <c r="AN481" s="406"/>
    </row>
    <row r="482" spans="35:40" x14ac:dyDescent="0.25">
      <c r="AI482" s="406"/>
      <c r="AN482" s="406"/>
    </row>
    <row r="483" spans="35:40" x14ac:dyDescent="0.25">
      <c r="AI483" s="406"/>
      <c r="AN483" s="406"/>
    </row>
    <row r="484" spans="35:40" x14ac:dyDescent="0.25">
      <c r="AI484" s="406"/>
      <c r="AN484" s="406"/>
    </row>
    <row r="485" spans="35:40" x14ac:dyDescent="0.25">
      <c r="AI485" s="406"/>
      <c r="AN485" s="406"/>
    </row>
    <row r="486" spans="35:40" x14ac:dyDescent="0.25">
      <c r="AI486" s="406"/>
      <c r="AN486" s="406"/>
    </row>
    <row r="487" spans="35:40" x14ac:dyDescent="0.25">
      <c r="AI487" s="406"/>
      <c r="AN487" s="406"/>
    </row>
    <row r="488" spans="35:40" x14ac:dyDescent="0.25">
      <c r="AI488" s="406"/>
      <c r="AN488" s="406"/>
    </row>
    <row r="489" spans="35:40" x14ac:dyDescent="0.25">
      <c r="AI489" s="406"/>
      <c r="AN489" s="406"/>
    </row>
    <row r="490" spans="35:40" x14ac:dyDescent="0.25">
      <c r="AI490" s="406"/>
      <c r="AN490" s="406"/>
    </row>
    <row r="491" spans="35:40" x14ac:dyDescent="0.25">
      <c r="AI491" s="406"/>
      <c r="AN491" s="406"/>
    </row>
    <row r="492" spans="35:40" x14ac:dyDescent="0.25">
      <c r="AI492" s="406"/>
      <c r="AN492" s="406"/>
    </row>
    <row r="493" spans="35:40" x14ac:dyDescent="0.25">
      <c r="AI493" s="406"/>
      <c r="AN493" s="406"/>
    </row>
    <row r="494" spans="35:40" x14ac:dyDescent="0.25">
      <c r="AI494" s="406"/>
      <c r="AN494" s="406"/>
    </row>
    <row r="495" spans="35:40" x14ac:dyDescent="0.25">
      <c r="AI495" s="406"/>
      <c r="AN495" s="406"/>
    </row>
    <row r="496" spans="35:40" x14ac:dyDescent="0.25">
      <c r="AI496" s="406"/>
      <c r="AN496" s="406"/>
    </row>
    <row r="497" spans="35:40" x14ac:dyDescent="0.25">
      <c r="AI497" s="406"/>
      <c r="AN497" s="406"/>
    </row>
    <row r="498" spans="35:40" x14ac:dyDescent="0.25">
      <c r="AI498" s="406"/>
      <c r="AN498" s="406"/>
    </row>
    <row r="499" spans="35:40" x14ac:dyDescent="0.25">
      <c r="AI499" s="406"/>
      <c r="AN499" s="406"/>
    </row>
    <row r="500" spans="35:40" x14ac:dyDescent="0.25">
      <c r="AI500" s="406"/>
      <c r="AN500" s="406"/>
    </row>
    <row r="501" spans="35:40" x14ac:dyDescent="0.25">
      <c r="AI501" s="406"/>
      <c r="AN501" s="406"/>
    </row>
    <row r="502" spans="35:40" x14ac:dyDescent="0.25">
      <c r="AI502" s="406"/>
      <c r="AN502" s="406"/>
    </row>
    <row r="503" spans="35:40" x14ac:dyDescent="0.25">
      <c r="AI503" s="406"/>
      <c r="AN503" s="406"/>
    </row>
    <row r="504" spans="35:40" x14ac:dyDescent="0.25">
      <c r="AI504" s="406"/>
      <c r="AN504" s="406"/>
    </row>
    <row r="505" spans="35:40" x14ac:dyDescent="0.25">
      <c r="AI505" s="406"/>
      <c r="AN505" s="406"/>
    </row>
    <row r="506" spans="35:40" x14ac:dyDescent="0.25">
      <c r="AI506" s="406"/>
      <c r="AN506" s="406"/>
    </row>
    <row r="507" spans="35:40" x14ac:dyDescent="0.25">
      <c r="AI507" s="406"/>
      <c r="AN507" s="406"/>
    </row>
    <row r="508" spans="35:40" x14ac:dyDescent="0.25">
      <c r="AI508" s="406"/>
      <c r="AN508" s="406"/>
    </row>
    <row r="509" spans="35:40" x14ac:dyDescent="0.25">
      <c r="AI509" s="406"/>
      <c r="AN509" s="406"/>
    </row>
    <row r="510" spans="35:40" x14ac:dyDescent="0.25">
      <c r="AI510" s="406"/>
      <c r="AN510" s="406"/>
    </row>
    <row r="511" spans="35:40" x14ac:dyDescent="0.25">
      <c r="AI511" s="406"/>
      <c r="AN511" s="406"/>
    </row>
    <row r="512" spans="35:40" x14ac:dyDescent="0.25">
      <c r="AI512" s="406"/>
      <c r="AN512" s="406"/>
    </row>
    <row r="513" spans="35:40" x14ac:dyDescent="0.25">
      <c r="AI513" s="406"/>
      <c r="AN513" s="406"/>
    </row>
    <row r="514" spans="35:40" x14ac:dyDescent="0.25">
      <c r="AI514" s="406"/>
      <c r="AN514" s="406"/>
    </row>
    <row r="515" spans="35:40" x14ac:dyDescent="0.25">
      <c r="AI515" s="406"/>
      <c r="AN515" s="406"/>
    </row>
    <row r="516" spans="35:40" x14ac:dyDescent="0.25">
      <c r="AI516" s="406"/>
      <c r="AN516" s="406"/>
    </row>
    <row r="517" spans="35:40" x14ac:dyDescent="0.25">
      <c r="AI517" s="406"/>
      <c r="AN517" s="406"/>
    </row>
    <row r="518" spans="35:40" x14ac:dyDescent="0.25">
      <c r="AI518" s="406"/>
      <c r="AN518" s="406"/>
    </row>
    <row r="519" spans="35:40" x14ac:dyDescent="0.25">
      <c r="AI519" s="406"/>
      <c r="AN519" s="406"/>
    </row>
    <row r="520" spans="35:40" x14ac:dyDescent="0.25">
      <c r="AI520" s="406"/>
      <c r="AN520" s="406"/>
    </row>
    <row r="521" spans="35:40" x14ac:dyDescent="0.25">
      <c r="AI521" s="406"/>
      <c r="AN521" s="406"/>
    </row>
    <row r="522" spans="35:40" x14ac:dyDescent="0.25">
      <c r="AI522" s="406"/>
      <c r="AN522" s="406"/>
    </row>
    <row r="523" spans="35:40" x14ac:dyDescent="0.25">
      <c r="AI523" s="406"/>
      <c r="AN523" s="406"/>
    </row>
    <row r="524" spans="35:40" x14ac:dyDescent="0.25">
      <c r="AI524" s="406"/>
      <c r="AN524" s="406"/>
    </row>
    <row r="525" spans="35:40" x14ac:dyDescent="0.25">
      <c r="AI525" s="406"/>
      <c r="AN525" s="406"/>
    </row>
    <row r="526" spans="35:40" x14ac:dyDescent="0.25">
      <c r="AI526" s="406"/>
      <c r="AN526" s="406"/>
    </row>
    <row r="527" spans="35:40" x14ac:dyDescent="0.25">
      <c r="AI527" s="406"/>
      <c r="AN527" s="406"/>
    </row>
    <row r="528" spans="35:40" x14ac:dyDescent="0.25">
      <c r="AI528" s="406"/>
      <c r="AN528" s="406"/>
    </row>
    <row r="529" spans="35:40" x14ac:dyDescent="0.25">
      <c r="AI529" s="406"/>
      <c r="AN529" s="406"/>
    </row>
    <row r="530" spans="35:40" x14ac:dyDescent="0.25">
      <c r="AI530" s="406"/>
      <c r="AN530" s="406"/>
    </row>
    <row r="531" spans="35:40" x14ac:dyDescent="0.25">
      <c r="AI531" s="406"/>
      <c r="AN531" s="406"/>
    </row>
    <row r="532" spans="35:40" x14ac:dyDescent="0.25">
      <c r="AI532" s="406"/>
      <c r="AN532" s="406"/>
    </row>
    <row r="533" spans="35:40" x14ac:dyDescent="0.25">
      <c r="AI533" s="406"/>
      <c r="AN533" s="406"/>
    </row>
    <row r="534" spans="35:40" x14ac:dyDescent="0.25">
      <c r="AI534" s="406"/>
      <c r="AN534" s="406"/>
    </row>
    <row r="535" spans="35:40" x14ac:dyDescent="0.25">
      <c r="AI535" s="406"/>
      <c r="AN535" s="406"/>
    </row>
    <row r="536" spans="35:40" x14ac:dyDescent="0.25">
      <c r="AI536" s="406"/>
      <c r="AN536" s="406"/>
    </row>
    <row r="537" spans="35:40" x14ac:dyDescent="0.25">
      <c r="AI537" s="406"/>
      <c r="AN537" s="406"/>
    </row>
    <row r="538" spans="35:40" x14ac:dyDescent="0.25">
      <c r="AI538" s="406"/>
      <c r="AN538" s="406"/>
    </row>
    <row r="539" spans="35:40" x14ac:dyDescent="0.25">
      <c r="AI539" s="406"/>
      <c r="AN539" s="406"/>
    </row>
    <row r="540" spans="35:40" x14ac:dyDescent="0.25">
      <c r="AI540" s="406"/>
      <c r="AN540" s="406"/>
    </row>
    <row r="541" spans="35:40" x14ac:dyDescent="0.25">
      <c r="AI541" s="406"/>
      <c r="AN541" s="406"/>
    </row>
    <row r="542" spans="35:40" x14ac:dyDescent="0.25">
      <c r="AI542" s="406"/>
      <c r="AN542" s="406"/>
    </row>
    <row r="543" spans="35:40" x14ac:dyDescent="0.25">
      <c r="AI543" s="406"/>
      <c r="AN543" s="406"/>
    </row>
    <row r="544" spans="35:40" x14ac:dyDescent="0.25">
      <c r="AI544" s="406"/>
      <c r="AN544" s="406"/>
    </row>
    <row r="545" spans="35:40" x14ac:dyDescent="0.25">
      <c r="AI545" s="406"/>
      <c r="AN545" s="406"/>
    </row>
    <row r="546" spans="35:40" x14ac:dyDescent="0.25">
      <c r="AI546" s="406"/>
      <c r="AN546" s="406"/>
    </row>
    <row r="547" spans="35:40" x14ac:dyDescent="0.25">
      <c r="AI547" s="406"/>
      <c r="AN547" s="406"/>
    </row>
    <row r="548" spans="35:40" x14ac:dyDescent="0.25">
      <c r="AI548" s="406"/>
      <c r="AN548" s="406"/>
    </row>
    <row r="549" spans="35:40" x14ac:dyDescent="0.25">
      <c r="AI549" s="406"/>
      <c r="AN549" s="406"/>
    </row>
    <row r="550" spans="35:40" x14ac:dyDescent="0.25">
      <c r="AI550" s="406"/>
      <c r="AN550" s="406"/>
    </row>
    <row r="551" spans="35:40" x14ac:dyDescent="0.25">
      <c r="AI551" s="406"/>
      <c r="AN551" s="406"/>
    </row>
    <row r="552" spans="35:40" x14ac:dyDescent="0.25">
      <c r="AI552" s="406"/>
      <c r="AN552" s="406"/>
    </row>
    <row r="553" spans="35:40" x14ac:dyDescent="0.25">
      <c r="AI553" s="406"/>
      <c r="AN553" s="406"/>
    </row>
    <row r="554" spans="35:40" x14ac:dyDescent="0.25">
      <c r="AI554" s="406"/>
      <c r="AN554" s="406"/>
    </row>
    <row r="555" spans="35:40" x14ac:dyDescent="0.25">
      <c r="AI555" s="406"/>
      <c r="AN555" s="406"/>
    </row>
    <row r="556" spans="35:40" x14ac:dyDescent="0.25">
      <c r="AI556" s="406"/>
      <c r="AN556" s="406"/>
    </row>
    <row r="557" spans="35:40" x14ac:dyDescent="0.25">
      <c r="AI557" s="406"/>
      <c r="AN557" s="406"/>
    </row>
    <row r="558" spans="35:40" x14ac:dyDescent="0.25">
      <c r="AI558" s="406"/>
      <c r="AN558" s="406"/>
    </row>
    <row r="559" spans="35:40" x14ac:dyDescent="0.25">
      <c r="AI559" s="406"/>
      <c r="AN559" s="406"/>
    </row>
    <row r="560" spans="35:40" x14ac:dyDescent="0.25">
      <c r="AI560" s="406"/>
      <c r="AN560" s="406"/>
    </row>
    <row r="561" spans="35:40" x14ac:dyDescent="0.25">
      <c r="AI561" s="406"/>
      <c r="AN561" s="406"/>
    </row>
    <row r="562" spans="35:40" x14ac:dyDescent="0.25">
      <c r="AI562" s="406"/>
      <c r="AN562" s="406"/>
    </row>
    <row r="563" spans="35:40" x14ac:dyDescent="0.25">
      <c r="AI563" s="406"/>
      <c r="AN563" s="406"/>
    </row>
    <row r="564" spans="35:40" x14ac:dyDescent="0.25">
      <c r="AI564" s="406"/>
      <c r="AN564" s="406"/>
    </row>
    <row r="565" spans="35:40" x14ac:dyDescent="0.25">
      <c r="AI565" s="406"/>
      <c r="AN565" s="406"/>
    </row>
    <row r="566" spans="35:40" x14ac:dyDescent="0.25">
      <c r="AI566" s="406"/>
      <c r="AN566" s="406"/>
    </row>
    <row r="567" spans="35:40" x14ac:dyDescent="0.25">
      <c r="AI567" s="406"/>
      <c r="AN567" s="406"/>
    </row>
    <row r="568" spans="35:40" x14ac:dyDescent="0.25">
      <c r="AI568" s="406"/>
      <c r="AN568" s="406"/>
    </row>
    <row r="569" spans="35:40" x14ac:dyDescent="0.25">
      <c r="AI569" s="406"/>
      <c r="AN569" s="406"/>
    </row>
    <row r="570" spans="35:40" x14ac:dyDescent="0.25">
      <c r="AI570" s="406"/>
      <c r="AN570" s="406"/>
    </row>
    <row r="571" spans="35:40" x14ac:dyDescent="0.25">
      <c r="AI571" s="406"/>
      <c r="AN571" s="406"/>
    </row>
    <row r="572" spans="35:40" x14ac:dyDescent="0.25">
      <c r="AI572" s="406"/>
      <c r="AN572" s="406"/>
    </row>
    <row r="573" spans="35:40" x14ac:dyDescent="0.25">
      <c r="AI573" s="406"/>
      <c r="AN573" s="406"/>
    </row>
    <row r="574" spans="35:40" x14ac:dyDescent="0.25">
      <c r="AI574" s="406"/>
      <c r="AN574" s="406"/>
    </row>
    <row r="575" spans="35:40" x14ac:dyDescent="0.25">
      <c r="AI575" s="406"/>
      <c r="AN575" s="406"/>
    </row>
    <row r="576" spans="35:40" x14ac:dyDescent="0.25">
      <c r="AI576" s="406"/>
      <c r="AN576" s="406"/>
    </row>
    <row r="577" spans="35:40" x14ac:dyDescent="0.25">
      <c r="AI577" s="406"/>
      <c r="AN577" s="406"/>
    </row>
    <row r="578" spans="35:40" x14ac:dyDescent="0.25">
      <c r="AI578" s="406"/>
      <c r="AN578" s="406"/>
    </row>
    <row r="579" spans="35:40" x14ac:dyDescent="0.25">
      <c r="AI579" s="406"/>
      <c r="AN579" s="406"/>
    </row>
    <row r="580" spans="35:40" x14ac:dyDescent="0.25">
      <c r="AI580" s="406"/>
      <c r="AN580" s="406"/>
    </row>
    <row r="581" spans="35:40" x14ac:dyDescent="0.25">
      <c r="AI581" s="406"/>
      <c r="AN581" s="406"/>
    </row>
    <row r="582" spans="35:40" x14ac:dyDescent="0.25">
      <c r="AI582" s="406"/>
      <c r="AN582" s="406"/>
    </row>
    <row r="583" spans="35:40" x14ac:dyDescent="0.25">
      <c r="AI583" s="406"/>
      <c r="AN583" s="406"/>
    </row>
    <row r="584" spans="35:40" x14ac:dyDescent="0.25">
      <c r="AI584" s="406"/>
      <c r="AN584" s="406"/>
    </row>
    <row r="585" spans="35:40" x14ac:dyDescent="0.25">
      <c r="AI585" s="406"/>
      <c r="AN585" s="406"/>
    </row>
    <row r="586" spans="35:40" x14ac:dyDescent="0.25">
      <c r="AI586" s="406"/>
      <c r="AN586" s="406"/>
    </row>
    <row r="587" spans="35:40" x14ac:dyDescent="0.25">
      <c r="AI587" s="406"/>
      <c r="AN587" s="406"/>
    </row>
    <row r="588" spans="35:40" x14ac:dyDescent="0.25">
      <c r="AI588" s="406"/>
      <c r="AN588" s="406"/>
    </row>
    <row r="589" spans="35:40" x14ac:dyDescent="0.25">
      <c r="AI589" s="406"/>
      <c r="AN589" s="406"/>
    </row>
    <row r="590" spans="35:40" x14ac:dyDescent="0.25">
      <c r="AI590" s="406"/>
      <c r="AN590" s="406"/>
    </row>
    <row r="591" spans="35:40" x14ac:dyDescent="0.25">
      <c r="AI591" s="406"/>
      <c r="AN591" s="406"/>
    </row>
    <row r="592" spans="35:40" x14ac:dyDescent="0.25">
      <c r="AI592" s="406"/>
      <c r="AN592" s="406"/>
    </row>
    <row r="593" spans="35:40" x14ac:dyDescent="0.25">
      <c r="AI593" s="406"/>
      <c r="AN593" s="406"/>
    </row>
    <row r="594" spans="35:40" x14ac:dyDescent="0.25">
      <c r="AI594" s="406"/>
      <c r="AN594" s="406"/>
    </row>
    <row r="595" spans="35:40" x14ac:dyDescent="0.25">
      <c r="AI595" s="406"/>
      <c r="AN595" s="406"/>
    </row>
    <row r="596" spans="35:40" x14ac:dyDescent="0.25">
      <c r="AI596" s="406"/>
      <c r="AN596" s="406"/>
    </row>
    <row r="597" spans="35:40" x14ac:dyDescent="0.25">
      <c r="AI597" s="406"/>
      <c r="AN597" s="406"/>
    </row>
    <row r="598" spans="35:40" x14ac:dyDescent="0.25">
      <c r="AI598" s="406"/>
      <c r="AN598" s="406"/>
    </row>
    <row r="599" spans="35:40" x14ac:dyDescent="0.25">
      <c r="AI599" s="406"/>
      <c r="AN599" s="406"/>
    </row>
    <row r="600" spans="35:40" x14ac:dyDescent="0.25">
      <c r="AI600" s="406"/>
      <c r="AN600" s="406"/>
    </row>
    <row r="601" spans="35:40" x14ac:dyDescent="0.25">
      <c r="AI601" s="406"/>
      <c r="AN601" s="406"/>
    </row>
    <row r="602" spans="35:40" x14ac:dyDescent="0.25">
      <c r="AI602" s="406"/>
      <c r="AN602" s="406"/>
    </row>
    <row r="603" spans="35:40" x14ac:dyDescent="0.25">
      <c r="AI603" s="406"/>
      <c r="AN603" s="406"/>
    </row>
    <row r="604" spans="35:40" x14ac:dyDescent="0.25">
      <c r="AI604" s="406"/>
      <c r="AN604" s="406"/>
    </row>
    <row r="605" spans="35:40" x14ac:dyDescent="0.25">
      <c r="AI605" s="406"/>
      <c r="AN605" s="406"/>
    </row>
    <row r="606" spans="35:40" x14ac:dyDescent="0.25">
      <c r="AI606" s="406"/>
      <c r="AN606" s="406"/>
    </row>
    <row r="607" spans="35:40" x14ac:dyDescent="0.25">
      <c r="AI607" s="406"/>
      <c r="AN607" s="406"/>
    </row>
    <row r="608" spans="35:40" x14ac:dyDescent="0.25">
      <c r="AI608" s="406"/>
      <c r="AN608" s="406"/>
    </row>
    <row r="609" spans="35:40" x14ac:dyDescent="0.25">
      <c r="AI609" s="406"/>
      <c r="AN609" s="406"/>
    </row>
    <row r="610" spans="35:40" x14ac:dyDescent="0.25">
      <c r="AI610" s="406"/>
      <c r="AN610" s="406"/>
    </row>
    <row r="611" spans="35:40" x14ac:dyDescent="0.25">
      <c r="AI611" s="406"/>
      <c r="AN611" s="406"/>
    </row>
    <row r="612" spans="35:40" x14ac:dyDescent="0.25">
      <c r="AI612" s="406"/>
      <c r="AN612" s="406"/>
    </row>
    <row r="613" spans="35:40" x14ac:dyDescent="0.25">
      <c r="AI613" s="406"/>
      <c r="AN613" s="406"/>
    </row>
    <row r="614" spans="35:40" x14ac:dyDescent="0.25">
      <c r="AI614" s="406"/>
      <c r="AN614" s="406"/>
    </row>
    <row r="615" spans="35:40" x14ac:dyDescent="0.25">
      <c r="AI615" s="406"/>
      <c r="AN615" s="406"/>
    </row>
    <row r="616" spans="35:40" x14ac:dyDescent="0.25">
      <c r="AI616" s="406"/>
      <c r="AN616" s="406"/>
    </row>
    <row r="617" spans="35:40" x14ac:dyDescent="0.25">
      <c r="AI617" s="406"/>
      <c r="AN617" s="406"/>
    </row>
    <row r="618" spans="35:40" x14ac:dyDescent="0.25">
      <c r="AI618" s="406"/>
      <c r="AN618" s="406"/>
    </row>
    <row r="619" spans="35:40" x14ac:dyDescent="0.25">
      <c r="AI619" s="406"/>
      <c r="AN619" s="406"/>
    </row>
    <row r="620" spans="35:40" x14ac:dyDescent="0.25">
      <c r="AI620" s="406"/>
      <c r="AN620" s="406"/>
    </row>
    <row r="621" spans="35:40" x14ac:dyDescent="0.25">
      <c r="AI621" s="406"/>
      <c r="AN621" s="406"/>
    </row>
    <row r="622" spans="35:40" x14ac:dyDescent="0.25">
      <c r="AI622" s="406"/>
      <c r="AN622" s="406"/>
    </row>
    <row r="623" spans="35:40" x14ac:dyDescent="0.25">
      <c r="AI623" s="406"/>
      <c r="AN623" s="406"/>
    </row>
    <row r="624" spans="35:40" x14ac:dyDescent="0.25">
      <c r="AI624" s="406"/>
      <c r="AN624" s="406"/>
    </row>
    <row r="625" spans="35:40" x14ac:dyDescent="0.25">
      <c r="AI625" s="406"/>
      <c r="AN625" s="406"/>
    </row>
    <row r="626" spans="35:40" x14ac:dyDescent="0.25">
      <c r="AI626" s="406"/>
      <c r="AN626" s="406"/>
    </row>
    <row r="627" spans="35:40" x14ac:dyDescent="0.25">
      <c r="AI627" s="406"/>
      <c r="AN627" s="406"/>
    </row>
    <row r="628" spans="35:40" x14ac:dyDescent="0.25">
      <c r="AI628" s="406"/>
      <c r="AN628" s="406"/>
    </row>
    <row r="629" spans="35:40" x14ac:dyDescent="0.25">
      <c r="AI629" s="406"/>
      <c r="AN629" s="406"/>
    </row>
    <row r="630" spans="35:40" x14ac:dyDescent="0.25">
      <c r="AI630" s="406"/>
      <c r="AN630" s="406"/>
    </row>
    <row r="631" spans="35:40" x14ac:dyDescent="0.25">
      <c r="AI631" s="406"/>
      <c r="AN631" s="406"/>
    </row>
    <row r="632" spans="35:40" x14ac:dyDescent="0.25">
      <c r="AI632" s="406"/>
      <c r="AN632" s="406"/>
    </row>
    <row r="633" spans="35:40" x14ac:dyDescent="0.25">
      <c r="AI633" s="406"/>
      <c r="AN633" s="406"/>
    </row>
    <row r="634" spans="35:40" x14ac:dyDescent="0.25">
      <c r="AI634" s="406"/>
      <c r="AN634" s="406"/>
    </row>
    <row r="635" spans="35:40" x14ac:dyDescent="0.25">
      <c r="AI635" s="406"/>
      <c r="AN635" s="406"/>
    </row>
    <row r="636" spans="35:40" x14ac:dyDescent="0.25">
      <c r="AI636" s="406"/>
      <c r="AN636" s="406"/>
    </row>
    <row r="637" spans="35:40" x14ac:dyDescent="0.25">
      <c r="AI637" s="406"/>
      <c r="AN637" s="406"/>
    </row>
    <row r="638" spans="35:40" x14ac:dyDescent="0.25">
      <c r="AI638" s="406"/>
      <c r="AN638" s="406"/>
    </row>
    <row r="639" spans="35:40" x14ac:dyDescent="0.25">
      <c r="AI639" s="406"/>
      <c r="AN639" s="406"/>
    </row>
    <row r="640" spans="35:40" x14ac:dyDescent="0.25">
      <c r="AI640" s="406"/>
      <c r="AN640" s="406"/>
    </row>
    <row r="641" spans="35:40" x14ac:dyDescent="0.25">
      <c r="AI641" s="406"/>
      <c r="AN641" s="406"/>
    </row>
    <row r="642" spans="35:40" x14ac:dyDescent="0.25">
      <c r="AI642" s="406"/>
      <c r="AN642" s="406"/>
    </row>
    <row r="643" spans="35:40" x14ac:dyDescent="0.25">
      <c r="AI643" s="406"/>
      <c r="AN643" s="406"/>
    </row>
    <row r="644" spans="35:40" x14ac:dyDescent="0.25">
      <c r="AI644" s="406"/>
      <c r="AN644" s="406"/>
    </row>
    <row r="645" spans="35:40" x14ac:dyDescent="0.25">
      <c r="AI645" s="406"/>
      <c r="AN645" s="406"/>
    </row>
    <row r="646" spans="35:40" x14ac:dyDescent="0.25">
      <c r="AI646" s="406"/>
      <c r="AN646" s="406"/>
    </row>
    <row r="647" spans="35:40" x14ac:dyDescent="0.25">
      <c r="AI647" s="406"/>
      <c r="AN647" s="406"/>
    </row>
    <row r="648" spans="35:40" x14ac:dyDescent="0.25">
      <c r="AI648" s="406"/>
      <c r="AN648" s="406"/>
    </row>
    <row r="649" spans="35:40" x14ac:dyDescent="0.25">
      <c r="AI649" s="406"/>
      <c r="AN649" s="406"/>
    </row>
    <row r="650" spans="35:40" x14ac:dyDescent="0.25">
      <c r="AI650" s="406"/>
      <c r="AN650" s="406"/>
    </row>
    <row r="651" spans="35:40" x14ac:dyDescent="0.25">
      <c r="AI651" s="406"/>
      <c r="AN651" s="406"/>
    </row>
    <row r="652" spans="35:40" x14ac:dyDescent="0.25">
      <c r="AI652" s="406"/>
      <c r="AN652" s="406"/>
    </row>
    <row r="653" spans="35:40" x14ac:dyDescent="0.25">
      <c r="AI653" s="406"/>
      <c r="AN653" s="406"/>
    </row>
    <row r="654" spans="35:40" x14ac:dyDescent="0.25">
      <c r="AI654" s="406"/>
      <c r="AN654" s="406"/>
    </row>
    <row r="655" spans="35:40" x14ac:dyDescent="0.25">
      <c r="AI655" s="406"/>
      <c r="AN655" s="406"/>
    </row>
    <row r="656" spans="35:40" x14ac:dyDescent="0.25">
      <c r="AI656" s="406"/>
      <c r="AN656" s="406"/>
    </row>
    <row r="657" spans="35:40" x14ac:dyDescent="0.25">
      <c r="AI657" s="406"/>
      <c r="AN657" s="406"/>
    </row>
    <row r="658" spans="35:40" x14ac:dyDescent="0.25">
      <c r="AI658" s="406"/>
      <c r="AN658" s="406"/>
    </row>
    <row r="659" spans="35:40" x14ac:dyDescent="0.25">
      <c r="AI659" s="406"/>
      <c r="AN659" s="406"/>
    </row>
    <row r="660" spans="35:40" x14ac:dyDescent="0.25">
      <c r="AI660" s="406"/>
      <c r="AN660" s="406"/>
    </row>
    <row r="661" spans="35:40" x14ac:dyDescent="0.25">
      <c r="AI661" s="406"/>
      <c r="AN661" s="406"/>
    </row>
    <row r="662" spans="35:40" x14ac:dyDescent="0.25">
      <c r="AI662" s="406"/>
      <c r="AN662" s="406"/>
    </row>
    <row r="663" spans="35:40" x14ac:dyDescent="0.25">
      <c r="AI663" s="406"/>
      <c r="AN663" s="406"/>
    </row>
    <row r="664" spans="35:40" x14ac:dyDescent="0.25">
      <c r="AI664" s="406"/>
      <c r="AN664" s="406"/>
    </row>
    <row r="665" spans="35:40" x14ac:dyDescent="0.25">
      <c r="AI665" s="406"/>
      <c r="AN665" s="406"/>
    </row>
    <row r="666" spans="35:40" x14ac:dyDescent="0.25">
      <c r="AI666" s="406"/>
      <c r="AN666" s="406"/>
    </row>
    <row r="667" spans="35:40" x14ac:dyDescent="0.25">
      <c r="AI667" s="406"/>
      <c r="AN667" s="406"/>
    </row>
    <row r="668" spans="35:40" x14ac:dyDescent="0.25">
      <c r="AI668" s="406"/>
      <c r="AN668" s="406"/>
    </row>
    <row r="669" spans="35:40" x14ac:dyDescent="0.25">
      <c r="AI669" s="406"/>
      <c r="AN669" s="406"/>
    </row>
    <row r="670" spans="35:40" x14ac:dyDescent="0.25">
      <c r="AI670" s="406"/>
      <c r="AN670" s="406"/>
    </row>
    <row r="671" spans="35:40" x14ac:dyDescent="0.25">
      <c r="AI671" s="406"/>
      <c r="AN671" s="406"/>
    </row>
    <row r="672" spans="35:40" x14ac:dyDescent="0.25">
      <c r="AI672" s="406"/>
      <c r="AN672" s="406"/>
    </row>
    <row r="673" spans="35:40" x14ac:dyDescent="0.25">
      <c r="AI673" s="406"/>
      <c r="AN673" s="406"/>
    </row>
    <row r="674" spans="35:40" x14ac:dyDescent="0.25">
      <c r="AI674" s="406"/>
      <c r="AN674" s="406"/>
    </row>
    <row r="675" spans="35:40" x14ac:dyDescent="0.25">
      <c r="AI675" s="406"/>
      <c r="AN675" s="406"/>
    </row>
    <row r="676" spans="35:40" x14ac:dyDescent="0.25">
      <c r="AI676" s="406"/>
      <c r="AN676" s="406"/>
    </row>
    <row r="677" spans="35:40" x14ac:dyDescent="0.25">
      <c r="AI677" s="406"/>
      <c r="AN677" s="406"/>
    </row>
    <row r="678" spans="35:40" x14ac:dyDescent="0.25">
      <c r="AI678" s="406"/>
      <c r="AN678" s="406"/>
    </row>
    <row r="679" spans="35:40" x14ac:dyDescent="0.25">
      <c r="AI679" s="406"/>
      <c r="AN679" s="406"/>
    </row>
    <row r="680" spans="35:40" x14ac:dyDescent="0.25">
      <c r="AI680" s="406"/>
      <c r="AN680" s="406"/>
    </row>
    <row r="681" spans="35:40" x14ac:dyDescent="0.25">
      <c r="AI681" s="406"/>
      <c r="AN681" s="406"/>
    </row>
    <row r="682" spans="35:40" x14ac:dyDescent="0.25">
      <c r="AI682" s="406"/>
      <c r="AN682" s="406"/>
    </row>
    <row r="683" spans="35:40" x14ac:dyDescent="0.25">
      <c r="AI683" s="406"/>
      <c r="AN683" s="406"/>
    </row>
    <row r="684" spans="35:40" x14ac:dyDescent="0.25">
      <c r="AI684" s="406"/>
      <c r="AN684" s="406"/>
    </row>
    <row r="685" spans="35:40" x14ac:dyDescent="0.25">
      <c r="AI685" s="406"/>
      <c r="AN685" s="406"/>
    </row>
    <row r="686" spans="35:40" x14ac:dyDescent="0.25">
      <c r="AI686" s="406"/>
      <c r="AN686" s="406"/>
    </row>
    <row r="687" spans="35:40" x14ac:dyDescent="0.25">
      <c r="AI687" s="406"/>
      <c r="AN687" s="406"/>
    </row>
    <row r="688" spans="35:40" x14ac:dyDescent="0.25">
      <c r="AI688" s="406"/>
      <c r="AN688" s="406"/>
    </row>
    <row r="689" spans="35:40" x14ac:dyDescent="0.25">
      <c r="AI689" s="406"/>
      <c r="AN689" s="406"/>
    </row>
    <row r="690" spans="35:40" x14ac:dyDescent="0.25">
      <c r="AI690" s="406"/>
      <c r="AN690" s="406"/>
    </row>
    <row r="691" spans="35:40" x14ac:dyDescent="0.25">
      <c r="AI691" s="406"/>
      <c r="AN691" s="406"/>
    </row>
    <row r="692" spans="35:40" x14ac:dyDescent="0.25">
      <c r="AI692" s="406"/>
      <c r="AN692" s="406"/>
    </row>
    <row r="693" spans="35:40" x14ac:dyDescent="0.25">
      <c r="AI693" s="406"/>
      <c r="AN693" s="406"/>
    </row>
    <row r="694" spans="35:40" x14ac:dyDescent="0.25">
      <c r="AI694" s="406"/>
      <c r="AN694" s="406"/>
    </row>
    <row r="695" spans="35:40" x14ac:dyDescent="0.25">
      <c r="AI695" s="406"/>
      <c r="AN695" s="406"/>
    </row>
    <row r="696" spans="35:40" x14ac:dyDescent="0.25">
      <c r="AI696" s="406"/>
      <c r="AN696" s="406"/>
    </row>
    <row r="697" spans="35:40" x14ac:dyDescent="0.25">
      <c r="AI697" s="406"/>
      <c r="AN697" s="406"/>
    </row>
    <row r="698" spans="35:40" x14ac:dyDescent="0.25">
      <c r="AI698" s="406"/>
      <c r="AN698" s="406"/>
    </row>
    <row r="699" spans="35:40" x14ac:dyDescent="0.25">
      <c r="AI699" s="406"/>
      <c r="AN699" s="406"/>
    </row>
    <row r="700" spans="35:40" x14ac:dyDescent="0.25">
      <c r="AI700" s="406"/>
      <c r="AN700" s="406"/>
    </row>
    <row r="701" spans="35:40" x14ac:dyDescent="0.25">
      <c r="AI701" s="406"/>
      <c r="AN701" s="406"/>
    </row>
    <row r="702" spans="35:40" x14ac:dyDescent="0.25">
      <c r="AI702" s="406"/>
      <c r="AN702" s="406"/>
    </row>
    <row r="703" spans="35:40" x14ac:dyDescent="0.25">
      <c r="AI703" s="406"/>
      <c r="AN703" s="406"/>
    </row>
    <row r="704" spans="35:40" x14ac:dyDescent="0.25">
      <c r="AI704" s="406"/>
      <c r="AN704" s="406"/>
    </row>
    <row r="705" spans="35:40" x14ac:dyDescent="0.25">
      <c r="AI705" s="406"/>
      <c r="AN705" s="406"/>
    </row>
    <row r="706" spans="35:40" x14ac:dyDescent="0.25">
      <c r="AI706" s="406"/>
      <c r="AN706" s="406"/>
    </row>
    <row r="707" spans="35:40" x14ac:dyDescent="0.25">
      <c r="AI707" s="406"/>
      <c r="AN707" s="406"/>
    </row>
    <row r="708" spans="35:40" x14ac:dyDescent="0.25">
      <c r="AI708" s="406"/>
      <c r="AN708" s="406"/>
    </row>
    <row r="709" spans="35:40" x14ac:dyDescent="0.25">
      <c r="AI709" s="406"/>
      <c r="AN709" s="406"/>
    </row>
    <row r="710" spans="35:40" x14ac:dyDescent="0.25">
      <c r="AI710" s="406"/>
      <c r="AN710" s="406"/>
    </row>
    <row r="711" spans="35:40" x14ac:dyDescent="0.25">
      <c r="AI711" s="406"/>
      <c r="AN711" s="406"/>
    </row>
    <row r="712" spans="35:40" x14ac:dyDescent="0.25">
      <c r="AI712" s="406"/>
      <c r="AN712" s="406"/>
    </row>
    <row r="713" spans="35:40" x14ac:dyDescent="0.25">
      <c r="AI713" s="406"/>
      <c r="AN713" s="406"/>
    </row>
    <row r="714" spans="35:40" x14ac:dyDescent="0.25">
      <c r="AI714" s="406"/>
      <c r="AN714" s="406"/>
    </row>
    <row r="715" spans="35:40" x14ac:dyDescent="0.25">
      <c r="AI715" s="406"/>
      <c r="AN715" s="406"/>
    </row>
    <row r="716" spans="35:40" x14ac:dyDescent="0.25">
      <c r="AI716" s="406"/>
      <c r="AN716" s="406"/>
    </row>
    <row r="717" spans="35:40" x14ac:dyDescent="0.25">
      <c r="AI717" s="406"/>
      <c r="AN717" s="406"/>
    </row>
    <row r="718" spans="35:40" x14ac:dyDescent="0.25">
      <c r="AI718" s="406"/>
      <c r="AN718" s="406"/>
    </row>
    <row r="719" spans="35:40" x14ac:dyDescent="0.25">
      <c r="AI719" s="406"/>
      <c r="AN719" s="406"/>
    </row>
    <row r="720" spans="35:40" x14ac:dyDescent="0.25">
      <c r="AI720" s="406"/>
      <c r="AN720" s="406"/>
    </row>
    <row r="721" spans="35:40" x14ac:dyDescent="0.25">
      <c r="AI721" s="406"/>
      <c r="AN721" s="406"/>
    </row>
    <row r="722" spans="35:40" x14ac:dyDescent="0.25">
      <c r="AI722" s="406"/>
      <c r="AN722" s="406"/>
    </row>
    <row r="723" spans="35:40" x14ac:dyDescent="0.25">
      <c r="AI723" s="406"/>
      <c r="AN723" s="406"/>
    </row>
    <row r="724" spans="35:40" x14ac:dyDescent="0.25">
      <c r="AI724" s="406"/>
      <c r="AN724" s="406"/>
    </row>
    <row r="725" spans="35:40" x14ac:dyDescent="0.25">
      <c r="AI725" s="406"/>
      <c r="AN725" s="406"/>
    </row>
    <row r="726" spans="35:40" x14ac:dyDescent="0.25">
      <c r="AI726" s="406"/>
      <c r="AN726" s="406"/>
    </row>
    <row r="727" spans="35:40" x14ac:dyDescent="0.25">
      <c r="AI727" s="406"/>
      <c r="AN727" s="406"/>
    </row>
    <row r="728" spans="35:40" x14ac:dyDescent="0.25">
      <c r="AI728" s="406"/>
      <c r="AN728" s="406"/>
    </row>
    <row r="729" spans="35:40" x14ac:dyDescent="0.25">
      <c r="AI729" s="406"/>
      <c r="AN729" s="406"/>
    </row>
    <row r="730" spans="35:40" x14ac:dyDescent="0.25">
      <c r="AI730" s="406"/>
      <c r="AN730" s="406"/>
    </row>
    <row r="731" spans="35:40" x14ac:dyDescent="0.25">
      <c r="AI731" s="406"/>
      <c r="AN731" s="406"/>
    </row>
    <row r="732" spans="35:40" x14ac:dyDescent="0.25">
      <c r="AI732" s="406"/>
      <c r="AN732" s="406"/>
    </row>
    <row r="733" spans="35:40" x14ac:dyDescent="0.25">
      <c r="AI733" s="406"/>
      <c r="AN733" s="406"/>
    </row>
    <row r="734" spans="35:40" x14ac:dyDescent="0.25">
      <c r="AI734" s="406"/>
      <c r="AN734" s="406"/>
    </row>
    <row r="735" spans="35:40" x14ac:dyDescent="0.25">
      <c r="AI735" s="406"/>
      <c r="AN735" s="406"/>
    </row>
    <row r="736" spans="35:40" x14ac:dyDescent="0.25">
      <c r="AI736" s="406"/>
      <c r="AN736" s="406"/>
    </row>
    <row r="737" spans="35:40" x14ac:dyDescent="0.25">
      <c r="AI737" s="406"/>
      <c r="AN737" s="406"/>
    </row>
    <row r="738" spans="35:40" x14ac:dyDescent="0.25">
      <c r="AI738" s="406"/>
      <c r="AN738" s="406"/>
    </row>
    <row r="739" spans="35:40" x14ac:dyDescent="0.25">
      <c r="AI739" s="406"/>
      <c r="AN739" s="406"/>
    </row>
    <row r="740" spans="35:40" x14ac:dyDescent="0.25">
      <c r="AI740" s="406"/>
      <c r="AN740" s="406"/>
    </row>
    <row r="741" spans="35:40" x14ac:dyDescent="0.25">
      <c r="AI741" s="406"/>
      <c r="AN741" s="406"/>
    </row>
    <row r="742" spans="35:40" x14ac:dyDescent="0.25">
      <c r="AI742" s="406"/>
      <c r="AN742" s="406"/>
    </row>
    <row r="743" spans="35:40" x14ac:dyDescent="0.25">
      <c r="AI743" s="406"/>
      <c r="AN743" s="40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tualizarMascara">
                <anchor moveWithCells="1" sizeWithCells="1">
                  <from>
                    <xdr:col>5</xdr:col>
                    <xdr:colOff>590550</xdr:colOff>
                    <xdr:row>1</xdr:row>
                    <xdr:rowOff>114300</xdr:rowOff>
                  </from>
                  <to>
                    <xdr:col>7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2:AB67"/>
  <sheetViews>
    <sheetView workbookViewId="0"/>
  </sheetViews>
  <sheetFormatPr defaultRowHeight="15" x14ac:dyDescent="0.25"/>
  <cols>
    <col min="1" max="1" width="30.42578125" customWidth="1"/>
    <col min="2" max="2" width="11.28515625" customWidth="1"/>
    <col min="3" max="5" width="10.42578125" customWidth="1"/>
    <col min="6" max="6" width="13.5703125" customWidth="1"/>
    <col min="7" max="7" width="16.28515625" customWidth="1"/>
    <col min="14" max="14" width="15" bestFit="1" customWidth="1"/>
    <col min="15" max="15" width="11.28515625" bestFit="1" customWidth="1"/>
    <col min="19" max="24" width="13.7109375" customWidth="1"/>
    <col min="25" max="25" width="12.140625" customWidth="1"/>
    <col min="26" max="26" width="8.42578125" customWidth="1"/>
  </cols>
  <sheetData>
    <row r="2" spans="12:25" x14ac:dyDescent="0.25">
      <c r="L2" t="s">
        <v>765</v>
      </c>
      <c r="M2" t="str">
        <f>IF('Cen1'!B13&lt;&gt;"",'Cen1'!B13,"")</f>
        <v>E</v>
      </c>
      <c r="N2">
        <f ca="1">IF(M2&lt;&gt;"",'Cen1'!C15,"")</f>
        <v>65774.3992</v>
      </c>
      <c r="O2">
        <f ca="1">IF(N2&lt;&gt;"",'Cen1'!D15,"")</f>
        <v>70879.025599999994</v>
      </c>
      <c r="P2">
        <f ca="1">IF(O2&lt;&gt;"",'Cen1'!E15,"")</f>
        <v>69051.078800000003</v>
      </c>
      <c r="Q2">
        <f ca="1">IF(P2&lt;&gt;"",'Cen1'!F15,"")</f>
        <v>54713.505599999989</v>
      </c>
      <c r="R2">
        <f ca="1">IF(Q2&lt;&gt;"",'Cen1'!G15,"")</f>
        <v>39830.925400000007</v>
      </c>
      <c r="S2">
        <f ca="1">IF(R2&lt;&gt;"",'Cen1'!H15,"")</f>
        <v>32491.042000000001</v>
      </c>
      <c r="T2">
        <f ca="1">IF(S2&lt;&gt;"",'Cen1'!I15,"")</f>
        <v>25560.263999999996</v>
      </c>
      <c r="U2">
        <f ca="1">IF(T2&lt;&gt;"",'Cen1'!J15,"")</f>
        <v>20509.413799999998</v>
      </c>
      <c r="V2">
        <f ca="1">IF(U2&lt;&gt;"",'Cen1'!K15,"")</f>
        <v>19620.838299999999</v>
      </c>
      <c r="W2">
        <f ca="1">IF(V2&lt;&gt;"",'Cen1'!L15,"")</f>
        <v>23642.067300000006</v>
      </c>
      <c r="X2">
        <f ca="1">IF(W2&lt;&gt;"",'Cen1'!M15,"")</f>
        <v>31425.629199999996</v>
      </c>
      <c r="Y2">
        <f ca="1">IF(X2&lt;&gt;"",'Cen1'!N15,"")</f>
        <v>48058.351500000004</v>
      </c>
    </row>
    <row r="3" spans="12:25" x14ac:dyDescent="0.25">
      <c r="M3" t="str">
        <f>M2</f>
        <v>E</v>
      </c>
      <c r="N3">
        <f ca="1">IF(M3&lt;&gt;"",'Cen1'!C16,"")</f>
        <v>7555.6336999999994</v>
      </c>
      <c r="O3">
        <f ca="1">IF(N3&lt;&gt;"",'Cen1'!D16,"")</f>
        <v>8281.1008000000002</v>
      </c>
      <c r="P3">
        <f ca="1">IF(O3&lt;&gt;"",'Cen1'!E16,"")</f>
        <v>7070.8785000000007</v>
      </c>
      <c r="Q3">
        <f ca="1">IF(P3&lt;&gt;"",'Cen1'!F16,"")</f>
        <v>6554.4540000000006</v>
      </c>
      <c r="R3">
        <f ca="1">IF(Q3&lt;&gt;"",'Cen1'!G16,"")</f>
        <v>8654.6530000000002</v>
      </c>
      <c r="S3">
        <f ca="1">IF(R3&lt;&gt;"",'Cen1'!H16,"")</f>
        <v>10633.212300000001</v>
      </c>
      <c r="T3">
        <f ca="1">IF(S3&lt;&gt;"",'Cen1'!I16,"")</f>
        <v>10929.849399999999</v>
      </c>
      <c r="U3">
        <f ca="1">IF(T3&lt;&gt;"",'Cen1'!J16,"")</f>
        <v>10016.265099999999</v>
      </c>
      <c r="V3">
        <f ca="1">IF(U3&lt;&gt;"",'Cen1'!K16,"")</f>
        <v>11652.7744</v>
      </c>
      <c r="W3">
        <f ca="1">IF(V3&lt;&gt;"",'Cen1'!L16,"")</f>
        <v>13395.987200000003</v>
      </c>
      <c r="X3">
        <f ca="1">IF(W3&lt;&gt;"",'Cen1'!M16,"")</f>
        <v>9326.0838000000003</v>
      </c>
      <c r="Y3">
        <f ca="1">IF(X3&lt;&gt;"",'Cen1'!N16,"")</f>
        <v>7425.4371000000001</v>
      </c>
    </row>
    <row r="4" spans="12:25" x14ac:dyDescent="0.25">
      <c r="M4" t="str">
        <f>M3</f>
        <v>E</v>
      </c>
      <c r="N4">
        <f ca="1">IF(M4&lt;&gt;"",'Cen1'!C17,"")</f>
        <v>13479.624900000003</v>
      </c>
      <c r="O4">
        <f ca="1">IF(N4&lt;&gt;"",'Cen1'!D17,"")</f>
        <v>14238.797100000002</v>
      </c>
      <c r="P4">
        <f ca="1">IF(O4&lt;&gt;"",'Cen1'!E17,"")</f>
        <v>14148.122800000003</v>
      </c>
      <c r="Q4">
        <f ca="1">IF(P4&lt;&gt;"",'Cen1'!F17,"")</f>
        <v>11447.8694</v>
      </c>
      <c r="R4">
        <f ca="1">IF(Q4&lt;&gt;"",'Cen1'!G17,"")</f>
        <v>6904.9312000000018</v>
      </c>
      <c r="S4">
        <f ca="1">IF(R4&lt;&gt;"",'Cen1'!H17,"")</f>
        <v>4558.5577999999996</v>
      </c>
      <c r="T4">
        <f ca="1">IF(S4&lt;&gt;"",'Cen1'!I17,"")</f>
        <v>3759.511</v>
      </c>
      <c r="U4">
        <f ca="1">IF(T4&lt;&gt;"",'Cen1'!J17,"")</f>
        <v>3278.8269000000005</v>
      </c>
      <c r="V4">
        <f ca="1">IF(U4&lt;&gt;"",'Cen1'!K17,"")</f>
        <v>2933.7113000000004</v>
      </c>
      <c r="W4">
        <f ca="1">IF(V4&lt;&gt;"",'Cen1'!L17,"")</f>
        <v>3190.7889000000005</v>
      </c>
      <c r="X4">
        <f ca="1">IF(W4&lt;&gt;"",'Cen1'!M17,"")</f>
        <v>5278.9915999999994</v>
      </c>
      <c r="Y4">
        <f ca="1">IF(X4&lt;&gt;"",'Cen1'!N17,"")</f>
        <v>9833.1125999999986</v>
      </c>
    </row>
    <row r="5" spans="12:25" x14ac:dyDescent="0.25">
      <c r="M5" t="str">
        <f>M4</f>
        <v>E</v>
      </c>
      <c r="N5">
        <f ca="1">IF(M5&lt;&gt;"",'Cen1'!C18,"")</f>
        <v>15831.8074</v>
      </c>
      <c r="O5">
        <f ca="1">IF(N5&lt;&gt;"",'Cen1'!D18,"")</f>
        <v>22810.338199999998</v>
      </c>
      <c r="P5">
        <f ca="1">IF(O5&lt;&gt;"",'Cen1'!E18,"")</f>
        <v>26961.3658</v>
      </c>
      <c r="Q5">
        <f ca="1">IF(P5&lt;&gt;"",'Cen1'!F18,"")</f>
        <v>27159.931299999997</v>
      </c>
      <c r="R5">
        <f ca="1">IF(Q5&lt;&gt;"",'Cen1'!G18,"")</f>
        <v>20486.719099999998</v>
      </c>
      <c r="S5">
        <f ca="1">IF(R5&lt;&gt;"",'Cen1'!H18,"")</f>
        <v>10694.7264</v>
      </c>
      <c r="T5">
        <f ca="1">IF(S5&lt;&gt;"",'Cen1'!I18,"")</f>
        <v>5252.9606999999996</v>
      </c>
      <c r="U5">
        <f ca="1">IF(T5&lt;&gt;"",'Cen1'!J18,"")</f>
        <v>3184.7017000000001</v>
      </c>
      <c r="V5">
        <f ca="1">IF(U5&lt;&gt;"",'Cen1'!K18,"")</f>
        <v>2266.7408</v>
      </c>
      <c r="W5">
        <f ca="1">IF(V5&lt;&gt;"",'Cen1'!L18,"")</f>
        <v>2383.6255000000001</v>
      </c>
      <c r="X5">
        <f ca="1">IF(W5&lt;&gt;"",'Cen1'!M18,"")</f>
        <v>4063.3233</v>
      </c>
      <c r="Y5">
        <f ca="1">IF(X5&lt;&gt;"",'Cen1'!N18,"")</f>
        <v>8415.5279999999984</v>
      </c>
    </row>
    <row r="9" spans="12:25" x14ac:dyDescent="0.25">
      <c r="L9" t="s">
        <v>764</v>
      </c>
      <c r="N9">
        <f ca="1">IFERROR('Cen1'!C15/'Cen1'!P6,"")</f>
        <v>65774.3992</v>
      </c>
      <c r="O9">
        <f ca="1">IFERROR('Cen1'!D15/'Cen1'!Q6,"")</f>
        <v>70879.025599999994</v>
      </c>
      <c r="P9">
        <f ca="1">IFERROR('Cen1'!E15/'Cen1'!R6,"")</f>
        <v>69051.078800000003</v>
      </c>
      <c r="Q9">
        <f ca="1">IFERROR('Cen1'!F15/'Cen1'!S6,"")</f>
        <v>54713.505599999989</v>
      </c>
      <c r="R9">
        <f ca="1">IFERROR('Cen1'!G15/'Cen1'!T6,"")</f>
        <v>39830.925400000007</v>
      </c>
      <c r="S9">
        <f ca="1">IFERROR('Cen1'!H15/'Cen1'!U6,"")</f>
        <v>32491.042000000001</v>
      </c>
      <c r="T9">
        <f ca="1">IFERROR('Cen1'!I15/'Cen1'!V6,"")</f>
        <v>25560.263999999996</v>
      </c>
      <c r="U9">
        <f ca="1">IFERROR('Cen1'!J15/'Cen1'!W6,"")</f>
        <v>20509.413799999998</v>
      </c>
      <c r="V9">
        <f ca="1">IFERROR('Cen1'!K15/'Cen1'!X6,"")</f>
        <v>19620.838299999999</v>
      </c>
      <c r="W9">
        <f ca="1">IFERROR('Cen1'!L15/'Cen1'!Y6,"")</f>
        <v>23642.067300000006</v>
      </c>
      <c r="X9">
        <f ca="1">IFERROR('Cen1'!M15/'Cen1'!Z6,"")</f>
        <v>31425.629199999996</v>
      </c>
      <c r="Y9">
        <f ca="1">IFERROR('Cen1'!N15/'Cen1'!AA6,"")</f>
        <v>48058.351500000004</v>
      </c>
    </row>
    <row r="10" spans="12:25" x14ac:dyDescent="0.25">
      <c r="N10">
        <f ca="1">IFERROR('Cen1'!C16/'Cen1'!P7,"")</f>
        <v>7555.6336999999994</v>
      </c>
      <c r="O10">
        <f ca="1">IFERROR('Cen1'!D16/'Cen1'!Q7,"")</f>
        <v>8281.1008000000002</v>
      </c>
      <c r="P10">
        <f ca="1">IFERROR('Cen1'!E16/'Cen1'!R7,"")</f>
        <v>7070.8785000000007</v>
      </c>
      <c r="Q10">
        <f ca="1">IFERROR('Cen1'!F16/'Cen1'!S7,"")</f>
        <v>6554.4540000000006</v>
      </c>
      <c r="R10">
        <f ca="1">IFERROR('Cen1'!G16/'Cen1'!T7,"")</f>
        <v>8654.6530000000002</v>
      </c>
      <c r="S10">
        <f ca="1">IFERROR('Cen1'!H16/'Cen1'!U7,"")</f>
        <v>10633.212300000001</v>
      </c>
      <c r="T10">
        <f ca="1">IFERROR('Cen1'!I16/'Cen1'!V7,"")</f>
        <v>10929.849399999999</v>
      </c>
      <c r="U10">
        <f ca="1">IFERROR('Cen1'!J16/'Cen1'!W7,"")</f>
        <v>10016.265099999999</v>
      </c>
      <c r="V10">
        <f ca="1">IFERROR('Cen1'!K16/'Cen1'!X7,"")</f>
        <v>11652.7744</v>
      </c>
      <c r="W10">
        <f ca="1">IFERROR('Cen1'!L16/'Cen1'!Y7,"")</f>
        <v>13395.987200000003</v>
      </c>
      <c r="X10">
        <f ca="1">IFERROR('Cen1'!M16/'Cen1'!Z7,"")</f>
        <v>9326.0838000000003</v>
      </c>
      <c r="Y10">
        <f ca="1">IFERROR('Cen1'!N16/'Cen1'!AA7,"")</f>
        <v>7425.4371000000001</v>
      </c>
    </row>
    <row r="11" spans="12:25" x14ac:dyDescent="0.25">
      <c r="N11">
        <f ca="1">IFERROR('Cen1'!C17/'Cen1'!P8,"")</f>
        <v>13479.624900000003</v>
      </c>
      <c r="O11">
        <f ca="1">IFERROR('Cen1'!D17/'Cen1'!Q8,"")</f>
        <v>14238.797100000002</v>
      </c>
      <c r="P11">
        <f ca="1">IFERROR('Cen1'!E17/'Cen1'!R8,"")</f>
        <v>14148.122800000003</v>
      </c>
      <c r="Q11">
        <f ca="1">IFERROR('Cen1'!F17/'Cen1'!S8,"")</f>
        <v>11447.8694</v>
      </c>
      <c r="R11">
        <f ca="1">IFERROR('Cen1'!G17/'Cen1'!T8,"")</f>
        <v>6904.9312000000018</v>
      </c>
      <c r="S11">
        <f ca="1">IFERROR('Cen1'!H17/'Cen1'!U8,"")</f>
        <v>4558.5577999999996</v>
      </c>
      <c r="T11">
        <f ca="1">IFERROR('Cen1'!I17/'Cen1'!V8,"")</f>
        <v>3759.511</v>
      </c>
      <c r="U11">
        <f ca="1">IFERROR('Cen1'!J17/'Cen1'!W8,"")</f>
        <v>3278.8269000000005</v>
      </c>
      <c r="V11">
        <f ca="1">IFERROR('Cen1'!K17/'Cen1'!X8,"")</f>
        <v>2933.7113000000004</v>
      </c>
      <c r="W11">
        <f ca="1">IFERROR('Cen1'!L17/'Cen1'!Y8,"")</f>
        <v>3190.7889000000005</v>
      </c>
      <c r="X11">
        <f ca="1">IFERROR('Cen1'!M17/'Cen1'!Z8,"")</f>
        <v>5278.9915999999994</v>
      </c>
      <c r="Y11">
        <f ca="1">IFERROR('Cen1'!N17/'Cen1'!AA8,"")</f>
        <v>9833.1125999999986</v>
      </c>
    </row>
    <row r="12" spans="12:25" x14ac:dyDescent="0.25">
      <c r="N12">
        <f ca="1">IFERROR('Cen1'!C18/'Cen1'!P9,"")</f>
        <v>15831.8074</v>
      </c>
      <c r="O12">
        <f ca="1">IFERROR('Cen1'!D18/'Cen1'!Q9,"")</f>
        <v>22810.338199999998</v>
      </c>
      <c r="P12">
        <f ca="1">IFERROR('Cen1'!E18/'Cen1'!R9,"")</f>
        <v>26961.3658</v>
      </c>
      <c r="Q12">
        <f ca="1">IFERROR('Cen1'!F18/'Cen1'!S9,"")</f>
        <v>27159.931299999997</v>
      </c>
      <c r="R12">
        <f ca="1">IFERROR('Cen1'!G18/'Cen1'!T9,"")</f>
        <v>20486.719099999998</v>
      </c>
      <c r="S12">
        <f ca="1">IFERROR('Cen1'!H18/'Cen1'!U9,"")</f>
        <v>10694.7264</v>
      </c>
      <c r="T12">
        <f ca="1">IFERROR('Cen1'!I18/'Cen1'!V9,"")</f>
        <v>5252.9606999999996</v>
      </c>
      <c r="U12">
        <f ca="1">IFERROR('Cen1'!J18/'Cen1'!W9,"")</f>
        <v>3184.7017000000001</v>
      </c>
      <c r="V12">
        <f ca="1">IFERROR('Cen1'!K18/'Cen1'!X9,"")</f>
        <v>2266.7408</v>
      </c>
      <c r="W12">
        <f ca="1">IFERROR('Cen1'!L18/'Cen1'!Y9,"")</f>
        <v>2383.6255000000001</v>
      </c>
      <c r="X12">
        <f ca="1">IFERROR('Cen1'!M18/'Cen1'!Z9,"")</f>
        <v>4063.3233</v>
      </c>
      <c r="Y12">
        <f ca="1">IFERROR('Cen1'!N18/'Cen1'!AA9,"")</f>
        <v>8415.5279999999984</v>
      </c>
    </row>
    <row r="15" spans="12:25" x14ac:dyDescent="0.25">
      <c r="N15" t="s">
        <v>788</v>
      </c>
      <c r="O15" s="210">
        <f ca="1">TODAY() +1</f>
        <v>45274</v>
      </c>
    </row>
    <row r="16" spans="12:25" x14ac:dyDescent="0.25">
      <c r="N16" t="s">
        <v>789</v>
      </c>
      <c r="O16" s="210">
        <f ca="1">O15+7-WEEKDAY(O15,16)</f>
        <v>45275</v>
      </c>
      <c r="S16" s="88">
        <f t="shared" ref="S16:X16" ca="1" si="0">IF(MONTH(S21)=$Q$22,MIN(7,DAY(S21)),MAX(7-DAY(S21),0))</f>
        <v>1</v>
      </c>
      <c r="T16" s="88">
        <f t="shared" ca="1" si="0"/>
        <v>7</v>
      </c>
      <c r="U16" s="88">
        <f t="shared" ca="1" si="0"/>
        <v>7</v>
      </c>
      <c r="V16" s="88">
        <f t="shared" ca="1" si="0"/>
        <v>7</v>
      </c>
      <c r="W16" s="88">
        <f t="shared" ca="1" si="0"/>
        <v>7</v>
      </c>
      <c r="X16" s="88">
        <f t="shared" ca="1" si="0"/>
        <v>2</v>
      </c>
    </row>
    <row r="17" spans="14:28" x14ac:dyDescent="0.25">
      <c r="N17" t="s">
        <v>790</v>
      </c>
      <c r="O17" s="210">
        <f ca="1">O16+7</f>
        <v>45282</v>
      </c>
    </row>
    <row r="18" spans="14:28" x14ac:dyDescent="0.25">
      <c r="S18" s="459" t="s">
        <v>776</v>
      </c>
      <c r="T18" s="459" t="s">
        <v>777</v>
      </c>
      <c r="U18" s="459" t="s">
        <v>778</v>
      </c>
      <c r="V18" s="459" t="s">
        <v>779</v>
      </c>
      <c r="W18" s="459" t="s">
        <v>780</v>
      </c>
      <c r="X18" s="459" t="s">
        <v>781</v>
      </c>
    </row>
    <row r="19" spans="14:28" x14ac:dyDescent="0.25">
      <c r="S19" s="451">
        <f ca="1">Prevs!D3</f>
        <v>45255</v>
      </c>
      <c r="T19" s="452">
        <f ca="1">Prevs!E3</f>
        <v>45262</v>
      </c>
      <c r="U19" s="452">
        <f ca="1">Prevs!F3</f>
        <v>45269</v>
      </c>
      <c r="V19" s="452">
        <f ca="1">Prevs!G3</f>
        <v>45276</v>
      </c>
      <c r="W19" s="452">
        <f ca="1">Prevs!H3</f>
        <v>45283</v>
      </c>
      <c r="X19" s="453">
        <f ca="1">Prevs!I3</f>
        <v>45290</v>
      </c>
    </row>
    <row r="20" spans="14:28" x14ac:dyDescent="0.25">
      <c r="S20" s="454" t="s">
        <v>782</v>
      </c>
      <c r="T20" s="455" t="s">
        <v>782</v>
      </c>
      <c r="U20" s="455" t="s">
        <v>782</v>
      </c>
      <c r="V20" s="455" t="s">
        <v>782</v>
      </c>
      <c r="W20" s="455" t="s">
        <v>782</v>
      </c>
      <c r="X20" s="456" t="s">
        <v>782</v>
      </c>
    </row>
    <row r="21" spans="14:28" x14ac:dyDescent="0.25">
      <c r="S21" s="457">
        <f ca="1">Prevs!D4</f>
        <v>45261</v>
      </c>
      <c r="T21" s="458">
        <f ca="1">Prevs!E4</f>
        <v>45268</v>
      </c>
      <c r="U21" s="458">
        <f ca="1">Prevs!F4</f>
        <v>45275</v>
      </c>
      <c r="V21" s="458">
        <f ca="1">Prevs!G4</f>
        <v>45282</v>
      </c>
      <c r="W21" s="458">
        <f ca="1">Prevs!H4</f>
        <v>45289</v>
      </c>
      <c r="X21" s="458">
        <f ca="1">Prevs!I4</f>
        <v>45296</v>
      </c>
      <c r="Y21" s="466" t="s">
        <v>783</v>
      </c>
      <c r="Z21" s="467" t="s">
        <v>784</v>
      </c>
      <c r="AB21" s="446" t="s">
        <v>785</v>
      </c>
    </row>
    <row r="22" spans="14:28" x14ac:dyDescent="0.25">
      <c r="P22" t="s">
        <v>492</v>
      </c>
      <c r="Q22">
        <f ca="1">MONTH(Prevs!E1)</f>
        <v>12</v>
      </c>
      <c r="S22" s="447">
        <f ca="1">'Cen1'!C15</f>
        <v>65774.3992</v>
      </c>
      <c r="T22" s="447">
        <f ca="1">'Cen1'!D15</f>
        <v>70879.025599999994</v>
      </c>
      <c r="U22" s="447">
        <f ca="1">'Cen1'!E15</f>
        <v>69051.078800000003</v>
      </c>
      <c r="V22" s="447">
        <f ca="1">'Cen1'!F15</f>
        <v>54713.505599999989</v>
      </c>
      <c r="W22" s="447">
        <f ca="1">'Cen1'!G15</f>
        <v>39830.925400000007</v>
      </c>
      <c r="X22" s="447">
        <f ca="1">'Cen1'!H15</f>
        <v>32491.042000000001</v>
      </c>
      <c r="Y22" s="460">
        <f ca="1">INDEX(Referencia!C15:N15,1,Resumo!$Q$22)</f>
        <v>48058.351500000004</v>
      </c>
      <c r="Z22" s="461">
        <f ca="1">AB22/Y22</f>
        <v>1.1894668068925709</v>
      </c>
      <c r="AB22" s="448">
        <f ca="1">SUMPRODUCT(S22:X22,$S$16:$X$16)/SUM($S$16:$X$16)</f>
        <v>57163.813903225804</v>
      </c>
    </row>
    <row r="23" spans="14:28" x14ac:dyDescent="0.25">
      <c r="Q23">
        <f ca="1">_semanaAtualIndice</f>
        <v>3</v>
      </c>
      <c r="S23" s="447">
        <f ca="1">'Cen1'!C16</f>
        <v>7555.6336999999994</v>
      </c>
      <c r="T23" s="447">
        <f ca="1">'Cen1'!D16</f>
        <v>8281.1008000000002</v>
      </c>
      <c r="U23" s="447">
        <f ca="1">'Cen1'!E16</f>
        <v>7070.8785000000007</v>
      </c>
      <c r="V23" s="447">
        <f ca="1">'Cen1'!F16</f>
        <v>6554.4540000000006</v>
      </c>
      <c r="W23" s="447">
        <f ca="1">'Cen1'!G16</f>
        <v>8654.6530000000002</v>
      </c>
      <c r="X23" s="447">
        <f ca="1">'Cen1'!H16</f>
        <v>10633.212300000001</v>
      </c>
      <c r="Y23" s="462">
        <f ca="1">INDEX(Referencia!C16:N16,1,Resumo!$Q$22)</f>
        <v>7425.4371000000001</v>
      </c>
      <c r="Z23" s="463">
        <f ca="1">AB23/Y23</f>
        <v>1.0545687971645119</v>
      </c>
      <c r="AB23" s="448">
        <f ca="1">SUMPRODUCT(S23:X23,$S$16:$X$16)/SUM($S$16:$X$16)</f>
        <v>7830.6342709677419</v>
      </c>
    </row>
    <row r="24" spans="14:28" x14ac:dyDescent="0.25">
      <c r="S24" s="447">
        <f ca="1">'Cen1'!C17</f>
        <v>13479.624900000003</v>
      </c>
      <c r="T24" s="447">
        <f ca="1">'Cen1'!D17</f>
        <v>14238.797100000002</v>
      </c>
      <c r="U24" s="447">
        <f ca="1">'Cen1'!E17</f>
        <v>14148.122800000003</v>
      </c>
      <c r="V24" s="447">
        <f ca="1">'Cen1'!F17</f>
        <v>11447.8694</v>
      </c>
      <c r="W24" s="447">
        <f ca="1">'Cen1'!G17</f>
        <v>6904.9312000000018</v>
      </c>
      <c r="X24" s="447">
        <f ca="1">'Cen1'!H17</f>
        <v>4558.5577999999996</v>
      </c>
      <c r="Y24" s="462">
        <f ca="1">INDEX(Referencia!C17:N17,1,Resumo!$Q$22)</f>
        <v>9833.1125999999986</v>
      </c>
      <c r="Z24" s="463">
        <f ca="1">AB24/Y24</f>
        <v>1.1474553386470017</v>
      </c>
      <c r="AB24" s="448">
        <f ca="1">SUMPRODUCT(S24:X24,$S$16:$X$16)/SUM($S$16:$X$16)</f>
        <v>11283.057548387098</v>
      </c>
    </row>
    <row r="25" spans="14:28" x14ac:dyDescent="0.25">
      <c r="S25" s="449">
        <f ca="1">'Cen1'!C18</f>
        <v>15831.8074</v>
      </c>
      <c r="T25" s="449">
        <f ca="1">'Cen1'!D18</f>
        <v>22810.338199999998</v>
      </c>
      <c r="U25" s="449">
        <f ca="1">'Cen1'!E18</f>
        <v>26961.3658</v>
      </c>
      <c r="V25" s="449">
        <f ca="1">'Cen1'!F18</f>
        <v>27159.931299999997</v>
      </c>
      <c r="W25" s="449">
        <f ca="1">'Cen1'!G18</f>
        <v>20486.719099999998</v>
      </c>
      <c r="X25" s="449">
        <f ca="1">'Cen1'!H18</f>
        <v>10694.7264</v>
      </c>
      <c r="Y25" s="464">
        <f ca="1">INDEX(Referencia!C18:N18,1,Resumo!$Q$22)</f>
        <v>8415.5279999999984</v>
      </c>
      <c r="Z25" s="465">
        <f ca="1">AB25/Y25</f>
        <v>2.7566159535011336</v>
      </c>
      <c r="AB25" s="448">
        <f ca="1">SUMPRODUCT(S25:X25,$S$16:$X$16)/SUM($S$16:$X$16)</f>
        <v>23198.378741935485</v>
      </c>
    </row>
    <row r="33" spans="16:28" x14ac:dyDescent="0.25">
      <c r="S33" s="88">
        <f t="shared" ref="S33:X33" ca="1" si="1">IF(MONTH(S38)=$Q$39,MIN(7,DAY(S38)),MAX(7-DAY(S38),0))</f>
        <v>5</v>
      </c>
      <c r="T33" s="88">
        <f t="shared" ca="1" si="1"/>
        <v>7</v>
      </c>
      <c r="U33" s="88">
        <f t="shared" ca="1" si="1"/>
        <v>7</v>
      </c>
      <c r="V33" s="88">
        <f t="shared" ca="1" si="1"/>
        <v>7</v>
      </c>
      <c r="W33" s="88">
        <f t="shared" ca="1" si="1"/>
        <v>5</v>
      </c>
      <c r="X33" s="88">
        <f t="shared" ca="1" si="1"/>
        <v>0</v>
      </c>
    </row>
    <row r="35" spans="16:28" x14ac:dyDescent="0.25">
      <c r="S35" s="459" t="s">
        <v>776</v>
      </c>
      <c r="T35" s="459" t="s">
        <v>777</v>
      </c>
      <c r="U35" s="459" t="s">
        <v>778</v>
      </c>
      <c r="V35" s="459" t="s">
        <v>779</v>
      </c>
      <c r="W35" s="459" t="s">
        <v>780</v>
      </c>
      <c r="X35" s="459" t="s">
        <v>781</v>
      </c>
    </row>
    <row r="36" spans="16:28" x14ac:dyDescent="0.25">
      <c r="S36" s="451">
        <f ca="1">INDEX(Prevs!D3:O3,1,Resumo!Q40)</f>
        <v>45290</v>
      </c>
      <c r="T36" s="452">
        <f ca="1">S36+7</f>
        <v>45297</v>
      </c>
      <c r="U36" s="452">
        <f ca="1">T36+7</f>
        <v>45304</v>
      </c>
      <c r="V36" s="452">
        <f ca="1">U36+7</f>
        <v>45311</v>
      </c>
      <c r="W36" s="452">
        <f ca="1">V36+7</f>
        <v>45318</v>
      </c>
      <c r="X36" s="453">
        <f ca="1">W36+7</f>
        <v>45325</v>
      </c>
    </row>
    <row r="37" spans="16:28" x14ac:dyDescent="0.25">
      <c r="S37" s="454" t="s">
        <v>782</v>
      </c>
      <c r="T37" s="455" t="s">
        <v>782</v>
      </c>
      <c r="U37" s="455" t="s">
        <v>782</v>
      </c>
      <c r="V37" s="455" t="s">
        <v>782</v>
      </c>
      <c r="W37" s="455" t="s">
        <v>782</v>
      </c>
      <c r="X37" s="456" t="s">
        <v>782</v>
      </c>
    </row>
    <row r="38" spans="16:28" x14ac:dyDescent="0.25">
      <c r="S38" s="457">
        <f t="shared" ref="S38:X38" ca="1" si="2">S36+6</f>
        <v>45296</v>
      </c>
      <c r="T38" s="458">
        <f t="shared" ca="1" si="2"/>
        <v>45303</v>
      </c>
      <c r="U38" s="458">
        <f t="shared" ca="1" si="2"/>
        <v>45310</v>
      </c>
      <c r="V38" s="458">
        <f t="shared" ca="1" si="2"/>
        <v>45317</v>
      </c>
      <c r="W38" s="458">
        <f t="shared" ca="1" si="2"/>
        <v>45324</v>
      </c>
      <c r="X38" s="458">
        <f t="shared" ca="1" si="2"/>
        <v>45331</v>
      </c>
      <c r="Y38" s="466" t="s">
        <v>783</v>
      </c>
      <c r="Z38" s="467" t="s">
        <v>784</v>
      </c>
      <c r="AB38" s="446" t="s">
        <v>786</v>
      </c>
    </row>
    <row r="39" spans="16:28" x14ac:dyDescent="0.25">
      <c r="P39" t="s">
        <v>787</v>
      </c>
      <c r="Q39">
        <f ca="1">MONTH(Prevs!E1+31)</f>
        <v>1</v>
      </c>
      <c r="S39" s="447">
        <f ca="1">INDEX('Cen1'!C15:$N15,1,Resumo!$Q$40)</f>
        <v>32491.042000000001</v>
      </c>
      <c r="T39" s="447">
        <f ca="1">INDEX('Cen1'!D15:$N15,1,Resumo!$Q$40)</f>
        <v>25560.263999999996</v>
      </c>
      <c r="U39" s="447">
        <f ca="1">INDEX('Cen1'!E15:$N15,1,Resumo!$Q$40)</f>
        <v>20509.413799999998</v>
      </c>
      <c r="V39" s="447">
        <f ca="1">INDEX('Cen1'!F15:$N15,1,Resumo!$Q$40)</f>
        <v>19620.838299999999</v>
      </c>
      <c r="W39" s="447">
        <f ca="1">INDEX('Cen1'!G15:$N15,1,Resumo!$Q$40)</f>
        <v>23642.067300000006</v>
      </c>
      <c r="X39" s="447">
        <f ca="1">INDEX('Cen1'!H15:$N15,1,Resumo!$Q$40)</f>
        <v>31425.629199999996</v>
      </c>
      <c r="Y39" s="460">
        <f ca="1">INDEX(Referencia!C15:N15,1,Resumo!$Q$39)</f>
        <v>65774.3992</v>
      </c>
      <c r="Z39" s="461">
        <f ca="1">AB39/Y39</f>
        <v>0.36316667186848128</v>
      </c>
      <c r="AB39" s="450">
        <f ca="1">SUMPRODUCT(S39:X39,$S$33:$X$33)/SUM($S$33:$X$33)</f>
        <v>23887.069651612899</v>
      </c>
    </row>
    <row r="40" spans="16:28" x14ac:dyDescent="0.25">
      <c r="Q40">
        <f ca="1">_semanaMes2</f>
        <v>6</v>
      </c>
      <c r="S40" s="447">
        <f ca="1">INDEX('Cen1'!C16:$N16,1,Resumo!$Q$40)</f>
        <v>10633.212300000001</v>
      </c>
      <c r="T40" s="447">
        <f ca="1">INDEX('Cen1'!D16:$N16,1,Resumo!$Q$40)</f>
        <v>10929.849399999999</v>
      </c>
      <c r="U40" s="447">
        <f ca="1">INDEX('Cen1'!E16:$N16,1,Resumo!$Q$40)</f>
        <v>10016.265099999999</v>
      </c>
      <c r="V40" s="447">
        <f ca="1">INDEX('Cen1'!F16:$N16,1,Resumo!$Q$40)</f>
        <v>11652.7744</v>
      </c>
      <c r="W40" s="447">
        <f ca="1">INDEX('Cen1'!G16:$N16,1,Resumo!$Q$40)</f>
        <v>13395.987200000003</v>
      </c>
      <c r="X40" s="447">
        <f ca="1">INDEX('Cen1'!H16:$N16,1,Resumo!$Q$40)</f>
        <v>9326.0838000000003</v>
      </c>
      <c r="Y40" s="462">
        <f ca="1">INDEX(Referencia!C16:N16,1,Resumo!$Q$39)</f>
        <v>7555.6336999999994</v>
      </c>
      <c r="Z40" s="463">
        <f ca="1">AB40/Y40</f>
        <v>1.4871971318225679</v>
      </c>
      <c r="AB40" s="450">
        <f ca="1">SUMPRODUCT(S40:X40,$S$33:$X$33)/SUM($S$33:$X$33)</f>
        <v>11236.716767741935</v>
      </c>
    </row>
    <row r="41" spans="16:28" x14ac:dyDescent="0.25">
      <c r="S41" s="447">
        <f ca="1">INDEX('Cen1'!C17:$N17,1,Resumo!$Q$40)</f>
        <v>4558.5577999999996</v>
      </c>
      <c r="T41" s="447">
        <f ca="1">INDEX('Cen1'!D17:$N17,1,Resumo!$Q$40)</f>
        <v>3759.511</v>
      </c>
      <c r="U41" s="447">
        <f ca="1">INDEX('Cen1'!E17:$N17,1,Resumo!$Q$40)</f>
        <v>3278.8269000000005</v>
      </c>
      <c r="V41" s="447">
        <f ca="1">INDEX('Cen1'!F17:$N17,1,Resumo!$Q$40)</f>
        <v>2933.7113000000004</v>
      </c>
      <c r="W41" s="447">
        <f ca="1">INDEX('Cen1'!G17:$N17,1,Resumo!$Q$40)</f>
        <v>3190.7889000000005</v>
      </c>
      <c r="X41" s="447">
        <f ca="1">INDEX('Cen1'!H17:$N17,1,Resumo!$Q$40)</f>
        <v>5278.9915999999994</v>
      </c>
      <c r="Y41" s="462">
        <f ca="1">INDEX(Referencia!C17:N17,1,Resumo!$Q$39)</f>
        <v>13479.624900000003</v>
      </c>
      <c r="Z41" s="463">
        <f ca="1">AB41/Y41</f>
        <v>0.25977337649755722</v>
      </c>
      <c r="AB41" s="450">
        <f ca="1">SUMPRODUCT(S41:X41,$S$33:$X$33)/SUM($S$33:$X$33)</f>
        <v>3501.647674193548</v>
      </c>
    </row>
    <row r="42" spans="16:28" x14ac:dyDescent="0.25">
      <c r="S42" s="449">
        <f ca="1">INDEX('Cen1'!C18:$N18,1,Resumo!$Q$40)</f>
        <v>10694.7264</v>
      </c>
      <c r="T42" s="449">
        <f ca="1">INDEX('Cen1'!D18:$N18,1,Resumo!$Q$40)</f>
        <v>5252.9606999999996</v>
      </c>
      <c r="U42" s="449">
        <f ca="1">INDEX('Cen1'!E18:$N18,1,Resumo!$Q$40)</f>
        <v>3184.7017000000001</v>
      </c>
      <c r="V42" s="449">
        <f ca="1">INDEX('Cen1'!F18:$N18,1,Resumo!$Q$40)</f>
        <v>2266.7408</v>
      </c>
      <c r="W42" s="449">
        <f ca="1">INDEX('Cen1'!G18:$N18,1,Resumo!$Q$40)</f>
        <v>2383.6255000000001</v>
      </c>
      <c r="X42" s="449">
        <f ca="1">INDEX('Cen1'!H18:$N18,1,Resumo!$Q$40)</f>
        <v>4063.3233</v>
      </c>
      <c r="Y42" s="464">
        <f ca="1">INDEX(Referencia!C18:N18,1,Resumo!$Q$39)</f>
        <v>15831.8074</v>
      </c>
      <c r="Z42" s="465">
        <f ca="1">AB42/Y42</f>
        <v>0.28591396962042376</v>
      </c>
      <c r="AB42" s="450">
        <f ca="1">SUMPRODUCT(S42:X42,$S$33:$X$33)/SUM($S$33:$X$33)</f>
        <v>4526.5348999999997</v>
      </c>
    </row>
    <row r="63" spans="2:9" ht="15.75" thickBot="1" x14ac:dyDescent="0.3"/>
    <row r="64" spans="2:9" ht="16.5" thickTop="1" thickBot="1" x14ac:dyDescent="0.3">
      <c r="B64" s="224">
        <v>18561.443163157895</v>
      </c>
      <c r="C64" s="224">
        <v>19663.207722105264</v>
      </c>
      <c r="D64" s="224">
        <v>20398.831673157893</v>
      </c>
      <c r="E64" s="224">
        <v>21158.022469473675</v>
      </c>
      <c r="F64" s="224">
        <v>21557.016377894735</v>
      </c>
      <c r="G64" s="224">
        <v>23383.430770526316</v>
      </c>
      <c r="I64" s="225">
        <v>20643.414993395581</v>
      </c>
    </row>
    <row r="65" spans="2:9" ht="16.5" thickTop="1" thickBot="1" x14ac:dyDescent="0.3">
      <c r="B65" s="224">
        <v>13719.601699999999</v>
      </c>
      <c r="C65" s="224">
        <v>14041.1819</v>
      </c>
      <c r="D65" s="224">
        <v>13230.538</v>
      </c>
      <c r="E65" s="224">
        <v>14588.948800000002</v>
      </c>
      <c r="F65" s="224">
        <v>13819.007799999998</v>
      </c>
      <c r="G65" s="224">
        <v>11514.735399999998</v>
      </c>
      <c r="I65" s="226">
        <v>13829.408848387096</v>
      </c>
    </row>
    <row r="66" spans="2:9" ht="16.5" thickTop="1" thickBot="1" x14ac:dyDescent="0.3">
      <c r="B66" s="224">
        <v>1263.6227999999999</v>
      </c>
      <c r="C66" s="224">
        <v>1239.0973999999999</v>
      </c>
      <c r="D66" s="224">
        <v>1256.4460000000001</v>
      </c>
      <c r="E66" s="224">
        <v>1505.4389000000001</v>
      </c>
      <c r="F66" s="224">
        <v>1704.1083000000001</v>
      </c>
      <c r="G66" s="224">
        <v>1848.7139</v>
      </c>
      <c r="I66" s="226">
        <v>1429.4062483870969</v>
      </c>
    </row>
    <row r="67" spans="2:9" ht="16.5" thickTop="1" thickBot="1" x14ac:dyDescent="0.3">
      <c r="B67" s="224">
        <v>1189.9516000000001</v>
      </c>
      <c r="C67" s="224">
        <v>1223.5427</v>
      </c>
      <c r="D67" s="224">
        <v>1258.9961000000001</v>
      </c>
      <c r="E67" s="224">
        <v>1355.8903999999998</v>
      </c>
      <c r="F67" s="224">
        <v>1455.3339000000001</v>
      </c>
      <c r="G67" s="224">
        <v>2113.5603999999998</v>
      </c>
      <c r="I67" s="227">
        <v>1340.3163</v>
      </c>
    </row>
  </sheetData>
  <conditionalFormatting sqref="S24:X24">
    <cfRule type="expression" dxfId="5" priority="7">
      <formula>S$21&lt;=$O$17+7</formula>
    </cfRule>
  </conditionalFormatting>
  <conditionalFormatting sqref="S25:X25">
    <cfRule type="expression" dxfId="4" priority="10">
      <formula>S$21&lt;=$O$16</formula>
    </cfRule>
  </conditionalFormatting>
  <conditionalFormatting sqref="S39:X40">
    <cfRule type="expression" dxfId="3" priority="11">
      <formula>S$38&lt;=$O$17</formula>
    </cfRule>
  </conditionalFormatting>
  <conditionalFormatting sqref="S41:X41">
    <cfRule type="expression" dxfId="2" priority="12">
      <formula>S$38&lt;=$O$17+7</formula>
    </cfRule>
  </conditionalFormatting>
  <conditionalFormatting sqref="S42:X42">
    <cfRule type="expression" dxfId="1" priority="13">
      <formula>S$38&lt;=$O$16</formula>
    </cfRule>
  </conditionalFormatting>
  <conditionalFormatting sqref="S22:X23">
    <cfRule type="expression" dxfId="0" priority="3">
      <formula>S$21&lt;=$O$17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theme="2" tint="-0.749992370372631"/>
  </sheetPr>
  <dimension ref="A8:AB388"/>
  <sheetViews>
    <sheetView workbookViewId="0"/>
  </sheetViews>
  <sheetFormatPr defaultRowHeight="15" x14ac:dyDescent="0.25"/>
  <cols>
    <col min="2" max="2" width="18.28515625" customWidth="1"/>
    <col min="3" max="14" width="9.140625" customWidth="1"/>
    <col min="16" max="17" width="10.5703125" bestFit="1" customWidth="1"/>
  </cols>
  <sheetData>
    <row r="8" spans="2:14" x14ac:dyDescent="0.25"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</row>
    <row r="9" spans="2:14" x14ac:dyDescent="0.25">
      <c r="C9" s="307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</row>
    <row r="10" spans="2:14" x14ac:dyDescent="0.25">
      <c r="C10" s="307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</row>
    <row r="11" spans="2:14" x14ac:dyDescent="0.25"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3" spans="2:14" ht="15.75" thickBot="1" x14ac:dyDescent="0.3"/>
    <row r="14" spans="2:14" ht="15.75" thickBot="1" x14ac:dyDescent="0.3">
      <c r="B14" s="26"/>
      <c r="C14" s="131" t="s">
        <v>510</v>
      </c>
      <c r="D14" s="132" t="s">
        <v>511</v>
      </c>
      <c r="E14" s="132" t="s">
        <v>512</v>
      </c>
      <c r="F14" s="132" t="s">
        <v>513</v>
      </c>
      <c r="G14" s="132" t="s">
        <v>514</v>
      </c>
      <c r="H14" s="132" t="s">
        <v>515</v>
      </c>
      <c r="I14" s="132" t="s">
        <v>516</v>
      </c>
      <c r="J14" s="132" t="s">
        <v>517</v>
      </c>
      <c r="K14" s="132" t="s">
        <v>518</v>
      </c>
      <c r="L14" s="132" t="s">
        <v>519</v>
      </c>
      <c r="M14" s="132" t="s">
        <v>520</v>
      </c>
      <c r="N14" s="133" t="s">
        <v>521</v>
      </c>
    </row>
    <row r="15" spans="2:14" x14ac:dyDescent="0.25">
      <c r="B15" s="327" t="s">
        <v>496</v>
      </c>
      <c r="C15" s="324">
        <f ca="1">MemMlt!D175</f>
        <v>65774.3992</v>
      </c>
      <c r="D15" s="172">
        <f ca="1">MemMlt!E175</f>
        <v>70879.025599999994</v>
      </c>
      <c r="E15" s="172">
        <f ca="1">MemMlt!F175</f>
        <v>69051.078800000003</v>
      </c>
      <c r="F15" s="172">
        <f ca="1">MemMlt!G175</f>
        <v>54713.505599999989</v>
      </c>
      <c r="G15" s="172">
        <f ca="1">MemMlt!H175</f>
        <v>39830.925400000007</v>
      </c>
      <c r="H15" s="172">
        <f ca="1">MemMlt!I175</f>
        <v>32491.042000000001</v>
      </c>
      <c r="I15" s="172">
        <f ca="1">MemMlt!J175</f>
        <v>25560.263999999996</v>
      </c>
      <c r="J15" s="172">
        <f ca="1">MemMlt!K175</f>
        <v>20509.413799999998</v>
      </c>
      <c r="K15" s="172">
        <f ca="1">MemMlt!L175</f>
        <v>19620.838299999999</v>
      </c>
      <c r="L15" s="172">
        <f ca="1">MemMlt!M175</f>
        <v>23642.067300000006</v>
      </c>
      <c r="M15" s="172">
        <f ca="1">MemMlt!N175</f>
        <v>31425.629199999996</v>
      </c>
      <c r="N15" s="173">
        <f ca="1">MemMlt!O175</f>
        <v>48058.351500000004</v>
      </c>
    </row>
    <row r="16" spans="2:14" x14ac:dyDescent="0.25">
      <c r="B16" s="328" t="s">
        <v>493</v>
      </c>
      <c r="C16" s="325">
        <f ca="1">MemMlt!D235</f>
        <v>7555.6336999999994</v>
      </c>
      <c r="D16" s="174">
        <f ca="1">MemMlt!E235</f>
        <v>8281.1008000000002</v>
      </c>
      <c r="E16" s="174">
        <f ca="1">MemMlt!F235</f>
        <v>7070.8785000000007</v>
      </c>
      <c r="F16" s="174">
        <f ca="1">MemMlt!G235</f>
        <v>6554.4540000000006</v>
      </c>
      <c r="G16" s="174">
        <f ca="1">MemMlt!H235</f>
        <v>8654.6530000000002</v>
      </c>
      <c r="H16" s="174">
        <f ca="1">MemMlt!I235</f>
        <v>10633.212300000001</v>
      </c>
      <c r="I16" s="174">
        <f ca="1">MemMlt!J235</f>
        <v>10929.849399999999</v>
      </c>
      <c r="J16" s="174">
        <f ca="1">MemMlt!K235</f>
        <v>10016.265099999999</v>
      </c>
      <c r="K16" s="174">
        <f ca="1">MemMlt!L235</f>
        <v>11652.7744</v>
      </c>
      <c r="L16" s="174">
        <f ca="1">MemMlt!M235</f>
        <v>13395.987200000003</v>
      </c>
      <c r="M16" s="174">
        <f ca="1">MemMlt!N235</f>
        <v>9326.0838000000003</v>
      </c>
      <c r="N16" s="175">
        <f ca="1">MemMlt!O235</f>
        <v>7425.4371000000001</v>
      </c>
    </row>
    <row r="17" spans="2:14" x14ac:dyDescent="0.25">
      <c r="B17" s="329" t="s">
        <v>494</v>
      </c>
      <c r="C17" s="325">
        <f ca="1">MemMlt!D262</f>
        <v>13479.624900000003</v>
      </c>
      <c r="D17" s="174">
        <f ca="1">MemMlt!E262</f>
        <v>14238.797100000002</v>
      </c>
      <c r="E17" s="174">
        <f ca="1">MemMlt!F262</f>
        <v>14148.122800000003</v>
      </c>
      <c r="F17" s="174">
        <f ca="1">MemMlt!G262</f>
        <v>11447.8694</v>
      </c>
      <c r="G17" s="174">
        <f ca="1">MemMlt!H262</f>
        <v>6904.9312000000018</v>
      </c>
      <c r="H17" s="174">
        <f ca="1">MemMlt!I262</f>
        <v>4558.5577999999996</v>
      </c>
      <c r="I17" s="174">
        <f ca="1">MemMlt!J262</f>
        <v>3759.511</v>
      </c>
      <c r="J17" s="174">
        <f ca="1">MemMlt!K262</f>
        <v>3278.8269000000005</v>
      </c>
      <c r="K17" s="174">
        <f ca="1">MemMlt!L262</f>
        <v>2933.7113000000004</v>
      </c>
      <c r="L17" s="174">
        <f ca="1">MemMlt!M262</f>
        <v>3190.7889000000005</v>
      </c>
      <c r="M17" s="174">
        <f ca="1">MemMlt!N262</f>
        <v>5278.9915999999994</v>
      </c>
      <c r="N17" s="175">
        <f ca="1">MemMlt!O262</f>
        <v>9833.1125999999986</v>
      </c>
    </row>
    <row r="18" spans="2:14" ht="15.75" thickBot="1" x14ac:dyDescent="0.3">
      <c r="B18" s="330" t="s">
        <v>495</v>
      </c>
      <c r="C18" s="326">
        <f ca="1">MemMlt!D292</f>
        <v>15831.8074</v>
      </c>
      <c r="D18" s="176">
        <f ca="1">MemMlt!E292</f>
        <v>22810.338199999998</v>
      </c>
      <c r="E18" s="176">
        <f ca="1">MemMlt!F292</f>
        <v>26961.3658</v>
      </c>
      <c r="F18" s="176">
        <f ca="1">MemMlt!G292</f>
        <v>27159.931299999997</v>
      </c>
      <c r="G18" s="176">
        <f ca="1">MemMlt!H292</f>
        <v>20486.719099999998</v>
      </c>
      <c r="H18" s="176">
        <f ca="1">MemMlt!I292</f>
        <v>10694.7264</v>
      </c>
      <c r="I18" s="176">
        <f ca="1">MemMlt!J292</f>
        <v>5252.9606999999996</v>
      </c>
      <c r="J18" s="176">
        <f ca="1">MemMlt!K292</f>
        <v>3184.7017000000001</v>
      </c>
      <c r="K18" s="176">
        <f ca="1">MemMlt!L292</f>
        <v>2266.7408</v>
      </c>
      <c r="L18" s="176">
        <f ca="1">MemMlt!M292</f>
        <v>2383.6255000000001</v>
      </c>
      <c r="M18" s="176">
        <f ca="1">MemMlt!N292</f>
        <v>4063.3233</v>
      </c>
      <c r="N18" s="177">
        <f ca="1">MemMlt!O292</f>
        <v>8415.5279999999984</v>
      </c>
    </row>
    <row r="19" spans="2:14" x14ac:dyDescent="0.25">
      <c r="B19" s="331" t="s">
        <v>2</v>
      </c>
      <c r="C19" s="361">
        <f ca="1">MemMlt!D22</f>
        <v>9042.7174000000014</v>
      </c>
      <c r="D19" s="361">
        <f ca="1">MemMlt!E22</f>
        <v>8847.7004000000015</v>
      </c>
      <c r="E19" s="361">
        <f ca="1">MemMlt!F22</f>
        <v>7916.9201999999996</v>
      </c>
      <c r="F19" s="361">
        <f ca="1">MemMlt!G22</f>
        <v>5537.5129999999999</v>
      </c>
      <c r="G19" s="361">
        <f ca="1">MemMlt!H22</f>
        <v>3999.1154000000006</v>
      </c>
      <c r="H19" s="361">
        <f ca="1">MemMlt!I22</f>
        <v>3345.1421000000005</v>
      </c>
      <c r="I19" s="361">
        <f ca="1">MemMlt!J22</f>
        <v>2723.6587</v>
      </c>
      <c r="J19" s="361">
        <f ca="1">MemMlt!K22</f>
        <v>2253.5014000000001</v>
      </c>
      <c r="K19" s="361">
        <f ca="1">MemMlt!L22</f>
        <v>2272.5019000000002</v>
      </c>
      <c r="L19" s="361">
        <f ca="1">MemMlt!M22</f>
        <v>2673.3893000000003</v>
      </c>
      <c r="M19" s="361">
        <f ca="1">MemMlt!N22</f>
        <v>3709.2165999999993</v>
      </c>
      <c r="N19" s="362">
        <f ca="1">MemMlt!O22</f>
        <v>6235.1750999999995</v>
      </c>
    </row>
    <row r="20" spans="2:14" x14ac:dyDescent="0.25">
      <c r="B20" s="332" t="s">
        <v>3</v>
      </c>
      <c r="C20" s="306">
        <f ca="1">MemMlt!D45</f>
        <v>8918.0583999999981</v>
      </c>
      <c r="D20" s="306">
        <f ca="1">MemMlt!E45</f>
        <v>9300.7038999999986</v>
      </c>
      <c r="E20" s="306">
        <f ca="1">MemMlt!F45</f>
        <v>9113.2017999999989</v>
      </c>
      <c r="F20" s="306">
        <f ca="1">MemMlt!G45</f>
        <v>6876.5072</v>
      </c>
      <c r="G20" s="306">
        <f ca="1">MemMlt!H45</f>
        <v>4526.8095000000003</v>
      </c>
      <c r="H20" s="306">
        <f ca="1">MemMlt!I45</f>
        <v>3510.7791999999995</v>
      </c>
      <c r="I20" s="306">
        <f ca="1">MemMlt!J45</f>
        <v>2831.4268999999995</v>
      </c>
      <c r="J20" s="306">
        <f ca="1">MemMlt!K45</f>
        <v>2308.1522000000004</v>
      </c>
      <c r="K20" s="306">
        <f ca="1">MemMlt!L45</f>
        <v>2082.491</v>
      </c>
      <c r="L20" s="306">
        <f ca="1">MemMlt!M45</f>
        <v>2497.8049999999998</v>
      </c>
      <c r="M20" s="306">
        <f ca="1">MemMlt!N45</f>
        <v>3912.3884999999996</v>
      </c>
      <c r="N20" s="358">
        <f ca="1">MemMlt!O45</f>
        <v>6582.5613999999996</v>
      </c>
    </row>
    <row r="21" spans="2:14" x14ac:dyDescent="0.25">
      <c r="B21" s="333" t="s">
        <v>9</v>
      </c>
      <c r="C21" s="308">
        <f ca="1">MemMlt!D50</f>
        <v>374.93279999999999</v>
      </c>
      <c r="D21" s="308">
        <f ca="1">MemMlt!E50</f>
        <v>380.61359999999996</v>
      </c>
      <c r="E21" s="308">
        <f ca="1">MemMlt!F50</f>
        <v>346.52879999999999</v>
      </c>
      <c r="F21" s="308">
        <f ca="1">MemMlt!G50</f>
        <v>238.59359999999998</v>
      </c>
      <c r="G21" s="308">
        <f ca="1">MemMlt!H50</f>
        <v>187.46639999999999</v>
      </c>
      <c r="H21" s="308">
        <f ca="1">MemMlt!I50</f>
        <v>170.42399999999998</v>
      </c>
      <c r="I21" s="308">
        <f ca="1">MemMlt!J50</f>
        <v>142.01999999999998</v>
      </c>
      <c r="J21" s="308">
        <f ca="1">MemMlt!K50</f>
        <v>130.6584</v>
      </c>
      <c r="K21" s="308">
        <f ca="1">MemMlt!L50</f>
        <v>170.42399999999998</v>
      </c>
      <c r="L21" s="308">
        <f ca="1">MemMlt!M50</f>
        <v>210.18959999999998</v>
      </c>
      <c r="M21" s="308">
        <f ca="1">MemMlt!N50</f>
        <v>221.55119999999999</v>
      </c>
      <c r="N21" s="357">
        <f ca="1">MemMlt!O50</f>
        <v>284.03999999999996</v>
      </c>
    </row>
    <row r="22" spans="2:14" x14ac:dyDescent="0.25">
      <c r="B22" s="332" t="s">
        <v>4</v>
      </c>
      <c r="C22" s="306">
        <f ca="1">MemMlt!D60</f>
        <v>1478.5945999999999</v>
      </c>
      <c r="D22" s="306">
        <f ca="1">MemMlt!E60</f>
        <v>1570.4183</v>
      </c>
      <c r="E22" s="306">
        <f ca="1">MemMlt!F60</f>
        <v>1360.1858999999999</v>
      </c>
      <c r="F22" s="306">
        <f ca="1">MemMlt!G60</f>
        <v>914.04119999999989</v>
      </c>
      <c r="G22" s="306">
        <f ca="1">MemMlt!H60</f>
        <v>727.05</v>
      </c>
      <c r="H22" s="306">
        <f ca="1">MemMlt!I60</f>
        <v>726.66300000000001</v>
      </c>
      <c r="I22" s="306">
        <f ca="1">MemMlt!J60</f>
        <v>581.11359999999991</v>
      </c>
      <c r="J22" s="306">
        <f ca="1">MemMlt!K60</f>
        <v>501.28629999999998</v>
      </c>
      <c r="K22" s="306">
        <f ca="1">MemMlt!L60</f>
        <v>524.75149999999996</v>
      </c>
      <c r="L22" s="306">
        <f ca="1">MemMlt!M60</f>
        <v>617.47310000000004</v>
      </c>
      <c r="M22" s="306">
        <f ca="1">MemMlt!N60</f>
        <v>676.43979999999999</v>
      </c>
      <c r="N22" s="358">
        <f ca="1">MemMlt!O60</f>
        <v>1001.1917000000001</v>
      </c>
    </row>
    <row r="23" spans="2:14" x14ac:dyDescent="0.25">
      <c r="B23" s="333" t="s">
        <v>5</v>
      </c>
      <c r="C23" s="308">
        <f ca="1">MemMlt!D74</f>
        <v>2066.3179999999998</v>
      </c>
      <c r="D23" s="308">
        <f ca="1">MemMlt!E74</f>
        <v>2148.884</v>
      </c>
      <c r="E23" s="308">
        <f ca="1">MemMlt!F74</f>
        <v>1796.7846</v>
      </c>
      <c r="F23" s="308">
        <f ca="1">MemMlt!G74</f>
        <v>1340.1371000000001</v>
      </c>
      <c r="G23" s="308">
        <f ca="1">MemMlt!H74</f>
        <v>1300.5649999999998</v>
      </c>
      <c r="H23" s="308">
        <f ca="1">MemMlt!I74</f>
        <v>1432.8803</v>
      </c>
      <c r="I23" s="308">
        <f ca="1">MemMlt!J74</f>
        <v>1251.6292000000001</v>
      </c>
      <c r="J23" s="308">
        <f ca="1">MemMlt!K74</f>
        <v>1038.6767</v>
      </c>
      <c r="K23" s="308">
        <f ca="1">MemMlt!L74</f>
        <v>1139.3196</v>
      </c>
      <c r="L23" s="308">
        <f ca="1">MemMlt!M74</f>
        <v>1402.7506999999998</v>
      </c>
      <c r="M23" s="308">
        <f ca="1">MemMlt!N74</f>
        <v>1310.6824999999999</v>
      </c>
      <c r="N23" s="357">
        <f ca="1">MemMlt!O74</f>
        <v>1482.0666000000001</v>
      </c>
    </row>
    <row r="24" spans="2:14" x14ac:dyDescent="0.25">
      <c r="B24" s="332" t="s">
        <v>7</v>
      </c>
      <c r="C24" s="306">
        <f ca="1">MemMlt!D80</f>
        <v>5218.7720000000008</v>
      </c>
      <c r="D24" s="306">
        <f ca="1">MemMlt!E80</f>
        <v>5499.4639000000006</v>
      </c>
      <c r="E24" s="306">
        <f ca="1">MemMlt!F80</f>
        <v>5267.4696000000004</v>
      </c>
      <c r="F24" s="306">
        <f ca="1">MemMlt!G80</f>
        <v>3946.3447999999999</v>
      </c>
      <c r="G24" s="306">
        <f ca="1">MemMlt!H80</f>
        <v>2738.9308000000001</v>
      </c>
      <c r="H24" s="306">
        <f ca="1">MemMlt!I80</f>
        <v>2270.0321000000004</v>
      </c>
      <c r="I24" s="306">
        <f ca="1">MemMlt!J80</f>
        <v>1856.9194000000002</v>
      </c>
      <c r="J24" s="306">
        <f ca="1">MemMlt!K80</f>
        <v>1566.9253000000001</v>
      </c>
      <c r="K24" s="306">
        <f ca="1">MemMlt!L80</f>
        <v>1492.2476000000001</v>
      </c>
      <c r="L24" s="306">
        <f ca="1">MemMlt!M80</f>
        <v>1718.4612999999999</v>
      </c>
      <c r="M24" s="306">
        <f ca="1">MemMlt!N80</f>
        <v>2333.8829000000001</v>
      </c>
      <c r="N24" s="358">
        <f ca="1">MemMlt!O80</f>
        <v>3704.1440000000002</v>
      </c>
    </row>
    <row r="25" spans="2:14" x14ac:dyDescent="0.25">
      <c r="B25" s="333" t="s">
        <v>8</v>
      </c>
      <c r="C25" s="308">
        <f ca="1">MemMlt!D89</f>
        <v>17095.971399999999</v>
      </c>
      <c r="D25" s="308">
        <f ca="1">MemMlt!E89</f>
        <v>18448.253499999999</v>
      </c>
      <c r="E25" s="308">
        <f ca="1">MemMlt!F89</f>
        <v>17365.7716</v>
      </c>
      <c r="F25" s="308">
        <f ca="1">MemMlt!G89</f>
        <v>13692.0427</v>
      </c>
      <c r="G25" s="308">
        <f ca="1">MemMlt!H89</f>
        <v>10902.735499999999</v>
      </c>
      <c r="H25" s="308">
        <f ca="1">MemMlt!I89</f>
        <v>10167.7032</v>
      </c>
      <c r="I25" s="308">
        <f ca="1">MemMlt!J89</f>
        <v>8523.1970000000001</v>
      </c>
      <c r="J25" s="308">
        <f ca="1">MemMlt!K89</f>
        <v>7184.5779000000002</v>
      </c>
      <c r="K25" s="308">
        <f ca="1">MemMlt!L89</f>
        <v>7161.3657000000003</v>
      </c>
      <c r="L25" s="308">
        <f ca="1">MemMlt!M89</f>
        <v>8593.5738999999994</v>
      </c>
      <c r="M25" s="308">
        <f ca="1">MemMlt!N89</f>
        <v>9608.0478999999996</v>
      </c>
      <c r="N25" s="357">
        <f ca="1">MemMlt!O89</f>
        <v>12771.460999999999</v>
      </c>
    </row>
    <row r="26" spans="2:14" x14ac:dyDescent="0.25">
      <c r="B26" s="332" t="s">
        <v>10</v>
      </c>
      <c r="C26" s="306">
        <f ca="1">MemMlt!D105</f>
        <v>1686.5047</v>
      </c>
      <c r="D26" s="306">
        <f ca="1">MemMlt!E105</f>
        <v>1698.1527000000001</v>
      </c>
      <c r="E26" s="306">
        <f ca="1">MemMlt!F105</f>
        <v>1638.1424</v>
      </c>
      <c r="F26" s="306">
        <f ca="1">MemMlt!G105</f>
        <v>1412.9865</v>
      </c>
      <c r="G26" s="306">
        <f ca="1">MemMlt!H105</f>
        <v>1084.2659999999998</v>
      </c>
      <c r="H26" s="306">
        <f ca="1">MemMlt!I105</f>
        <v>894.22620000000018</v>
      </c>
      <c r="I26" s="306">
        <f ca="1">MemMlt!J105</f>
        <v>754.0046000000001</v>
      </c>
      <c r="J26" s="306">
        <f ca="1">MemMlt!K105</f>
        <v>639.48230000000001</v>
      </c>
      <c r="K26" s="306">
        <f ca="1">MemMlt!L105</f>
        <v>655.52940000000012</v>
      </c>
      <c r="L26" s="306">
        <f ca="1">MemMlt!M105</f>
        <v>795.12759999999992</v>
      </c>
      <c r="M26" s="306">
        <f ca="1">MemMlt!N105</f>
        <v>1099.3921</v>
      </c>
      <c r="N26" s="358">
        <f ca="1">MemMlt!O105</f>
        <v>1464.5031000000001</v>
      </c>
    </row>
    <row r="27" spans="2:14" x14ac:dyDescent="0.25">
      <c r="B27" s="333" t="s">
        <v>11</v>
      </c>
      <c r="C27" s="308">
        <f ca="1">MemMlt!D110</f>
        <v>103.1083</v>
      </c>
      <c r="D27" s="308">
        <f ca="1">MemMlt!E110</f>
        <v>79.444099999999992</v>
      </c>
      <c r="E27" s="308">
        <f ca="1">MemMlt!F110</f>
        <v>76.063499999999991</v>
      </c>
      <c r="F27" s="308">
        <f ca="1">MemMlt!G110</f>
        <v>62.5411</v>
      </c>
      <c r="G27" s="308">
        <f ca="1">MemMlt!H110</f>
        <v>43.947800000000001</v>
      </c>
      <c r="H27" s="308">
        <f ca="1">MemMlt!I110</f>
        <v>33.805999999999997</v>
      </c>
      <c r="I27" s="308">
        <f ca="1">MemMlt!J110</f>
        <v>28.735099999999999</v>
      </c>
      <c r="J27" s="308">
        <f ca="1">MemMlt!K110</f>
        <v>25.354499999999998</v>
      </c>
      <c r="K27" s="308">
        <f ca="1">MemMlt!L110</f>
        <v>23.664199999999997</v>
      </c>
      <c r="L27" s="308">
        <f ca="1">MemMlt!M110</f>
        <v>32.115699999999997</v>
      </c>
      <c r="M27" s="308">
        <f ca="1">MemMlt!N110</f>
        <v>64.231399999999994</v>
      </c>
      <c r="N27" s="357">
        <f ca="1">MemMlt!O110</f>
        <v>98.037399999999991</v>
      </c>
    </row>
    <row r="28" spans="2:14" x14ac:dyDescent="0.25">
      <c r="B28" s="332" t="s">
        <v>12</v>
      </c>
      <c r="C28" s="306">
        <f ca="1">MemMlt!D115</f>
        <v>74.617000000000004</v>
      </c>
      <c r="D28" s="306">
        <f ca="1">MemMlt!E115</f>
        <v>53.041000000000004</v>
      </c>
      <c r="E28" s="306">
        <f ca="1">MemMlt!F115</f>
        <v>51.692500000000003</v>
      </c>
      <c r="F28" s="306">
        <f ca="1">MemMlt!G115</f>
        <v>45.399500000000003</v>
      </c>
      <c r="G28" s="306">
        <f ca="1">MemMlt!H115</f>
        <v>31.015499999999999</v>
      </c>
      <c r="H28" s="306">
        <f ca="1">MemMlt!I115</f>
        <v>26.071000000000002</v>
      </c>
      <c r="I28" s="306">
        <f ca="1">MemMlt!J115</f>
        <v>25.172000000000001</v>
      </c>
      <c r="J28" s="306">
        <f ca="1">MemMlt!K115</f>
        <v>21.576000000000001</v>
      </c>
      <c r="K28" s="306">
        <f ca="1">MemMlt!L115</f>
        <v>18.879000000000001</v>
      </c>
      <c r="L28" s="306">
        <f ca="1">MemMlt!M115</f>
        <v>25.621500000000001</v>
      </c>
      <c r="M28" s="306">
        <f ca="1">MemMlt!N115</f>
        <v>52.591500000000003</v>
      </c>
      <c r="N28" s="358">
        <f ca="1">MemMlt!O115</f>
        <v>80.460499999999996</v>
      </c>
    </row>
    <row r="29" spans="2:14" x14ac:dyDescent="0.25">
      <c r="B29" s="333" t="s">
        <v>13</v>
      </c>
      <c r="C29" s="308">
        <f ca="1">MemMlt!D127</f>
        <v>1691.4275000000002</v>
      </c>
      <c r="D29" s="308">
        <f ca="1">MemMlt!E127</f>
        <v>1354.9974999999999</v>
      </c>
      <c r="E29" s="308">
        <f ca="1">MemMlt!F127</f>
        <v>1199.5014000000001</v>
      </c>
      <c r="F29" s="308">
        <f ca="1">MemMlt!G127</f>
        <v>901.98910000000001</v>
      </c>
      <c r="G29" s="308">
        <f ca="1">MemMlt!H127</f>
        <v>662.5956000000001</v>
      </c>
      <c r="H29" s="308">
        <f ca="1">MemMlt!I127</f>
        <v>556.04629999999997</v>
      </c>
      <c r="I29" s="308">
        <f ca="1">MemMlt!J127</f>
        <v>486.64100000000002</v>
      </c>
      <c r="J29" s="308">
        <f ca="1">MemMlt!K127</f>
        <v>430.89389999999997</v>
      </c>
      <c r="K29" s="308">
        <f ca="1">MemMlt!L127</f>
        <v>417.19209999999998</v>
      </c>
      <c r="L29" s="308">
        <f ca="1">MemMlt!M127</f>
        <v>523.10509999999999</v>
      </c>
      <c r="M29" s="308">
        <f ca="1">MemMlt!N127</f>
        <v>898.40250000000003</v>
      </c>
      <c r="N29" s="357">
        <f ca="1">MemMlt!O127</f>
        <v>1482.6462000000001</v>
      </c>
    </row>
    <row r="30" spans="2:14" x14ac:dyDescent="0.25">
      <c r="B30" s="332" t="s">
        <v>14</v>
      </c>
      <c r="C30" s="306">
        <f ca="1">MemMlt!D136</f>
        <v>627.99439999999993</v>
      </c>
      <c r="D30" s="306">
        <f ca="1">MemMlt!E136</f>
        <v>695.46549999999991</v>
      </c>
      <c r="E30" s="306">
        <f ca="1">MemMlt!F136</f>
        <v>688.00720000000001</v>
      </c>
      <c r="F30" s="306">
        <f ca="1">MemMlt!G136</f>
        <v>560.73410000000001</v>
      </c>
      <c r="G30" s="306">
        <f ca="1">MemMlt!H136</f>
        <v>440.76939999999996</v>
      </c>
      <c r="H30" s="306">
        <f ca="1">MemMlt!I136</f>
        <v>388.24799999999999</v>
      </c>
      <c r="I30" s="306">
        <f ca="1">MemMlt!J136</f>
        <v>358.05809999999997</v>
      </c>
      <c r="J30" s="306">
        <f ca="1">MemMlt!K136</f>
        <v>335.16590000000002</v>
      </c>
      <c r="K30" s="306">
        <f ca="1">MemMlt!L136</f>
        <v>332.53360000000004</v>
      </c>
      <c r="L30" s="306">
        <f ca="1">MemMlt!M136</f>
        <v>367.24880000000002</v>
      </c>
      <c r="M30" s="306">
        <f ca="1">MemMlt!N136</f>
        <v>418.74819999999994</v>
      </c>
      <c r="N30" s="358">
        <f ca="1">MemMlt!O136</f>
        <v>518.63160000000005</v>
      </c>
    </row>
    <row r="31" spans="2:14" x14ac:dyDescent="0.25">
      <c r="B31" s="333" t="s">
        <v>24</v>
      </c>
      <c r="C31" s="308">
        <f ca="1">MemMlt!D141</f>
        <v>479.589</v>
      </c>
      <c r="D31" s="308">
        <f ca="1">MemMlt!E141</f>
        <v>334.25900000000001</v>
      </c>
      <c r="E31" s="308">
        <f ca="1">MemMlt!F141</f>
        <v>295.01990000000001</v>
      </c>
      <c r="F31" s="308">
        <f ca="1">MemMlt!G141</f>
        <v>183.11580000000001</v>
      </c>
      <c r="G31" s="308">
        <f ca="1">MemMlt!H141</f>
        <v>95.9178</v>
      </c>
      <c r="H31" s="308">
        <f ca="1">MemMlt!I141</f>
        <v>72.665000000000006</v>
      </c>
      <c r="I31" s="308">
        <f ca="1">MemMlt!J141</f>
        <v>59.585300000000004</v>
      </c>
      <c r="J31" s="308">
        <f ca="1">MemMlt!K141</f>
        <v>49.412199999999999</v>
      </c>
      <c r="K31" s="308">
        <f ca="1">MemMlt!L141</f>
        <v>47.9589</v>
      </c>
      <c r="L31" s="308">
        <f ca="1">MemMlt!M141</f>
        <v>91.557900000000004</v>
      </c>
      <c r="M31" s="308">
        <f ca="1">MemMlt!N141</f>
        <v>279.03359999999998</v>
      </c>
      <c r="N31" s="357">
        <f ca="1">MemMlt!O141</f>
        <v>499.93520000000001</v>
      </c>
    </row>
    <row r="32" spans="2:14" x14ac:dyDescent="0.25">
      <c r="B32" s="332" t="s">
        <v>28</v>
      </c>
      <c r="C32" s="306">
        <f ca="1">MemMlt!D155</f>
        <v>11508.6898</v>
      </c>
      <c r="D32" s="306">
        <f ca="1">MemMlt!E155</f>
        <v>14484.6217</v>
      </c>
      <c r="E32" s="306">
        <f ca="1">MemMlt!F155</f>
        <v>16262.6744</v>
      </c>
      <c r="F32" s="306">
        <f ca="1">MemMlt!G155</f>
        <v>14931.849399999999</v>
      </c>
      <c r="G32" s="306">
        <f ca="1">MemMlt!H155</f>
        <v>10951.6245</v>
      </c>
      <c r="H32" s="306">
        <f ca="1">MemMlt!I155</f>
        <v>7465.1949999999997</v>
      </c>
      <c r="I32" s="306">
        <f ca="1">MemMlt!J155</f>
        <v>4856.4760000000006</v>
      </c>
      <c r="J32" s="306">
        <f ca="1">MemMlt!K155</f>
        <v>3175.7569000000003</v>
      </c>
      <c r="K32" s="306">
        <f ca="1">MemMlt!L155</f>
        <v>2486.2629000000002</v>
      </c>
      <c r="L32" s="306">
        <f ca="1">MemMlt!M155</f>
        <v>2979.6836000000003</v>
      </c>
      <c r="M32" s="306">
        <f ca="1">MemMlt!N155</f>
        <v>4736.3768</v>
      </c>
      <c r="N32" s="358">
        <f ca="1">MemMlt!O155</f>
        <v>7825.9127000000008</v>
      </c>
    </row>
    <row r="33" spans="2:14" x14ac:dyDescent="0.25">
      <c r="B33" s="333" t="s">
        <v>20</v>
      </c>
      <c r="C33" s="308">
        <f ca="1">MemMlt!D162</f>
        <v>854.78199999999993</v>
      </c>
      <c r="D33" s="308">
        <f ca="1">MemMlt!E162</f>
        <v>798.63740000000007</v>
      </c>
      <c r="E33" s="308">
        <f ca="1">MemMlt!F162</f>
        <v>693.04579999999999</v>
      </c>
      <c r="F33" s="308">
        <f ca="1">MemMlt!G162</f>
        <v>470.96699999999998</v>
      </c>
      <c r="G33" s="308">
        <f ca="1">MemMlt!H162</f>
        <v>298.60879999999997</v>
      </c>
      <c r="H33" s="308">
        <f ca="1">MemMlt!I162</f>
        <v>232.47620000000001</v>
      </c>
      <c r="I33" s="308">
        <f ca="1">MemMlt!J162</f>
        <v>190.5806</v>
      </c>
      <c r="J33" s="308">
        <f ca="1">MemMlt!K162</f>
        <v>158.1046</v>
      </c>
      <c r="K33" s="308">
        <f ca="1">MemMlt!L162</f>
        <v>151.53860000000003</v>
      </c>
      <c r="L33" s="308">
        <f ca="1">MemMlt!M162</f>
        <v>197.79419999999999</v>
      </c>
      <c r="M33" s="308">
        <f ca="1">MemMlt!N162</f>
        <v>369.95619999999997</v>
      </c>
      <c r="N33" s="357">
        <f ca="1">MemMlt!O162</f>
        <v>669.52159999999992</v>
      </c>
    </row>
    <row r="34" spans="2:14" x14ac:dyDescent="0.25">
      <c r="B34" s="334" t="s">
        <v>26</v>
      </c>
      <c r="C34" s="306">
        <f ca="1">MemMlt!D171</f>
        <v>4552.3218999999999</v>
      </c>
      <c r="D34" s="306">
        <f ca="1">MemMlt!E171</f>
        <v>5184.3690999999999</v>
      </c>
      <c r="E34" s="306">
        <f ca="1">MemMlt!F171</f>
        <v>4980.0691999999999</v>
      </c>
      <c r="F34" s="306">
        <f ca="1">MemMlt!G171</f>
        <v>3598.7434999999996</v>
      </c>
      <c r="G34" s="306">
        <f ca="1">MemMlt!H171</f>
        <v>1839.5074</v>
      </c>
      <c r="H34" s="306">
        <f ca="1">MemMlt!I171</f>
        <v>1198.6844000000001</v>
      </c>
      <c r="I34" s="306">
        <f ca="1">MemMlt!J171</f>
        <v>891.04650000000004</v>
      </c>
      <c r="J34" s="306">
        <f ca="1">MemMlt!K171</f>
        <v>689.88930000000005</v>
      </c>
      <c r="K34" s="306">
        <f ca="1">MemMlt!L171</f>
        <v>644.17830000000004</v>
      </c>
      <c r="L34" s="306">
        <f ca="1">MemMlt!M171</f>
        <v>916.17000000000007</v>
      </c>
      <c r="M34" s="306">
        <f ca="1">MemMlt!N171</f>
        <v>1734.6875000000002</v>
      </c>
      <c r="N34" s="358">
        <f ca="1">MemMlt!O171</f>
        <v>3358.0634</v>
      </c>
    </row>
    <row r="35" spans="2:14" x14ac:dyDescent="0.25">
      <c r="B35" s="335" t="s">
        <v>15</v>
      </c>
      <c r="C35" s="308">
        <f ca="1">MemMlt!D187</f>
        <v>3801.1721000000002</v>
      </c>
      <c r="D35" s="308">
        <f ca="1">MemMlt!E187</f>
        <v>4038.799</v>
      </c>
      <c r="E35" s="308">
        <f ca="1">MemMlt!F187</f>
        <v>3610.9116000000004</v>
      </c>
      <c r="F35" s="308">
        <f ca="1">MemMlt!G187</f>
        <v>3097.732</v>
      </c>
      <c r="G35" s="308">
        <f ca="1">MemMlt!H187</f>
        <v>3864.6472999999996</v>
      </c>
      <c r="H35" s="308">
        <f ca="1">MemMlt!I187</f>
        <v>4908.7789000000002</v>
      </c>
      <c r="I35" s="308">
        <f ca="1">MemMlt!J187</f>
        <v>4585.9579000000003</v>
      </c>
      <c r="J35" s="308">
        <f ca="1">MemMlt!K187</f>
        <v>3795.7892000000002</v>
      </c>
      <c r="K35" s="308">
        <f ca="1">MemMlt!L187</f>
        <v>4440.6142000000009</v>
      </c>
      <c r="L35" s="308">
        <f ca="1">MemMlt!M187</f>
        <v>5912.8580000000002</v>
      </c>
      <c r="M35" s="308">
        <f ca="1">MemMlt!N187</f>
        <v>4404.9481000000005</v>
      </c>
      <c r="N35" s="357">
        <f ca="1">MemMlt!O187</f>
        <v>3637.6415000000006</v>
      </c>
    </row>
    <row r="36" spans="2:14" x14ac:dyDescent="0.25">
      <c r="B36" s="336" t="s">
        <v>16</v>
      </c>
      <c r="C36" s="306">
        <f ca="1">MemMlt!D199</f>
        <v>547.95240000000001</v>
      </c>
      <c r="D36" s="306">
        <f ca="1">MemMlt!E199</f>
        <v>547.65650000000005</v>
      </c>
      <c r="E36" s="306">
        <f ca="1">MemMlt!F199</f>
        <v>458.12559999999996</v>
      </c>
      <c r="F36" s="306">
        <f ca="1">MemMlt!G199</f>
        <v>571.92660000000001</v>
      </c>
      <c r="G36" s="306">
        <f ca="1">MemMlt!H199</f>
        <v>802.81779999999992</v>
      </c>
      <c r="H36" s="306">
        <f ca="1">MemMlt!I199</f>
        <v>1030.1332</v>
      </c>
      <c r="I36" s="306">
        <f ca="1">MemMlt!J199</f>
        <v>1197.0383999999999</v>
      </c>
      <c r="J36" s="306">
        <f ca="1">MemMlt!K199</f>
        <v>1146.9147</v>
      </c>
      <c r="K36" s="306">
        <f ca="1">MemMlt!L199</f>
        <v>1299.8852999999999</v>
      </c>
      <c r="L36" s="306">
        <f ca="1">MemMlt!M199</f>
        <v>1249.4465</v>
      </c>
      <c r="M36" s="306">
        <f ca="1">MemMlt!N199</f>
        <v>838.60599999999999</v>
      </c>
      <c r="N36" s="358">
        <f ca="1">MemMlt!O199</f>
        <v>644.66370000000006</v>
      </c>
    </row>
    <row r="37" spans="2:14" x14ac:dyDescent="0.25">
      <c r="B37" s="337" t="s">
        <v>17</v>
      </c>
      <c r="C37" s="308">
        <f ca="1">MemMlt!D215</f>
        <v>2524.3810000000003</v>
      </c>
      <c r="D37" s="308">
        <f ca="1">MemMlt!E215</f>
        <v>2968.7696000000005</v>
      </c>
      <c r="E37" s="308">
        <f ca="1">MemMlt!F215</f>
        <v>2395.1289000000002</v>
      </c>
      <c r="F37" s="308">
        <f ca="1">MemMlt!G215</f>
        <v>2436.6275000000005</v>
      </c>
      <c r="G37" s="308">
        <f ca="1">MemMlt!H215</f>
        <v>3470.5950000000003</v>
      </c>
      <c r="H37" s="308">
        <f ca="1">MemMlt!I215</f>
        <v>4104.1587</v>
      </c>
      <c r="I37" s="308">
        <f ca="1">MemMlt!J215</f>
        <v>4538.9799999999996</v>
      </c>
      <c r="J37" s="308">
        <f ca="1">MemMlt!K215</f>
        <v>4514.9442999999992</v>
      </c>
      <c r="K37" s="308">
        <f ca="1">MemMlt!L215</f>
        <v>5251.9544999999998</v>
      </c>
      <c r="L37" s="308">
        <f ca="1">MemMlt!M215</f>
        <v>5452.0045</v>
      </c>
      <c r="M37" s="308">
        <f ca="1">MemMlt!N215</f>
        <v>3461.9357</v>
      </c>
      <c r="N37" s="357">
        <f ca="1">MemMlt!O215</f>
        <v>2572.7430999999997</v>
      </c>
    </row>
    <row r="38" spans="2:14" x14ac:dyDescent="0.25">
      <c r="B38" s="336" t="s">
        <v>18</v>
      </c>
      <c r="C38" s="306">
        <f ca="1">MemMlt!D220</f>
        <v>158.85499999999999</v>
      </c>
      <c r="D38" s="306">
        <f ca="1">MemMlt!E220</f>
        <v>171.5634</v>
      </c>
      <c r="E38" s="306">
        <f ca="1">MemMlt!F220</f>
        <v>152.5008</v>
      </c>
      <c r="F38" s="306">
        <f ca="1">MemMlt!G220</f>
        <v>114.37559999999999</v>
      </c>
      <c r="G38" s="306">
        <f ca="1">MemMlt!H220</f>
        <v>108.0214</v>
      </c>
      <c r="H38" s="306">
        <f ca="1">MemMlt!I220</f>
        <v>108.0214</v>
      </c>
      <c r="I38" s="306">
        <f ca="1">MemMlt!J220</f>
        <v>108.0214</v>
      </c>
      <c r="J38" s="306">
        <f ca="1">MemMlt!K220</f>
        <v>95.312999999999988</v>
      </c>
      <c r="K38" s="306">
        <f ca="1">MemMlt!L220</f>
        <v>114.37559999999999</v>
      </c>
      <c r="L38" s="306">
        <f ca="1">MemMlt!M220</f>
        <v>127.08399999999999</v>
      </c>
      <c r="M38" s="306">
        <f ca="1">MemMlt!N220</f>
        <v>127.08399999999999</v>
      </c>
      <c r="N38" s="358">
        <f ca="1">MemMlt!O220</f>
        <v>133.43819999999999</v>
      </c>
    </row>
    <row r="39" spans="2:14" x14ac:dyDescent="0.25">
      <c r="B39" s="337" t="s">
        <v>19</v>
      </c>
      <c r="C39" s="308">
        <f ca="1">MemMlt!D225</f>
        <v>201.10740000000001</v>
      </c>
      <c r="D39" s="308">
        <f ca="1">MemMlt!E225</f>
        <v>231.09710000000001</v>
      </c>
      <c r="E39" s="308">
        <f ca="1">MemMlt!F225</f>
        <v>183.46639999999999</v>
      </c>
      <c r="F39" s="308">
        <f ca="1">MemMlt!G225</f>
        <v>132.3075</v>
      </c>
      <c r="G39" s="308">
        <f ca="1">MemMlt!H225</f>
        <v>164.06129999999999</v>
      </c>
      <c r="H39" s="308">
        <f ca="1">MemMlt!I225</f>
        <v>174.64590000000001</v>
      </c>
      <c r="I39" s="308">
        <f ca="1">MemMlt!J225</f>
        <v>202.8715</v>
      </c>
      <c r="J39" s="308">
        <f ca="1">MemMlt!K225</f>
        <v>224.04069999999999</v>
      </c>
      <c r="K39" s="308">
        <f ca="1">MemMlt!L225</f>
        <v>275.19959999999998</v>
      </c>
      <c r="L39" s="308">
        <f ca="1">MemMlt!M225</f>
        <v>299.89699999999999</v>
      </c>
      <c r="M39" s="308">
        <f ca="1">MemMlt!N225</f>
        <v>197.57920000000001</v>
      </c>
      <c r="N39" s="357">
        <f ca="1">MemMlt!O225</f>
        <v>169.3536</v>
      </c>
    </row>
    <row r="40" spans="2:14" x14ac:dyDescent="0.25">
      <c r="B40" s="338" t="s">
        <v>6</v>
      </c>
      <c r="C40" s="306">
        <f ca="1">MemMlt!D231</f>
        <v>322.16580000000005</v>
      </c>
      <c r="D40" s="306">
        <f ca="1">MemMlt!E231</f>
        <v>323.21520000000004</v>
      </c>
      <c r="E40" s="306">
        <f ca="1">MemMlt!F231</f>
        <v>270.74520000000001</v>
      </c>
      <c r="F40" s="306">
        <f ca="1">MemMlt!G231</f>
        <v>201.48480000000001</v>
      </c>
      <c r="G40" s="306">
        <f ca="1">MemMlt!H231</f>
        <v>244.51020000000003</v>
      </c>
      <c r="H40" s="306">
        <f ca="1">MemMlt!I231</f>
        <v>307.47420000000005</v>
      </c>
      <c r="I40" s="306">
        <f ca="1">MemMlt!J231</f>
        <v>296.98020000000002</v>
      </c>
      <c r="J40" s="306">
        <f ca="1">MemMlt!K231</f>
        <v>239.26320000000001</v>
      </c>
      <c r="K40" s="306">
        <f ca="1">MemMlt!L231</f>
        <v>270.74520000000001</v>
      </c>
      <c r="L40" s="306">
        <f ca="1">MemMlt!M231</f>
        <v>354.69720000000001</v>
      </c>
      <c r="M40" s="306">
        <f ca="1">MemMlt!N231</f>
        <v>295.93080000000003</v>
      </c>
      <c r="N40" s="358">
        <f ca="1">MemMlt!O231</f>
        <v>267.59700000000004</v>
      </c>
    </row>
    <row r="41" spans="2:14" x14ac:dyDescent="0.25">
      <c r="B41" s="339" t="s">
        <v>21</v>
      </c>
      <c r="C41" s="308">
        <f ca="1">MemMlt!D243</f>
        <v>12536.612500000001</v>
      </c>
      <c r="D41" s="308">
        <f ca="1">MemMlt!E243</f>
        <v>13413.799800000001</v>
      </c>
      <c r="E41" s="308">
        <f ca="1">MemMlt!F243</f>
        <v>13380.519000000002</v>
      </c>
      <c r="F41" s="308">
        <f ca="1">MemMlt!G243</f>
        <v>10845.7608</v>
      </c>
      <c r="G41" s="308">
        <f ca="1">MemMlt!H243</f>
        <v>6530.7234000000008</v>
      </c>
      <c r="H41" s="308">
        <f ca="1">MemMlt!I243</f>
        <v>4285.2377999999999</v>
      </c>
      <c r="I41" s="308">
        <f ca="1">MemMlt!J243</f>
        <v>3519.2438000000002</v>
      </c>
      <c r="J41" s="308">
        <f ca="1">MemMlt!K243</f>
        <v>3070.6675000000005</v>
      </c>
      <c r="K41" s="308">
        <f ca="1">MemMlt!L243</f>
        <v>2747.3002000000001</v>
      </c>
      <c r="L41" s="308">
        <f ca="1">MemMlt!M243</f>
        <v>2939.2881000000002</v>
      </c>
      <c r="M41" s="308">
        <f ca="1">MemMlt!N243</f>
        <v>4721.9553999999998</v>
      </c>
      <c r="N41" s="357">
        <f ca="1">MemMlt!O243</f>
        <v>8838.2927</v>
      </c>
    </row>
    <row r="42" spans="2:14" x14ac:dyDescent="0.25">
      <c r="B42" s="340" t="s">
        <v>25</v>
      </c>
      <c r="C42" s="306">
        <f ca="1">MemMlt!D248</f>
        <v>555.55499999999995</v>
      </c>
      <c r="D42" s="306">
        <f ca="1">MemMlt!E248</f>
        <v>415.41499999999996</v>
      </c>
      <c r="E42" s="306">
        <f ca="1">MemMlt!F248</f>
        <v>338.90999999999997</v>
      </c>
      <c r="F42" s="306">
        <f ca="1">MemMlt!G248</f>
        <v>230.23</v>
      </c>
      <c r="G42" s="306">
        <f ca="1">MemMlt!H248</f>
        <v>139.42499999999998</v>
      </c>
      <c r="H42" s="306">
        <f ca="1">MemMlt!I248</f>
        <v>110.11</v>
      </c>
      <c r="I42" s="306">
        <f ca="1">MemMlt!J248</f>
        <v>92.95</v>
      </c>
      <c r="J42" s="306">
        <f ca="1">MemMlt!K248</f>
        <v>78.649999999999991</v>
      </c>
      <c r="K42" s="306">
        <f ca="1">MemMlt!L248</f>
        <v>71.5</v>
      </c>
      <c r="L42" s="306">
        <f ca="1">MemMlt!M248</f>
        <v>113.68499999999999</v>
      </c>
      <c r="M42" s="306">
        <f ca="1">MemMlt!N248</f>
        <v>320.32</v>
      </c>
      <c r="N42" s="358">
        <f ca="1">MemMlt!O248</f>
        <v>612.755</v>
      </c>
    </row>
    <row r="43" spans="2:14" x14ac:dyDescent="0.25">
      <c r="B43" s="341" t="s">
        <v>22</v>
      </c>
      <c r="C43" s="308">
        <f ca="1">MemMlt!D253</f>
        <v>241.41920000000002</v>
      </c>
      <c r="D43" s="308">
        <f ca="1">MemMlt!E253</f>
        <v>268.28559999999999</v>
      </c>
      <c r="E43" s="308">
        <f ca="1">MemMlt!F253</f>
        <v>286.44880000000001</v>
      </c>
      <c r="F43" s="308">
        <f ca="1">MemMlt!G253</f>
        <v>252.39280000000002</v>
      </c>
      <c r="G43" s="308">
        <f ca="1">MemMlt!H253</f>
        <v>162.71200000000002</v>
      </c>
      <c r="H43" s="308">
        <f ca="1">MemMlt!I253</f>
        <v>113.89840000000001</v>
      </c>
      <c r="I43" s="308">
        <f ca="1">MemMlt!J253</f>
        <v>98.005600000000001</v>
      </c>
      <c r="J43" s="308">
        <f ca="1">MemMlt!K253</f>
        <v>89.680800000000005</v>
      </c>
      <c r="K43" s="308">
        <f ca="1">MemMlt!L253</f>
        <v>87.41040000000001</v>
      </c>
      <c r="L43" s="308">
        <f ca="1">MemMlt!M253</f>
        <v>105.5736</v>
      </c>
      <c r="M43" s="308">
        <f ca="1">MemMlt!N253</f>
        <v>147.57599999999999</v>
      </c>
      <c r="N43" s="357">
        <f ca="1">MemMlt!O253</f>
        <v>197.1464</v>
      </c>
    </row>
    <row r="44" spans="2:14" x14ac:dyDescent="0.25">
      <c r="B44" s="342" t="s">
        <v>23</v>
      </c>
      <c r="C44" s="306">
        <f ca="1">MemMlt!D258</f>
        <v>146.03820000000002</v>
      </c>
      <c r="D44" s="306">
        <f ca="1">MemMlt!E258</f>
        <v>141.29670000000002</v>
      </c>
      <c r="E44" s="306">
        <f ca="1">MemMlt!F258</f>
        <v>142.245</v>
      </c>
      <c r="F44" s="306">
        <f ca="1">MemMlt!G258</f>
        <v>119.4858</v>
      </c>
      <c r="G44" s="306">
        <f ca="1">MemMlt!H258</f>
        <v>72.070800000000006</v>
      </c>
      <c r="H44" s="306">
        <f ca="1">MemMlt!I258</f>
        <v>49.311599999999999</v>
      </c>
      <c r="I44" s="306">
        <f ca="1">MemMlt!J258</f>
        <v>49.311599999999999</v>
      </c>
      <c r="J44" s="306">
        <f ca="1">MemMlt!K258</f>
        <v>39.828600000000002</v>
      </c>
      <c r="K44" s="306">
        <f ca="1">MemMlt!L258</f>
        <v>27.500700000000002</v>
      </c>
      <c r="L44" s="306">
        <f ca="1">MemMlt!M258</f>
        <v>32.242200000000004</v>
      </c>
      <c r="M44" s="306">
        <f ca="1">MemMlt!N258</f>
        <v>89.140200000000007</v>
      </c>
      <c r="N44" s="358">
        <f ca="1">MemMlt!O258</f>
        <v>184.91849999999999</v>
      </c>
    </row>
    <row r="45" spans="2:14" x14ac:dyDescent="0.25">
      <c r="B45" s="343" t="s">
        <v>27</v>
      </c>
      <c r="C45" s="308">
        <f ca="1">MemMlt!D268</f>
        <v>9554.4193999999989</v>
      </c>
      <c r="D45" s="308">
        <f ca="1">MemMlt!E268</f>
        <v>12796.3284</v>
      </c>
      <c r="E45" s="308">
        <f ca="1">MemMlt!F268</f>
        <v>14932.246800000001</v>
      </c>
      <c r="F45" s="308">
        <f ca="1">MemMlt!G268</f>
        <v>14563.132</v>
      </c>
      <c r="G45" s="308">
        <f ca="1">MemMlt!H268</f>
        <v>9233.9483999999993</v>
      </c>
      <c r="H45" s="308">
        <f ca="1">MemMlt!I268</f>
        <v>4386.7536</v>
      </c>
      <c r="I45" s="308">
        <f ca="1">MemMlt!J268</f>
        <v>2574.9773999999998</v>
      </c>
      <c r="J45" s="308">
        <f ca="1">MemMlt!K268</f>
        <v>1824.83</v>
      </c>
      <c r="K45" s="308">
        <f ca="1">MemMlt!L268</f>
        <v>1468.0178000000001</v>
      </c>
      <c r="L45" s="308">
        <f ca="1">MemMlt!M268</f>
        <v>1687.4384</v>
      </c>
      <c r="M45" s="308">
        <f ca="1">MemMlt!N268</f>
        <v>2859.0207999999998</v>
      </c>
      <c r="N45" s="357">
        <f ca="1">MemMlt!O268</f>
        <v>5589.1681999999992</v>
      </c>
    </row>
    <row r="46" spans="2:14" x14ac:dyDescent="0.25">
      <c r="B46" s="344" t="s">
        <v>29</v>
      </c>
      <c r="C46" s="306">
        <f ca="1">MemMlt!D275</f>
        <v>266.30810000000002</v>
      </c>
      <c r="D46" s="306">
        <f ca="1">MemMlt!E275</f>
        <v>406.06050000000005</v>
      </c>
      <c r="E46" s="306">
        <f ca="1">MemMlt!F275</f>
        <v>533.3626999999999</v>
      </c>
      <c r="F46" s="306">
        <f ca="1">MemMlt!G275</f>
        <v>712.86449999999991</v>
      </c>
      <c r="G46" s="306">
        <f ca="1">MemMlt!H275</f>
        <v>823.09910000000002</v>
      </c>
      <c r="H46" s="306">
        <f ca="1">MemMlt!I275</f>
        <v>747.60470000000009</v>
      </c>
      <c r="I46" s="306">
        <f ca="1">MemMlt!J275</f>
        <v>513.16419999999994</v>
      </c>
      <c r="J46" s="306">
        <f ca="1">MemMlt!K275</f>
        <v>338.08960000000002</v>
      </c>
      <c r="K46" s="306">
        <f ca="1">MemMlt!L275</f>
        <v>227.39760000000001</v>
      </c>
      <c r="L46" s="306">
        <f ca="1">MemMlt!M275</f>
        <v>156.9599</v>
      </c>
      <c r="M46" s="306">
        <f ca="1">MemMlt!N275</f>
        <v>137.8663</v>
      </c>
      <c r="N46" s="358">
        <f ca="1">MemMlt!O275</f>
        <v>170.0016</v>
      </c>
    </row>
    <row r="47" spans="2:14" x14ac:dyDescent="0.25">
      <c r="B47" s="343" t="s">
        <v>288</v>
      </c>
      <c r="C47" s="308">
        <f ca="1">MemMlt!D282</f>
        <v>260.51890000000003</v>
      </c>
      <c r="D47" s="308">
        <f ca="1">MemMlt!E282</f>
        <v>479.85730000000001</v>
      </c>
      <c r="E47" s="308">
        <f ca="1">MemMlt!F282</f>
        <v>720.48630000000003</v>
      </c>
      <c r="F47" s="308">
        <f ca="1">MemMlt!G282</f>
        <v>894.37529999999992</v>
      </c>
      <c r="G47" s="308">
        <f ca="1">MemMlt!H282</f>
        <v>959.06510000000003</v>
      </c>
      <c r="H47" s="308">
        <f ca="1">MemMlt!I282</f>
        <v>751.80610000000001</v>
      </c>
      <c r="I47" s="308">
        <f ca="1">MemMlt!J282</f>
        <v>556.2971</v>
      </c>
      <c r="J47" s="308">
        <f ca="1">MemMlt!K282</f>
        <v>372.53809999999999</v>
      </c>
      <c r="K47" s="308">
        <f ca="1">MemMlt!L282</f>
        <v>216.51839999999999</v>
      </c>
      <c r="L47" s="308">
        <f ca="1">MemMlt!M282</f>
        <v>130.3492</v>
      </c>
      <c r="M47" s="308">
        <f ca="1">MemMlt!N282</f>
        <v>96.509200000000007</v>
      </c>
      <c r="N47" s="357">
        <f ca="1">MemMlt!O282</f>
        <v>119.53919999999999</v>
      </c>
    </row>
    <row r="48" spans="2:14" ht="15.75" thickBot="1" x14ac:dyDescent="0.3">
      <c r="B48" s="345" t="s">
        <v>430</v>
      </c>
      <c r="C48" s="363">
        <f ca="1">MemMlt!D288</f>
        <v>5750.5609999999997</v>
      </c>
      <c r="D48" s="363">
        <f ca="1">MemMlt!E288</f>
        <v>9128.0920000000006</v>
      </c>
      <c r="E48" s="363">
        <f ca="1">MemMlt!F288</f>
        <v>10775.27</v>
      </c>
      <c r="F48" s="363">
        <f ca="1">MemMlt!G288</f>
        <v>10989.559499999999</v>
      </c>
      <c r="G48" s="363">
        <f ca="1">MemMlt!H288</f>
        <v>9470.6064999999999</v>
      </c>
      <c r="H48" s="363">
        <f ca="1">MemMlt!I288</f>
        <v>4808.5619999999999</v>
      </c>
      <c r="I48" s="363">
        <f ca="1">MemMlt!J288</f>
        <v>1608.5220000000002</v>
      </c>
      <c r="J48" s="363">
        <f ca="1">MemMlt!K288</f>
        <v>649.24400000000003</v>
      </c>
      <c r="K48" s="363">
        <f ca="1">MemMlt!L288</f>
        <v>354.80700000000002</v>
      </c>
      <c r="L48" s="363">
        <f ca="1">MemMlt!M288</f>
        <v>408.87799999999999</v>
      </c>
      <c r="M48" s="363">
        <f ca="1">MemMlt!N288</f>
        <v>969.92699999999991</v>
      </c>
      <c r="N48" s="364">
        <f ca="1">MemMlt!O288</f>
        <v>2536.819</v>
      </c>
    </row>
    <row r="49" spans="2:20" ht="15.75" thickBot="1" x14ac:dyDescent="0.3"/>
    <row r="50" spans="2:20" x14ac:dyDescent="0.25">
      <c r="B50" s="346" t="s">
        <v>692</v>
      </c>
      <c r="C50" s="355">
        <f ca="1">MemMlt!D171+MemMlt!D162+MemMlt!D141+MemMlt!D136+MemMlt!D127+MemMlt!D115+MemMlt!D110+MemMlt!D105+MemMlt!D50</f>
        <v>10445.277599999999</v>
      </c>
      <c r="D50" s="355">
        <f ca="1">MemMlt!E171+MemMlt!E162+MemMlt!E141+MemMlt!E136+MemMlt!E127+MemMlt!E115+MemMlt!E110+MemMlt!E105+MemMlt!E50</f>
        <v>10578.9799</v>
      </c>
      <c r="E50" s="355">
        <f ca="1">MemMlt!F171+MemMlt!F162+MemMlt!F141+MemMlt!F136+MemMlt!F127+MemMlt!F115+MemMlt!F110+MemMlt!F105+MemMlt!F50</f>
        <v>9968.0707000000002</v>
      </c>
      <c r="F50" s="355">
        <f ca="1">MemMlt!G171+MemMlt!G162+MemMlt!G141+MemMlt!G136+MemMlt!G127+MemMlt!G115+MemMlt!G110+MemMlt!G105+MemMlt!G50</f>
        <v>7475.0702000000001</v>
      </c>
      <c r="G50" s="355">
        <f ca="1">MemMlt!H171+MemMlt!H162+MemMlt!H141+MemMlt!H136+MemMlt!H127+MemMlt!H115+MemMlt!H110+MemMlt!H105+MemMlt!H50</f>
        <v>4684.0947000000006</v>
      </c>
      <c r="H50" s="355">
        <f ca="1">MemMlt!I171+MemMlt!I162+MemMlt!I141+MemMlt!I136+MemMlt!I127+MemMlt!I115+MemMlt!I110+MemMlt!I105+MemMlt!I50</f>
        <v>3572.6471000000001</v>
      </c>
      <c r="I50" s="355">
        <f ca="1">MemMlt!J171+MemMlt!J162+MemMlt!J141+MemMlt!J136+MemMlt!J127+MemMlt!J115+MemMlt!J110+MemMlt!J105+MemMlt!J50</f>
        <v>2935.8432000000003</v>
      </c>
      <c r="J50" s="355">
        <f ca="1">MemMlt!K171+MemMlt!K162+MemMlt!K141+MemMlt!K136+MemMlt!K127+MemMlt!K115+MemMlt!K110+MemMlt!K105+MemMlt!K50</f>
        <v>2480.5371</v>
      </c>
      <c r="K50" s="355">
        <f ca="1">MemMlt!L171+MemMlt!L162+MemMlt!L141+MemMlt!L136+MemMlt!L127+MemMlt!L115+MemMlt!L110+MemMlt!L105+MemMlt!L50</f>
        <v>2461.8981000000003</v>
      </c>
      <c r="L50" s="355">
        <f ca="1">MemMlt!M171+MemMlt!M162+MemMlt!M141+MemMlt!M136+MemMlt!M127+MemMlt!M115+MemMlt!M110+MemMlt!M105+MemMlt!M50</f>
        <v>3158.9304000000002</v>
      </c>
      <c r="M50" s="355">
        <f ca="1">MemMlt!N171+MemMlt!N162+MemMlt!N141+MemMlt!N136+MemMlt!N127+MemMlt!N115+MemMlt!N110+MemMlt!N105+MemMlt!N50</f>
        <v>5138.5942000000005</v>
      </c>
      <c r="N50" s="356">
        <f ca="1">MemMlt!O171+MemMlt!O162+MemMlt!O141+MemMlt!O136+MemMlt!O127+MemMlt!O115+MemMlt!O110+MemMlt!O105+MemMlt!O50</f>
        <v>8455.8389999999999</v>
      </c>
      <c r="O50" s="280"/>
      <c r="P50" s="168"/>
      <c r="Q50" s="168"/>
    </row>
    <row r="51" spans="2:20" x14ac:dyDescent="0.25">
      <c r="B51" s="347" t="s">
        <v>693</v>
      </c>
      <c r="C51" s="308">
        <f ca="1">MemMlt!D155-(C52)</f>
        <v>8171.8515000000007</v>
      </c>
      <c r="D51" s="308">
        <f ca="1">MemMlt!E155-(D52)</f>
        <v>10595.798999999999</v>
      </c>
      <c r="E51" s="308">
        <f ca="1">MemMlt!F155-(E52)</f>
        <v>12175.846600000001</v>
      </c>
      <c r="F51" s="308">
        <f ca="1">MemMlt!G155-(F52)</f>
        <v>11646.4347</v>
      </c>
      <c r="G51" s="308">
        <f ca="1">MemMlt!H155-(G52)</f>
        <v>8842.1054000000004</v>
      </c>
      <c r="H51" s="308">
        <f ca="1">MemMlt!I155-(H52)</f>
        <v>6081.4794000000002</v>
      </c>
      <c r="I51" s="308">
        <f ca="1">MemMlt!J155-(I52)</f>
        <v>3852.3432000000003</v>
      </c>
      <c r="J51" s="308">
        <f ca="1">MemMlt!K155-(J52)</f>
        <v>2385.2728000000006</v>
      </c>
      <c r="K51" s="308">
        <f ca="1">MemMlt!L155-(K52)</f>
        <v>1788.7919000000002</v>
      </c>
      <c r="L51" s="308">
        <f ca="1">MemMlt!M155-(L52)</f>
        <v>2117.1333000000004</v>
      </c>
      <c r="M51" s="308">
        <f ca="1">MemMlt!N155-(M52)</f>
        <v>3338.1132000000002</v>
      </c>
      <c r="N51" s="308">
        <f ca="1">MemMlt!O155-(N52)</f>
        <v>5454.036900000001</v>
      </c>
      <c r="O51" s="280"/>
      <c r="P51" s="168"/>
      <c r="Q51" s="168"/>
    </row>
    <row r="52" spans="2:20" x14ac:dyDescent="0.25">
      <c r="B52" s="348" t="s">
        <v>401</v>
      </c>
      <c r="C52" s="306">
        <f ca="1">MemMlt!D147+MemMlt!D148+MemMlt!D149+MemMlt!D150</f>
        <v>3336.8382999999999</v>
      </c>
      <c r="D52" s="306">
        <f ca="1">MemMlt!E147+MemMlt!E148+MemMlt!E149+MemMlt!E150</f>
        <v>3888.8226999999997</v>
      </c>
      <c r="E52" s="306">
        <f ca="1">MemMlt!F147+MemMlt!F148+MemMlt!F149+MemMlt!F150</f>
        <v>4086.8278</v>
      </c>
      <c r="F52" s="306">
        <f ca="1">MemMlt!G147+MemMlt!G148+MemMlt!G149+MemMlt!G150</f>
        <v>3285.4146999999998</v>
      </c>
      <c r="G52" s="306">
        <f ca="1">MemMlt!H147+MemMlt!H148+MemMlt!H149+MemMlt!H150</f>
        <v>2109.5191</v>
      </c>
      <c r="H52" s="306">
        <f ca="1">MemMlt!I147+MemMlt!I148+MemMlt!I149+MemMlt!I150</f>
        <v>1383.7156</v>
      </c>
      <c r="I52" s="306">
        <f ca="1">MemMlt!J147+MemMlt!J148+MemMlt!J149+MemMlt!J150</f>
        <v>1004.1328000000001</v>
      </c>
      <c r="J52" s="306">
        <f ca="1">MemMlt!K147+MemMlt!K148+MemMlt!K149+MemMlt!K150</f>
        <v>790.4840999999999</v>
      </c>
      <c r="K52" s="306">
        <f ca="1">MemMlt!L147+MemMlt!L148+MemMlt!L149+MemMlt!L150</f>
        <v>697.471</v>
      </c>
      <c r="L52" s="306">
        <f ca="1">MemMlt!M147+MemMlt!M148+MemMlt!M149+MemMlt!M150</f>
        <v>862.55029999999999</v>
      </c>
      <c r="M52" s="306">
        <f ca="1">MemMlt!N147+MemMlt!N148+MemMlt!N149+MemMlt!N150</f>
        <v>1398.2635999999998</v>
      </c>
      <c r="N52" s="306">
        <f ca="1">MemMlt!O147+MemMlt!O148+MemMlt!O149+MemMlt!O150</f>
        <v>2371.8757999999998</v>
      </c>
      <c r="O52" s="280"/>
      <c r="P52" s="168"/>
      <c r="Q52" s="168"/>
    </row>
    <row r="53" spans="2:20" x14ac:dyDescent="0.25">
      <c r="B53" s="347" t="s">
        <v>107</v>
      </c>
      <c r="C53" s="308">
        <f ca="1">MemMlt!D86</f>
        <v>3372.3247999999999</v>
      </c>
      <c r="D53" s="308">
        <f ca="1">MemMlt!E86</f>
        <v>3985.9404</v>
      </c>
      <c r="E53" s="308">
        <f ca="1">MemMlt!F86</f>
        <v>3801.5484000000001</v>
      </c>
      <c r="F53" s="308">
        <f ca="1">MemMlt!G86</f>
        <v>3549.5459999999998</v>
      </c>
      <c r="G53" s="308">
        <f ca="1">MemMlt!H86</f>
        <v>3464.5207999999998</v>
      </c>
      <c r="H53" s="308">
        <f ca="1">MemMlt!I86</f>
        <v>3599.7415999999998</v>
      </c>
      <c r="I53" s="308">
        <f ca="1">MemMlt!J86</f>
        <v>3089.5904</v>
      </c>
      <c r="J53" s="308">
        <f ca="1">MemMlt!K86</f>
        <v>2611.1956</v>
      </c>
      <c r="K53" s="308">
        <f ca="1">MemMlt!L86</f>
        <v>2649.0983999999999</v>
      </c>
      <c r="L53" s="308">
        <f ca="1">MemMlt!M86</f>
        <v>3303.69</v>
      </c>
      <c r="M53" s="308">
        <f ca="1">MemMlt!N86</f>
        <v>3071.1511999999998</v>
      </c>
      <c r="N53" s="357">
        <f ca="1">MemMlt!O86</f>
        <v>3029.1507999999999</v>
      </c>
      <c r="O53" s="280"/>
      <c r="P53" s="168"/>
      <c r="Q53" s="168"/>
    </row>
    <row r="54" spans="2:20" x14ac:dyDescent="0.25">
      <c r="B54" s="348" t="s">
        <v>694</v>
      </c>
      <c r="C54" s="306">
        <f ca="1">MemMlt!D22+MemMlt!D45+MemMlt!D60+MemMlt!D80+MemMlt!D85+MemMlt!D87</f>
        <v>36782.7336</v>
      </c>
      <c r="D54" s="306">
        <f ca="1">MemMlt!E22+MemMlt!E45+MemMlt!E60+MemMlt!E80+MemMlt!E85+MemMlt!E87</f>
        <v>38047.227899999998</v>
      </c>
      <c r="E54" s="306">
        <f ca="1">MemMlt!F22+MemMlt!F45+MemMlt!F60+MemMlt!F80+MemMlt!F85+MemMlt!F87</f>
        <v>35863.679300000003</v>
      </c>
      <c r="F54" s="306">
        <f ca="1">MemMlt!G22+MemMlt!G45+MemMlt!G60+MemMlt!G80+MemMlt!G85+MemMlt!G87</f>
        <v>26380.341799999998</v>
      </c>
      <c r="G54" s="306">
        <f ca="1">MemMlt!H22+MemMlt!H45+MemMlt!H60+MemMlt!H80+MemMlt!H85+MemMlt!H87</f>
        <v>18388.435100000002</v>
      </c>
      <c r="H54" s="306">
        <f ca="1">MemMlt!I22+MemMlt!I45+MemMlt!I60+MemMlt!I80+MemMlt!I85+MemMlt!I87</f>
        <v>15257.7042</v>
      </c>
      <c r="I54" s="306">
        <f ca="1">MemMlt!J22+MemMlt!J45+MemMlt!J60+MemMlt!J80+MemMlt!J85+MemMlt!J87</f>
        <v>12400.914799999999</v>
      </c>
      <c r="J54" s="306">
        <f ca="1">MemMlt!K22+MemMlt!K45+MemMlt!K60+MemMlt!K80+MemMlt!K85+MemMlt!K87</f>
        <v>10352.5064</v>
      </c>
      <c r="K54" s="306">
        <f ca="1">MemMlt!L22+MemMlt!L45+MemMlt!L60+MemMlt!L80+MemMlt!L85+MemMlt!L87</f>
        <v>9949.9276000000009</v>
      </c>
      <c r="L54" s="306">
        <f ca="1">MemMlt!M22+MemMlt!M45+MemMlt!M60+MemMlt!M80+MemMlt!M85+MemMlt!M87</f>
        <v>11632.3971</v>
      </c>
      <c r="M54" s="306">
        <f ca="1">MemMlt!N22+MemMlt!N45+MemMlt!N60+MemMlt!N80+MemMlt!N85+MemMlt!N87</f>
        <v>16092.103399999998</v>
      </c>
      <c r="N54" s="358">
        <f ca="1">MemMlt!O22+MemMlt!O45+MemMlt!O60+MemMlt!O80+MemMlt!O85+MemMlt!O87</f>
        <v>26094.931999999997</v>
      </c>
      <c r="O54" s="280"/>
      <c r="P54" s="168"/>
      <c r="Q54" s="168"/>
    </row>
    <row r="55" spans="2:20" x14ac:dyDescent="0.25">
      <c r="B55" s="347" t="s">
        <v>745</v>
      </c>
      <c r="C55" s="308">
        <f ca="1">MemMlt!D74+MemMlt!D88</f>
        <v>3619.3083999999999</v>
      </c>
      <c r="D55" s="308">
        <f ca="1">MemMlt!E74+MemMlt!E88</f>
        <v>3734.6552000000001</v>
      </c>
      <c r="E55" s="308">
        <f ca="1">MemMlt!F74+MemMlt!F88</f>
        <v>3109.0410000000002</v>
      </c>
      <c r="F55" s="308">
        <f ca="1">MemMlt!G74+MemMlt!G88</f>
        <v>2335.8539000000001</v>
      </c>
      <c r="G55" s="308">
        <f ca="1">MemMlt!H74+MemMlt!H88</f>
        <v>2304.4769999999999</v>
      </c>
      <c r="H55" s="308">
        <f ca="1">MemMlt!I74+MemMlt!I88</f>
        <v>2560.7447000000002</v>
      </c>
      <c r="I55" s="308">
        <f ca="1">MemMlt!J74+MemMlt!J88</f>
        <v>2244.2728000000002</v>
      </c>
      <c r="J55" s="308">
        <f ca="1">MemMlt!K74+MemMlt!K88</f>
        <v>1857.1723</v>
      </c>
      <c r="K55" s="308">
        <f ca="1">MemMlt!L74+MemMlt!L88</f>
        <v>2040.7916</v>
      </c>
      <c r="L55" s="308">
        <f ca="1">MemMlt!M74+MemMlt!M88</f>
        <v>2532.6638999999996</v>
      </c>
      <c r="M55" s="308">
        <f ca="1">MemMlt!N74+MemMlt!N88</f>
        <v>2351.4728999999998</v>
      </c>
      <c r="N55" s="357">
        <f ca="1">MemMlt!O74+MemMlt!O88</f>
        <v>2611.9798000000001</v>
      </c>
      <c r="O55" s="280"/>
      <c r="P55" s="168"/>
      <c r="Q55" s="168"/>
    </row>
    <row r="56" spans="2:20" x14ac:dyDescent="0.25">
      <c r="B56" s="349" t="s">
        <v>695</v>
      </c>
      <c r="C56" s="306">
        <f ca="1">MemMlt!D235-(MemMlt!D187+MemMlt!D231)</f>
        <v>3432.295799999999</v>
      </c>
      <c r="D56" s="306">
        <f ca="1">MemMlt!E235-(MemMlt!E187+MemMlt!E231)</f>
        <v>3919.0866000000005</v>
      </c>
      <c r="E56" s="306">
        <f ca="1">MemMlt!F235-(MemMlt!F187+MemMlt!F231)</f>
        <v>3189.2217000000005</v>
      </c>
      <c r="F56" s="306">
        <f ca="1">MemMlt!G235-(MemMlt!G187+MemMlt!G231)</f>
        <v>3255.2372000000005</v>
      </c>
      <c r="G56" s="306">
        <f ca="1">MemMlt!H235-(MemMlt!H187+MemMlt!H231)</f>
        <v>4545.4955000000009</v>
      </c>
      <c r="H56" s="306">
        <f ca="1">MemMlt!I235-(MemMlt!I187+MemMlt!I231)</f>
        <v>5416.9592000000011</v>
      </c>
      <c r="I56" s="306">
        <f ca="1">MemMlt!J235-(MemMlt!J187+MemMlt!J231)</f>
        <v>6046.9112999999988</v>
      </c>
      <c r="J56" s="306">
        <f ca="1">MemMlt!K235-(MemMlt!K187+MemMlt!K231)</f>
        <v>5981.2126999999982</v>
      </c>
      <c r="K56" s="306">
        <f ca="1">MemMlt!L235-(MemMlt!L187+MemMlt!L231)</f>
        <v>6941.4149999999991</v>
      </c>
      <c r="L56" s="306">
        <f ca="1">MemMlt!M235-(MemMlt!M187+MemMlt!M231)</f>
        <v>7128.4320000000034</v>
      </c>
      <c r="M56" s="306">
        <f ca="1">MemMlt!N235-(MemMlt!N187+MemMlt!N231)</f>
        <v>4625.2048999999997</v>
      </c>
      <c r="N56" s="358">
        <f ca="1">MemMlt!O235-(MemMlt!O187+MemMlt!O231)</f>
        <v>3520.1985999999993</v>
      </c>
      <c r="O56" s="280"/>
      <c r="P56" s="168"/>
      <c r="Q56" s="168"/>
    </row>
    <row r="57" spans="2:20" x14ac:dyDescent="0.25">
      <c r="B57" s="350" t="s">
        <v>169</v>
      </c>
      <c r="C57" s="308">
        <f ca="1">MemMlt!D187+MemMlt!D231</f>
        <v>4123.3379000000004</v>
      </c>
      <c r="D57" s="308">
        <f ca="1">MemMlt!E187+MemMlt!E231</f>
        <v>4362.0141999999996</v>
      </c>
      <c r="E57" s="308">
        <f ca="1">MemMlt!F187+MemMlt!F231</f>
        <v>3881.6568000000002</v>
      </c>
      <c r="F57" s="308">
        <f ca="1">MemMlt!G187+MemMlt!G231</f>
        <v>3299.2168000000001</v>
      </c>
      <c r="G57" s="308">
        <f ca="1">MemMlt!H187+MemMlt!H231</f>
        <v>4109.1574999999993</v>
      </c>
      <c r="H57" s="308">
        <f ca="1">MemMlt!I187+MemMlt!I231</f>
        <v>5216.2530999999999</v>
      </c>
      <c r="I57" s="308">
        <f ca="1">MemMlt!J187+MemMlt!J231</f>
        <v>4882.9381000000003</v>
      </c>
      <c r="J57" s="308">
        <f ca="1">MemMlt!K187+MemMlt!K231</f>
        <v>4035.0524</v>
      </c>
      <c r="K57" s="308">
        <f ca="1">MemMlt!L187+MemMlt!L231</f>
        <v>4711.3594000000012</v>
      </c>
      <c r="L57" s="308">
        <f ca="1">MemMlt!M187+MemMlt!M231</f>
        <v>6267.5551999999998</v>
      </c>
      <c r="M57" s="308">
        <f ca="1">MemMlt!N187+MemMlt!N231</f>
        <v>4700.8789000000006</v>
      </c>
      <c r="N57" s="357">
        <f ca="1">MemMlt!O187+MemMlt!O231</f>
        <v>3905.2385000000008</v>
      </c>
      <c r="O57" s="280"/>
      <c r="P57" s="168"/>
      <c r="Q57" s="168"/>
      <c r="S57" s="307"/>
      <c r="T57" s="307"/>
    </row>
    <row r="58" spans="2:20" x14ac:dyDescent="0.25">
      <c r="B58" s="351" t="s">
        <v>696</v>
      </c>
      <c r="C58" s="306">
        <f ca="1">MemMlt!D262</f>
        <v>13479.624900000003</v>
      </c>
      <c r="D58" s="306">
        <f ca="1">MemMlt!E262</f>
        <v>14238.797100000002</v>
      </c>
      <c r="E58" s="306">
        <f ca="1">MemMlt!F262</f>
        <v>14148.122800000003</v>
      </c>
      <c r="F58" s="306">
        <f ca="1">MemMlt!G262</f>
        <v>11447.8694</v>
      </c>
      <c r="G58" s="306">
        <f ca="1">MemMlt!H262</f>
        <v>6904.9312000000018</v>
      </c>
      <c r="H58" s="306">
        <f ca="1">MemMlt!I262</f>
        <v>4558.5577999999996</v>
      </c>
      <c r="I58" s="306">
        <f ca="1">MemMlt!J262</f>
        <v>3759.511</v>
      </c>
      <c r="J58" s="306">
        <f ca="1">MemMlt!K262</f>
        <v>3278.8269000000005</v>
      </c>
      <c r="K58" s="306">
        <f ca="1">MemMlt!L262</f>
        <v>2933.7113000000004</v>
      </c>
      <c r="L58" s="306">
        <f ca="1">MemMlt!M262</f>
        <v>3190.7889000000005</v>
      </c>
      <c r="M58" s="306">
        <f ca="1">MemMlt!N262</f>
        <v>5278.9915999999994</v>
      </c>
      <c r="N58" s="358">
        <f ca="1">MemMlt!O262</f>
        <v>9833.1125999999986</v>
      </c>
      <c r="O58" s="280"/>
    </row>
    <row r="59" spans="2:20" x14ac:dyDescent="0.25">
      <c r="B59" s="352" t="s">
        <v>1</v>
      </c>
      <c r="C59" s="308">
        <f ca="1">MemMlt!D268</f>
        <v>9554.4193999999989</v>
      </c>
      <c r="D59" s="308">
        <f ca="1">MemMlt!E268</f>
        <v>12796.3284</v>
      </c>
      <c r="E59" s="308">
        <f ca="1">MemMlt!F268</f>
        <v>14932.246800000001</v>
      </c>
      <c r="F59" s="308">
        <f ca="1">MemMlt!G268</f>
        <v>14563.132</v>
      </c>
      <c r="G59" s="308">
        <f ca="1">MemMlt!H268</f>
        <v>9233.9483999999993</v>
      </c>
      <c r="H59" s="308">
        <f ca="1">MemMlt!I268</f>
        <v>4386.7536</v>
      </c>
      <c r="I59" s="308">
        <f ca="1">MemMlt!J268</f>
        <v>2574.9773999999998</v>
      </c>
      <c r="J59" s="308">
        <f ca="1">MemMlt!K268</f>
        <v>1824.83</v>
      </c>
      <c r="K59" s="308">
        <f ca="1">MemMlt!L268</f>
        <v>1468.0178000000001</v>
      </c>
      <c r="L59" s="308">
        <f ca="1">MemMlt!M268</f>
        <v>1687.4384</v>
      </c>
      <c r="M59" s="308">
        <f ca="1">MemMlt!N268</f>
        <v>2859.0207999999998</v>
      </c>
      <c r="N59" s="357">
        <f ca="1">MemMlt!O268</f>
        <v>5589.1681999999992</v>
      </c>
      <c r="O59" s="280"/>
      <c r="P59" s="168"/>
      <c r="Q59" s="168"/>
    </row>
    <row r="60" spans="2:20" x14ac:dyDescent="0.25">
      <c r="B60" s="353" t="s">
        <v>429</v>
      </c>
      <c r="C60" s="306">
        <f ca="1">MemMlt!D288+MemMlt!D272</f>
        <v>5775.5780999999997</v>
      </c>
      <c r="D60" s="306">
        <f ca="1">MemMlt!E288+MemMlt!E272</f>
        <v>9164.1905000000006</v>
      </c>
      <c r="E60" s="306">
        <f ca="1">MemMlt!F288+MemMlt!F272</f>
        <v>10830.341200000001</v>
      </c>
      <c r="F60" s="306">
        <f ca="1">MemMlt!G288+MemMlt!G272</f>
        <v>11059.237999999999</v>
      </c>
      <c r="G60" s="306">
        <f ca="1">MemMlt!H288+MemMlt!H272</f>
        <v>9535.9195999999993</v>
      </c>
      <c r="H60" s="306">
        <f ca="1">MemMlt!I288+MemMlt!I272</f>
        <v>4853.5591999999997</v>
      </c>
      <c r="I60" s="306">
        <f ca="1">MemMlt!J288+MemMlt!J272</f>
        <v>1641.7662000000003</v>
      </c>
      <c r="J60" s="306">
        <f ca="1">MemMlt!K288+MemMlt!K272</f>
        <v>674.26110000000006</v>
      </c>
      <c r="K60" s="306">
        <f ca="1">MemMlt!L288+MemMlt!L272</f>
        <v>376.46610000000004</v>
      </c>
      <c r="L60" s="306">
        <f ca="1">MemMlt!M288+MemMlt!M272</f>
        <v>428.3544</v>
      </c>
      <c r="M60" s="306">
        <f ca="1">MemMlt!N288+MemMlt!N272</f>
        <v>989.57129999999995</v>
      </c>
      <c r="N60" s="358">
        <f ca="1">MemMlt!O288+MemMlt!O272</f>
        <v>2557.6385999999998</v>
      </c>
      <c r="O60" s="280"/>
      <c r="P60" s="168"/>
      <c r="Q60" s="168"/>
    </row>
    <row r="61" spans="2:20" ht="15.75" thickBot="1" x14ac:dyDescent="0.3">
      <c r="B61" s="354" t="s">
        <v>746</v>
      </c>
      <c r="C61" s="359">
        <f ca="1">MemMlt!D282+MemMlt!D275-MemMlt!D272</f>
        <v>501.80989999999997</v>
      </c>
      <c r="D61" s="359">
        <f ca="1">MemMlt!E282+MemMlt!E275-MemMlt!E272</f>
        <v>849.81930000000011</v>
      </c>
      <c r="E61" s="359">
        <f ca="1">MemMlt!F282+MemMlt!F275-MemMlt!F272</f>
        <v>1198.7777999999998</v>
      </c>
      <c r="F61" s="359">
        <f ca="1">MemMlt!G282+MemMlt!G275-MemMlt!G272</f>
        <v>1537.5612999999998</v>
      </c>
      <c r="G61" s="359">
        <f ca="1">MemMlt!H282+MemMlt!H275-MemMlt!H272</f>
        <v>1716.8511000000001</v>
      </c>
      <c r="H61" s="359">
        <f ca="1">MemMlt!I282+MemMlt!I275-MemMlt!I272</f>
        <v>1454.4136000000001</v>
      </c>
      <c r="I61" s="359">
        <f ca="1">MemMlt!J282+MemMlt!J275-MemMlt!J272</f>
        <v>1036.2170999999998</v>
      </c>
      <c r="J61" s="359">
        <f ca="1">MemMlt!K282+MemMlt!K275-MemMlt!K272</f>
        <v>685.61059999999998</v>
      </c>
      <c r="K61" s="359">
        <f ca="1">MemMlt!L282+MemMlt!L275-MemMlt!L272</f>
        <v>422.25689999999997</v>
      </c>
      <c r="L61" s="359">
        <f ca="1">MemMlt!M282+MemMlt!M275-MemMlt!M272</f>
        <v>267.83269999999999</v>
      </c>
      <c r="M61" s="359">
        <f ca="1">MemMlt!N282+MemMlt!N275-MemMlt!N272</f>
        <v>214.7312</v>
      </c>
      <c r="N61" s="360">
        <f ca="1">MemMlt!O282+MemMlt!O275-MemMlt!O272</f>
        <v>268.72120000000001</v>
      </c>
      <c r="O61" s="280"/>
      <c r="P61" s="168"/>
      <c r="Q61" s="168"/>
    </row>
    <row r="67" spans="1:28" x14ac:dyDescent="0.25">
      <c r="A67" s="125" t="s">
        <v>38</v>
      </c>
      <c r="B67" s="125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</row>
    <row r="68" spans="1:28" x14ac:dyDescent="0.25">
      <c r="A68" s="163">
        <v>1</v>
      </c>
      <c r="B68" s="45"/>
      <c r="C68" s="163">
        <v>242</v>
      </c>
      <c r="D68" s="163">
        <v>220</v>
      </c>
      <c r="E68" s="163">
        <v>195</v>
      </c>
      <c r="F68" s="163">
        <v>133</v>
      </c>
      <c r="G68" s="163">
        <v>100</v>
      </c>
      <c r="H68" s="163">
        <v>85</v>
      </c>
      <c r="I68" s="163">
        <v>71</v>
      </c>
      <c r="J68" s="163">
        <v>61</v>
      </c>
      <c r="K68" s="163">
        <v>64</v>
      </c>
      <c r="L68" s="163">
        <v>76</v>
      </c>
      <c r="M68" s="163">
        <v>108</v>
      </c>
      <c r="N68" s="163">
        <v>176</v>
      </c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277"/>
    </row>
    <row r="69" spans="1:28" x14ac:dyDescent="0.25">
      <c r="A69" s="163">
        <v>2</v>
      </c>
      <c r="B69" s="45"/>
      <c r="C69" s="163">
        <v>242</v>
      </c>
      <c r="D69" s="163">
        <v>220</v>
      </c>
      <c r="E69" s="163">
        <v>195</v>
      </c>
      <c r="F69" s="163">
        <v>133</v>
      </c>
      <c r="G69" s="163">
        <v>100</v>
      </c>
      <c r="H69" s="163">
        <v>85</v>
      </c>
      <c r="I69" s="163">
        <v>71</v>
      </c>
      <c r="J69" s="163">
        <v>61</v>
      </c>
      <c r="K69" s="163">
        <v>64</v>
      </c>
      <c r="L69" s="163">
        <v>76</v>
      </c>
      <c r="M69" s="163">
        <v>108</v>
      </c>
      <c r="N69" s="163">
        <v>176</v>
      </c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277"/>
    </row>
    <row r="70" spans="1:28" x14ac:dyDescent="0.25">
      <c r="A70" s="163">
        <v>3</v>
      </c>
      <c r="B70" s="45"/>
      <c r="C70" s="163">
        <v>0</v>
      </c>
      <c r="D70" s="163">
        <v>0</v>
      </c>
      <c r="E70" s="163">
        <v>0</v>
      </c>
      <c r="F70" s="163">
        <v>0</v>
      </c>
      <c r="G70" s="163">
        <v>0</v>
      </c>
      <c r="H70" s="163">
        <v>0</v>
      </c>
      <c r="I70" s="163">
        <v>0</v>
      </c>
      <c r="J70" s="163">
        <v>0</v>
      </c>
      <c r="K70" s="163">
        <v>0</v>
      </c>
      <c r="L70" s="163">
        <v>0</v>
      </c>
      <c r="M70" s="163">
        <v>0</v>
      </c>
      <c r="N70" s="163">
        <v>0</v>
      </c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277"/>
    </row>
    <row r="71" spans="1:28" x14ac:dyDescent="0.25">
      <c r="A71" s="163">
        <v>4</v>
      </c>
      <c r="B71" s="45"/>
      <c r="C71" s="163">
        <v>0</v>
      </c>
      <c r="D71" s="163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163">
        <v>0</v>
      </c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277"/>
    </row>
    <row r="72" spans="1:28" x14ac:dyDescent="0.25">
      <c r="A72" s="163">
        <v>5</v>
      </c>
      <c r="B72" s="45"/>
      <c r="C72" s="163">
        <v>0</v>
      </c>
      <c r="D72" s="163">
        <v>0</v>
      </c>
      <c r="E72" s="163">
        <v>0</v>
      </c>
      <c r="F72" s="163">
        <v>0</v>
      </c>
      <c r="G72" s="163">
        <v>0</v>
      </c>
      <c r="H72" s="163">
        <v>0</v>
      </c>
      <c r="I72" s="163">
        <v>0</v>
      </c>
      <c r="J72" s="163">
        <v>0</v>
      </c>
      <c r="K72" s="163">
        <v>0</v>
      </c>
      <c r="L72" s="163">
        <v>0</v>
      </c>
      <c r="M72" s="163">
        <v>0</v>
      </c>
      <c r="N72" s="163">
        <v>0</v>
      </c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277"/>
    </row>
    <row r="73" spans="1:28" x14ac:dyDescent="0.25">
      <c r="A73" s="163">
        <v>6</v>
      </c>
      <c r="B73" s="45"/>
      <c r="C73" s="163">
        <v>1706</v>
      </c>
      <c r="D73" s="163">
        <v>1593</v>
      </c>
      <c r="E73" s="163">
        <v>1414</v>
      </c>
      <c r="F73" s="163">
        <v>963</v>
      </c>
      <c r="G73" s="163">
        <v>704</v>
      </c>
      <c r="H73" s="163">
        <v>591</v>
      </c>
      <c r="I73" s="163">
        <v>482</v>
      </c>
      <c r="J73" s="163">
        <v>397</v>
      </c>
      <c r="K73" s="163">
        <v>412</v>
      </c>
      <c r="L73" s="163">
        <v>491</v>
      </c>
      <c r="M73" s="163">
        <v>702</v>
      </c>
      <c r="N73" s="163">
        <v>1204</v>
      </c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277"/>
    </row>
    <row r="74" spans="1:28" x14ac:dyDescent="0.25">
      <c r="A74" s="163">
        <v>7</v>
      </c>
      <c r="B74" s="45"/>
      <c r="C74" s="163">
        <v>1904</v>
      </c>
      <c r="D74" s="163">
        <v>1794</v>
      </c>
      <c r="E74" s="163">
        <v>1597</v>
      </c>
      <c r="F74" s="163">
        <v>1089</v>
      </c>
      <c r="G74" s="163">
        <v>794</v>
      </c>
      <c r="H74" s="163">
        <v>661</v>
      </c>
      <c r="I74" s="163">
        <v>539</v>
      </c>
      <c r="J74" s="163">
        <v>443</v>
      </c>
      <c r="K74" s="163">
        <v>457</v>
      </c>
      <c r="L74" s="163">
        <v>544</v>
      </c>
      <c r="M74" s="163">
        <v>775</v>
      </c>
      <c r="N74" s="163">
        <v>1328</v>
      </c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277"/>
    </row>
    <row r="75" spans="1:28" x14ac:dyDescent="0.25">
      <c r="A75" s="163">
        <v>8</v>
      </c>
      <c r="B75" s="45"/>
      <c r="C75" s="163">
        <v>1947</v>
      </c>
      <c r="D75" s="163">
        <v>1843</v>
      </c>
      <c r="E75" s="163">
        <v>1642</v>
      </c>
      <c r="F75" s="163">
        <v>1124</v>
      </c>
      <c r="G75" s="163">
        <v>816</v>
      </c>
      <c r="H75" s="163">
        <v>679</v>
      </c>
      <c r="I75" s="163">
        <v>553</v>
      </c>
      <c r="J75" s="163">
        <v>454</v>
      </c>
      <c r="K75" s="163">
        <v>466</v>
      </c>
      <c r="L75" s="163">
        <v>555</v>
      </c>
      <c r="M75" s="163">
        <v>789</v>
      </c>
      <c r="N75" s="163">
        <v>1350</v>
      </c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277"/>
    </row>
    <row r="76" spans="1:28" x14ac:dyDescent="0.25">
      <c r="A76" s="163">
        <v>9</v>
      </c>
      <c r="B76" s="45"/>
      <c r="C76" s="163">
        <v>1963</v>
      </c>
      <c r="D76" s="163">
        <v>1863</v>
      </c>
      <c r="E76" s="163">
        <v>1661</v>
      </c>
      <c r="F76" s="163">
        <v>1140</v>
      </c>
      <c r="G76" s="163">
        <v>826</v>
      </c>
      <c r="H76" s="163">
        <v>687</v>
      </c>
      <c r="I76" s="163">
        <v>559</v>
      </c>
      <c r="J76" s="163">
        <v>459</v>
      </c>
      <c r="K76" s="163">
        <v>470</v>
      </c>
      <c r="L76" s="163">
        <v>559</v>
      </c>
      <c r="M76" s="163">
        <v>794</v>
      </c>
      <c r="N76" s="163">
        <v>1356</v>
      </c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277"/>
    </row>
    <row r="77" spans="1:28" x14ac:dyDescent="0.25">
      <c r="A77" s="163">
        <v>10</v>
      </c>
      <c r="B77" s="45"/>
      <c r="C77" s="163">
        <v>2012</v>
      </c>
      <c r="D77" s="163">
        <v>1923</v>
      </c>
      <c r="E77" s="163">
        <v>1715</v>
      </c>
      <c r="F77" s="163">
        <v>1183</v>
      </c>
      <c r="G77" s="163">
        <v>853</v>
      </c>
      <c r="H77" s="163">
        <v>708</v>
      </c>
      <c r="I77" s="163">
        <v>575</v>
      </c>
      <c r="J77" s="163">
        <v>472</v>
      </c>
      <c r="K77" s="163">
        <v>481</v>
      </c>
      <c r="L77" s="163">
        <v>572</v>
      </c>
      <c r="M77" s="163">
        <v>810</v>
      </c>
      <c r="N77" s="163">
        <v>1380</v>
      </c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277"/>
    </row>
    <row r="78" spans="1:28" x14ac:dyDescent="0.25">
      <c r="A78" s="163">
        <v>11</v>
      </c>
      <c r="B78" s="45"/>
      <c r="C78" s="163">
        <v>2124</v>
      </c>
      <c r="D78" s="163">
        <v>2048</v>
      </c>
      <c r="E78" s="163">
        <v>1830</v>
      </c>
      <c r="F78" s="163">
        <v>1271</v>
      </c>
      <c r="G78" s="163">
        <v>911</v>
      </c>
      <c r="H78" s="163">
        <v>754</v>
      </c>
      <c r="I78" s="163">
        <v>612</v>
      </c>
      <c r="J78" s="163">
        <v>501</v>
      </c>
      <c r="K78" s="163">
        <v>507</v>
      </c>
      <c r="L78" s="163">
        <v>602</v>
      </c>
      <c r="M78" s="163">
        <v>850</v>
      </c>
      <c r="N78" s="163">
        <v>1444</v>
      </c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277"/>
    </row>
    <row r="79" spans="1:28" x14ac:dyDescent="0.25">
      <c r="A79" s="163">
        <v>12</v>
      </c>
      <c r="B79" s="45"/>
      <c r="C79" s="163">
        <v>2396</v>
      </c>
      <c r="D79" s="163">
        <v>2338</v>
      </c>
      <c r="E79" s="163">
        <v>2099</v>
      </c>
      <c r="F79" s="163">
        <v>1471</v>
      </c>
      <c r="G79" s="163">
        <v>1049</v>
      </c>
      <c r="H79" s="163">
        <v>862</v>
      </c>
      <c r="I79" s="163">
        <v>696</v>
      </c>
      <c r="J79" s="163">
        <v>568</v>
      </c>
      <c r="K79" s="163">
        <v>570</v>
      </c>
      <c r="L79" s="163">
        <v>677</v>
      </c>
      <c r="M79" s="163">
        <v>953</v>
      </c>
      <c r="N79" s="163">
        <v>1614</v>
      </c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277"/>
    </row>
    <row r="80" spans="1:28" x14ac:dyDescent="0.25">
      <c r="A80" s="163">
        <v>13</v>
      </c>
      <c r="B80" s="45"/>
      <c r="C80" s="163">
        <v>0</v>
      </c>
      <c r="D80" s="163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3">
        <v>0</v>
      </c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277"/>
    </row>
    <row r="81" spans="1:28" x14ac:dyDescent="0.25">
      <c r="A81" s="163">
        <v>14</v>
      </c>
      <c r="B81" s="45"/>
      <c r="C81" s="163">
        <v>94</v>
      </c>
      <c r="D81" s="163">
        <v>96</v>
      </c>
      <c r="E81" s="163">
        <v>85</v>
      </c>
      <c r="F81" s="163">
        <v>58</v>
      </c>
      <c r="G81" s="163">
        <v>43</v>
      </c>
      <c r="H81" s="163">
        <v>35</v>
      </c>
      <c r="I81" s="163">
        <v>29</v>
      </c>
      <c r="J81" s="163">
        <v>24</v>
      </c>
      <c r="K81" s="163">
        <v>25</v>
      </c>
      <c r="L81" s="163">
        <v>30</v>
      </c>
      <c r="M81" s="163">
        <v>39</v>
      </c>
      <c r="N81" s="163">
        <v>69</v>
      </c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277"/>
    </row>
    <row r="82" spans="1:28" x14ac:dyDescent="0.25">
      <c r="A82" s="163">
        <v>15</v>
      </c>
      <c r="B82" s="45"/>
      <c r="C82" s="163">
        <v>154</v>
      </c>
      <c r="D82" s="163">
        <v>158</v>
      </c>
      <c r="E82" s="163">
        <v>138</v>
      </c>
      <c r="F82" s="163">
        <v>94</v>
      </c>
      <c r="G82" s="163">
        <v>69</v>
      </c>
      <c r="H82" s="163">
        <v>58</v>
      </c>
      <c r="I82" s="163">
        <v>47</v>
      </c>
      <c r="J82" s="163">
        <v>40</v>
      </c>
      <c r="K82" s="163">
        <v>41</v>
      </c>
      <c r="L82" s="163">
        <v>49</v>
      </c>
      <c r="M82" s="163">
        <v>63</v>
      </c>
      <c r="N82" s="163">
        <v>111</v>
      </c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277"/>
    </row>
    <row r="83" spans="1:28" x14ac:dyDescent="0.25">
      <c r="A83" s="163">
        <v>16</v>
      </c>
      <c r="B83" s="45"/>
      <c r="C83" s="163">
        <v>156</v>
      </c>
      <c r="D83" s="163">
        <v>160</v>
      </c>
      <c r="E83" s="163">
        <v>140</v>
      </c>
      <c r="F83" s="163">
        <v>95</v>
      </c>
      <c r="G83" s="163">
        <v>70</v>
      </c>
      <c r="H83" s="163">
        <v>59</v>
      </c>
      <c r="I83" s="163">
        <v>48</v>
      </c>
      <c r="J83" s="163">
        <v>41</v>
      </c>
      <c r="K83" s="163">
        <v>42</v>
      </c>
      <c r="L83" s="163">
        <v>50</v>
      </c>
      <c r="M83" s="163">
        <v>64</v>
      </c>
      <c r="N83" s="163">
        <v>112</v>
      </c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277"/>
    </row>
    <row r="84" spans="1:28" x14ac:dyDescent="0.25">
      <c r="A84" s="163">
        <v>17</v>
      </c>
      <c r="B84" s="45"/>
      <c r="C84" s="163">
        <v>3196</v>
      </c>
      <c r="D84" s="163">
        <v>3270</v>
      </c>
      <c r="E84" s="163">
        <v>2941</v>
      </c>
      <c r="F84" s="163">
        <v>2110</v>
      </c>
      <c r="G84" s="163">
        <v>1514</v>
      </c>
      <c r="H84" s="163">
        <v>1272</v>
      </c>
      <c r="I84" s="163">
        <v>1033</v>
      </c>
      <c r="J84" s="163">
        <v>857</v>
      </c>
      <c r="K84" s="163">
        <v>845</v>
      </c>
      <c r="L84" s="163">
        <v>975</v>
      </c>
      <c r="M84" s="163">
        <v>1319</v>
      </c>
      <c r="N84" s="163">
        <v>2174</v>
      </c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277"/>
    </row>
    <row r="85" spans="1:28" x14ac:dyDescent="0.25">
      <c r="A85" s="163">
        <v>18</v>
      </c>
      <c r="B85" s="45"/>
      <c r="C85" s="163">
        <v>3570</v>
      </c>
      <c r="D85" s="163">
        <v>3705</v>
      </c>
      <c r="E85" s="163">
        <v>3353</v>
      </c>
      <c r="F85" s="163">
        <v>2425</v>
      </c>
      <c r="G85" s="163">
        <v>1733</v>
      </c>
      <c r="H85" s="163">
        <v>1462</v>
      </c>
      <c r="I85" s="163">
        <v>1190</v>
      </c>
      <c r="J85" s="163">
        <v>994</v>
      </c>
      <c r="K85" s="163">
        <v>972</v>
      </c>
      <c r="L85" s="163">
        <v>1122</v>
      </c>
      <c r="M85" s="163">
        <v>1486</v>
      </c>
      <c r="N85" s="163">
        <v>2408</v>
      </c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277"/>
    </row>
    <row r="86" spans="1:28" x14ac:dyDescent="0.25">
      <c r="A86" s="163">
        <v>19</v>
      </c>
      <c r="B86" s="45"/>
      <c r="C86" s="163">
        <v>0</v>
      </c>
      <c r="D86" s="163">
        <v>0</v>
      </c>
      <c r="E86" s="163">
        <v>0</v>
      </c>
      <c r="F86" s="163">
        <v>0</v>
      </c>
      <c r="G86" s="163">
        <v>0</v>
      </c>
      <c r="H86" s="163">
        <v>0</v>
      </c>
      <c r="I86" s="163">
        <v>0</v>
      </c>
      <c r="J86" s="163">
        <v>0</v>
      </c>
      <c r="K86" s="163">
        <v>0</v>
      </c>
      <c r="L86" s="163">
        <v>0</v>
      </c>
      <c r="M86" s="163">
        <v>0</v>
      </c>
      <c r="N86" s="163">
        <v>0</v>
      </c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277"/>
    </row>
    <row r="87" spans="1:28" x14ac:dyDescent="0.25">
      <c r="A87" s="163">
        <v>20</v>
      </c>
      <c r="B87" s="45"/>
      <c r="C87" s="163">
        <v>316</v>
      </c>
      <c r="D87" s="163">
        <v>320</v>
      </c>
      <c r="E87" s="163">
        <v>291</v>
      </c>
      <c r="F87" s="163">
        <v>207</v>
      </c>
      <c r="G87" s="163">
        <v>132</v>
      </c>
      <c r="H87" s="163">
        <v>100</v>
      </c>
      <c r="I87" s="163">
        <v>79</v>
      </c>
      <c r="J87" s="163">
        <v>63</v>
      </c>
      <c r="K87" s="163">
        <v>54</v>
      </c>
      <c r="L87" s="163">
        <v>66</v>
      </c>
      <c r="M87" s="163">
        <v>118</v>
      </c>
      <c r="N87" s="163">
        <v>228</v>
      </c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277"/>
    </row>
    <row r="88" spans="1:28" x14ac:dyDescent="0.25">
      <c r="A88" s="163">
        <v>21</v>
      </c>
      <c r="B88" s="45"/>
      <c r="C88" s="163">
        <v>374</v>
      </c>
      <c r="D88" s="163">
        <v>394</v>
      </c>
      <c r="E88" s="163">
        <v>379</v>
      </c>
      <c r="F88" s="163">
        <v>266</v>
      </c>
      <c r="G88" s="163">
        <v>186</v>
      </c>
      <c r="H88" s="163">
        <v>163</v>
      </c>
      <c r="I88" s="163">
        <v>137</v>
      </c>
      <c r="J88" s="163">
        <v>118</v>
      </c>
      <c r="K88" s="163">
        <v>122</v>
      </c>
      <c r="L88" s="163">
        <v>146</v>
      </c>
      <c r="M88" s="163">
        <v>184</v>
      </c>
      <c r="N88" s="163">
        <v>267</v>
      </c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277"/>
    </row>
    <row r="89" spans="1:28" x14ac:dyDescent="0.25">
      <c r="A89" s="163">
        <v>22</v>
      </c>
      <c r="B89" s="45"/>
      <c r="C89" s="163">
        <v>184</v>
      </c>
      <c r="D89" s="163">
        <v>189</v>
      </c>
      <c r="E89" s="163">
        <v>193</v>
      </c>
      <c r="F89" s="163">
        <v>145</v>
      </c>
      <c r="G89" s="163">
        <v>93</v>
      </c>
      <c r="H89" s="163">
        <v>70</v>
      </c>
      <c r="I89" s="163">
        <v>55</v>
      </c>
      <c r="J89" s="163">
        <v>43</v>
      </c>
      <c r="K89" s="163">
        <v>37</v>
      </c>
      <c r="L89" s="163">
        <v>43</v>
      </c>
      <c r="M89" s="163">
        <v>76</v>
      </c>
      <c r="N89" s="163">
        <v>141</v>
      </c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277"/>
    </row>
    <row r="90" spans="1:28" x14ac:dyDescent="0.25">
      <c r="A90" s="163">
        <v>23</v>
      </c>
      <c r="B90" s="45"/>
      <c r="C90" s="163">
        <v>261</v>
      </c>
      <c r="D90" s="163">
        <v>288</v>
      </c>
      <c r="E90" s="163">
        <v>290</v>
      </c>
      <c r="F90" s="163">
        <v>229</v>
      </c>
      <c r="G90" s="163">
        <v>143</v>
      </c>
      <c r="H90" s="163">
        <v>105</v>
      </c>
      <c r="I90" s="163">
        <v>82</v>
      </c>
      <c r="J90" s="163">
        <v>64</v>
      </c>
      <c r="K90" s="163">
        <v>56</v>
      </c>
      <c r="L90" s="163">
        <v>72</v>
      </c>
      <c r="M90" s="163">
        <v>121</v>
      </c>
      <c r="N90" s="163">
        <v>195</v>
      </c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277"/>
    </row>
    <row r="91" spans="1:28" x14ac:dyDescent="0.25">
      <c r="A91" s="163">
        <v>24</v>
      </c>
      <c r="B91" s="45"/>
      <c r="C91" s="163">
        <v>863</v>
      </c>
      <c r="D91" s="163">
        <v>868</v>
      </c>
      <c r="E91" s="163">
        <v>831</v>
      </c>
      <c r="F91" s="163">
        <v>601</v>
      </c>
      <c r="G91" s="163">
        <v>383</v>
      </c>
      <c r="H91" s="163">
        <v>294</v>
      </c>
      <c r="I91" s="163">
        <v>235</v>
      </c>
      <c r="J91" s="163">
        <v>188</v>
      </c>
      <c r="K91" s="163">
        <v>166</v>
      </c>
      <c r="L91" s="163">
        <v>196</v>
      </c>
      <c r="M91" s="163">
        <v>342</v>
      </c>
      <c r="N91" s="163">
        <v>637</v>
      </c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277"/>
    </row>
    <row r="92" spans="1:28" x14ac:dyDescent="0.25">
      <c r="A92" s="163">
        <v>25</v>
      </c>
      <c r="B92" s="45"/>
      <c r="C92" s="163">
        <v>509</v>
      </c>
      <c r="D92" s="163">
        <v>517</v>
      </c>
      <c r="E92" s="163">
        <v>484</v>
      </c>
      <c r="F92" s="163">
        <v>361</v>
      </c>
      <c r="G92" s="163">
        <v>249</v>
      </c>
      <c r="H92" s="163">
        <v>194</v>
      </c>
      <c r="I92" s="163">
        <v>160</v>
      </c>
      <c r="J92" s="163">
        <v>130</v>
      </c>
      <c r="K92" s="163">
        <v>118</v>
      </c>
      <c r="L92" s="163">
        <v>146</v>
      </c>
      <c r="M92" s="163">
        <v>219</v>
      </c>
      <c r="N92" s="163">
        <v>365</v>
      </c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277"/>
    </row>
    <row r="93" spans="1:28" x14ac:dyDescent="0.25">
      <c r="A93" s="163">
        <v>26</v>
      </c>
      <c r="B93" s="45"/>
      <c r="C93" s="163">
        <v>0</v>
      </c>
      <c r="D93" s="163">
        <v>0</v>
      </c>
      <c r="E93" s="163">
        <v>0</v>
      </c>
      <c r="F93" s="163">
        <v>0</v>
      </c>
      <c r="G93" s="163">
        <v>0</v>
      </c>
      <c r="H93" s="163">
        <v>0</v>
      </c>
      <c r="I93" s="163">
        <v>0</v>
      </c>
      <c r="J93" s="163">
        <v>0</v>
      </c>
      <c r="K93" s="163">
        <v>0</v>
      </c>
      <c r="L93" s="163">
        <v>0</v>
      </c>
      <c r="M93" s="163">
        <v>0</v>
      </c>
      <c r="N93" s="163">
        <v>0</v>
      </c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277"/>
    </row>
    <row r="94" spans="1:28" x14ac:dyDescent="0.25">
      <c r="A94" s="163">
        <v>27</v>
      </c>
      <c r="B94" s="45"/>
      <c r="C94" s="163">
        <v>0</v>
      </c>
      <c r="D94" s="163">
        <v>0</v>
      </c>
      <c r="E94" s="163">
        <v>0</v>
      </c>
      <c r="F94" s="163">
        <v>0</v>
      </c>
      <c r="G94" s="163">
        <v>0</v>
      </c>
      <c r="H94" s="163">
        <v>0</v>
      </c>
      <c r="I94" s="163">
        <v>0</v>
      </c>
      <c r="J94" s="163">
        <v>0</v>
      </c>
      <c r="K94" s="163">
        <v>0</v>
      </c>
      <c r="L94" s="163">
        <v>0</v>
      </c>
      <c r="M94" s="163">
        <v>0</v>
      </c>
      <c r="N94" s="163">
        <v>0</v>
      </c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277"/>
    </row>
    <row r="95" spans="1:28" x14ac:dyDescent="0.25">
      <c r="A95" s="163">
        <v>28</v>
      </c>
      <c r="B95" s="45"/>
      <c r="C95" s="163">
        <v>614</v>
      </c>
      <c r="D95" s="163">
        <v>627</v>
      </c>
      <c r="E95" s="163">
        <v>590</v>
      </c>
      <c r="F95" s="163">
        <v>447</v>
      </c>
      <c r="G95" s="163">
        <v>307</v>
      </c>
      <c r="H95" s="163">
        <v>241</v>
      </c>
      <c r="I95" s="163">
        <v>199</v>
      </c>
      <c r="J95" s="163">
        <v>165</v>
      </c>
      <c r="K95" s="163">
        <v>151</v>
      </c>
      <c r="L95" s="163">
        <v>181</v>
      </c>
      <c r="M95" s="163">
        <v>268</v>
      </c>
      <c r="N95" s="163">
        <v>441</v>
      </c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277"/>
    </row>
    <row r="96" spans="1:28" x14ac:dyDescent="0.25">
      <c r="A96" s="163">
        <v>29</v>
      </c>
      <c r="B96" s="45"/>
      <c r="C96" s="163">
        <v>0</v>
      </c>
      <c r="D96" s="163">
        <v>0</v>
      </c>
      <c r="E96" s="163">
        <v>0</v>
      </c>
      <c r="F96" s="163">
        <v>0</v>
      </c>
      <c r="G96" s="163">
        <v>0</v>
      </c>
      <c r="H96" s="163">
        <v>0</v>
      </c>
      <c r="I96" s="163">
        <v>0</v>
      </c>
      <c r="J96" s="163">
        <v>0</v>
      </c>
      <c r="K96" s="163">
        <v>0</v>
      </c>
      <c r="L96" s="163">
        <v>0</v>
      </c>
      <c r="M96" s="163">
        <v>0</v>
      </c>
      <c r="N96" s="163">
        <v>0</v>
      </c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277"/>
    </row>
    <row r="97" spans="1:28" x14ac:dyDescent="0.25">
      <c r="A97" s="163">
        <v>30</v>
      </c>
      <c r="B97" s="45"/>
      <c r="C97" s="163">
        <v>0</v>
      </c>
      <c r="D97" s="163">
        <v>0</v>
      </c>
      <c r="E97" s="163">
        <v>0</v>
      </c>
      <c r="F97" s="163">
        <v>0</v>
      </c>
      <c r="G97" s="163">
        <v>0</v>
      </c>
      <c r="H97" s="163">
        <v>0</v>
      </c>
      <c r="I97" s="163">
        <v>0</v>
      </c>
      <c r="J97" s="163">
        <v>0</v>
      </c>
      <c r="K97" s="163">
        <v>0</v>
      </c>
      <c r="L97" s="163">
        <v>0</v>
      </c>
      <c r="M97" s="163">
        <v>0</v>
      </c>
      <c r="N97" s="163">
        <v>0</v>
      </c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277"/>
    </row>
    <row r="98" spans="1:28" x14ac:dyDescent="0.25">
      <c r="A98" s="163">
        <v>31</v>
      </c>
      <c r="B98" s="45"/>
      <c r="C98" s="163">
        <v>2625</v>
      </c>
      <c r="D98" s="163">
        <v>2733</v>
      </c>
      <c r="E98" s="163">
        <v>2668</v>
      </c>
      <c r="F98" s="163">
        <v>1989</v>
      </c>
      <c r="G98" s="163">
        <v>1287</v>
      </c>
      <c r="H98" s="163">
        <v>991</v>
      </c>
      <c r="I98" s="163">
        <v>787</v>
      </c>
      <c r="J98" s="163">
        <v>630</v>
      </c>
      <c r="K98" s="163">
        <v>558</v>
      </c>
      <c r="L98" s="163">
        <v>675</v>
      </c>
      <c r="M98" s="163">
        <v>1107</v>
      </c>
      <c r="N98" s="163">
        <v>1917</v>
      </c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277"/>
    </row>
    <row r="99" spans="1:28" x14ac:dyDescent="0.25">
      <c r="A99" s="163">
        <v>32</v>
      </c>
      <c r="B99" s="45"/>
      <c r="C99" s="163">
        <v>2747</v>
      </c>
      <c r="D99" s="163">
        <v>2868</v>
      </c>
      <c r="E99" s="163">
        <v>2802</v>
      </c>
      <c r="F99" s="163">
        <v>2094</v>
      </c>
      <c r="G99" s="163">
        <v>1357</v>
      </c>
      <c r="H99" s="163">
        <v>1047</v>
      </c>
      <c r="I99" s="163">
        <v>834</v>
      </c>
      <c r="J99" s="163">
        <v>669</v>
      </c>
      <c r="K99" s="163">
        <v>592</v>
      </c>
      <c r="L99" s="163">
        <v>711</v>
      </c>
      <c r="M99" s="163">
        <v>1160</v>
      </c>
      <c r="N99" s="163">
        <v>2006</v>
      </c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277"/>
    </row>
    <row r="100" spans="1:28" x14ac:dyDescent="0.25">
      <c r="A100" s="163">
        <v>33</v>
      </c>
      <c r="B100" s="45"/>
      <c r="C100" s="163">
        <v>3958</v>
      </c>
      <c r="D100" s="163">
        <v>4152</v>
      </c>
      <c r="E100" s="163">
        <v>4133</v>
      </c>
      <c r="F100" s="163">
        <v>3148</v>
      </c>
      <c r="G100" s="163">
        <v>2061</v>
      </c>
      <c r="H100" s="163">
        <v>1607</v>
      </c>
      <c r="I100" s="163">
        <v>1291</v>
      </c>
      <c r="J100" s="163">
        <v>1051</v>
      </c>
      <c r="K100" s="163">
        <v>945</v>
      </c>
      <c r="L100" s="163">
        <v>1118</v>
      </c>
      <c r="M100" s="163">
        <v>1730</v>
      </c>
      <c r="N100" s="163">
        <v>2913</v>
      </c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277"/>
    </row>
    <row r="101" spans="1:28" x14ac:dyDescent="0.25">
      <c r="A101" s="163">
        <v>34</v>
      </c>
      <c r="B101" s="45"/>
      <c r="C101" s="163">
        <v>8680</v>
      </c>
      <c r="D101" s="163">
        <v>9131</v>
      </c>
      <c r="E101" s="163">
        <v>8784</v>
      </c>
      <c r="F101" s="163">
        <v>6592</v>
      </c>
      <c r="G101" s="163">
        <v>4532</v>
      </c>
      <c r="H101" s="163">
        <v>3709</v>
      </c>
      <c r="I101" s="163">
        <v>3026</v>
      </c>
      <c r="J101" s="163">
        <v>2537</v>
      </c>
      <c r="K101" s="163">
        <v>2404</v>
      </c>
      <c r="L101" s="163">
        <v>2777</v>
      </c>
      <c r="M101" s="163">
        <v>3841</v>
      </c>
      <c r="N101" s="163">
        <v>6160</v>
      </c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277"/>
    </row>
    <row r="102" spans="1:28" x14ac:dyDescent="0.25">
      <c r="A102" s="163">
        <v>35</v>
      </c>
      <c r="B102" s="45"/>
      <c r="C102" s="163">
        <v>0</v>
      </c>
      <c r="D102" s="163">
        <v>0</v>
      </c>
      <c r="E102" s="163">
        <v>0</v>
      </c>
      <c r="F102" s="163">
        <v>0</v>
      </c>
      <c r="G102" s="163">
        <v>0</v>
      </c>
      <c r="H102" s="163">
        <v>0</v>
      </c>
      <c r="I102" s="163">
        <v>0</v>
      </c>
      <c r="J102" s="163">
        <v>0</v>
      </c>
      <c r="K102" s="163">
        <v>0</v>
      </c>
      <c r="L102" s="163">
        <v>0</v>
      </c>
      <c r="M102" s="163">
        <v>0</v>
      </c>
      <c r="N102" s="163">
        <v>0</v>
      </c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277"/>
    </row>
    <row r="103" spans="1:28" x14ac:dyDescent="0.25">
      <c r="A103" s="163">
        <v>36</v>
      </c>
      <c r="B103" s="45"/>
      <c r="C103" s="163">
        <v>0</v>
      </c>
      <c r="D103" s="163">
        <v>0</v>
      </c>
      <c r="E103" s="163">
        <v>0</v>
      </c>
      <c r="F103" s="163">
        <v>0</v>
      </c>
      <c r="G103" s="163">
        <v>0</v>
      </c>
      <c r="H103" s="163">
        <v>0</v>
      </c>
      <c r="I103" s="163">
        <v>0</v>
      </c>
      <c r="J103" s="163">
        <v>0</v>
      </c>
      <c r="K103" s="163">
        <v>0</v>
      </c>
      <c r="L103" s="163">
        <v>0</v>
      </c>
      <c r="M103" s="163">
        <v>0</v>
      </c>
      <c r="N103" s="163">
        <v>0</v>
      </c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277"/>
    </row>
    <row r="104" spans="1:28" x14ac:dyDescent="0.25">
      <c r="A104" s="163">
        <v>37</v>
      </c>
      <c r="B104" s="45"/>
      <c r="C104" s="163">
        <v>681</v>
      </c>
      <c r="D104" s="163">
        <v>715</v>
      </c>
      <c r="E104" s="163">
        <v>608</v>
      </c>
      <c r="F104" s="163">
        <v>394</v>
      </c>
      <c r="G104" s="163">
        <v>314</v>
      </c>
      <c r="H104" s="163">
        <v>317</v>
      </c>
      <c r="I104" s="163">
        <v>247</v>
      </c>
      <c r="J104" s="163">
        <v>209</v>
      </c>
      <c r="K104" s="163">
        <v>224</v>
      </c>
      <c r="L104" s="163">
        <v>274</v>
      </c>
      <c r="M104" s="163">
        <v>303</v>
      </c>
      <c r="N104" s="163">
        <v>459</v>
      </c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277"/>
    </row>
    <row r="105" spans="1:28" x14ac:dyDescent="0.25">
      <c r="A105" s="163">
        <v>38</v>
      </c>
      <c r="B105" s="45"/>
      <c r="C105" s="163">
        <v>763</v>
      </c>
      <c r="D105" s="163">
        <v>805</v>
      </c>
      <c r="E105" s="163">
        <v>686</v>
      </c>
      <c r="F105" s="163">
        <v>450</v>
      </c>
      <c r="G105" s="163">
        <v>359</v>
      </c>
      <c r="H105" s="163">
        <v>362</v>
      </c>
      <c r="I105" s="163">
        <v>282</v>
      </c>
      <c r="J105" s="163">
        <v>240</v>
      </c>
      <c r="K105" s="163">
        <v>255</v>
      </c>
      <c r="L105" s="163">
        <v>308</v>
      </c>
      <c r="M105" s="163">
        <v>342</v>
      </c>
      <c r="N105" s="163">
        <v>512</v>
      </c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277"/>
    </row>
    <row r="106" spans="1:28" x14ac:dyDescent="0.25">
      <c r="A106" s="163">
        <v>39</v>
      </c>
      <c r="B106" s="45"/>
      <c r="C106" s="163">
        <v>910</v>
      </c>
      <c r="D106" s="163">
        <v>957</v>
      </c>
      <c r="E106" s="163">
        <v>823</v>
      </c>
      <c r="F106" s="163">
        <v>556</v>
      </c>
      <c r="G106" s="163">
        <v>447</v>
      </c>
      <c r="H106" s="163">
        <v>447</v>
      </c>
      <c r="I106" s="163">
        <v>356</v>
      </c>
      <c r="J106" s="163">
        <v>305</v>
      </c>
      <c r="K106" s="163">
        <v>321</v>
      </c>
      <c r="L106" s="163">
        <v>380</v>
      </c>
      <c r="M106" s="163">
        <v>419</v>
      </c>
      <c r="N106" s="163">
        <v>620</v>
      </c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277"/>
    </row>
    <row r="107" spans="1:28" x14ac:dyDescent="0.25">
      <c r="A107" s="163">
        <v>40</v>
      </c>
      <c r="B107" s="45"/>
      <c r="C107" s="163">
        <v>1097</v>
      </c>
      <c r="D107" s="163">
        <v>1156</v>
      </c>
      <c r="E107" s="163">
        <v>1004</v>
      </c>
      <c r="F107" s="163">
        <v>676</v>
      </c>
      <c r="G107" s="163">
        <v>544</v>
      </c>
      <c r="H107" s="163">
        <v>541</v>
      </c>
      <c r="I107" s="163">
        <v>436</v>
      </c>
      <c r="J107" s="163">
        <v>378</v>
      </c>
      <c r="K107" s="163">
        <v>397</v>
      </c>
      <c r="L107" s="163">
        <v>462</v>
      </c>
      <c r="M107" s="163">
        <v>505</v>
      </c>
      <c r="N107" s="163">
        <v>747</v>
      </c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277"/>
    </row>
    <row r="108" spans="1:28" x14ac:dyDescent="0.25">
      <c r="A108" s="163">
        <v>41</v>
      </c>
      <c r="B108" s="45"/>
      <c r="C108" s="163">
        <v>0</v>
      </c>
      <c r="D108" s="163">
        <v>0</v>
      </c>
      <c r="E108" s="163">
        <v>0</v>
      </c>
      <c r="F108" s="163">
        <v>0</v>
      </c>
      <c r="G108" s="163">
        <v>0</v>
      </c>
      <c r="H108" s="163">
        <v>0</v>
      </c>
      <c r="I108" s="163">
        <v>0</v>
      </c>
      <c r="J108" s="163">
        <v>0</v>
      </c>
      <c r="K108" s="163">
        <v>0</v>
      </c>
      <c r="L108" s="163">
        <v>0</v>
      </c>
      <c r="M108" s="163">
        <v>0</v>
      </c>
      <c r="N108" s="163">
        <v>0</v>
      </c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277"/>
    </row>
    <row r="109" spans="1:28" x14ac:dyDescent="0.25">
      <c r="A109" s="163">
        <v>42</v>
      </c>
      <c r="B109" s="45"/>
      <c r="C109" s="163">
        <v>1179</v>
      </c>
      <c r="D109" s="163">
        <v>1246</v>
      </c>
      <c r="E109" s="163">
        <v>1078</v>
      </c>
      <c r="F109" s="163">
        <v>724</v>
      </c>
      <c r="G109" s="163">
        <v>580</v>
      </c>
      <c r="H109" s="163">
        <v>577</v>
      </c>
      <c r="I109" s="163">
        <v>464</v>
      </c>
      <c r="J109" s="163">
        <v>401</v>
      </c>
      <c r="K109" s="163">
        <v>421</v>
      </c>
      <c r="L109" s="163">
        <v>492</v>
      </c>
      <c r="M109" s="163">
        <v>539</v>
      </c>
      <c r="N109" s="163">
        <v>798</v>
      </c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277"/>
    </row>
    <row r="110" spans="1:28" x14ac:dyDescent="0.25">
      <c r="A110" s="163">
        <v>43</v>
      </c>
      <c r="B110" s="45"/>
      <c r="C110" s="163">
        <v>1234</v>
      </c>
      <c r="D110" s="163">
        <v>1330</v>
      </c>
      <c r="E110" s="163">
        <v>1164</v>
      </c>
      <c r="F110" s="163">
        <v>792</v>
      </c>
      <c r="G110" s="163">
        <v>621</v>
      </c>
      <c r="H110" s="163">
        <v>621</v>
      </c>
      <c r="I110" s="163">
        <v>500</v>
      </c>
      <c r="J110" s="163">
        <v>434</v>
      </c>
      <c r="K110" s="163">
        <v>448</v>
      </c>
      <c r="L110" s="163">
        <v>523</v>
      </c>
      <c r="M110" s="163">
        <v>569</v>
      </c>
      <c r="N110" s="163">
        <v>835</v>
      </c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277"/>
    </row>
    <row r="111" spans="1:28" x14ac:dyDescent="0.25">
      <c r="A111" s="163">
        <v>44</v>
      </c>
      <c r="B111" s="45"/>
      <c r="C111" s="163">
        <v>9914</v>
      </c>
      <c r="D111" s="163">
        <v>10461</v>
      </c>
      <c r="E111" s="163">
        <v>9948</v>
      </c>
      <c r="F111" s="163">
        <v>7384</v>
      </c>
      <c r="G111" s="163">
        <v>5154</v>
      </c>
      <c r="H111" s="163">
        <v>4330</v>
      </c>
      <c r="I111" s="163">
        <v>3527</v>
      </c>
      <c r="J111" s="163">
        <v>2971</v>
      </c>
      <c r="K111" s="163">
        <v>2852</v>
      </c>
      <c r="L111" s="163">
        <v>3300</v>
      </c>
      <c r="M111" s="163">
        <v>4411</v>
      </c>
      <c r="N111" s="163">
        <v>6995</v>
      </c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277"/>
    </row>
    <row r="112" spans="1:28" x14ac:dyDescent="0.25">
      <c r="A112" s="163">
        <v>45</v>
      </c>
      <c r="B112" s="45"/>
      <c r="C112" s="163">
        <v>10336</v>
      </c>
      <c r="D112" s="163">
        <v>10926</v>
      </c>
      <c r="E112" s="163">
        <v>10383</v>
      </c>
      <c r="F112" s="163">
        <v>7755</v>
      </c>
      <c r="G112" s="163">
        <v>5475</v>
      </c>
      <c r="H112" s="163">
        <v>4639</v>
      </c>
      <c r="I112" s="163">
        <v>3812</v>
      </c>
      <c r="J112" s="163">
        <v>3252</v>
      </c>
      <c r="K112" s="163">
        <v>3123</v>
      </c>
      <c r="L112" s="163">
        <v>3578</v>
      </c>
      <c r="M112" s="163">
        <v>4710</v>
      </c>
      <c r="N112" s="163">
        <v>7338</v>
      </c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277"/>
    </row>
    <row r="113" spans="1:28" x14ac:dyDescent="0.25">
      <c r="A113" s="163">
        <v>46</v>
      </c>
      <c r="B113" s="45"/>
      <c r="C113" s="163">
        <v>11224</v>
      </c>
      <c r="D113" s="163">
        <v>12045</v>
      </c>
      <c r="E113" s="163">
        <v>11489</v>
      </c>
      <c r="F113" s="163">
        <v>8790</v>
      </c>
      <c r="G113" s="163">
        <v>6367</v>
      </c>
      <c r="H113" s="163">
        <v>5527</v>
      </c>
      <c r="I113" s="163">
        <v>4531</v>
      </c>
      <c r="J113" s="163">
        <v>3872</v>
      </c>
      <c r="K113" s="163">
        <v>3742</v>
      </c>
      <c r="L113" s="163">
        <v>4246</v>
      </c>
      <c r="M113" s="163">
        <v>5368</v>
      </c>
      <c r="N113" s="163">
        <v>8017</v>
      </c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277"/>
    </row>
    <row r="114" spans="1:28" x14ac:dyDescent="0.25">
      <c r="A114" s="163">
        <v>47</v>
      </c>
      <c r="B114" s="45"/>
      <c r="C114" s="163">
        <v>327</v>
      </c>
      <c r="D114" s="163">
        <v>359</v>
      </c>
      <c r="E114" s="163">
        <v>305</v>
      </c>
      <c r="F114" s="163">
        <v>215</v>
      </c>
      <c r="G114" s="163">
        <v>190</v>
      </c>
      <c r="H114" s="163">
        <v>203</v>
      </c>
      <c r="I114" s="163">
        <v>174</v>
      </c>
      <c r="J114" s="163">
        <v>146</v>
      </c>
      <c r="K114" s="163">
        <v>158</v>
      </c>
      <c r="L114" s="163">
        <v>188</v>
      </c>
      <c r="M114" s="163">
        <v>183</v>
      </c>
      <c r="N114" s="163">
        <v>230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277"/>
    </row>
    <row r="115" spans="1:28" x14ac:dyDescent="0.25">
      <c r="A115" s="163">
        <v>48</v>
      </c>
      <c r="B115" s="45"/>
      <c r="C115" s="163">
        <v>334</v>
      </c>
      <c r="D115" s="163">
        <v>367</v>
      </c>
      <c r="E115" s="163">
        <v>312</v>
      </c>
      <c r="F115" s="163">
        <v>221</v>
      </c>
      <c r="G115" s="163">
        <v>195</v>
      </c>
      <c r="H115" s="163">
        <v>208</v>
      </c>
      <c r="I115" s="163">
        <v>178</v>
      </c>
      <c r="J115" s="163">
        <v>149</v>
      </c>
      <c r="K115" s="163">
        <v>162</v>
      </c>
      <c r="L115" s="163">
        <v>193</v>
      </c>
      <c r="M115" s="163">
        <v>187</v>
      </c>
      <c r="N115" s="163">
        <v>235</v>
      </c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277"/>
    </row>
    <row r="116" spans="1:28" x14ac:dyDescent="0.25">
      <c r="A116" s="163">
        <v>49</v>
      </c>
      <c r="B116" s="45"/>
      <c r="C116" s="163">
        <v>508</v>
      </c>
      <c r="D116" s="163">
        <v>533</v>
      </c>
      <c r="E116" s="163">
        <v>443</v>
      </c>
      <c r="F116" s="163">
        <v>320</v>
      </c>
      <c r="G116" s="163">
        <v>298</v>
      </c>
      <c r="H116" s="163">
        <v>318</v>
      </c>
      <c r="I116" s="163">
        <v>274</v>
      </c>
      <c r="J116" s="163">
        <v>227</v>
      </c>
      <c r="K116" s="163">
        <v>254</v>
      </c>
      <c r="L116" s="163">
        <v>304</v>
      </c>
      <c r="M116" s="163">
        <v>287</v>
      </c>
      <c r="N116" s="163">
        <v>349</v>
      </c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277"/>
    </row>
    <row r="117" spans="1:28" x14ac:dyDescent="0.25">
      <c r="A117" s="163">
        <v>50</v>
      </c>
      <c r="B117" s="45"/>
      <c r="C117" s="163">
        <v>659</v>
      </c>
      <c r="D117" s="163">
        <v>701</v>
      </c>
      <c r="E117" s="163">
        <v>596</v>
      </c>
      <c r="F117" s="163">
        <v>440</v>
      </c>
      <c r="G117" s="163">
        <v>406</v>
      </c>
      <c r="H117" s="163">
        <v>430</v>
      </c>
      <c r="I117" s="163">
        <v>367</v>
      </c>
      <c r="J117" s="163">
        <v>309</v>
      </c>
      <c r="K117" s="163">
        <v>338</v>
      </c>
      <c r="L117" s="163">
        <v>397</v>
      </c>
      <c r="M117" s="163">
        <v>381</v>
      </c>
      <c r="N117" s="163">
        <v>463</v>
      </c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277"/>
    </row>
    <row r="118" spans="1:28" x14ac:dyDescent="0.25">
      <c r="A118" s="163">
        <v>51</v>
      </c>
      <c r="B118" s="45"/>
      <c r="C118" s="163">
        <v>670</v>
      </c>
      <c r="D118" s="163">
        <v>714</v>
      </c>
      <c r="E118" s="163">
        <v>608</v>
      </c>
      <c r="F118" s="163">
        <v>450</v>
      </c>
      <c r="G118" s="163">
        <v>414</v>
      </c>
      <c r="H118" s="163">
        <v>439</v>
      </c>
      <c r="I118" s="163">
        <v>374</v>
      </c>
      <c r="J118" s="163">
        <v>315</v>
      </c>
      <c r="K118" s="163">
        <v>344</v>
      </c>
      <c r="L118" s="163">
        <v>404</v>
      </c>
      <c r="M118" s="163">
        <v>389</v>
      </c>
      <c r="N118" s="163">
        <v>471</v>
      </c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277"/>
    </row>
    <row r="119" spans="1:28" x14ac:dyDescent="0.25">
      <c r="A119" s="163">
        <v>52</v>
      </c>
      <c r="B119" s="45"/>
      <c r="C119" s="163">
        <v>693</v>
      </c>
      <c r="D119" s="163">
        <v>741</v>
      </c>
      <c r="E119" s="163">
        <v>632</v>
      </c>
      <c r="F119" s="163">
        <v>469</v>
      </c>
      <c r="G119" s="163">
        <v>431</v>
      </c>
      <c r="H119" s="163">
        <v>457</v>
      </c>
      <c r="I119" s="163">
        <v>389</v>
      </c>
      <c r="J119" s="163">
        <v>329</v>
      </c>
      <c r="K119" s="163">
        <v>357</v>
      </c>
      <c r="L119" s="163">
        <v>420</v>
      </c>
      <c r="M119" s="163">
        <v>404</v>
      </c>
      <c r="N119" s="163">
        <v>489</v>
      </c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277"/>
    </row>
    <row r="120" spans="1:28" x14ac:dyDescent="0.25">
      <c r="A120" s="163">
        <v>53</v>
      </c>
      <c r="B120" s="45"/>
      <c r="C120" s="163">
        <v>0</v>
      </c>
      <c r="D120" s="163">
        <v>0</v>
      </c>
      <c r="E120" s="163">
        <v>0</v>
      </c>
      <c r="F120" s="163">
        <v>0</v>
      </c>
      <c r="G120" s="163">
        <v>0</v>
      </c>
      <c r="H120" s="163">
        <v>0</v>
      </c>
      <c r="I120" s="163">
        <v>0</v>
      </c>
      <c r="J120" s="163">
        <v>0</v>
      </c>
      <c r="K120" s="163">
        <v>0</v>
      </c>
      <c r="L120" s="163">
        <v>0</v>
      </c>
      <c r="M120" s="163">
        <v>0</v>
      </c>
      <c r="N120" s="163">
        <v>0</v>
      </c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277"/>
    </row>
    <row r="121" spans="1:28" x14ac:dyDescent="0.25">
      <c r="A121" s="163">
        <v>54</v>
      </c>
      <c r="B121" s="45"/>
      <c r="C121" s="163">
        <v>159</v>
      </c>
      <c r="D121" s="163">
        <v>160</v>
      </c>
      <c r="E121" s="163">
        <v>137</v>
      </c>
      <c r="F121" s="163">
        <v>102</v>
      </c>
      <c r="G121" s="163">
        <v>126</v>
      </c>
      <c r="H121" s="163">
        <v>162</v>
      </c>
      <c r="I121" s="163">
        <v>164</v>
      </c>
      <c r="J121" s="163">
        <v>134</v>
      </c>
      <c r="K121" s="163">
        <v>148</v>
      </c>
      <c r="L121" s="163">
        <v>194</v>
      </c>
      <c r="M121" s="163">
        <v>158</v>
      </c>
      <c r="N121" s="163">
        <v>140</v>
      </c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277"/>
    </row>
    <row r="122" spans="1:28" x14ac:dyDescent="0.25">
      <c r="A122" s="163">
        <v>55</v>
      </c>
      <c r="B122" s="45"/>
      <c r="C122" s="163">
        <v>187</v>
      </c>
      <c r="D122" s="163">
        <v>186</v>
      </c>
      <c r="E122" s="163">
        <v>159</v>
      </c>
      <c r="F122" s="163">
        <v>118</v>
      </c>
      <c r="G122" s="163">
        <v>145</v>
      </c>
      <c r="H122" s="163">
        <v>184</v>
      </c>
      <c r="I122" s="163">
        <v>185</v>
      </c>
      <c r="J122" s="163">
        <v>150</v>
      </c>
      <c r="K122" s="163">
        <v>168</v>
      </c>
      <c r="L122" s="163">
        <v>220</v>
      </c>
      <c r="M122" s="163">
        <v>179</v>
      </c>
      <c r="N122" s="163">
        <v>160</v>
      </c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277"/>
    </row>
    <row r="123" spans="1:28" x14ac:dyDescent="0.25">
      <c r="A123" s="163">
        <v>56</v>
      </c>
      <c r="B123" s="45"/>
      <c r="C123" s="163">
        <v>0</v>
      </c>
      <c r="D123" s="163">
        <v>0</v>
      </c>
      <c r="E123" s="163">
        <v>0</v>
      </c>
      <c r="F123" s="163">
        <v>0</v>
      </c>
      <c r="G123" s="163">
        <v>0</v>
      </c>
      <c r="H123" s="163">
        <v>0</v>
      </c>
      <c r="I123" s="163">
        <v>0</v>
      </c>
      <c r="J123" s="163">
        <v>0</v>
      </c>
      <c r="K123" s="163">
        <v>0</v>
      </c>
      <c r="L123" s="163">
        <v>0</v>
      </c>
      <c r="M123" s="163">
        <v>0</v>
      </c>
      <c r="N123" s="163">
        <v>0</v>
      </c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277"/>
    </row>
    <row r="124" spans="1:28" x14ac:dyDescent="0.25">
      <c r="A124" s="163">
        <v>57</v>
      </c>
      <c r="B124" s="45"/>
      <c r="C124" s="163">
        <v>307</v>
      </c>
      <c r="D124" s="163">
        <v>308</v>
      </c>
      <c r="E124" s="163">
        <v>258</v>
      </c>
      <c r="F124" s="163">
        <v>192</v>
      </c>
      <c r="G124" s="163">
        <v>233</v>
      </c>
      <c r="H124" s="163">
        <v>293</v>
      </c>
      <c r="I124" s="163">
        <v>283</v>
      </c>
      <c r="J124" s="163">
        <v>228</v>
      </c>
      <c r="K124" s="163">
        <v>258</v>
      </c>
      <c r="L124" s="163">
        <v>338</v>
      </c>
      <c r="M124" s="163">
        <v>282</v>
      </c>
      <c r="N124" s="163">
        <v>255</v>
      </c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277"/>
    </row>
    <row r="125" spans="1:28" x14ac:dyDescent="0.25">
      <c r="A125" s="163">
        <v>58</v>
      </c>
      <c r="B125" s="45"/>
      <c r="C125" s="163">
        <v>380</v>
      </c>
      <c r="D125" s="163">
        <v>378</v>
      </c>
      <c r="E125" s="163">
        <v>311</v>
      </c>
      <c r="F125" s="163">
        <v>234</v>
      </c>
      <c r="G125" s="163">
        <v>276</v>
      </c>
      <c r="H125" s="163">
        <v>332</v>
      </c>
      <c r="I125" s="163">
        <v>320</v>
      </c>
      <c r="J125" s="163">
        <v>260</v>
      </c>
      <c r="K125" s="163">
        <v>298</v>
      </c>
      <c r="L125" s="163">
        <v>393</v>
      </c>
      <c r="M125" s="163">
        <v>334</v>
      </c>
      <c r="N125" s="163">
        <v>311</v>
      </c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277"/>
    </row>
    <row r="126" spans="1:28" x14ac:dyDescent="0.25">
      <c r="A126" s="163">
        <v>59</v>
      </c>
      <c r="B126" s="45"/>
      <c r="C126" s="163">
        <v>0</v>
      </c>
      <c r="D126" s="163">
        <v>0</v>
      </c>
      <c r="E126" s="163">
        <v>0</v>
      </c>
      <c r="F126" s="163">
        <v>0</v>
      </c>
      <c r="G126" s="163">
        <v>0</v>
      </c>
      <c r="H126" s="163">
        <v>0</v>
      </c>
      <c r="I126" s="163">
        <v>0</v>
      </c>
      <c r="J126" s="163">
        <v>0</v>
      </c>
      <c r="K126" s="163">
        <v>0</v>
      </c>
      <c r="L126" s="163">
        <v>0</v>
      </c>
      <c r="M126" s="163">
        <v>0</v>
      </c>
      <c r="N126" s="163">
        <v>0</v>
      </c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277"/>
    </row>
    <row r="127" spans="1:28" x14ac:dyDescent="0.25">
      <c r="A127" s="163">
        <v>60</v>
      </c>
      <c r="B127" s="45"/>
      <c r="C127" s="163">
        <v>0</v>
      </c>
      <c r="D127" s="163">
        <v>0</v>
      </c>
      <c r="E127" s="163">
        <v>0</v>
      </c>
      <c r="F127" s="163">
        <v>0</v>
      </c>
      <c r="G127" s="163">
        <v>0</v>
      </c>
      <c r="H127" s="163">
        <v>0</v>
      </c>
      <c r="I127" s="163">
        <v>0</v>
      </c>
      <c r="J127" s="163">
        <v>0</v>
      </c>
      <c r="K127" s="163">
        <v>0</v>
      </c>
      <c r="L127" s="163">
        <v>0</v>
      </c>
      <c r="M127" s="163">
        <v>0</v>
      </c>
      <c r="N127" s="163">
        <v>0</v>
      </c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277"/>
    </row>
    <row r="128" spans="1:28" x14ac:dyDescent="0.25">
      <c r="A128" s="163">
        <v>61</v>
      </c>
      <c r="B128" s="45"/>
      <c r="C128" s="163">
        <v>1516</v>
      </c>
      <c r="D128" s="163">
        <v>1548</v>
      </c>
      <c r="E128" s="163">
        <v>1281</v>
      </c>
      <c r="F128" s="163">
        <v>972</v>
      </c>
      <c r="G128" s="163">
        <v>980</v>
      </c>
      <c r="H128" s="163">
        <v>1101</v>
      </c>
      <c r="I128" s="163">
        <v>969</v>
      </c>
      <c r="J128" s="163">
        <v>799</v>
      </c>
      <c r="K128" s="163">
        <v>880</v>
      </c>
      <c r="L128" s="163">
        <v>1103</v>
      </c>
      <c r="M128" s="163">
        <v>1016</v>
      </c>
      <c r="N128" s="163">
        <v>1103</v>
      </c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277"/>
    </row>
    <row r="129" spans="1:28" x14ac:dyDescent="0.25">
      <c r="A129" s="163">
        <v>62</v>
      </c>
      <c r="B129" s="45"/>
      <c r="C129" s="163">
        <v>1589</v>
      </c>
      <c r="D129" s="163">
        <v>1626</v>
      </c>
      <c r="E129" s="163">
        <v>1350</v>
      </c>
      <c r="F129" s="163">
        <v>1026</v>
      </c>
      <c r="G129" s="163">
        <v>1033</v>
      </c>
      <c r="H129" s="163">
        <v>1161</v>
      </c>
      <c r="I129" s="163">
        <v>1026</v>
      </c>
      <c r="J129" s="163">
        <v>846</v>
      </c>
      <c r="K129" s="163">
        <v>927</v>
      </c>
      <c r="L129" s="163">
        <v>1166</v>
      </c>
      <c r="M129" s="163">
        <v>1074</v>
      </c>
      <c r="N129" s="163">
        <v>1159</v>
      </c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277"/>
    </row>
    <row r="130" spans="1:28" x14ac:dyDescent="0.25">
      <c r="A130" s="163">
        <v>63</v>
      </c>
      <c r="B130" s="45"/>
      <c r="C130" s="163">
        <v>1756</v>
      </c>
      <c r="D130" s="163">
        <v>1802</v>
      </c>
      <c r="E130" s="163">
        <v>1516</v>
      </c>
      <c r="F130" s="163">
        <v>1157</v>
      </c>
      <c r="G130" s="163">
        <v>1158</v>
      </c>
      <c r="H130" s="163">
        <v>1304</v>
      </c>
      <c r="I130" s="163">
        <v>1156</v>
      </c>
      <c r="J130" s="163">
        <v>962</v>
      </c>
      <c r="K130" s="163">
        <v>1040</v>
      </c>
      <c r="L130" s="163">
        <v>1308</v>
      </c>
      <c r="M130" s="163">
        <v>1214</v>
      </c>
      <c r="N130" s="163">
        <v>1298</v>
      </c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277"/>
    </row>
    <row r="131" spans="1:28" x14ac:dyDescent="0.25">
      <c r="A131" s="163">
        <v>64</v>
      </c>
      <c r="B131" s="45"/>
      <c r="C131" s="163">
        <v>0</v>
      </c>
      <c r="D131" s="163">
        <v>0</v>
      </c>
      <c r="E131" s="163">
        <v>0</v>
      </c>
      <c r="F131" s="163">
        <v>0</v>
      </c>
      <c r="G131" s="163">
        <v>0</v>
      </c>
      <c r="H131" s="163">
        <v>0</v>
      </c>
      <c r="I131" s="163">
        <v>0</v>
      </c>
      <c r="J131" s="163">
        <v>0</v>
      </c>
      <c r="K131" s="163">
        <v>0</v>
      </c>
      <c r="L131" s="163">
        <v>0</v>
      </c>
      <c r="M131" s="163">
        <v>0</v>
      </c>
      <c r="N131" s="163">
        <v>0</v>
      </c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277"/>
    </row>
    <row r="132" spans="1:28" x14ac:dyDescent="0.25">
      <c r="A132" s="163">
        <v>65</v>
      </c>
      <c r="B132" s="45"/>
      <c r="C132" s="163">
        <v>85</v>
      </c>
      <c r="D132" s="163">
        <v>88</v>
      </c>
      <c r="E132" s="163">
        <v>78</v>
      </c>
      <c r="F132" s="163">
        <v>81</v>
      </c>
      <c r="G132" s="163">
        <v>115</v>
      </c>
      <c r="H132" s="163">
        <v>142</v>
      </c>
      <c r="I132" s="163">
        <v>120</v>
      </c>
      <c r="J132" s="163">
        <v>100</v>
      </c>
      <c r="K132" s="163">
        <v>112</v>
      </c>
      <c r="L132" s="163">
        <v>159</v>
      </c>
      <c r="M132" s="163">
        <v>119</v>
      </c>
      <c r="N132" s="163">
        <v>88</v>
      </c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277"/>
    </row>
    <row r="133" spans="1:28" x14ac:dyDescent="0.25">
      <c r="A133" s="163">
        <v>66</v>
      </c>
      <c r="B133" s="45"/>
      <c r="C133" s="163">
        <v>14722</v>
      </c>
      <c r="D133" s="163">
        <v>15900</v>
      </c>
      <c r="E133" s="163">
        <v>14940</v>
      </c>
      <c r="F133" s="163">
        <v>11821</v>
      </c>
      <c r="G133" s="163">
        <v>9516</v>
      </c>
      <c r="H133" s="163">
        <v>8945</v>
      </c>
      <c r="I133" s="163">
        <v>7512</v>
      </c>
      <c r="J133" s="163">
        <v>6319</v>
      </c>
      <c r="K133" s="163">
        <v>6318</v>
      </c>
      <c r="L133" s="163">
        <v>7628</v>
      </c>
      <c r="M133" s="163">
        <v>8425</v>
      </c>
      <c r="N133" s="163">
        <v>11055</v>
      </c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277"/>
    </row>
    <row r="134" spans="1:28" x14ac:dyDescent="0.25">
      <c r="A134" s="163">
        <v>67</v>
      </c>
      <c r="B134" s="45"/>
      <c r="C134" s="163">
        <v>0</v>
      </c>
      <c r="D134" s="163">
        <v>0</v>
      </c>
      <c r="E134" s="163">
        <v>0</v>
      </c>
      <c r="F134" s="163">
        <v>0</v>
      </c>
      <c r="G134" s="163">
        <v>0</v>
      </c>
      <c r="H134" s="163">
        <v>0</v>
      </c>
      <c r="I134" s="163">
        <v>0</v>
      </c>
      <c r="J134" s="163">
        <v>0</v>
      </c>
      <c r="K134" s="163">
        <v>0</v>
      </c>
      <c r="L134" s="163">
        <v>0</v>
      </c>
      <c r="M134" s="163">
        <v>0</v>
      </c>
      <c r="N134" s="163">
        <v>0</v>
      </c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277"/>
    </row>
    <row r="135" spans="1:28" x14ac:dyDescent="0.25">
      <c r="A135" s="163">
        <v>68</v>
      </c>
      <c r="B135" s="45"/>
      <c r="C135" s="163">
        <v>0</v>
      </c>
      <c r="D135" s="163">
        <v>0</v>
      </c>
      <c r="E135" s="163">
        <v>0</v>
      </c>
      <c r="F135" s="163">
        <v>0</v>
      </c>
      <c r="G135" s="163">
        <v>0</v>
      </c>
      <c r="H135" s="163">
        <v>0</v>
      </c>
      <c r="I135" s="163">
        <v>0</v>
      </c>
      <c r="J135" s="163">
        <v>0</v>
      </c>
      <c r="K135" s="163">
        <v>0</v>
      </c>
      <c r="L135" s="163">
        <v>0</v>
      </c>
      <c r="M135" s="163">
        <v>0</v>
      </c>
      <c r="N135" s="163">
        <v>0</v>
      </c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277"/>
    </row>
    <row r="136" spans="1:28" x14ac:dyDescent="0.25">
      <c r="A136" s="163">
        <v>69</v>
      </c>
      <c r="B136" s="45"/>
      <c r="C136" s="163">
        <v>0</v>
      </c>
      <c r="D136" s="163">
        <v>0</v>
      </c>
      <c r="E136" s="163">
        <v>0</v>
      </c>
      <c r="F136" s="163">
        <v>0</v>
      </c>
      <c r="G136" s="163">
        <v>0</v>
      </c>
      <c r="H136" s="163">
        <v>0</v>
      </c>
      <c r="I136" s="163">
        <v>0</v>
      </c>
      <c r="J136" s="163">
        <v>0</v>
      </c>
      <c r="K136" s="163">
        <v>0</v>
      </c>
      <c r="L136" s="163">
        <v>0</v>
      </c>
      <c r="M136" s="163">
        <v>0</v>
      </c>
      <c r="N136" s="163">
        <v>0</v>
      </c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277"/>
    </row>
    <row r="137" spans="1:28" x14ac:dyDescent="0.25">
      <c r="A137" s="163">
        <v>70</v>
      </c>
      <c r="B137" s="45"/>
      <c r="C137" s="163">
        <v>10</v>
      </c>
      <c r="D137" s="163">
        <v>10</v>
      </c>
      <c r="E137" s="163">
        <v>10</v>
      </c>
      <c r="F137" s="163">
        <v>10</v>
      </c>
      <c r="G137" s="163">
        <v>10</v>
      </c>
      <c r="H137" s="163">
        <v>10</v>
      </c>
      <c r="I137" s="163">
        <v>10</v>
      </c>
      <c r="J137" s="163">
        <v>10</v>
      </c>
      <c r="K137" s="163">
        <v>10</v>
      </c>
      <c r="L137" s="163">
        <v>10</v>
      </c>
      <c r="M137" s="163">
        <v>10</v>
      </c>
      <c r="N137" s="163">
        <v>10</v>
      </c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277"/>
    </row>
    <row r="138" spans="1:28" x14ac:dyDescent="0.25">
      <c r="A138" s="163">
        <v>71</v>
      </c>
      <c r="B138" s="45"/>
      <c r="C138" s="163">
        <v>94</v>
      </c>
      <c r="D138" s="163">
        <v>94</v>
      </c>
      <c r="E138" s="163">
        <v>81</v>
      </c>
      <c r="F138" s="163">
        <v>79</v>
      </c>
      <c r="G138" s="163">
        <v>106</v>
      </c>
      <c r="H138" s="163">
        <v>132</v>
      </c>
      <c r="I138" s="163">
        <v>117</v>
      </c>
      <c r="J138" s="163">
        <v>89</v>
      </c>
      <c r="K138" s="163">
        <v>108</v>
      </c>
      <c r="L138" s="163">
        <v>139</v>
      </c>
      <c r="M138" s="163">
        <v>108</v>
      </c>
      <c r="N138" s="163">
        <v>93</v>
      </c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277"/>
    </row>
    <row r="139" spans="1:28" x14ac:dyDescent="0.25">
      <c r="A139" s="163">
        <v>72</v>
      </c>
      <c r="B139" s="45"/>
      <c r="C139" s="163">
        <v>99</v>
      </c>
      <c r="D139" s="163">
        <v>99</v>
      </c>
      <c r="E139" s="163">
        <v>85</v>
      </c>
      <c r="F139" s="163">
        <v>83</v>
      </c>
      <c r="G139" s="163">
        <v>111</v>
      </c>
      <c r="H139" s="163">
        <v>138</v>
      </c>
      <c r="I139" s="163">
        <v>122</v>
      </c>
      <c r="J139" s="163">
        <v>94</v>
      </c>
      <c r="K139" s="163">
        <v>114</v>
      </c>
      <c r="L139" s="163">
        <v>146</v>
      </c>
      <c r="M139" s="163">
        <v>113</v>
      </c>
      <c r="N139" s="163">
        <v>97</v>
      </c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277"/>
    </row>
    <row r="140" spans="1:28" x14ac:dyDescent="0.25">
      <c r="A140" s="163">
        <v>73</v>
      </c>
      <c r="B140" s="45"/>
      <c r="C140" s="163">
        <v>117</v>
      </c>
      <c r="D140" s="163">
        <v>117</v>
      </c>
      <c r="E140" s="163">
        <v>101</v>
      </c>
      <c r="F140" s="163">
        <v>99</v>
      </c>
      <c r="G140" s="163">
        <v>133</v>
      </c>
      <c r="H140" s="163">
        <v>165</v>
      </c>
      <c r="I140" s="163">
        <v>146</v>
      </c>
      <c r="J140" s="163">
        <v>112</v>
      </c>
      <c r="K140" s="163">
        <v>135</v>
      </c>
      <c r="L140" s="163">
        <v>172</v>
      </c>
      <c r="M140" s="163">
        <v>135</v>
      </c>
      <c r="N140" s="163">
        <v>115</v>
      </c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277"/>
    </row>
    <row r="141" spans="1:28" x14ac:dyDescent="0.25">
      <c r="A141" s="163">
        <v>74</v>
      </c>
      <c r="B141" s="45"/>
      <c r="C141" s="163">
        <v>618</v>
      </c>
      <c r="D141" s="163">
        <v>668</v>
      </c>
      <c r="E141" s="163">
        <v>607</v>
      </c>
      <c r="F141" s="163">
        <v>479</v>
      </c>
      <c r="G141" s="163">
        <v>573</v>
      </c>
      <c r="H141" s="163">
        <v>728</v>
      </c>
      <c r="I141" s="163">
        <v>710</v>
      </c>
      <c r="J141" s="163">
        <v>606</v>
      </c>
      <c r="K141" s="163">
        <v>709</v>
      </c>
      <c r="L141" s="163">
        <v>925</v>
      </c>
      <c r="M141" s="163">
        <v>683</v>
      </c>
      <c r="N141" s="163">
        <v>580</v>
      </c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277"/>
    </row>
    <row r="142" spans="1:28" x14ac:dyDescent="0.25">
      <c r="A142" s="163">
        <v>75</v>
      </c>
      <c r="B142" s="45"/>
      <c r="C142" s="163">
        <v>816</v>
      </c>
      <c r="D142" s="163">
        <v>869</v>
      </c>
      <c r="E142" s="163">
        <v>781</v>
      </c>
      <c r="F142" s="163">
        <v>649</v>
      </c>
      <c r="G142" s="163">
        <v>801</v>
      </c>
      <c r="H142" s="163">
        <v>1016</v>
      </c>
      <c r="I142" s="163">
        <v>963</v>
      </c>
      <c r="J142" s="163">
        <v>801</v>
      </c>
      <c r="K142" s="163">
        <v>945</v>
      </c>
      <c r="L142" s="163">
        <v>1239</v>
      </c>
      <c r="M142" s="163">
        <v>922</v>
      </c>
      <c r="N142" s="163">
        <v>771</v>
      </c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277"/>
    </row>
    <row r="143" spans="1:28" x14ac:dyDescent="0.25">
      <c r="A143" s="163">
        <v>76</v>
      </c>
      <c r="B143" s="45"/>
      <c r="C143" s="163">
        <v>709</v>
      </c>
      <c r="D143" s="163">
        <v>762</v>
      </c>
      <c r="E143" s="163">
        <v>689</v>
      </c>
      <c r="F143" s="163">
        <v>560</v>
      </c>
      <c r="G143" s="163">
        <v>678</v>
      </c>
      <c r="H143" s="163">
        <v>861</v>
      </c>
      <c r="I143" s="163">
        <v>827</v>
      </c>
      <c r="J143" s="163">
        <v>699</v>
      </c>
      <c r="K143" s="163">
        <v>820</v>
      </c>
      <c r="L143" s="163">
        <v>1076</v>
      </c>
      <c r="M143" s="163">
        <v>797</v>
      </c>
      <c r="N143" s="163">
        <v>666</v>
      </c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277"/>
    </row>
    <row r="144" spans="1:28" x14ac:dyDescent="0.25">
      <c r="A144" s="163">
        <v>77</v>
      </c>
      <c r="B144" s="45"/>
      <c r="C144" s="163">
        <v>922</v>
      </c>
      <c r="D144" s="163">
        <v>979</v>
      </c>
      <c r="E144" s="163">
        <v>870</v>
      </c>
      <c r="F144" s="163">
        <v>753</v>
      </c>
      <c r="G144" s="163">
        <v>935</v>
      </c>
      <c r="H144" s="163">
        <v>1192</v>
      </c>
      <c r="I144" s="163">
        <v>1115</v>
      </c>
      <c r="J144" s="163">
        <v>919</v>
      </c>
      <c r="K144" s="163">
        <v>1079</v>
      </c>
      <c r="L144" s="163">
        <v>1435</v>
      </c>
      <c r="M144" s="163">
        <v>1066</v>
      </c>
      <c r="N144" s="163">
        <v>877</v>
      </c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277"/>
    </row>
    <row r="145" spans="1:28" x14ac:dyDescent="0.25">
      <c r="A145" s="163">
        <v>78</v>
      </c>
      <c r="B145" s="45"/>
      <c r="C145" s="163">
        <v>960</v>
      </c>
      <c r="D145" s="163">
        <v>1020</v>
      </c>
      <c r="E145" s="163">
        <v>909</v>
      </c>
      <c r="F145" s="163">
        <v>788</v>
      </c>
      <c r="G145" s="163">
        <v>981</v>
      </c>
      <c r="H145" s="163">
        <v>1251</v>
      </c>
      <c r="I145" s="163">
        <v>1168</v>
      </c>
      <c r="J145" s="163">
        <v>961</v>
      </c>
      <c r="K145" s="163">
        <v>1123</v>
      </c>
      <c r="L145" s="163">
        <v>1509</v>
      </c>
      <c r="M145" s="163">
        <v>1124</v>
      </c>
      <c r="N145" s="163">
        <v>919</v>
      </c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277"/>
    </row>
    <row r="146" spans="1:28" x14ac:dyDescent="0.25">
      <c r="A146" s="163">
        <v>79</v>
      </c>
      <c r="B146" s="45"/>
      <c r="C146" s="163">
        <v>0</v>
      </c>
      <c r="D146" s="163">
        <v>0</v>
      </c>
      <c r="E146" s="163">
        <v>0</v>
      </c>
      <c r="F146" s="163">
        <v>0</v>
      </c>
      <c r="G146" s="163">
        <v>0</v>
      </c>
      <c r="H146" s="163">
        <v>0</v>
      </c>
      <c r="I146" s="163">
        <v>0</v>
      </c>
      <c r="J146" s="163">
        <v>0</v>
      </c>
      <c r="K146" s="163">
        <v>0</v>
      </c>
      <c r="L146" s="163">
        <v>0</v>
      </c>
      <c r="M146" s="163">
        <v>0</v>
      </c>
      <c r="N146" s="163">
        <v>0</v>
      </c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277"/>
    </row>
    <row r="147" spans="1:28" x14ac:dyDescent="0.25">
      <c r="A147" s="163">
        <v>80</v>
      </c>
      <c r="B147" s="45"/>
      <c r="C147" s="163">
        <v>54</v>
      </c>
      <c r="D147" s="163">
        <v>59</v>
      </c>
      <c r="E147" s="163">
        <v>51</v>
      </c>
      <c r="F147" s="163">
        <v>53</v>
      </c>
      <c r="G147" s="163">
        <v>73</v>
      </c>
      <c r="H147" s="163">
        <v>91</v>
      </c>
      <c r="I147" s="163">
        <v>78</v>
      </c>
      <c r="J147" s="163">
        <v>64</v>
      </c>
      <c r="K147" s="163">
        <v>74</v>
      </c>
      <c r="L147" s="163">
        <v>102</v>
      </c>
      <c r="M147" s="163">
        <v>73</v>
      </c>
      <c r="N147" s="163">
        <v>55</v>
      </c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277"/>
    </row>
    <row r="148" spans="1:28" x14ac:dyDescent="0.25">
      <c r="A148" s="163">
        <v>81</v>
      </c>
      <c r="B148" s="45"/>
      <c r="C148" s="163">
        <v>1287</v>
      </c>
      <c r="D148" s="163">
        <v>1363</v>
      </c>
      <c r="E148" s="163">
        <v>1214</v>
      </c>
      <c r="F148" s="163">
        <v>1099</v>
      </c>
      <c r="G148" s="163">
        <v>1414</v>
      </c>
      <c r="H148" s="163">
        <v>1793</v>
      </c>
      <c r="I148" s="163">
        <v>1622</v>
      </c>
      <c r="J148" s="163">
        <v>1335</v>
      </c>
      <c r="K148" s="163">
        <v>1537</v>
      </c>
      <c r="L148" s="163">
        <v>2110</v>
      </c>
      <c r="M148" s="163">
        <v>1577</v>
      </c>
      <c r="N148" s="163">
        <v>1264</v>
      </c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277"/>
    </row>
    <row r="149" spans="1:28" x14ac:dyDescent="0.25">
      <c r="A149" s="163">
        <v>82</v>
      </c>
      <c r="B149" s="45"/>
      <c r="C149" s="163">
        <v>0</v>
      </c>
      <c r="D149" s="163">
        <v>0</v>
      </c>
      <c r="E149" s="163">
        <v>0</v>
      </c>
      <c r="F149" s="163">
        <v>0</v>
      </c>
      <c r="G149" s="163">
        <v>0</v>
      </c>
      <c r="H149" s="163">
        <v>0</v>
      </c>
      <c r="I149" s="163">
        <v>0</v>
      </c>
      <c r="J149" s="163">
        <v>0</v>
      </c>
      <c r="K149" s="163">
        <v>0</v>
      </c>
      <c r="L149" s="163">
        <v>0</v>
      </c>
      <c r="M149" s="163">
        <v>0</v>
      </c>
      <c r="N149" s="163">
        <v>0</v>
      </c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277"/>
    </row>
    <row r="150" spans="1:28" x14ac:dyDescent="0.25">
      <c r="A150" s="163">
        <v>83</v>
      </c>
      <c r="B150" s="45"/>
      <c r="C150" s="163">
        <v>58</v>
      </c>
      <c r="D150" s="163">
        <v>63</v>
      </c>
      <c r="E150" s="163">
        <v>54</v>
      </c>
      <c r="F150" s="163">
        <v>56</v>
      </c>
      <c r="G150" s="163">
        <v>78</v>
      </c>
      <c r="H150" s="163">
        <v>97</v>
      </c>
      <c r="I150" s="163">
        <v>84</v>
      </c>
      <c r="J150" s="163">
        <v>69</v>
      </c>
      <c r="K150" s="163">
        <v>79</v>
      </c>
      <c r="L150" s="163">
        <v>109</v>
      </c>
      <c r="M150" s="163">
        <v>79</v>
      </c>
      <c r="N150" s="163">
        <v>59</v>
      </c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277"/>
    </row>
    <row r="151" spans="1:28" x14ac:dyDescent="0.25">
      <c r="A151" s="163">
        <v>84</v>
      </c>
      <c r="B151" s="45"/>
      <c r="C151" s="163">
        <v>0</v>
      </c>
      <c r="D151" s="163">
        <v>0</v>
      </c>
      <c r="E151" s="163">
        <v>0</v>
      </c>
      <c r="F151" s="163">
        <v>0</v>
      </c>
      <c r="G151" s="163">
        <v>0</v>
      </c>
      <c r="H151" s="163">
        <v>0</v>
      </c>
      <c r="I151" s="163">
        <v>0</v>
      </c>
      <c r="J151" s="163">
        <v>0</v>
      </c>
      <c r="K151" s="163">
        <v>0</v>
      </c>
      <c r="L151" s="163">
        <v>0</v>
      </c>
      <c r="M151" s="163">
        <v>0</v>
      </c>
      <c r="N151" s="163">
        <v>0</v>
      </c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277"/>
    </row>
    <row r="152" spans="1:28" x14ac:dyDescent="0.25">
      <c r="A152" s="163">
        <v>85</v>
      </c>
      <c r="B152" s="45"/>
      <c r="C152" s="163">
        <v>111</v>
      </c>
      <c r="D152" s="163">
        <v>137</v>
      </c>
      <c r="E152" s="163">
        <v>104</v>
      </c>
      <c r="F152" s="163">
        <v>105</v>
      </c>
      <c r="G152" s="163">
        <v>143</v>
      </c>
      <c r="H152" s="163">
        <v>166</v>
      </c>
      <c r="I152" s="163">
        <v>204</v>
      </c>
      <c r="J152" s="163">
        <v>205</v>
      </c>
      <c r="K152" s="163">
        <v>238</v>
      </c>
      <c r="L152" s="163">
        <v>209</v>
      </c>
      <c r="M152" s="163">
        <v>125</v>
      </c>
      <c r="N152" s="163">
        <v>105</v>
      </c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277"/>
    </row>
    <row r="153" spans="1:28" x14ac:dyDescent="0.25">
      <c r="A153" s="163">
        <v>86</v>
      </c>
      <c r="B153" s="45"/>
      <c r="C153" s="163">
        <v>0</v>
      </c>
      <c r="D153" s="163">
        <v>0</v>
      </c>
      <c r="E153" s="163">
        <v>0</v>
      </c>
      <c r="F153" s="163">
        <v>0</v>
      </c>
      <c r="G153" s="163">
        <v>0</v>
      </c>
      <c r="H153" s="163">
        <v>0</v>
      </c>
      <c r="I153" s="163">
        <v>0</v>
      </c>
      <c r="J153" s="163">
        <v>0</v>
      </c>
      <c r="K153" s="163">
        <v>0</v>
      </c>
      <c r="L153" s="163">
        <v>0</v>
      </c>
      <c r="M153" s="163">
        <v>0</v>
      </c>
      <c r="N153" s="163">
        <v>0</v>
      </c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277"/>
    </row>
    <row r="154" spans="1:28" x14ac:dyDescent="0.25">
      <c r="A154" s="163">
        <v>87</v>
      </c>
      <c r="B154" s="45"/>
      <c r="C154" s="163">
        <v>0</v>
      </c>
      <c r="D154" s="163">
        <v>0</v>
      </c>
      <c r="E154" s="163">
        <v>0</v>
      </c>
      <c r="F154" s="163">
        <v>0</v>
      </c>
      <c r="G154" s="163">
        <v>0</v>
      </c>
      <c r="H154" s="163">
        <v>0</v>
      </c>
      <c r="I154" s="163">
        <v>0</v>
      </c>
      <c r="J154" s="163">
        <v>0</v>
      </c>
      <c r="K154" s="163">
        <v>0</v>
      </c>
      <c r="L154" s="163">
        <v>0</v>
      </c>
      <c r="M154" s="163">
        <v>0</v>
      </c>
      <c r="N154" s="163">
        <v>0</v>
      </c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277"/>
    </row>
    <row r="155" spans="1:28" x14ac:dyDescent="0.25">
      <c r="A155" s="163">
        <v>88</v>
      </c>
      <c r="B155" s="45"/>
      <c r="C155" s="163">
        <v>183</v>
      </c>
      <c r="D155" s="163">
        <v>219</v>
      </c>
      <c r="E155" s="163">
        <v>179</v>
      </c>
      <c r="F155" s="163">
        <v>155</v>
      </c>
      <c r="G155" s="163">
        <v>208</v>
      </c>
      <c r="H155" s="163">
        <v>241</v>
      </c>
      <c r="I155" s="163">
        <v>265</v>
      </c>
      <c r="J155" s="163">
        <v>275</v>
      </c>
      <c r="K155" s="163">
        <v>326</v>
      </c>
      <c r="L155" s="163">
        <v>357</v>
      </c>
      <c r="M155" s="163">
        <v>230</v>
      </c>
      <c r="N155" s="163">
        <v>169</v>
      </c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277"/>
    </row>
    <row r="156" spans="1:28" x14ac:dyDescent="0.25">
      <c r="A156" s="163">
        <v>89</v>
      </c>
      <c r="B156" s="45"/>
      <c r="C156" s="163">
        <v>218</v>
      </c>
      <c r="D156" s="163">
        <v>258</v>
      </c>
      <c r="E156" s="163">
        <v>211</v>
      </c>
      <c r="F156" s="163">
        <v>188</v>
      </c>
      <c r="G156" s="163">
        <v>256</v>
      </c>
      <c r="H156" s="163">
        <v>298</v>
      </c>
      <c r="I156" s="163">
        <v>328</v>
      </c>
      <c r="J156" s="163">
        <v>332</v>
      </c>
      <c r="K156" s="163">
        <v>401</v>
      </c>
      <c r="L156" s="163">
        <v>434</v>
      </c>
      <c r="M156" s="163">
        <v>280</v>
      </c>
      <c r="N156" s="163">
        <v>203</v>
      </c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277"/>
    </row>
    <row r="157" spans="1:28" x14ac:dyDescent="0.25">
      <c r="A157" s="163">
        <v>90</v>
      </c>
      <c r="B157" s="45"/>
      <c r="C157" s="163">
        <v>0</v>
      </c>
      <c r="D157" s="163">
        <v>0</v>
      </c>
      <c r="E157" s="163">
        <v>0</v>
      </c>
      <c r="F157" s="163">
        <v>0</v>
      </c>
      <c r="G157" s="163">
        <v>0</v>
      </c>
      <c r="H157" s="163">
        <v>0</v>
      </c>
      <c r="I157" s="163">
        <v>0</v>
      </c>
      <c r="J157" s="163">
        <v>0</v>
      </c>
      <c r="K157" s="163">
        <v>0</v>
      </c>
      <c r="L157" s="163">
        <v>0</v>
      </c>
      <c r="M157" s="163">
        <v>0</v>
      </c>
      <c r="N157" s="163">
        <v>0</v>
      </c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277"/>
    </row>
    <row r="158" spans="1:28" x14ac:dyDescent="0.25">
      <c r="A158" s="163">
        <v>91</v>
      </c>
      <c r="B158" s="45"/>
      <c r="C158" s="163">
        <v>0</v>
      </c>
      <c r="D158" s="163">
        <v>0</v>
      </c>
      <c r="E158" s="163">
        <v>0</v>
      </c>
      <c r="F158" s="163">
        <v>0</v>
      </c>
      <c r="G158" s="163">
        <v>0</v>
      </c>
      <c r="H158" s="163">
        <v>0</v>
      </c>
      <c r="I158" s="163">
        <v>0</v>
      </c>
      <c r="J158" s="163">
        <v>0</v>
      </c>
      <c r="K158" s="163">
        <v>0</v>
      </c>
      <c r="L158" s="163">
        <v>0</v>
      </c>
      <c r="M158" s="163">
        <v>0</v>
      </c>
      <c r="N158" s="163">
        <v>0</v>
      </c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277"/>
    </row>
    <row r="159" spans="1:28" x14ac:dyDescent="0.25">
      <c r="A159" s="163">
        <v>92</v>
      </c>
      <c r="B159" s="45"/>
      <c r="C159" s="163">
        <v>701</v>
      </c>
      <c r="D159" s="163">
        <v>842</v>
      </c>
      <c r="E159" s="163">
        <v>676</v>
      </c>
      <c r="F159" s="163">
        <v>693</v>
      </c>
      <c r="G159" s="163">
        <v>998</v>
      </c>
      <c r="H159" s="163">
        <v>1178</v>
      </c>
      <c r="I159" s="163">
        <v>1303</v>
      </c>
      <c r="J159" s="163">
        <v>1312</v>
      </c>
      <c r="K159" s="163">
        <v>1523</v>
      </c>
      <c r="L159" s="163">
        <v>1567</v>
      </c>
      <c r="M159" s="163">
        <v>975</v>
      </c>
      <c r="N159" s="163">
        <v>716</v>
      </c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277"/>
    </row>
    <row r="160" spans="1:28" x14ac:dyDescent="0.25">
      <c r="A160" s="163">
        <v>93</v>
      </c>
      <c r="B160" s="45"/>
      <c r="C160" s="163">
        <v>35</v>
      </c>
      <c r="D160" s="163">
        <v>34</v>
      </c>
      <c r="E160" s="163">
        <v>29</v>
      </c>
      <c r="F160" s="163">
        <v>37</v>
      </c>
      <c r="G160" s="163">
        <v>57</v>
      </c>
      <c r="H160" s="163">
        <v>73</v>
      </c>
      <c r="I160" s="163">
        <v>78</v>
      </c>
      <c r="J160" s="163">
        <v>69</v>
      </c>
      <c r="K160" s="163">
        <v>76</v>
      </c>
      <c r="L160" s="163">
        <v>84</v>
      </c>
      <c r="M160" s="163">
        <v>58</v>
      </c>
      <c r="N160" s="163">
        <v>44</v>
      </c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277"/>
    </row>
    <row r="161" spans="1:28" x14ac:dyDescent="0.25">
      <c r="A161" s="163">
        <v>94</v>
      </c>
      <c r="B161" s="45"/>
      <c r="C161" s="163">
        <v>850</v>
      </c>
      <c r="D161" s="163">
        <v>1001</v>
      </c>
      <c r="E161" s="163">
        <v>818</v>
      </c>
      <c r="F161" s="163">
        <v>855</v>
      </c>
      <c r="G161" s="163">
        <v>1238</v>
      </c>
      <c r="H161" s="163">
        <v>1490</v>
      </c>
      <c r="I161" s="163">
        <v>1618</v>
      </c>
      <c r="J161" s="163">
        <v>1611</v>
      </c>
      <c r="K161" s="163">
        <v>1840</v>
      </c>
      <c r="L161" s="163">
        <v>1918</v>
      </c>
      <c r="M161" s="163">
        <v>1225</v>
      </c>
      <c r="N161" s="163">
        <v>900</v>
      </c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277"/>
    </row>
    <row r="162" spans="1:28" x14ac:dyDescent="0.25">
      <c r="A162" s="163">
        <v>95</v>
      </c>
      <c r="B162" s="45"/>
      <c r="C162" s="163">
        <v>0</v>
      </c>
      <c r="D162" s="163">
        <v>0</v>
      </c>
      <c r="E162" s="163">
        <v>0</v>
      </c>
      <c r="F162" s="163">
        <v>0</v>
      </c>
      <c r="G162" s="163">
        <v>0</v>
      </c>
      <c r="H162" s="163">
        <v>0</v>
      </c>
      <c r="I162" s="163">
        <v>0</v>
      </c>
      <c r="J162" s="163">
        <v>0</v>
      </c>
      <c r="K162" s="163">
        <v>0</v>
      </c>
      <c r="L162" s="163">
        <v>0</v>
      </c>
      <c r="M162" s="163">
        <v>0</v>
      </c>
      <c r="N162" s="163">
        <v>0</v>
      </c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277"/>
    </row>
    <row r="163" spans="1:28" x14ac:dyDescent="0.25">
      <c r="A163" s="163">
        <v>96</v>
      </c>
      <c r="B163" s="45"/>
      <c r="C163" s="163">
        <v>0</v>
      </c>
      <c r="D163" s="163">
        <v>0</v>
      </c>
      <c r="E163" s="163">
        <v>0</v>
      </c>
      <c r="F163" s="163">
        <v>0</v>
      </c>
      <c r="G163" s="163">
        <v>0</v>
      </c>
      <c r="H163" s="163">
        <v>0</v>
      </c>
      <c r="I163" s="163">
        <v>0</v>
      </c>
      <c r="J163" s="163">
        <v>0</v>
      </c>
      <c r="K163" s="163">
        <v>0</v>
      </c>
      <c r="L163" s="163">
        <v>0</v>
      </c>
      <c r="M163" s="163">
        <v>0</v>
      </c>
      <c r="N163" s="163">
        <v>0</v>
      </c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277"/>
    </row>
    <row r="164" spans="1:28" x14ac:dyDescent="0.25">
      <c r="A164" s="163">
        <v>97</v>
      </c>
      <c r="B164" s="45"/>
      <c r="C164" s="163">
        <v>163</v>
      </c>
      <c r="D164" s="163">
        <v>198</v>
      </c>
      <c r="E164" s="163">
        <v>154</v>
      </c>
      <c r="F164" s="163">
        <v>173</v>
      </c>
      <c r="G164" s="163">
        <v>247</v>
      </c>
      <c r="H164" s="163">
        <v>331</v>
      </c>
      <c r="I164" s="163">
        <v>415</v>
      </c>
      <c r="J164" s="163">
        <v>403</v>
      </c>
      <c r="K164" s="163">
        <v>455</v>
      </c>
      <c r="L164" s="163">
        <v>397</v>
      </c>
      <c r="M164" s="163">
        <v>226</v>
      </c>
      <c r="N164" s="163">
        <v>177</v>
      </c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277"/>
    </row>
    <row r="165" spans="1:28" x14ac:dyDescent="0.25">
      <c r="A165" s="163">
        <v>98</v>
      </c>
      <c r="B165" s="45"/>
      <c r="C165" s="163">
        <v>96</v>
      </c>
      <c r="D165" s="163">
        <v>118</v>
      </c>
      <c r="E165" s="163">
        <v>92</v>
      </c>
      <c r="F165" s="163">
        <v>99</v>
      </c>
      <c r="G165" s="163">
        <v>133</v>
      </c>
      <c r="H165" s="163">
        <v>185</v>
      </c>
      <c r="I165" s="163">
        <v>230</v>
      </c>
      <c r="J165" s="163">
        <v>222</v>
      </c>
      <c r="K165" s="163">
        <v>247</v>
      </c>
      <c r="L165" s="163">
        <v>214</v>
      </c>
      <c r="M165" s="163">
        <v>125</v>
      </c>
      <c r="N165" s="163">
        <v>96</v>
      </c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277"/>
    </row>
    <row r="166" spans="1:28" x14ac:dyDescent="0.25">
      <c r="A166" s="163">
        <v>99</v>
      </c>
      <c r="B166" s="45"/>
      <c r="C166" s="163">
        <v>80</v>
      </c>
      <c r="D166" s="163">
        <v>85</v>
      </c>
      <c r="E166" s="163">
        <v>85</v>
      </c>
      <c r="F166" s="163">
        <v>73</v>
      </c>
      <c r="G166" s="163">
        <v>60</v>
      </c>
      <c r="H166" s="163">
        <v>54</v>
      </c>
      <c r="I166" s="163">
        <v>49</v>
      </c>
      <c r="J166" s="163">
        <v>47</v>
      </c>
      <c r="K166" s="163">
        <v>47</v>
      </c>
      <c r="L166" s="163">
        <v>51</v>
      </c>
      <c r="M166" s="163">
        <v>58</v>
      </c>
      <c r="N166" s="163">
        <v>70</v>
      </c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277"/>
    </row>
    <row r="167" spans="1:28" x14ac:dyDescent="0.25">
      <c r="A167" s="163">
        <v>100</v>
      </c>
      <c r="B167" s="45"/>
      <c r="C167" s="163">
        <v>5</v>
      </c>
      <c r="D167" s="163">
        <v>6</v>
      </c>
      <c r="E167" s="163">
        <v>6</v>
      </c>
      <c r="F167" s="163">
        <v>5</v>
      </c>
      <c r="G167" s="163">
        <v>4</v>
      </c>
      <c r="H167" s="163">
        <v>4</v>
      </c>
      <c r="I167" s="163">
        <v>4</v>
      </c>
      <c r="J167" s="163">
        <v>3</v>
      </c>
      <c r="K167" s="163">
        <v>4</v>
      </c>
      <c r="L167" s="163">
        <v>5</v>
      </c>
      <c r="M167" s="163">
        <v>5</v>
      </c>
      <c r="N167" s="163">
        <v>5</v>
      </c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277"/>
    </row>
    <row r="168" spans="1:28" x14ac:dyDescent="0.25">
      <c r="A168" s="163">
        <v>101</v>
      </c>
      <c r="B168" s="45"/>
      <c r="C168" s="163">
        <v>114</v>
      </c>
      <c r="D168" s="163">
        <v>131</v>
      </c>
      <c r="E168" s="163">
        <v>104</v>
      </c>
      <c r="F168" s="163">
        <v>75</v>
      </c>
      <c r="G168" s="163">
        <v>93</v>
      </c>
      <c r="H168" s="163">
        <v>99</v>
      </c>
      <c r="I168" s="163">
        <v>115</v>
      </c>
      <c r="J168" s="163">
        <v>127</v>
      </c>
      <c r="K168" s="163">
        <v>156</v>
      </c>
      <c r="L168" s="163">
        <v>170</v>
      </c>
      <c r="M168" s="163">
        <v>112</v>
      </c>
      <c r="N168" s="163">
        <v>96</v>
      </c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277"/>
    </row>
    <row r="169" spans="1:28" x14ac:dyDescent="0.25">
      <c r="A169" s="163">
        <v>102</v>
      </c>
      <c r="B169" s="45"/>
      <c r="C169" s="163">
        <v>166</v>
      </c>
      <c r="D169" s="163">
        <v>144</v>
      </c>
      <c r="E169" s="163">
        <v>127</v>
      </c>
      <c r="F169" s="163">
        <v>192</v>
      </c>
      <c r="G169" s="163">
        <v>255</v>
      </c>
      <c r="H169" s="163">
        <v>306</v>
      </c>
      <c r="I169" s="163">
        <v>297</v>
      </c>
      <c r="J169" s="163">
        <v>274</v>
      </c>
      <c r="K169" s="163">
        <v>317</v>
      </c>
      <c r="L169" s="163">
        <v>361</v>
      </c>
      <c r="M169" s="163">
        <v>273</v>
      </c>
      <c r="N169" s="163">
        <v>213</v>
      </c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277"/>
    </row>
    <row r="170" spans="1:28" x14ac:dyDescent="0.25">
      <c r="A170" s="163">
        <v>103</v>
      </c>
      <c r="B170" s="45"/>
      <c r="C170" s="163">
        <v>173</v>
      </c>
      <c r="D170" s="163">
        <v>149</v>
      </c>
      <c r="E170" s="163">
        <v>132</v>
      </c>
      <c r="F170" s="163">
        <v>198</v>
      </c>
      <c r="G170" s="163">
        <v>264</v>
      </c>
      <c r="H170" s="163">
        <v>317</v>
      </c>
      <c r="I170" s="163">
        <v>309</v>
      </c>
      <c r="J170" s="163">
        <v>285</v>
      </c>
      <c r="K170" s="163">
        <v>328</v>
      </c>
      <c r="L170" s="163">
        <v>375</v>
      </c>
      <c r="M170" s="163">
        <v>285</v>
      </c>
      <c r="N170" s="163">
        <v>221</v>
      </c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277"/>
    </row>
    <row r="171" spans="1:28" x14ac:dyDescent="0.25">
      <c r="A171" s="163">
        <v>104</v>
      </c>
      <c r="B171" s="45"/>
      <c r="C171" s="163">
        <v>47</v>
      </c>
      <c r="D171" s="163">
        <v>47</v>
      </c>
      <c r="E171" s="163">
        <v>43</v>
      </c>
      <c r="F171" s="163">
        <v>31</v>
      </c>
      <c r="G171" s="163">
        <v>24</v>
      </c>
      <c r="H171" s="163">
        <v>22</v>
      </c>
      <c r="I171" s="163">
        <v>19</v>
      </c>
      <c r="J171" s="163">
        <v>17</v>
      </c>
      <c r="K171" s="163">
        <v>22</v>
      </c>
      <c r="L171" s="163">
        <v>28</v>
      </c>
      <c r="M171" s="163">
        <v>28</v>
      </c>
      <c r="N171" s="163">
        <v>36</v>
      </c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277"/>
    </row>
    <row r="172" spans="1:28" x14ac:dyDescent="0.25">
      <c r="A172" s="163">
        <v>105</v>
      </c>
      <c r="B172" s="45"/>
      <c r="C172" s="163">
        <v>0</v>
      </c>
      <c r="D172" s="163">
        <v>0</v>
      </c>
      <c r="E172" s="163">
        <v>0</v>
      </c>
      <c r="F172" s="163">
        <v>0</v>
      </c>
      <c r="G172" s="163">
        <v>0</v>
      </c>
      <c r="H172" s="163">
        <v>0</v>
      </c>
      <c r="I172" s="163">
        <v>0</v>
      </c>
      <c r="J172" s="163">
        <v>0</v>
      </c>
      <c r="K172" s="163">
        <v>0</v>
      </c>
      <c r="L172" s="163">
        <v>0</v>
      </c>
      <c r="M172" s="163">
        <v>0</v>
      </c>
      <c r="N172" s="163">
        <v>0</v>
      </c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277"/>
    </row>
    <row r="173" spans="1:28" x14ac:dyDescent="0.25">
      <c r="A173" s="163">
        <v>106</v>
      </c>
      <c r="B173" s="45"/>
      <c r="C173" s="163">
        <v>0</v>
      </c>
      <c r="D173" s="163">
        <v>0</v>
      </c>
      <c r="E173" s="163">
        <v>0</v>
      </c>
      <c r="F173" s="163">
        <v>0</v>
      </c>
      <c r="G173" s="163">
        <v>0</v>
      </c>
      <c r="H173" s="163">
        <v>0</v>
      </c>
      <c r="I173" s="163">
        <v>0</v>
      </c>
      <c r="J173" s="163">
        <v>0</v>
      </c>
      <c r="K173" s="163">
        <v>0</v>
      </c>
      <c r="L173" s="163">
        <v>0</v>
      </c>
      <c r="M173" s="163">
        <v>0</v>
      </c>
      <c r="N173" s="163">
        <v>0</v>
      </c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277"/>
    </row>
    <row r="174" spans="1:28" x14ac:dyDescent="0.25">
      <c r="A174" s="163">
        <v>107</v>
      </c>
      <c r="B174" s="45"/>
      <c r="C174" s="163">
        <v>0</v>
      </c>
      <c r="D174" s="163">
        <v>0</v>
      </c>
      <c r="E174" s="163">
        <v>0</v>
      </c>
      <c r="F174" s="163">
        <v>0</v>
      </c>
      <c r="G174" s="163">
        <v>0</v>
      </c>
      <c r="H174" s="163">
        <v>0</v>
      </c>
      <c r="I174" s="163">
        <v>0</v>
      </c>
      <c r="J174" s="163">
        <v>0</v>
      </c>
      <c r="K174" s="163">
        <v>0</v>
      </c>
      <c r="L174" s="163">
        <v>0</v>
      </c>
      <c r="M174" s="163">
        <v>0</v>
      </c>
      <c r="N174" s="163">
        <v>0</v>
      </c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277"/>
    </row>
    <row r="175" spans="1:28" x14ac:dyDescent="0.25">
      <c r="A175" s="163">
        <v>108</v>
      </c>
      <c r="B175" s="45"/>
      <c r="C175" s="163">
        <v>0</v>
      </c>
      <c r="D175" s="163">
        <v>0</v>
      </c>
      <c r="E175" s="163">
        <v>0</v>
      </c>
      <c r="F175" s="163">
        <v>0</v>
      </c>
      <c r="G175" s="163">
        <v>0</v>
      </c>
      <c r="H175" s="163">
        <v>0</v>
      </c>
      <c r="I175" s="163">
        <v>0</v>
      </c>
      <c r="J175" s="163">
        <v>0</v>
      </c>
      <c r="K175" s="163">
        <v>0</v>
      </c>
      <c r="L175" s="163">
        <v>0</v>
      </c>
      <c r="M175" s="163">
        <v>0</v>
      </c>
      <c r="N175" s="163">
        <v>0</v>
      </c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277"/>
    </row>
    <row r="176" spans="1:28" x14ac:dyDescent="0.25">
      <c r="A176" s="163">
        <v>109</v>
      </c>
      <c r="B176" s="45"/>
      <c r="C176" s="163">
        <v>26</v>
      </c>
      <c r="D176" s="163">
        <v>26</v>
      </c>
      <c r="E176" s="163">
        <v>24</v>
      </c>
      <c r="F176" s="163">
        <v>17</v>
      </c>
      <c r="G176" s="163">
        <v>13</v>
      </c>
      <c r="H176" s="163">
        <v>12</v>
      </c>
      <c r="I176" s="163">
        <v>10</v>
      </c>
      <c r="J176" s="163">
        <v>9</v>
      </c>
      <c r="K176" s="163">
        <v>13</v>
      </c>
      <c r="L176" s="163">
        <v>16</v>
      </c>
      <c r="M176" s="163">
        <v>16</v>
      </c>
      <c r="N176" s="163">
        <v>21</v>
      </c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277"/>
    </row>
    <row r="177" spans="1:28" x14ac:dyDescent="0.25">
      <c r="A177" s="163">
        <v>110</v>
      </c>
      <c r="B177" s="45"/>
      <c r="C177" s="163">
        <v>22</v>
      </c>
      <c r="D177" s="163">
        <v>20</v>
      </c>
      <c r="E177" s="163">
        <v>17</v>
      </c>
      <c r="F177" s="163">
        <v>21</v>
      </c>
      <c r="G177" s="163">
        <v>30</v>
      </c>
      <c r="H177" s="163">
        <v>35</v>
      </c>
      <c r="I177" s="163">
        <v>41</v>
      </c>
      <c r="J177" s="163">
        <v>40</v>
      </c>
      <c r="K177" s="163">
        <v>43</v>
      </c>
      <c r="L177" s="163">
        <v>46</v>
      </c>
      <c r="M177" s="163">
        <v>33</v>
      </c>
      <c r="N177" s="163">
        <v>25</v>
      </c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277"/>
    </row>
    <row r="178" spans="1:28" x14ac:dyDescent="0.25">
      <c r="A178" s="163">
        <v>111</v>
      </c>
      <c r="B178" s="45"/>
      <c r="C178" s="163">
        <v>139</v>
      </c>
      <c r="D178" s="163">
        <v>124</v>
      </c>
      <c r="E178" s="163">
        <v>107</v>
      </c>
      <c r="F178" s="163">
        <v>142</v>
      </c>
      <c r="G178" s="163">
        <v>201</v>
      </c>
      <c r="H178" s="163">
        <v>249</v>
      </c>
      <c r="I178" s="163">
        <v>277</v>
      </c>
      <c r="J178" s="163">
        <v>268</v>
      </c>
      <c r="K178" s="163">
        <v>303</v>
      </c>
      <c r="L178" s="163">
        <v>309</v>
      </c>
      <c r="M178" s="163">
        <v>222</v>
      </c>
      <c r="N178" s="163">
        <v>173</v>
      </c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277"/>
    </row>
    <row r="179" spans="1:28" x14ac:dyDescent="0.25">
      <c r="A179" s="163">
        <v>112</v>
      </c>
      <c r="B179" s="45"/>
      <c r="C179" s="163">
        <v>141</v>
      </c>
      <c r="D179" s="163">
        <v>125</v>
      </c>
      <c r="E179" s="163">
        <v>108</v>
      </c>
      <c r="F179" s="163">
        <v>143</v>
      </c>
      <c r="G179" s="163">
        <v>203</v>
      </c>
      <c r="H179" s="163">
        <v>251</v>
      </c>
      <c r="I179" s="163">
        <v>279</v>
      </c>
      <c r="J179" s="163">
        <v>270</v>
      </c>
      <c r="K179" s="163">
        <v>306</v>
      </c>
      <c r="L179" s="163">
        <v>312</v>
      </c>
      <c r="M179" s="163">
        <v>224</v>
      </c>
      <c r="N179" s="163">
        <v>174</v>
      </c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277"/>
    </row>
    <row r="180" spans="1:28" x14ac:dyDescent="0.25">
      <c r="A180" s="163">
        <v>113</v>
      </c>
      <c r="B180" s="45"/>
      <c r="C180" s="163">
        <v>174</v>
      </c>
      <c r="D180" s="163">
        <v>154</v>
      </c>
      <c r="E180" s="163">
        <v>136</v>
      </c>
      <c r="F180" s="163">
        <v>182</v>
      </c>
      <c r="G180" s="163">
        <v>258</v>
      </c>
      <c r="H180" s="163">
        <v>319</v>
      </c>
      <c r="I180" s="163">
        <v>357</v>
      </c>
      <c r="J180" s="163">
        <v>339</v>
      </c>
      <c r="K180" s="163">
        <v>389</v>
      </c>
      <c r="L180" s="163">
        <v>395</v>
      </c>
      <c r="M180" s="163">
        <v>287</v>
      </c>
      <c r="N180" s="163">
        <v>216</v>
      </c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277"/>
    </row>
    <row r="181" spans="1:28" x14ac:dyDescent="0.25">
      <c r="A181" s="163">
        <v>114</v>
      </c>
      <c r="B181" s="45"/>
      <c r="C181" s="163">
        <v>212</v>
      </c>
      <c r="D181" s="163">
        <v>190</v>
      </c>
      <c r="E181" s="163">
        <v>169</v>
      </c>
      <c r="F181" s="163">
        <v>231</v>
      </c>
      <c r="G181" s="163">
        <v>316</v>
      </c>
      <c r="H181" s="163">
        <v>403</v>
      </c>
      <c r="I181" s="163">
        <v>448</v>
      </c>
      <c r="J181" s="163">
        <v>413</v>
      </c>
      <c r="K181" s="163">
        <v>472</v>
      </c>
      <c r="L181" s="163">
        <v>478</v>
      </c>
      <c r="M181" s="163">
        <v>343</v>
      </c>
      <c r="N181" s="163">
        <v>261</v>
      </c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277"/>
    </row>
    <row r="182" spans="1:28" x14ac:dyDescent="0.25">
      <c r="A182" s="163">
        <v>115</v>
      </c>
      <c r="B182" s="45"/>
      <c r="C182" s="163">
        <v>25</v>
      </c>
      <c r="D182" s="163">
        <v>27</v>
      </c>
      <c r="E182" s="163">
        <v>24</v>
      </c>
      <c r="F182" s="163">
        <v>18</v>
      </c>
      <c r="G182" s="163">
        <v>17</v>
      </c>
      <c r="H182" s="163">
        <v>17</v>
      </c>
      <c r="I182" s="163">
        <v>17</v>
      </c>
      <c r="J182" s="163">
        <v>15</v>
      </c>
      <c r="K182" s="163">
        <v>18</v>
      </c>
      <c r="L182" s="163">
        <v>20</v>
      </c>
      <c r="M182" s="163">
        <v>20</v>
      </c>
      <c r="N182" s="163">
        <v>21</v>
      </c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  <c r="AA182" s="106"/>
      <c r="AB182" s="277"/>
    </row>
    <row r="183" spans="1:28" x14ac:dyDescent="0.25">
      <c r="A183" s="163">
        <v>116</v>
      </c>
      <c r="B183" s="45"/>
      <c r="C183" s="163">
        <v>6</v>
      </c>
      <c r="D183" s="163">
        <v>6</v>
      </c>
      <c r="E183" s="163">
        <v>5</v>
      </c>
      <c r="F183" s="163">
        <v>4</v>
      </c>
      <c r="G183" s="163">
        <v>3</v>
      </c>
      <c r="H183" s="163">
        <v>2</v>
      </c>
      <c r="I183" s="163">
        <v>2</v>
      </c>
      <c r="J183" s="163">
        <v>2</v>
      </c>
      <c r="K183" s="163">
        <v>3</v>
      </c>
      <c r="L183" s="163">
        <v>3</v>
      </c>
      <c r="M183" s="163">
        <v>4</v>
      </c>
      <c r="N183" s="163">
        <v>5</v>
      </c>
      <c r="P183" s="106"/>
      <c r="Q183" s="106"/>
      <c r="R183" s="106"/>
      <c r="S183" s="106"/>
      <c r="T183" s="106"/>
      <c r="U183" s="106"/>
      <c r="V183" s="106"/>
      <c r="W183" s="106"/>
      <c r="X183" s="106"/>
      <c r="Y183" s="106"/>
      <c r="Z183" s="106"/>
      <c r="AA183" s="106"/>
      <c r="AB183" s="277"/>
    </row>
    <row r="184" spans="1:28" x14ac:dyDescent="0.25">
      <c r="A184" s="163">
        <v>117</v>
      </c>
      <c r="B184" s="45"/>
      <c r="C184" s="163">
        <v>20</v>
      </c>
      <c r="D184" s="163">
        <v>21</v>
      </c>
      <c r="E184" s="163">
        <v>19</v>
      </c>
      <c r="F184" s="163">
        <v>14</v>
      </c>
      <c r="G184" s="163">
        <v>11</v>
      </c>
      <c r="H184" s="163">
        <v>11</v>
      </c>
      <c r="I184" s="163">
        <v>9</v>
      </c>
      <c r="J184" s="163">
        <v>8</v>
      </c>
      <c r="K184" s="163">
        <v>10</v>
      </c>
      <c r="L184" s="163">
        <v>12</v>
      </c>
      <c r="M184" s="163">
        <v>12</v>
      </c>
      <c r="N184" s="163">
        <v>15</v>
      </c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277"/>
    </row>
    <row r="185" spans="1:28" x14ac:dyDescent="0.25">
      <c r="A185" s="163">
        <v>118</v>
      </c>
      <c r="B185" s="45"/>
      <c r="C185" s="163">
        <v>26</v>
      </c>
      <c r="D185" s="163">
        <v>26</v>
      </c>
      <c r="E185" s="163">
        <v>24</v>
      </c>
      <c r="F185" s="163">
        <v>17</v>
      </c>
      <c r="G185" s="163">
        <v>13</v>
      </c>
      <c r="H185" s="163">
        <v>12</v>
      </c>
      <c r="I185" s="163">
        <v>10</v>
      </c>
      <c r="J185" s="163">
        <v>9</v>
      </c>
      <c r="K185" s="163">
        <v>13</v>
      </c>
      <c r="L185" s="163">
        <v>16</v>
      </c>
      <c r="M185" s="163">
        <v>16</v>
      </c>
      <c r="N185" s="163">
        <v>21</v>
      </c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277"/>
    </row>
    <row r="186" spans="1:28" x14ac:dyDescent="0.25">
      <c r="A186" s="163">
        <v>119</v>
      </c>
      <c r="B186" s="45"/>
      <c r="C186" s="163">
        <v>32</v>
      </c>
      <c r="D186" s="163">
        <v>32</v>
      </c>
      <c r="E186" s="163">
        <v>29</v>
      </c>
      <c r="F186" s="163">
        <v>21</v>
      </c>
      <c r="G186" s="163">
        <v>16</v>
      </c>
      <c r="H186" s="163">
        <v>14</v>
      </c>
      <c r="I186" s="163">
        <v>12</v>
      </c>
      <c r="J186" s="163">
        <v>11</v>
      </c>
      <c r="K186" s="163">
        <v>15</v>
      </c>
      <c r="L186" s="163">
        <v>19</v>
      </c>
      <c r="M186" s="163">
        <v>20</v>
      </c>
      <c r="N186" s="163">
        <v>26</v>
      </c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277"/>
    </row>
    <row r="187" spans="1:28" x14ac:dyDescent="0.25">
      <c r="A187" s="163">
        <v>120</v>
      </c>
      <c r="B187" s="45"/>
      <c r="C187" s="163">
        <v>44</v>
      </c>
      <c r="D187" s="163">
        <v>47</v>
      </c>
      <c r="E187" s="163">
        <v>45</v>
      </c>
      <c r="F187" s="163">
        <v>32</v>
      </c>
      <c r="G187" s="163">
        <v>26</v>
      </c>
      <c r="H187" s="163">
        <v>23</v>
      </c>
      <c r="I187" s="163">
        <v>19</v>
      </c>
      <c r="J187" s="163">
        <v>17</v>
      </c>
      <c r="K187" s="163">
        <v>17</v>
      </c>
      <c r="L187" s="163">
        <v>20</v>
      </c>
      <c r="M187" s="163">
        <v>23</v>
      </c>
      <c r="N187" s="163">
        <v>33</v>
      </c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277"/>
    </row>
    <row r="188" spans="1:28" x14ac:dyDescent="0.25">
      <c r="A188" s="163">
        <v>121</v>
      </c>
      <c r="B188" s="45"/>
      <c r="C188" s="163">
        <v>105</v>
      </c>
      <c r="D188" s="163">
        <v>111</v>
      </c>
      <c r="E188" s="163">
        <v>101</v>
      </c>
      <c r="F188" s="163">
        <v>78</v>
      </c>
      <c r="G188" s="163">
        <v>60</v>
      </c>
      <c r="H188" s="163">
        <v>54</v>
      </c>
      <c r="I188" s="163">
        <v>47</v>
      </c>
      <c r="J188" s="163">
        <v>41</v>
      </c>
      <c r="K188" s="163">
        <v>44</v>
      </c>
      <c r="L188" s="163">
        <v>50</v>
      </c>
      <c r="M188" s="163">
        <v>58</v>
      </c>
      <c r="N188" s="163">
        <v>78</v>
      </c>
      <c r="P188" s="106"/>
      <c r="Q188" s="106"/>
      <c r="R188" s="106"/>
      <c r="S188" s="106"/>
      <c r="T188" s="106"/>
      <c r="U188" s="106"/>
      <c r="V188" s="106"/>
      <c r="W188" s="106"/>
      <c r="X188" s="106"/>
      <c r="Y188" s="106"/>
      <c r="Z188" s="106"/>
      <c r="AA188" s="106"/>
      <c r="AB188" s="277"/>
    </row>
    <row r="189" spans="1:28" x14ac:dyDescent="0.25">
      <c r="A189" s="163">
        <v>122</v>
      </c>
      <c r="B189" s="45"/>
      <c r="C189" s="163">
        <v>120</v>
      </c>
      <c r="D189" s="163">
        <v>127</v>
      </c>
      <c r="E189" s="163">
        <v>115</v>
      </c>
      <c r="F189" s="163">
        <v>88</v>
      </c>
      <c r="G189" s="163">
        <v>69</v>
      </c>
      <c r="H189" s="163">
        <v>61</v>
      </c>
      <c r="I189" s="163">
        <v>53</v>
      </c>
      <c r="J189" s="163">
        <v>47</v>
      </c>
      <c r="K189" s="163">
        <v>50</v>
      </c>
      <c r="L189" s="163">
        <v>57</v>
      </c>
      <c r="M189" s="163">
        <v>66</v>
      </c>
      <c r="N189" s="163">
        <v>88</v>
      </c>
      <c r="P189" s="106"/>
      <c r="Q189" s="106"/>
      <c r="R189" s="106"/>
      <c r="S189" s="106"/>
      <c r="T189" s="106"/>
      <c r="U189" s="106"/>
      <c r="V189" s="106"/>
      <c r="W189" s="106"/>
      <c r="X189" s="106"/>
      <c r="Y189" s="106"/>
      <c r="Z189" s="106"/>
      <c r="AA189" s="106"/>
      <c r="AB189" s="277"/>
    </row>
    <row r="190" spans="1:28" x14ac:dyDescent="0.25">
      <c r="A190" s="163">
        <v>123</v>
      </c>
      <c r="B190" s="45"/>
      <c r="C190" s="163">
        <v>374</v>
      </c>
      <c r="D190" s="163">
        <v>394</v>
      </c>
      <c r="E190" s="163">
        <v>379</v>
      </c>
      <c r="F190" s="163">
        <v>266</v>
      </c>
      <c r="G190" s="163">
        <v>186</v>
      </c>
      <c r="H190" s="163">
        <v>163</v>
      </c>
      <c r="I190" s="163">
        <v>137</v>
      </c>
      <c r="J190" s="163">
        <v>118</v>
      </c>
      <c r="K190" s="163">
        <v>122</v>
      </c>
      <c r="L190" s="163">
        <v>146</v>
      </c>
      <c r="M190" s="163">
        <v>184</v>
      </c>
      <c r="N190" s="163">
        <v>267</v>
      </c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  <c r="AA190" s="106"/>
      <c r="AB190" s="277"/>
    </row>
    <row r="191" spans="1:28" x14ac:dyDescent="0.25">
      <c r="A191" s="163">
        <v>124</v>
      </c>
      <c r="B191" s="45"/>
      <c r="C191" s="163">
        <v>0</v>
      </c>
      <c r="D191" s="163">
        <v>0</v>
      </c>
      <c r="E191" s="163">
        <v>0</v>
      </c>
      <c r="F191" s="163">
        <v>0</v>
      </c>
      <c r="G191" s="163">
        <v>0</v>
      </c>
      <c r="H191" s="163">
        <v>0</v>
      </c>
      <c r="I191" s="163">
        <v>0</v>
      </c>
      <c r="J191" s="163">
        <v>0</v>
      </c>
      <c r="K191" s="163">
        <v>0</v>
      </c>
      <c r="L191" s="163">
        <v>0</v>
      </c>
      <c r="M191" s="163">
        <v>0</v>
      </c>
      <c r="N191" s="163">
        <v>0</v>
      </c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277"/>
    </row>
    <row r="192" spans="1:28" x14ac:dyDescent="0.25">
      <c r="A192" s="163">
        <v>125</v>
      </c>
      <c r="B192" s="45"/>
      <c r="C192" s="163">
        <v>491</v>
      </c>
      <c r="D192" s="163">
        <v>510</v>
      </c>
      <c r="E192" s="163">
        <v>485</v>
      </c>
      <c r="F192" s="163">
        <v>336</v>
      </c>
      <c r="G192" s="163">
        <v>236</v>
      </c>
      <c r="H192" s="163">
        <v>204</v>
      </c>
      <c r="I192" s="163">
        <v>170</v>
      </c>
      <c r="J192" s="163">
        <v>145</v>
      </c>
      <c r="K192" s="163">
        <v>150</v>
      </c>
      <c r="L192" s="163">
        <v>181</v>
      </c>
      <c r="M192" s="163">
        <v>238</v>
      </c>
      <c r="N192" s="163">
        <v>349</v>
      </c>
      <c r="P192" s="106"/>
      <c r="Q192" s="106"/>
      <c r="R192" s="106"/>
      <c r="S192" s="106"/>
      <c r="T192" s="106"/>
      <c r="U192" s="106"/>
      <c r="V192" s="106"/>
      <c r="W192" s="106"/>
      <c r="X192" s="106"/>
      <c r="Y192" s="106"/>
      <c r="Z192" s="106"/>
      <c r="AA192" s="106"/>
      <c r="AB192" s="277"/>
    </row>
    <row r="193" spans="1:28" x14ac:dyDescent="0.25">
      <c r="A193" s="163">
        <v>126</v>
      </c>
      <c r="B193" s="45"/>
      <c r="C193" s="163">
        <v>340</v>
      </c>
      <c r="D193" s="163">
        <v>340</v>
      </c>
      <c r="E193" s="163">
        <v>340</v>
      </c>
      <c r="F193" s="163">
        <v>340</v>
      </c>
      <c r="G193" s="163">
        <v>203</v>
      </c>
      <c r="H193" s="163">
        <v>163</v>
      </c>
      <c r="I193" s="163">
        <v>117</v>
      </c>
      <c r="J193" s="163">
        <v>89</v>
      </c>
      <c r="K193" s="163">
        <v>89</v>
      </c>
      <c r="L193" s="163">
        <v>121</v>
      </c>
      <c r="M193" s="163">
        <v>208</v>
      </c>
      <c r="N193" s="163">
        <v>340</v>
      </c>
      <c r="P193" s="106"/>
      <c r="Q193" s="106"/>
      <c r="R193" s="106"/>
      <c r="S193" s="106"/>
      <c r="T193" s="106"/>
      <c r="U193" s="106"/>
      <c r="V193" s="106"/>
      <c r="W193" s="106"/>
      <c r="X193" s="106"/>
      <c r="Y193" s="106"/>
      <c r="Z193" s="106"/>
      <c r="AA193" s="106"/>
      <c r="AB193" s="277"/>
    </row>
    <row r="194" spans="1:28" x14ac:dyDescent="0.25">
      <c r="A194" s="163">
        <v>127</v>
      </c>
      <c r="B194" s="45"/>
      <c r="C194" s="163">
        <v>752</v>
      </c>
      <c r="D194" s="163">
        <v>749</v>
      </c>
      <c r="E194" s="163">
        <v>690</v>
      </c>
      <c r="F194" s="163">
        <v>453</v>
      </c>
      <c r="G194" s="163">
        <v>293</v>
      </c>
      <c r="H194" s="163">
        <v>253</v>
      </c>
      <c r="I194" s="163">
        <v>207</v>
      </c>
      <c r="J194" s="163">
        <v>179</v>
      </c>
      <c r="K194" s="163">
        <v>179</v>
      </c>
      <c r="L194" s="163">
        <v>211</v>
      </c>
      <c r="M194" s="163">
        <v>298</v>
      </c>
      <c r="N194" s="163">
        <v>506</v>
      </c>
      <c r="P194" s="106"/>
      <c r="Q194" s="106"/>
      <c r="R194" s="106"/>
      <c r="S194" s="106"/>
      <c r="T194" s="106"/>
      <c r="U194" s="106"/>
      <c r="V194" s="106"/>
      <c r="W194" s="106"/>
      <c r="X194" s="106"/>
      <c r="Y194" s="106"/>
      <c r="Z194" s="106"/>
      <c r="AA194" s="106"/>
      <c r="AB194" s="277"/>
    </row>
    <row r="195" spans="1:28" x14ac:dyDescent="0.25">
      <c r="A195" s="163">
        <v>128</v>
      </c>
      <c r="B195" s="45"/>
      <c r="C195" s="163">
        <v>0</v>
      </c>
      <c r="D195" s="163">
        <v>0</v>
      </c>
      <c r="E195" s="163">
        <v>0</v>
      </c>
      <c r="F195" s="163">
        <v>0</v>
      </c>
      <c r="G195" s="163">
        <v>0</v>
      </c>
      <c r="H195" s="163">
        <v>0</v>
      </c>
      <c r="I195" s="163">
        <v>0</v>
      </c>
      <c r="J195" s="163">
        <v>0</v>
      </c>
      <c r="K195" s="163">
        <v>0</v>
      </c>
      <c r="L195" s="163">
        <v>0</v>
      </c>
      <c r="M195" s="163">
        <v>0</v>
      </c>
      <c r="N195" s="163">
        <v>0</v>
      </c>
      <c r="P195" s="106"/>
      <c r="Q195" s="106"/>
      <c r="R195" s="106"/>
      <c r="S195" s="106"/>
      <c r="T195" s="106"/>
      <c r="U195" s="106"/>
      <c r="V195" s="106"/>
      <c r="W195" s="106"/>
      <c r="X195" s="106"/>
      <c r="Y195" s="106"/>
      <c r="Z195" s="106"/>
      <c r="AA195" s="106"/>
      <c r="AB195" s="277"/>
    </row>
    <row r="196" spans="1:28" x14ac:dyDescent="0.25">
      <c r="A196" s="163">
        <v>129</v>
      </c>
      <c r="B196" s="45"/>
      <c r="C196" s="163">
        <v>947</v>
      </c>
      <c r="D196" s="163">
        <v>945</v>
      </c>
      <c r="E196" s="163">
        <v>883</v>
      </c>
      <c r="F196" s="163">
        <v>639</v>
      </c>
      <c r="G196" s="163">
        <v>457</v>
      </c>
      <c r="H196" s="163">
        <v>385</v>
      </c>
      <c r="I196" s="163">
        <v>324</v>
      </c>
      <c r="J196" s="163">
        <v>279</v>
      </c>
      <c r="K196" s="163">
        <v>282</v>
      </c>
      <c r="L196" s="163">
        <v>336</v>
      </c>
      <c r="M196" s="163">
        <v>463</v>
      </c>
      <c r="N196" s="163">
        <v>692</v>
      </c>
      <c r="P196" s="106"/>
      <c r="Q196" s="106"/>
      <c r="R196" s="106"/>
      <c r="S196" s="106"/>
      <c r="T196" s="106"/>
      <c r="U196" s="106"/>
      <c r="V196" s="106"/>
      <c r="W196" s="106"/>
      <c r="X196" s="106"/>
      <c r="Y196" s="106"/>
      <c r="Z196" s="106"/>
      <c r="AA196" s="106"/>
      <c r="AB196" s="277"/>
    </row>
    <row r="197" spans="1:28" x14ac:dyDescent="0.25">
      <c r="A197" s="163">
        <v>130</v>
      </c>
      <c r="B197" s="45"/>
      <c r="C197" s="163">
        <v>1057</v>
      </c>
      <c r="D197" s="163">
        <v>1059</v>
      </c>
      <c r="E197" s="163">
        <v>990</v>
      </c>
      <c r="F197" s="163">
        <v>711</v>
      </c>
      <c r="G197" s="163">
        <v>505</v>
      </c>
      <c r="H197" s="163">
        <v>424</v>
      </c>
      <c r="I197" s="163">
        <v>356</v>
      </c>
      <c r="J197" s="163">
        <v>307</v>
      </c>
      <c r="K197" s="163">
        <v>311</v>
      </c>
      <c r="L197" s="163">
        <v>372</v>
      </c>
      <c r="M197" s="163">
        <v>513</v>
      </c>
      <c r="N197" s="163">
        <v>774</v>
      </c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06"/>
      <c r="AB197" s="277"/>
    </row>
    <row r="198" spans="1:28" x14ac:dyDescent="0.25">
      <c r="A198" s="163">
        <v>131</v>
      </c>
      <c r="B198" s="45"/>
      <c r="C198" s="163">
        <v>144</v>
      </c>
      <c r="D198" s="163">
        <v>144</v>
      </c>
      <c r="E198" s="163">
        <v>144</v>
      </c>
      <c r="F198" s="163">
        <v>144</v>
      </c>
      <c r="G198" s="163">
        <v>144</v>
      </c>
      <c r="H198" s="163">
        <v>123</v>
      </c>
      <c r="I198" s="163">
        <v>110</v>
      </c>
      <c r="J198" s="163">
        <v>94</v>
      </c>
      <c r="K198" s="163">
        <v>97</v>
      </c>
      <c r="L198" s="163">
        <v>117</v>
      </c>
      <c r="M198" s="163">
        <v>144</v>
      </c>
      <c r="N198" s="163">
        <v>144</v>
      </c>
      <c r="P198" s="106"/>
      <c r="Q198" s="106"/>
      <c r="R198" s="106"/>
      <c r="S198" s="106"/>
      <c r="T198" s="106"/>
      <c r="U198" s="106"/>
      <c r="V198" s="106"/>
      <c r="W198" s="106"/>
      <c r="X198" s="106"/>
      <c r="Y198" s="106"/>
      <c r="Z198" s="106"/>
      <c r="AA198" s="106"/>
      <c r="AB198" s="277"/>
    </row>
    <row r="199" spans="1:28" x14ac:dyDescent="0.25">
      <c r="A199" s="163">
        <v>132</v>
      </c>
      <c r="B199" s="45"/>
      <c r="C199" s="163">
        <v>34</v>
      </c>
      <c r="D199" s="163">
        <v>34</v>
      </c>
      <c r="E199" s="163">
        <v>32</v>
      </c>
      <c r="F199" s="163">
        <v>24</v>
      </c>
      <c r="G199" s="163">
        <v>17</v>
      </c>
      <c r="H199" s="163">
        <v>12</v>
      </c>
      <c r="I199" s="163">
        <v>10</v>
      </c>
      <c r="J199" s="163">
        <v>9</v>
      </c>
      <c r="K199" s="163">
        <v>9</v>
      </c>
      <c r="L199" s="163">
        <v>11</v>
      </c>
      <c r="M199" s="163">
        <v>17</v>
      </c>
      <c r="N199" s="163">
        <v>26</v>
      </c>
      <c r="P199" s="106"/>
      <c r="Q199" s="106"/>
      <c r="R199" s="106"/>
      <c r="S199" s="106"/>
      <c r="T199" s="106"/>
      <c r="U199" s="106"/>
      <c r="V199" s="106"/>
      <c r="W199" s="106"/>
      <c r="X199" s="106"/>
      <c r="Y199" s="106"/>
      <c r="Z199" s="106"/>
      <c r="AA199" s="106"/>
      <c r="AB199" s="277"/>
    </row>
    <row r="200" spans="1:28" x14ac:dyDescent="0.25">
      <c r="A200" s="163">
        <v>133</v>
      </c>
      <c r="B200" s="45"/>
      <c r="C200" s="163">
        <v>0</v>
      </c>
      <c r="D200" s="163">
        <v>0</v>
      </c>
      <c r="E200" s="163">
        <v>0</v>
      </c>
      <c r="F200" s="163">
        <v>0</v>
      </c>
      <c r="G200" s="163">
        <v>0</v>
      </c>
      <c r="H200" s="163">
        <v>0</v>
      </c>
      <c r="I200" s="163">
        <v>0</v>
      </c>
      <c r="J200" s="163">
        <v>0</v>
      </c>
      <c r="K200" s="163">
        <v>0</v>
      </c>
      <c r="L200" s="163">
        <v>0</v>
      </c>
      <c r="M200" s="163">
        <v>0</v>
      </c>
      <c r="N200" s="163">
        <v>0</v>
      </c>
      <c r="P200" s="106"/>
      <c r="Q200" s="106"/>
      <c r="R200" s="106"/>
      <c r="S200" s="106"/>
      <c r="T200" s="106"/>
      <c r="U200" s="106"/>
      <c r="V200" s="106"/>
      <c r="W200" s="106"/>
      <c r="X200" s="106"/>
      <c r="Y200" s="106"/>
      <c r="Z200" s="106"/>
      <c r="AA200" s="106"/>
      <c r="AB200" s="277"/>
    </row>
    <row r="201" spans="1:28" x14ac:dyDescent="0.25">
      <c r="A201" s="163">
        <v>134</v>
      </c>
      <c r="B201" s="45"/>
      <c r="C201" s="163">
        <v>286</v>
      </c>
      <c r="D201" s="163">
        <v>235</v>
      </c>
      <c r="E201" s="163">
        <v>211</v>
      </c>
      <c r="F201" s="163">
        <v>155</v>
      </c>
      <c r="G201" s="163">
        <v>111</v>
      </c>
      <c r="H201" s="163">
        <v>91</v>
      </c>
      <c r="I201" s="163">
        <v>77</v>
      </c>
      <c r="J201" s="163">
        <v>67</v>
      </c>
      <c r="K201" s="163">
        <v>64</v>
      </c>
      <c r="L201" s="163">
        <v>83</v>
      </c>
      <c r="M201" s="163">
        <v>158</v>
      </c>
      <c r="N201" s="163">
        <v>253</v>
      </c>
      <c r="P201" s="106"/>
      <c r="Q201" s="106"/>
      <c r="R201" s="106"/>
      <c r="S201" s="106"/>
      <c r="T201" s="106"/>
      <c r="U201" s="106"/>
      <c r="V201" s="106"/>
      <c r="W201" s="106"/>
      <c r="X201" s="106"/>
      <c r="Y201" s="106"/>
      <c r="Z201" s="106"/>
      <c r="AA201" s="106"/>
      <c r="AB201" s="277"/>
    </row>
    <row r="202" spans="1:28" x14ac:dyDescent="0.25">
      <c r="A202" s="163">
        <v>135</v>
      </c>
      <c r="B202" s="45"/>
      <c r="C202" s="163">
        <v>215</v>
      </c>
      <c r="D202" s="163">
        <v>190</v>
      </c>
      <c r="E202" s="163">
        <v>160</v>
      </c>
      <c r="F202" s="163">
        <v>117</v>
      </c>
      <c r="G202" s="163">
        <v>87</v>
      </c>
      <c r="H202" s="163">
        <v>75</v>
      </c>
      <c r="I202" s="163">
        <v>66</v>
      </c>
      <c r="J202" s="163">
        <v>58</v>
      </c>
      <c r="K202" s="163">
        <v>58</v>
      </c>
      <c r="L202" s="163">
        <v>68</v>
      </c>
      <c r="M202" s="163">
        <v>109</v>
      </c>
      <c r="N202" s="163">
        <v>173</v>
      </c>
      <c r="P202" s="106"/>
      <c r="Q202" s="106"/>
      <c r="R202" s="106"/>
      <c r="S202" s="106"/>
      <c r="T202" s="106"/>
      <c r="U202" s="106"/>
      <c r="V202" s="106"/>
      <c r="W202" s="106"/>
      <c r="X202" s="106"/>
      <c r="Y202" s="106"/>
      <c r="Z202" s="106"/>
      <c r="AA202" s="106"/>
      <c r="AB202" s="277"/>
    </row>
    <row r="203" spans="1:28" x14ac:dyDescent="0.25">
      <c r="A203" s="163">
        <v>136</v>
      </c>
      <c r="B203" s="45"/>
      <c r="C203" s="163">
        <v>0</v>
      </c>
      <c r="D203" s="163">
        <v>0</v>
      </c>
      <c r="E203" s="163">
        <v>0</v>
      </c>
      <c r="F203" s="163">
        <v>0</v>
      </c>
      <c r="G203" s="163">
        <v>0</v>
      </c>
      <c r="H203" s="163">
        <v>0</v>
      </c>
      <c r="I203" s="163">
        <v>0</v>
      </c>
      <c r="J203" s="163">
        <v>0</v>
      </c>
      <c r="K203" s="163">
        <v>0</v>
      </c>
      <c r="L203" s="163">
        <v>0</v>
      </c>
      <c r="M203" s="163">
        <v>0</v>
      </c>
      <c r="N203" s="163">
        <v>0</v>
      </c>
      <c r="P203" s="106"/>
      <c r="Q203" s="106"/>
      <c r="R203" s="106"/>
      <c r="S203" s="106"/>
      <c r="T203" s="106"/>
      <c r="U203" s="106"/>
      <c r="V203" s="106"/>
      <c r="W203" s="106"/>
      <c r="X203" s="106"/>
      <c r="Y203" s="106"/>
      <c r="Z203" s="106"/>
      <c r="AA203" s="106"/>
      <c r="AB203" s="277"/>
    </row>
    <row r="204" spans="1:28" x14ac:dyDescent="0.25">
      <c r="A204" s="163">
        <v>137</v>
      </c>
      <c r="B204" s="45"/>
      <c r="C204" s="163">
        <v>0</v>
      </c>
      <c r="D204" s="163">
        <v>0</v>
      </c>
      <c r="E204" s="163">
        <v>0</v>
      </c>
      <c r="F204" s="163">
        <v>0</v>
      </c>
      <c r="G204" s="163">
        <v>0</v>
      </c>
      <c r="H204" s="163">
        <v>0</v>
      </c>
      <c r="I204" s="163">
        <v>0</v>
      </c>
      <c r="J204" s="163">
        <v>0</v>
      </c>
      <c r="K204" s="163">
        <v>0</v>
      </c>
      <c r="L204" s="163">
        <v>0</v>
      </c>
      <c r="M204" s="163">
        <v>0</v>
      </c>
      <c r="N204" s="163">
        <v>0</v>
      </c>
      <c r="P204" s="106"/>
      <c r="Q204" s="106"/>
      <c r="R204" s="106"/>
      <c r="S204" s="106"/>
      <c r="T204" s="106"/>
      <c r="U204" s="106"/>
      <c r="V204" s="106"/>
      <c r="W204" s="106"/>
      <c r="X204" s="106"/>
      <c r="Y204" s="106"/>
      <c r="Z204" s="106"/>
      <c r="AA204" s="106"/>
      <c r="AB204" s="277"/>
    </row>
    <row r="205" spans="1:28" x14ac:dyDescent="0.25">
      <c r="A205" s="163">
        <v>138</v>
      </c>
      <c r="B205" s="45"/>
      <c r="C205" s="163">
        <v>0</v>
      </c>
      <c r="D205" s="163">
        <v>0</v>
      </c>
      <c r="E205" s="163">
        <v>0</v>
      </c>
      <c r="F205" s="163">
        <v>0</v>
      </c>
      <c r="G205" s="163">
        <v>0</v>
      </c>
      <c r="H205" s="163">
        <v>0</v>
      </c>
      <c r="I205" s="163">
        <v>0</v>
      </c>
      <c r="J205" s="163">
        <v>0</v>
      </c>
      <c r="K205" s="163">
        <v>0</v>
      </c>
      <c r="L205" s="163">
        <v>0</v>
      </c>
      <c r="M205" s="163">
        <v>0</v>
      </c>
      <c r="N205" s="163">
        <v>0</v>
      </c>
      <c r="P205" s="106"/>
      <c r="Q205" s="106"/>
      <c r="R205" s="106"/>
      <c r="S205" s="106"/>
      <c r="T205" s="106"/>
      <c r="U205" s="106"/>
      <c r="V205" s="106"/>
      <c r="W205" s="106"/>
      <c r="X205" s="106"/>
      <c r="Y205" s="106"/>
      <c r="Z205" s="106"/>
      <c r="AA205" s="106"/>
      <c r="AB205" s="277"/>
    </row>
    <row r="206" spans="1:28" x14ac:dyDescent="0.25">
      <c r="A206" s="163">
        <v>139</v>
      </c>
      <c r="B206" s="45"/>
      <c r="C206" s="163">
        <v>0</v>
      </c>
      <c r="D206" s="163">
        <v>0</v>
      </c>
      <c r="E206" s="163">
        <v>0</v>
      </c>
      <c r="F206" s="163">
        <v>0</v>
      </c>
      <c r="G206" s="163">
        <v>0</v>
      </c>
      <c r="H206" s="163">
        <v>0</v>
      </c>
      <c r="I206" s="163">
        <v>0</v>
      </c>
      <c r="J206" s="163">
        <v>0</v>
      </c>
      <c r="K206" s="163">
        <v>0</v>
      </c>
      <c r="L206" s="163">
        <v>0</v>
      </c>
      <c r="M206" s="163">
        <v>0</v>
      </c>
      <c r="N206" s="163">
        <v>0</v>
      </c>
      <c r="P206" s="106"/>
      <c r="Q206" s="106"/>
      <c r="R206" s="106"/>
      <c r="S206" s="106"/>
      <c r="T206" s="106"/>
      <c r="U206" s="106"/>
      <c r="V206" s="106"/>
      <c r="W206" s="106"/>
      <c r="X206" s="106"/>
      <c r="Y206" s="106"/>
      <c r="Z206" s="106"/>
      <c r="AA206" s="106"/>
      <c r="AB206" s="277"/>
    </row>
    <row r="207" spans="1:28" x14ac:dyDescent="0.25">
      <c r="A207" s="163">
        <v>140</v>
      </c>
      <c r="B207" s="45"/>
      <c r="C207" s="163">
        <v>0</v>
      </c>
      <c r="D207" s="163">
        <v>0</v>
      </c>
      <c r="E207" s="163">
        <v>0</v>
      </c>
      <c r="F207" s="163">
        <v>0</v>
      </c>
      <c r="G207" s="163">
        <v>0</v>
      </c>
      <c r="H207" s="163">
        <v>0</v>
      </c>
      <c r="I207" s="163">
        <v>0</v>
      </c>
      <c r="J207" s="163">
        <v>0</v>
      </c>
      <c r="K207" s="163">
        <v>0</v>
      </c>
      <c r="L207" s="163">
        <v>0</v>
      </c>
      <c r="M207" s="163">
        <v>0</v>
      </c>
      <c r="N207" s="163">
        <v>0</v>
      </c>
      <c r="P207" s="106"/>
      <c r="Q207" s="106"/>
      <c r="R207" s="106"/>
      <c r="S207" s="106"/>
      <c r="T207" s="106"/>
      <c r="U207" s="106"/>
      <c r="V207" s="106"/>
      <c r="W207" s="106"/>
      <c r="X207" s="106"/>
      <c r="Y207" s="106"/>
      <c r="Z207" s="106"/>
      <c r="AA207" s="106"/>
      <c r="AB207" s="277"/>
    </row>
    <row r="208" spans="1:28" x14ac:dyDescent="0.25">
      <c r="A208" s="163">
        <v>141</v>
      </c>
      <c r="B208" s="45"/>
      <c r="C208" s="163">
        <v>1010</v>
      </c>
      <c r="D208" s="163">
        <v>834</v>
      </c>
      <c r="E208" s="163">
        <v>735</v>
      </c>
      <c r="F208" s="163">
        <v>568</v>
      </c>
      <c r="G208" s="163">
        <v>425</v>
      </c>
      <c r="H208" s="163">
        <v>361</v>
      </c>
      <c r="I208" s="163">
        <v>319</v>
      </c>
      <c r="J208" s="163">
        <v>285</v>
      </c>
      <c r="K208" s="163">
        <v>276</v>
      </c>
      <c r="L208" s="163">
        <v>335</v>
      </c>
      <c r="M208" s="163">
        <v>546</v>
      </c>
      <c r="N208" s="163">
        <v>885</v>
      </c>
      <c r="P208" s="106"/>
      <c r="Q208" s="106"/>
      <c r="R208" s="106"/>
      <c r="S208" s="106"/>
      <c r="T208" s="106"/>
      <c r="U208" s="106"/>
      <c r="V208" s="106"/>
      <c r="W208" s="106"/>
      <c r="X208" s="106"/>
      <c r="Y208" s="106"/>
      <c r="Z208" s="106"/>
      <c r="AA208" s="106"/>
      <c r="AB208" s="277"/>
    </row>
    <row r="209" spans="1:28" x14ac:dyDescent="0.25">
      <c r="A209" s="163">
        <v>142</v>
      </c>
      <c r="B209" s="45"/>
      <c r="C209" s="163">
        <v>0</v>
      </c>
      <c r="D209" s="163">
        <v>0</v>
      </c>
      <c r="E209" s="163">
        <v>0</v>
      </c>
      <c r="F209" s="163">
        <v>0</v>
      </c>
      <c r="G209" s="163">
        <v>0</v>
      </c>
      <c r="H209" s="163">
        <v>0</v>
      </c>
      <c r="I209" s="163">
        <v>0</v>
      </c>
      <c r="J209" s="163">
        <v>0</v>
      </c>
      <c r="K209" s="163">
        <v>0</v>
      </c>
      <c r="L209" s="163">
        <v>0</v>
      </c>
      <c r="M209" s="163">
        <v>0</v>
      </c>
      <c r="N209" s="163">
        <v>0</v>
      </c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277"/>
    </row>
    <row r="210" spans="1:28" x14ac:dyDescent="0.25">
      <c r="A210" s="163">
        <v>143</v>
      </c>
      <c r="B210" s="45"/>
      <c r="C210" s="163">
        <v>0</v>
      </c>
      <c r="D210" s="163">
        <v>0</v>
      </c>
      <c r="E210" s="163">
        <v>0</v>
      </c>
      <c r="F210" s="163">
        <v>0</v>
      </c>
      <c r="G210" s="163">
        <v>0</v>
      </c>
      <c r="H210" s="163">
        <v>0</v>
      </c>
      <c r="I210" s="163">
        <v>0</v>
      </c>
      <c r="J210" s="163">
        <v>0</v>
      </c>
      <c r="K210" s="163">
        <v>0</v>
      </c>
      <c r="L210" s="163">
        <v>0</v>
      </c>
      <c r="M210" s="163">
        <v>0</v>
      </c>
      <c r="N210" s="163">
        <v>0</v>
      </c>
      <c r="P210" s="106"/>
      <c r="Q210" s="106"/>
      <c r="R210" s="106"/>
      <c r="S210" s="106"/>
      <c r="T210" s="106"/>
      <c r="U210" s="106"/>
      <c r="V210" s="106"/>
      <c r="W210" s="106"/>
      <c r="X210" s="106"/>
      <c r="Y210" s="106"/>
      <c r="Z210" s="106"/>
      <c r="AA210" s="106"/>
      <c r="AB210" s="277"/>
    </row>
    <row r="211" spans="1:28" x14ac:dyDescent="0.25">
      <c r="A211" s="163">
        <v>144</v>
      </c>
      <c r="B211" s="45"/>
      <c r="C211" s="163">
        <v>1787</v>
      </c>
      <c r="D211" s="163">
        <v>1411</v>
      </c>
      <c r="E211" s="163">
        <v>1234</v>
      </c>
      <c r="F211" s="163">
        <v>945</v>
      </c>
      <c r="G211" s="163">
        <v>687</v>
      </c>
      <c r="H211" s="163">
        <v>573</v>
      </c>
      <c r="I211" s="163">
        <v>505</v>
      </c>
      <c r="J211" s="163">
        <v>448</v>
      </c>
      <c r="K211" s="163">
        <v>428</v>
      </c>
      <c r="L211" s="163">
        <v>540</v>
      </c>
      <c r="M211" s="163">
        <v>933</v>
      </c>
      <c r="N211" s="163">
        <v>1581</v>
      </c>
      <c r="P211" s="106"/>
      <c r="Q211" s="106"/>
      <c r="R211" s="106"/>
      <c r="S211" s="106"/>
      <c r="T211" s="106"/>
      <c r="U211" s="106"/>
      <c r="V211" s="106"/>
      <c r="W211" s="106"/>
      <c r="X211" s="106"/>
      <c r="Y211" s="106"/>
      <c r="Z211" s="106"/>
      <c r="AA211" s="106"/>
      <c r="AB211" s="277"/>
    </row>
    <row r="212" spans="1:28" x14ac:dyDescent="0.25">
      <c r="A212" s="163">
        <v>145</v>
      </c>
      <c r="B212" s="45"/>
      <c r="C212" s="163">
        <v>117</v>
      </c>
      <c r="D212" s="163">
        <v>136</v>
      </c>
      <c r="E212" s="163">
        <v>149</v>
      </c>
      <c r="F212" s="163">
        <v>112</v>
      </c>
      <c r="G212" s="163">
        <v>80</v>
      </c>
      <c r="H212" s="163">
        <v>65</v>
      </c>
      <c r="I212" s="163">
        <v>58</v>
      </c>
      <c r="J212" s="163">
        <v>54</v>
      </c>
      <c r="K212" s="163">
        <v>53</v>
      </c>
      <c r="L212" s="163">
        <v>57</v>
      </c>
      <c r="M212" s="163">
        <v>67</v>
      </c>
      <c r="N212" s="163">
        <v>90</v>
      </c>
      <c r="P212" s="106"/>
      <c r="Q212" s="106"/>
      <c r="R212" s="106"/>
      <c r="S212" s="106"/>
      <c r="T212" s="106"/>
      <c r="U212" s="106"/>
      <c r="V212" s="106"/>
      <c r="W212" s="106"/>
      <c r="X212" s="106"/>
      <c r="Y212" s="106"/>
      <c r="Z212" s="106"/>
      <c r="AA212" s="106"/>
      <c r="AB212" s="277"/>
    </row>
    <row r="213" spans="1:28" x14ac:dyDescent="0.25">
      <c r="A213" s="163">
        <v>146</v>
      </c>
      <c r="B213" s="45"/>
      <c r="C213" s="163">
        <v>0</v>
      </c>
      <c r="D213" s="163">
        <v>0</v>
      </c>
      <c r="E213" s="163">
        <v>0</v>
      </c>
      <c r="F213" s="163">
        <v>0</v>
      </c>
      <c r="G213" s="163">
        <v>0</v>
      </c>
      <c r="H213" s="163">
        <v>0</v>
      </c>
      <c r="I213" s="163">
        <v>0</v>
      </c>
      <c r="J213" s="163">
        <v>0</v>
      </c>
      <c r="K213" s="163">
        <v>0</v>
      </c>
      <c r="L213" s="163">
        <v>0</v>
      </c>
      <c r="M213" s="163">
        <v>0</v>
      </c>
      <c r="N213" s="163">
        <v>0</v>
      </c>
      <c r="P213" s="106"/>
      <c r="Q213" s="106"/>
      <c r="R213" s="106"/>
      <c r="S213" s="106"/>
      <c r="T213" s="106"/>
      <c r="U213" s="106"/>
      <c r="V213" s="106"/>
      <c r="W213" s="106"/>
      <c r="X213" s="106"/>
      <c r="Y213" s="106"/>
      <c r="Z213" s="106"/>
      <c r="AA213" s="106"/>
      <c r="AB213" s="277"/>
    </row>
    <row r="214" spans="1:28" x14ac:dyDescent="0.25">
      <c r="A214" s="163">
        <v>147</v>
      </c>
      <c r="B214" s="45"/>
      <c r="C214" s="163">
        <v>0</v>
      </c>
      <c r="D214" s="163">
        <v>0</v>
      </c>
      <c r="E214" s="163">
        <v>0</v>
      </c>
      <c r="F214" s="163">
        <v>0</v>
      </c>
      <c r="G214" s="163">
        <v>0</v>
      </c>
      <c r="H214" s="163">
        <v>0</v>
      </c>
      <c r="I214" s="163">
        <v>0</v>
      </c>
      <c r="J214" s="163">
        <v>0</v>
      </c>
      <c r="K214" s="163">
        <v>0</v>
      </c>
      <c r="L214" s="163">
        <v>0</v>
      </c>
      <c r="M214" s="163">
        <v>0</v>
      </c>
      <c r="N214" s="163">
        <v>0</v>
      </c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  <c r="AA214" s="106"/>
      <c r="AB214" s="277"/>
    </row>
    <row r="215" spans="1:28" x14ac:dyDescent="0.25">
      <c r="A215" s="163">
        <v>148</v>
      </c>
      <c r="B215" s="45"/>
      <c r="C215" s="163">
        <v>1535</v>
      </c>
      <c r="D215" s="163">
        <v>1213</v>
      </c>
      <c r="E215" s="163">
        <v>1063</v>
      </c>
      <c r="F215" s="163">
        <v>814</v>
      </c>
      <c r="G215" s="163">
        <v>592</v>
      </c>
      <c r="H215" s="163">
        <v>496</v>
      </c>
      <c r="I215" s="163">
        <v>437</v>
      </c>
      <c r="J215" s="163">
        <v>389</v>
      </c>
      <c r="K215" s="163">
        <v>373</v>
      </c>
      <c r="L215" s="163">
        <v>468</v>
      </c>
      <c r="M215" s="163">
        <v>802</v>
      </c>
      <c r="N215" s="163">
        <v>1356</v>
      </c>
      <c r="P215" s="106"/>
      <c r="Q215" s="106"/>
      <c r="R215" s="106"/>
      <c r="S215" s="106"/>
      <c r="T215" s="106"/>
      <c r="U215" s="106"/>
      <c r="V215" s="106"/>
      <c r="W215" s="106"/>
      <c r="X215" s="106"/>
      <c r="Y215" s="106"/>
      <c r="Z215" s="106"/>
      <c r="AA215" s="106"/>
      <c r="AB215" s="277"/>
    </row>
    <row r="216" spans="1:28" x14ac:dyDescent="0.25">
      <c r="A216" s="163">
        <v>149</v>
      </c>
      <c r="B216" s="45"/>
      <c r="C216" s="163">
        <v>265</v>
      </c>
      <c r="D216" s="163">
        <v>225</v>
      </c>
      <c r="E216" s="163">
        <v>201</v>
      </c>
      <c r="F216" s="163">
        <v>154</v>
      </c>
      <c r="G216" s="163">
        <v>119</v>
      </c>
      <c r="H216" s="163">
        <v>103</v>
      </c>
      <c r="I216" s="163">
        <v>92</v>
      </c>
      <c r="J216" s="163">
        <v>83</v>
      </c>
      <c r="K216" s="163">
        <v>82</v>
      </c>
      <c r="L216" s="163">
        <v>97</v>
      </c>
      <c r="M216" s="163">
        <v>142</v>
      </c>
      <c r="N216" s="163">
        <v>224</v>
      </c>
      <c r="P216" s="106"/>
      <c r="Q216" s="106"/>
      <c r="R216" s="106"/>
      <c r="S216" s="106"/>
      <c r="T216" s="106"/>
      <c r="U216" s="106"/>
      <c r="V216" s="106"/>
      <c r="W216" s="106"/>
      <c r="X216" s="106"/>
      <c r="Y216" s="106"/>
      <c r="Z216" s="106"/>
      <c r="AA216" s="106"/>
      <c r="AB216" s="277"/>
    </row>
    <row r="217" spans="1:28" x14ac:dyDescent="0.25">
      <c r="A217" s="163">
        <v>150</v>
      </c>
      <c r="B217" s="45"/>
      <c r="C217" s="163">
        <v>0</v>
      </c>
      <c r="D217" s="163">
        <v>0</v>
      </c>
      <c r="E217" s="163">
        <v>0</v>
      </c>
      <c r="F217" s="163">
        <v>0</v>
      </c>
      <c r="G217" s="163">
        <v>0</v>
      </c>
      <c r="H217" s="163">
        <v>0</v>
      </c>
      <c r="I217" s="163">
        <v>0</v>
      </c>
      <c r="J217" s="163">
        <v>0</v>
      </c>
      <c r="K217" s="163">
        <v>0</v>
      </c>
      <c r="L217" s="163">
        <v>0</v>
      </c>
      <c r="M217" s="163">
        <v>0</v>
      </c>
      <c r="N217" s="163">
        <v>0</v>
      </c>
      <c r="P217" s="106"/>
      <c r="Q217" s="106"/>
      <c r="R217" s="106"/>
      <c r="S217" s="106"/>
      <c r="T217" s="106"/>
      <c r="U217" s="106"/>
      <c r="V217" s="106"/>
      <c r="W217" s="106"/>
      <c r="X217" s="106"/>
      <c r="Y217" s="106"/>
      <c r="Z217" s="106"/>
      <c r="AA217" s="106"/>
      <c r="AB217" s="277"/>
    </row>
    <row r="218" spans="1:28" x14ac:dyDescent="0.25">
      <c r="A218" s="163">
        <v>151</v>
      </c>
      <c r="B218" s="45"/>
      <c r="C218" s="163">
        <v>0</v>
      </c>
      <c r="D218" s="163">
        <v>0</v>
      </c>
      <c r="E218" s="163">
        <v>0</v>
      </c>
      <c r="F218" s="163">
        <v>0</v>
      </c>
      <c r="G218" s="163">
        <v>0</v>
      </c>
      <c r="H218" s="163">
        <v>0</v>
      </c>
      <c r="I218" s="163">
        <v>0</v>
      </c>
      <c r="J218" s="163">
        <v>0</v>
      </c>
      <c r="K218" s="163">
        <v>0</v>
      </c>
      <c r="L218" s="163">
        <v>0</v>
      </c>
      <c r="M218" s="163">
        <v>0</v>
      </c>
      <c r="N218" s="163">
        <v>0</v>
      </c>
      <c r="P218" s="106"/>
      <c r="Q218" s="106"/>
      <c r="R218" s="106"/>
      <c r="S218" s="106"/>
      <c r="T218" s="106"/>
      <c r="U218" s="106"/>
      <c r="V218" s="106"/>
      <c r="W218" s="106"/>
      <c r="X218" s="106"/>
      <c r="Y218" s="106"/>
      <c r="Z218" s="106"/>
      <c r="AA218" s="106"/>
      <c r="AB218" s="277"/>
    </row>
    <row r="219" spans="1:28" x14ac:dyDescent="0.25">
      <c r="A219" s="163">
        <v>152</v>
      </c>
      <c r="B219" s="45"/>
      <c r="C219" s="163">
        <v>0</v>
      </c>
      <c r="D219" s="163">
        <v>0</v>
      </c>
      <c r="E219" s="163">
        <v>0</v>
      </c>
      <c r="F219" s="163">
        <v>0</v>
      </c>
      <c r="G219" s="163">
        <v>0</v>
      </c>
      <c r="H219" s="163">
        <v>0</v>
      </c>
      <c r="I219" s="163">
        <v>0</v>
      </c>
      <c r="J219" s="163">
        <v>0</v>
      </c>
      <c r="K219" s="163">
        <v>0</v>
      </c>
      <c r="L219" s="163">
        <v>0</v>
      </c>
      <c r="M219" s="163">
        <v>0</v>
      </c>
      <c r="N219" s="163">
        <v>0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277"/>
    </row>
    <row r="220" spans="1:28" x14ac:dyDescent="0.25">
      <c r="A220" s="163">
        <v>153</v>
      </c>
      <c r="B220" s="45"/>
      <c r="C220" s="163">
        <v>0</v>
      </c>
      <c r="D220" s="163">
        <v>0</v>
      </c>
      <c r="E220" s="163">
        <v>0</v>
      </c>
      <c r="F220" s="163">
        <v>0</v>
      </c>
      <c r="G220" s="163">
        <v>0</v>
      </c>
      <c r="H220" s="163">
        <v>0</v>
      </c>
      <c r="I220" s="163">
        <v>0</v>
      </c>
      <c r="J220" s="163">
        <v>0</v>
      </c>
      <c r="K220" s="163">
        <v>0</v>
      </c>
      <c r="L220" s="163">
        <v>0</v>
      </c>
      <c r="M220" s="163">
        <v>0</v>
      </c>
      <c r="N220" s="163">
        <v>0</v>
      </c>
      <c r="P220" s="106"/>
      <c r="Q220" s="106"/>
      <c r="R220" s="106"/>
      <c r="S220" s="106"/>
      <c r="T220" s="106"/>
      <c r="U220" s="106"/>
      <c r="V220" s="106"/>
      <c r="W220" s="106"/>
      <c r="X220" s="106"/>
      <c r="Y220" s="106"/>
      <c r="Z220" s="106"/>
      <c r="AA220" s="106"/>
      <c r="AB220" s="277"/>
    </row>
    <row r="221" spans="1:28" x14ac:dyDescent="0.25">
      <c r="A221" s="163">
        <v>154</v>
      </c>
      <c r="B221" s="45"/>
      <c r="C221" s="163">
        <v>150</v>
      </c>
      <c r="D221" s="163">
        <v>155</v>
      </c>
      <c r="E221" s="163">
        <v>150</v>
      </c>
      <c r="F221" s="163">
        <v>133</v>
      </c>
      <c r="G221" s="163">
        <v>123</v>
      </c>
      <c r="H221" s="163">
        <v>114</v>
      </c>
      <c r="I221" s="163">
        <v>108</v>
      </c>
      <c r="J221" s="163">
        <v>105</v>
      </c>
      <c r="K221" s="163">
        <v>107</v>
      </c>
      <c r="L221" s="163">
        <v>113</v>
      </c>
      <c r="M221" s="163">
        <v>117</v>
      </c>
      <c r="N221" s="163">
        <v>132</v>
      </c>
      <c r="P221" s="106"/>
      <c r="Q221" s="106"/>
      <c r="R221" s="106"/>
      <c r="S221" s="106"/>
      <c r="T221" s="106"/>
      <c r="U221" s="106"/>
      <c r="V221" s="106"/>
      <c r="W221" s="106"/>
      <c r="X221" s="106"/>
      <c r="Y221" s="106"/>
      <c r="Z221" s="106"/>
      <c r="AA221" s="106"/>
      <c r="AB221" s="277"/>
    </row>
    <row r="222" spans="1:28" x14ac:dyDescent="0.25">
      <c r="A222" s="163">
        <v>155</v>
      </c>
      <c r="B222" s="45"/>
      <c r="C222" s="163">
        <v>318</v>
      </c>
      <c r="D222" s="163">
        <v>273</v>
      </c>
      <c r="E222" s="163">
        <v>231</v>
      </c>
      <c r="F222" s="163">
        <v>151</v>
      </c>
      <c r="G222" s="163">
        <v>104</v>
      </c>
      <c r="H222" s="163">
        <v>85</v>
      </c>
      <c r="I222" s="163">
        <v>69</v>
      </c>
      <c r="J222" s="163">
        <v>59</v>
      </c>
      <c r="K222" s="163">
        <v>57</v>
      </c>
      <c r="L222" s="163">
        <v>73</v>
      </c>
      <c r="M222" s="163">
        <v>125</v>
      </c>
      <c r="N222" s="163">
        <v>240</v>
      </c>
      <c r="P222" s="106"/>
      <c r="Q222" s="106"/>
      <c r="R222" s="106"/>
      <c r="S222" s="106"/>
      <c r="T222" s="106"/>
      <c r="U222" s="106"/>
      <c r="V222" s="106"/>
      <c r="W222" s="106"/>
      <c r="X222" s="106"/>
      <c r="Y222" s="106"/>
      <c r="Z222" s="106"/>
      <c r="AA222" s="106"/>
      <c r="AB222" s="277"/>
    </row>
    <row r="223" spans="1:28" x14ac:dyDescent="0.25">
      <c r="A223" s="163">
        <v>156</v>
      </c>
      <c r="B223" s="45"/>
      <c r="C223" s="163">
        <v>1423</v>
      </c>
      <c r="D223" s="163">
        <v>1325</v>
      </c>
      <c r="E223" s="163">
        <v>1100</v>
      </c>
      <c r="F223" s="163">
        <v>716</v>
      </c>
      <c r="G223" s="163">
        <v>432</v>
      </c>
      <c r="H223" s="163">
        <v>325</v>
      </c>
      <c r="I223" s="163">
        <v>260</v>
      </c>
      <c r="J223" s="163">
        <v>212</v>
      </c>
      <c r="K223" s="163">
        <v>206</v>
      </c>
      <c r="L223" s="163">
        <v>281</v>
      </c>
      <c r="M223" s="163">
        <v>572</v>
      </c>
      <c r="N223" s="163">
        <v>1073</v>
      </c>
      <c r="P223" s="106"/>
      <c r="Q223" s="106"/>
      <c r="R223" s="106"/>
      <c r="S223" s="106"/>
      <c r="T223" s="106"/>
      <c r="U223" s="106"/>
      <c r="V223" s="106"/>
      <c r="W223" s="106"/>
      <c r="X223" s="106"/>
      <c r="Y223" s="106"/>
      <c r="Z223" s="106"/>
      <c r="AA223" s="106"/>
      <c r="AB223" s="277"/>
    </row>
    <row r="224" spans="1:28" x14ac:dyDescent="0.25">
      <c r="A224" s="163">
        <v>157</v>
      </c>
      <c r="B224" s="45"/>
      <c r="C224" s="163">
        <v>0</v>
      </c>
      <c r="D224" s="163">
        <v>0</v>
      </c>
      <c r="E224" s="163">
        <v>0</v>
      </c>
      <c r="F224" s="163">
        <v>0</v>
      </c>
      <c r="G224" s="163">
        <v>0</v>
      </c>
      <c r="H224" s="163">
        <v>0</v>
      </c>
      <c r="I224" s="163">
        <v>0</v>
      </c>
      <c r="J224" s="163">
        <v>0</v>
      </c>
      <c r="K224" s="163">
        <v>0</v>
      </c>
      <c r="L224" s="163">
        <v>0</v>
      </c>
      <c r="M224" s="163">
        <v>0</v>
      </c>
      <c r="N224" s="163">
        <v>0</v>
      </c>
      <c r="P224" s="106"/>
      <c r="Q224" s="106"/>
      <c r="R224" s="106"/>
      <c r="S224" s="106"/>
      <c r="T224" s="106"/>
      <c r="U224" s="106"/>
      <c r="V224" s="106"/>
      <c r="W224" s="106"/>
      <c r="X224" s="106"/>
      <c r="Y224" s="106"/>
      <c r="Z224" s="106"/>
      <c r="AA224" s="106"/>
      <c r="AB224" s="277"/>
    </row>
    <row r="225" spans="1:28" x14ac:dyDescent="0.25">
      <c r="A225" s="163">
        <v>158</v>
      </c>
      <c r="B225" s="45"/>
      <c r="C225" s="163">
        <v>78</v>
      </c>
      <c r="D225" s="163">
        <v>79</v>
      </c>
      <c r="E225" s="163">
        <v>83</v>
      </c>
      <c r="F225" s="163">
        <v>66</v>
      </c>
      <c r="G225" s="163">
        <v>46</v>
      </c>
      <c r="H225" s="163">
        <v>38</v>
      </c>
      <c r="I225" s="163">
        <v>33</v>
      </c>
      <c r="J225" s="163">
        <v>28</v>
      </c>
      <c r="K225" s="163">
        <v>26</v>
      </c>
      <c r="L225" s="163">
        <v>31</v>
      </c>
      <c r="M225" s="163">
        <v>48</v>
      </c>
      <c r="N225" s="163">
        <v>74</v>
      </c>
      <c r="P225" s="106"/>
      <c r="Q225" s="106"/>
      <c r="R225" s="106"/>
      <c r="S225" s="106"/>
      <c r="T225" s="106"/>
      <c r="U225" s="106"/>
      <c r="V225" s="106"/>
      <c r="W225" s="106"/>
      <c r="X225" s="106"/>
      <c r="Y225" s="106"/>
      <c r="Z225" s="106"/>
      <c r="AA225" s="106"/>
      <c r="AB225" s="277"/>
    </row>
    <row r="226" spans="1:28" x14ac:dyDescent="0.25">
      <c r="A226" s="163">
        <v>159</v>
      </c>
      <c r="B226" s="45"/>
      <c r="C226" s="163">
        <v>0</v>
      </c>
      <c r="D226" s="163">
        <v>0</v>
      </c>
      <c r="E226" s="163">
        <v>0</v>
      </c>
      <c r="F226" s="163">
        <v>0</v>
      </c>
      <c r="G226" s="163">
        <v>0</v>
      </c>
      <c r="H226" s="163">
        <v>0</v>
      </c>
      <c r="I226" s="163">
        <v>0</v>
      </c>
      <c r="J226" s="163">
        <v>0</v>
      </c>
      <c r="K226" s="163">
        <v>0</v>
      </c>
      <c r="L226" s="163">
        <v>0</v>
      </c>
      <c r="M226" s="163">
        <v>0</v>
      </c>
      <c r="N226" s="163">
        <v>0</v>
      </c>
      <c r="P226" s="106"/>
      <c r="Q226" s="106"/>
      <c r="R226" s="106"/>
      <c r="S226" s="106"/>
      <c r="T226" s="106"/>
      <c r="U226" s="106"/>
      <c r="V226" s="106"/>
      <c r="W226" s="106"/>
      <c r="X226" s="106"/>
      <c r="Y226" s="106"/>
      <c r="Z226" s="106"/>
      <c r="AA226" s="106"/>
      <c r="AB226" s="277"/>
    </row>
    <row r="227" spans="1:28" x14ac:dyDescent="0.25">
      <c r="A227" s="163">
        <v>160</v>
      </c>
      <c r="B227" s="45"/>
      <c r="C227" s="163">
        <v>11</v>
      </c>
      <c r="D227" s="163">
        <v>11</v>
      </c>
      <c r="E227" s="163">
        <v>11</v>
      </c>
      <c r="F227" s="163">
        <v>9</v>
      </c>
      <c r="G227" s="163">
        <v>7</v>
      </c>
      <c r="H227" s="163">
        <v>6</v>
      </c>
      <c r="I227" s="163">
        <v>5</v>
      </c>
      <c r="J227" s="163">
        <v>5</v>
      </c>
      <c r="K227" s="163">
        <v>6</v>
      </c>
      <c r="L227" s="163">
        <v>7</v>
      </c>
      <c r="M227" s="163">
        <v>7</v>
      </c>
      <c r="N227" s="163">
        <v>9</v>
      </c>
      <c r="P227" s="106"/>
      <c r="Q227" s="106"/>
      <c r="R227" s="106"/>
      <c r="S227" s="106"/>
      <c r="T227" s="106"/>
      <c r="U227" s="106"/>
      <c r="V227" s="106"/>
      <c r="W227" s="106"/>
      <c r="X227" s="106"/>
      <c r="Y227" s="106"/>
      <c r="Z227" s="106"/>
      <c r="AA227" s="106"/>
      <c r="AB227" s="277"/>
    </row>
    <row r="228" spans="1:28" x14ac:dyDescent="0.25">
      <c r="A228" s="163">
        <v>161</v>
      </c>
      <c r="B228" s="45"/>
      <c r="C228" s="163">
        <v>179</v>
      </c>
      <c r="D228" s="163">
        <v>187</v>
      </c>
      <c r="E228" s="163">
        <v>164</v>
      </c>
      <c r="F228" s="163">
        <v>107</v>
      </c>
      <c r="G228" s="163">
        <v>83</v>
      </c>
      <c r="H228" s="163">
        <v>79</v>
      </c>
      <c r="I228" s="163">
        <v>64</v>
      </c>
      <c r="J228" s="163">
        <v>56</v>
      </c>
      <c r="K228" s="163">
        <v>71</v>
      </c>
      <c r="L228" s="163">
        <v>90</v>
      </c>
      <c r="M228" s="163">
        <v>100</v>
      </c>
      <c r="N228" s="163">
        <v>132</v>
      </c>
      <c r="P228" s="106"/>
      <c r="Q228" s="106"/>
      <c r="R228" s="106"/>
      <c r="S228" s="106"/>
      <c r="T228" s="106"/>
      <c r="U228" s="106"/>
      <c r="V228" s="106"/>
      <c r="W228" s="106"/>
      <c r="X228" s="106"/>
      <c r="Y228" s="106"/>
      <c r="Z228" s="106"/>
      <c r="AA228" s="106"/>
      <c r="AB228" s="277"/>
    </row>
    <row r="229" spans="1:28" x14ac:dyDescent="0.25">
      <c r="A229" s="163">
        <v>162</v>
      </c>
      <c r="B229" s="45"/>
      <c r="C229" s="163">
        <v>0</v>
      </c>
      <c r="D229" s="163">
        <v>0</v>
      </c>
      <c r="E229" s="163">
        <v>0</v>
      </c>
      <c r="F229" s="163">
        <v>0</v>
      </c>
      <c r="G229" s="163">
        <v>0</v>
      </c>
      <c r="H229" s="163">
        <v>0</v>
      </c>
      <c r="I229" s="163">
        <v>0</v>
      </c>
      <c r="J229" s="163">
        <v>0</v>
      </c>
      <c r="K229" s="163">
        <v>0</v>
      </c>
      <c r="L229" s="163">
        <v>0</v>
      </c>
      <c r="M229" s="163">
        <v>0</v>
      </c>
      <c r="N229" s="163">
        <v>0</v>
      </c>
      <c r="P229" s="10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277"/>
    </row>
    <row r="230" spans="1:28" x14ac:dyDescent="0.25">
      <c r="A230" s="163">
        <v>163</v>
      </c>
      <c r="B230" s="45"/>
      <c r="C230" s="163">
        <v>0</v>
      </c>
      <c r="D230" s="163">
        <v>0</v>
      </c>
      <c r="E230" s="163">
        <v>0</v>
      </c>
      <c r="F230" s="163">
        <v>0</v>
      </c>
      <c r="G230" s="163">
        <v>0</v>
      </c>
      <c r="H230" s="163">
        <v>0</v>
      </c>
      <c r="I230" s="163">
        <v>0</v>
      </c>
      <c r="J230" s="163">
        <v>0</v>
      </c>
      <c r="K230" s="163">
        <v>0</v>
      </c>
      <c r="L230" s="163">
        <v>0</v>
      </c>
      <c r="M230" s="163">
        <v>0</v>
      </c>
      <c r="N230" s="163">
        <v>0</v>
      </c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277"/>
    </row>
    <row r="231" spans="1:28" x14ac:dyDescent="0.25">
      <c r="A231" s="163">
        <v>164</v>
      </c>
      <c r="B231" s="45"/>
      <c r="C231" s="163">
        <v>132</v>
      </c>
      <c r="D231" s="163">
        <v>139</v>
      </c>
      <c r="E231" s="163">
        <v>121</v>
      </c>
      <c r="F231" s="163">
        <v>76</v>
      </c>
      <c r="G231" s="163">
        <v>59</v>
      </c>
      <c r="H231" s="163">
        <v>56</v>
      </c>
      <c r="I231" s="163">
        <v>46</v>
      </c>
      <c r="J231" s="163">
        <v>39</v>
      </c>
      <c r="K231" s="163">
        <v>48</v>
      </c>
      <c r="L231" s="163">
        <v>63</v>
      </c>
      <c r="M231" s="163">
        <v>72</v>
      </c>
      <c r="N231" s="163">
        <v>95</v>
      </c>
      <c r="P231" s="106"/>
      <c r="Q231" s="106"/>
      <c r="R231" s="106"/>
      <c r="S231" s="106"/>
      <c r="T231" s="106"/>
      <c r="U231" s="106"/>
      <c r="V231" s="106"/>
      <c r="W231" s="106"/>
      <c r="X231" s="106"/>
      <c r="Y231" s="106"/>
      <c r="Z231" s="106"/>
      <c r="AA231" s="106"/>
      <c r="AB231" s="277"/>
    </row>
    <row r="232" spans="1:28" x14ac:dyDescent="0.25">
      <c r="A232" s="163">
        <v>165</v>
      </c>
      <c r="B232" s="45"/>
      <c r="C232" s="163">
        <v>0</v>
      </c>
      <c r="D232" s="163">
        <v>0</v>
      </c>
      <c r="E232" s="163">
        <v>0</v>
      </c>
      <c r="F232" s="163">
        <v>0</v>
      </c>
      <c r="G232" s="163">
        <v>0</v>
      </c>
      <c r="H232" s="163">
        <v>0</v>
      </c>
      <c r="I232" s="163">
        <v>0</v>
      </c>
      <c r="J232" s="163">
        <v>0</v>
      </c>
      <c r="K232" s="163">
        <v>0</v>
      </c>
      <c r="L232" s="163">
        <v>0</v>
      </c>
      <c r="M232" s="163">
        <v>0</v>
      </c>
      <c r="N232" s="163">
        <v>0</v>
      </c>
      <c r="P232" s="106"/>
      <c r="Q232" s="106"/>
      <c r="R232" s="106"/>
      <c r="S232" s="106"/>
      <c r="T232" s="106"/>
      <c r="U232" s="106"/>
      <c r="V232" s="106"/>
      <c r="W232" s="106"/>
      <c r="X232" s="106"/>
      <c r="Y232" s="106"/>
      <c r="Z232" s="106"/>
      <c r="AA232" s="106"/>
      <c r="AB232" s="277"/>
    </row>
    <row r="233" spans="1:28" x14ac:dyDescent="0.25">
      <c r="A233" s="163">
        <v>166</v>
      </c>
      <c r="B233" s="45"/>
      <c r="C233" s="163">
        <v>0</v>
      </c>
      <c r="D233" s="163">
        <v>0</v>
      </c>
      <c r="E233" s="163">
        <v>0</v>
      </c>
      <c r="F233" s="163">
        <v>0</v>
      </c>
      <c r="G233" s="163">
        <v>0</v>
      </c>
      <c r="H233" s="163">
        <v>0</v>
      </c>
      <c r="I233" s="163">
        <v>0</v>
      </c>
      <c r="J233" s="163">
        <v>0</v>
      </c>
      <c r="K233" s="163">
        <v>0</v>
      </c>
      <c r="L233" s="163">
        <v>0</v>
      </c>
      <c r="M233" s="163">
        <v>0</v>
      </c>
      <c r="N233" s="163">
        <v>0</v>
      </c>
      <c r="P233" s="106"/>
      <c r="Q233" s="106"/>
      <c r="R233" s="106"/>
      <c r="S233" s="106"/>
      <c r="T233" s="106"/>
      <c r="U233" s="106"/>
      <c r="V233" s="106"/>
      <c r="W233" s="106"/>
      <c r="X233" s="106"/>
      <c r="Y233" s="106"/>
      <c r="Z233" s="106"/>
      <c r="AA233" s="106"/>
      <c r="AB233" s="277"/>
    </row>
    <row r="234" spans="1:28" x14ac:dyDescent="0.25">
      <c r="A234" s="163">
        <v>167</v>
      </c>
      <c r="B234" s="45"/>
      <c r="C234" s="163">
        <v>0</v>
      </c>
      <c r="D234" s="163">
        <v>0</v>
      </c>
      <c r="E234" s="163">
        <v>0</v>
      </c>
      <c r="F234" s="163">
        <v>0</v>
      </c>
      <c r="G234" s="163">
        <v>0</v>
      </c>
      <c r="H234" s="163">
        <v>0</v>
      </c>
      <c r="I234" s="163">
        <v>0</v>
      </c>
      <c r="J234" s="163">
        <v>0</v>
      </c>
      <c r="K234" s="163">
        <v>0</v>
      </c>
      <c r="L234" s="163">
        <v>0</v>
      </c>
      <c r="M234" s="163">
        <v>0</v>
      </c>
      <c r="N234" s="163">
        <v>0</v>
      </c>
      <c r="P234" s="106"/>
      <c r="Q234" s="106"/>
      <c r="R234" s="106"/>
      <c r="S234" s="106"/>
      <c r="T234" s="106"/>
      <c r="U234" s="106"/>
      <c r="V234" s="106"/>
      <c r="W234" s="106"/>
      <c r="X234" s="106"/>
      <c r="Y234" s="106"/>
      <c r="Z234" s="106"/>
      <c r="AA234" s="106"/>
      <c r="AB234" s="277"/>
    </row>
    <row r="235" spans="1:28" x14ac:dyDescent="0.25">
      <c r="A235" s="163">
        <v>168</v>
      </c>
      <c r="B235" s="45"/>
      <c r="C235" s="163">
        <v>3115</v>
      </c>
      <c r="D235" s="163">
        <v>3234</v>
      </c>
      <c r="E235" s="163">
        <v>3243</v>
      </c>
      <c r="F235" s="163">
        <v>2583</v>
      </c>
      <c r="G235" s="163">
        <v>1560</v>
      </c>
      <c r="H235" s="163">
        <v>1062</v>
      </c>
      <c r="I235" s="163">
        <v>911</v>
      </c>
      <c r="J235" s="163">
        <v>806</v>
      </c>
      <c r="K235" s="163">
        <v>722</v>
      </c>
      <c r="L235" s="163">
        <v>784</v>
      </c>
      <c r="M235" s="163">
        <v>1294</v>
      </c>
      <c r="N235" s="163">
        <v>2345</v>
      </c>
      <c r="P235" s="106"/>
      <c r="Q235" s="106"/>
      <c r="R235" s="106"/>
      <c r="S235" s="106"/>
      <c r="T235" s="106"/>
      <c r="U235" s="106"/>
      <c r="V235" s="106"/>
      <c r="W235" s="106"/>
      <c r="X235" s="106"/>
      <c r="Y235" s="106"/>
      <c r="Z235" s="106"/>
      <c r="AA235" s="106"/>
      <c r="AB235" s="277"/>
    </row>
    <row r="236" spans="1:28" x14ac:dyDescent="0.25">
      <c r="A236" s="163">
        <v>169</v>
      </c>
      <c r="B236" s="45"/>
      <c r="C236" s="163">
        <v>4465</v>
      </c>
      <c r="D236" s="163">
        <v>4696</v>
      </c>
      <c r="E236" s="163">
        <v>4543</v>
      </c>
      <c r="F236" s="163">
        <v>3568</v>
      </c>
      <c r="G236" s="163">
        <v>2152</v>
      </c>
      <c r="H236" s="163">
        <v>1471</v>
      </c>
      <c r="I236" s="163">
        <v>1229</v>
      </c>
      <c r="J236" s="163">
        <v>1064</v>
      </c>
      <c r="K236" s="163">
        <v>952</v>
      </c>
      <c r="L236" s="163">
        <v>1058</v>
      </c>
      <c r="M236" s="163">
        <v>1774</v>
      </c>
      <c r="N236" s="163">
        <v>3240</v>
      </c>
      <c r="P236" s="106"/>
      <c r="Q236" s="106"/>
      <c r="R236" s="106"/>
      <c r="S236" s="106"/>
      <c r="T236" s="106"/>
      <c r="U236" s="106"/>
      <c r="V236" s="106"/>
      <c r="W236" s="106"/>
      <c r="X236" s="106"/>
      <c r="Y236" s="106"/>
      <c r="Z236" s="106"/>
      <c r="AA236" s="106"/>
      <c r="AB236" s="277"/>
    </row>
    <row r="237" spans="1:28" x14ac:dyDescent="0.25">
      <c r="A237" s="163">
        <v>170</v>
      </c>
      <c r="B237" s="45"/>
      <c r="C237" s="163">
        <v>0</v>
      </c>
      <c r="D237" s="163">
        <v>0</v>
      </c>
      <c r="E237" s="163">
        <v>0</v>
      </c>
      <c r="F237" s="163">
        <v>0</v>
      </c>
      <c r="G237" s="163">
        <v>0</v>
      </c>
      <c r="H237" s="163">
        <v>0</v>
      </c>
      <c r="I237" s="163">
        <v>0</v>
      </c>
      <c r="J237" s="163">
        <v>0</v>
      </c>
      <c r="K237" s="163">
        <v>0</v>
      </c>
      <c r="L237" s="163">
        <v>0</v>
      </c>
      <c r="M237" s="163">
        <v>0</v>
      </c>
      <c r="N237" s="163">
        <v>0</v>
      </c>
      <c r="P237" s="106"/>
      <c r="Q237" s="106"/>
      <c r="R237" s="106"/>
      <c r="S237" s="106"/>
      <c r="T237" s="106"/>
      <c r="U237" s="106"/>
      <c r="V237" s="106"/>
      <c r="W237" s="106"/>
      <c r="X237" s="106"/>
      <c r="Y237" s="106"/>
      <c r="Z237" s="106"/>
      <c r="AA237" s="106"/>
      <c r="AB237" s="277"/>
    </row>
    <row r="238" spans="1:28" x14ac:dyDescent="0.25">
      <c r="A238" s="163">
        <v>171</v>
      </c>
      <c r="B238" s="45"/>
      <c r="C238" s="163">
        <v>101</v>
      </c>
      <c r="D238" s="163">
        <v>132</v>
      </c>
      <c r="E238" s="163">
        <v>204</v>
      </c>
      <c r="F238" s="163">
        <v>179</v>
      </c>
      <c r="G238" s="163">
        <v>59</v>
      </c>
      <c r="H238" s="163">
        <v>16</v>
      </c>
      <c r="I238" s="163">
        <v>10</v>
      </c>
      <c r="J238" s="163">
        <v>13</v>
      </c>
      <c r="K238" s="163">
        <v>20</v>
      </c>
      <c r="L238" s="163">
        <v>21</v>
      </c>
      <c r="M238" s="163">
        <v>35</v>
      </c>
      <c r="N238" s="163">
        <v>78</v>
      </c>
      <c r="P238" s="106"/>
      <c r="Q238" s="106"/>
      <c r="R238" s="106"/>
      <c r="S238" s="106"/>
      <c r="T238" s="106"/>
      <c r="U238" s="106"/>
      <c r="V238" s="106"/>
      <c r="W238" s="106"/>
      <c r="X238" s="106"/>
      <c r="Y238" s="106"/>
      <c r="Z238" s="106"/>
      <c r="AA238" s="106"/>
      <c r="AB238" s="277"/>
    </row>
    <row r="239" spans="1:28" x14ac:dyDescent="0.25">
      <c r="A239" s="163">
        <v>172</v>
      </c>
      <c r="B239" s="45"/>
      <c r="C239" s="163">
        <v>4506</v>
      </c>
      <c r="D239" s="163">
        <v>4811</v>
      </c>
      <c r="E239" s="163">
        <v>4792</v>
      </c>
      <c r="F239" s="163">
        <v>3866</v>
      </c>
      <c r="G239" s="163">
        <v>2321</v>
      </c>
      <c r="H239" s="163">
        <v>1528</v>
      </c>
      <c r="I239" s="163">
        <v>1257</v>
      </c>
      <c r="J239" s="163">
        <v>1096</v>
      </c>
      <c r="K239" s="163">
        <v>980</v>
      </c>
      <c r="L239" s="163">
        <v>1054</v>
      </c>
      <c r="M239" s="163">
        <v>1707</v>
      </c>
      <c r="N239" s="163">
        <v>3186</v>
      </c>
      <c r="P239" s="106"/>
      <c r="Q239" s="106"/>
      <c r="R239" s="106"/>
      <c r="S239" s="106"/>
      <c r="T239" s="106"/>
      <c r="U239" s="106"/>
      <c r="V239" s="106"/>
      <c r="W239" s="106"/>
      <c r="X239" s="106"/>
      <c r="Y239" s="106"/>
      <c r="Z239" s="106"/>
      <c r="AA239" s="106"/>
      <c r="AB239" s="277"/>
    </row>
    <row r="240" spans="1:28" x14ac:dyDescent="0.25">
      <c r="A240" s="163">
        <v>173</v>
      </c>
      <c r="B240" s="45"/>
      <c r="C240" s="163">
        <v>4504</v>
      </c>
      <c r="D240" s="163">
        <v>4827</v>
      </c>
      <c r="E240" s="163">
        <v>4833</v>
      </c>
      <c r="F240" s="163">
        <v>3933</v>
      </c>
      <c r="G240" s="163">
        <v>2370</v>
      </c>
      <c r="H240" s="163">
        <v>1547</v>
      </c>
      <c r="I240" s="163">
        <v>1268</v>
      </c>
      <c r="J240" s="163">
        <v>1107</v>
      </c>
      <c r="K240" s="163">
        <v>991</v>
      </c>
      <c r="L240" s="163">
        <v>1055</v>
      </c>
      <c r="M240" s="163">
        <v>1684</v>
      </c>
      <c r="N240" s="163">
        <v>3163</v>
      </c>
      <c r="P240" s="106"/>
      <c r="Q240" s="106"/>
      <c r="R240" s="106"/>
      <c r="S240" s="106"/>
      <c r="T240" s="106"/>
      <c r="U240" s="106"/>
      <c r="V240" s="106"/>
      <c r="W240" s="106"/>
      <c r="X240" s="106"/>
      <c r="Y240" s="106"/>
      <c r="Z240" s="106"/>
      <c r="AA240" s="106"/>
      <c r="AB240" s="277"/>
    </row>
    <row r="241" spans="1:28" x14ac:dyDescent="0.25">
      <c r="A241" s="163">
        <v>174</v>
      </c>
      <c r="B241" s="45"/>
      <c r="C241" s="163">
        <v>0</v>
      </c>
      <c r="D241" s="163">
        <v>0</v>
      </c>
      <c r="E241" s="163">
        <v>0</v>
      </c>
      <c r="F241" s="163">
        <v>0</v>
      </c>
      <c r="G241" s="163">
        <v>0</v>
      </c>
      <c r="H241" s="163">
        <v>0</v>
      </c>
      <c r="I241" s="163">
        <v>0</v>
      </c>
      <c r="J241" s="163">
        <v>0</v>
      </c>
      <c r="K241" s="163">
        <v>0</v>
      </c>
      <c r="L241" s="163">
        <v>0</v>
      </c>
      <c r="M241" s="163">
        <v>0</v>
      </c>
      <c r="N241" s="163">
        <v>0</v>
      </c>
      <c r="P241" s="106"/>
      <c r="Q241" s="106"/>
      <c r="R241" s="106"/>
      <c r="S241" s="106"/>
      <c r="T241" s="106"/>
      <c r="U241" s="106"/>
      <c r="V241" s="106"/>
      <c r="W241" s="106"/>
      <c r="X241" s="106"/>
      <c r="Y241" s="106"/>
      <c r="Z241" s="106"/>
      <c r="AA241" s="106"/>
      <c r="AB241" s="277"/>
    </row>
    <row r="242" spans="1:28" x14ac:dyDescent="0.25">
      <c r="A242" s="163">
        <v>175</v>
      </c>
      <c r="B242" s="45"/>
      <c r="C242" s="163">
        <v>4504</v>
      </c>
      <c r="D242" s="163">
        <v>4827</v>
      </c>
      <c r="E242" s="163">
        <v>4833</v>
      </c>
      <c r="F242" s="163">
        <v>3933</v>
      </c>
      <c r="G242" s="163">
        <v>2370</v>
      </c>
      <c r="H242" s="163">
        <v>1547</v>
      </c>
      <c r="I242" s="163">
        <v>1268</v>
      </c>
      <c r="J242" s="163">
        <v>1107</v>
      </c>
      <c r="K242" s="163">
        <v>991</v>
      </c>
      <c r="L242" s="163">
        <v>1055</v>
      </c>
      <c r="M242" s="163">
        <v>1684</v>
      </c>
      <c r="N242" s="163">
        <v>3163</v>
      </c>
      <c r="P242" s="106"/>
      <c r="Q242" s="106"/>
      <c r="R242" s="106"/>
      <c r="S242" s="106"/>
      <c r="T242" s="106"/>
      <c r="U242" s="106"/>
      <c r="V242" s="106"/>
      <c r="W242" s="106"/>
      <c r="X242" s="106"/>
      <c r="Y242" s="106"/>
      <c r="Z242" s="106"/>
      <c r="AA242" s="106"/>
      <c r="AB242" s="277"/>
    </row>
    <row r="243" spans="1:28" x14ac:dyDescent="0.25">
      <c r="A243" s="163">
        <v>176</v>
      </c>
      <c r="B243" s="45"/>
      <c r="C243" s="163">
        <v>4504</v>
      </c>
      <c r="D243" s="163">
        <v>4827</v>
      </c>
      <c r="E243" s="163">
        <v>4833</v>
      </c>
      <c r="F243" s="163">
        <v>3933</v>
      </c>
      <c r="G243" s="163">
        <v>2370</v>
      </c>
      <c r="H243" s="163">
        <v>1547</v>
      </c>
      <c r="I243" s="163">
        <v>1268</v>
      </c>
      <c r="J243" s="163">
        <v>1107</v>
      </c>
      <c r="K243" s="163">
        <v>991</v>
      </c>
      <c r="L243" s="163">
        <v>1055</v>
      </c>
      <c r="M243" s="163">
        <v>1684</v>
      </c>
      <c r="N243" s="163">
        <v>3163</v>
      </c>
      <c r="P243" s="106"/>
      <c r="Q243" s="106"/>
      <c r="R243" s="106"/>
      <c r="S243" s="106"/>
      <c r="T243" s="106"/>
      <c r="U243" s="106"/>
      <c r="V243" s="106"/>
      <c r="W243" s="106"/>
      <c r="X243" s="106"/>
      <c r="Y243" s="106"/>
      <c r="Z243" s="106"/>
      <c r="AA243" s="106"/>
      <c r="AB243" s="277"/>
    </row>
    <row r="244" spans="1:28" x14ac:dyDescent="0.25">
      <c r="A244" s="163">
        <v>177</v>
      </c>
      <c r="B244" s="45"/>
      <c r="C244" s="163">
        <v>0</v>
      </c>
      <c r="D244" s="163">
        <v>0</v>
      </c>
      <c r="E244" s="163">
        <v>0</v>
      </c>
      <c r="F244" s="163">
        <v>0</v>
      </c>
      <c r="G244" s="163">
        <v>0</v>
      </c>
      <c r="H244" s="163">
        <v>0</v>
      </c>
      <c r="I244" s="163">
        <v>0</v>
      </c>
      <c r="J244" s="163">
        <v>0</v>
      </c>
      <c r="K244" s="163">
        <v>0</v>
      </c>
      <c r="L244" s="163">
        <v>0</v>
      </c>
      <c r="M244" s="163">
        <v>0</v>
      </c>
      <c r="N244" s="163">
        <v>0</v>
      </c>
      <c r="P244" s="106"/>
      <c r="Q244" s="106"/>
      <c r="R244" s="106"/>
      <c r="S244" s="106"/>
      <c r="T244" s="106"/>
      <c r="U244" s="106"/>
      <c r="V244" s="106"/>
      <c r="W244" s="106"/>
      <c r="X244" s="106"/>
      <c r="Y244" s="106"/>
      <c r="Z244" s="106"/>
      <c r="AA244" s="106"/>
      <c r="AB244" s="277"/>
    </row>
    <row r="245" spans="1:28" x14ac:dyDescent="0.25">
      <c r="A245" s="163">
        <v>178</v>
      </c>
      <c r="B245" s="45"/>
      <c r="C245" s="163">
        <v>4498</v>
      </c>
      <c r="D245" s="163">
        <v>4828</v>
      </c>
      <c r="E245" s="163">
        <v>4834</v>
      </c>
      <c r="F245" s="163">
        <v>3937</v>
      </c>
      <c r="G245" s="163">
        <v>2371</v>
      </c>
      <c r="H245" s="163">
        <v>1548</v>
      </c>
      <c r="I245" s="163">
        <v>1268</v>
      </c>
      <c r="J245" s="163">
        <v>1108</v>
      </c>
      <c r="K245" s="163">
        <v>991</v>
      </c>
      <c r="L245" s="163">
        <v>1054</v>
      </c>
      <c r="M245" s="163">
        <v>1681</v>
      </c>
      <c r="N245" s="163">
        <v>3158</v>
      </c>
      <c r="P245" s="106"/>
      <c r="Q245" s="106"/>
      <c r="R245" s="106"/>
      <c r="S245" s="106"/>
      <c r="T245" s="106"/>
      <c r="U245" s="106"/>
      <c r="V245" s="106"/>
      <c r="W245" s="106"/>
      <c r="X245" s="106"/>
      <c r="Y245" s="106"/>
      <c r="Z245" s="106"/>
      <c r="AA245" s="106"/>
      <c r="AB245" s="277"/>
    </row>
    <row r="246" spans="1:28" x14ac:dyDescent="0.25">
      <c r="A246" s="163">
        <v>179</v>
      </c>
      <c r="B246" s="45"/>
      <c r="C246" s="163">
        <v>0</v>
      </c>
      <c r="D246" s="163">
        <v>0</v>
      </c>
      <c r="E246" s="163">
        <v>0</v>
      </c>
      <c r="F246" s="163">
        <v>0</v>
      </c>
      <c r="G246" s="163">
        <v>0</v>
      </c>
      <c r="H246" s="163">
        <v>0</v>
      </c>
      <c r="I246" s="163">
        <v>0</v>
      </c>
      <c r="J246" s="163">
        <v>0</v>
      </c>
      <c r="K246" s="163">
        <v>0</v>
      </c>
      <c r="L246" s="163">
        <v>0</v>
      </c>
      <c r="M246" s="163">
        <v>0</v>
      </c>
      <c r="N246" s="163">
        <v>0</v>
      </c>
      <c r="P246" s="106"/>
      <c r="Q246" s="106"/>
      <c r="R246" s="106"/>
      <c r="S246" s="106"/>
      <c r="T246" s="106"/>
      <c r="U246" s="106"/>
      <c r="V246" s="106"/>
      <c r="W246" s="106"/>
      <c r="X246" s="106"/>
      <c r="Y246" s="106"/>
      <c r="Z246" s="106"/>
      <c r="AA246" s="106"/>
      <c r="AB246" s="277"/>
    </row>
    <row r="247" spans="1:28" x14ac:dyDescent="0.25">
      <c r="A247" s="163">
        <v>180</v>
      </c>
      <c r="B247" s="45"/>
      <c r="C247" s="163">
        <v>0</v>
      </c>
      <c r="D247" s="163">
        <v>0</v>
      </c>
      <c r="E247" s="163">
        <v>0</v>
      </c>
      <c r="F247" s="163">
        <v>0</v>
      </c>
      <c r="G247" s="163">
        <v>0</v>
      </c>
      <c r="H247" s="163">
        <v>0</v>
      </c>
      <c r="I247" s="163">
        <v>0</v>
      </c>
      <c r="J247" s="163">
        <v>0</v>
      </c>
      <c r="K247" s="163">
        <v>0</v>
      </c>
      <c r="L247" s="163">
        <v>0</v>
      </c>
      <c r="M247" s="163">
        <v>0</v>
      </c>
      <c r="N247" s="163">
        <v>0</v>
      </c>
      <c r="P247" s="106"/>
      <c r="Q247" s="106"/>
      <c r="R247" s="106"/>
      <c r="S247" s="106"/>
      <c r="T247" s="106"/>
      <c r="U247" s="106"/>
      <c r="V247" s="106"/>
      <c r="W247" s="106"/>
      <c r="X247" s="106"/>
      <c r="Y247" s="106"/>
      <c r="Z247" s="106"/>
      <c r="AA247" s="106"/>
      <c r="AB247" s="277"/>
    </row>
    <row r="248" spans="1:28" x14ac:dyDescent="0.25">
      <c r="A248" s="163">
        <v>181</v>
      </c>
      <c r="B248" s="45"/>
      <c r="C248" s="163">
        <v>0</v>
      </c>
      <c r="D248" s="163">
        <v>0</v>
      </c>
      <c r="E248" s="163">
        <v>0</v>
      </c>
      <c r="F248" s="163">
        <v>0</v>
      </c>
      <c r="G248" s="163">
        <v>0</v>
      </c>
      <c r="H248" s="163">
        <v>0</v>
      </c>
      <c r="I248" s="163">
        <v>0</v>
      </c>
      <c r="J248" s="163">
        <v>0</v>
      </c>
      <c r="K248" s="163">
        <v>0</v>
      </c>
      <c r="L248" s="163">
        <v>0</v>
      </c>
      <c r="M248" s="163">
        <v>0</v>
      </c>
      <c r="N248" s="163">
        <v>0</v>
      </c>
      <c r="P248" s="106"/>
      <c r="Q248" s="106"/>
      <c r="R248" s="106"/>
      <c r="S248" s="106"/>
      <c r="T248" s="106"/>
      <c r="U248" s="106"/>
      <c r="V248" s="106"/>
      <c r="W248" s="106"/>
      <c r="X248" s="106"/>
      <c r="Y248" s="106"/>
      <c r="Z248" s="106"/>
      <c r="AA248" s="106"/>
      <c r="AB248" s="277"/>
    </row>
    <row r="249" spans="1:28" x14ac:dyDescent="0.25">
      <c r="A249" s="163">
        <v>182</v>
      </c>
      <c r="B249" s="45"/>
      <c r="C249" s="163">
        <v>0</v>
      </c>
      <c r="D249" s="163">
        <v>0</v>
      </c>
      <c r="E249" s="163">
        <v>0</v>
      </c>
      <c r="F249" s="163">
        <v>0</v>
      </c>
      <c r="G249" s="163">
        <v>0</v>
      </c>
      <c r="H249" s="163">
        <v>0</v>
      </c>
      <c r="I249" s="163">
        <v>0</v>
      </c>
      <c r="J249" s="163">
        <v>0</v>
      </c>
      <c r="K249" s="163">
        <v>0</v>
      </c>
      <c r="L249" s="163">
        <v>0</v>
      </c>
      <c r="M249" s="163">
        <v>0</v>
      </c>
      <c r="N249" s="163">
        <v>0</v>
      </c>
      <c r="P249" s="106"/>
      <c r="Q249" s="106"/>
      <c r="R249" s="106"/>
      <c r="S249" s="106"/>
      <c r="T249" s="106"/>
      <c r="U249" s="106"/>
      <c r="V249" s="106"/>
      <c r="W249" s="106"/>
      <c r="X249" s="106"/>
      <c r="Y249" s="106"/>
      <c r="Z249" s="106"/>
      <c r="AA249" s="106"/>
      <c r="AB249" s="277"/>
    </row>
    <row r="250" spans="1:28" x14ac:dyDescent="0.25">
      <c r="A250" s="163">
        <v>183</v>
      </c>
      <c r="B250" s="45"/>
      <c r="C250" s="163">
        <v>161</v>
      </c>
      <c r="D250" s="163">
        <v>124</v>
      </c>
      <c r="E250" s="163">
        <v>111</v>
      </c>
      <c r="F250" s="163">
        <v>80</v>
      </c>
      <c r="G250" s="163">
        <v>60</v>
      </c>
      <c r="H250" s="163">
        <v>51</v>
      </c>
      <c r="I250" s="163">
        <v>45</v>
      </c>
      <c r="J250" s="163">
        <v>40</v>
      </c>
      <c r="K250" s="163">
        <v>40</v>
      </c>
      <c r="L250" s="163">
        <v>50</v>
      </c>
      <c r="M250" s="163">
        <v>84</v>
      </c>
      <c r="N250" s="163">
        <v>139</v>
      </c>
      <c r="P250" s="106"/>
      <c r="Q250" s="106"/>
      <c r="R250" s="106"/>
      <c r="S250" s="106"/>
      <c r="T250" s="106"/>
      <c r="U250" s="106"/>
      <c r="V250" s="106"/>
      <c r="W250" s="106"/>
      <c r="X250" s="106"/>
      <c r="Y250" s="106"/>
      <c r="Z250" s="106"/>
      <c r="AA250" s="106"/>
      <c r="AB250" s="277"/>
    </row>
    <row r="251" spans="1:28" x14ac:dyDescent="0.25">
      <c r="A251" s="163">
        <v>184</v>
      </c>
      <c r="B251" s="45"/>
      <c r="C251" s="163">
        <v>0</v>
      </c>
      <c r="D251" s="163">
        <v>0</v>
      </c>
      <c r="E251" s="163">
        <v>0</v>
      </c>
      <c r="F251" s="163">
        <v>0</v>
      </c>
      <c r="G251" s="163">
        <v>0</v>
      </c>
      <c r="H251" s="163">
        <v>0</v>
      </c>
      <c r="I251" s="163">
        <v>0</v>
      </c>
      <c r="J251" s="163">
        <v>0</v>
      </c>
      <c r="K251" s="163">
        <v>0</v>
      </c>
      <c r="L251" s="163">
        <v>0</v>
      </c>
      <c r="M251" s="163">
        <v>0</v>
      </c>
      <c r="N251" s="163">
        <v>0</v>
      </c>
      <c r="P251" s="106"/>
      <c r="Q251" s="106"/>
      <c r="R251" s="106"/>
      <c r="S251" s="106"/>
      <c r="T251" s="106"/>
      <c r="U251" s="106"/>
      <c r="V251" s="106"/>
      <c r="W251" s="106"/>
      <c r="X251" s="106"/>
      <c r="Y251" s="106"/>
      <c r="Z251" s="106"/>
      <c r="AA251" s="106"/>
      <c r="AB251" s="277"/>
    </row>
    <row r="252" spans="1:28" x14ac:dyDescent="0.25">
      <c r="A252" s="163">
        <v>185</v>
      </c>
      <c r="B252" s="45"/>
      <c r="C252" s="163">
        <v>0</v>
      </c>
      <c r="D252" s="163">
        <v>0</v>
      </c>
      <c r="E252" s="163">
        <v>0</v>
      </c>
      <c r="F252" s="163">
        <v>0</v>
      </c>
      <c r="G252" s="163">
        <v>0</v>
      </c>
      <c r="H252" s="163">
        <v>0</v>
      </c>
      <c r="I252" s="163">
        <v>0</v>
      </c>
      <c r="J252" s="163">
        <v>0</v>
      </c>
      <c r="K252" s="163">
        <v>0</v>
      </c>
      <c r="L252" s="163">
        <v>0</v>
      </c>
      <c r="M252" s="163">
        <v>0</v>
      </c>
      <c r="N252" s="163">
        <v>0</v>
      </c>
      <c r="P252" s="106"/>
      <c r="Q252" s="106"/>
      <c r="R252" s="106"/>
      <c r="S252" s="106"/>
      <c r="T252" s="106"/>
      <c r="U252" s="106"/>
      <c r="V252" s="106"/>
      <c r="W252" s="106"/>
      <c r="X252" s="106"/>
      <c r="Y252" s="106"/>
      <c r="Z252" s="106"/>
      <c r="AA252" s="106"/>
      <c r="AB252" s="277"/>
    </row>
    <row r="253" spans="1:28" x14ac:dyDescent="0.25">
      <c r="A253" s="163">
        <v>186</v>
      </c>
      <c r="B253" s="45"/>
      <c r="C253" s="163">
        <v>0</v>
      </c>
      <c r="D253" s="163">
        <v>0</v>
      </c>
      <c r="E253" s="163">
        <v>0</v>
      </c>
      <c r="F253" s="163">
        <v>0</v>
      </c>
      <c r="G253" s="163">
        <v>0</v>
      </c>
      <c r="H253" s="163">
        <v>0</v>
      </c>
      <c r="I253" s="163">
        <v>0</v>
      </c>
      <c r="J253" s="163">
        <v>0</v>
      </c>
      <c r="K253" s="163">
        <v>0</v>
      </c>
      <c r="L253" s="163">
        <v>0</v>
      </c>
      <c r="M253" s="163">
        <v>0</v>
      </c>
      <c r="N253" s="163">
        <v>0</v>
      </c>
      <c r="P253" s="106"/>
      <c r="Q253" s="106"/>
      <c r="R253" s="106"/>
      <c r="S253" s="106"/>
      <c r="T253" s="106"/>
      <c r="U253" s="106"/>
      <c r="V253" s="106"/>
      <c r="W253" s="106"/>
      <c r="X253" s="106"/>
      <c r="Y253" s="106"/>
      <c r="Z253" s="106"/>
      <c r="AA253" s="106"/>
      <c r="AB253" s="277"/>
    </row>
    <row r="254" spans="1:28" x14ac:dyDescent="0.25">
      <c r="A254" s="163">
        <v>187</v>
      </c>
      <c r="B254" s="45"/>
      <c r="C254" s="163">
        <v>122</v>
      </c>
      <c r="D254" s="163">
        <v>123</v>
      </c>
      <c r="E254" s="163">
        <v>122</v>
      </c>
      <c r="F254" s="163">
        <v>101</v>
      </c>
      <c r="G254" s="163">
        <v>87</v>
      </c>
      <c r="H254" s="163">
        <v>77</v>
      </c>
      <c r="I254" s="163">
        <v>68</v>
      </c>
      <c r="J254" s="163">
        <v>62</v>
      </c>
      <c r="K254" s="163">
        <v>61</v>
      </c>
      <c r="L254" s="163">
        <v>68</v>
      </c>
      <c r="M254" s="163">
        <v>86</v>
      </c>
      <c r="N254" s="163">
        <v>112</v>
      </c>
      <c r="P254" s="106"/>
      <c r="Q254" s="106"/>
      <c r="R254" s="106"/>
      <c r="S254" s="106"/>
      <c r="T254" s="106"/>
      <c r="U254" s="106"/>
      <c r="V254" s="106"/>
      <c r="W254" s="106"/>
      <c r="X254" s="106"/>
      <c r="Y254" s="106"/>
      <c r="Z254" s="106"/>
      <c r="AA254" s="106"/>
      <c r="AB254" s="277"/>
    </row>
    <row r="255" spans="1:28" x14ac:dyDescent="0.25">
      <c r="A255" s="163">
        <v>188</v>
      </c>
      <c r="B255" s="45"/>
      <c r="C255" s="163">
        <v>777</v>
      </c>
      <c r="D255" s="163">
        <v>581</v>
      </c>
      <c r="E255" s="163">
        <v>474</v>
      </c>
      <c r="F255" s="163">
        <v>322</v>
      </c>
      <c r="G255" s="163">
        <v>195</v>
      </c>
      <c r="H255" s="163">
        <v>154</v>
      </c>
      <c r="I255" s="163">
        <v>130</v>
      </c>
      <c r="J255" s="163">
        <v>110</v>
      </c>
      <c r="K255" s="163">
        <v>100</v>
      </c>
      <c r="L255" s="163">
        <v>159</v>
      </c>
      <c r="M255" s="163">
        <v>448</v>
      </c>
      <c r="N255" s="163">
        <v>857</v>
      </c>
      <c r="P255" s="106"/>
      <c r="Q255" s="106"/>
      <c r="R255" s="106"/>
      <c r="S255" s="106"/>
      <c r="T255" s="106"/>
      <c r="U255" s="106"/>
      <c r="V255" s="106"/>
      <c r="W255" s="106"/>
      <c r="X255" s="106"/>
      <c r="Y255" s="106"/>
      <c r="Z255" s="106"/>
      <c r="AA255" s="106"/>
      <c r="AB255" s="277"/>
    </row>
    <row r="256" spans="1:28" x14ac:dyDescent="0.25">
      <c r="A256" s="163">
        <v>189</v>
      </c>
      <c r="B256" s="45"/>
      <c r="C256" s="16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P256" s="106"/>
      <c r="Q256" s="106"/>
      <c r="R256" s="106"/>
      <c r="S256" s="106"/>
      <c r="T256" s="106"/>
      <c r="U256" s="106"/>
      <c r="V256" s="106"/>
      <c r="W256" s="106"/>
      <c r="X256" s="106"/>
      <c r="Y256" s="106"/>
      <c r="Z256" s="106"/>
      <c r="AA256" s="106"/>
      <c r="AB256" s="277"/>
    </row>
    <row r="257" spans="1:28" x14ac:dyDescent="0.25">
      <c r="A257" s="163">
        <v>190</v>
      </c>
      <c r="B257" s="45"/>
      <c r="C257" s="163">
        <v>638</v>
      </c>
      <c r="D257" s="163">
        <v>709</v>
      </c>
      <c r="E257" s="163">
        <v>757</v>
      </c>
      <c r="F257" s="163">
        <v>667</v>
      </c>
      <c r="G257" s="163">
        <v>430</v>
      </c>
      <c r="H257" s="163">
        <v>301</v>
      </c>
      <c r="I257" s="163">
        <v>259</v>
      </c>
      <c r="J257" s="163">
        <v>237</v>
      </c>
      <c r="K257" s="163">
        <v>231</v>
      </c>
      <c r="L257" s="163">
        <v>279</v>
      </c>
      <c r="M257" s="163">
        <v>390</v>
      </c>
      <c r="N257" s="163">
        <v>521</v>
      </c>
      <c r="P257" s="106"/>
      <c r="Q257" s="106"/>
      <c r="R257" s="106"/>
      <c r="S257" s="106"/>
      <c r="T257" s="106"/>
      <c r="U257" s="106"/>
      <c r="V257" s="106"/>
      <c r="W257" s="106"/>
      <c r="X257" s="106"/>
      <c r="Y257" s="106"/>
      <c r="Z257" s="106"/>
      <c r="AA257" s="106"/>
      <c r="AB257" s="277"/>
    </row>
    <row r="258" spans="1:28" x14ac:dyDescent="0.25">
      <c r="A258" s="163">
        <v>191</v>
      </c>
      <c r="B258" s="45"/>
      <c r="C258" s="163">
        <v>1538</v>
      </c>
      <c r="D258" s="163">
        <v>1749</v>
      </c>
      <c r="E258" s="163">
        <v>1627</v>
      </c>
      <c r="F258" s="163">
        <v>1155</v>
      </c>
      <c r="G258" s="163">
        <v>614</v>
      </c>
      <c r="H258" s="163">
        <v>424</v>
      </c>
      <c r="I258" s="163">
        <v>320</v>
      </c>
      <c r="J258" s="163">
        <v>249</v>
      </c>
      <c r="K258" s="163">
        <v>234</v>
      </c>
      <c r="L258" s="163">
        <v>340</v>
      </c>
      <c r="M258" s="163">
        <v>620</v>
      </c>
      <c r="N258" s="163">
        <v>1151</v>
      </c>
      <c r="P258" s="106"/>
      <c r="Q258" s="106"/>
      <c r="R258" s="106"/>
      <c r="S258" s="106"/>
      <c r="T258" s="106"/>
      <c r="U258" s="106"/>
      <c r="V258" s="106"/>
      <c r="W258" s="106"/>
      <c r="X258" s="106"/>
      <c r="Y258" s="106"/>
      <c r="Z258" s="106"/>
      <c r="AA258" s="106"/>
      <c r="AB258" s="277"/>
    </row>
    <row r="259" spans="1:28" x14ac:dyDescent="0.25">
      <c r="A259" s="163">
        <v>192</v>
      </c>
      <c r="B259" s="45"/>
      <c r="C259" s="163">
        <v>0</v>
      </c>
      <c r="D259" s="163">
        <v>0</v>
      </c>
      <c r="E259" s="163">
        <v>0</v>
      </c>
      <c r="F259" s="163">
        <v>0</v>
      </c>
      <c r="G259" s="163">
        <v>0</v>
      </c>
      <c r="H259" s="163">
        <v>0</v>
      </c>
      <c r="I259" s="163">
        <v>0</v>
      </c>
      <c r="J259" s="163">
        <v>0</v>
      </c>
      <c r="K259" s="163">
        <v>0</v>
      </c>
      <c r="L259" s="163">
        <v>0</v>
      </c>
      <c r="M259" s="163">
        <v>0</v>
      </c>
      <c r="N259" s="163">
        <v>0</v>
      </c>
      <c r="P259" s="106"/>
      <c r="Q259" s="106"/>
      <c r="R259" s="106"/>
      <c r="S259" s="106"/>
      <c r="T259" s="106"/>
      <c r="U259" s="106"/>
      <c r="V259" s="106"/>
      <c r="W259" s="106"/>
      <c r="X259" s="106"/>
      <c r="Y259" s="106"/>
      <c r="Z259" s="106"/>
      <c r="AA259" s="106"/>
      <c r="AB259" s="277"/>
    </row>
    <row r="260" spans="1:28" x14ac:dyDescent="0.25">
      <c r="A260" s="163">
        <v>193</v>
      </c>
      <c r="B260" s="45"/>
      <c r="C260" s="163">
        <v>0</v>
      </c>
      <c r="D260" s="163">
        <v>0</v>
      </c>
      <c r="E260" s="163">
        <v>0</v>
      </c>
      <c r="F260" s="163">
        <v>0</v>
      </c>
      <c r="G260" s="163">
        <v>0</v>
      </c>
      <c r="H260" s="163">
        <v>0</v>
      </c>
      <c r="I260" s="163">
        <v>0</v>
      </c>
      <c r="J260" s="163">
        <v>0</v>
      </c>
      <c r="K260" s="163">
        <v>0</v>
      </c>
      <c r="L260" s="163">
        <v>0</v>
      </c>
      <c r="M260" s="163">
        <v>0</v>
      </c>
      <c r="N260" s="163">
        <v>0</v>
      </c>
      <c r="P260" s="106"/>
      <c r="Q260" s="106"/>
      <c r="R260" s="106"/>
      <c r="S260" s="106"/>
      <c r="T260" s="106"/>
      <c r="U260" s="106"/>
      <c r="V260" s="106"/>
      <c r="W260" s="106"/>
      <c r="X260" s="106"/>
      <c r="Y260" s="106"/>
      <c r="Z260" s="106"/>
      <c r="AA260" s="106"/>
      <c r="AB260" s="277"/>
    </row>
    <row r="261" spans="1:28" x14ac:dyDescent="0.25">
      <c r="A261" s="163">
        <v>194</v>
      </c>
      <c r="B261" s="45"/>
      <c r="C261" s="163">
        <v>0</v>
      </c>
      <c r="D261" s="163">
        <v>0</v>
      </c>
      <c r="E261" s="163">
        <v>0</v>
      </c>
      <c r="F261" s="163">
        <v>0</v>
      </c>
      <c r="G261" s="163">
        <v>0</v>
      </c>
      <c r="H261" s="163">
        <v>0</v>
      </c>
      <c r="I261" s="163">
        <v>0</v>
      </c>
      <c r="J261" s="163">
        <v>0</v>
      </c>
      <c r="K261" s="163">
        <v>0</v>
      </c>
      <c r="L261" s="163">
        <v>0</v>
      </c>
      <c r="M261" s="163">
        <v>0</v>
      </c>
      <c r="N261" s="163">
        <v>0</v>
      </c>
      <c r="P261" s="106"/>
      <c r="Q261" s="106"/>
      <c r="R261" s="106"/>
      <c r="S261" s="106"/>
      <c r="T261" s="106"/>
      <c r="U261" s="106"/>
      <c r="V261" s="106"/>
      <c r="W261" s="106"/>
      <c r="X261" s="106"/>
      <c r="Y261" s="106"/>
      <c r="Z261" s="106"/>
      <c r="AA261" s="106"/>
      <c r="AB261" s="277"/>
    </row>
    <row r="262" spans="1:28" x14ac:dyDescent="0.25">
      <c r="A262" s="163">
        <v>195</v>
      </c>
      <c r="B262" s="45"/>
      <c r="C262" s="163">
        <v>0</v>
      </c>
      <c r="D262" s="163">
        <v>0</v>
      </c>
      <c r="E262" s="163">
        <v>0</v>
      </c>
      <c r="F262" s="163">
        <v>0</v>
      </c>
      <c r="G262" s="163">
        <v>0</v>
      </c>
      <c r="H262" s="163">
        <v>0</v>
      </c>
      <c r="I262" s="163">
        <v>0</v>
      </c>
      <c r="J262" s="163">
        <v>0</v>
      </c>
      <c r="K262" s="163">
        <v>0</v>
      </c>
      <c r="L262" s="163">
        <v>0</v>
      </c>
      <c r="M262" s="163">
        <v>0</v>
      </c>
      <c r="N262" s="163">
        <v>0</v>
      </c>
      <c r="P262" s="106"/>
      <c r="Q262" s="106"/>
      <c r="R262" s="106"/>
      <c r="S262" s="106"/>
      <c r="T262" s="106"/>
      <c r="U262" s="106"/>
      <c r="V262" s="106"/>
      <c r="W262" s="106"/>
      <c r="X262" s="106"/>
      <c r="Y262" s="106"/>
      <c r="Z262" s="106"/>
      <c r="AA262" s="106"/>
      <c r="AB262" s="277"/>
    </row>
    <row r="263" spans="1:28" x14ac:dyDescent="0.25">
      <c r="A263" s="163">
        <v>196</v>
      </c>
      <c r="B263" s="45"/>
      <c r="C263" s="163">
        <v>61</v>
      </c>
      <c r="D263" s="163">
        <v>47</v>
      </c>
      <c r="E263" s="163">
        <v>45</v>
      </c>
      <c r="F263" s="163">
        <v>37</v>
      </c>
      <c r="G263" s="163">
        <v>26</v>
      </c>
      <c r="H263" s="163">
        <v>20</v>
      </c>
      <c r="I263" s="163">
        <v>17</v>
      </c>
      <c r="J263" s="163">
        <v>15</v>
      </c>
      <c r="K263" s="163">
        <v>14</v>
      </c>
      <c r="L263" s="163">
        <v>19</v>
      </c>
      <c r="M263" s="163">
        <v>38</v>
      </c>
      <c r="N263" s="163">
        <v>58</v>
      </c>
      <c r="P263" s="106"/>
      <c r="Q263" s="106"/>
      <c r="R263" s="106"/>
      <c r="S263" s="106"/>
      <c r="T263" s="106"/>
      <c r="U263" s="106"/>
      <c r="V263" s="106"/>
      <c r="W263" s="106"/>
      <c r="X263" s="106"/>
      <c r="Y263" s="106"/>
      <c r="Z263" s="106"/>
      <c r="AA263" s="106"/>
      <c r="AB263" s="277"/>
    </row>
    <row r="264" spans="1:28" x14ac:dyDescent="0.25">
      <c r="A264" s="163">
        <v>197</v>
      </c>
      <c r="B264" s="45"/>
      <c r="C264" s="163">
        <v>62</v>
      </c>
      <c r="D264" s="163">
        <v>62</v>
      </c>
      <c r="E264" s="163">
        <v>56</v>
      </c>
      <c r="F264" s="163">
        <v>41</v>
      </c>
      <c r="G264" s="163">
        <v>32</v>
      </c>
      <c r="H264" s="163">
        <v>27</v>
      </c>
      <c r="I264" s="163">
        <v>24</v>
      </c>
      <c r="J264" s="163">
        <v>21</v>
      </c>
      <c r="K264" s="163">
        <v>21</v>
      </c>
      <c r="L264" s="163">
        <v>24</v>
      </c>
      <c r="M264" s="163">
        <v>34</v>
      </c>
      <c r="N264" s="163">
        <v>48</v>
      </c>
      <c r="P264" s="106"/>
      <c r="Q264" s="106"/>
      <c r="R264" s="106"/>
      <c r="S264" s="106"/>
      <c r="T264" s="106"/>
      <c r="U264" s="106"/>
      <c r="V264" s="106"/>
      <c r="W264" s="106"/>
      <c r="X264" s="106"/>
      <c r="Y264" s="106"/>
      <c r="Z264" s="106"/>
      <c r="AA264" s="106"/>
      <c r="AB264" s="277"/>
    </row>
    <row r="265" spans="1:28" x14ac:dyDescent="0.25">
      <c r="A265" s="163">
        <v>198</v>
      </c>
      <c r="B265" s="45"/>
      <c r="C265" s="163">
        <v>125</v>
      </c>
      <c r="D265" s="163">
        <v>121</v>
      </c>
      <c r="E265" s="163">
        <v>110</v>
      </c>
      <c r="F265" s="163">
        <v>81</v>
      </c>
      <c r="G265" s="163">
        <v>63</v>
      </c>
      <c r="H265" s="163">
        <v>55</v>
      </c>
      <c r="I265" s="163">
        <v>47</v>
      </c>
      <c r="J265" s="163">
        <v>42</v>
      </c>
      <c r="K265" s="163">
        <v>43</v>
      </c>
      <c r="L265" s="163">
        <v>49</v>
      </c>
      <c r="M265" s="163">
        <v>68</v>
      </c>
      <c r="N265" s="163">
        <v>100</v>
      </c>
      <c r="P265" s="106"/>
      <c r="Q265" s="106"/>
      <c r="R265" s="106"/>
      <c r="S265" s="106"/>
      <c r="T265" s="106"/>
      <c r="U265" s="106"/>
      <c r="V265" s="106"/>
      <c r="W265" s="106"/>
      <c r="X265" s="106"/>
      <c r="Y265" s="106"/>
      <c r="Z265" s="106"/>
      <c r="AA265" s="106"/>
      <c r="AB265" s="277"/>
    </row>
    <row r="266" spans="1:28" x14ac:dyDescent="0.25">
      <c r="A266" s="163">
        <v>199</v>
      </c>
      <c r="B266" s="45"/>
      <c r="C266" s="163">
        <v>1108</v>
      </c>
      <c r="D266" s="163">
        <v>1113</v>
      </c>
      <c r="E266" s="163">
        <v>1042</v>
      </c>
      <c r="F266" s="163">
        <v>751</v>
      </c>
      <c r="G266" s="163">
        <v>533</v>
      </c>
      <c r="H266" s="163">
        <v>447</v>
      </c>
      <c r="I266" s="163">
        <v>375</v>
      </c>
      <c r="J266" s="163">
        <v>323</v>
      </c>
      <c r="K266" s="163">
        <v>326</v>
      </c>
      <c r="L266" s="163">
        <v>389</v>
      </c>
      <c r="M266" s="163">
        <v>536</v>
      </c>
      <c r="N266" s="163">
        <v>808</v>
      </c>
      <c r="P266" s="106"/>
      <c r="Q266" s="106"/>
      <c r="R266" s="106"/>
      <c r="S266" s="106"/>
      <c r="T266" s="106"/>
      <c r="U266" s="106"/>
      <c r="V266" s="106"/>
      <c r="W266" s="106"/>
      <c r="X266" s="106"/>
      <c r="Y266" s="106"/>
      <c r="Z266" s="106"/>
      <c r="AA266" s="106"/>
      <c r="AB266" s="277"/>
    </row>
    <row r="267" spans="1:28" x14ac:dyDescent="0.25">
      <c r="A267" s="163">
        <v>200</v>
      </c>
      <c r="B267" s="45"/>
      <c r="C267" s="163">
        <v>0</v>
      </c>
      <c r="D267" s="163">
        <v>0</v>
      </c>
      <c r="E267" s="163">
        <v>0</v>
      </c>
      <c r="F267" s="163">
        <v>0</v>
      </c>
      <c r="G267" s="163">
        <v>0</v>
      </c>
      <c r="H267" s="163">
        <v>0</v>
      </c>
      <c r="I267" s="163">
        <v>0</v>
      </c>
      <c r="J267" s="163">
        <v>0</v>
      </c>
      <c r="K267" s="163">
        <v>0</v>
      </c>
      <c r="L267" s="163">
        <v>0</v>
      </c>
      <c r="M267" s="163">
        <v>0</v>
      </c>
      <c r="N267" s="163">
        <v>0</v>
      </c>
      <c r="P267" s="106"/>
      <c r="Q267" s="106"/>
      <c r="R267" s="106"/>
      <c r="S267" s="106"/>
      <c r="T267" s="106"/>
      <c r="U267" s="106"/>
      <c r="V267" s="106"/>
      <c r="W267" s="106"/>
      <c r="X267" s="106"/>
      <c r="Y267" s="106"/>
      <c r="Z267" s="106"/>
      <c r="AA267" s="106"/>
      <c r="AB267" s="277"/>
    </row>
    <row r="268" spans="1:28" x14ac:dyDescent="0.25">
      <c r="A268" s="163">
        <v>201</v>
      </c>
      <c r="B268" s="45"/>
      <c r="C268" s="163">
        <v>24</v>
      </c>
      <c r="D268" s="163">
        <v>24</v>
      </c>
      <c r="E268" s="163">
        <v>23</v>
      </c>
      <c r="F268" s="163">
        <v>18</v>
      </c>
      <c r="G268" s="163">
        <v>12</v>
      </c>
      <c r="H268" s="163">
        <v>9</v>
      </c>
      <c r="I268" s="163">
        <v>7</v>
      </c>
      <c r="J268" s="163">
        <v>6</v>
      </c>
      <c r="K268" s="163">
        <v>6</v>
      </c>
      <c r="L268" s="163">
        <v>8</v>
      </c>
      <c r="M268" s="163">
        <v>12</v>
      </c>
      <c r="N268" s="163">
        <v>18</v>
      </c>
      <c r="P268" s="106"/>
      <c r="Q268" s="106"/>
      <c r="R268" s="106"/>
      <c r="S268" s="106"/>
      <c r="T268" s="106"/>
      <c r="U268" s="106"/>
      <c r="V268" s="106"/>
      <c r="W268" s="106"/>
      <c r="X268" s="106"/>
      <c r="Y268" s="106"/>
      <c r="Z268" s="106"/>
      <c r="AA268" s="106"/>
      <c r="AB268" s="277"/>
    </row>
    <row r="269" spans="1:28" x14ac:dyDescent="0.25">
      <c r="A269" s="163">
        <v>202</v>
      </c>
      <c r="B269" s="45"/>
      <c r="C269" s="163">
        <v>10</v>
      </c>
      <c r="D269" s="163">
        <v>9</v>
      </c>
      <c r="E269" s="163">
        <v>9</v>
      </c>
      <c r="F269" s="163">
        <v>7</v>
      </c>
      <c r="G269" s="163">
        <v>5</v>
      </c>
      <c r="H269" s="163">
        <v>3</v>
      </c>
      <c r="I269" s="163">
        <v>3</v>
      </c>
      <c r="J269" s="163">
        <v>2</v>
      </c>
      <c r="K269" s="163">
        <v>3</v>
      </c>
      <c r="L269" s="163">
        <v>3</v>
      </c>
      <c r="M269" s="163">
        <v>5</v>
      </c>
      <c r="N269" s="163">
        <v>8</v>
      </c>
      <c r="P269" s="106"/>
      <c r="Q269" s="106"/>
      <c r="R269" s="106"/>
      <c r="S269" s="106"/>
      <c r="T269" s="106"/>
      <c r="U269" s="106"/>
      <c r="V269" s="106"/>
      <c r="W269" s="106"/>
      <c r="X269" s="106"/>
      <c r="Y269" s="106"/>
      <c r="Z269" s="106"/>
      <c r="AA269" s="106"/>
      <c r="AB269" s="277"/>
    </row>
    <row r="270" spans="1:28" x14ac:dyDescent="0.25">
      <c r="A270" s="163">
        <v>203</v>
      </c>
      <c r="B270" s="45"/>
      <c r="C270" s="163">
        <v>40</v>
      </c>
      <c r="D270" s="163">
        <v>41</v>
      </c>
      <c r="E270" s="163">
        <v>38</v>
      </c>
      <c r="F270" s="163">
        <v>30</v>
      </c>
      <c r="G270" s="163">
        <v>20</v>
      </c>
      <c r="H270" s="163">
        <v>15</v>
      </c>
      <c r="I270" s="163">
        <v>12</v>
      </c>
      <c r="J270" s="163">
        <v>10</v>
      </c>
      <c r="K270" s="163">
        <v>11</v>
      </c>
      <c r="L270" s="163">
        <v>13</v>
      </c>
      <c r="M270" s="163">
        <v>20</v>
      </c>
      <c r="N270" s="163">
        <v>30</v>
      </c>
      <c r="P270" s="106"/>
      <c r="Q270" s="106"/>
      <c r="R270" s="106"/>
      <c r="S270" s="106"/>
      <c r="T270" s="106"/>
      <c r="U270" s="106"/>
      <c r="V270" s="106"/>
      <c r="W270" s="106"/>
      <c r="X270" s="106"/>
      <c r="Y270" s="106"/>
      <c r="Z270" s="106"/>
      <c r="AA270" s="106"/>
      <c r="AB270" s="277"/>
    </row>
    <row r="271" spans="1:28" x14ac:dyDescent="0.25">
      <c r="A271" s="163">
        <v>204</v>
      </c>
      <c r="B271" s="45"/>
      <c r="C271" s="163">
        <v>552</v>
      </c>
      <c r="D271" s="163">
        <v>1016</v>
      </c>
      <c r="E271" s="163">
        <v>1526</v>
      </c>
      <c r="F271" s="163">
        <v>1894</v>
      </c>
      <c r="G271" s="163">
        <v>2031</v>
      </c>
      <c r="H271" s="163">
        <v>1592</v>
      </c>
      <c r="I271" s="163">
        <v>1178</v>
      </c>
      <c r="J271" s="163">
        <v>789</v>
      </c>
      <c r="K271" s="163">
        <v>458</v>
      </c>
      <c r="L271" s="163">
        <v>276</v>
      </c>
      <c r="M271" s="163">
        <v>204</v>
      </c>
      <c r="N271" s="163">
        <v>253</v>
      </c>
      <c r="P271" s="106"/>
      <c r="Q271" s="106"/>
      <c r="R271" s="106"/>
      <c r="S271" s="106"/>
      <c r="T271" s="106"/>
      <c r="U271" s="106"/>
      <c r="V271" s="106"/>
      <c r="W271" s="106"/>
      <c r="X271" s="106"/>
      <c r="Y271" s="106"/>
      <c r="Z271" s="106"/>
      <c r="AA271" s="106"/>
      <c r="AB271" s="277"/>
    </row>
    <row r="272" spans="1:28" x14ac:dyDescent="0.25">
      <c r="A272" s="163">
        <v>205</v>
      </c>
      <c r="B272" s="45"/>
      <c r="C272" s="163">
        <v>209</v>
      </c>
      <c r="D272" s="163">
        <v>232</v>
      </c>
      <c r="E272" s="163">
        <v>233</v>
      </c>
      <c r="F272" s="163">
        <v>185</v>
      </c>
      <c r="G272" s="163">
        <v>115</v>
      </c>
      <c r="H272" s="163">
        <v>84</v>
      </c>
      <c r="I272" s="163">
        <v>65</v>
      </c>
      <c r="J272" s="163">
        <v>52</v>
      </c>
      <c r="K272" s="163">
        <v>45</v>
      </c>
      <c r="L272" s="163">
        <v>58</v>
      </c>
      <c r="M272" s="163">
        <v>97</v>
      </c>
      <c r="N272" s="163">
        <v>156</v>
      </c>
      <c r="P272" s="106"/>
      <c r="Q272" s="106"/>
      <c r="R272" s="106"/>
      <c r="S272" s="106"/>
      <c r="T272" s="106"/>
      <c r="U272" s="106"/>
      <c r="V272" s="106"/>
      <c r="W272" s="106"/>
      <c r="X272" s="106"/>
      <c r="Y272" s="106"/>
      <c r="Z272" s="106"/>
      <c r="AA272" s="106"/>
      <c r="AB272" s="277"/>
    </row>
    <row r="273" spans="1:28" x14ac:dyDescent="0.25">
      <c r="A273" s="163">
        <v>206</v>
      </c>
      <c r="B273" s="45"/>
      <c r="C273" s="163">
        <v>582</v>
      </c>
      <c r="D273" s="163">
        <v>592</v>
      </c>
      <c r="E273" s="163">
        <v>557</v>
      </c>
      <c r="F273" s="163">
        <v>419</v>
      </c>
      <c r="G273" s="163">
        <v>288</v>
      </c>
      <c r="H273" s="163">
        <v>226</v>
      </c>
      <c r="I273" s="163">
        <v>186</v>
      </c>
      <c r="J273" s="163">
        <v>154</v>
      </c>
      <c r="K273" s="163">
        <v>141</v>
      </c>
      <c r="L273" s="163">
        <v>171</v>
      </c>
      <c r="M273" s="163">
        <v>254</v>
      </c>
      <c r="N273" s="163">
        <v>419</v>
      </c>
      <c r="P273" s="106"/>
      <c r="Q273" s="106"/>
      <c r="R273" s="106"/>
      <c r="S273" s="106"/>
      <c r="T273" s="106"/>
      <c r="U273" s="106"/>
      <c r="V273" s="106"/>
      <c r="W273" s="106"/>
      <c r="X273" s="106"/>
      <c r="Y273" s="106"/>
      <c r="Z273" s="106"/>
      <c r="AA273" s="106"/>
      <c r="AB273" s="277"/>
    </row>
    <row r="274" spans="1:28" x14ac:dyDescent="0.25">
      <c r="A274" s="163">
        <v>207</v>
      </c>
      <c r="B274" s="45"/>
      <c r="C274" s="163">
        <v>592</v>
      </c>
      <c r="D274" s="163">
        <v>603</v>
      </c>
      <c r="E274" s="163">
        <v>567</v>
      </c>
      <c r="F274" s="163">
        <v>428</v>
      </c>
      <c r="G274" s="163">
        <v>294</v>
      </c>
      <c r="H274" s="163">
        <v>230</v>
      </c>
      <c r="I274" s="163">
        <v>190</v>
      </c>
      <c r="J274" s="163">
        <v>157</v>
      </c>
      <c r="K274" s="163">
        <v>144</v>
      </c>
      <c r="L274" s="163">
        <v>174</v>
      </c>
      <c r="M274" s="163">
        <v>259</v>
      </c>
      <c r="N274" s="163">
        <v>426</v>
      </c>
      <c r="P274" s="106"/>
      <c r="Q274" s="106"/>
      <c r="R274" s="106"/>
      <c r="S274" s="106"/>
      <c r="T274" s="106"/>
      <c r="U274" s="106"/>
      <c r="V274" s="106"/>
      <c r="W274" s="106"/>
      <c r="X274" s="106"/>
      <c r="Y274" s="106"/>
      <c r="Z274" s="106"/>
      <c r="AA274" s="106"/>
      <c r="AB274" s="277"/>
    </row>
    <row r="275" spans="1:28" x14ac:dyDescent="0.25">
      <c r="A275" s="163">
        <v>208</v>
      </c>
      <c r="B275" s="45"/>
      <c r="C275" s="163">
        <v>0</v>
      </c>
      <c r="D275" s="163">
        <v>0</v>
      </c>
      <c r="E275" s="163">
        <v>0</v>
      </c>
      <c r="F275" s="163">
        <v>0</v>
      </c>
      <c r="G275" s="163">
        <v>0</v>
      </c>
      <c r="H275" s="163">
        <v>0</v>
      </c>
      <c r="I275" s="163">
        <v>0</v>
      </c>
      <c r="J275" s="163">
        <v>0</v>
      </c>
      <c r="K275" s="163">
        <v>0</v>
      </c>
      <c r="L275" s="163">
        <v>0</v>
      </c>
      <c r="M275" s="163">
        <v>0</v>
      </c>
      <c r="N275" s="163">
        <v>0</v>
      </c>
      <c r="P275" s="106"/>
      <c r="Q275" s="106"/>
      <c r="R275" s="106"/>
      <c r="S275" s="106"/>
      <c r="T275" s="106"/>
      <c r="U275" s="106"/>
      <c r="V275" s="106"/>
      <c r="W275" s="106"/>
      <c r="X275" s="106"/>
      <c r="Y275" s="106"/>
      <c r="Z275" s="106"/>
      <c r="AA275" s="106"/>
      <c r="AB275" s="277"/>
    </row>
    <row r="276" spans="1:28" x14ac:dyDescent="0.25">
      <c r="A276" s="163">
        <v>209</v>
      </c>
      <c r="B276" s="45"/>
      <c r="C276" s="163">
        <v>722</v>
      </c>
      <c r="D276" s="163">
        <v>800</v>
      </c>
      <c r="E276" s="163">
        <v>807</v>
      </c>
      <c r="F276" s="163">
        <v>626</v>
      </c>
      <c r="G276" s="163">
        <v>394</v>
      </c>
      <c r="H276" s="163">
        <v>291</v>
      </c>
      <c r="I276" s="163">
        <v>229</v>
      </c>
      <c r="J276" s="163">
        <v>180</v>
      </c>
      <c r="K276" s="163">
        <v>155</v>
      </c>
      <c r="L276" s="163">
        <v>194</v>
      </c>
      <c r="M276" s="163">
        <v>328</v>
      </c>
      <c r="N276" s="163">
        <v>536</v>
      </c>
      <c r="P276" s="106"/>
      <c r="Q276" s="106"/>
      <c r="R276" s="106"/>
      <c r="S276" s="106"/>
      <c r="T276" s="106"/>
      <c r="U276" s="106"/>
      <c r="V276" s="106"/>
      <c r="W276" s="106"/>
      <c r="X276" s="106"/>
      <c r="Y276" s="106"/>
      <c r="Z276" s="106"/>
      <c r="AA276" s="106"/>
      <c r="AB276" s="277"/>
    </row>
    <row r="277" spans="1:28" x14ac:dyDescent="0.25">
      <c r="A277" s="163">
        <v>210</v>
      </c>
      <c r="B277" s="45"/>
      <c r="C277" s="163">
        <v>0</v>
      </c>
      <c r="D277" s="163">
        <v>0</v>
      </c>
      <c r="E277" s="163">
        <v>0</v>
      </c>
      <c r="F277" s="163">
        <v>0</v>
      </c>
      <c r="G277" s="163">
        <v>0</v>
      </c>
      <c r="H277" s="163">
        <v>0</v>
      </c>
      <c r="I277" s="163">
        <v>0</v>
      </c>
      <c r="J277" s="163">
        <v>0</v>
      </c>
      <c r="K277" s="163">
        <v>0</v>
      </c>
      <c r="L277" s="163">
        <v>0</v>
      </c>
      <c r="M277" s="163">
        <v>0</v>
      </c>
      <c r="N277" s="163">
        <v>0</v>
      </c>
      <c r="P277" s="106"/>
      <c r="Q277" s="106"/>
      <c r="R277" s="106"/>
      <c r="S277" s="106"/>
      <c r="T277" s="106"/>
      <c r="U277" s="106"/>
      <c r="V277" s="106"/>
      <c r="W277" s="106"/>
      <c r="X277" s="106"/>
      <c r="Y277" s="106"/>
      <c r="Z277" s="106"/>
      <c r="AA277" s="106"/>
      <c r="AB277" s="277"/>
    </row>
    <row r="278" spans="1:28" x14ac:dyDescent="0.25">
      <c r="A278" s="163">
        <v>211</v>
      </c>
      <c r="B278" s="45"/>
      <c r="C278" s="163">
        <v>569</v>
      </c>
      <c r="D278" s="163">
        <v>509</v>
      </c>
      <c r="E278" s="163">
        <v>450</v>
      </c>
      <c r="F278" s="163">
        <v>309</v>
      </c>
      <c r="G278" s="163">
        <v>227</v>
      </c>
      <c r="H278" s="163">
        <v>190</v>
      </c>
      <c r="I278" s="163">
        <v>159</v>
      </c>
      <c r="J278" s="163">
        <v>136</v>
      </c>
      <c r="K278" s="163">
        <v>139</v>
      </c>
      <c r="L278" s="163">
        <v>167</v>
      </c>
      <c r="M278" s="163">
        <v>248</v>
      </c>
      <c r="N278" s="163">
        <v>418</v>
      </c>
      <c r="P278" s="106"/>
      <c r="Q278" s="106"/>
      <c r="R278" s="106"/>
      <c r="S278" s="106"/>
      <c r="T278" s="106"/>
      <c r="U278" s="106"/>
      <c r="V278" s="106"/>
      <c r="W278" s="106"/>
      <c r="X278" s="106"/>
      <c r="Y278" s="106"/>
      <c r="Z278" s="106"/>
      <c r="AA278" s="106"/>
      <c r="AB278" s="277"/>
    </row>
    <row r="279" spans="1:28" x14ac:dyDescent="0.25">
      <c r="A279" s="163">
        <v>212</v>
      </c>
      <c r="B279" s="45"/>
      <c r="C279" s="163">
        <v>0</v>
      </c>
      <c r="D279" s="163">
        <v>0</v>
      </c>
      <c r="E279" s="163">
        <v>0</v>
      </c>
      <c r="F279" s="163">
        <v>0</v>
      </c>
      <c r="G279" s="163">
        <v>0</v>
      </c>
      <c r="H279" s="163">
        <v>0</v>
      </c>
      <c r="I279" s="163">
        <v>0</v>
      </c>
      <c r="J279" s="163">
        <v>0</v>
      </c>
      <c r="K279" s="163">
        <v>0</v>
      </c>
      <c r="L279" s="163">
        <v>0</v>
      </c>
      <c r="M279" s="163">
        <v>0</v>
      </c>
      <c r="N279" s="163">
        <v>0</v>
      </c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  <c r="AA279" s="106"/>
      <c r="AB279" s="277"/>
    </row>
    <row r="280" spans="1:28" x14ac:dyDescent="0.25">
      <c r="A280" s="163">
        <v>213</v>
      </c>
      <c r="B280" s="45"/>
      <c r="C280" s="163">
        <v>0</v>
      </c>
      <c r="D280" s="163">
        <v>0</v>
      </c>
      <c r="E280" s="163">
        <v>0</v>
      </c>
      <c r="F280" s="163">
        <v>0</v>
      </c>
      <c r="G280" s="163">
        <v>0</v>
      </c>
      <c r="H280" s="163">
        <v>0</v>
      </c>
      <c r="I280" s="163">
        <v>0</v>
      </c>
      <c r="J280" s="163">
        <v>0</v>
      </c>
      <c r="K280" s="163">
        <v>0</v>
      </c>
      <c r="L280" s="163">
        <v>0</v>
      </c>
      <c r="M280" s="163">
        <v>0</v>
      </c>
      <c r="N280" s="163">
        <v>0</v>
      </c>
      <c r="P280" s="106"/>
      <c r="Q280" s="106"/>
      <c r="R280" s="106"/>
      <c r="S280" s="106"/>
      <c r="T280" s="106"/>
      <c r="U280" s="106"/>
      <c r="V280" s="106"/>
      <c r="W280" s="106"/>
      <c r="X280" s="106"/>
      <c r="Y280" s="106"/>
      <c r="Z280" s="106"/>
      <c r="AA280" s="106"/>
      <c r="AB280" s="277"/>
    </row>
    <row r="281" spans="1:28" x14ac:dyDescent="0.25">
      <c r="A281" s="163">
        <v>214</v>
      </c>
      <c r="B281" s="45"/>
      <c r="C281" s="163">
        <v>0</v>
      </c>
      <c r="D281" s="163">
        <v>0</v>
      </c>
      <c r="E281" s="163">
        <v>0</v>
      </c>
      <c r="F281" s="163">
        <v>0</v>
      </c>
      <c r="G281" s="163">
        <v>0</v>
      </c>
      <c r="H281" s="163">
        <v>0</v>
      </c>
      <c r="I281" s="163">
        <v>0</v>
      </c>
      <c r="J281" s="163">
        <v>0</v>
      </c>
      <c r="K281" s="163">
        <v>0</v>
      </c>
      <c r="L281" s="163">
        <v>0</v>
      </c>
      <c r="M281" s="163">
        <v>0</v>
      </c>
      <c r="N281" s="163">
        <v>0</v>
      </c>
      <c r="P281" s="106"/>
      <c r="Q281" s="106"/>
      <c r="R281" s="106"/>
      <c r="S281" s="106"/>
      <c r="T281" s="106"/>
      <c r="U281" s="106"/>
      <c r="V281" s="106"/>
      <c r="W281" s="106"/>
      <c r="X281" s="106"/>
      <c r="Y281" s="106"/>
      <c r="Z281" s="106"/>
      <c r="AA281" s="106"/>
      <c r="AB281" s="277"/>
    </row>
    <row r="282" spans="1:28" x14ac:dyDescent="0.25">
      <c r="A282" s="163">
        <v>215</v>
      </c>
      <c r="B282" s="45"/>
      <c r="C282" s="163">
        <v>188</v>
      </c>
      <c r="D282" s="163">
        <v>230</v>
      </c>
      <c r="E282" s="163">
        <v>176</v>
      </c>
      <c r="F282" s="163">
        <v>182</v>
      </c>
      <c r="G282" s="163">
        <v>261</v>
      </c>
      <c r="H282" s="163">
        <v>303</v>
      </c>
      <c r="I282" s="163">
        <v>363</v>
      </c>
      <c r="J282" s="163">
        <v>366</v>
      </c>
      <c r="K282" s="163">
        <v>424</v>
      </c>
      <c r="L282" s="163">
        <v>387</v>
      </c>
      <c r="M282" s="163">
        <v>231</v>
      </c>
      <c r="N282" s="163">
        <v>185</v>
      </c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  <c r="AA282" s="106"/>
      <c r="AB282" s="277"/>
    </row>
    <row r="283" spans="1:28" x14ac:dyDescent="0.25">
      <c r="A283" s="163">
        <v>216</v>
      </c>
      <c r="B283" s="45"/>
      <c r="C283" s="163">
        <v>236</v>
      </c>
      <c r="D283" s="163">
        <v>280</v>
      </c>
      <c r="E283" s="163">
        <v>228</v>
      </c>
      <c r="F283" s="163">
        <v>208</v>
      </c>
      <c r="G283" s="163">
        <v>286</v>
      </c>
      <c r="H283" s="163">
        <v>334</v>
      </c>
      <c r="I283" s="163">
        <v>366</v>
      </c>
      <c r="J283" s="163">
        <v>370</v>
      </c>
      <c r="K283" s="163">
        <v>446</v>
      </c>
      <c r="L283" s="163">
        <v>483</v>
      </c>
      <c r="M283" s="163">
        <v>310</v>
      </c>
      <c r="N283" s="163">
        <v>223</v>
      </c>
      <c r="P283" s="106"/>
      <c r="Q283" s="106"/>
      <c r="R283" s="106"/>
      <c r="S283" s="106"/>
      <c r="T283" s="106"/>
      <c r="U283" s="106"/>
      <c r="V283" s="106"/>
      <c r="W283" s="106"/>
      <c r="X283" s="106"/>
      <c r="Y283" s="106"/>
      <c r="Z283" s="106"/>
      <c r="AA283" s="106"/>
      <c r="AB283" s="277"/>
    </row>
    <row r="284" spans="1:28" x14ac:dyDescent="0.25">
      <c r="A284" s="163">
        <v>217</v>
      </c>
      <c r="B284" s="45"/>
      <c r="C284" s="163">
        <v>515</v>
      </c>
      <c r="D284" s="163">
        <v>622</v>
      </c>
      <c r="E284" s="163">
        <v>493</v>
      </c>
      <c r="F284" s="163">
        <v>489</v>
      </c>
      <c r="G284" s="163">
        <v>695</v>
      </c>
      <c r="H284" s="163">
        <v>812</v>
      </c>
      <c r="I284" s="163">
        <v>926</v>
      </c>
      <c r="J284" s="163">
        <v>927</v>
      </c>
      <c r="K284" s="163">
        <v>1085</v>
      </c>
      <c r="L284" s="163">
        <v>1102</v>
      </c>
      <c r="M284" s="163">
        <v>686</v>
      </c>
      <c r="N284" s="163">
        <v>510</v>
      </c>
      <c r="P284" s="106"/>
      <c r="Q284" s="106"/>
      <c r="R284" s="106"/>
      <c r="S284" s="106"/>
      <c r="T284" s="106"/>
      <c r="U284" s="106"/>
      <c r="V284" s="106"/>
      <c r="W284" s="106"/>
      <c r="X284" s="106"/>
      <c r="Y284" s="106"/>
      <c r="Z284" s="106"/>
      <c r="AA284" s="106"/>
      <c r="AB284" s="277"/>
    </row>
    <row r="285" spans="1:28" x14ac:dyDescent="0.25">
      <c r="A285" s="163">
        <v>218</v>
      </c>
      <c r="B285" s="45"/>
      <c r="C285" s="163">
        <v>0</v>
      </c>
      <c r="D285" s="163">
        <v>0</v>
      </c>
      <c r="E285" s="163">
        <v>0</v>
      </c>
      <c r="F285" s="163">
        <v>0</v>
      </c>
      <c r="G285" s="163">
        <v>0</v>
      </c>
      <c r="H285" s="163">
        <v>0</v>
      </c>
      <c r="I285" s="163">
        <v>0</v>
      </c>
      <c r="J285" s="163">
        <v>0</v>
      </c>
      <c r="K285" s="163">
        <v>0</v>
      </c>
      <c r="L285" s="163">
        <v>0</v>
      </c>
      <c r="M285" s="163">
        <v>0</v>
      </c>
      <c r="N285" s="163">
        <v>0</v>
      </c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  <c r="AA285" s="106"/>
      <c r="AB285" s="277"/>
    </row>
    <row r="286" spans="1:28" x14ac:dyDescent="0.25">
      <c r="A286" s="163">
        <v>219</v>
      </c>
      <c r="B286" s="45"/>
      <c r="C286" s="163">
        <v>0</v>
      </c>
      <c r="D286" s="163">
        <v>0</v>
      </c>
      <c r="E286" s="163">
        <v>0</v>
      </c>
      <c r="F286" s="163">
        <v>0</v>
      </c>
      <c r="G286" s="163">
        <v>0</v>
      </c>
      <c r="H286" s="163">
        <v>0</v>
      </c>
      <c r="I286" s="163">
        <v>0</v>
      </c>
      <c r="J286" s="163">
        <v>0</v>
      </c>
      <c r="K286" s="163">
        <v>0</v>
      </c>
      <c r="L286" s="163">
        <v>0</v>
      </c>
      <c r="M286" s="163">
        <v>0</v>
      </c>
      <c r="N286" s="163">
        <v>0</v>
      </c>
      <c r="P286" s="106"/>
      <c r="Q286" s="106"/>
      <c r="R286" s="106"/>
      <c r="S286" s="106"/>
      <c r="T286" s="106"/>
      <c r="U286" s="106"/>
      <c r="V286" s="106"/>
      <c r="W286" s="106"/>
      <c r="X286" s="106"/>
      <c r="Y286" s="106"/>
      <c r="Z286" s="106"/>
      <c r="AA286" s="106"/>
      <c r="AB286" s="277"/>
    </row>
    <row r="287" spans="1:28" x14ac:dyDescent="0.25">
      <c r="A287" s="163">
        <v>220</v>
      </c>
      <c r="B287" s="45"/>
      <c r="C287" s="163">
        <v>62</v>
      </c>
      <c r="D287" s="163">
        <v>58</v>
      </c>
      <c r="E287" s="163">
        <v>50</v>
      </c>
      <c r="F287" s="163">
        <v>64</v>
      </c>
      <c r="G287" s="163">
        <v>99</v>
      </c>
      <c r="H287" s="163">
        <v>125</v>
      </c>
      <c r="I287" s="163">
        <v>135</v>
      </c>
      <c r="J287" s="163">
        <v>115</v>
      </c>
      <c r="K287" s="163">
        <v>127</v>
      </c>
      <c r="L287" s="163">
        <v>146</v>
      </c>
      <c r="M287" s="163">
        <v>102</v>
      </c>
      <c r="N287" s="163">
        <v>77</v>
      </c>
      <c r="P287" s="106"/>
      <c r="Q287" s="106"/>
      <c r="R287" s="106"/>
      <c r="S287" s="106"/>
      <c r="T287" s="106"/>
      <c r="U287" s="106"/>
      <c r="V287" s="106"/>
      <c r="W287" s="106"/>
      <c r="X287" s="106"/>
      <c r="Y287" s="106"/>
      <c r="Z287" s="106"/>
      <c r="AA287" s="106"/>
      <c r="AB287" s="277"/>
    </row>
    <row r="288" spans="1:28" x14ac:dyDescent="0.25">
      <c r="A288" s="163">
        <v>221</v>
      </c>
      <c r="B288" s="45"/>
      <c r="C288" s="163">
        <v>0</v>
      </c>
      <c r="D288" s="163">
        <v>0</v>
      </c>
      <c r="E288" s="163">
        <v>0</v>
      </c>
      <c r="F288" s="163">
        <v>0</v>
      </c>
      <c r="G288" s="163">
        <v>0</v>
      </c>
      <c r="H288" s="163">
        <v>0</v>
      </c>
      <c r="I288" s="163">
        <v>0</v>
      </c>
      <c r="J288" s="163">
        <v>0</v>
      </c>
      <c r="K288" s="163">
        <v>0</v>
      </c>
      <c r="L288" s="163">
        <v>0</v>
      </c>
      <c r="M288" s="163">
        <v>0</v>
      </c>
      <c r="N288" s="163">
        <v>0</v>
      </c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  <c r="AA288" s="106"/>
      <c r="AB288" s="277"/>
    </row>
    <row r="289" spans="1:28" x14ac:dyDescent="0.25">
      <c r="A289" s="163">
        <v>222</v>
      </c>
      <c r="B289" s="45"/>
      <c r="C289" s="163">
        <v>1192</v>
      </c>
      <c r="D289" s="163">
        <v>1261</v>
      </c>
      <c r="E289" s="163">
        <v>1124</v>
      </c>
      <c r="F289" s="163">
        <v>1017</v>
      </c>
      <c r="G289" s="163">
        <v>1307</v>
      </c>
      <c r="H289" s="163">
        <v>1659</v>
      </c>
      <c r="I289" s="163">
        <v>1501</v>
      </c>
      <c r="J289" s="163">
        <v>1236</v>
      </c>
      <c r="K289" s="163">
        <v>1423</v>
      </c>
      <c r="L289" s="163">
        <v>1951</v>
      </c>
      <c r="M289" s="163">
        <v>1458</v>
      </c>
      <c r="N289" s="163">
        <v>1171</v>
      </c>
      <c r="P289" s="106"/>
      <c r="Q289" s="106"/>
      <c r="R289" s="106"/>
      <c r="S289" s="106"/>
      <c r="T289" s="106"/>
      <c r="U289" s="106"/>
      <c r="V289" s="106"/>
      <c r="W289" s="106"/>
      <c r="X289" s="106"/>
      <c r="Y289" s="106"/>
      <c r="Z289" s="106"/>
      <c r="AA289" s="106"/>
      <c r="AB289" s="277"/>
    </row>
    <row r="290" spans="1:28" x14ac:dyDescent="0.25">
      <c r="A290" s="163">
        <v>223</v>
      </c>
      <c r="B290" s="45"/>
      <c r="C290" s="163">
        <v>0</v>
      </c>
      <c r="D290" s="163">
        <v>0</v>
      </c>
      <c r="E290" s="163">
        <v>0</v>
      </c>
      <c r="F290" s="163">
        <v>0</v>
      </c>
      <c r="G290" s="163">
        <v>0</v>
      </c>
      <c r="H290" s="163">
        <v>0</v>
      </c>
      <c r="I290" s="163">
        <v>0</v>
      </c>
      <c r="J290" s="163">
        <v>0</v>
      </c>
      <c r="K290" s="163">
        <v>0</v>
      </c>
      <c r="L290" s="163">
        <v>0</v>
      </c>
      <c r="M290" s="163">
        <v>0</v>
      </c>
      <c r="N290" s="163">
        <v>0</v>
      </c>
      <c r="P290" s="106"/>
      <c r="Q290" s="106"/>
      <c r="R290" s="106"/>
      <c r="S290" s="106"/>
      <c r="T290" s="106"/>
      <c r="U290" s="106"/>
      <c r="V290" s="106"/>
      <c r="W290" s="106"/>
      <c r="X290" s="106"/>
      <c r="Y290" s="106"/>
      <c r="Z290" s="106"/>
      <c r="AA290" s="106"/>
      <c r="AB290" s="277"/>
    </row>
    <row r="291" spans="1:28" x14ac:dyDescent="0.25">
      <c r="A291" s="163">
        <v>224</v>
      </c>
      <c r="B291" s="45"/>
      <c r="C291" s="163">
        <v>0</v>
      </c>
      <c r="D291" s="163">
        <v>0</v>
      </c>
      <c r="E291" s="163">
        <v>0</v>
      </c>
      <c r="F291" s="163">
        <v>0</v>
      </c>
      <c r="G291" s="163">
        <v>0</v>
      </c>
      <c r="H291" s="163">
        <v>0</v>
      </c>
      <c r="I291" s="163">
        <v>0</v>
      </c>
      <c r="J291" s="163">
        <v>0</v>
      </c>
      <c r="K291" s="163">
        <v>0</v>
      </c>
      <c r="L291" s="163">
        <v>0</v>
      </c>
      <c r="M291" s="163">
        <v>0</v>
      </c>
      <c r="N291" s="163">
        <v>0</v>
      </c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  <c r="AA291" s="106"/>
      <c r="AB291" s="277"/>
    </row>
    <row r="292" spans="1:28" x14ac:dyDescent="0.25">
      <c r="A292" s="163">
        <v>225</v>
      </c>
      <c r="B292" s="45"/>
      <c r="C292" s="163">
        <v>379</v>
      </c>
      <c r="D292" s="163">
        <v>476</v>
      </c>
      <c r="E292" s="163">
        <v>511</v>
      </c>
      <c r="F292" s="163">
        <v>376</v>
      </c>
      <c r="G292" s="163">
        <v>187</v>
      </c>
      <c r="H292" s="163">
        <v>75</v>
      </c>
      <c r="I292" s="163">
        <v>40</v>
      </c>
      <c r="J292" s="163">
        <v>25</v>
      </c>
      <c r="K292" s="163">
        <v>20</v>
      </c>
      <c r="L292" s="163">
        <v>31</v>
      </c>
      <c r="M292" s="163">
        <v>76</v>
      </c>
      <c r="N292" s="163">
        <v>213</v>
      </c>
      <c r="P292" s="106"/>
      <c r="Q292" s="106"/>
      <c r="R292" s="106"/>
      <c r="S292" s="106"/>
      <c r="T292" s="106"/>
      <c r="U292" s="106"/>
      <c r="V292" s="106"/>
      <c r="W292" s="106"/>
      <c r="X292" s="106"/>
      <c r="Y292" s="106"/>
      <c r="Z292" s="106"/>
      <c r="AA292" s="106"/>
      <c r="AB292" s="277"/>
    </row>
    <row r="293" spans="1:28" x14ac:dyDescent="0.25">
      <c r="A293" s="163">
        <v>226</v>
      </c>
      <c r="B293" s="45"/>
      <c r="C293" s="163">
        <v>0</v>
      </c>
      <c r="D293" s="163">
        <v>0</v>
      </c>
      <c r="E293" s="163">
        <v>0</v>
      </c>
      <c r="F293" s="163">
        <v>0</v>
      </c>
      <c r="G293" s="163">
        <v>0</v>
      </c>
      <c r="H293" s="163">
        <v>0</v>
      </c>
      <c r="I293" s="163">
        <v>0</v>
      </c>
      <c r="J293" s="163">
        <v>0</v>
      </c>
      <c r="K293" s="163">
        <v>0</v>
      </c>
      <c r="L293" s="163">
        <v>0</v>
      </c>
      <c r="M293" s="163">
        <v>0</v>
      </c>
      <c r="N293" s="163">
        <v>0</v>
      </c>
      <c r="P293" s="106"/>
      <c r="Q293" s="106"/>
      <c r="R293" s="106"/>
      <c r="S293" s="106"/>
      <c r="T293" s="106"/>
      <c r="U293" s="106"/>
      <c r="V293" s="106"/>
      <c r="W293" s="106"/>
      <c r="X293" s="106"/>
      <c r="Y293" s="106"/>
      <c r="Z293" s="106"/>
      <c r="AA293" s="106"/>
      <c r="AB293" s="277"/>
    </row>
    <row r="294" spans="1:28" x14ac:dyDescent="0.25">
      <c r="A294" s="163">
        <v>227</v>
      </c>
      <c r="B294" s="45"/>
      <c r="C294" s="163">
        <v>1415</v>
      </c>
      <c r="D294" s="163">
        <v>1596</v>
      </c>
      <c r="E294" s="163">
        <v>1621</v>
      </c>
      <c r="F294" s="163">
        <v>1287</v>
      </c>
      <c r="G294" s="163">
        <v>879</v>
      </c>
      <c r="H294" s="163">
        <v>655</v>
      </c>
      <c r="I294" s="163">
        <v>521</v>
      </c>
      <c r="J294" s="163">
        <v>442</v>
      </c>
      <c r="K294" s="163">
        <v>406</v>
      </c>
      <c r="L294" s="163">
        <v>474</v>
      </c>
      <c r="M294" s="163">
        <v>694</v>
      </c>
      <c r="N294" s="163">
        <v>1071</v>
      </c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  <c r="AA294" s="106"/>
      <c r="AB294" s="277"/>
    </row>
    <row r="295" spans="1:28" x14ac:dyDescent="0.25">
      <c r="A295" s="163">
        <v>228</v>
      </c>
      <c r="B295" s="45"/>
      <c r="C295" s="163">
        <v>1546</v>
      </c>
      <c r="D295" s="163">
        <v>1742</v>
      </c>
      <c r="E295" s="163">
        <v>1771</v>
      </c>
      <c r="F295" s="163">
        <v>1406</v>
      </c>
      <c r="G295" s="163">
        <v>961</v>
      </c>
      <c r="H295" s="163">
        <v>716</v>
      </c>
      <c r="I295" s="163">
        <v>570</v>
      </c>
      <c r="J295" s="163">
        <v>482</v>
      </c>
      <c r="K295" s="163">
        <v>444</v>
      </c>
      <c r="L295" s="163">
        <v>519</v>
      </c>
      <c r="M295" s="163">
        <v>758</v>
      </c>
      <c r="N295" s="163">
        <v>1171</v>
      </c>
      <c r="P295" s="106"/>
      <c r="Q295" s="106"/>
      <c r="R295" s="106"/>
      <c r="S295" s="106"/>
      <c r="T295" s="106"/>
      <c r="U295" s="106"/>
      <c r="V295" s="106"/>
      <c r="W295" s="106"/>
      <c r="X295" s="106"/>
      <c r="Y295" s="106"/>
      <c r="Z295" s="106"/>
      <c r="AA295" s="106"/>
      <c r="AB295" s="277"/>
    </row>
    <row r="296" spans="1:28" x14ac:dyDescent="0.25">
      <c r="A296" s="163">
        <v>229</v>
      </c>
      <c r="B296" s="45"/>
      <c r="C296" s="163">
        <v>3639</v>
      </c>
      <c r="D296" s="163">
        <v>4276</v>
      </c>
      <c r="E296" s="163">
        <v>4529</v>
      </c>
      <c r="F296" s="163">
        <v>3651</v>
      </c>
      <c r="G296" s="163">
        <v>2310</v>
      </c>
      <c r="H296" s="163">
        <v>1465</v>
      </c>
      <c r="I296" s="163">
        <v>1034</v>
      </c>
      <c r="J296" s="163">
        <v>794</v>
      </c>
      <c r="K296" s="163">
        <v>690</v>
      </c>
      <c r="L296" s="163">
        <v>871</v>
      </c>
      <c r="M296" s="163">
        <v>1460</v>
      </c>
      <c r="N296" s="163">
        <v>2545</v>
      </c>
      <c r="P296" s="106"/>
      <c r="Q296" s="106"/>
      <c r="R296" s="106"/>
      <c r="S296" s="106"/>
      <c r="T296" s="106"/>
      <c r="U296" s="106"/>
      <c r="V296" s="106"/>
      <c r="W296" s="106"/>
      <c r="X296" s="106"/>
      <c r="Y296" s="106"/>
      <c r="Z296" s="106"/>
      <c r="AA296" s="106"/>
      <c r="AB296" s="277"/>
    </row>
    <row r="297" spans="1:28" x14ac:dyDescent="0.25">
      <c r="A297" s="163">
        <v>230</v>
      </c>
      <c r="B297" s="45"/>
      <c r="C297" s="163">
        <v>3672</v>
      </c>
      <c r="D297" s="163">
        <v>4313</v>
      </c>
      <c r="E297" s="163">
        <v>4569</v>
      </c>
      <c r="F297" s="163">
        <v>3684</v>
      </c>
      <c r="G297" s="163">
        <v>2332</v>
      </c>
      <c r="H297" s="163">
        <v>1479</v>
      </c>
      <c r="I297" s="163">
        <v>1043</v>
      </c>
      <c r="J297" s="163">
        <v>801</v>
      </c>
      <c r="K297" s="163">
        <v>696</v>
      </c>
      <c r="L297" s="163">
        <v>879</v>
      </c>
      <c r="M297" s="163">
        <v>1474</v>
      </c>
      <c r="N297" s="163">
        <v>2567</v>
      </c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  <c r="AA297" s="106"/>
      <c r="AB297" s="277"/>
    </row>
    <row r="298" spans="1:28" x14ac:dyDescent="0.25">
      <c r="A298" s="163">
        <v>231</v>
      </c>
      <c r="B298" s="45"/>
      <c r="C298" s="163">
        <v>0</v>
      </c>
      <c r="D298" s="163">
        <v>0</v>
      </c>
      <c r="E298" s="163">
        <v>0</v>
      </c>
      <c r="F298" s="163">
        <v>0</v>
      </c>
      <c r="G298" s="163">
        <v>0</v>
      </c>
      <c r="H298" s="163">
        <v>0</v>
      </c>
      <c r="I298" s="163">
        <v>0</v>
      </c>
      <c r="J298" s="163">
        <v>0</v>
      </c>
      <c r="K298" s="163">
        <v>0</v>
      </c>
      <c r="L298" s="163">
        <v>0</v>
      </c>
      <c r="M298" s="163">
        <v>0</v>
      </c>
      <c r="N298" s="163">
        <v>0</v>
      </c>
      <c r="P298" s="106"/>
      <c r="Q298" s="106"/>
      <c r="R298" s="106"/>
      <c r="S298" s="106"/>
      <c r="T298" s="106"/>
      <c r="U298" s="106"/>
      <c r="V298" s="106"/>
      <c r="W298" s="106"/>
      <c r="X298" s="106"/>
      <c r="Y298" s="106"/>
      <c r="Z298" s="106"/>
      <c r="AA298" s="106"/>
      <c r="AB298" s="277"/>
    </row>
    <row r="299" spans="1:28" x14ac:dyDescent="0.25">
      <c r="A299" s="163">
        <v>232</v>
      </c>
      <c r="B299" s="45"/>
      <c r="C299" s="163">
        <v>0</v>
      </c>
      <c r="D299" s="163">
        <v>0</v>
      </c>
      <c r="E299" s="163">
        <v>0</v>
      </c>
      <c r="F299" s="163">
        <v>0</v>
      </c>
      <c r="G299" s="163">
        <v>0</v>
      </c>
      <c r="H299" s="163">
        <v>0</v>
      </c>
      <c r="I299" s="163">
        <v>0</v>
      </c>
      <c r="J299" s="163">
        <v>0</v>
      </c>
      <c r="K299" s="163">
        <v>0</v>
      </c>
      <c r="L299" s="163">
        <v>0</v>
      </c>
      <c r="M299" s="163">
        <v>0</v>
      </c>
      <c r="N299" s="163">
        <v>0</v>
      </c>
      <c r="P299" s="106"/>
      <c r="Q299" s="106"/>
      <c r="R299" s="106"/>
      <c r="S299" s="106"/>
      <c r="T299" s="106"/>
      <c r="U299" s="106"/>
      <c r="V299" s="106"/>
      <c r="W299" s="106"/>
      <c r="X299" s="106"/>
      <c r="Y299" s="106"/>
      <c r="Z299" s="106"/>
      <c r="AA299" s="106"/>
      <c r="AB299" s="277"/>
    </row>
    <row r="300" spans="1:28" x14ac:dyDescent="0.25">
      <c r="A300" s="163">
        <v>233</v>
      </c>
      <c r="B300" s="45"/>
      <c r="C300" s="163">
        <v>0</v>
      </c>
      <c r="D300" s="163">
        <v>0</v>
      </c>
      <c r="E300" s="163">
        <v>0</v>
      </c>
      <c r="F300" s="163">
        <v>0</v>
      </c>
      <c r="G300" s="163">
        <v>0</v>
      </c>
      <c r="H300" s="163">
        <v>0</v>
      </c>
      <c r="I300" s="163">
        <v>0</v>
      </c>
      <c r="J300" s="163">
        <v>0</v>
      </c>
      <c r="K300" s="163">
        <v>0</v>
      </c>
      <c r="L300" s="163">
        <v>0</v>
      </c>
      <c r="M300" s="163">
        <v>0</v>
      </c>
      <c r="N300" s="163">
        <v>0</v>
      </c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  <c r="AA300" s="106"/>
      <c r="AB300" s="277"/>
    </row>
    <row r="301" spans="1:28" x14ac:dyDescent="0.25">
      <c r="A301" s="163">
        <v>234</v>
      </c>
      <c r="B301" s="45"/>
      <c r="C301" s="163">
        <v>0</v>
      </c>
      <c r="D301" s="163">
        <v>0</v>
      </c>
      <c r="E301" s="163">
        <v>0</v>
      </c>
      <c r="F301" s="163">
        <v>0</v>
      </c>
      <c r="G301" s="163">
        <v>0</v>
      </c>
      <c r="H301" s="163">
        <v>0</v>
      </c>
      <c r="I301" s="163">
        <v>0</v>
      </c>
      <c r="J301" s="163">
        <v>0</v>
      </c>
      <c r="K301" s="163">
        <v>0</v>
      </c>
      <c r="L301" s="163">
        <v>0</v>
      </c>
      <c r="M301" s="163">
        <v>0</v>
      </c>
      <c r="N301" s="163">
        <v>0</v>
      </c>
      <c r="P301" s="106"/>
      <c r="Q301" s="106"/>
      <c r="R301" s="106"/>
      <c r="S301" s="106"/>
      <c r="T301" s="106"/>
      <c r="U301" s="106"/>
      <c r="V301" s="106"/>
      <c r="W301" s="106"/>
      <c r="X301" s="106"/>
      <c r="Y301" s="106"/>
      <c r="Z301" s="106"/>
      <c r="AA301" s="106"/>
      <c r="AB301" s="277"/>
    </row>
    <row r="302" spans="1:28" x14ac:dyDescent="0.25">
      <c r="A302" s="163">
        <v>235</v>
      </c>
      <c r="B302" s="45"/>
      <c r="C302" s="163">
        <v>0</v>
      </c>
      <c r="D302" s="163">
        <v>0</v>
      </c>
      <c r="E302" s="163">
        <v>0</v>
      </c>
      <c r="F302" s="163">
        <v>0</v>
      </c>
      <c r="G302" s="163">
        <v>0</v>
      </c>
      <c r="H302" s="163">
        <v>0</v>
      </c>
      <c r="I302" s="163">
        <v>0</v>
      </c>
      <c r="J302" s="163">
        <v>0</v>
      </c>
      <c r="K302" s="163">
        <v>0</v>
      </c>
      <c r="L302" s="163">
        <v>0</v>
      </c>
      <c r="M302" s="163">
        <v>0</v>
      </c>
      <c r="N302" s="163">
        <v>0</v>
      </c>
      <c r="P302" s="106"/>
      <c r="Q302" s="106"/>
      <c r="R302" s="106"/>
      <c r="S302" s="106"/>
      <c r="T302" s="106"/>
      <c r="U302" s="106"/>
      <c r="V302" s="106"/>
      <c r="W302" s="106"/>
      <c r="X302" s="106"/>
      <c r="Y302" s="106"/>
      <c r="Z302" s="106"/>
      <c r="AA302" s="106"/>
      <c r="AB302" s="277"/>
    </row>
    <row r="303" spans="1:28" x14ac:dyDescent="0.25">
      <c r="A303" s="163">
        <v>236</v>
      </c>
      <c r="B303" s="45"/>
      <c r="C303" s="163">
        <v>0</v>
      </c>
      <c r="D303" s="163">
        <v>0</v>
      </c>
      <c r="E303" s="163">
        <v>0</v>
      </c>
      <c r="F303" s="163">
        <v>0</v>
      </c>
      <c r="G303" s="163">
        <v>0</v>
      </c>
      <c r="H303" s="163">
        <v>0</v>
      </c>
      <c r="I303" s="163">
        <v>0</v>
      </c>
      <c r="J303" s="163">
        <v>0</v>
      </c>
      <c r="K303" s="163">
        <v>0</v>
      </c>
      <c r="L303" s="163">
        <v>0</v>
      </c>
      <c r="M303" s="163">
        <v>0</v>
      </c>
      <c r="N303" s="163">
        <v>0</v>
      </c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  <c r="AA303" s="106"/>
      <c r="AB303" s="277"/>
    </row>
    <row r="304" spans="1:28" x14ac:dyDescent="0.25">
      <c r="A304" s="163">
        <v>237</v>
      </c>
      <c r="B304" s="45"/>
      <c r="C304" s="163">
        <v>741</v>
      </c>
      <c r="D304" s="163">
        <v>777</v>
      </c>
      <c r="E304" s="163">
        <v>663</v>
      </c>
      <c r="F304" s="163">
        <v>432</v>
      </c>
      <c r="G304" s="163">
        <v>344</v>
      </c>
      <c r="H304" s="163">
        <v>345</v>
      </c>
      <c r="I304" s="163">
        <v>271</v>
      </c>
      <c r="J304" s="163">
        <v>230</v>
      </c>
      <c r="K304" s="163">
        <v>251</v>
      </c>
      <c r="L304" s="163">
        <v>308</v>
      </c>
      <c r="M304" s="163">
        <v>339</v>
      </c>
      <c r="N304" s="163">
        <v>504</v>
      </c>
      <c r="P304" s="106"/>
      <c r="Q304" s="106"/>
      <c r="R304" s="106"/>
      <c r="S304" s="106"/>
      <c r="T304" s="106"/>
      <c r="U304" s="106"/>
      <c r="V304" s="106"/>
      <c r="W304" s="106"/>
      <c r="X304" s="106"/>
      <c r="Y304" s="106"/>
      <c r="Z304" s="106"/>
      <c r="AA304" s="106"/>
      <c r="AB304" s="277"/>
    </row>
    <row r="305" spans="1:28" x14ac:dyDescent="0.25">
      <c r="A305" s="163">
        <v>238</v>
      </c>
      <c r="B305" s="45"/>
      <c r="C305" s="163">
        <v>823</v>
      </c>
      <c r="D305" s="163">
        <v>866</v>
      </c>
      <c r="E305" s="163">
        <v>742</v>
      </c>
      <c r="F305" s="163">
        <v>488</v>
      </c>
      <c r="G305" s="163">
        <v>389</v>
      </c>
      <c r="H305" s="163">
        <v>390</v>
      </c>
      <c r="I305" s="163">
        <v>306</v>
      </c>
      <c r="J305" s="163">
        <v>261</v>
      </c>
      <c r="K305" s="163">
        <v>283</v>
      </c>
      <c r="L305" s="163">
        <v>342</v>
      </c>
      <c r="M305" s="163">
        <v>377</v>
      </c>
      <c r="N305" s="163">
        <v>558</v>
      </c>
      <c r="P305" s="106"/>
      <c r="Q305" s="106"/>
      <c r="R305" s="106"/>
      <c r="S305" s="106"/>
      <c r="T305" s="106"/>
      <c r="U305" s="106"/>
      <c r="V305" s="106"/>
      <c r="W305" s="106"/>
      <c r="X305" s="106"/>
      <c r="Y305" s="106"/>
      <c r="Z305" s="106"/>
      <c r="AA305" s="106"/>
      <c r="AB305" s="277"/>
    </row>
    <row r="306" spans="1:28" x14ac:dyDescent="0.25">
      <c r="A306" s="163">
        <v>239</v>
      </c>
      <c r="B306" s="45"/>
      <c r="C306" s="163">
        <v>970</v>
      </c>
      <c r="D306" s="163">
        <v>1018</v>
      </c>
      <c r="E306" s="163">
        <v>878</v>
      </c>
      <c r="F306" s="163">
        <v>595</v>
      </c>
      <c r="G306" s="163">
        <v>477</v>
      </c>
      <c r="H306" s="163">
        <v>475</v>
      </c>
      <c r="I306" s="163">
        <v>379</v>
      </c>
      <c r="J306" s="163">
        <v>326</v>
      </c>
      <c r="K306" s="163">
        <v>348</v>
      </c>
      <c r="L306" s="163">
        <v>414</v>
      </c>
      <c r="M306" s="163">
        <v>454</v>
      </c>
      <c r="N306" s="163">
        <v>666</v>
      </c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  <c r="AA306" s="106"/>
      <c r="AB306" s="277"/>
    </row>
    <row r="307" spans="1:28" x14ac:dyDescent="0.25">
      <c r="A307" s="163">
        <v>240</v>
      </c>
      <c r="B307" s="45"/>
      <c r="C307" s="163">
        <v>1157</v>
      </c>
      <c r="D307" s="163">
        <v>1217</v>
      </c>
      <c r="E307" s="163">
        <v>1059</v>
      </c>
      <c r="F307" s="163">
        <v>714</v>
      </c>
      <c r="G307" s="163">
        <v>574</v>
      </c>
      <c r="H307" s="163">
        <v>568</v>
      </c>
      <c r="I307" s="163">
        <v>459</v>
      </c>
      <c r="J307" s="163">
        <v>399</v>
      </c>
      <c r="K307" s="163">
        <v>424</v>
      </c>
      <c r="L307" s="163">
        <v>495</v>
      </c>
      <c r="M307" s="163">
        <v>540</v>
      </c>
      <c r="N307" s="163">
        <v>792</v>
      </c>
      <c r="P307" s="106"/>
      <c r="Q307" s="106"/>
      <c r="R307" s="106"/>
      <c r="S307" s="106"/>
      <c r="T307" s="106"/>
      <c r="U307" s="106"/>
      <c r="V307" s="106"/>
      <c r="W307" s="106"/>
      <c r="X307" s="106"/>
      <c r="Y307" s="106"/>
      <c r="Z307" s="106"/>
      <c r="AA307" s="106"/>
      <c r="AB307" s="277"/>
    </row>
    <row r="308" spans="1:28" x14ac:dyDescent="0.25">
      <c r="A308" s="163">
        <v>241</v>
      </c>
      <c r="B308" s="45"/>
      <c r="C308" s="163">
        <v>259</v>
      </c>
      <c r="D308" s="163">
        <v>279</v>
      </c>
      <c r="E308" s="163">
        <v>282</v>
      </c>
      <c r="F308" s="163">
        <v>227</v>
      </c>
      <c r="G308" s="163">
        <v>177</v>
      </c>
      <c r="H308" s="163">
        <v>154</v>
      </c>
      <c r="I308" s="163">
        <v>137</v>
      </c>
      <c r="J308" s="163">
        <v>127</v>
      </c>
      <c r="K308" s="163">
        <v>130</v>
      </c>
      <c r="L308" s="163">
        <v>148</v>
      </c>
      <c r="M308" s="163">
        <v>177</v>
      </c>
      <c r="N308" s="163">
        <v>220</v>
      </c>
      <c r="P308" s="106"/>
      <c r="Q308" s="106"/>
      <c r="R308" s="106"/>
      <c r="S308" s="106"/>
      <c r="T308" s="106"/>
      <c r="U308" s="106"/>
      <c r="V308" s="106"/>
      <c r="W308" s="106"/>
      <c r="X308" s="106"/>
      <c r="Y308" s="106"/>
      <c r="Z308" s="106"/>
      <c r="AA308" s="106"/>
      <c r="AB308" s="277"/>
    </row>
    <row r="309" spans="1:28" x14ac:dyDescent="0.25">
      <c r="A309" s="163">
        <v>242</v>
      </c>
      <c r="B309" s="45"/>
      <c r="C309" s="163">
        <v>1239</v>
      </c>
      <c r="D309" s="163">
        <v>1307</v>
      </c>
      <c r="E309" s="163">
        <v>1134</v>
      </c>
      <c r="F309" s="163">
        <v>762</v>
      </c>
      <c r="G309" s="163">
        <v>609</v>
      </c>
      <c r="H309" s="163">
        <v>605</v>
      </c>
      <c r="I309" s="163">
        <v>487</v>
      </c>
      <c r="J309" s="163">
        <v>422</v>
      </c>
      <c r="K309" s="163">
        <v>448</v>
      </c>
      <c r="L309" s="163">
        <v>526</v>
      </c>
      <c r="M309" s="163">
        <v>574</v>
      </c>
      <c r="N309" s="163">
        <v>844</v>
      </c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  <c r="AA309" s="106"/>
      <c r="AB309" s="277"/>
    </row>
    <row r="310" spans="1:28" x14ac:dyDescent="0.25">
      <c r="A310" s="163">
        <v>243</v>
      </c>
      <c r="B310" s="45"/>
      <c r="C310" s="163">
        <v>1294</v>
      </c>
      <c r="D310" s="163">
        <v>1391</v>
      </c>
      <c r="E310" s="163">
        <v>1219</v>
      </c>
      <c r="F310" s="163">
        <v>831</v>
      </c>
      <c r="G310" s="163">
        <v>651</v>
      </c>
      <c r="H310" s="163">
        <v>649</v>
      </c>
      <c r="I310" s="163">
        <v>524</v>
      </c>
      <c r="J310" s="163">
        <v>455</v>
      </c>
      <c r="K310" s="163">
        <v>475</v>
      </c>
      <c r="L310" s="163">
        <v>556</v>
      </c>
      <c r="M310" s="163">
        <v>605</v>
      </c>
      <c r="N310" s="163">
        <v>881</v>
      </c>
      <c r="P310" s="106"/>
      <c r="Q310" s="106"/>
      <c r="R310" s="106"/>
      <c r="S310" s="106"/>
      <c r="T310" s="106"/>
      <c r="U310" s="106"/>
      <c r="V310" s="106"/>
      <c r="W310" s="106"/>
      <c r="X310" s="106"/>
      <c r="Y310" s="106"/>
      <c r="Z310" s="106"/>
      <c r="AA310" s="106"/>
      <c r="AB310" s="277"/>
    </row>
    <row r="311" spans="1:28" x14ac:dyDescent="0.25">
      <c r="A311" s="163">
        <v>244</v>
      </c>
      <c r="B311" s="45"/>
      <c r="C311" s="163">
        <v>9974</v>
      </c>
      <c r="D311" s="163">
        <v>10522</v>
      </c>
      <c r="E311" s="163">
        <v>10003</v>
      </c>
      <c r="F311" s="163">
        <v>7422</v>
      </c>
      <c r="G311" s="163">
        <v>5183</v>
      </c>
      <c r="H311" s="163">
        <v>4358</v>
      </c>
      <c r="I311" s="163">
        <v>3550</v>
      </c>
      <c r="J311" s="163">
        <v>2992</v>
      </c>
      <c r="K311" s="163">
        <v>2879</v>
      </c>
      <c r="L311" s="163">
        <v>3334</v>
      </c>
      <c r="M311" s="163">
        <v>4446</v>
      </c>
      <c r="N311" s="163">
        <v>7041</v>
      </c>
      <c r="P311" s="106"/>
      <c r="Q311" s="106"/>
      <c r="R311" s="106"/>
      <c r="S311" s="106"/>
      <c r="T311" s="106"/>
      <c r="U311" s="106"/>
      <c r="V311" s="106"/>
      <c r="W311" s="106"/>
      <c r="X311" s="106"/>
      <c r="Y311" s="106"/>
      <c r="Z311" s="106"/>
      <c r="AA311" s="106"/>
      <c r="AB311" s="277"/>
    </row>
    <row r="312" spans="1:28" x14ac:dyDescent="0.25">
      <c r="A312" s="163">
        <v>245</v>
      </c>
      <c r="B312" s="45"/>
      <c r="C312" s="163">
        <v>10396</v>
      </c>
      <c r="D312" s="163">
        <v>10988</v>
      </c>
      <c r="E312" s="163">
        <v>10438</v>
      </c>
      <c r="F312" s="163">
        <v>7793</v>
      </c>
      <c r="G312" s="163">
        <v>5504</v>
      </c>
      <c r="H312" s="163">
        <v>4667</v>
      </c>
      <c r="I312" s="163">
        <v>3835</v>
      </c>
      <c r="J312" s="163">
        <v>3273</v>
      </c>
      <c r="K312" s="163">
        <v>3150</v>
      </c>
      <c r="L312" s="163">
        <v>3612</v>
      </c>
      <c r="M312" s="163">
        <v>4745</v>
      </c>
      <c r="N312" s="163">
        <v>7383</v>
      </c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  <c r="AA312" s="106"/>
      <c r="AB312" s="277"/>
    </row>
    <row r="313" spans="1:28" x14ac:dyDescent="0.25">
      <c r="A313" s="163">
        <v>246</v>
      </c>
      <c r="B313" s="45"/>
      <c r="C313" s="163">
        <v>11284</v>
      </c>
      <c r="D313" s="163">
        <v>12107</v>
      </c>
      <c r="E313" s="163">
        <v>11544</v>
      </c>
      <c r="F313" s="163">
        <v>8828</v>
      </c>
      <c r="G313" s="163">
        <v>6397</v>
      </c>
      <c r="H313" s="163">
        <v>5555</v>
      </c>
      <c r="I313" s="163">
        <v>4554</v>
      </c>
      <c r="J313" s="163">
        <v>3893</v>
      </c>
      <c r="K313" s="163">
        <v>3769</v>
      </c>
      <c r="L313" s="163">
        <v>4280</v>
      </c>
      <c r="M313" s="163">
        <v>5403</v>
      </c>
      <c r="N313" s="163">
        <v>8062</v>
      </c>
      <c r="P313" s="106"/>
      <c r="Q313" s="106"/>
      <c r="R313" s="106"/>
      <c r="S313" s="106"/>
      <c r="T313" s="106"/>
      <c r="U313" s="106"/>
      <c r="V313" s="106"/>
      <c r="W313" s="106"/>
      <c r="X313" s="106"/>
      <c r="Y313" s="106"/>
      <c r="Z313" s="106"/>
      <c r="AA313" s="106"/>
      <c r="AB313" s="277"/>
    </row>
    <row r="314" spans="1:28" x14ac:dyDescent="0.25">
      <c r="A314" s="163">
        <v>247</v>
      </c>
      <c r="B314" s="45"/>
      <c r="C314" s="163">
        <v>281</v>
      </c>
      <c r="D314" s="163">
        <v>312</v>
      </c>
      <c r="E314" s="163">
        <v>321</v>
      </c>
      <c r="F314" s="163">
        <v>248</v>
      </c>
      <c r="G314" s="163">
        <v>174</v>
      </c>
      <c r="H314" s="163">
        <v>137</v>
      </c>
      <c r="I314" s="163">
        <v>114</v>
      </c>
      <c r="J314" s="163">
        <v>99</v>
      </c>
      <c r="K314" s="163">
        <v>100</v>
      </c>
      <c r="L314" s="163">
        <v>123</v>
      </c>
      <c r="M314" s="163">
        <v>163</v>
      </c>
      <c r="N314" s="163">
        <v>226</v>
      </c>
      <c r="P314" s="106"/>
      <c r="Q314" s="106"/>
      <c r="R314" s="106"/>
      <c r="S314" s="106"/>
      <c r="T314" s="106"/>
      <c r="U314" s="106"/>
      <c r="V314" s="106"/>
      <c r="W314" s="106"/>
      <c r="X314" s="106"/>
      <c r="Y314" s="106"/>
      <c r="Z314" s="106"/>
      <c r="AA314" s="106"/>
      <c r="AB314" s="277"/>
    </row>
    <row r="315" spans="1:28" x14ac:dyDescent="0.25">
      <c r="A315" s="163">
        <v>248</v>
      </c>
      <c r="B315" s="45"/>
      <c r="C315" s="163">
        <v>292</v>
      </c>
      <c r="D315" s="163">
        <v>325</v>
      </c>
      <c r="E315" s="163">
        <v>334</v>
      </c>
      <c r="F315" s="163">
        <v>258</v>
      </c>
      <c r="G315" s="163">
        <v>181</v>
      </c>
      <c r="H315" s="163">
        <v>142</v>
      </c>
      <c r="I315" s="163">
        <v>118</v>
      </c>
      <c r="J315" s="163">
        <v>103</v>
      </c>
      <c r="K315" s="163">
        <v>104</v>
      </c>
      <c r="L315" s="163">
        <v>128</v>
      </c>
      <c r="M315" s="163">
        <v>169</v>
      </c>
      <c r="N315" s="163">
        <v>235</v>
      </c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  <c r="AA315" s="106"/>
      <c r="AB315" s="277"/>
    </row>
    <row r="316" spans="1:28" x14ac:dyDescent="0.25">
      <c r="A316" s="163">
        <v>249</v>
      </c>
      <c r="B316" s="45"/>
      <c r="C316" s="163">
        <v>514</v>
      </c>
      <c r="D316" s="163">
        <v>540</v>
      </c>
      <c r="E316" s="163">
        <v>449</v>
      </c>
      <c r="F316" s="163">
        <v>324</v>
      </c>
      <c r="G316" s="163">
        <v>302</v>
      </c>
      <c r="H316" s="163">
        <v>322</v>
      </c>
      <c r="I316" s="163">
        <v>278</v>
      </c>
      <c r="J316" s="163">
        <v>230</v>
      </c>
      <c r="K316" s="163">
        <v>257</v>
      </c>
      <c r="L316" s="163">
        <v>308</v>
      </c>
      <c r="M316" s="163">
        <v>290</v>
      </c>
      <c r="N316" s="163">
        <v>353</v>
      </c>
      <c r="P316" s="106"/>
      <c r="Q316" s="106"/>
      <c r="R316" s="106"/>
      <c r="S316" s="106"/>
      <c r="T316" s="106"/>
      <c r="U316" s="106"/>
      <c r="V316" s="106"/>
      <c r="W316" s="106"/>
      <c r="X316" s="106"/>
      <c r="Y316" s="106"/>
      <c r="Z316" s="106"/>
      <c r="AA316" s="106"/>
      <c r="AB316" s="277"/>
    </row>
    <row r="317" spans="1:28" x14ac:dyDescent="0.25">
      <c r="A317" s="163">
        <v>250</v>
      </c>
      <c r="B317" s="45"/>
      <c r="C317" s="163">
        <v>0</v>
      </c>
      <c r="D317" s="163">
        <v>0</v>
      </c>
      <c r="E317" s="163">
        <v>0</v>
      </c>
      <c r="F317" s="163">
        <v>0</v>
      </c>
      <c r="G317" s="163">
        <v>0</v>
      </c>
      <c r="H317" s="163">
        <v>0</v>
      </c>
      <c r="I317" s="163">
        <v>0</v>
      </c>
      <c r="J317" s="163">
        <v>0</v>
      </c>
      <c r="K317" s="163">
        <v>0</v>
      </c>
      <c r="L317" s="163">
        <v>0</v>
      </c>
      <c r="M317" s="163">
        <v>0</v>
      </c>
      <c r="N317" s="163">
        <v>0</v>
      </c>
      <c r="P317" s="106"/>
      <c r="Q317" s="106"/>
      <c r="R317" s="106"/>
      <c r="S317" s="106"/>
      <c r="T317" s="106"/>
      <c r="U317" s="106"/>
      <c r="V317" s="106"/>
      <c r="W317" s="106"/>
      <c r="X317" s="106"/>
      <c r="Y317" s="106"/>
      <c r="Z317" s="106"/>
      <c r="AA317" s="106"/>
      <c r="AB317" s="277"/>
    </row>
    <row r="318" spans="1:28" x14ac:dyDescent="0.25">
      <c r="A318" s="163">
        <v>251</v>
      </c>
      <c r="B318" s="45"/>
      <c r="C318" s="163">
        <v>307</v>
      </c>
      <c r="D318" s="163">
        <v>310</v>
      </c>
      <c r="E318" s="163">
        <v>312</v>
      </c>
      <c r="F318" s="163">
        <v>234</v>
      </c>
      <c r="G318" s="163">
        <v>148</v>
      </c>
      <c r="H318" s="163">
        <v>111</v>
      </c>
      <c r="I318" s="163">
        <v>87</v>
      </c>
      <c r="J318" s="163">
        <v>69</v>
      </c>
      <c r="K318" s="163">
        <v>58</v>
      </c>
      <c r="L318" s="163">
        <v>69</v>
      </c>
      <c r="M318" s="163">
        <v>123</v>
      </c>
      <c r="N318" s="163">
        <v>233</v>
      </c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  <c r="AA318" s="106"/>
      <c r="AB318" s="277"/>
    </row>
    <row r="319" spans="1:28" x14ac:dyDescent="0.25">
      <c r="A319" s="163">
        <v>252</v>
      </c>
      <c r="B319" s="45"/>
      <c r="C319" s="163">
        <v>99</v>
      </c>
      <c r="D319" s="163">
        <v>113</v>
      </c>
      <c r="E319" s="163">
        <v>111</v>
      </c>
      <c r="F319" s="163">
        <v>89</v>
      </c>
      <c r="G319" s="163">
        <v>66</v>
      </c>
      <c r="H319" s="163">
        <v>57</v>
      </c>
      <c r="I319" s="163">
        <v>51</v>
      </c>
      <c r="J319" s="163">
        <v>47</v>
      </c>
      <c r="K319" s="163">
        <v>47</v>
      </c>
      <c r="L319" s="163">
        <v>52</v>
      </c>
      <c r="M319" s="163">
        <v>61</v>
      </c>
      <c r="N319" s="163">
        <v>80</v>
      </c>
      <c r="P319" s="106"/>
      <c r="Q319" s="106"/>
      <c r="R319" s="106"/>
      <c r="S319" s="106"/>
      <c r="T319" s="106"/>
      <c r="U319" s="106"/>
      <c r="V319" s="106"/>
      <c r="W319" s="106"/>
      <c r="X319" s="106"/>
      <c r="Y319" s="106"/>
      <c r="Z319" s="106"/>
      <c r="AA319" s="106"/>
      <c r="AB319" s="277"/>
    </row>
    <row r="320" spans="1:28" x14ac:dyDescent="0.25">
      <c r="A320" s="163">
        <v>253</v>
      </c>
      <c r="B320" s="45"/>
      <c r="C320" s="163">
        <v>1693</v>
      </c>
      <c r="D320" s="163">
        <v>1929</v>
      </c>
      <c r="E320" s="163">
        <v>1812</v>
      </c>
      <c r="F320" s="163">
        <v>1307</v>
      </c>
      <c r="G320" s="163">
        <v>690</v>
      </c>
      <c r="H320" s="163">
        <v>465</v>
      </c>
      <c r="I320" s="163">
        <v>351</v>
      </c>
      <c r="J320" s="163">
        <v>273</v>
      </c>
      <c r="K320" s="163">
        <v>256</v>
      </c>
      <c r="L320" s="163">
        <v>365</v>
      </c>
      <c r="M320" s="163">
        <v>672</v>
      </c>
      <c r="N320" s="163">
        <v>1267</v>
      </c>
      <c r="P320" s="106"/>
      <c r="Q320" s="106"/>
      <c r="R320" s="106"/>
      <c r="S320" s="106"/>
      <c r="T320" s="106"/>
      <c r="U320" s="106"/>
      <c r="V320" s="106"/>
      <c r="W320" s="106"/>
      <c r="X320" s="106"/>
      <c r="Y320" s="106"/>
      <c r="Z320" s="106"/>
      <c r="AA320" s="106"/>
      <c r="AB320" s="277"/>
    </row>
    <row r="321" spans="1:28" x14ac:dyDescent="0.25">
      <c r="A321" s="163">
        <v>254</v>
      </c>
      <c r="B321" s="45"/>
      <c r="C321" s="163">
        <v>154</v>
      </c>
      <c r="D321" s="163">
        <v>149</v>
      </c>
      <c r="E321" s="163">
        <v>150</v>
      </c>
      <c r="F321" s="163">
        <v>126</v>
      </c>
      <c r="G321" s="163">
        <v>76</v>
      </c>
      <c r="H321" s="163">
        <v>52</v>
      </c>
      <c r="I321" s="163">
        <v>52</v>
      </c>
      <c r="J321" s="163">
        <v>42</v>
      </c>
      <c r="K321" s="163">
        <v>29</v>
      </c>
      <c r="L321" s="163">
        <v>34</v>
      </c>
      <c r="M321" s="163">
        <v>94</v>
      </c>
      <c r="N321" s="163">
        <v>195</v>
      </c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  <c r="AA321" s="106"/>
      <c r="AB321" s="277"/>
    </row>
    <row r="322" spans="1:28" x14ac:dyDescent="0.25">
      <c r="A322" s="163">
        <v>255</v>
      </c>
      <c r="B322" s="45"/>
      <c r="C322" s="163">
        <v>330</v>
      </c>
      <c r="D322" s="163">
        <v>230</v>
      </c>
      <c r="E322" s="163">
        <v>203</v>
      </c>
      <c r="F322" s="163">
        <v>126</v>
      </c>
      <c r="G322" s="163">
        <v>66</v>
      </c>
      <c r="H322" s="163">
        <v>50</v>
      </c>
      <c r="I322" s="163">
        <v>41</v>
      </c>
      <c r="J322" s="163">
        <v>34</v>
      </c>
      <c r="K322" s="163">
        <v>33</v>
      </c>
      <c r="L322" s="163">
        <v>63</v>
      </c>
      <c r="M322" s="163">
        <v>192</v>
      </c>
      <c r="N322" s="163">
        <v>344</v>
      </c>
      <c r="P322" s="106"/>
      <c r="Q322" s="106"/>
      <c r="R322" s="106"/>
      <c r="S322" s="106"/>
      <c r="T322" s="106"/>
      <c r="U322" s="106"/>
      <c r="V322" s="106"/>
      <c r="W322" s="106"/>
      <c r="X322" s="106"/>
      <c r="Y322" s="106"/>
      <c r="Z322" s="106"/>
      <c r="AA322" s="106"/>
      <c r="AB322" s="277"/>
    </row>
    <row r="323" spans="1:28" x14ac:dyDescent="0.25">
      <c r="A323" s="163">
        <v>256</v>
      </c>
      <c r="B323" s="45"/>
      <c r="C323" s="163">
        <v>0</v>
      </c>
      <c r="D323" s="163">
        <v>0</v>
      </c>
      <c r="E323" s="163">
        <v>0</v>
      </c>
      <c r="F323" s="163">
        <v>0</v>
      </c>
      <c r="G323" s="163">
        <v>0</v>
      </c>
      <c r="H323" s="163">
        <v>0</v>
      </c>
      <c r="I323" s="163">
        <v>0</v>
      </c>
      <c r="J323" s="163">
        <v>0</v>
      </c>
      <c r="K323" s="163">
        <v>0</v>
      </c>
      <c r="L323" s="163">
        <v>0</v>
      </c>
      <c r="M323" s="163">
        <v>0</v>
      </c>
      <c r="N323" s="163">
        <v>0</v>
      </c>
      <c r="P323" s="106"/>
      <c r="Q323" s="106"/>
      <c r="R323" s="106"/>
      <c r="S323" s="106"/>
      <c r="T323" s="106"/>
      <c r="U323" s="106"/>
      <c r="V323" s="106"/>
      <c r="W323" s="106"/>
      <c r="X323" s="106"/>
      <c r="Y323" s="106"/>
      <c r="Z323" s="106"/>
      <c r="AA323" s="106"/>
      <c r="AB323" s="277"/>
    </row>
    <row r="324" spans="1:28" x14ac:dyDescent="0.25">
      <c r="A324" s="163">
        <v>257</v>
      </c>
      <c r="B324" s="45"/>
      <c r="C324" s="163">
        <v>3023</v>
      </c>
      <c r="D324" s="163">
        <v>3401</v>
      </c>
      <c r="E324" s="163">
        <v>3281</v>
      </c>
      <c r="F324" s="163">
        <v>2331</v>
      </c>
      <c r="G324" s="163">
        <v>1156</v>
      </c>
      <c r="H324" s="163">
        <v>755</v>
      </c>
      <c r="I324" s="163">
        <v>575</v>
      </c>
      <c r="J324" s="163">
        <v>459</v>
      </c>
      <c r="K324" s="163">
        <v>436</v>
      </c>
      <c r="L324" s="163">
        <v>600</v>
      </c>
      <c r="M324" s="163">
        <v>1149</v>
      </c>
      <c r="N324" s="163">
        <v>2260</v>
      </c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  <c r="AA324" s="106"/>
      <c r="AB324" s="277"/>
    </row>
    <row r="325" spans="1:28" x14ac:dyDescent="0.25">
      <c r="A325" s="163">
        <v>258</v>
      </c>
      <c r="B325" s="45"/>
      <c r="C325" s="163">
        <v>393</v>
      </c>
      <c r="D325" s="163">
        <v>278</v>
      </c>
      <c r="E325" s="163">
        <v>238</v>
      </c>
      <c r="F325" s="163">
        <v>149</v>
      </c>
      <c r="G325" s="163">
        <v>79</v>
      </c>
      <c r="H325" s="163">
        <v>59</v>
      </c>
      <c r="I325" s="163">
        <v>49</v>
      </c>
      <c r="J325" s="163">
        <v>41</v>
      </c>
      <c r="K325" s="163">
        <v>40</v>
      </c>
      <c r="L325" s="163">
        <v>73</v>
      </c>
      <c r="M325" s="163">
        <v>225</v>
      </c>
      <c r="N325" s="163">
        <v>412</v>
      </c>
      <c r="P325" s="106"/>
      <c r="Q325" s="106"/>
      <c r="R325" s="106"/>
      <c r="S325" s="106"/>
      <c r="T325" s="106"/>
      <c r="U325" s="106"/>
      <c r="V325" s="106"/>
      <c r="W325" s="106"/>
      <c r="X325" s="106"/>
      <c r="Y325" s="106"/>
      <c r="Z325" s="106"/>
      <c r="AA325" s="106"/>
      <c r="AB325" s="277"/>
    </row>
    <row r="326" spans="1:28" x14ac:dyDescent="0.25">
      <c r="A326" s="163">
        <v>259</v>
      </c>
      <c r="B326" s="45"/>
      <c r="C326" s="163">
        <v>99</v>
      </c>
      <c r="D326" s="163">
        <v>113</v>
      </c>
      <c r="E326" s="163">
        <v>111</v>
      </c>
      <c r="F326" s="163">
        <v>89</v>
      </c>
      <c r="G326" s="163">
        <v>66</v>
      </c>
      <c r="H326" s="163">
        <v>57</v>
      </c>
      <c r="I326" s="163">
        <v>51</v>
      </c>
      <c r="J326" s="163">
        <v>47</v>
      </c>
      <c r="K326" s="163">
        <v>47</v>
      </c>
      <c r="L326" s="163">
        <v>52</v>
      </c>
      <c r="M326" s="163">
        <v>61</v>
      </c>
      <c r="N326" s="163">
        <v>80</v>
      </c>
      <c r="P326" s="106"/>
      <c r="Q326" s="106"/>
      <c r="R326" s="106"/>
      <c r="S326" s="106"/>
      <c r="T326" s="106"/>
      <c r="U326" s="106"/>
      <c r="V326" s="106"/>
      <c r="W326" s="106"/>
      <c r="X326" s="106"/>
      <c r="Y326" s="106"/>
      <c r="Z326" s="106"/>
      <c r="AA326" s="106"/>
      <c r="AB326" s="277"/>
    </row>
    <row r="327" spans="1:28" x14ac:dyDescent="0.25">
      <c r="A327" s="163">
        <v>260</v>
      </c>
      <c r="B327" s="45"/>
      <c r="C327" s="163">
        <v>0</v>
      </c>
      <c r="D327" s="163">
        <v>0</v>
      </c>
      <c r="E327" s="163">
        <v>0</v>
      </c>
      <c r="F327" s="163">
        <v>0</v>
      </c>
      <c r="G327" s="163">
        <v>0</v>
      </c>
      <c r="H327" s="163">
        <v>0</v>
      </c>
      <c r="I327" s="163">
        <v>0</v>
      </c>
      <c r="J327" s="163">
        <v>0</v>
      </c>
      <c r="K327" s="163">
        <v>0</v>
      </c>
      <c r="L327" s="163">
        <v>0</v>
      </c>
      <c r="M327" s="163">
        <v>0</v>
      </c>
      <c r="N327" s="163">
        <v>0</v>
      </c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  <c r="AA327" s="106"/>
      <c r="AB327" s="277"/>
    </row>
    <row r="328" spans="1:28" x14ac:dyDescent="0.25">
      <c r="A328" s="163">
        <v>261</v>
      </c>
      <c r="B328" s="45"/>
      <c r="C328" s="163">
        <v>312</v>
      </c>
      <c r="D328" s="163">
        <v>348</v>
      </c>
      <c r="E328" s="163">
        <v>358</v>
      </c>
      <c r="F328" s="163">
        <v>277</v>
      </c>
      <c r="G328" s="163">
        <v>195</v>
      </c>
      <c r="H328" s="163">
        <v>153</v>
      </c>
      <c r="I328" s="163">
        <v>127</v>
      </c>
      <c r="J328" s="163">
        <v>111</v>
      </c>
      <c r="K328" s="163">
        <v>111</v>
      </c>
      <c r="L328" s="163">
        <v>138</v>
      </c>
      <c r="M328" s="163">
        <v>181</v>
      </c>
      <c r="N328" s="163">
        <v>252</v>
      </c>
      <c r="P328" s="106"/>
      <c r="Q328" s="106"/>
      <c r="R328" s="106"/>
      <c r="S328" s="106"/>
      <c r="T328" s="106"/>
      <c r="U328" s="106"/>
      <c r="V328" s="106"/>
      <c r="W328" s="106"/>
      <c r="X328" s="106"/>
      <c r="Y328" s="106"/>
      <c r="Z328" s="106"/>
      <c r="AA328" s="106"/>
      <c r="AB328" s="277"/>
    </row>
    <row r="329" spans="1:28" x14ac:dyDescent="0.25">
      <c r="A329" s="163">
        <v>262</v>
      </c>
      <c r="B329" s="45"/>
      <c r="C329" s="163">
        <v>148</v>
      </c>
      <c r="D329" s="163">
        <v>114</v>
      </c>
      <c r="E329" s="163">
        <v>102</v>
      </c>
      <c r="F329" s="163">
        <v>73</v>
      </c>
      <c r="G329" s="163">
        <v>55</v>
      </c>
      <c r="H329" s="163">
        <v>47</v>
      </c>
      <c r="I329" s="163">
        <v>41</v>
      </c>
      <c r="J329" s="163">
        <v>36</v>
      </c>
      <c r="K329" s="163">
        <v>36</v>
      </c>
      <c r="L329" s="163">
        <v>46</v>
      </c>
      <c r="M329" s="163">
        <v>77</v>
      </c>
      <c r="N329" s="163">
        <v>127</v>
      </c>
      <c r="P329" s="106"/>
      <c r="Q329" s="106"/>
      <c r="R329" s="106"/>
      <c r="S329" s="106"/>
      <c r="T329" s="106"/>
      <c r="U329" s="106"/>
      <c r="V329" s="106"/>
      <c r="W329" s="106"/>
      <c r="X329" s="106"/>
      <c r="Y329" s="106"/>
      <c r="Z329" s="106"/>
      <c r="AA329" s="106"/>
      <c r="AB329" s="277"/>
    </row>
    <row r="330" spans="1:28" x14ac:dyDescent="0.25">
      <c r="A330" s="163">
        <v>263</v>
      </c>
      <c r="B330" s="45"/>
      <c r="C330" s="163">
        <v>297</v>
      </c>
      <c r="D330" s="163">
        <v>245</v>
      </c>
      <c r="E330" s="163">
        <v>219</v>
      </c>
      <c r="F330" s="163">
        <v>162</v>
      </c>
      <c r="G330" s="163">
        <v>116</v>
      </c>
      <c r="H330" s="163">
        <v>95</v>
      </c>
      <c r="I330" s="163">
        <v>81</v>
      </c>
      <c r="J330" s="163">
        <v>70</v>
      </c>
      <c r="K330" s="163">
        <v>67</v>
      </c>
      <c r="L330" s="163">
        <v>86</v>
      </c>
      <c r="M330" s="163">
        <v>164</v>
      </c>
      <c r="N330" s="163">
        <v>263</v>
      </c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  <c r="AA330" s="106"/>
      <c r="AB330" s="277"/>
    </row>
    <row r="331" spans="1:28" x14ac:dyDescent="0.25">
      <c r="A331" s="163">
        <v>264</v>
      </c>
      <c r="B331" s="45"/>
      <c r="C331" s="163">
        <v>0</v>
      </c>
      <c r="D331" s="163">
        <v>0</v>
      </c>
      <c r="E331" s="163">
        <v>0</v>
      </c>
      <c r="F331" s="163">
        <v>0</v>
      </c>
      <c r="G331" s="163">
        <v>0</v>
      </c>
      <c r="H331" s="163">
        <v>0</v>
      </c>
      <c r="I331" s="163">
        <v>0</v>
      </c>
      <c r="J331" s="163">
        <v>0</v>
      </c>
      <c r="K331" s="163">
        <v>0</v>
      </c>
      <c r="L331" s="163">
        <v>0</v>
      </c>
      <c r="M331" s="163">
        <v>0</v>
      </c>
      <c r="N331" s="163">
        <v>0</v>
      </c>
      <c r="P331" s="106"/>
      <c r="Q331" s="106"/>
      <c r="R331" s="106"/>
      <c r="S331" s="106"/>
      <c r="T331" s="106"/>
      <c r="U331" s="106"/>
      <c r="V331" s="106"/>
      <c r="W331" s="106"/>
      <c r="X331" s="106"/>
      <c r="Y331" s="106"/>
      <c r="Z331" s="106"/>
      <c r="AA331" s="106"/>
      <c r="AB331" s="277"/>
    </row>
    <row r="332" spans="1:28" x14ac:dyDescent="0.25">
      <c r="A332" s="163">
        <v>265</v>
      </c>
      <c r="B332" s="45"/>
      <c r="C332" s="163">
        <v>65</v>
      </c>
      <c r="D332" s="163">
        <v>52</v>
      </c>
      <c r="E332" s="163">
        <v>47</v>
      </c>
      <c r="F332" s="163">
        <v>39</v>
      </c>
      <c r="G332" s="163">
        <v>30</v>
      </c>
      <c r="H332" s="163">
        <v>26</v>
      </c>
      <c r="I332" s="163">
        <v>23</v>
      </c>
      <c r="J332" s="163">
        <v>21</v>
      </c>
      <c r="K332" s="163">
        <v>20</v>
      </c>
      <c r="L332" s="163">
        <v>23</v>
      </c>
      <c r="M332" s="163">
        <v>38</v>
      </c>
      <c r="N332" s="163">
        <v>60</v>
      </c>
      <c r="P332" s="106"/>
      <c r="Q332" s="106"/>
      <c r="R332" s="106"/>
      <c r="S332" s="106"/>
      <c r="T332" s="106"/>
      <c r="U332" s="106"/>
      <c r="V332" s="106"/>
      <c r="W332" s="106"/>
      <c r="X332" s="106"/>
      <c r="Y332" s="106"/>
      <c r="Z332" s="106"/>
      <c r="AA332" s="106"/>
      <c r="AB332" s="277"/>
    </row>
    <row r="333" spans="1:28" x14ac:dyDescent="0.25">
      <c r="A333" s="163">
        <v>266</v>
      </c>
      <c r="B333" s="45"/>
      <c r="C333" s="163">
        <v>14782</v>
      </c>
      <c r="D333" s="163">
        <v>15961</v>
      </c>
      <c r="E333" s="163">
        <v>14996</v>
      </c>
      <c r="F333" s="163">
        <v>11859</v>
      </c>
      <c r="G333" s="163">
        <v>9546</v>
      </c>
      <c r="H333" s="163">
        <v>8973</v>
      </c>
      <c r="I333" s="163">
        <v>7535</v>
      </c>
      <c r="J333" s="163">
        <v>6340</v>
      </c>
      <c r="K333" s="163">
        <v>6345</v>
      </c>
      <c r="L333" s="163">
        <v>7662</v>
      </c>
      <c r="M333" s="163">
        <v>8461</v>
      </c>
      <c r="N333" s="163">
        <v>11101</v>
      </c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  <c r="AA333" s="106"/>
      <c r="AB333" s="277"/>
    </row>
    <row r="334" spans="1:28" x14ac:dyDescent="0.25">
      <c r="A334" s="163">
        <v>267</v>
      </c>
      <c r="B334" s="45"/>
      <c r="C334" s="163">
        <v>263</v>
      </c>
      <c r="D334" s="163">
        <v>223</v>
      </c>
      <c r="E334" s="163">
        <v>199</v>
      </c>
      <c r="F334" s="163">
        <v>153</v>
      </c>
      <c r="G334" s="163">
        <v>118</v>
      </c>
      <c r="H334" s="163">
        <v>103</v>
      </c>
      <c r="I334" s="163">
        <v>91</v>
      </c>
      <c r="J334" s="163">
        <v>82</v>
      </c>
      <c r="K334" s="163">
        <v>81</v>
      </c>
      <c r="L334" s="163">
        <v>96</v>
      </c>
      <c r="M334" s="163">
        <v>141</v>
      </c>
      <c r="N334" s="163">
        <v>223</v>
      </c>
      <c r="P334" s="106"/>
      <c r="Q334" s="106"/>
      <c r="R334" s="106"/>
      <c r="S334" s="106"/>
      <c r="T334" s="106"/>
      <c r="U334" s="106"/>
      <c r="V334" s="106"/>
      <c r="W334" s="106"/>
      <c r="X334" s="106"/>
      <c r="Y334" s="106"/>
      <c r="Z334" s="106"/>
      <c r="AA334" s="106"/>
      <c r="AB334" s="277"/>
    </row>
    <row r="335" spans="1:28" x14ac:dyDescent="0.25">
      <c r="A335" s="163">
        <v>268</v>
      </c>
      <c r="B335" s="45"/>
      <c r="C335" s="163">
        <v>0</v>
      </c>
      <c r="D335" s="163">
        <v>0</v>
      </c>
      <c r="E335" s="163">
        <v>0</v>
      </c>
      <c r="F335" s="163">
        <v>0</v>
      </c>
      <c r="G335" s="163">
        <v>0</v>
      </c>
      <c r="H335" s="163">
        <v>0</v>
      </c>
      <c r="I335" s="163">
        <v>0</v>
      </c>
      <c r="J335" s="163">
        <v>0</v>
      </c>
      <c r="K335" s="163">
        <v>0</v>
      </c>
      <c r="L335" s="163">
        <v>0</v>
      </c>
      <c r="M335" s="163">
        <v>0</v>
      </c>
      <c r="N335" s="163">
        <v>0</v>
      </c>
      <c r="P335" s="106"/>
      <c r="Q335" s="106"/>
      <c r="R335" s="106"/>
      <c r="S335" s="106"/>
      <c r="T335" s="106"/>
      <c r="U335" s="106"/>
      <c r="V335" s="106"/>
      <c r="W335" s="106"/>
      <c r="X335" s="106"/>
      <c r="Y335" s="106"/>
      <c r="Z335" s="106"/>
      <c r="AA335" s="106"/>
      <c r="AB335" s="277"/>
    </row>
    <row r="336" spans="1:28" x14ac:dyDescent="0.25">
      <c r="A336" s="163">
        <v>269</v>
      </c>
      <c r="B336" s="45"/>
      <c r="C336" s="163">
        <v>401</v>
      </c>
      <c r="D336" s="163">
        <v>590</v>
      </c>
      <c r="E336" s="163">
        <v>758</v>
      </c>
      <c r="F336" s="163">
        <v>1031</v>
      </c>
      <c r="G336" s="163">
        <v>1208</v>
      </c>
      <c r="H336" s="163">
        <v>1044</v>
      </c>
      <c r="I336" s="163">
        <v>669</v>
      </c>
      <c r="J336" s="163">
        <v>420</v>
      </c>
      <c r="K336" s="163">
        <v>318</v>
      </c>
      <c r="L336" s="163">
        <v>277</v>
      </c>
      <c r="M336" s="163">
        <v>279</v>
      </c>
      <c r="N336" s="163">
        <v>321</v>
      </c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  <c r="AA336" s="106"/>
      <c r="AB336" s="277"/>
    </row>
    <row r="337" spans="1:28" x14ac:dyDescent="0.25">
      <c r="A337" s="163">
        <v>270</v>
      </c>
      <c r="B337" s="45"/>
      <c r="C337" s="163">
        <v>1376</v>
      </c>
      <c r="D337" s="163">
        <v>1570</v>
      </c>
      <c r="E337" s="163">
        <v>1455</v>
      </c>
      <c r="F337" s="163">
        <v>1031</v>
      </c>
      <c r="G337" s="163">
        <v>546</v>
      </c>
      <c r="H337" s="163">
        <v>378</v>
      </c>
      <c r="I337" s="163">
        <v>284</v>
      </c>
      <c r="J337" s="163">
        <v>218</v>
      </c>
      <c r="K337" s="163">
        <v>206</v>
      </c>
      <c r="L337" s="163">
        <v>300</v>
      </c>
      <c r="M337" s="163">
        <v>550</v>
      </c>
      <c r="N337" s="163">
        <v>1032</v>
      </c>
      <c r="P337" s="106"/>
      <c r="Q337" s="106"/>
      <c r="R337" s="106"/>
      <c r="S337" s="106"/>
      <c r="T337" s="106"/>
      <c r="U337" s="106"/>
      <c r="V337" s="106"/>
      <c r="W337" s="106"/>
      <c r="X337" s="106"/>
      <c r="Y337" s="106"/>
      <c r="Z337" s="106"/>
      <c r="AA337" s="106"/>
      <c r="AB337" s="277"/>
    </row>
    <row r="338" spans="1:28" x14ac:dyDescent="0.25">
      <c r="A338" s="163">
        <v>271</v>
      </c>
      <c r="B338" s="45"/>
      <c r="C338" s="163">
        <v>6695</v>
      </c>
      <c r="D338" s="163">
        <v>8046</v>
      </c>
      <c r="E338" s="163">
        <v>8586</v>
      </c>
      <c r="F338" s="163">
        <v>7144</v>
      </c>
      <c r="G338" s="163">
        <v>3978</v>
      </c>
      <c r="H338" s="163">
        <v>2268</v>
      </c>
      <c r="I338" s="163">
        <v>1605</v>
      </c>
      <c r="J338" s="163">
        <v>1238</v>
      </c>
      <c r="K338" s="163">
        <v>1115</v>
      </c>
      <c r="L338" s="163">
        <v>1436</v>
      </c>
      <c r="M338" s="163">
        <v>2524</v>
      </c>
      <c r="N338" s="163">
        <v>4643</v>
      </c>
      <c r="P338" s="106"/>
      <c r="Q338" s="106"/>
      <c r="R338" s="106"/>
      <c r="S338" s="106"/>
      <c r="T338" s="106"/>
      <c r="U338" s="106"/>
      <c r="V338" s="106"/>
      <c r="W338" s="106"/>
      <c r="X338" s="106"/>
      <c r="Y338" s="106"/>
      <c r="Z338" s="106"/>
      <c r="AA338" s="106"/>
      <c r="AB338" s="277"/>
    </row>
    <row r="339" spans="1:28" x14ac:dyDescent="0.25">
      <c r="A339" s="163">
        <v>272</v>
      </c>
      <c r="B339" s="45"/>
      <c r="C339" s="163">
        <v>0</v>
      </c>
      <c r="D339" s="163">
        <v>0</v>
      </c>
      <c r="E339" s="163">
        <v>0</v>
      </c>
      <c r="F339" s="163">
        <v>0</v>
      </c>
      <c r="G339" s="163">
        <v>0</v>
      </c>
      <c r="H339" s="163">
        <v>0</v>
      </c>
      <c r="I339" s="163">
        <v>0</v>
      </c>
      <c r="J339" s="163">
        <v>0</v>
      </c>
      <c r="K339" s="163">
        <v>0</v>
      </c>
      <c r="L339" s="163">
        <v>0</v>
      </c>
      <c r="M339" s="163">
        <v>0</v>
      </c>
      <c r="N339" s="163">
        <v>0</v>
      </c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  <c r="AA339" s="106"/>
      <c r="AB339" s="277"/>
    </row>
    <row r="340" spans="1:28" x14ac:dyDescent="0.25">
      <c r="A340" s="163">
        <v>273</v>
      </c>
      <c r="B340" s="45"/>
      <c r="C340" s="163">
        <v>4326</v>
      </c>
      <c r="D340" s="163">
        <v>4950</v>
      </c>
      <c r="E340" s="163">
        <v>5000</v>
      </c>
      <c r="F340" s="163">
        <v>3732</v>
      </c>
      <c r="G340" s="163">
        <v>1832</v>
      </c>
      <c r="H340" s="163">
        <v>1085</v>
      </c>
      <c r="I340" s="163">
        <v>778</v>
      </c>
      <c r="J340" s="163">
        <v>596</v>
      </c>
      <c r="K340" s="163">
        <v>541</v>
      </c>
      <c r="L340" s="163">
        <v>753</v>
      </c>
      <c r="M340" s="163">
        <v>1513</v>
      </c>
      <c r="N340" s="163">
        <v>3085</v>
      </c>
      <c r="P340" s="106"/>
      <c r="Q340" s="106"/>
      <c r="R340" s="106"/>
      <c r="S340" s="106"/>
      <c r="T340" s="106"/>
      <c r="U340" s="106"/>
      <c r="V340" s="106"/>
      <c r="W340" s="106"/>
      <c r="X340" s="106"/>
      <c r="Y340" s="106"/>
      <c r="Z340" s="106"/>
      <c r="AA340" s="106"/>
      <c r="AB340" s="277"/>
    </row>
    <row r="341" spans="1:28" x14ac:dyDescent="0.25">
      <c r="A341" s="163">
        <v>274</v>
      </c>
      <c r="B341" s="45"/>
      <c r="C341" s="163">
        <v>6993</v>
      </c>
      <c r="D341" s="163">
        <v>8559</v>
      </c>
      <c r="E341" s="163">
        <v>9230</v>
      </c>
      <c r="F341" s="163">
        <v>7973</v>
      </c>
      <c r="G341" s="163">
        <v>4545</v>
      </c>
      <c r="H341" s="163">
        <v>2598</v>
      </c>
      <c r="I341" s="163">
        <v>1841</v>
      </c>
      <c r="J341" s="163">
        <v>1444</v>
      </c>
      <c r="K341" s="163">
        <v>1306</v>
      </c>
      <c r="L341" s="163">
        <v>1604</v>
      </c>
      <c r="M341" s="163">
        <v>2649</v>
      </c>
      <c r="N341" s="163">
        <v>4725</v>
      </c>
      <c r="P341" s="106"/>
      <c r="Q341" s="106"/>
      <c r="R341" s="106"/>
      <c r="S341" s="106"/>
      <c r="T341" s="106"/>
      <c r="U341" s="106"/>
      <c r="V341" s="106"/>
      <c r="W341" s="106"/>
      <c r="X341" s="106"/>
      <c r="Y341" s="106"/>
      <c r="Z341" s="106"/>
      <c r="AA341" s="106"/>
      <c r="AB341" s="277"/>
    </row>
    <row r="342" spans="1:28" x14ac:dyDescent="0.25">
      <c r="A342" s="163">
        <v>275</v>
      </c>
      <c r="B342" s="45"/>
      <c r="C342" s="163">
        <v>14814</v>
      </c>
      <c r="D342" s="163">
        <v>20194</v>
      </c>
      <c r="E342" s="163">
        <v>23873</v>
      </c>
      <c r="F342" s="163">
        <v>23755</v>
      </c>
      <c r="G342" s="163">
        <v>15274</v>
      </c>
      <c r="H342" s="163">
        <v>7111</v>
      </c>
      <c r="I342" s="163">
        <v>4069</v>
      </c>
      <c r="J342" s="163">
        <v>2845</v>
      </c>
      <c r="K342" s="163">
        <v>2243</v>
      </c>
      <c r="L342" s="163">
        <v>2519</v>
      </c>
      <c r="M342" s="163">
        <v>4233</v>
      </c>
      <c r="N342" s="163">
        <v>8387</v>
      </c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  <c r="AA342" s="106"/>
      <c r="AB342" s="277"/>
    </row>
    <row r="343" spans="1:28" x14ac:dyDescent="0.25">
      <c r="A343" s="163">
        <v>276</v>
      </c>
      <c r="B343" s="45"/>
      <c r="C343" s="163">
        <v>6504</v>
      </c>
      <c r="D343" s="163">
        <v>9998</v>
      </c>
      <c r="E343" s="163">
        <v>12523</v>
      </c>
      <c r="F343" s="163">
        <v>13106</v>
      </c>
      <c r="G343" s="163">
        <v>8650</v>
      </c>
      <c r="H343" s="163">
        <v>3583</v>
      </c>
      <c r="I343" s="163">
        <v>1763</v>
      </c>
      <c r="J343" s="163">
        <v>1094</v>
      </c>
      <c r="K343" s="163">
        <v>811</v>
      </c>
      <c r="L343" s="163">
        <v>937</v>
      </c>
      <c r="M343" s="163">
        <v>1630</v>
      </c>
      <c r="N343" s="163">
        <v>3307</v>
      </c>
      <c r="P343" s="106"/>
      <c r="Q343" s="106"/>
      <c r="R343" s="106"/>
      <c r="S343" s="106"/>
      <c r="T343" s="106"/>
      <c r="U343" s="106"/>
      <c r="V343" s="106"/>
      <c r="W343" s="106"/>
      <c r="X343" s="106"/>
      <c r="Y343" s="106"/>
      <c r="Z343" s="106"/>
      <c r="AA343" s="106"/>
      <c r="AB343" s="277"/>
    </row>
    <row r="344" spans="1:28" x14ac:dyDescent="0.25">
      <c r="A344" s="163">
        <v>277</v>
      </c>
      <c r="B344" s="45"/>
      <c r="C344" s="163">
        <v>149</v>
      </c>
      <c r="D344" s="163">
        <v>215</v>
      </c>
      <c r="E344" s="163">
        <v>328</v>
      </c>
      <c r="F344" s="163">
        <v>415</v>
      </c>
      <c r="G344" s="163">
        <v>389</v>
      </c>
      <c r="H344" s="163">
        <v>268</v>
      </c>
      <c r="I344" s="163">
        <v>198</v>
      </c>
      <c r="J344" s="163">
        <v>149</v>
      </c>
      <c r="K344" s="163">
        <v>129</v>
      </c>
      <c r="L344" s="163">
        <v>116</v>
      </c>
      <c r="M344" s="163">
        <v>117</v>
      </c>
      <c r="N344" s="163">
        <v>124</v>
      </c>
      <c r="P344" s="106"/>
      <c r="Q344" s="106"/>
      <c r="R344" s="106"/>
      <c r="S344" s="106"/>
      <c r="T344" s="106"/>
      <c r="U344" s="106"/>
      <c r="V344" s="106"/>
      <c r="W344" s="106"/>
      <c r="X344" s="106"/>
      <c r="Y344" s="106"/>
      <c r="Z344" s="106"/>
      <c r="AA344" s="106"/>
      <c r="AB344" s="277"/>
    </row>
    <row r="345" spans="1:28" x14ac:dyDescent="0.25">
      <c r="A345" s="163">
        <v>278</v>
      </c>
      <c r="B345" s="45"/>
      <c r="C345" s="163">
        <v>298</v>
      </c>
      <c r="D345" s="163">
        <v>345</v>
      </c>
      <c r="E345" s="163">
        <v>321</v>
      </c>
      <c r="F345" s="163">
        <v>211</v>
      </c>
      <c r="G345" s="163">
        <v>120</v>
      </c>
      <c r="H345" s="163">
        <v>89</v>
      </c>
      <c r="I345" s="163">
        <v>76</v>
      </c>
      <c r="J345" s="163">
        <v>67</v>
      </c>
      <c r="K345" s="163">
        <v>68</v>
      </c>
      <c r="L345" s="163">
        <v>92</v>
      </c>
      <c r="M345" s="163">
        <v>129</v>
      </c>
      <c r="N345" s="163">
        <v>206</v>
      </c>
      <c r="P345" s="106"/>
      <c r="Q345" s="106"/>
      <c r="R345" s="106"/>
      <c r="S345" s="106"/>
      <c r="T345" s="106"/>
      <c r="U345" s="106"/>
      <c r="V345" s="106"/>
      <c r="W345" s="106"/>
      <c r="X345" s="106"/>
      <c r="Y345" s="106"/>
      <c r="Z345" s="106"/>
      <c r="AA345" s="106"/>
      <c r="AB345" s="277"/>
    </row>
    <row r="346" spans="1:28" x14ac:dyDescent="0.25">
      <c r="A346" s="163">
        <v>279</v>
      </c>
      <c r="B346" s="45"/>
      <c r="C346" s="163">
        <v>490</v>
      </c>
      <c r="D346" s="163">
        <v>759</v>
      </c>
      <c r="E346" s="163">
        <v>861</v>
      </c>
      <c r="F346" s="163">
        <v>762</v>
      </c>
      <c r="G346" s="163">
        <v>459</v>
      </c>
      <c r="H346" s="163">
        <v>239</v>
      </c>
      <c r="I346" s="163">
        <v>138</v>
      </c>
      <c r="J346" s="163">
        <v>86</v>
      </c>
      <c r="K346" s="163">
        <v>61</v>
      </c>
      <c r="L346" s="163">
        <v>61</v>
      </c>
      <c r="M346" s="163">
        <v>123</v>
      </c>
      <c r="N346" s="163">
        <v>256</v>
      </c>
      <c r="P346" s="106"/>
      <c r="Q346" s="106"/>
      <c r="R346" s="106"/>
      <c r="S346" s="106"/>
      <c r="T346" s="106"/>
      <c r="U346" s="106"/>
      <c r="V346" s="106"/>
      <c r="W346" s="106"/>
      <c r="X346" s="106"/>
      <c r="Y346" s="106"/>
      <c r="Z346" s="106"/>
      <c r="AA346" s="106"/>
      <c r="AB346" s="277"/>
    </row>
    <row r="347" spans="1:28" x14ac:dyDescent="0.25">
      <c r="A347" s="163">
        <v>280</v>
      </c>
      <c r="B347" s="45"/>
      <c r="C347" s="163">
        <v>553</v>
      </c>
      <c r="D347" s="163">
        <v>1019</v>
      </c>
      <c r="E347" s="163">
        <v>1530</v>
      </c>
      <c r="F347" s="163">
        <v>1899</v>
      </c>
      <c r="G347" s="163">
        <v>2036</v>
      </c>
      <c r="H347" s="163">
        <v>1596</v>
      </c>
      <c r="I347" s="163">
        <v>1181</v>
      </c>
      <c r="J347" s="163">
        <v>791</v>
      </c>
      <c r="K347" s="163">
        <v>460</v>
      </c>
      <c r="L347" s="163">
        <v>277</v>
      </c>
      <c r="M347" s="163">
        <v>205</v>
      </c>
      <c r="N347" s="163">
        <v>254</v>
      </c>
      <c r="P347" s="106"/>
      <c r="Q347" s="106"/>
      <c r="R347" s="106"/>
      <c r="S347" s="106"/>
      <c r="T347" s="106"/>
      <c r="U347" s="106"/>
      <c r="V347" s="106"/>
      <c r="W347" s="106"/>
      <c r="X347" s="106"/>
      <c r="Y347" s="106"/>
      <c r="Z347" s="106"/>
      <c r="AA347" s="106"/>
      <c r="AB347" s="277"/>
    </row>
    <row r="348" spans="1:28" x14ac:dyDescent="0.25">
      <c r="A348" s="163">
        <v>281</v>
      </c>
      <c r="B348" s="45"/>
      <c r="C348" s="163">
        <v>86</v>
      </c>
      <c r="D348" s="163">
        <v>91</v>
      </c>
      <c r="E348" s="163">
        <v>92</v>
      </c>
      <c r="F348" s="163">
        <v>85</v>
      </c>
      <c r="G348" s="163">
        <v>77</v>
      </c>
      <c r="H348" s="163">
        <v>71</v>
      </c>
      <c r="I348" s="163">
        <v>67</v>
      </c>
      <c r="J348" s="163">
        <v>64</v>
      </c>
      <c r="K348" s="163">
        <v>63</v>
      </c>
      <c r="L348" s="163">
        <v>67</v>
      </c>
      <c r="M348" s="163">
        <v>72</v>
      </c>
      <c r="N348" s="163">
        <v>79</v>
      </c>
      <c r="P348" s="106"/>
      <c r="Q348" s="106"/>
      <c r="R348" s="106"/>
      <c r="S348" s="106"/>
      <c r="T348" s="106"/>
      <c r="U348" s="106"/>
      <c r="V348" s="106"/>
      <c r="W348" s="106"/>
      <c r="X348" s="106"/>
      <c r="Y348" s="106"/>
      <c r="Z348" s="106"/>
      <c r="AA348" s="106"/>
      <c r="AB348" s="277"/>
    </row>
    <row r="349" spans="1:28" x14ac:dyDescent="0.25">
      <c r="A349" s="163">
        <v>282</v>
      </c>
      <c r="B349" s="45"/>
      <c r="C349" s="163">
        <v>99</v>
      </c>
      <c r="D349" s="163">
        <v>105</v>
      </c>
      <c r="E349" s="163">
        <v>105</v>
      </c>
      <c r="F349" s="163">
        <v>90</v>
      </c>
      <c r="G349" s="163">
        <v>74</v>
      </c>
      <c r="H349" s="163">
        <v>66</v>
      </c>
      <c r="I349" s="163">
        <v>60</v>
      </c>
      <c r="J349" s="163">
        <v>57</v>
      </c>
      <c r="K349" s="163">
        <v>57</v>
      </c>
      <c r="L349" s="163">
        <v>63</v>
      </c>
      <c r="M349" s="163">
        <v>72</v>
      </c>
      <c r="N349" s="163">
        <v>86</v>
      </c>
      <c r="P349" s="106"/>
      <c r="Q349" s="106"/>
      <c r="R349" s="106"/>
      <c r="S349" s="106"/>
      <c r="T349" s="106"/>
      <c r="U349" s="106"/>
      <c r="V349" s="106"/>
      <c r="W349" s="106"/>
      <c r="X349" s="106"/>
      <c r="Y349" s="106"/>
      <c r="Z349" s="106"/>
      <c r="AA349" s="106"/>
      <c r="AB349" s="277"/>
    </row>
    <row r="350" spans="1:28" x14ac:dyDescent="0.25">
      <c r="A350" s="163">
        <v>283</v>
      </c>
      <c r="B350" s="45"/>
      <c r="C350" s="163">
        <v>166</v>
      </c>
      <c r="D350" s="163">
        <v>118</v>
      </c>
      <c r="E350" s="163">
        <v>115</v>
      </c>
      <c r="F350" s="163">
        <v>101</v>
      </c>
      <c r="G350" s="163">
        <v>69</v>
      </c>
      <c r="H350" s="163">
        <v>58</v>
      </c>
      <c r="I350" s="163">
        <v>56</v>
      </c>
      <c r="J350" s="163">
        <v>48</v>
      </c>
      <c r="K350" s="163">
        <v>42</v>
      </c>
      <c r="L350" s="163">
        <v>57</v>
      </c>
      <c r="M350" s="163">
        <v>117</v>
      </c>
      <c r="N350" s="163">
        <v>179</v>
      </c>
      <c r="P350" s="106"/>
      <c r="Q350" s="106"/>
      <c r="R350" s="106"/>
      <c r="S350" s="106"/>
      <c r="T350" s="106"/>
      <c r="U350" s="106"/>
      <c r="V350" s="106"/>
      <c r="W350" s="106"/>
      <c r="X350" s="106"/>
      <c r="Y350" s="106"/>
      <c r="Z350" s="106"/>
      <c r="AA350" s="106"/>
      <c r="AB350" s="277"/>
    </row>
    <row r="351" spans="1:28" x14ac:dyDescent="0.25">
      <c r="A351" s="163">
        <v>284</v>
      </c>
      <c r="B351" s="45"/>
      <c r="C351" s="163">
        <v>168</v>
      </c>
      <c r="D351" s="163">
        <v>205</v>
      </c>
      <c r="E351" s="163">
        <v>160</v>
      </c>
      <c r="F351" s="163">
        <v>178</v>
      </c>
      <c r="G351" s="163">
        <v>255</v>
      </c>
      <c r="H351" s="163">
        <v>343</v>
      </c>
      <c r="I351" s="163">
        <v>430</v>
      </c>
      <c r="J351" s="163">
        <v>417</v>
      </c>
      <c r="K351" s="163">
        <v>471</v>
      </c>
      <c r="L351" s="163">
        <v>411</v>
      </c>
      <c r="M351" s="163">
        <v>235</v>
      </c>
      <c r="N351" s="163">
        <v>184</v>
      </c>
      <c r="P351" s="106"/>
      <c r="Q351" s="106"/>
      <c r="R351" s="106"/>
      <c r="S351" s="106"/>
      <c r="T351" s="106"/>
      <c r="U351" s="106"/>
      <c r="V351" s="106"/>
      <c r="W351" s="106"/>
      <c r="X351" s="106"/>
      <c r="Y351" s="106"/>
      <c r="Z351" s="106"/>
      <c r="AA351" s="106"/>
      <c r="AB351" s="277"/>
    </row>
    <row r="352" spans="1:28" x14ac:dyDescent="0.25">
      <c r="A352" s="163">
        <v>285</v>
      </c>
      <c r="B352" s="45"/>
      <c r="C352" s="163">
        <v>23674</v>
      </c>
      <c r="D352" s="163">
        <v>30395</v>
      </c>
      <c r="E352" s="163">
        <v>34986</v>
      </c>
      <c r="F352" s="163">
        <v>33766</v>
      </c>
      <c r="G352" s="163">
        <v>25986</v>
      </c>
      <c r="H352" s="163">
        <v>18148</v>
      </c>
      <c r="I352" s="163">
        <v>11531</v>
      </c>
      <c r="J352" s="163">
        <v>7066</v>
      </c>
      <c r="K352" s="163">
        <v>5240</v>
      </c>
      <c r="L352" s="163">
        <v>6253</v>
      </c>
      <c r="M352" s="163">
        <v>9931</v>
      </c>
      <c r="N352" s="163">
        <v>16089</v>
      </c>
      <c r="P352" s="106"/>
      <c r="Q352" s="106"/>
      <c r="R352" s="106"/>
      <c r="S352" s="106"/>
      <c r="T352" s="106"/>
      <c r="U352" s="106"/>
      <c r="V352" s="106"/>
      <c r="W352" s="106"/>
      <c r="X352" s="106"/>
      <c r="Y352" s="106"/>
      <c r="Z352" s="106"/>
      <c r="AA352" s="106"/>
      <c r="AB352" s="277"/>
    </row>
    <row r="353" spans="1:28" x14ac:dyDescent="0.25">
      <c r="A353" s="163">
        <v>286</v>
      </c>
      <c r="B353" s="45"/>
      <c r="C353" s="163">
        <v>58</v>
      </c>
      <c r="D353" s="163">
        <v>66</v>
      </c>
      <c r="E353" s="163">
        <v>57</v>
      </c>
      <c r="F353" s="163">
        <v>58</v>
      </c>
      <c r="G353" s="163">
        <v>83</v>
      </c>
      <c r="H353" s="163">
        <v>97</v>
      </c>
      <c r="I353" s="163">
        <v>90</v>
      </c>
      <c r="J353" s="163">
        <v>85</v>
      </c>
      <c r="K353" s="163">
        <v>95</v>
      </c>
      <c r="L353" s="163">
        <v>123</v>
      </c>
      <c r="M353" s="163">
        <v>82</v>
      </c>
      <c r="N353" s="163">
        <v>62</v>
      </c>
      <c r="P353" s="106"/>
      <c r="Q353" s="106"/>
      <c r="R353" s="106"/>
      <c r="S353" s="106"/>
      <c r="T353" s="106"/>
      <c r="U353" s="106"/>
      <c r="V353" s="106"/>
      <c r="W353" s="106"/>
      <c r="X353" s="106"/>
      <c r="Y353" s="106"/>
      <c r="Z353" s="106"/>
      <c r="AA353" s="106"/>
      <c r="AB353" s="277"/>
    </row>
    <row r="354" spans="1:28" x14ac:dyDescent="0.25">
      <c r="A354" s="163">
        <v>287</v>
      </c>
      <c r="B354" s="45"/>
      <c r="C354" s="163">
        <v>24040</v>
      </c>
      <c r="D354" s="163">
        <v>30860</v>
      </c>
      <c r="E354" s="163">
        <v>35565</v>
      </c>
      <c r="F354" s="163">
        <v>34333</v>
      </c>
      <c r="G354" s="163">
        <v>26417</v>
      </c>
      <c r="H354" s="163">
        <v>18453</v>
      </c>
      <c r="I354" s="163">
        <v>11726</v>
      </c>
      <c r="J354" s="163">
        <v>7182</v>
      </c>
      <c r="K354" s="163">
        <v>5326</v>
      </c>
      <c r="L354" s="163">
        <v>6343</v>
      </c>
      <c r="M354" s="163">
        <v>10070</v>
      </c>
      <c r="N354" s="163">
        <v>16309</v>
      </c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  <c r="AA354" s="106"/>
      <c r="AB354" s="277"/>
    </row>
    <row r="355" spans="1:28" x14ac:dyDescent="0.25">
      <c r="A355" s="163">
        <v>288</v>
      </c>
      <c r="B355" s="45"/>
      <c r="C355" s="163">
        <v>8088</v>
      </c>
      <c r="D355" s="163">
        <v>13231</v>
      </c>
      <c r="E355" s="163">
        <v>18161</v>
      </c>
      <c r="F355" s="163">
        <v>21185</v>
      </c>
      <c r="G355" s="163">
        <v>15288</v>
      </c>
      <c r="H355" s="163">
        <v>7252</v>
      </c>
      <c r="I355" s="163">
        <v>2912</v>
      </c>
      <c r="J355" s="163">
        <v>1567</v>
      </c>
      <c r="K355" s="163">
        <v>1073</v>
      </c>
      <c r="L355" s="163">
        <v>1090</v>
      </c>
      <c r="M355" s="163">
        <v>1871</v>
      </c>
      <c r="N355" s="163">
        <v>3874</v>
      </c>
      <c r="P355" s="106"/>
      <c r="Q355" s="106"/>
      <c r="R355" s="106"/>
      <c r="S355" s="106"/>
      <c r="T355" s="106"/>
      <c r="U355" s="106"/>
      <c r="V355" s="106"/>
      <c r="W355" s="106"/>
      <c r="X355" s="106"/>
      <c r="Y355" s="106"/>
      <c r="Z355" s="106"/>
      <c r="AA355" s="106"/>
      <c r="AB355" s="277"/>
    </row>
    <row r="356" spans="1:28" x14ac:dyDescent="0.25">
      <c r="A356" s="163">
        <v>289</v>
      </c>
      <c r="B356" s="45"/>
      <c r="C356" s="163">
        <v>64</v>
      </c>
      <c r="D356" s="163">
        <v>68</v>
      </c>
      <c r="E356" s="163">
        <v>69</v>
      </c>
      <c r="F356" s="163">
        <v>59</v>
      </c>
      <c r="G356" s="163">
        <v>49</v>
      </c>
      <c r="H356" s="163">
        <v>44</v>
      </c>
      <c r="I356" s="163">
        <v>40</v>
      </c>
      <c r="J356" s="163">
        <v>38</v>
      </c>
      <c r="K356" s="163">
        <v>38</v>
      </c>
      <c r="L356" s="163">
        <v>42</v>
      </c>
      <c r="M356" s="163">
        <v>48</v>
      </c>
      <c r="N356" s="163">
        <v>56</v>
      </c>
      <c r="P356" s="106"/>
      <c r="Q356" s="106"/>
      <c r="R356" s="106"/>
      <c r="S356" s="106"/>
      <c r="T356" s="106"/>
      <c r="U356" s="106"/>
      <c r="V356" s="106"/>
      <c r="W356" s="106"/>
      <c r="X356" s="106"/>
      <c r="Y356" s="106"/>
      <c r="Z356" s="106"/>
      <c r="AA356" s="106"/>
      <c r="AB356" s="277"/>
    </row>
    <row r="357" spans="1:28" x14ac:dyDescent="0.25">
      <c r="A357" s="163">
        <v>290</v>
      </c>
      <c r="B357" s="45"/>
      <c r="C357" s="163">
        <v>682</v>
      </c>
      <c r="D357" s="163">
        <v>1068</v>
      </c>
      <c r="E357" s="163">
        <v>1385</v>
      </c>
      <c r="F357" s="163">
        <v>1852</v>
      </c>
      <c r="G357" s="163">
        <v>2188</v>
      </c>
      <c r="H357" s="163">
        <v>2097</v>
      </c>
      <c r="I357" s="163">
        <v>1472</v>
      </c>
      <c r="J357" s="163">
        <v>975</v>
      </c>
      <c r="K357" s="163">
        <v>603</v>
      </c>
      <c r="L357" s="163">
        <v>345</v>
      </c>
      <c r="M357" s="163">
        <v>260</v>
      </c>
      <c r="N357" s="163">
        <v>356</v>
      </c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  <c r="AA357" s="106"/>
      <c r="AB357" s="277"/>
    </row>
    <row r="358" spans="1:28" x14ac:dyDescent="0.25">
      <c r="A358" s="163">
        <v>291</v>
      </c>
      <c r="B358" s="45"/>
      <c r="C358" s="163">
        <v>495</v>
      </c>
      <c r="D358" s="163">
        <v>738</v>
      </c>
      <c r="E358" s="163">
        <v>835</v>
      </c>
      <c r="F358" s="163">
        <v>726</v>
      </c>
      <c r="G358" s="163">
        <v>455</v>
      </c>
      <c r="H358" s="163">
        <v>215</v>
      </c>
      <c r="I358" s="163">
        <v>100</v>
      </c>
      <c r="J358" s="163">
        <v>58</v>
      </c>
      <c r="K358" s="163">
        <v>47</v>
      </c>
      <c r="L358" s="163">
        <v>54</v>
      </c>
      <c r="M358" s="163">
        <v>94</v>
      </c>
      <c r="N358" s="163">
        <v>230</v>
      </c>
      <c r="P358" s="106"/>
      <c r="Q358" s="106"/>
      <c r="R358" s="106"/>
      <c r="S358" s="106"/>
      <c r="T358" s="106"/>
      <c r="U358" s="106"/>
      <c r="V358" s="106"/>
      <c r="W358" s="106"/>
      <c r="X358" s="106"/>
      <c r="Y358" s="106"/>
      <c r="Z358" s="106"/>
      <c r="AA358" s="106"/>
      <c r="AB358" s="277"/>
    </row>
    <row r="359" spans="1:28" x14ac:dyDescent="0.25">
      <c r="A359" s="163">
        <v>292</v>
      </c>
      <c r="B359" s="45"/>
      <c r="C359" s="163">
        <v>6854</v>
      </c>
      <c r="D359" s="163">
        <v>10816</v>
      </c>
      <c r="E359" s="163">
        <v>12356</v>
      </c>
      <c r="F359" s="163">
        <v>12171</v>
      </c>
      <c r="G359" s="163">
        <v>10969</v>
      </c>
      <c r="H359" s="163">
        <v>5652</v>
      </c>
      <c r="I359" s="163">
        <v>1812</v>
      </c>
      <c r="J359" s="163">
        <v>668</v>
      </c>
      <c r="K359" s="163">
        <v>330</v>
      </c>
      <c r="L359" s="163">
        <v>404</v>
      </c>
      <c r="M359" s="163">
        <v>1074</v>
      </c>
      <c r="N359" s="163">
        <v>2974</v>
      </c>
      <c r="P359" s="106"/>
      <c r="Q359" s="106"/>
      <c r="R359" s="106"/>
      <c r="S359" s="106"/>
      <c r="T359" s="106"/>
      <c r="U359" s="106"/>
      <c r="V359" s="106"/>
      <c r="W359" s="106"/>
      <c r="X359" s="106"/>
      <c r="Y359" s="106"/>
      <c r="Z359" s="106"/>
      <c r="AA359" s="106"/>
      <c r="AB359" s="277"/>
    </row>
    <row r="360" spans="1:28" x14ac:dyDescent="0.25">
      <c r="A360" s="163">
        <v>293</v>
      </c>
      <c r="B360" s="45"/>
      <c r="C360" s="163">
        <v>1666</v>
      </c>
      <c r="D360" s="163">
        <v>2526</v>
      </c>
      <c r="E360" s="163">
        <v>5533</v>
      </c>
      <c r="F360" s="163">
        <v>8768</v>
      </c>
      <c r="G360" s="163">
        <v>3970</v>
      </c>
      <c r="H360" s="163">
        <v>2108</v>
      </c>
      <c r="I360" s="163">
        <v>1304</v>
      </c>
      <c r="J360" s="163">
        <v>1010</v>
      </c>
      <c r="K360" s="163">
        <v>825</v>
      </c>
      <c r="L360" s="163">
        <v>776</v>
      </c>
      <c r="M360" s="163">
        <v>931</v>
      </c>
      <c r="N360" s="163">
        <v>1171</v>
      </c>
      <c r="P360" s="106"/>
      <c r="Q360" s="106"/>
      <c r="R360" s="106"/>
      <c r="S360" s="106"/>
      <c r="T360" s="106"/>
      <c r="U360" s="106"/>
      <c r="V360" s="106"/>
      <c r="W360" s="106"/>
      <c r="X360" s="106"/>
      <c r="Y360" s="106"/>
      <c r="Z360" s="106"/>
      <c r="AA360" s="106"/>
      <c r="AB360" s="277"/>
    </row>
    <row r="361" spans="1:28" x14ac:dyDescent="0.25">
      <c r="A361" s="163">
        <v>294</v>
      </c>
      <c r="B361" s="45"/>
      <c r="C361" s="163">
        <v>238</v>
      </c>
      <c r="D361" s="163">
        <v>256</v>
      </c>
      <c r="E361" s="163">
        <v>259</v>
      </c>
      <c r="F361" s="163">
        <v>208</v>
      </c>
      <c r="G361" s="163">
        <v>163</v>
      </c>
      <c r="H361" s="163">
        <v>141</v>
      </c>
      <c r="I361" s="163">
        <v>126</v>
      </c>
      <c r="J361" s="163">
        <v>117</v>
      </c>
      <c r="K361" s="163">
        <v>119</v>
      </c>
      <c r="L361" s="163">
        <v>136</v>
      </c>
      <c r="M361" s="163">
        <v>163</v>
      </c>
      <c r="N361" s="163">
        <v>203</v>
      </c>
      <c r="P361" s="106"/>
      <c r="Q361" s="106"/>
      <c r="R361" s="106"/>
      <c r="S361" s="106"/>
      <c r="T361" s="106"/>
      <c r="U361" s="106"/>
      <c r="V361" s="106"/>
      <c r="W361" s="106"/>
      <c r="X361" s="106"/>
      <c r="Y361" s="106"/>
      <c r="Z361" s="106"/>
      <c r="AA361" s="106"/>
      <c r="AB361" s="277"/>
    </row>
    <row r="362" spans="1:28" x14ac:dyDescent="0.25">
      <c r="A362" s="163">
        <v>295</v>
      </c>
      <c r="B362" s="45"/>
      <c r="C362" s="163">
        <v>96</v>
      </c>
      <c r="D362" s="163">
        <v>101</v>
      </c>
      <c r="E362" s="163">
        <v>108</v>
      </c>
      <c r="F362" s="163">
        <v>95</v>
      </c>
      <c r="G362" s="163">
        <v>84</v>
      </c>
      <c r="H362" s="163">
        <v>78</v>
      </c>
      <c r="I362" s="163">
        <v>75</v>
      </c>
      <c r="J362" s="163">
        <v>71</v>
      </c>
      <c r="K362" s="163">
        <v>70</v>
      </c>
      <c r="L362" s="163">
        <v>74</v>
      </c>
      <c r="M362" s="163">
        <v>78</v>
      </c>
      <c r="N362" s="163">
        <v>86</v>
      </c>
      <c r="P362" s="106"/>
      <c r="Q362" s="106"/>
      <c r="R362" s="106"/>
      <c r="S362" s="106"/>
      <c r="T362" s="106"/>
      <c r="U362" s="106"/>
      <c r="V362" s="106"/>
      <c r="W362" s="106"/>
      <c r="X362" s="106"/>
      <c r="Y362" s="106"/>
      <c r="Z362" s="106"/>
      <c r="AA362" s="106"/>
      <c r="AB362" s="277"/>
    </row>
    <row r="363" spans="1:28" x14ac:dyDescent="0.25">
      <c r="A363" s="163">
        <v>296</v>
      </c>
      <c r="B363" s="45"/>
      <c r="C363" s="163">
        <v>36</v>
      </c>
      <c r="D363" s="163">
        <v>38</v>
      </c>
      <c r="E363" s="163">
        <v>39</v>
      </c>
      <c r="F363" s="163">
        <v>37</v>
      </c>
      <c r="G363" s="163">
        <v>34</v>
      </c>
      <c r="H363" s="163">
        <v>32</v>
      </c>
      <c r="I363" s="163">
        <v>30</v>
      </c>
      <c r="J363" s="163">
        <v>30</v>
      </c>
      <c r="K363" s="163">
        <v>29</v>
      </c>
      <c r="L363" s="163">
        <v>30</v>
      </c>
      <c r="M363" s="163">
        <v>31</v>
      </c>
      <c r="N363" s="163">
        <v>33</v>
      </c>
      <c r="P363" s="106"/>
      <c r="Q363" s="106"/>
      <c r="R363" s="106"/>
      <c r="S363" s="106"/>
      <c r="T363" s="106"/>
      <c r="U363" s="106"/>
      <c r="V363" s="106"/>
      <c r="W363" s="106"/>
      <c r="X363" s="106"/>
      <c r="Y363" s="106"/>
      <c r="Z363" s="106"/>
      <c r="AA363" s="106"/>
      <c r="AB363" s="277"/>
    </row>
    <row r="364" spans="1:28" x14ac:dyDescent="0.25">
      <c r="A364" s="163">
        <v>297</v>
      </c>
      <c r="B364" s="45"/>
      <c r="C364" s="163">
        <v>558</v>
      </c>
      <c r="D364" s="163">
        <v>1028</v>
      </c>
      <c r="E364" s="163">
        <v>1543</v>
      </c>
      <c r="F364" s="163">
        <v>1916</v>
      </c>
      <c r="G364" s="163">
        <v>2055</v>
      </c>
      <c r="H364" s="163">
        <v>1611</v>
      </c>
      <c r="I364" s="163">
        <v>1192</v>
      </c>
      <c r="J364" s="163">
        <v>798</v>
      </c>
      <c r="K364" s="163">
        <v>464</v>
      </c>
      <c r="L364" s="163">
        <v>279</v>
      </c>
      <c r="M364" s="163">
        <v>207</v>
      </c>
      <c r="N364" s="163">
        <v>256</v>
      </c>
      <c r="P364" s="106"/>
      <c r="Q364" s="106"/>
      <c r="R364" s="106"/>
      <c r="S364" s="106"/>
      <c r="T364" s="106"/>
      <c r="U364" s="106"/>
      <c r="V364" s="106"/>
      <c r="W364" s="106"/>
      <c r="X364" s="106"/>
      <c r="Y364" s="106"/>
      <c r="Z364" s="106"/>
      <c r="AA364" s="106"/>
      <c r="AB364" s="277"/>
    </row>
    <row r="365" spans="1:28" x14ac:dyDescent="0.25">
      <c r="A365" s="163">
        <v>298</v>
      </c>
      <c r="B365" s="45"/>
      <c r="C365" s="163">
        <v>160</v>
      </c>
      <c r="D365" s="163">
        <v>160</v>
      </c>
      <c r="E365" s="163">
        <v>160</v>
      </c>
      <c r="F365" s="163">
        <v>160</v>
      </c>
      <c r="G365" s="163">
        <v>146</v>
      </c>
      <c r="H365" s="163">
        <v>119</v>
      </c>
      <c r="I365" s="163">
        <v>106</v>
      </c>
      <c r="J365" s="163">
        <v>91</v>
      </c>
      <c r="K365" s="163">
        <v>94</v>
      </c>
      <c r="L365" s="163">
        <v>113</v>
      </c>
      <c r="M365" s="163">
        <v>148</v>
      </c>
      <c r="N365" s="163">
        <v>160</v>
      </c>
      <c r="P365" s="106"/>
      <c r="Q365" s="106"/>
      <c r="R365" s="106"/>
      <c r="S365" s="106"/>
      <c r="T365" s="106"/>
      <c r="U365" s="106"/>
      <c r="V365" s="106"/>
      <c r="W365" s="106"/>
      <c r="X365" s="106"/>
      <c r="Y365" s="106"/>
      <c r="Z365" s="106"/>
      <c r="AA365" s="106"/>
      <c r="AB365" s="277"/>
    </row>
    <row r="366" spans="1:28" x14ac:dyDescent="0.25">
      <c r="A366" s="163">
        <v>299</v>
      </c>
      <c r="B366" s="45"/>
      <c r="C366" s="163">
        <v>862</v>
      </c>
      <c r="D366" s="163">
        <v>863</v>
      </c>
      <c r="E366" s="163">
        <v>796</v>
      </c>
      <c r="F366" s="163">
        <v>525</v>
      </c>
      <c r="G366" s="163">
        <v>341</v>
      </c>
      <c r="H366" s="163">
        <v>292</v>
      </c>
      <c r="I366" s="163">
        <v>239</v>
      </c>
      <c r="J366" s="163">
        <v>206</v>
      </c>
      <c r="K366" s="163">
        <v>208</v>
      </c>
      <c r="L366" s="163">
        <v>247</v>
      </c>
      <c r="M366" s="163">
        <v>348</v>
      </c>
      <c r="N366" s="163">
        <v>588</v>
      </c>
      <c r="P366" s="106"/>
      <c r="Q366" s="106"/>
      <c r="R366" s="106"/>
      <c r="S366" s="106"/>
      <c r="T366" s="106"/>
      <c r="U366" s="106"/>
      <c r="V366" s="106"/>
      <c r="W366" s="106"/>
      <c r="X366" s="106"/>
      <c r="Y366" s="106"/>
      <c r="Z366" s="106"/>
      <c r="AA366" s="106"/>
      <c r="AB366" s="277"/>
    </row>
    <row r="367" spans="1:28" x14ac:dyDescent="0.25">
      <c r="A367" s="163">
        <v>300</v>
      </c>
      <c r="B367" s="45"/>
      <c r="C367" s="163">
        <v>0</v>
      </c>
      <c r="D367" s="163">
        <v>0</v>
      </c>
      <c r="E367" s="163">
        <v>0</v>
      </c>
      <c r="F367" s="163">
        <v>0</v>
      </c>
      <c r="G367" s="163">
        <v>0</v>
      </c>
      <c r="H367" s="163">
        <v>0</v>
      </c>
      <c r="I367" s="163">
        <v>0</v>
      </c>
      <c r="J367" s="163">
        <v>0</v>
      </c>
      <c r="K367" s="163">
        <v>0</v>
      </c>
      <c r="L367" s="163">
        <v>0</v>
      </c>
      <c r="M367" s="163">
        <v>0</v>
      </c>
      <c r="N367" s="163">
        <v>0</v>
      </c>
      <c r="P367" s="106"/>
      <c r="Q367" s="106"/>
      <c r="R367" s="106"/>
      <c r="S367" s="106"/>
      <c r="T367" s="106"/>
      <c r="U367" s="106"/>
      <c r="V367" s="106"/>
      <c r="W367" s="106"/>
      <c r="X367" s="106"/>
      <c r="Y367" s="106"/>
      <c r="Z367" s="106"/>
      <c r="AA367" s="106"/>
      <c r="AB367" s="277"/>
    </row>
    <row r="368" spans="1:28" x14ac:dyDescent="0.25">
      <c r="A368" s="163">
        <v>301</v>
      </c>
      <c r="B368" s="45"/>
      <c r="C368" s="163">
        <v>30</v>
      </c>
      <c r="D368" s="163">
        <v>30</v>
      </c>
      <c r="E368" s="163">
        <v>27</v>
      </c>
      <c r="F368" s="163">
        <v>18</v>
      </c>
      <c r="G368" s="163">
        <v>13</v>
      </c>
      <c r="H368" s="163">
        <v>12</v>
      </c>
      <c r="I368" s="163">
        <v>10</v>
      </c>
      <c r="J368" s="163">
        <v>9</v>
      </c>
      <c r="K368" s="163">
        <v>14</v>
      </c>
      <c r="L368" s="163">
        <v>18</v>
      </c>
      <c r="M368" s="163">
        <v>19</v>
      </c>
      <c r="N368" s="163">
        <v>24</v>
      </c>
      <c r="P368" s="106"/>
      <c r="Q368" s="106"/>
      <c r="R368" s="106"/>
      <c r="S368" s="106"/>
      <c r="T368" s="106"/>
      <c r="U368" s="106"/>
      <c r="V368" s="106"/>
      <c r="W368" s="106"/>
      <c r="X368" s="106"/>
      <c r="Y368" s="106"/>
      <c r="Z368" s="106"/>
      <c r="AA368" s="106"/>
      <c r="AB368" s="277"/>
    </row>
    <row r="369" spans="1:28" x14ac:dyDescent="0.25">
      <c r="A369" s="163">
        <v>302</v>
      </c>
      <c r="B369" s="45"/>
      <c r="C369" s="163">
        <v>1233</v>
      </c>
      <c r="D369" s="163">
        <v>2414</v>
      </c>
      <c r="E369" s="163">
        <v>5806</v>
      </c>
      <c r="F369" s="163">
        <v>9014</v>
      </c>
      <c r="G369" s="163">
        <v>4320</v>
      </c>
      <c r="H369" s="163">
        <v>1600</v>
      </c>
      <c r="I369" s="163">
        <v>1100</v>
      </c>
      <c r="J369" s="163">
        <v>899</v>
      </c>
      <c r="K369" s="163">
        <v>743</v>
      </c>
      <c r="L369" s="163">
        <v>686</v>
      </c>
      <c r="M369" s="163">
        <v>797</v>
      </c>
      <c r="N369" s="163">
        <v>900</v>
      </c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  <c r="AA369" s="106"/>
      <c r="AB369" s="277"/>
    </row>
    <row r="370" spans="1:28" x14ac:dyDescent="0.25">
      <c r="A370" s="163">
        <v>303</v>
      </c>
      <c r="B370" s="45"/>
      <c r="C370" s="163">
        <v>44</v>
      </c>
      <c r="D370" s="163">
        <v>44</v>
      </c>
      <c r="E370" s="163">
        <v>44</v>
      </c>
      <c r="F370" s="163">
        <v>41</v>
      </c>
      <c r="G370" s="163">
        <v>25</v>
      </c>
      <c r="H370" s="163">
        <v>12</v>
      </c>
      <c r="I370" s="163">
        <v>10</v>
      </c>
      <c r="J370" s="163">
        <v>9</v>
      </c>
      <c r="K370" s="163">
        <v>9</v>
      </c>
      <c r="L370" s="163">
        <v>11</v>
      </c>
      <c r="M370" s="163">
        <v>26</v>
      </c>
      <c r="N370" s="163">
        <v>41</v>
      </c>
      <c r="P370" s="106"/>
      <c r="Q370" s="106"/>
      <c r="R370" s="106"/>
      <c r="S370" s="106"/>
      <c r="T370" s="106"/>
      <c r="U370" s="106"/>
      <c r="V370" s="106"/>
      <c r="W370" s="106"/>
      <c r="X370" s="106"/>
      <c r="Y370" s="106"/>
      <c r="Z370" s="106"/>
      <c r="AA370" s="106"/>
      <c r="AB370" s="277"/>
    </row>
    <row r="371" spans="1:28" x14ac:dyDescent="0.25">
      <c r="A371" s="163">
        <v>304</v>
      </c>
      <c r="B371" s="45"/>
      <c r="C371" s="163">
        <v>3</v>
      </c>
      <c r="D371" s="163">
        <v>4</v>
      </c>
      <c r="E371" s="163">
        <v>2</v>
      </c>
      <c r="F371" s="163">
        <v>1</v>
      </c>
      <c r="G371" s="163">
        <v>0</v>
      </c>
      <c r="H371" s="163">
        <v>0</v>
      </c>
      <c r="I371" s="163">
        <v>0</v>
      </c>
      <c r="J371" s="163">
        <v>0</v>
      </c>
      <c r="K371" s="163">
        <v>0</v>
      </c>
      <c r="L371" s="163">
        <v>0</v>
      </c>
      <c r="M371" s="163">
        <v>0</v>
      </c>
      <c r="N371" s="163">
        <v>1</v>
      </c>
      <c r="P371" s="106"/>
      <c r="Q371" s="106"/>
      <c r="R371" s="106"/>
      <c r="S371" s="106"/>
      <c r="T371" s="106"/>
      <c r="U371" s="106"/>
      <c r="V371" s="106"/>
      <c r="W371" s="106"/>
      <c r="X371" s="106"/>
      <c r="Y371" s="106"/>
      <c r="Z371" s="106"/>
      <c r="AA371" s="106"/>
      <c r="AB371" s="277"/>
    </row>
    <row r="372" spans="1:28" x14ac:dyDescent="0.25">
      <c r="A372" s="163">
        <v>305</v>
      </c>
      <c r="B372" s="45"/>
      <c r="C372" s="163">
        <v>0</v>
      </c>
      <c r="D372" s="163">
        <v>0</v>
      </c>
      <c r="E372" s="163">
        <v>0</v>
      </c>
      <c r="F372" s="163">
        <v>0</v>
      </c>
      <c r="G372" s="163">
        <v>0</v>
      </c>
      <c r="H372" s="163">
        <v>0</v>
      </c>
      <c r="I372" s="163">
        <v>0</v>
      </c>
      <c r="J372" s="163">
        <v>0</v>
      </c>
      <c r="K372" s="163">
        <v>0</v>
      </c>
      <c r="L372" s="163">
        <v>0</v>
      </c>
      <c r="M372" s="163">
        <v>0</v>
      </c>
      <c r="N372" s="163">
        <v>0</v>
      </c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  <c r="AA372" s="106"/>
      <c r="AB372" s="277"/>
    </row>
    <row r="373" spans="1:28" x14ac:dyDescent="0.25">
      <c r="A373" s="163">
        <v>306</v>
      </c>
      <c r="B373" s="45"/>
      <c r="C373" s="163">
        <v>188</v>
      </c>
      <c r="D373" s="163">
        <v>188</v>
      </c>
      <c r="E373" s="163">
        <v>188</v>
      </c>
      <c r="F373" s="163">
        <v>185</v>
      </c>
      <c r="G373" s="163">
        <v>169</v>
      </c>
      <c r="H373" s="163">
        <v>136</v>
      </c>
      <c r="I373" s="163">
        <v>120</v>
      </c>
      <c r="J373" s="163">
        <v>102</v>
      </c>
      <c r="K373" s="163">
        <v>106</v>
      </c>
      <c r="L373" s="163">
        <v>128</v>
      </c>
      <c r="M373" s="163">
        <v>170</v>
      </c>
      <c r="N373" s="163">
        <v>185</v>
      </c>
      <c r="P373" s="106"/>
      <c r="Q373" s="106"/>
      <c r="R373" s="106"/>
      <c r="S373" s="106"/>
      <c r="T373" s="106"/>
      <c r="U373" s="106"/>
      <c r="V373" s="106"/>
      <c r="W373" s="106"/>
      <c r="X373" s="106"/>
      <c r="Y373" s="106"/>
      <c r="Z373" s="106"/>
      <c r="AA373" s="106"/>
      <c r="AB373" s="277"/>
    </row>
    <row r="374" spans="1:28" x14ac:dyDescent="0.25">
      <c r="A374" s="163">
        <v>307</v>
      </c>
      <c r="B374" s="45"/>
      <c r="C374" s="163">
        <v>0</v>
      </c>
      <c r="D374" s="163">
        <v>0</v>
      </c>
      <c r="E374" s="163">
        <v>0</v>
      </c>
      <c r="F374" s="163">
        <v>0</v>
      </c>
      <c r="G374" s="163">
        <v>0</v>
      </c>
      <c r="H374" s="163">
        <v>0</v>
      </c>
      <c r="I374" s="163">
        <v>0</v>
      </c>
      <c r="J374" s="163">
        <v>0</v>
      </c>
      <c r="K374" s="163">
        <v>0</v>
      </c>
      <c r="L374" s="163">
        <v>0</v>
      </c>
      <c r="M374" s="163">
        <v>0</v>
      </c>
      <c r="N374" s="163">
        <v>0</v>
      </c>
      <c r="P374" s="106"/>
      <c r="Q374" s="106"/>
      <c r="R374" s="106"/>
      <c r="S374" s="106"/>
      <c r="T374" s="106"/>
      <c r="U374" s="106"/>
      <c r="V374" s="106"/>
      <c r="W374" s="106"/>
      <c r="X374" s="106"/>
      <c r="Y374" s="106"/>
      <c r="Z374" s="106"/>
      <c r="AA374" s="106"/>
      <c r="AB374" s="277"/>
    </row>
    <row r="375" spans="1:28" x14ac:dyDescent="0.25">
      <c r="A375" s="163">
        <v>308</v>
      </c>
      <c r="B375" s="45"/>
      <c r="C375" s="163">
        <v>0</v>
      </c>
      <c r="D375" s="163">
        <v>0</v>
      </c>
      <c r="E375" s="163">
        <v>0</v>
      </c>
      <c r="F375" s="163">
        <v>0</v>
      </c>
      <c r="G375" s="163">
        <v>0</v>
      </c>
      <c r="H375" s="163">
        <v>0</v>
      </c>
      <c r="I375" s="163">
        <v>0</v>
      </c>
      <c r="J375" s="163">
        <v>0</v>
      </c>
      <c r="K375" s="163">
        <v>0</v>
      </c>
      <c r="L375" s="163">
        <v>0</v>
      </c>
      <c r="M375" s="163">
        <v>0</v>
      </c>
      <c r="N375" s="163">
        <v>0</v>
      </c>
      <c r="P375" s="106"/>
      <c r="Q375" s="106"/>
      <c r="R375" s="106"/>
      <c r="S375" s="106"/>
      <c r="T375" s="106"/>
      <c r="U375" s="106"/>
      <c r="V375" s="106"/>
      <c r="W375" s="106"/>
      <c r="X375" s="106"/>
      <c r="Y375" s="106"/>
      <c r="Z375" s="106"/>
      <c r="AA375" s="106"/>
      <c r="AB375" s="277"/>
    </row>
    <row r="376" spans="1:28" x14ac:dyDescent="0.25">
      <c r="A376" s="163">
        <v>309</v>
      </c>
      <c r="B376" s="45"/>
      <c r="C376" s="163">
        <v>0</v>
      </c>
      <c r="D376" s="163">
        <v>0</v>
      </c>
      <c r="E376" s="163">
        <v>0</v>
      </c>
      <c r="F376" s="163">
        <v>0</v>
      </c>
      <c r="G376" s="163">
        <v>0</v>
      </c>
      <c r="H376" s="163">
        <v>0</v>
      </c>
      <c r="I376" s="163">
        <v>0</v>
      </c>
      <c r="J376" s="163">
        <v>0</v>
      </c>
      <c r="K376" s="163">
        <v>0</v>
      </c>
      <c r="L376" s="163">
        <v>0</v>
      </c>
      <c r="M376" s="163">
        <v>0</v>
      </c>
      <c r="N376" s="163">
        <v>0</v>
      </c>
      <c r="P376" s="106"/>
      <c r="Q376" s="106"/>
      <c r="R376" s="106"/>
      <c r="S376" s="106"/>
      <c r="T376" s="106"/>
      <c r="U376" s="106"/>
      <c r="V376" s="106"/>
      <c r="W376" s="106"/>
      <c r="X376" s="106"/>
      <c r="Y376" s="106"/>
      <c r="Z376" s="106"/>
      <c r="AA376" s="106"/>
      <c r="AB376" s="277"/>
    </row>
    <row r="377" spans="1:28" x14ac:dyDescent="0.25">
      <c r="A377" s="163">
        <v>310</v>
      </c>
      <c r="B377" s="45"/>
      <c r="C377" s="163">
        <v>0</v>
      </c>
      <c r="D377" s="163">
        <v>0</v>
      </c>
      <c r="E377" s="163">
        <v>0</v>
      </c>
      <c r="F377" s="163">
        <v>0</v>
      </c>
      <c r="G377" s="163">
        <v>0</v>
      </c>
      <c r="H377" s="163">
        <v>0</v>
      </c>
      <c r="I377" s="163">
        <v>0</v>
      </c>
      <c r="J377" s="163">
        <v>0</v>
      </c>
      <c r="K377" s="163">
        <v>0</v>
      </c>
      <c r="L377" s="163">
        <v>0</v>
      </c>
      <c r="M377" s="163">
        <v>0</v>
      </c>
      <c r="N377" s="163">
        <v>0</v>
      </c>
      <c r="P377" s="106"/>
      <c r="Q377" s="106"/>
      <c r="R377" s="106"/>
      <c r="S377" s="106"/>
      <c r="T377" s="106"/>
      <c r="U377" s="106"/>
      <c r="V377" s="106"/>
      <c r="W377" s="106"/>
      <c r="X377" s="106"/>
      <c r="Y377" s="106"/>
      <c r="Z377" s="106"/>
      <c r="AA377" s="106"/>
      <c r="AB377" s="277"/>
    </row>
    <row r="378" spans="1:28" x14ac:dyDescent="0.25">
      <c r="A378" s="163">
        <v>311</v>
      </c>
      <c r="B378" s="45"/>
      <c r="C378" s="163">
        <v>0</v>
      </c>
      <c r="D378" s="163">
        <v>0</v>
      </c>
      <c r="E378" s="163">
        <v>0</v>
      </c>
      <c r="F378" s="163">
        <v>0</v>
      </c>
      <c r="G378" s="163">
        <v>0</v>
      </c>
      <c r="H378" s="163">
        <v>0</v>
      </c>
      <c r="I378" s="163">
        <v>0</v>
      </c>
      <c r="J378" s="163">
        <v>0</v>
      </c>
      <c r="K378" s="163">
        <v>0</v>
      </c>
      <c r="L378" s="163">
        <v>0</v>
      </c>
      <c r="M378" s="163">
        <v>0</v>
      </c>
      <c r="N378" s="163">
        <v>0</v>
      </c>
      <c r="P378" s="106"/>
      <c r="Q378" s="106"/>
      <c r="R378" s="106"/>
      <c r="S378" s="106"/>
      <c r="T378" s="106"/>
      <c r="U378" s="106"/>
      <c r="V378" s="106"/>
      <c r="W378" s="106"/>
      <c r="X378" s="106"/>
      <c r="Y378" s="106"/>
      <c r="Z378" s="106"/>
      <c r="AA378" s="106"/>
      <c r="AB378" s="277"/>
    </row>
    <row r="379" spans="1:28" x14ac:dyDescent="0.25">
      <c r="A379" s="163">
        <v>312</v>
      </c>
      <c r="B379" s="45"/>
      <c r="C379" s="163">
        <v>0</v>
      </c>
      <c r="D379" s="163">
        <v>0</v>
      </c>
      <c r="E379" s="163">
        <v>0</v>
      </c>
      <c r="F379" s="163">
        <v>0</v>
      </c>
      <c r="G379" s="163">
        <v>0</v>
      </c>
      <c r="H379" s="163">
        <v>0</v>
      </c>
      <c r="I379" s="163">
        <v>0</v>
      </c>
      <c r="J379" s="163">
        <v>0</v>
      </c>
      <c r="K379" s="163">
        <v>0</v>
      </c>
      <c r="L379" s="163">
        <v>0</v>
      </c>
      <c r="M379" s="163">
        <v>0</v>
      </c>
      <c r="N379" s="163">
        <v>0</v>
      </c>
      <c r="P379" s="106"/>
      <c r="Q379" s="106"/>
      <c r="R379" s="106"/>
      <c r="S379" s="106"/>
      <c r="T379" s="106"/>
      <c r="U379" s="106"/>
      <c r="V379" s="106"/>
      <c r="W379" s="106"/>
      <c r="X379" s="106"/>
      <c r="Y379" s="106"/>
      <c r="Z379" s="106"/>
      <c r="AA379" s="106"/>
      <c r="AB379" s="277"/>
    </row>
    <row r="380" spans="1:28" x14ac:dyDescent="0.25">
      <c r="A380" s="163">
        <v>313</v>
      </c>
      <c r="B380" s="45"/>
      <c r="C380" s="163">
        <v>320</v>
      </c>
      <c r="D380" s="163">
        <v>358</v>
      </c>
      <c r="E380" s="163">
        <v>362</v>
      </c>
      <c r="F380" s="163">
        <v>280</v>
      </c>
      <c r="G380" s="163">
        <v>196</v>
      </c>
      <c r="H380" s="163">
        <v>154</v>
      </c>
      <c r="I380" s="163">
        <v>129</v>
      </c>
      <c r="J380" s="163">
        <v>112</v>
      </c>
      <c r="K380" s="163">
        <v>115</v>
      </c>
      <c r="L380" s="163">
        <v>142</v>
      </c>
      <c r="M380" s="163">
        <v>184</v>
      </c>
      <c r="N380" s="163">
        <v>258</v>
      </c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277"/>
    </row>
    <row r="381" spans="1:28" x14ac:dyDescent="0.25">
      <c r="A381" s="163">
        <v>314</v>
      </c>
      <c r="B381" s="45"/>
      <c r="C381" s="163">
        <v>914</v>
      </c>
      <c r="D381" s="163">
        <v>919</v>
      </c>
      <c r="E381" s="163">
        <v>848</v>
      </c>
      <c r="F381" s="163">
        <v>569</v>
      </c>
      <c r="G381" s="163">
        <v>376</v>
      </c>
      <c r="H381" s="163">
        <v>314</v>
      </c>
      <c r="I381" s="163">
        <v>260</v>
      </c>
      <c r="J381" s="163">
        <v>222</v>
      </c>
      <c r="K381" s="163">
        <v>225</v>
      </c>
      <c r="L381" s="163">
        <v>268</v>
      </c>
      <c r="M381" s="163">
        <v>383</v>
      </c>
      <c r="N381" s="163">
        <v>625</v>
      </c>
      <c r="P381" s="106"/>
      <c r="Q381" s="106"/>
      <c r="R381" s="106"/>
      <c r="S381" s="106"/>
      <c r="T381" s="106"/>
      <c r="U381" s="106"/>
      <c r="V381" s="106"/>
      <c r="W381" s="106"/>
      <c r="X381" s="106"/>
      <c r="Y381" s="106"/>
      <c r="Z381" s="106"/>
      <c r="AA381" s="106"/>
      <c r="AB381" s="277"/>
    </row>
    <row r="382" spans="1:28" x14ac:dyDescent="0.25">
      <c r="A382" s="163">
        <v>315</v>
      </c>
      <c r="B382" s="45"/>
      <c r="C382" s="163">
        <v>171</v>
      </c>
      <c r="D382" s="163">
        <v>171</v>
      </c>
      <c r="E382" s="163">
        <v>171</v>
      </c>
      <c r="F382" s="163">
        <v>168</v>
      </c>
      <c r="G382" s="163">
        <v>152</v>
      </c>
      <c r="H382" s="163">
        <v>123</v>
      </c>
      <c r="I382" s="163">
        <v>110</v>
      </c>
      <c r="J382" s="163">
        <v>94</v>
      </c>
      <c r="K382" s="163">
        <v>97</v>
      </c>
      <c r="L382" s="163">
        <v>117</v>
      </c>
      <c r="M382" s="163">
        <v>153</v>
      </c>
      <c r="N382" s="163">
        <v>168</v>
      </c>
      <c r="P382" s="106"/>
      <c r="Q382" s="106"/>
      <c r="R382" s="106"/>
      <c r="S382" s="106"/>
      <c r="T382" s="106"/>
      <c r="U382" s="106"/>
      <c r="V382" s="106"/>
      <c r="W382" s="106"/>
      <c r="X382" s="106"/>
      <c r="Y382" s="106"/>
      <c r="Z382" s="106"/>
      <c r="AA382" s="106"/>
      <c r="AB382" s="277"/>
    </row>
    <row r="383" spans="1:28" x14ac:dyDescent="0.25">
      <c r="A383" s="163">
        <v>316</v>
      </c>
      <c r="B383" s="45"/>
      <c r="C383" s="163">
        <v>171</v>
      </c>
      <c r="D383" s="163">
        <v>171</v>
      </c>
      <c r="E383" s="163">
        <v>171</v>
      </c>
      <c r="F383" s="163">
        <v>168</v>
      </c>
      <c r="G383" s="163">
        <v>152</v>
      </c>
      <c r="H383" s="163">
        <v>123</v>
      </c>
      <c r="I383" s="163">
        <v>110</v>
      </c>
      <c r="J383" s="163">
        <v>94</v>
      </c>
      <c r="K383" s="163">
        <v>97</v>
      </c>
      <c r="L383" s="163">
        <v>117</v>
      </c>
      <c r="M383" s="163">
        <v>153</v>
      </c>
      <c r="N383" s="163">
        <v>168</v>
      </c>
      <c r="P383" s="106"/>
      <c r="Q383" s="106"/>
      <c r="R383" s="106"/>
      <c r="S383" s="106"/>
      <c r="T383" s="106"/>
      <c r="U383" s="106"/>
      <c r="V383" s="106"/>
      <c r="W383" s="106"/>
      <c r="X383" s="106"/>
      <c r="Y383" s="106"/>
      <c r="Z383" s="106"/>
      <c r="AA383" s="106"/>
      <c r="AB383" s="277"/>
    </row>
    <row r="384" spans="1:28" x14ac:dyDescent="0.25">
      <c r="A384" s="163">
        <v>317</v>
      </c>
      <c r="B384" s="45"/>
      <c r="C384" s="163">
        <v>0</v>
      </c>
      <c r="D384" s="163">
        <v>0</v>
      </c>
      <c r="E384" s="163">
        <v>0</v>
      </c>
      <c r="F384" s="163">
        <v>0</v>
      </c>
      <c r="G384" s="163">
        <v>0</v>
      </c>
      <c r="H384" s="163">
        <v>0</v>
      </c>
      <c r="I384" s="163">
        <v>0</v>
      </c>
      <c r="J384" s="163">
        <v>0</v>
      </c>
      <c r="K384" s="163">
        <v>0</v>
      </c>
      <c r="L384" s="163">
        <v>0</v>
      </c>
      <c r="M384" s="163">
        <v>0</v>
      </c>
      <c r="N384" s="163">
        <v>0</v>
      </c>
      <c r="P384" s="106"/>
      <c r="Q384" s="106"/>
      <c r="R384" s="106"/>
      <c r="S384" s="106"/>
      <c r="T384" s="106"/>
      <c r="U384" s="106"/>
      <c r="V384" s="106"/>
      <c r="W384" s="106"/>
      <c r="X384" s="106"/>
      <c r="Y384" s="106"/>
      <c r="Z384" s="106"/>
      <c r="AA384" s="106"/>
      <c r="AB384" s="277"/>
    </row>
    <row r="385" spans="1:28" x14ac:dyDescent="0.25">
      <c r="A385" s="163">
        <v>318</v>
      </c>
      <c r="B385" s="45"/>
      <c r="C385" s="163">
        <v>66</v>
      </c>
      <c r="D385" s="163">
        <v>67</v>
      </c>
      <c r="E385" s="163">
        <v>61</v>
      </c>
      <c r="F385" s="163">
        <v>42</v>
      </c>
      <c r="G385" s="163">
        <v>33</v>
      </c>
      <c r="H385" s="163">
        <v>30</v>
      </c>
      <c r="I385" s="163">
        <v>25</v>
      </c>
      <c r="J385" s="163">
        <v>23</v>
      </c>
      <c r="K385" s="163">
        <v>30</v>
      </c>
      <c r="L385" s="163">
        <v>37</v>
      </c>
      <c r="M385" s="163">
        <v>39</v>
      </c>
      <c r="N385" s="163">
        <v>50</v>
      </c>
      <c r="P385" s="106"/>
      <c r="Q385" s="106"/>
      <c r="R385" s="106"/>
      <c r="S385" s="106"/>
      <c r="T385" s="106"/>
      <c r="U385" s="106"/>
      <c r="V385" s="106"/>
      <c r="W385" s="106"/>
      <c r="X385" s="106"/>
      <c r="Y385" s="106"/>
      <c r="Z385" s="106"/>
      <c r="AA385" s="106"/>
      <c r="AB385" s="277"/>
    </row>
    <row r="386" spans="1:28" x14ac:dyDescent="0.25">
      <c r="A386" s="163">
        <v>319</v>
      </c>
      <c r="B386" s="45"/>
      <c r="C386" s="163">
        <v>60</v>
      </c>
      <c r="D386" s="163">
        <v>61</v>
      </c>
      <c r="E386" s="163">
        <v>55</v>
      </c>
      <c r="F386" s="163">
        <v>38</v>
      </c>
      <c r="G386" s="163">
        <v>30</v>
      </c>
      <c r="H386" s="163">
        <v>28</v>
      </c>
      <c r="I386" s="163">
        <v>23</v>
      </c>
      <c r="J386" s="163">
        <v>21</v>
      </c>
      <c r="K386" s="163">
        <v>27</v>
      </c>
      <c r="L386" s="163">
        <v>34</v>
      </c>
      <c r="M386" s="163">
        <v>36</v>
      </c>
      <c r="N386" s="163">
        <v>46</v>
      </c>
      <c r="P386" s="106"/>
      <c r="Q386" s="106"/>
      <c r="R386" s="106"/>
      <c r="S386" s="106"/>
      <c r="T386" s="106"/>
      <c r="U386" s="106"/>
      <c r="V386" s="106"/>
      <c r="W386" s="106"/>
      <c r="X386" s="106"/>
      <c r="Y386" s="106"/>
      <c r="Z386" s="106"/>
      <c r="AA386" s="106"/>
      <c r="AB386" s="277"/>
    </row>
    <row r="387" spans="1:28" x14ac:dyDescent="0.25">
      <c r="A387" s="163">
        <v>320</v>
      </c>
      <c r="B387" s="45"/>
      <c r="C387" s="163">
        <v>31</v>
      </c>
      <c r="D387" s="163">
        <v>31</v>
      </c>
      <c r="E387" s="163">
        <v>28</v>
      </c>
      <c r="F387" s="163">
        <v>19</v>
      </c>
      <c r="G387" s="163">
        <v>14</v>
      </c>
      <c r="H387" s="163">
        <v>12</v>
      </c>
      <c r="I387" s="163">
        <v>11</v>
      </c>
      <c r="J387" s="163">
        <v>10</v>
      </c>
      <c r="K387" s="163">
        <v>15</v>
      </c>
      <c r="L387" s="163">
        <v>19</v>
      </c>
      <c r="M387" s="163">
        <v>19</v>
      </c>
      <c r="N387" s="163">
        <v>25</v>
      </c>
      <c r="P387" s="106"/>
      <c r="Q387" s="106"/>
      <c r="R387" s="106"/>
      <c r="S387" s="106"/>
      <c r="T387" s="106"/>
      <c r="U387" s="106"/>
      <c r="V387" s="106"/>
      <c r="W387" s="106"/>
      <c r="X387" s="106"/>
      <c r="Y387" s="106"/>
      <c r="Z387" s="106"/>
      <c r="AA387" s="106"/>
      <c r="AB387" s="277"/>
    </row>
    <row r="388" spans="1:28" x14ac:dyDescent="0.25">
      <c r="P388" s="278"/>
      <c r="Q388" s="279"/>
      <c r="R388" s="279"/>
      <c r="S388" s="279"/>
      <c r="T388" s="279"/>
      <c r="U388" s="279"/>
      <c r="V388" s="279"/>
      <c r="W388" s="279"/>
      <c r="X388" s="279"/>
      <c r="Y388" s="279"/>
      <c r="Z388" s="279"/>
      <c r="AA388" s="279"/>
      <c r="AB388" s="279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BA8CDC"/>
  </sheetPr>
  <dimension ref="A1:P289"/>
  <sheetViews>
    <sheetView workbookViewId="0">
      <selection sqref="A1:A4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33" t="s">
        <v>39</v>
      </c>
      <c r="B1" s="535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523</v>
      </c>
    </row>
    <row r="2" spans="1:16" x14ac:dyDescent="0.25">
      <c r="A2" s="534"/>
      <c r="B2" s="536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P1&amp;"!$A$53:$N$372"</f>
        <v>Entrada!$A$53:$N$372</v>
      </c>
    </row>
    <row r="3" spans="1:16" x14ac:dyDescent="0.25">
      <c r="A3" s="534"/>
      <c r="B3" s="536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34"/>
      <c r="B4" s="536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hidden="1" outlineLevel="1" x14ac:dyDescent="0.25">
      <c r="A6" s="61"/>
      <c r="B6" s="62"/>
      <c r="D6" s="537" t="s">
        <v>41</v>
      </c>
      <c r="E6" s="538"/>
      <c r="F6" s="538"/>
      <c r="G6" s="538"/>
      <c r="H6" s="538"/>
      <c r="I6" s="538"/>
      <c r="J6" s="538"/>
      <c r="K6" s="538"/>
      <c r="L6" s="538"/>
      <c r="M6" s="538"/>
      <c r="N6" s="538"/>
      <c r="O6" s="538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50.243352000000002</v>
      </c>
      <c r="E7" s="63">
        <f ca="1">VLOOKUP($A7,INDIRECT($P$2),COLUMN()-1,FALSE)*VLOOKUP($A7,Usinas!$C:$D,2,FALSE)</f>
        <v>45.680304</v>
      </c>
      <c r="F7" s="63">
        <f ca="1">VLOOKUP($A7,INDIRECT($P$2),COLUMN()-1,FALSE)*VLOOKUP($A7,Usinas!$C:$D,2,FALSE)</f>
        <v>40.538052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20.703948</v>
      </c>
      <c r="I7" s="63">
        <f ca="1">VLOOKUP($A7,INDIRECT($P$2),COLUMN()-1,FALSE)*VLOOKUP($A7,Usinas!$C:$D,2,FALSE)</f>
        <v>17.641848000000003</v>
      </c>
      <c r="J7" s="63">
        <f ca="1">VLOOKUP($A7,INDIRECT($P$2),COLUMN()-1,FALSE)*VLOOKUP($A7,Usinas!$C:$D,2,FALSE)</f>
        <v>14.731295999999999</v>
      </c>
      <c r="K7" s="63">
        <f ca="1">VLOOKUP($A7,INDIRECT($P$2),COLUMN()-1,FALSE)*VLOOKUP($A7,Usinas!$C:$D,2,FALSE)</f>
        <v>12.690588000000002</v>
      </c>
      <c r="L7" s="63">
        <f ca="1">VLOOKUP($A7,INDIRECT($P$2),COLUMN()-1,FALSE)*VLOOKUP($A7,Usinas!$C:$D,2,FALSE)</f>
        <v>13.24488</v>
      </c>
      <c r="M7" s="63">
        <f ca="1">VLOOKUP($A7,INDIRECT($P$2),COLUMN()-1,FALSE)*VLOOKUP($A7,Usinas!$C:$D,2,FALSE)</f>
        <v>15.715320000000002</v>
      </c>
      <c r="N7" s="63">
        <f ca="1">VLOOKUP($A7,INDIRECT($P$2),COLUMN()-1,FALSE)*VLOOKUP($A7,Usinas!$C:$D,2,FALSE)</f>
        <v>22.364748000000002</v>
      </c>
      <c r="O7" s="63">
        <f ca="1">VLOOKUP($A7,INDIRECT($P$2),COLUMN()-1,FALSE)*VLOOKUP($A7,Usinas!$C:$D,2,FALSE)</f>
        <v>36.454560000000001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58.980274000000001</v>
      </c>
      <c r="E8" s="63">
        <f ca="1">VLOOKUP($A8,INDIRECT($P$2),COLUMN()-1,FALSE)*VLOOKUP($A8,Usinas!$C:$D,2,FALSE)</f>
        <v>53.623747999999999</v>
      </c>
      <c r="F8" s="63">
        <f ca="1">VLOOKUP($A8,INDIRECT($P$2),COLUMN()-1,FALSE)*VLOOKUP($A8,Usinas!$C:$D,2,FALSE)</f>
        <v>47.587299000000002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24.304201000000003</v>
      </c>
      <c r="I8" s="63">
        <f ca="1">VLOOKUP($A8,INDIRECT($P$2),COLUMN()-1,FALSE)*VLOOKUP($A8,Usinas!$C:$D,2,FALSE)</f>
        <v>20.709626</v>
      </c>
      <c r="J8" s="63">
        <f ca="1">VLOOKUP($A8,INDIRECT($P$2),COLUMN()-1,FALSE)*VLOOKUP($A8,Usinas!$C:$D,2,FALSE)</f>
        <v>17.292952</v>
      </c>
      <c r="K8" s="63">
        <f ca="1">VLOOKUP($A8,INDIRECT($P$2),COLUMN()-1,FALSE)*VLOOKUP($A8,Usinas!$C:$D,2,FALSE)</f>
        <v>14.897381000000001</v>
      </c>
      <c r="L8" s="63">
        <f ca="1">VLOOKUP($A8,INDIRECT($P$2),COLUMN()-1,FALSE)*VLOOKUP($A8,Usinas!$C:$D,2,FALSE)</f>
        <v>15.54806</v>
      </c>
      <c r="M8" s="63">
        <f ca="1">VLOOKUP($A8,INDIRECT($P$2),COLUMN()-1,FALSE)*VLOOKUP($A8,Usinas!$C:$D,2,FALSE)</f>
        <v>18.448090000000001</v>
      </c>
      <c r="N8" s="63">
        <f ca="1">VLOOKUP($A8,INDIRECT($P$2),COLUMN()-1,FALSE)*VLOOKUP($A8,Usinas!$C:$D,2,FALSE)</f>
        <v>26.253800999999999</v>
      </c>
      <c r="O8" s="63">
        <f ca="1">VLOOKUP($A8,INDIRECT($P$2),COLUMN()-1,FALSE)*VLOOKUP($A8,Usinas!$C:$D,2,FALSE)</f>
        <v>42.79372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201.84937500000001</v>
      </c>
      <c r="E9" s="63">
        <f ca="1">VLOOKUP($A9,INDIRECT($P$2),COLUMN()-1,FALSE)*VLOOKUP($A9,Usinas!$C:$D,2,FALSE)</f>
        <v>180.782511</v>
      </c>
      <c r="F9" s="63">
        <f ca="1">VLOOKUP($A9,INDIRECT($P$2),COLUMN()-1,FALSE)*VLOOKUP($A9,Usinas!$C:$D,2,FALSE)</f>
        <v>159.64111800000001</v>
      </c>
      <c r="G9" s="63">
        <f ca="1">VLOOKUP($A9,INDIRECT($P$2),COLUMN()-1,FALSE)*VLOOKUP($A9,Usinas!$C:$D,2,FALSE)</f>
        <v>109.67474699999998</v>
      </c>
      <c r="H9" s="63">
        <f ca="1">VLOOKUP($A9,INDIRECT($P$2),COLUMN()-1,FALSE)*VLOOKUP($A9,Usinas!$C:$D,2,FALSE)</f>
        <v>80.501967000000008</v>
      </c>
      <c r="I9" s="63">
        <f ca="1">VLOOKUP($A9,INDIRECT($P$2),COLUMN()-1,FALSE)*VLOOKUP($A9,Usinas!$C:$D,2,FALSE)</f>
        <v>67.487783999999991</v>
      </c>
      <c r="J9" s="63">
        <f ca="1">VLOOKUP($A9,INDIRECT($P$2),COLUMN()-1,FALSE)*VLOOKUP($A9,Usinas!$C:$D,2,FALSE)</f>
        <v>56.553314999999998</v>
      </c>
      <c r="K9" s="63">
        <f ca="1">VLOOKUP($A9,INDIRECT($P$2),COLUMN()-1,FALSE)*VLOOKUP($A9,Usinas!$C:$D,2,FALSE)</f>
        <v>48.340929000000003</v>
      </c>
      <c r="L9" s="63">
        <f ca="1">VLOOKUP($A9,INDIRECT($P$2),COLUMN()-1,FALSE)*VLOOKUP($A9,Usinas!$C:$D,2,FALSE)</f>
        <v>49.345295999999998</v>
      </c>
      <c r="M9" s="63">
        <f ca="1">VLOOKUP($A9,INDIRECT($P$2),COLUMN()-1,FALSE)*VLOOKUP($A9,Usinas!$C:$D,2,FALSE)</f>
        <v>59.371220999999998</v>
      </c>
      <c r="N9" s="63">
        <f ca="1">VLOOKUP($A9,INDIRECT($P$2),COLUMN()-1,FALSE)*VLOOKUP($A9,Usinas!$C:$D,2,FALSE)</f>
        <v>88.004553000000001</v>
      </c>
      <c r="O9" s="63">
        <f ca="1">VLOOKUP($A9,INDIRECT($P$2),COLUMN()-1,FALSE)*VLOOKUP($A9,Usinas!$C:$D,2,FALSE)</f>
        <v>148.30916099999999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1386.9373499999999</v>
      </c>
      <c r="E10" s="63">
        <f ca="1">VLOOKUP($A10,INDIRECT($P$2),COLUMN()-1,FALSE)*VLOOKUP($A10,Usinas!$C:$D,2,FALSE)</f>
        <v>1295.30412</v>
      </c>
      <c r="F10" s="63">
        <f ca="1">VLOOKUP($A10,INDIRECT($P$2),COLUMN()-1,FALSE)*VLOOKUP($A10,Usinas!$C:$D,2,FALSE)</f>
        <v>1149.7852499999999</v>
      </c>
      <c r="G10" s="63">
        <f ca="1">VLOOKUP($A10,INDIRECT($P$2),COLUMN()-1,FALSE)*VLOOKUP($A10,Usinas!$C:$D,2,FALSE)</f>
        <v>783.00842999999998</v>
      </c>
      <c r="H10" s="63">
        <f ca="1">VLOOKUP($A10,INDIRECT($P$2),COLUMN()-1,FALSE)*VLOOKUP($A10,Usinas!$C:$D,2,FALSE)</f>
        <v>572.62028999999995</v>
      </c>
      <c r="I10" s="63">
        <f ca="1">VLOOKUP($A10,INDIRECT($P$2),COLUMN()-1,FALSE)*VLOOKUP($A10,Usinas!$C:$D,2,FALSE)</f>
        <v>480.39356999999995</v>
      </c>
      <c r="J10" s="63">
        <f ca="1">VLOOKUP($A10,INDIRECT($P$2),COLUMN()-1,FALSE)*VLOOKUP($A10,Usinas!$C:$D,2,FALSE)</f>
        <v>391.71965999999998</v>
      </c>
      <c r="K10" s="63">
        <f ca="1">VLOOKUP($A10,INDIRECT($P$2),COLUMN()-1,FALSE)*VLOOKUP($A10,Usinas!$C:$D,2,FALSE)</f>
        <v>322.36262999999997</v>
      </c>
      <c r="L10" s="63">
        <f ca="1">VLOOKUP($A10,INDIRECT($P$2),COLUMN()-1,FALSE)*VLOOKUP($A10,Usinas!$C:$D,2,FALSE)</f>
        <v>334.93973999999997</v>
      </c>
      <c r="M10" s="63">
        <f ca="1">VLOOKUP($A10,INDIRECT($P$2),COLUMN()-1,FALSE)*VLOOKUP($A10,Usinas!$C:$D,2,FALSE)</f>
        <v>399.08543999999995</v>
      </c>
      <c r="N10" s="63">
        <f ca="1">VLOOKUP($A10,INDIRECT($P$2),COLUMN()-1,FALSE)*VLOOKUP($A10,Usinas!$C:$D,2,FALSE)</f>
        <v>570.49023</v>
      </c>
      <c r="O10" s="63">
        <f ca="1">VLOOKUP($A10,INDIRECT($P$2),COLUMN()-1,FALSE)*VLOOKUP($A10,Usinas!$C:$D,2,FALSE)</f>
        <v>979.16093999999998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661.04500800000005</v>
      </c>
      <c r="E11" s="63">
        <f ca="1">VLOOKUP($A11,INDIRECT($P$2),COLUMN()-1,FALSE)*VLOOKUP($A11,Usinas!$C:$D,2,FALSE)</f>
        <v>622.6661610000001</v>
      </c>
      <c r="F11" s="63">
        <f ca="1">VLOOKUP($A11,INDIRECT($P$2),COLUMN()-1,FALSE)*VLOOKUP($A11,Usinas!$C:$D,2,FALSE)</f>
        <v>554.23192500000005</v>
      </c>
      <c r="G11" s="63">
        <f ca="1">VLOOKUP($A11,INDIRECT($P$2),COLUMN()-1,FALSE)*VLOOKUP($A11,Usinas!$C:$D,2,FALSE)</f>
        <v>378.01966800000002</v>
      </c>
      <c r="H11" s="63">
        <f ca="1">VLOOKUP($A11,INDIRECT($P$2),COLUMN()-1,FALSE)*VLOOKUP($A11,Usinas!$C:$D,2,FALSE)</f>
        <v>275.46897300000001</v>
      </c>
      <c r="I11" s="63">
        <f ca="1">VLOOKUP($A11,INDIRECT($P$2),COLUMN()-1,FALSE)*VLOOKUP($A11,Usinas!$C:$D,2,FALSE)</f>
        <v>229.51987500000001</v>
      </c>
      <c r="J11" s="63">
        <f ca="1">VLOOKUP($A11,INDIRECT($P$2),COLUMN()-1,FALSE)*VLOOKUP($A11,Usinas!$C:$D,2,FALSE)</f>
        <v>187.01400899999999</v>
      </c>
      <c r="K11" s="63">
        <f ca="1">VLOOKUP($A11,INDIRECT($P$2),COLUMN()-1,FALSE)*VLOOKUP($A11,Usinas!$C:$D,2,FALSE)</f>
        <v>153.72017700000001</v>
      </c>
      <c r="L11" s="63">
        <f ca="1">VLOOKUP($A11,INDIRECT($P$2),COLUMN()-1,FALSE)*VLOOKUP($A11,Usinas!$C:$D,2,FALSE)</f>
        <v>158.600403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268.877544</v>
      </c>
      <c r="O11" s="63">
        <f ca="1">VLOOKUP($A11,INDIRECT($P$2),COLUMN()-1,FALSE)*VLOOKUP($A11,Usinas!$C:$D,2,FALSE)</f>
        <v>460.77525000000003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1058.3392349999999</v>
      </c>
      <c r="E12" s="63">
        <f ca="1">VLOOKUP($A12,INDIRECT($P$2),COLUMN()-1,FALSE)*VLOOKUP($A12,Usinas!$C:$D,2,FALSE)</f>
        <v>1001.783561</v>
      </c>
      <c r="F12" s="63">
        <f ca="1">VLOOKUP($A12,INDIRECT($P$2),COLUMN()-1,FALSE)*VLOOKUP($A12,Usinas!$C:$D,2,FALSE)</f>
        <v>892.48898699999995</v>
      </c>
      <c r="G12" s="63">
        <f ca="1">VLOOKUP($A12,INDIRECT($P$2),COLUMN()-1,FALSE)*VLOOKUP($A12,Usinas!$C:$D,2,FALSE)</f>
        <v>610.99374899999998</v>
      </c>
      <c r="H12" s="63">
        <f ca="1">VLOOKUP($A12,INDIRECT($P$2),COLUMN()-1,FALSE)*VLOOKUP($A12,Usinas!$C:$D,2,FALSE)</f>
        <v>443.648326</v>
      </c>
      <c r="I12" s="63">
        <f ca="1">VLOOKUP($A12,INDIRECT($P$2),COLUMN()-1,FALSE)*VLOOKUP($A12,Usinas!$C:$D,2,FALSE)</f>
        <v>369.12336699999997</v>
      </c>
      <c r="J12" s="63">
        <f ca="1">VLOOKUP($A12,INDIRECT($P$2),COLUMN()-1,FALSE)*VLOOKUP($A12,Usinas!$C:$D,2,FALSE)</f>
        <v>300.47036799999995</v>
      </c>
      <c r="K12" s="63">
        <f ca="1">VLOOKUP($A12,INDIRECT($P$2),COLUMN()-1,FALSE)*VLOOKUP($A12,Usinas!$C:$D,2,FALSE)</f>
        <v>246.74193399999999</v>
      </c>
      <c r="L12" s="63">
        <f ca="1">VLOOKUP($A12,INDIRECT($P$2),COLUMN()-1,FALSE)*VLOOKUP($A12,Usinas!$C:$D,2,FALSE)</f>
        <v>253.559932</v>
      </c>
      <c r="M12" s="63">
        <f ca="1">VLOOKUP($A12,INDIRECT($P$2),COLUMN()-1,FALSE)*VLOOKUP($A12,Usinas!$C:$D,2,FALSE)</f>
        <v>301.71544099999994</v>
      </c>
      <c r="N12" s="63">
        <f ca="1">VLOOKUP($A12,INDIRECT($P$2),COLUMN()-1,FALSE)*VLOOKUP($A12,Usinas!$C:$D,2,FALSE)</f>
        <v>428.98473699999994</v>
      </c>
      <c r="O12" s="63">
        <f ca="1">VLOOKUP($A12,INDIRECT($P$2),COLUMN()-1,FALSE)*VLOOKUP($A12,Usinas!$C:$D,2,FALSE)</f>
        <v>733.88082299999996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774.07310399999994</v>
      </c>
      <c r="E13" s="63">
        <f ca="1">VLOOKUP($A13,INDIRECT($P$2),COLUMN()-1,FALSE)*VLOOKUP($A13,Usinas!$C:$D,2,FALSE)</f>
        <v>734.94467999999995</v>
      </c>
      <c r="F13" s="63">
        <f ca="1">VLOOKUP($A13,INDIRECT($P$2),COLUMN()-1,FALSE)*VLOOKUP($A13,Usinas!$C:$D,2,FALSE)</f>
        <v>655.01951999999994</v>
      </c>
      <c r="G13" s="63">
        <f ca="1">VLOOKUP($A13,INDIRECT($P$2),COLUMN()-1,FALSE)*VLOOKUP($A13,Usinas!$C:$D,2,FALSE)</f>
        <v>449.50951199999997</v>
      </c>
      <c r="H13" s="63">
        <f ca="1">VLOOKUP($A13,INDIRECT($P$2),COLUMN()-1,FALSE)*VLOOKUP($A13,Usinas!$C:$D,2,FALSE)</f>
        <v>325.65607999999997</v>
      </c>
      <c r="I13" s="63">
        <f ca="1">VLOOKUP($A13,INDIRECT($P$2),COLUMN()-1,FALSE)*VLOOKUP($A13,Usinas!$C:$D,2,FALSE)</f>
        <v>270.806872</v>
      </c>
      <c r="J13" s="63">
        <f ca="1">VLOOKUP($A13,INDIRECT($P$2),COLUMN()-1,FALSE)*VLOOKUP($A13,Usinas!$C:$D,2,FALSE)</f>
        <v>220.35916799999998</v>
      </c>
      <c r="K13" s="63">
        <f ca="1">VLOOKUP($A13,INDIRECT($P$2),COLUMN()-1,FALSE)*VLOOKUP($A13,Usinas!$C:$D,2,FALSE)</f>
        <v>180.89944800000001</v>
      </c>
      <c r="L13" s="63">
        <f ca="1">VLOOKUP($A13,INDIRECT($P$2),COLUMN()-1,FALSE)*VLOOKUP($A13,Usinas!$C:$D,2,FALSE)</f>
        <v>185.46265599999998</v>
      </c>
      <c r="M13" s="63">
        <f ca="1">VLOOKUP($A13,INDIRECT($P$2),COLUMN()-1,FALSE)*VLOOKUP($A13,Usinas!$C:$D,2,FALSE)</f>
        <v>220.50509600000001</v>
      </c>
      <c r="N13" s="63">
        <f ca="1">VLOOKUP($A13,INDIRECT($P$2),COLUMN()-1,FALSE)*VLOOKUP($A13,Usinas!$C:$D,2,FALSE)</f>
        <v>313.11810399999996</v>
      </c>
      <c r="O13" s="63">
        <f ca="1">VLOOKUP($A13,INDIRECT($P$2),COLUMN()-1,FALSE)*VLOOKUP($A13,Usinas!$C:$D,2,FALSE)</f>
        <v>534.95232799999997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306.37886399999996</v>
      </c>
      <c r="E14" s="63">
        <f ca="1">VLOOKUP($A14,INDIRECT($P$2),COLUMN()-1,FALSE)*VLOOKUP($A14,Usinas!$C:$D,2,FALSE)</f>
        <v>292.824164</v>
      </c>
      <c r="F14" s="63">
        <f ca="1">VLOOKUP($A14,INDIRECT($P$2),COLUMN()-1,FALSE)*VLOOKUP($A14,Usinas!$C:$D,2,FALSE)</f>
        <v>261.18383899999998</v>
      </c>
      <c r="G14" s="63">
        <f ca="1">VLOOKUP($A14,INDIRECT($P$2),COLUMN()-1,FALSE)*VLOOKUP($A14,Usinas!$C:$D,2,FALSE)</f>
        <v>180.11302599999996</v>
      </c>
      <c r="H14" s="63">
        <f ca="1">VLOOKUP($A14,INDIRECT($P$2),COLUMN()-1,FALSE)*VLOOKUP($A14,Usinas!$C:$D,2,FALSE)</f>
        <v>129.84184199999999</v>
      </c>
      <c r="I14" s="63">
        <f ca="1">VLOOKUP($A14,INDIRECT($P$2),COLUMN()-1,FALSE)*VLOOKUP($A14,Usinas!$C:$D,2,FALSE)</f>
        <v>107.79337099999999</v>
      </c>
      <c r="J14" s="63">
        <f ca="1">VLOOKUP($A14,INDIRECT($P$2),COLUMN()-1,FALSE)*VLOOKUP($A14,Usinas!$C:$D,2,FALSE)</f>
        <v>87.625805</v>
      </c>
      <c r="K14" s="63">
        <f ca="1">VLOOKUP($A14,INDIRECT($P$2),COLUMN()-1,FALSE)*VLOOKUP($A14,Usinas!$C:$D,2,FALSE)</f>
        <v>71.846001999999999</v>
      </c>
      <c r="L14" s="63">
        <f ca="1">VLOOKUP($A14,INDIRECT($P$2),COLUMN()-1,FALSE)*VLOOKUP($A14,Usinas!$C:$D,2,FALSE)</f>
        <v>73.262392000000006</v>
      </c>
      <c r="M14" s="63">
        <f ca="1">VLOOKUP($A14,INDIRECT($P$2),COLUMN()-1,FALSE)*VLOOKUP($A14,Usinas!$C:$D,2,FALSE)</f>
        <v>87.066863999999981</v>
      </c>
      <c r="N14" s="63">
        <f ca="1">VLOOKUP($A14,INDIRECT($P$2),COLUMN()-1,FALSE)*VLOOKUP($A14,Usinas!$C:$D,2,FALSE)</f>
        <v>123.381276</v>
      </c>
      <c r="O14" s="63">
        <f ca="1">VLOOKUP($A14,INDIRECT($P$2),COLUMN()-1,FALSE)*VLOOKUP($A14,Usinas!$C:$D,2,FALSE)</f>
        <v>210.21968999999999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527.07007400000009</v>
      </c>
      <c r="E15" s="63">
        <f ca="1">VLOOKUP($A15,INDIRECT($P$2),COLUMN()-1,FALSE)*VLOOKUP($A15,Usinas!$C:$D,2,FALSE)</f>
        <v>508.37813200000005</v>
      </c>
      <c r="F15" s="63">
        <f ca="1">VLOOKUP($A15,INDIRECT($P$2),COLUMN()-1,FALSE)*VLOOKUP($A15,Usinas!$C:$D,2,FALSE)</f>
        <v>454.25564000000003</v>
      </c>
      <c r="G15" s="63">
        <f ca="1">VLOOKUP($A15,INDIRECT($P$2),COLUMN()-1,FALSE)*VLOOKUP($A15,Usinas!$C:$D,2,FALSE)</f>
        <v>315.544106</v>
      </c>
      <c r="H15" s="63">
        <f ca="1">VLOOKUP($A15,INDIRECT($P$2),COLUMN()-1,FALSE)*VLOOKUP($A15,Usinas!$C:$D,2,FALSE)</f>
        <v>226.22437200000002</v>
      </c>
      <c r="I15" s="63">
        <f ca="1">VLOOKUP($A15,INDIRECT($P$2),COLUMN()-1,FALSE)*VLOOKUP($A15,Usinas!$C:$D,2,FALSE)</f>
        <v>187.22967</v>
      </c>
      <c r="J15" s="63">
        <f ca="1">VLOOKUP($A15,INDIRECT($P$2),COLUMN()-1,FALSE)*VLOOKUP($A15,Usinas!$C:$D,2,FALSE)</f>
        <v>151.81401199999999</v>
      </c>
      <c r="K15" s="63">
        <f ca="1">VLOOKUP($A15,INDIRECT($P$2),COLUMN()-1,FALSE)*VLOOKUP($A15,Usinas!$C:$D,2,FALSE)</f>
        <v>124.28615000000001</v>
      </c>
      <c r="L15" s="63">
        <f ca="1">VLOOKUP($A15,INDIRECT($P$2),COLUMN()-1,FALSE)*VLOOKUP($A15,Usinas!$C:$D,2,FALSE)</f>
        <v>125.86718400000001</v>
      </c>
      <c r="M15" s="63">
        <f ca="1">VLOOKUP($A15,INDIRECT($P$2),COLUMN()-1,FALSE)*VLOOKUP($A15,Usinas!$C:$D,2,FALSE)</f>
        <v>149.376688</v>
      </c>
      <c r="N15" s="63">
        <f ca="1">VLOOKUP($A15,INDIRECT($P$2),COLUMN()-1,FALSE)*VLOOKUP($A15,Usinas!$C:$D,2,FALSE)</f>
        <v>211.00971200000001</v>
      </c>
      <c r="O15" s="63">
        <f ca="1">VLOOKUP($A15,INDIRECT($P$2),COLUMN()-1,FALSE)*VLOOKUP($A15,Usinas!$C:$D,2,FALSE)</f>
        <v>358.48022399999996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482.11946399999994</v>
      </c>
      <c r="E16" s="63">
        <f ca="1">VLOOKUP($A16,INDIRECT($P$2),COLUMN()-1,FALSE)*VLOOKUP($A16,Usinas!$C:$D,2,FALSE)</f>
        <v>470.47601999999995</v>
      </c>
      <c r="F16" s="63">
        <f ca="1">VLOOKUP($A16,INDIRECT($P$2),COLUMN()-1,FALSE)*VLOOKUP($A16,Usinas!$C:$D,2,FALSE)</f>
        <v>422.40330399999999</v>
      </c>
      <c r="G16" s="63">
        <f ca="1">VLOOKUP($A16,INDIRECT($P$2),COLUMN()-1,FALSE)*VLOOKUP($A16,Usinas!$C:$D,2,FALSE)</f>
        <v>295.91288800000001</v>
      </c>
      <c r="H16" s="63">
        <f ca="1">VLOOKUP($A16,INDIRECT($P$2),COLUMN()-1,FALSE)*VLOOKUP($A16,Usinas!$C:$D,2,FALSE)</f>
        <v>211.00447599999998</v>
      </c>
      <c r="I16" s="63">
        <f ca="1">VLOOKUP($A16,INDIRECT($P$2),COLUMN()-1,FALSE)*VLOOKUP($A16,Usinas!$C:$D,2,FALSE)</f>
        <v>173.432388</v>
      </c>
      <c r="J16" s="63">
        <f ca="1">VLOOKUP($A16,INDIRECT($P$2),COLUMN()-1,FALSE)*VLOOKUP($A16,Usinas!$C:$D,2,FALSE)</f>
        <v>140.02513999999999</v>
      </c>
      <c r="K16" s="63">
        <f ca="1">VLOOKUP($A16,INDIRECT($P$2),COLUMN()-1,FALSE)*VLOOKUP($A16,Usinas!$C:$D,2,FALSE)</f>
        <v>114.303732</v>
      </c>
      <c r="L16" s="63">
        <f ca="1">VLOOKUP($A16,INDIRECT($P$2),COLUMN()-1,FALSE)*VLOOKUP($A16,Usinas!$C:$D,2,FALSE)</f>
        <v>114.68198799999999</v>
      </c>
      <c r="M16" s="63">
        <f ca="1">VLOOKUP($A16,INDIRECT($P$2),COLUMN()-1,FALSE)*VLOOKUP($A16,Usinas!$C:$D,2,FALSE)</f>
        <v>136.21441199999998</v>
      </c>
      <c r="N16" s="63">
        <f ca="1">VLOOKUP($A16,INDIRECT($P$2),COLUMN()-1,FALSE)*VLOOKUP($A16,Usinas!$C:$D,2,FALSE)</f>
        <v>191.76573199999999</v>
      </c>
      <c r="O16" s="63">
        <f ca="1">VLOOKUP($A16,INDIRECT($P$2),COLUMN()-1,FALSE)*VLOOKUP($A16,Usinas!$C:$D,2,FALSE)</f>
        <v>324.77905199999998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77.816297999999989</v>
      </c>
      <c r="E17" s="63">
        <f ca="1">VLOOKUP($A17,INDIRECT($P$2),COLUMN()-1,FALSE)*VLOOKUP($A17,Usinas!$C:$D,2,FALSE)</f>
        <v>79.426802999999992</v>
      </c>
      <c r="F17" s="63">
        <f ca="1">VLOOKUP($A17,INDIRECT($P$2),COLUMN()-1,FALSE)*VLOOKUP($A17,Usinas!$C:$D,2,FALSE)</f>
        <v>69.970247999999998</v>
      </c>
      <c r="G17" s="63">
        <f ca="1">VLOOKUP($A17,INDIRECT($P$2),COLUMN()-1,FALSE)*VLOOKUP($A17,Usinas!$C:$D,2,FALSE)</f>
        <v>47.984789999999997</v>
      </c>
      <c r="H17" s="63">
        <f ca="1">VLOOKUP($A17,INDIRECT($P$2),COLUMN()-1,FALSE)*VLOOKUP($A17,Usinas!$C:$D,2,FALSE)</f>
        <v>35.109009</v>
      </c>
      <c r="I17" s="63">
        <f ca="1">VLOOKUP($A17,INDIRECT($P$2),COLUMN()-1,FALSE)*VLOOKUP($A17,Usinas!$C:$D,2,FALSE)</f>
        <v>29.146010999999998</v>
      </c>
      <c r="J17" s="63">
        <f ca="1">VLOOKUP($A17,INDIRECT($P$2),COLUMN()-1,FALSE)*VLOOKUP($A17,Usinas!$C:$D,2,FALSE)</f>
        <v>23.554667999999999</v>
      </c>
      <c r="K17" s="63">
        <f ca="1">VLOOKUP($A17,INDIRECT($P$2),COLUMN()-1,FALSE)*VLOOKUP($A17,Usinas!$C:$D,2,FALSE)</f>
        <v>19.912448999999999</v>
      </c>
      <c r="L17" s="63">
        <f ca="1">VLOOKUP($A17,INDIRECT($P$2),COLUMN()-1,FALSE)*VLOOKUP($A17,Usinas!$C:$D,2,FALSE)</f>
        <v>20.350176000000001</v>
      </c>
      <c r="M17" s="63">
        <f ca="1">VLOOKUP($A17,INDIRECT($P$2),COLUMN()-1,FALSE)*VLOOKUP($A17,Usinas!$C:$D,2,FALSE)</f>
        <v>25.115618999999999</v>
      </c>
      <c r="N17" s="63">
        <f ca="1">VLOOKUP($A17,INDIRECT($P$2),COLUMN()-1,FALSE)*VLOOKUP($A17,Usinas!$C:$D,2,FALSE)</f>
        <v>32.251394999999995</v>
      </c>
      <c r="O17" s="63">
        <f ca="1">VLOOKUP($A17,INDIRECT($P$2),COLUMN()-1,FALSE)*VLOOKUP($A17,Usinas!$C:$D,2,FALSE)</f>
        <v>56.615444999999994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115.45578</v>
      </c>
      <c r="E18" s="63">
        <f ca="1">VLOOKUP($A18,INDIRECT($P$2),COLUMN()-1,FALSE)*VLOOKUP($A18,Usinas!$C:$D,2,FALSE)</f>
        <v>118.50909399999999</v>
      </c>
      <c r="F18" s="63">
        <f ca="1">VLOOKUP($A18,INDIRECT($P$2),COLUMN()-1,FALSE)*VLOOKUP($A18,Usinas!$C:$D,2,FALSE)</f>
        <v>103.767664</v>
      </c>
      <c r="G18" s="63">
        <f ca="1">VLOOKUP($A18,INDIRECT($P$2),COLUMN()-1,FALSE)*VLOOKUP($A18,Usinas!$C:$D,2,FALSE)</f>
        <v>70.226221999999993</v>
      </c>
      <c r="H18" s="63">
        <f ca="1">VLOOKUP($A18,INDIRECT($P$2),COLUMN()-1,FALSE)*VLOOKUP($A18,Usinas!$C:$D,2,FALSE)</f>
        <v>51.523736000000007</v>
      </c>
      <c r="I18" s="63">
        <f ca="1">VLOOKUP($A18,INDIRECT($P$2),COLUMN()-1,FALSE)*VLOOKUP($A18,Usinas!$C:$D,2,FALSE)</f>
        <v>43.286540000000002</v>
      </c>
      <c r="J18" s="63">
        <f ca="1">VLOOKUP($A18,INDIRECT($P$2),COLUMN()-1,FALSE)*VLOOKUP($A18,Usinas!$C:$D,2,FALSE)</f>
        <v>35.319415999999997</v>
      </c>
      <c r="K18" s="63">
        <f ca="1">VLOOKUP($A18,INDIRECT($P$2),COLUMN()-1,FALSE)*VLOOKUP($A18,Usinas!$C:$D,2,FALSE)</f>
        <v>30.045509999999997</v>
      </c>
      <c r="L18" s="63">
        <f ca="1">VLOOKUP($A18,INDIRECT($P$2),COLUMN()-1,FALSE)*VLOOKUP($A18,Usinas!$C:$D,2,FALSE)</f>
        <v>30.788207999999997</v>
      </c>
      <c r="M18" s="63">
        <f ca="1">VLOOKUP($A18,INDIRECT($P$2),COLUMN()-1,FALSE)*VLOOKUP($A18,Usinas!$C:$D,2,FALSE)</f>
        <v>36.999864000000002</v>
      </c>
      <c r="N18" s="63">
        <f ca="1">VLOOKUP($A18,INDIRECT($P$2),COLUMN()-1,FALSE)*VLOOKUP($A18,Usinas!$C:$D,2,FALSE)</f>
        <v>47.352623999999999</v>
      </c>
      <c r="O18" s="63">
        <f ca="1">VLOOKUP($A18,INDIRECT($P$2),COLUMN()-1,FALSE)*VLOOKUP($A18,Usinas!$C:$D,2,FALSE)</f>
        <v>83.159669999999991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34.506789000000005</v>
      </c>
      <c r="E19" s="63">
        <f ca="1">VLOOKUP($A19,INDIRECT($P$2),COLUMN()-1,FALSE)*VLOOKUP($A19,Usinas!$C:$D,2,FALSE)</f>
        <v>35.438987000000004</v>
      </c>
      <c r="F19" s="63">
        <f ca="1">VLOOKUP($A19,INDIRECT($P$2),COLUMN()-1,FALSE)*VLOOKUP($A19,Usinas!$C:$D,2,FALSE)</f>
        <v>31.014360000000003</v>
      </c>
      <c r="G19" s="63">
        <f ca="1">VLOOKUP($A19,INDIRECT($P$2),COLUMN()-1,FALSE)*VLOOKUP($A19,Usinas!$C:$D,2,FALSE)</f>
        <v>21.016426000000003</v>
      </c>
      <c r="H19" s="63">
        <f ca="1">VLOOKUP($A19,INDIRECT($P$2),COLUMN()-1,FALSE)*VLOOKUP($A19,Usinas!$C:$D,2,FALSE)</f>
        <v>15.403357000000002</v>
      </c>
      <c r="I19" s="63">
        <f ca="1">VLOOKUP($A19,INDIRECT($P$2),COLUMN()-1,FALSE)*VLOOKUP($A19,Usinas!$C:$D,2,FALSE)</f>
        <v>12.971248000000001</v>
      </c>
      <c r="J19" s="63">
        <f ca="1">VLOOKUP($A19,INDIRECT($P$2),COLUMN()-1,FALSE)*VLOOKUP($A19,Usinas!$C:$D,2,FALSE)</f>
        <v>10.556811</v>
      </c>
      <c r="K19" s="63">
        <f ca="1">VLOOKUP($A19,INDIRECT($P$2),COLUMN()-1,FALSE)*VLOOKUP($A19,Usinas!$C:$D,2,FALSE)</f>
        <v>8.9840030000000013</v>
      </c>
      <c r="L19" s="63">
        <f ca="1">VLOOKUP($A19,INDIRECT($P$2),COLUMN()-1,FALSE)*VLOOKUP($A19,Usinas!$C:$D,2,FALSE)</f>
        <v>9.2004850000000005</v>
      </c>
      <c r="M19" s="63">
        <f ca="1">VLOOKUP($A19,INDIRECT($P$2),COLUMN()-1,FALSE)*VLOOKUP($A19,Usinas!$C:$D,2,FALSE)</f>
        <v>11.062672000000001</v>
      </c>
      <c r="N19" s="63">
        <f ca="1">VLOOKUP($A19,INDIRECT($P$2),COLUMN()-1,FALSE)*VLOOKUP($A19,Usinas!$C:$D,2,FALSE)</f>
        <v>14.161899</v>
      </c>
      <c r="O19" s="63">
        <f ca="1">VLOOKUP($A19,INDIRECT($P$2),COLUMN()-1,FALSE)*VLOOKUP($A19,Usinas!$C:$D,2,FALSE)</f>
        <v>24.824742000000001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1656.7304009999998</v>
      </c>
      <c r="E20" s="63">
        <f ca="1">VLOOKUP($A20,INDIRECT($P$2),COLUMN()-1,FALSE)*VLOOKUP($A20,Usinas!$C:$D,2,FALSE)</f>
        <v>1694.7684380000001</v>
      </c>
      <c r="F20" s="63">
        <f ca="1">VLOOKUP($A20,INDIRECT($P$2),COLUMN()-1,FALSE)*VLOOKUP($A20,Usinas!$C:$D,2,FALSE)</f>
        <v>1524.465424</v>
      </c>
      <c r="G20" s="63">
        <f ca="1">VLOOKUP($A20,INDIRECT($P$2),COLUMN()-1,FALSE)*VLOOKUP($A20,Usinas!$C:$D,2,FALSE)</f>
        <v>1093.4367779999998</v>
      </c>
      <c r="H20" s="63">
        <f ca="1">VLOOKUP($A20,INDIRECT($P$2),COLUMN()-1,FALSE)*VLOOKUP($A20,Usinas!$C:$D,2,FALSE)</f>
        <v>784.91352000000006</v>
      </c>
      <c r="I20" s="63">
        <f ca="1">VLOOKUP($A20,INDIRECT($P$2),COLUMN()-1,FALSE)*VLOOKUP($A20,Usinas!$C:$D,2,FALSE)</f>
        <v>659.41235799999993</v>
      </c>
      <c r="J20" s="63">
        <f ca="1">VLOOKUP($A20,INDIRECT($P$2),COLUMN()-1,FALSE)*VLOOKUP($A20,Usinas!$C:$D,2,FALSE)</f>
        <v>535.39353400000005</v>
      </c>
      <c r="K20" s="63">
        <f ca="1">VLOOKUP($A20,INDIRECT($P$2),COLUMN()-1,FALSE)*VLOOKUP($A20,Usinas!$C:$D,2,FALSE)</f>
        <v>444.416335</v>
      </c>
      <c r="L20" s="63">
        <f ca="1">VLOOKUP($A20,INDIRECT($P$2),COLUMN()-1,FALSE)*VLOOKUP($A20,Usinas!$C:$D,2,FALSE)</f>
        <v>438.03606199999996</v>
      </c>
      <c r="M20" s="63">
        <f ca="1">VLOOKUP($A20,INDIRECT($P$2),COLUMN()-1,FALSE)*VLOOKUP($A20,Usinas!$C:$D,2,FALSE)</f>
        <v>505.44616000000002</v>
      </c>
      <c r="N20" s="63">
        <f ca="1">VLOOKUP($A20,INDIRECT($P$2),COLUMN()-1,FALSE)*VLOOKUP($A20,Usinas!$C:$D,2,FALSE)</f>
        <v>683.51330799999994</v>
      </c>
      <c r="O20" s="63">
        <f ca="1">VLOOKUP($A20,INDIRECT($P$2),COLUMN()-1,FALSE)*VLOOKUP($A20,Usinas!$C:$D,2,FALSE)</f>
        <v>1126.5457819999999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1650.9585</v>
      </c>
      <c r="E21" s="63">
        <f ca="1">VLOOKUP($A21,INDIRECT($P$2),COLUMN()-1,FALSE)*VLOOKUP($A21,Usinas!$C:$D,2,FALSE)</f>
        <v>1713.530125</v>
      </c>
      <c r="F21" s="63">
        <f ca="1">VLOOKUP($A21,INDIRECT($P$2),COLUMN()-1,FALSE)*VLOOKUP($A21,Usinas!$C:$D,2,FALSE)</f>
        <v>1550.9752500000002</v>
      </c>
      <c r="G21" s="63">
        <f ca="1">VLOOKUP($A21,INDIRECT($P$2),COLUMN()-1,FALSE)*VLOOKUP($A21,Usinas!$C:$D,2,FALSE)</f>
        <v>1121.3358750000002</v>
      </c>
      <c r="H21" s="63">
        <f ca="1">VLOOKUP($A21,INDIRECT($P$2),COLUMN()-1,FALSE)*VLOOKUP($A21,Usinas!$C:$D,2,FALSE)</f>
        <v>801.52175</v>
      </c>
      <c r="I21" s="63">
        <f ca="1">VLOOKUP($A21,INDIRECT($P$2),COLUMN()-1,FALSE)*VLOOKUP($A21,Usinas!$C:$D,2,FALSE)</f>
        <v>676.27212500000007</v>
      </c>
      <c r="J21" s="63">
        <f ca="1">VLOOKUP($A21,INDIRECT($P$2),COLUMN()-1,FALSE)*VLOOKUP($A21,Usinas!$C:$D,2,FALSE)</f>
        <v>550.43512500000008</v>
      </c>
      <c r="K21" s="63">
        <f ca="1">VLOOKUP($A21,INDIRECT($P$2),COLUMN()-1,FALSE)*VLOOKUP($A21,Usinas!$C:$D,2,FALSE)</f>
        <v>459.88225000000006</v>
      </c>
      <c r="L21" s="63">
        <f ca="1">VLOOKUP($A21,INDIRECT($P$2),COLUMN()-1,FALSE)*VLOOKUP($A21,Usinas!$C:$D,2,FALSE)</f>
        <v>449.69800000000004</v>
      </c>
      <c r="M21" s="63">
        <f ca="1">VLOOKUP($A21,INDIRECT($P$2),COLUMN()-1,FALSE)*VLOOKUP($A21,Usinas!$C:$D,2,FALSE)</f>
        <v>518.96662500000002</v>
      </c>
      <c r="N21" s="63">
        <f ca="1">VLOOKUP($A21,INDIRECT($P$2),COLUMN()-1,FALSE)*VLOOKUP($A21,Usinas!$C:$D,2,FALSE)</f>
        <v>687.1825</v>
      </c>
      <c r="O21" s="63">
        <f ca="1">VLOOKUP($A21,INDIRECT($P$2),COLUMN()-1,FALSE)*VLOOKUP($A21,Usinas!$C:$D,2,FALSE)</f>
        <v>1113.69075</v>
      </c>
    </row>
    <row r="22" spans="1:15" hidden="1" outlineLevel="1" collapsed="1" x14ac:dyDescent="0.25">
      <c r="A22" s="14"/>
      <c r="B22" s="15" t="s">
        <v>56</v>
      </c>
      <c r="D22" s="69">
        <f t="shared" ref="D22:I22" ca="1" si="0">SUM(D7:D21)</f>
        <v>9042.5038679999998</v>
      </c>
      <c r="E22" s="46">
        <f t="shared" ca="1" si="0"/>
        <v>8848.1368480000001</v>
      </c>
      <c r="F22" s="46">
        <f t="shared" ca="1" si="0"/>
        <v>7917.3278799999998</v>
      </c>
      <c r="G22" s="46">
        <f t="shared" ca="1" si="0"/>
        <v>5536.7991170000005</v>
      </c>
      <c r="H22" s="46">
        <f t="shared" ca="1" si="0"/>
        <v>3998.445847</v>
      </c>
      <c r="I22" s="70">
        <f t="shared" ca="1" si="0"/>
        <v>3345.2266529999997</v>
      </c>
      <c r="J22" s="69">
        <f t="shared" ref="J22:O22" ca="1" si="1">SUM(J7:J21)</f>
        <v>2722.8652789999996</v>
      </c>
      <c r="K22" s="46">
        <f t="shared" ca="1" si="1"/>
        <v>2253.329518</v>
      </c>
      <c r="L22" s="46">
        <f t="shared" ca="1" si="1"/>
        <v>2272.585462</v>
      </c>
      <c r="M22" s="46">
        <f t="shared" ca="1" si="1"/>
        <v>2673.911912</v>
      </c>
      <c r="N22" s="46">
        <f t="shared" ca="1" si="1"/>
        <v>3708.7121629999997</v>
      </c>
      <c r="O22" s="70">
        <f t="shared" ca="1" si="1"/>
        <v>6234.6421369999989</v>
      </c>
    </row>
    <row r="23" spans="1:15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hidden="1" outlineLevel="1" x14ac:dyDescent="0.25">
      <c r="A25" s="61"/>
      <c r="B25" s="62"/>
      <c r="D25" s="537" t="s">
        <v>57</v>
      </c>
      <c r="E25" s="538" t="s">
        <v>58</v>
      </c>
      <c r="F25" s="538" t="s">
        <v>59</v>
      </c>
      <c r="G25" s="538"/>
      <c r="H25" s="538"/>
      <c r="I25" s="538"/>
      <c r="J25" s="538" t="s">
        <v>57</v>
      </c>
      <c r="K25" s="538" t="s">
        <v>58</v>
      </c>
      <c r="L25" s="538" t="s">
        <v>59</v>
      </c>
      <c r="M25" s="538"/>
      <c r="N25" s="538"/>
      <c r="O25" s="538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65.452032000000003</v>
      </c>
      <c r="E26" s="63">
        <f ca="1">VLOOKUP($A26,INDIRECT($P$2),COLUMN()-1,FALSE)*VLOOKUP($A26,Usinas!$C:$D,2,FALSE)</f>
        <v>67.121002000000004</v>
      </c>
      <c r="F26" s="63">
        <f ca="1">VLOOKUP($A26,INDIRECT($P$2),COLUMN()-1,FALSE)*VLOOKUP($A26,Usinas!$C:$D,2,FALSE)</f>
        <v>68.363852000000009</v>
      </c>
      <c r="G26" s="63">
        <f ca="1">VLOOKUP($A26,INDIRECT($P$2),COLUMN()-1,FALSE)*VLOOKUP($A26,Usinas!$C:$D,2,FALSE)</f>
        <v>51.596030000000006</v>
      </c>
      <c r="H26" s="63">
        <f ca="1">VLOOKUP($A26,INDIRECT($P$2),COLUMN()-1,FALSE)*VLOOKUP($A26,Usinas!$C:$D,2,FALSE)</f>
        <v>32.960382000000003</v>
      </c>
      <c r="I26" s="63">
        <f ca="1">VLOOKUP($A26,INDIRECT($P$2),COLUMN()-1,FALSE)*VLOOKUP($A26,Usinas!$C:$D,2,FALSE)</f>
        <v>24.970631999999998</v>
      </c>
      <c r="J26" s="63">
        <f ca="1">VLOOKUP($A26,INDIRECT($P$2),COLUMN()-1,FALSE)*VLOOKUP($A26,Usinas!$C:$D,2,FALSE)</f>
        <v>19.601520000000001</v>
      </c>
      <c r="K26" s="63">
        <f ca="1">VLOOKUP($A26,INDIRECT($P$2),COLUMN()-1,FALSE)*VLOOKUP($A26,Usinas!$C:$D,2,FALSE)</f>
        <v>15.439748</v>
      </c>
      <c r="L26" s="63">
        <f ca="1">VLOOKUP($A26,INDIRECT($P$2),COLUMN()-1,FALSE)*VLOOKUP($A26,Usinas!$C:$D,2,FALSE)</f>
        <v>13.142251</v>
      </c>
      <c r="M26" s="63">
        <f ca="1">VLOOKUP($A26,INDIRECT($P$2),COLUMN()-1,FALSE)*VLOOKUP($A26,Usinas!$C:$D,2,FALSE)</f>
        <v>15.397136000000001</v>
      </c>
      <c r="N26" s="63">
        <f ca="1">VLOOKUP($A26,INDIRECT($P$2),COLUMN()-1,FALSE)*VLOOKUP($A26,Usinas!$C:$D,2,FALSE)</f>
        <v>26.927233000000001</v>
      </c>
      <c r="O26" s="63">
        <f ca="1">VLOOKUP($A26,INDIRECT($P$2),COLUMN()-1,FALSE)*VLOOKUP($A26,Usinas!$C:$D,2,FALSE)</f>
        <v>50.026488000000001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199.15389900000002</v>
      </c>
      <c r="E27" s="63">
        <f ca="1">VLOOKUP($A27,INDIRECT($P$2),COLUMN()-1,FALSE)*VLOOKUP($A27,Usinas!$C:$D,2,FALSE)</f>
        <v>201.243357</v>
      </c>
      <c r="F27" s="63">
        <f ca="1">VLOOKUP($A27,INDIRECT($P$2),COLUMN()-1,FALSE)*VLOOKUP($A27,Usinas!$C:$D,2,FALSE)</f>
        <v>202.68391500000001</v>
      </c>
      <c r="G27" s="63">
        <f ca="1">VLOOKUP($A27,INDIRECT($P$2),COLUMN()-1,FALSE)*VLOOKUP($A27,Usinas!$C:$D,2,FALSE)</f>
        <v>152.011314</v>
      </c>
      <c r="H27" s="63">
        <f ca="1">VLOOKUP($A27,INDIRECT($P$2),COLUMN()-1,FALSE)*VLOOKUP($A27,Usinas!$C:$D,2,FALSE)</f>
        <v>95.790618000000009</v>
      </c>
      <c r="I27" s="63">
        <f ca="1">VLOOKUP($A27,INDIRECT($P$2),COLUMN()-1,FALSE)*VLOOKUP($A27,Usinas!$C:$D,2,FALSE)</f>
        <v>72.235547999999994</v>
      </c>
      <c r="J27" s="63">
        <f ca="1">VLOOKUP($A27,INDIRECT($P$2),COLUMN()-1,FALSE)*VLOOKUP($A27,Usinas!$C:$D,2,FALSE)</f>
        <v>56.642481000000004</v>
      </c>
      <c r="K27" s="63">
        <f ca="1">VLOOKUP($A27,INDIRECT($P$2),COLUMN()-1,FALSE)*VLOOKUP($A27,Usinas!$C:$D,2,FALSE)</f>
        <v>44.566452000000005</v>
      </c>
      <c r="L27" s="63">
        <f ca="1">VLOOKUP($A27,INDIRECT($P$2),COLUMN()-1,FALSE)*VLOOKUP($A27,Usinas!$C:$D,2,FALSE)</f>
        <v>37.824381000000002</v>
      </c>
      <c r="M27" s="63">
        <f ca="1">VLOOKUP($A27,INDIRECT($P$2),COLUMN()-1,FALSE)*VLOOKUP($A27,Usinas!$C:$D,2,FALSE)</f>
        <v>45.040149</v>
      </c>
      <c r="N27" s="63">
        <f ca="1">VLOOKUP($A27,INDIRECT($P$2),COLUMN()-1,FALSE)*VLOOKUP($A27,Usinas!$C:$D,2,FALSE)</f>
        <v>79.873101000000005</v>
      </c>
      <c r="O27" s="63">
        <f ca="1">VLOOKUP($A27,INDIRECT($P$2),COLUMN()-1,FALSE)*VLOOKUP($A27,Usinas!$C:$D,2,FALSE)</f>
        <v>151.498683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999.83931399999994</v>
      </c>
      <c r="E28" s="63">
        <f ca="1">VLOOKUP($A28,INDIRECT($P$2),COLUMN()-1,FALSE)*VLOOKUP($A28,Usinas!$C:$D,2,FALSE)</f>
        <v>1004.993304</v>
      </c>
      <c r="F28" s="63">
        <f ca="1">VLOOKUP($A28,INDIRECT($P$2),COLUMN()-1,FALSE)*VLOOKUP($A28,Usinas!$C:$D,2,FALSE)</f>
        <v>962.35996199999988</v>
      </c>
      <c r="G28" s="63">
        <f ca="1">VLOOKUP($A28,INDIRECT($P$2),COLUMN()-1,FALSE)*VLOOKUP($A28,Usinas!$C:$D,2,FALSE)</f>
        <v>696.44882399999995</v>
      </c>
      <c r="H28" s="63">
        <f ca="1">VLOOKUP($A28,INDIRECT($P$2),COLUMN()-1,FALSE)*VLOOKUP($A28,Usinas!$C:$D,2,FALSE)</f>
        <v>443.70641999999998</v>
      </c>
      <c r="I28" s="63">
        <f ca="1">VLOOKUP($A28,INDIRECT($P$2),COLUMN()-1,FALSE)*VLOOKUP($A28,Usinas!$C:$D,2,FALSE)</f>
        <v>340.62662</v>
      </c>
      <c r="J28" s="63">
        <f ca="1">VLOOKUP($A28,INDIRECT($P$2),COLUMN()-1,FALSE)*VLOOKUP($A28,Usinas!$C:$D,2,FALSE)</f>
        <v>271.93377799999996</v>
      </c>
      <c r="K28" s="63">
        <f ca="1">VLOOKUP($A28,INDIRECT($P$2),COLUMN()-1,FALSE)*VLOOKUP($A28,Usinas!$C:$D,2,FALSE)</f>
        <v>218.26278999999997</v>
      </c>
      <c r="L28" s="63">
        <f ca="1">VLOOKUP($A28,INDIRECT($P$2),COLUMN()-1,FALSE)*VLOOKUP($A28,Usinas!$C:$D,2,FALSE)</f>
        <v>191.786338</v>
      </c>
      <c r="M28" s="63">
        <f ca="1">VLOOKUP($A28,INDIRECT($P$2),COLUMN()-1,FALSE)*VLOOKUP($A28,Usinas!$C:$D,2,FALSE)</f>
        <v>226.59024799999997</v>
      </c>
      <c r="N28" s="63">
        <f ca="1">VLOOKUP($A28,INDIRECT($P$2),COLUMN()-1,FALSE)*VLOOKUP($A28,Usinas!$C:$D,2,FALSE)</f>
        <v>396.67191799999995</v>
      </c>
      <c r="O28" s="63">
        <f ca="1">VLOOKUP($A28,INDIRECT($P$2),COLUMN()-1,FALSE)*VLOOKUP($A28,Usinas!$C:$D,2,FALSE)</f>
        <v>738.02820399999996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492.27779699999996</v>
      </c>
      <c r="E29" s="63">
        <f ca="1">VLOOKUP($A29,INDIRECT($P$2),COLUMN()-1,FALSE)*VLOOKUP($A29,Usinas!$C:$D,2,FALSE)</f>
        <v>499.606899</v>
      </c>
      <c r="F29" s="63">
        <f ca="1">VLOOKUP($A29,INDIRECT($P$2),COLUMN()-1,FALSE)*VLOOKUP($A29,Usinas!$C:$D,2,FALSE)</f>
        <v>468.26967000000002</v>
      </c>
      <c r="G29" s="63">
        <f ca="1">VLOOKUP($A29,INDIRECT($P$2),COLUMN()-1,FALSE)*VLOOKUP($A29,Usinas!$C:$D,2,FALSE)</f>
        <v>349.18626599999999</v>
      </c>
      <c r="H29" s="63">
        <f ca="1">VLOOKUP($A29,INDIRECT($P$2),COLUMN()-1,FALSE)*VLOOKUP($A29,Usinas!$C:$D,2,FALSE)</f>
        <v>240.44869199999999</v>
      </c>
      <c r="I29" s="63">
        <f ca="1">VLOOKUP($A29,INDIRECT($P$2),COLUMN()-1,FALSE)*VLOOKUP($A29,Usinas!$C:$D,2,FALSE)</f>
        <v>187.65595200000001</v>
      </c>
      <c r="J29" s="63">
        <f ca="1">VLOOKUP($A29,INDIRECT($P$2),COLUMN()-1,FALSE)*VLOOKUP($A29,Usinas!$C:$D,2,FALSE)</f>
        <v>154.34624700000001</v>
      </c>
      <c r="K29" s="63">
        <f ca="1">VLOOKUP($A29,INDIRECT($P$2),COLUMN()-1,FALSE)*VLOOKUP($A29,Usinas!$C:$D,2,FALSE)</f>
        <v>125.65832400000001</v>
      </c>
      <c r="L29" s="63">
        <f ca="1">VLOOKUP($A29,INDIRECT($P$2),COLUMN()-1,FALSE)*VLOOKUP($A29,Usinas!$C:$D,2,FALSE)</f>
        <v>114.364932</v>
      </c>
      <c r="M29" s="63">
        <f ca="1">VLOOKUP($A29,INDIRECT($P$2),COLUMN()-1,FALSE)*VLOOKUP($A29,Usinas!$C:$D,2,FALSE)</f>
        <v>141.003027</v>
      </c>
      <c r="N29" s="63">
        <f ca="1">VLOOKUP($A29,INDIRECT($P$2),COLUMN()-1,FALSE)*VLOOKUP($A29,Usinas!$C:$D,2,FALSE)</f>
        <v>211.40301599999998</v>
      </c>
      <c r="O29" s="63">
        <f ca="1">VLOOKUP($A29,INDIRECT($P$2),COLUMN()-1,FALSE)*VLOOKUP($A29,Usinas!$C:$D,2,FALSE)</f>
        <v>352.94750699999997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360.77202000000005</v>
      </c>
      <c r="E30" s="63">
        <f ca="1">VLOOKUP($A30,INDIRECT($P$2),COLUMN()-1,FALSE)*VLOOKUP($A30,Usinas!$C:$D,2,FALSE)</f>
        <v>366.997995</v>
      </c>
      <c r="F30" s="63">
        <f ca="1">VLOOKUP($A30,INDIRECT($P$2),COLUMN()-1,FALSE)*VLOOKUP($A30,Usinas!$C:$D,2,FALSE)</f>
        <v>344.94999000000007</v>
      </c>
      <c r="G30" s="63">
        <f ca="1">VLOOKUP($A30,INDIRECT($P$2),COLUMN()-1,FALSE)*VLOOKUP($A30,Usinas!$C:$D,2,FALSE)</f>
        <v>259.66962000000001</v>
      </c>
      <c r="H30" s="63">
        <f ca="1">VLOOKUP($A30,INDIRECT($P$2),COLUMN()-1,FALSE)*VLOOKUP($A30,Usinas!$C:$D,2,FALSE)</f>
        <v>178.57707000000002</v>
      </c>
      <c r="I30" s="63">
        <f ca="1">VLOOKUP($A30,INDIRECT($P$2),COLUMN()-1,FALSE)*VLOOKUP($A30,Usinas!$C:$D,2,FALSE)</f>
        <v>139.94505000000001</v>
      </c>
      <c r="J30" s="63">
        <f ca="1">VLOOKUP($A30,INDIRECT($P$2),COLUMN()-1,FALSE)*VLOOKUP($A30,Usinas!$C:$D,2,FALSE)</f>
        <v>115.37568000000002</v>
      </c>
      <c r="K30" s="63">
        <f ca="1">VLOOKUP($A30,INDIRECT($P$2),COLUMN()-1,FALSE)*VLOOKUP($A30,Usinas!$C:$D,2,FALSE)</f>
        <v>95.161395000000013</v>
      </c>
      <c r="L30" s="63">
        <f ca="1">VLOOKUP($A30,INDIRECT($P$2),COLUMN()-1,FALSE)*VLOOKUP($A30,Usinas!$C:$D,2,FALSE)</f>
        <v>87.219405000000009</v>
      </c>
      <c r="M30" s="63">
        <f ca="1">VLOOKUP($A30,INDIRECT($P$2),COLUMN()-1,FALSE)*VLOOKUP($A30,Usinas!$C:$D,2,FALSE)</f>
        <v>106.12035000000002</v>
      </c>
      <c r="N30" s="63">
        <f ca="1">VLOOKUP($A30,INDIRECT($P$2),COLUMN()-1,FALSE)*VLOOKUP($A30,Usinas!$C:$D,2,FALSE)</f>
        <v>157.63797000000002</v>
      </c>
      <c r="O30" s="63">
        <f ca="1">VLOOKUP($A30,INDIRECT($P$2),COLUMN()-1,FALSE)*VLOOKUP($A30,Usinas!$C:$D,2,FALSE)</f>
        <v>259.68201000000005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302.67208999999997</v>
      </c>
      <c r="E31" s="63">
        <f ca="1">VLOOKUP($A31,INDIRECT($P$2),COLUMN()-1,FALSE)*VLOOKUP($A31,Usinas!$C:$D,2,FALSE)</f>
        <v>308.42022600000001</v>
      </c>
      <c r="F31" s="63">
        <f ca="1">VLOOKUP($A31,INDIRECT($P$2),COLUMN()-1,FALSE)*VLOOKUP($A31,Usinas!$C:$D,2,FALSE)</f>
        <v>290.00982599999998</v>
      </c>
      <c r="G31" s="63">
        <f ca="1">VLOOKUP($A31,INDIRECT($P$2),COLUMN()-1,FALSE)*VLOOKUP($A31,Usinas!$C:$D,2,FALSE)</f>
        <v>218.807604</v>
      </c>
      <c r="H31" s="63">
        <f ca="1">VLOOKUP($A31,INDIRECT($P$2),COLUMN()-1,FALSE)*VLOOKUP($A31,Usinas!$C:$D,2,FALSE)</f>
        <v>150.35671399999998</v>
      </c>
      <c r="I31" s="63">
        <f ca="1">VLOOKUP($A31,INDIRECT($P$2),COLUMN()-1,FALSE)*VLOOKUP($A31,Usinas!$C:$D,2,FALSE)</f>
        <v>117.85724399999999</v>
      </c>
      <c r="J31" s="63">
        <f ca="1">VLOOKUP($A31,INDIRECT($P$2),COLUMN()-1,FALSE)*VLOOKUP($A31,Usinas!$C:$D,2,FALSE)</f>
        <v>97.176227999999995</v>
      </c>
      <c r="K31" s="63">
        <f ca="1">VLOOKUP($A31,INDIRECT($P$2),COLUMN()-1,FALSE)*VLOOKUP($A31,Usinas!$C:$D,2,FALSE)</f>
        <v>80.300027999999998</v>
      </c>
      <c r="L31" s="63">
        <f ca="1">VLOOKUP($A31,INDIRECT($P$2),COLUMN()-1,FALSE)*VLOOKUP($A31,Usinas!$C:$D,2,FALSE)</f>
        <v>73.534205999999998</v>
      </c>
      <c r="M31" s="63">
        <f ca="1">VLOOKUP($A31,INDIRECT($P$2),COLUMN()-1,FALSE)*VLOOKUP($A31,Usinas!$C:$D,2,FALSE)</f>
        <v>89.18304599999999</v>
      </c>
      <c r="N31" s="63">
        <f ca="1">VLOOKUP($A31,INDIRECT($P$2),COLUMN()-1,FALSE)*VLOOKUP($A31,Usinas!$C:$D,2,FALSE)</f>
        <v>132.24804</v>
      </c>
      <c r="O31" s="63">
        <f ca="1">VLOOKUP($A31,INDIRECT($P$2),COLUMN()-1,FALSE)*VLOOKUP($A31,Usinas!$C:$D,2,FALSE)</f>
        <v>217.66206799999998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255.922403</v>
      </c>
      <c r="E32" s="63">
        <f ca="1">VLOOKUP($A32,INDIRECT($P$2),COLUMN()-1,FALSE)*VLOOKUP($A32,Usinas!$C:$D,2,FALSE)</f>
        <v>261.59641199999999</v>
      </c>
      <c r="F32" s="63">
        <f ca="1">VLOOKUP($A32,INDIRECT($P$2),COLUMN()-1,FALSE)*VLOOKUP($A32,Usinas!$C:$D,2,FALSE)</f>
        <v>246.06688700000001</v>
      </c>
      <c r="G32" s="63">
        <f ca="1">VLOOKUP($A32,INDIRECT($P$2),COLUMN()-1,FALSE)*VLOOKUP($A32,Usinas!$C:$D,2,FALSE)</f>
        <v>186.49604599999998</v>
      </c>
      <c r="H32" s="63">
        <f ca="1">VLOOKUP($A32,INDIRECT($P$2),COLUMN()-1,FALSE)*VLOOKUP($A32,Usinas!$C:$D,2,FALSE)</f>
        <v>127.992469</v>
      </c>
      <c r="I32" s="63">
        <f ca="1">VLOOKUP($A32,INDIRECT($P$2),COLUMN()-1,FALSE)*VLOOKUP($A32,Usinas!$C:$D,2,FALSE)</f>
        <v>100.422872</v>
      </c>
      <c r="J32" s="63">
        <f ca="1">VLOOKUP($A32,INDIRECT($P$2),COLUMN()-1,FALSE)*VLOOKUP($A32,Usinas!$C:$D,2,FALSE)</f>
        <v>82.821353999999999</v>
      </c>
      <c r="K32" s="63">
        <f ca="1">VLOOKUP($A32,INDIRECT($P$2),COLUMN()-1,FALSE)*VLOOKUP($A32,Usinas!$C:$D,2,FALSE)</f>
        <v>68.700950999999989</v>
      </c>
      <c r="L32" s="63">
        <f ca="1">VLOOKUP($A32,INDIRECT($P$2),COLUMN()-1,FALSE)*VLOOKUP($A32,Usinas!$C:$D,2,FALSE)</f>
        <v>62.755957000000002</v>
      </c>
      <c r="M32" s="63">
        <f ca="1">VLOOKUP($A32,INDIRECT($P$2),COLUMN()-1,FALSE)*VLOOKUP($A32,Usinas!$C:$D,2,FALSE)</f>
        <v>75.600645999999998</v>
      </c>
      <c r="N32" s="63">
        <f ca="1">VLOOKUP($A32,INDIRECT($P$2),COLUMN()-1,FALSE)*VLOOKUP($A32,Usinas!$C:$D,2,FALSE)</f>
        <v>111.933481</v>
      </c>
      <c r="O32" s="63">
        <f ca="1">VLOOKUP($A32,INDIRECT($P$2),COLUMN()-1,FALSE)*VLOOKUP($A32,Usinas!$C:$D,2,FALSE)</f>
        <v>183.782027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122.24085600000001</v>
      </c>
      <c r="E33" s="63">
        <f ca="1">VLOOKUP($A33,INDIRECT($P$2),COLUMN()-1,FALSE)*VLOOKUP($A33,Usinas!$C:$D,2,FALSE)</f>
        <v>135.622804</v>
      </c>
      <c r="F33" s="63">
        <f ca="1">VLOOKUP($A33,INDIRECT($P$2),COLUMN()-1,FALSE)*VLOOKUP($A33,Usinas!$C:$D,2,FALSE)</f>
        <v>135.897096</v>
      </c>
      <c r="G33" s="63">
        <f ca="1">VLOOKUP($A33,INDIRECT($P$2),COLUMN()-1,FALSE)*VLOOKUP($A33,Usinas!$C:$D,2,FALSE)</f>
        <v>107.989344</v>
      </c>
      <c r="H33" s="63">
        <f ca="1">VLOOKUP($A33,INDIRECT($P$2),COLUMN()-1,FALSE)*VLOOKUP($A33,Usinas!$C:$D,2,FALSE)</f>
        <v>67.265736000000004</v>
      </c>
      <c r="I33" s="63">
        <f ca="1">VLOOKUP($A33,INDIRECT($P$2),COLUMN()-1,FALSE)*VLOOKUP($A33,Usinas!$C:$D,2,FALSE)</f>
        <v>49.074924000000003</v>
      </c>
      <c r="J33" s="63">
        <f ca="1">VLOOKUP($A33,INDIRECT($P$2),COLUMN()-1,FALSE)*VLOOKUP($A33,Usinas!$C:$D,2,FALSE)</f>
        <v>38.196620000000003</v>
      </c>
      <c r="K33" s="63">
        <f ca="1">VLOOKUP($A33,INDIRECT($P$2),COLUMN()-1,FALSE)*VLOOKUP($A33,Usinas!$C:$D,2,FALSE)</f>
        <v>30.154612</v>
      </c>
      <c r="L33" s="63">
        <f ca="1">VLOOKUP($A33,INDIRECT($P$2),COLUMN()-1,FALSE)*VLOOKUP($A33,Usinas!$C:$D,2,FALSE)</f>
        <v>26.028560000000002</v>
      </c>
      <c r="M33" s="63">
        <f ca="1">VLOOKUP($A33,INDIRECT($P$2),COLUMN()-1,FALSE)*VLOOKUP($A33,Usinas!$C:$D,2,FALSE)</f>
        <v>33.842964000000002</v>
      </c>
      <c r="N33" s="63">
        <f ca="1">VLOOKUP($A33,INDIRECT($P$2),COLUMN()-1,FALSE)*VLOOKUP($A33,Usinas!$C:$D,2,FALSE)</f>
        <v>56.410775999999998</v>
      </c>
      <c r="O33" s="63">
        <f ca="1">VLOOKUP($A33,INDIRECT($P$2),COLUMN()-1,FALSE)*VLOOKUP($A33,Usinas!$C:$D,2,FALSE)</f>
        <v>90.942388000000008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90.568803000000003</v>
      </c>
      <c r="E34" s="63">
        <f ca="1">VLOOKUP($A34,INDIRECT($P$2),COLUMN()-1,FALSE)*VLOOKUP($A34,Usinas!$C:$D,2,FALSE)</f>
        <v>100.00298100000001</v>
      </c>
      <c r="F34" s="63">
        <f ca="1">VLOOKUP($A34,INDIRECT($P$2),COLUMN()-1,FALSE)*VLOOKUP($A34,Usinas!$C:$D,2,FALSE)</f>
        <v>100.773543</v>
      </c>
      <c r="G34" s="63">
        <f ca="1">VLOOKUP($A34,INDIRECT($P$2),COLUMN()-1,FALSE)*VLOOKUP($A34,Usinas!$C:$D,2,FALSE)</f>
        <v>79.409538000000012</v>
      </c>
      <c r="H34" s="63">
        <f ca="1">VLOOKUP($A34,INDIRECT($P$2),COLUMN()-1,FALSE)*VLOOKUP($A34,Usinas!$C:$D,2,FALSE)</f>
        <v>49.670009999999998</v>
      </c>
      <c r="I34" s="63">
        <f ca="1">VLOOKUP($A34,INDIRECT($P$2),COLUMN()-1,FALSE)*VLOOKUP($A34,Usinas!$C:$D,2,FALSE)</f>
        <v>36.386493000000002</v>
      </c>
      <c r="J34" s="63">
        <f ca="1">VLOOKUP($A34,INDIRECT($P$2),COLUMN()-1,FALSE)*VLOOKUP($A34,Usinas!$C:$D,2,FALSE)</f>
        <v>28.361540999999999</v>
      </c>
      <c r="K34" s="63">
        <f ca="1">VLOOKUP($A34,INDIRECT($P$2),COLUMN()-1,FALSE)*VLOOKUP($A34,Usinas!$C:$D,2,FALSE)</f>
        <v>22.353240000000003</v>
      </c>
      <c r="L34" s="63">
        <f ca="1">VLOOKUP($A34,INDIRECT($P$2),COLUMN()-1,FALSE)*VLOOKUP($A34,Usinas!$C:$D,2,FALSE)</f>
        <v>19.298760000000001</v>
      </c>
      <c r="M34" s="63">
        <f ca="1">VLOOKUP($A34,INDIRECT($P$2),COLUMN()-1,FALSE)*VLOOKUP($A34,Usinas!$C:$D,2,FALSE)</f>
        <v>25.133510999999999</v>
      </c>
      <c r="N34" s="63">
        <f ca="1">VLOOKUP($A34,INDIRECT($P$2),COLUMN()-1,FALSE)*VLOOKUP($A34,Usinas!$C:$D,2,FALSE)</f>
        <v>41.894970000000001</v>
      </c>
      <c r="O34" s="63">
        <f ca="1">VLOOKUP($A34,INDIRECT($P$2),COLUMN()-1,FALSE)*VLOOKUP($A34,Usinas!$C:$D,2,FALSE)</f>
        <v>67.563015000000007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454.11839399999997</v>
      </c>
      <c r="E35" s="63">
        <f ca="1">VLOOKUP($A35,INDIRECT($P$2),COLUMN()-1,FALSE)*VLOOKUP($A35,Usinas!$C:$D,2,FALSE)</f>
        <v>503.255652</v>
      </c>
      <c r="F35" s="63">
        <f ca="1">VLOOKUP($A35,INDIRECT($P$2),COLUMN()-1,FALSE)*VLOOKUP($A35,Usinas!$C:$D,2,FALSE)</f>
        <v>508.13979599999999</v>
      </c>
      <c r="G35" s="63">
        <f ca="1">VLOOKUP($A35,INDIRECT($P$2),COLUMN()-1,FALSE)*VLOOKUP($A35,Usinas!$C:$D,2,FALSE)</f>
        <v>394.02957599999996</v>
      </c>
      <c r="H35" s="63">
        <f ca="1">VLOOKUP($A35,INDIRECT($P$2),COLUMN()-1,FALSE)*VLOOKUP($A35,Usinas!$C:$D,2,FALSE)</f>
        <v>247.964718</v>
      </c>
      <c r="I35" s="63">
        <f ca="1">VLOOKUP($A35,INDIRECT($P$2),COLUMN()-1,FALSE)*VLOOKUP($A35,Usinas!$C:$D,2,FALSE)</f>
        <v>183.40715999999998</v>
      </c>
      <c r="J35" s="63">
        <f ca="1">VLOOKUP($A35,INDIRECT($P$2),COLUMN()-1,FALSE)*VLOOKUP($A35,Usinas!$C:$D,2,FALSE)</f>
        <v>143.86195799999999</v>
      </c>
      <c r="K35" s="63">
        <f ca="1">VLOOKUP($A35,INDIRECT($P$2),COLUMN()-1,FALSE)*VLOOKUP($A35,Usinas!$C:$D,2,FALSE)</f>
        <v>113.24794199999999</v>
      </c>
      <c r="L35" s="63">
        <f ca="1">VLOOKUP($A35,INDIRECT($P$2),COLUMN()-1,FALSE)*VLOOKUP($A35,Usinas!$C:$D,2,FALSE)</f>
        <v>97.34929799999999</v>
      </c>
      <c r="M35" s="63">
        <f ca="1">VLOOKUP($A35,INDIRECT($P$2),COLUMN()-1,FALSE)*VLOOKUP($A35,Usinas!$C:$D,2,FALSE)</f>
        <v>121.92107399999999</v>
      </c>
      <c r="N35" s="63">
        <f ca="1">VLOOKUP($A35,INDIRECT($P$2),COLUMN()-1,FALSE)*VLOOKUP($A35,Usinas!$C:$D,2,FALSE)</f>
        <v>206.14108799999997</v>
      </c>
      <c r="O35" s="63">
        <f ca="1">VLOOKUP($A35,INDIRECT($P$2),COLUMN()-1,FALSE)*VLOOKUP($A35,Usinas!$C:$D,2,FALSE)</f>
        <v>337.37728199999998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1844.4820949999998</v>
      </c>
      <c r="E36" s="63">
        <f ca="1">VLOOKUP($A36,INDIRECT($P$2),COLUMN()-1,FALSE)*VLOOKUP($A36,Usinas!$C:$D,2,FALSE)</f>
        <v>1920.2191010000001</v>
      </c>
      <c r="F36" s="63">
        <f ca="1">VLOOKUP($A36,INDIRECT($P$2),COLUMN()-1,FALSE)*VLOOKUP($A36,Usinas!$C:$D,2,FALSE)</f>
        <v>1874.9722479999998</v>
      </c>
      <c r="G36" s="63">
        <f ca="1">VLOOKUP($A36,INDIRECT($P$2),COLUMN()-1,FALSE)*VLOOKUP($A36,Usinas!$C:$D,2,FALSE)</f>
        <v>1397.3189500000001</v>
      </c>
      <c r="H36" s="63">
        <f ca="1">VLOOKUP($A36,INDIRECT($P$2),COLUMN()-1,FALSE)*VLOOKUP($A36,Usinas!$C:$D,2,FALSE)</f>
        <v>904.08679299999994</v>
      </c>
      <c r="I36" s="63">
        <f ca="1">VLOOKUP($A36,INDIRECT($P$2),COLUMN()-1,FALSE)*VLOOKUP($A36,Usinas!$C:$D,2,FALSE)</f>
        <v>696.25624100000005</v>
      </c>
      <c r="J36" s="63">
        <f ca="1">VLOOKUP($A36,INDIRECT($P$2),COLUMN()-1,FALSE)*VLOOKUP($A36,Usinas!$C:$D,2,FALSE)</f>
        <v>552.74382000000003</v>
      </c>
      <c r="K36" s="63">
        <f ca="1">VLOOKUP($A36,INDIRECT($P$2),COLUMN()-1,FALSE)*VLOOKUP($A36,Usinas!$C:$D,2,FALSE)</f>
        <v>442.66586500000005</v>
      </c>
      <c r="L36" s="63">
        <f ca="1">VLOOKUP($A36,INDIRECT($P$2),COLUMN()-1,FALSE)*VLOOKUP($A36,Usinas!$C:$D,2,FALSE)</f>
        <v>391.804439</v>
      </c>
      <c r="M36" s="63">
        <f ca="1">VLOOKUP($A36,INDIRECT($P$2),COLUMN()-1,FALSE)*VLOOKUP($A36,Usinas!$C:$D,2,FALSE)</f>
        <v>474.52628299999998</v>
      </c>
      <c r="N36" s="63">
        <f ca="1">VLOOKUP($A36,INDIRECT($P$2),COLUMN()-1,FALSE)*VLOOKUP($A36,Usinas!$C:$D,2,FALSE)</f>
        <v>778.00835900000004</v>
      </c>
      <c r="O36" s="63">
        <f ca="1">VLOOKUP($A36,INDIRECT($P$2),COLUMN()-1,FALSE)*VLOOKUP($A36,Usinas!$C:$D,2,FALSE)</f>
        <v>1346.956441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742.25020799999993</v>
      </c>
      <c r="E37" s="63">
        <f ca="1">VLOOKUP($A37,INDIRECT($P$2),COLUMN()-1,FALSE)*VLOOKUP($A37,Usinas!$C:$D,2,FALSE)</f>
        <v>774.99034199999994</v>
      </c>
      <c r="F37" s="63">
        <f ca="1">VLOOKUP($A37,INDIRECT($P$2),COLUMN()-1,FALSE)*VLOOKUP($A37,Usinas!$C:$D,2,FALSE)</f>
        <v>757.05176400000005</v>
      </c>
      <c r="G37" s="63">
        <f ca="1">VLOOKUP($A37,INDIRECT($P$2),COLUMN()-1,FALSE)*VLOOKUP($A37,Usinas!$C:$D,2,FALSE)</f>
        <v>565.89066800000001</v>
      </c>
      <c r="H37" s="63">
        <f ca="1">VLOOKUP($A37,INDIRECT($P$2),COLUMN()-1,FALSE)*VLOOKUP($A37,Usinas!$C:$D,2,FALSE)</f>
        <v>366.74786399999999</v>
      </c>
      <c r="I37" s="63">
        <f ca="1">VLOOKUP($A37,INDIRECT($P$2),COLUMN()-1,FALSE)*VLOOKUP($A37,Usinas!$C:$D,2,FALSE)</f>
        <v>282.89399600000002</v>
      </c>
      <c r="J37" s="63">
        <f ca="1">VLOOKUP($A37,INDIRECT($P$2),COLUMN()-1,FALSE)*VLOOKUP($A37,Usinas!$C:$D,2,FALSE)</f>
        <v>225.241422</v>
      </c>
      <c r="K37" s="63">
        <f ca="1">VLOOKUP($A37,INDIRECT($P$2),COLUMN()-1,FALSE)*VLOOKUP($A37,Usinas!$C:$D,2,FALSE)</f>
        <v>180.72327000000001</v>
      </c>
      <c r="L37" s="63">
        <f ca="1">VLOOKUP($A37,INDIRECT($P$2),COLUMN()-1,FALSE)*VLOOKUP($A37,Usinas!$C:$D,2,FALSE)</f>
        <v>160.04756600000002</v>
      </c>
      <c r="M37" s="63">
        <f ca="1">VLOOKUP($A37,INDIRECT($P$2),COLUMN()-1,FALSE)*VLOOKUP($A37,Usinas!$C:$D,2,FALSE)</f>
        <v>192.15813399999999</v>
      </c>
      <c r="N37" s="63">
        <f ca="1">VLOOKUP($A37,INDIRECT($P$2),COLUMN()-1,FALSE)*VLOOKUP($A37,Usinas!$C:$D,2,FALSE)</f>
        <v>313.52656999999999</v>
      </c>
      <c r="O37" s="63">
        <f ca="1">VLOOKUP($A37,INDIRECT($P$2),COLUMN()-1,FALSE)*VLOOKUP($A37,Usinas!$C:$D,2,FALSE)</f>
        <v>541.88609999999994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2515.1247049999997</v>
      </c>
      <c r="E38" s="63">
        <f ca="1">VLOOKUP($A38,INDIRECT($P$2),COLUMN()-1,FALSE)*VLOOKUP($A38,Usinas!$C:$D,2,FALSE)</f>
        <v>2638.8501999999994</v>
      </c>
      <c r="F38" s="63">
        <f ca="1">VLOOKUP($A38,INDIRECT($P$2),COLUMN()-1,FALSE)*VLOOKUP($A38,Usinas!$C:$D,2,FALSE)</f>
        <v>2626.3816899999997</v>
      </c>
      <c r="G38" s="63">
        <f ca="1">VLOOKUP($A38,INDIRECT($P$2),COLUMN()-1,FALSE)*VLOOKUP($A38,Usinas!$C:$D,2,FALSE)</f>
        <v>2000.2553149999999</v>
      </c>
      <c r="H38" s="63">
        <f ca="1">VLOOKUP($A38,INDIRECT($P$2),COLUMN()-1,FALSE)*VLOOKUP($A38,Usinas!$C:$D,2,FALSE)</f>
        <v>1309.6320449999998</v>
      </c>
      <c r="I38" s="63">
        <f ca="1">VLOOKUP($A38,INDIRECT($P$2),COLUMN()-1,FALSE)*VLOOKUP($A38,Usinas!$C:$D,2,FALSE)</f>
        <v>1021.51541</v>
      </c>
      <c r="J38" s="63">
        <f ca="1">VLOOKUP($A38,INDIRECT($P$2),COLUMN()-1,FALSE)*VLOOKUP($A38,Usinas!$C:$D,2,FALSE)</f>
        <v>820.57666499999993</v>
      </c>
      <c r="K38" s="63">
        <f ca="1">VLOOKUP($A38,INDIRECT($P$2),COLUMN()-1,FALSE)*VLOOKUP($A38,Usinas!$C:$D,2,FALSE)</f>
        <v>668.20918499999993</v>
      </c>
      <c r="L38" s="63">
        <f ca="1">VLOOKUP($A38,INDIRECT($P$2),COLUMN()-1,FALSE)*VLOOKUP($A38,Usinas!$C:$D,2,FALSE)</f>
        <v>600.78263499999991</v>
      </c>
      <c r="M38" s="63">
        <f ca="1">VLOOKUP($A38,INDIRECT($P$2),COLUMN()-1,FALSE)*VLOOKUP($A38,Usinas!$C:$D,2,FALSE)</f>
        <v>710.29835000000003</v>
      </c>
      <c r="N38" s="63">
        <f ca="1">VLOOKUP($A38,INDIRECT($P$2),COLUMN()-1,FALSE)*VLOOKUP($A38,Usinas!$C:$D,2,FALSE)</f>
        <v>1099.7136849999999</v>
      </c>
      <c r="O38" s="63">
        <f ca="1">VLOOKUP($A38,INDIRECT($P$2),COLUMN()-1,FALSE)*VLOOKUP($A38,Usinas!$C:$D,2,FALSE)</f>
        <v>1851.3385999999998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68.532287999999994</v>
      </c>
      <c r="E39" s="63">
        <f ca="1">VLOOKUP($A39,INDIRECT($P$2),COLUMN()-1,FALSE)*VLOOKUP($A39,Usinas!$C:$D,2,FALSE)</f>
        <v>76.214820000000003</v>
      </c>
      <c r="F39" s="63">
        <f ca="1">VLOOKUP($A39,INDIRECT($P$2),COLUMN()-1,FALSE)*VLOOKUP($A39,Usinas!$C:$D,2,FALSE)</f>
        <v>78.449250000000006</v>
      </c>
      <c r="G39" s="63">
        <f ca="1">VLOOKUP($A39,INDIRECT($P$2),COLUMN()-1,FALSE)*VLOOKUP($A39,Usinas!$C:$D,2,FALSE)</f>
        <v>60.488339999999994</v>
      </c>
      <c r="H39" s="63">
        <f ca="1">VLOOKUP($A39,INDIRECT($P$2),COLUMN()-1,FALSE)*VLOOKUP($A39,Usinas!$C:$D,2,FALSE)</f>
        <v>42.495684000000004</v>
      </c>
      <c r="I39" s="63">
        <f ca="1">VLOOKUP($A39,INDIRECT($P$2),COLUMN()-1,FALSE)*VLOOKUP($A39,Usinas!$C:$D,2,FALSE)</f>
        <v>33.399234</v>
      </c>
      <c r="J39" s="63">
        <f ca="1">VLOOKUP($A39,INDIRECT($P$2),COLUMN()-1,FALSE)*VLOOKUP($A39,Usinas!$C:$D,2,FALSE)</f>
        <v>27.760656000000001</v>
      </c>
      <c r="K39" s="63">
        <f ca="1">VLOOKUP($A39,INDIRECT($P$2),COLUMN()-1,FALSE)*VLOOKUP($A39,Usinas!$C:$D,2,FALSE)</f>
        <v>24.090330000000002</v>
      </c>
      <c r="L39" s="63">
        <f ca="1">VLOOKUP($A39,INDIRECT($P$2),COLUMN()-1,FALSE)*VLOOKUP($A39,Usinas!$C:$D,2,FALSE)</f>
        <v>24.339414000000001</v>
      </c>
      <c r="M39" s="63">
        <f ca="1">VLOOKUP($A39,INDIRECT($P$2),COLUMN()-1,FALSE)*VLOOKUP($A39,Usinas!$C:$D,2,FALSE)</f>
        <v>30.080556000000001</v>
      </c>
      <c r="N39" s="63">
        <f ca="1">VLOOKUP($A39,INDIRECT($P$2),COLUMN()-1,FALSE)*VLOOKUP($A39,Usinas!$C:$D,2,FALSE)</f>
        <v>39.731339999999996</v>
      </c>
      <c r="O39" s="63">
        <f ca="1">VLOOKUP($A39,INDIRECT($P$2),COLUMN()-1,FALSE)*VLOOKUP($A39,Usinas!$C:$D,2,FALSE)</f>
        <v>55.238039999999998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93.774878000000001</v>
      </c>
      <c r="E40" s="63">
        <f ca="1">VLOOKUP($A40,INDIRECT($P$2),COLUMN()-1,FALSE)*VLOOKUP($A40,Usinas!$C:$D,2,FALSE)</f>
        <v>104.31037000000001</v>
      </c>
      <c r="F40" s="63">
        <f ca="1">VLOOKUP($A40,INDIRECT($P$2),COLUMN()-1,FALSE)*VLOOKUP($A40,Usinas!$C:$D,2,FALSE)</f>
        <v>107.376526</v>
      </c>
      <c r="G40" s="63">
        <f ca="1">VLOOKUP($A40,INDIRECT($P$2),COLUMN()-1,FALSE)*VLOOKUP($A40,Usinas!$C:$D,2,FALSE)</f>
        <v>82.876204000000016</v>
      </c>
      <c r="H40" s="63">
        <f ca="1">VLOOKUP($A40,INDIRECT($P$2),COLUMN()-1,FALSE)*VLOOKUP($A40,Usinas!$C:$D,2,FALSE)</f>
        <v>58.253750000000004</v>
      </c>
      <c r="I40" s="63">
        <f ca="1">VLOOKUP($A40,INDIRECT($P$2),COLUMN()-1,FALSE)*VLOOKUP($A40,Usinas!$C:$D,2,FALSE)</f>
        <v>45.770574000000003</v>
      </c>
      <c r="J40" s="63">
        <f ca="1">VLOOKUP($A40,INDIRECT($P$2),COLUMN()-1,FALSE)*VLOOKUP($A40,Usinas!$C:$D,2,FALSE)</f>
        <v>38.037689999999998</v>
      </c>
      <c r="K40" s="63">
        <f ca="1">VLOOKUP($A40,INDIRECT($P$2),COLUMN()-1,FALSE)*VLOOKUP($A40,Usinas!$C:$D,2,FALSE)</f>
        <v>33.001352000000004</v>
      </c>
      <c r="L40" s="63">
        <f ca="1">VLOOKUP($A40,INDIRECT($P$2),COLUMN()-1,FALSE)*VLOOKUP($A40,Usinas!$C:$D,2,FALSE)</f>
        <v>33.306682000000002</v>
      </c>
      <c r="M40" s="63">
        <f ca="1">VLOOKUP($A40,INDIRECT($P$2),COLUMN()-1,FALSE)*VLOOKUP($A40,Usinas!$C:$D,2,FALSE)</f>
        <v>41.190624</v>
      </c>
      <c r="N40" s="63">
        <f ca="1">VLOOKUP($A40,INDIRECT($P$2),COLUMN()-1,FALSE)*VLOOKUP($A40,Usinas!$C:$D,2,FALSE)</f>
        <v>54.396950000000004</v>
      </c>
      <c r="O40" s="63">
        <f ca="1">VLOOKUP($A40,INDIRECT($P$2),COLUMN()-1,FALSE)*VLOOKUP($A40,Usinas!$C:$D,2,FALSE)</f>
        <v>75.625420000000005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74.783874999999995</v>
      </c>
      <c r="E41" s="63">
        <f ca="1">VLOOKUP($A41,INDIRECT($P$2),COLUMN()-1,FALSE)*VLOOKUP($A41,Usinas!$C:$D,2,FALSE)</f>
        <v>83.298100000000005</v>
      </c>
      <c r="F41" s="63">
        <f ca="1">VLOOKUP($A41,INDIRECT($P$2),COLUMN()-1,FALSE)*VLOOKUP($A41,Usinas!$C:$D,2,FALSE)</f>
        <v>85.714654999999993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46.609095000000003</v>
      </c>
      <c r="I41" s="63">
        <f ca="1">VLOOKUP($A41,INDIRECT($P$2),COLUMN()-1,FALSE)*VLOOKUP($A41,Usinas!$C:$D,2,FALSE)</f>
        <v>36.686610000000002</v>
      </c>
      <c r="J41" s="63">
        <f ca="1">VLOOKUP($A41,INDIRECT($P$2),COLUMN()-1,FALSE)*VLOOKUP($A41,Usinas!$C:$D,2,FALSE)</f>
        <v>30.481164999999997</v>
      </c>
      <c r="K41" s="63">
        <f ca="1">VLOOKUP($A41,INDIRECT($P$2),COLUMN()-1,FALSE)*VLOOKUP($A41,Usinas!$C:$D,2,FALSE)</f>
        <v>26.467144999999999</v>
      </c>
      <c r="L41" s="63">
        <f ca="1">VLOOKUP($A41,INDIRECT($P$2),COLUMN()-1,FALSE)*VLOOKUP($A41,Usinas!$C:$D,2,FALSE)</f>
        <v>26.701854999999998</v>
      </c>
      <c r="M41" s="63">
        <f ca="1">VLOOKUP($A41,INDIRECT($P$2),COLUMN()-1,FALSE)*VLOOKUP($A41,Usinas!$C:$D,2,FALSE)</f>
        <v>32.936039999999998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60.289334999999994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107.02154399999999</v>
      </c>
      <c r="E42" s="63">
        <f ca="1">VLOOKUP($A42,INDIRECT($P$2),COLUMN()-1,FALSE)*VLOOKUP($A42,Usinas!$C:$D,2,FALSE)</f>
        <v>115.40426799999999</v>
      </c>
      <c r="F42" s="63">
        <f ca="1">VLOOKUP($A42,INDIRECT($P$2),COLUMN()-1,FALSE)*VLOOKUP($A42,Usinas!$C:$D,2,FALSE)</f>
        <v>116.606302</v>
      </c>
      <c r="G42" s="63">
        <f ca="1">VLOOKUP($A42,INDIRECT($P$2),COLUMN()-1,FALSE)*VLOOKUP($A42,Usinas!$C:$D,2,FALSE)</f>
        <v>93.790165999999999</v>
      </c>
      <c r="H42" s="63">
        <f ca="1">VLOOKUP($A42,INDIRECT($P$2),COLUMN()-1,FALSE)*VLOOKUP($A42,Usinas!$C:$D,2,FALSE)</f>
        <v>73.378098000000008</v>
      </c>
      <c r="I42" s="63">
        <f ca="1">VLOOKUP($A42,INDIRECT($P$2),COLUMN()-1,FALSE)*VLOOKUP($A42,Usinas!$C:$D,2,FALSE)</f>
        <v>63.694295999999994</v>
      </c>
      <c r="J42" s="63">
        <f ca="1">VLOOKUP($A42,INDIRECT($P$2),COLUMN()-1,FALSE)*VLOOKUP($A42,Usinas!$C:$D,2,FALSE)</f>
        <v>56.828746000000002</v>
      </c>
      <c r="K42" s="63">
        <f ca="1">VLOOKUP($A42,INDIRECT($P$2),COLUMN()-1,FALSE)*VLOOKUP($A42,Usinas!$C:$D,2,FALSE)</f>
        <v>52.641886</v>
      </c>
      <c r="L42" s="63">
        <f ca="1">VLOOKUP($A42,INDIRECT($P$2),COLUMN()-1,FALSE)*VLOOKUP($A42,Usinas!$C:$D,2,FALSE)</f>
        <v>53.749378</v>
      </c>
      <c r="M42" s="63">
        <f ca="1">VLOOKUP($A42,INDIRECT($P$2),COLUMN()-1,FALSE)*VLOOKUP($A42,Usinas!$C:$D,2,FALSE)</f>
        <v>61.42978999999999</v>
      </c>
      <c r="N42" s="63">
        <f ca="1">VLOOKUP($A42,INDIRECT($P$2),COLUMN()-1,FALSE)*VLOOKUP($A42,Usinas!$C:$D,2,FALSE)</f>
        <v>73.490648000000007</v>
      </c>
      <c r="O42" s="63">
        <f ca="1">VLOOKUP($A42,INDIRECT($P$2),COLUMN()-1,FALSE)*VLOOKUP($A42,Usinas!$C:$D,2,FALSE)</f>
        <v>91.179006000000001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96.745667999999995</v>
      </c>
      <c r="E43" s="63">
        <f ca="1">VLOOKUP($A43,INDIRECT($P$2),COLUMN()-1,FALSE)*VLOOKUP($A43,Usinas!$C:$D,2,FALSE)</f>
        <v>104.33444399999999</v>
      </c>
      <c r="F43" s="63">
        <f ca="1">VLOOKUP($A43,INDIRECT($P$2),COLUMN()-1,FALSE)*VLOOKUP($A43,Usinas!$C:$D,2,FALSE)</f>
        <v>105.51317400000001</v>
      </c>
      <c r="G43" s="63">
        <f ca="1">VLOOKUP($A43,INDIRECT($P$2),COLUMN()-1,FALSE)*VLOOKUP($A43,Usinas!$C:$D,2,FALSE)</f>
        <v>85.03694999999999</v>
      </c>
      <c r="H43" s="63">
        <f ca="1">VLOOKUP($A43,INDIRECT($P$2),COLUMN()-1,FALSE)*VLOOKUP($A43,Usinas!$C:$D,2,FALSE)</f>
        <v>66.416758000000002</v>
      </c>
      <c r="I43" s="63">
        <f ca="1">VLOOKUP($A43,INDIRECT($P$2),COLUMN()-1,FALSE)*VLOOKUP($A43,Usinas!$C:$D,2,FALSE)</f>
        <v>57.652993999999993</v>
      </c>
      <c r="J43" s="63">
        <f ca="1">VLOOKUP($A43,INDIRECT($P$2),COLUMN()-1,FALSE)*VLOOKUP($A43,Usinas!$C:$D,2,FALSE)</f>
        <v>51.407595999999998</v>
      </c>
      <c r="K43" s="63">
        <f ca="1">VLOOKUP($A43,INDIRECT($P$2),COLUMN()-1,FALSE)*VLOOKUP($A43,Usinas!$C:$D,2,FALSE)</f>
        <v>47.605723999999995</v>
      </c>
      <c r="L43" s="63">
        <f ca="1">VLOOKUP($A43,INDIRECT($P$2),COLUMN()-1,FALSE)*VLOOKUP($A43,Usinas!$C:$D,2,FALSE)</f>
        <v>48.582386</v>
      </c>
      <c r="M43" s="63">
        <f ca="1">VLOOKUP($A43,INDIRECT($P$2),COLUMN()-1,FALSE)*VLOOKUP($A43,Usinas!$C:$D,2,FALSE)</f>
        <v>55.493859999999998</v>
      </c>
      <c r="N43" s="63">
        <f ca="1">VLOOKUP($A43,INDIRECT($P$2),COLUMN()-1,FALSE)*VLOOKUP($A43,Usinas!$C:$D,2,FALSE)</f>
        <v>66.371853999999999</v>
      </c>
      <c r="O43" s="63">
        <f ca="1">VLOOKUP($A43,INDIRECT($P$2),COLUMN()-1,FALSE)*VLOOKUP($A43,Usinas!$C:$D,2,FALSE)</f>
        <v>82.410065999999986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32.079537999999999</v>
      </c>
      <c r="E44" s="63">
        <f ca="1">VLOOKUP($A44,INDIRECT($P$2),COLUMN()-1,FALSE)*VLOOKUP($A44,Usinas!$C:$D,2,FALSE)</f>
        <v>34.138290000000005</v>
      </c>
      <c r="F44" s="63">
        <f ca="1">VLOOKUP($A44,INDIRECT($P$2),COLUMN()-1,FALSE)*VLOOKUP($A44,Usinas!$C:$D,2,FALSE)</f>
        <v>34.198605000000001</v>
      </c>
      <c r="G44" s="63">
        <f ca="1">VLOOKUP($A44,INDIRECT($P$2),COLUMN()-1,FALSE)*VLOOKUP($A44,Usinas!$C:$D,2,FALSE)</f>
        <v>29.288964000000004</v>
      </c>
      <c r="H44" s="63">
        <f ca="1">VLOOKUP($A44,INDIRECT($P$2),COLUMN()-1,FALSE)*VLOOKUP($A44,Usinas!$C:$D,2,FALSE)</f>
        <v>24.158168</v>
      </c>
      <c r="I44" s="63">
        <f ca="1">VLOOKUP($A44,INDIRECT($P$2),COLUMN()-1,FALSE)*VLOOKUP($A44,Usinas!$C:$D,2,FALSE)</f>
        <v>21.725463000000001</v>
      </c>
      <c r="J44" s="63">
        <f ca="1">VLOOKUP($A44,INDIRECT($P$2),COLUMN()-1,FALSE)*VLOOKUP($A44,Usinas!$C:$D,2,FALSE)</f>
        <v>19.819509</v>
      </c>
      <c r="K44" s="63">
        <f ca="1">VLOOKUP($A44,INDIRECT($P$2),COLUMN()-1,FALSE)*VLOOKUP($A44,Usinas!$C:$D,2,FALSE)</f>
        <v>18.717755</v>
      </c>
      <c r="L44" s="63">
        <f ca="1">VLOOKUP($A44,INDIRECT($P$2),COLUMN()-1,FALSE)*VLOOKUP($A44,Usinas!$C:$D,2,FALSE)</f>
        <v>18.854469000000002</v>
      </c>
      <c r="M44" s="63">
        <f ca="1">VLOOKUP($A44,INDIRECT($P$2),COLUMN()-1,FALSE)*VLOOKUP($A44,Usinas!$C:$D,2,FALSE)</f>
        <v>20.591540999999999</v>
      </c>
      <c r="N44" s="63">
        <f ca="1">VLOOKUP($A44,INDIRECT($P$2),COLUMN()-1,FALSE)*VLOOKUP($A44,Usinas!$C:$D,2,FALSE)</f>
        <v>23.518829</v>
      </c>
      <c r="O44" s="63">
        <f ca="1">VLOOKUP($A44,INDIRECT($P$2),COLUMN()-1,FALSE)*VLOOKUP($A44,Usinas!$C:$D,2,FALSE)</f>
        <v>27.982139000000004</v>
      </c>
    </row>
    <row r="45" spans="1:15" hidden="1" outlineLevel="1" collapsed="1" x14ac:dyDescent="0.25">
      <c r="A45" s="18"/>
      <c r="B45" s="19" t="s">
        <v>56</v>
      </c>
      <c r="D45" s="64">
        <f t="shared" ref="D45:I45" ca="1" si="2">SUM(D26:D44)</f>
        <v>8917.8124069999976</v>
      </c>
      <c r="E45" s="47">
        <f t="shared" ca="1" si="2"/>
        <v>9300.6205669999999</v>
      </c>
      <c r="F45" s="47">
        <f t="shared" ca="1" si="2"/>
        <v>9113.778750999998</v>
      </c>
      <c r="G45" s="47">
        <f t="shared" ca="1" si="2"/>
        <v>6876.9312190000001</v>
      </c>
      <c r="H45" s="47">
        <f t="shared" ca="1" si="2"/>
        <v>4526.5110840000007</v>
      </c>
      <c r="I45" s="65">
        <f t="shared" ca="1" si="2"/>
        <v>3512.1773130000006</v>
      </c>
      <c r="J45" s="64">
        <f t="shared" ref="J45:O45" ca="1" si="3">SUM(J26:J44)</f>
        <v>2831.2146760000005</v>
      </c>
      <c r="K45" s="47">
        <f t="shared" ca="1" si="3"/>
        <v>2307.9679940000001</v>
      </c>
      <c r="L45" s="47">
        <f t="shared" ca="1" si="3"/>
        <v>2081.4729119999993</v>
      </c>
      <c r="M45" s="47">
        <f t="shared" ca="1" si="3"/>
        <v>2498.5373289999998</v>
      </c>
      <c r="N45" s="47">
        <f t="shared" ca="1" si="3"/>
        <v>3913.249327999999</v>
      </c>
      <c r="O45" s="65">
        <f t="shared" ca="1" si="3"/>
        <v>6582.4148190000005</v>
      </c>
    </row>
    <row r="46" spans="1:15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hidden="1" outlineLevel="1" x14ac:dyDescent="0.25">
      <c r="A48" s="61"/>
      <c r="B48" s="62"/>
      <c r="D48" s="530" t="s">
        <v>77</v>
      </c>
      <c r="E48" s="531"/>
      <c r="F48" s="531"/>
      <c r="G48" s="531"/>
      <c r="H48" s="531"/>
      <c r="I48" s="531"/>
      <c r="J48" s="531"/>
      <c r="K48" s="531"/>
      <c r="L48" s="531"/>
      <c r="M48" s="531"/>
      <c r="N48" s="531"/>
      <c r="O48" s="532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</row>
    <row r="50" spans="1:15" hidden="1" outlineLevel="1" collapsed="1" x14ac:dyDescent="0.25">
      <c r="A50" s="18"/>
      <c r="B50" s="19" t="s">
        <v>56</v>
      </c>
      <c r="D50" s="64">
        <f t="shared" ref="D50:O50" ca="1" si="4">D49</f>
        <v>374.93279999999999</v>
      </c>
      <c r="E50" s="47">
        <f t="shared" ca="1" si="4"/>
        <v>380.61359999999996</v>
      </c>
      <c r="F50" s="47">
        <f t="shared" ca="1" si="4"/>
        <v>346.52879999999999</v>
      </c>
      <c r="G50" s="47">
        <f t="shared" ca="1" si="4"/>
        <v>238.59359999999998</v>
      </c>
      <c r="H50" s="47">
        <f t="shared" ca="1" si="4"/>
        <v>187.46639999999999</v>
      </c>
      <c r="I50" s="65">
        <f t="shared" ca="1" si="4"/>
        <v>170.42399999999998</v>
      </c>
      <c r="J50" s="64">
        <f t="shared" ca="1" si="4"/>
        <v>142.01999999999998</v>
      </c>
      <c r="K50" s="47">
        <f t="shared" ca="1" si="4"/>
        <v>130.6584</v>
      </c>
      <c r="L50" s="47">
        <f t="shared" ca="1" si="4"/>
        <v>170.42399999999998</v>
      </c>
      <c r="M50" s="47">
        <f t="shared" ca="1" si="4"/>
        <v>210.18959999999998</v>
      </c>
      <c r="N50" s="47">
        <f t="shared" ca="1" si="4"/>
        <v>221.55119999999999</v>
      </c>
      <c r="O50" s="65">
        <f t="shared" ca="1" si="4"/>
        <v>284.03999999999996</v>
      </c>
    </row>
    <row r="51" spans="1:15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hidden="1" outlineLevel="1" x14ac:dyDescent="0.25">
      <c r="A53" s="61"/>
      <c r="B53" s="62"/>
      <c r="D53" s="530" t="s">
        <v>80</v>
      </c>
      <c r="E53" s="531"/>
      <c r="F53" s="531"/>
      <c r="G53" s="531"/>
      <c r="H53" s="531"/>
      <c r="I53" s="531"/>
      <c r="J53" s="531"/>
      <c r="K53" s="531"/>
      <c r="L53" s="531"/>
      <c r="M53" s="531"/>
      <c r="N53" s="531"/>
      <c r="O53" s="532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</row>
    <row r="60" spans="1:15" hidden="1" outlineLevel="1" collapsed="1" x14ac:dyDescent="0.25">
      <c r="A60" s="18"/>
      <c r="B60" s="19" t="s">
        <v>56</v>
      </c>
      <c r="D60" s="64">
        <f t="shared" ref="D60:I60" ca="1" si="5">SUM(D54:D59)</f>
        <v>1478.5945999999999</v>
      </c>
      <c r="E60" s="47">
        <f t="shared" ca="1" si="5"/>
        <v>1570.4183</v>
      </c>
      <c r="F60" s="47">
        <f t="shared" ca="1" si="5"/>
        <v>1360.1858999999999</v>
      </c>
      <c r="G60" s="47">
        <f t="shared" ca="1" si="5"/>
        <v>914.04119999999989</v>
      </c>
      <c r="H60" s="47">
        <f t="shared" ca="1" si="5"/>
        <v>727.05</v>
      </c>
      <c r="I60" s="65">
        <f t="shared" ca="1" si="5"/>
        <v>726.66300000000001</v>
      </c>
      <c r="J60" s="64">
        <f t="shared" ref="J60:O60" ca="1" si="6">SUM(J54:J59)</f>
        <v>581.11359999999991</v>
      </c>
      <c r="K60" s="47">
        <f t="shared" ca="1" si="6"/>
        <v>501.28629999999998</v>
      </c>
      <c r="L60" s="47">
        <f t="shared" ca="1" si="6"/>
        <v>524.75149999999996</v>
      </c>
      <c r="M60" s="47">
        <f t="shared" ca="1" si="6"/>
        <v>617.47310000000004</v>
      </c>
      <c r="N60" s="47">
        <f t="shared" ca="1" si="6"/>
        <v>676.43979999999999</v>
      </c>
      <c r="O60" s="65">
        <f t="shared" ca="1" si="6"/>
        <v>1001.1917000000001</v>
      </c>
    </row>
    <row r="61" spans="1:15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hidden="1" outlineLevel="1" x14ac:dyDescent="0.25">
      <c r="A63" s="61"/>
      <c r="B63" s="62"/>
      <c r="D63" s="530" t="s">
        <v>88</v>
      </c>
      <c r="E63" s="531" t="s">
        <v>58</v>
      </c>
      <c r="F63" s="531" t="s">
        <v>89</v>
      </c>
      <c r="G63" s="531"/>
      <c r="H63" s="531"/>
      <c r="I63" s="531"/>
      <c r="J63" s="531" t="s">
        <v>88</v>
      </c>
      <c r="K63" s="531" t="s">
        <v>58</v>
      </c>
      <c r="L63" s="531" t="s">
        <v>89</v>
      </c>
      <c r="M63" s="531"/>
      <c r="N63" s="531"/>
      <c r="O63" s="532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95.000760000000014</v>
      </c>
      <c r="E64" s="63">
        <f ca="1">VLOOKUP($A64,INDIRECT($P$2),COLUMN()-1,FALSE)*VLOOKUP($A64,Usinas!$C:$D,2,FALSE)</f>
        <v>104.25374100000001</v>
      </c>
      <c r="F64" s="63">
        <f ca="1">VLOOKUP($A64,INDIRECT($P$2),COLUMN()-1,FALSE)*VLOOKUP($A64,Usinas!$C:$D,2,FALSE)</f>
        <v>88.523963999999992</v>
      </c>
      <c r="G64" s="63">
        <f ca="1">VLOOKUP($A64,INDIRECT($P$2),COLUMN()-1,FALSE)*VLOOKUP($A64,Usinas!$C:$D,2,FALSE)</f>
        <v>62.631315000000001</v>
      </c>
      <c r="H64" s="63">
        <f ca="1">VLOOKUP($A64,INDIRECT($P$2),COLUMN()-1,FALSE)*VLOOKUP($A64,Usinas!$C:$D,2,FALSE)</f>
        <v>55.291139999999999</v>
      </c>
      <c r="I64" s="63">
        <f ca="1">VLOOKUP($A64,INDIRECT($P$2),COLUMN()-1,FALSE)*VLOOKUP($A64,Usinas!$C:$D,2,FALSE)</f>
        <v>58.913262000000003</v>
      </c>
      <c r="J64" s="63">
        <f ca="1">VLOOKUP($A64,INDIRECT($P$2),COLUMN()-1,FALSE)*VLOOKUP($A64,Usinas!$C:$D,2,FALSE)</f>
        <v>50.544009000000003</v>
      </c>
      <c r="K64" s="63">
        <f ca="1">VLOOKUP($A64,INDIRECT($P$2),COLUMN()-1,FALSE)*VLOOKUP($A64,Usinas!$C:$D,2,FALSE)</f>
        <v>42.360804000000002</v>
      </c>
      <c r="L64" s="63">
        <f ca="1">VLOOKUP($A64,INDIRECT($P$2),COLUMN()-1,FALSE)*VLOOKUP($A64,Usinas!$C:$D,2,FALSE)</f>
        <v>45.872460000000004</v>
      </c>
      <c r="M64" s="63">
        <f ca="1">VLOOKUP($A64,INDIRECT($P$2),COLUMN()-1,FALSE)*VLOOKUP($A64,Usinas!$C:$D,2,FALSE)</f>
        <v>54.683577000000007</v>
      </c>
      <c r="N64" s="63">
        <f ca="1">VLOOKUP($A64,INDIRECT($P$2),COLUMN()-1,FALSE)*VLOOKUP($A64,Usinas!$C:$D,2,FALSE)</f>
        <v>53.113797000000005</v>
      </c>
      <c r="O64" s="63">
        <f ca="1">VLOOKUP($A64,INDIRECT($P$2),COLUMN()-1,FALSE)*VLOOKUP($A64,Usinas!$C:$D,2,FALSE)</f>
        <v>66.861000000000004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77.04346000000001</v>
      </c>
      <c r="E65" s="63">
        <f ca="1">VLOOKUP($A65,INDIRECT($P$2),COLUMN()-1,FALSE)*VLOOKUP($A65,Usinas!$C:$D,2,FALSE)</f>
        <v>84.676320000000004</v>
      </c>
      <c r="F65" s="63">
        <f ca="1">VLOOKUP($A65,INDIRECT($P$2),COLUMN()-1,FALSE)*VLOOKUP($A65,Usinas!$C:$D,2,FALSE)</f>
        <v>72.014074000000008</v>
      </c>
      <c r="G65" s="63">
        <f ca="1">VLOOKUP($A65,INDIRECT($P$2),COLUMN()-1,FALSE)*VLOOKUP($A65,Usinas!$C:$D,2,FALSE)</f>
        <v>50.971823999999998</v>
      </c>
      <c r="H65" s="63">
        <f ca="1">VLOOKUP($A65,INDIRECT($P$2),COLUMN()-1,FALSE)*VLOOKUP($A65,Usinas!$C:$D,2,FALSE)</f>
        <v>44.883983999999998</v>
      </c>
      <c r="I65" s="63">
        <f ca="1">VLOOKUP($A65,INDIRECT($P$2),COLUMN()-1,FALSE)*VLOOKUP($A65,Usinas!$C:$D,2,FALSE)</f>
        <v>47.955576000000001</v>
      </c>
      <c r="J65" s="63">
        <f ca="1">VLOOKUP($A65,INDIRECT($P$2),COLUMN()-1,FALSE)*VLOOKUP($A65,Usinas!$C:$D,2,FALSE)</f>
        <v>41.132122000000003</v>
      </c>
      <c r="K65" s="63">
        <f ca="1">VLOOKUP($A65,INDIRECT($P$2),COLUMN()-1,FALSE)*VLOOKUP($A65,Usinas!$C:$D,2,FALSE)</f>
        <v>34.470087999999997</v>
      </c>
      <c r="L65" s="63">
        <f ca="1">VLOOKUP($A65,INDIRECT($P$2),COLUMN()-1,FALSE)*VLOOKUP($A65,Usinas!$C:$D,2,FALSE)</f>
        <v>37.246512000000003</v>
      </c>
      <c r="M65" s="63">
        <f ca="1">VLOOKUP($A65,INDIRECT($P$2),COLUMN()-1,FALSE)*VLOOKUP($A65,Usinas!$C:$D,2,FALSE)</f>
        <v>44.480433999999995</v>
      </c>
      <c r="N65" s="63">
        <f ca="1">VLOOKUP($A65,INDIRECT($P$2),COLUMN()-1,FALSE)*VLOOKUP($A65,Usinas!$C:$D,2,FALSE)</f>
        <v>43.186768000000001</v>
      </c>
      <c r="O65" s="63">
        <f ca="1">VLOOKUP($A65,INDIRECT($P$2),COLUMN()-1,FALSE)*VLOOKUP($A65,Usinas!$C:$D,2,FALSE)</f>
        <v>54.216366000000001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313.76689199999998</v>
      </c>
      <c r="E66" s="63">
        <f ca="1">VLOOKUP($A66,INDIRECT($P$2),COLUMN()-1,FALSE)*VLOOKUP($A66,Usinas!$C:$D,2,FALSE)</f>
        <v>329.308224</v>
      </c>
      <c r="F66" s="63">
        <f ca="1">VLOOKUP($A66,INDIRECT($P$2),COLUMN()-1,FALSE)*VLOOKUP($A66,Usinas!$C:$D,2,FALSE)</f>
        <v>273.83876400000003</v>
      </c>
      <c r="G66" s="63">
        <f ca="1">VLOOKUP($A66,INDIRECT($P$2),COLUMN()-1,FALSE)*VLOOKUP($A66,Usinas!$C:$D,2,FALSE)</f>
        <v>197.57134500000004</v>
      </c>
      <c r="H66" s="63">
        <f ca="1">VLOOKUP($A66,INDIRECT($P$2),COLUMN()-1,FALSE)*VLOOKUP($A66,Usinas!$C:$D,2,FALSE)</f>
        <v>184.18578600000001</v>
      </c>
      <c r="I66" s="63">
        <f ca="1">VLOOKUP($A66,INDIRECT($P$2),COLUMN()-1,FALSE)*VLOOKUP($A66,Usinas!$C:$D,2,FALSE)</f>
        <v>196.589202</v>
      </c>
      <c r="J66" s="63">
        <f ca="1">VLOOKUP($A66,INDIRECT($P$2),COLUMN()-1,FALSE)*VLOOKUP($A66,Usinas!$C:$D,2,FALSE)</f>
        <v>169.32392400000001</v>
      </c>
      <c r="K66" s="63">
        <f ca="1">VLOOKUP($A66,INDIRECT($P$2),COLUMN()-1,FALSE)*VLOOKUP($A66,Usinas!$C:$D,2,FALSE)</f>
        <v>140.37232500000002</v>
      </c>
      <c r="L66" s="63">
        <f ca="1">VLOOKUP($A66,INDIRECT($P$2),COLUMN()-1,FALSE)*VLOOKUP($A66,Usinas!$C:$D,2,FALSE)</f>
        <v>156.98227800000001</v>
      </c>
      <c r="M66" s="63">
        <f ca="1">VLOOKUP($A66,INDIRECT($P$2),COLUMN()-1,FALSE)*VLOOKUP($A66,Usinas!$C:$D,2,FALSE)</f>
        <v>187.756092</v>
      </c>
      <c r="N66" s="63">
        <f ca="1">VLOOKUP($A66,INDIRECT($P$2),COLUMN()-1,FALSE)*VLOOKUP($A66,Usinas!$C:$D,2,FALSE)</f>
        <v>177.13782900000001</v>
      </c>
      <c r="O66" s="63">
        <f ca="1">VLOOKUP($A66,INDIRECT($P$2),COLUMN()-1,FALSE)*VLOOKUP($A66,Usinas!$C:$D,2,FALSE)</f>
        <v>215.77496400000001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49.430446000000003</v>
      </c>
      <c r="E67" s="63">
        <f ca="1">VLOOKUP($A67,INDIRECT($P$2),COLUMN()-1,FALSE)*VLOOKUP($A67,Usinas!$C:$D,2,FALSE)</f>
        <v>51.910481999999995</v>
      </c>
      <c r="F67" s="63">
        <f ca="1">VLOOKUP($A67,INDIRECT($P$2),COLUMN()-1,FALSE)*VLOOKUP($A67,Usinas!$C:$D,2,FALSE)</f>
        <v>43.204381999999995</v>
      </c>
      <c r="G67" s="63">
        <f ca="1">VLOOKUP($A67,INDIRECT($P$2),COLUMN()-1,FALSE)*VLOOKUP($A67,Usinas!$C:$D,2,FALSE)</f>
        <v>31.193811999999998</v>
      </c>
      <c r="H67" s="63">
        <f ca="1">VLOOKUP($A67,INDIRECT($P$2),COLUMN()-1,FALSE)*VLOOKUP($A67,Usinas!$C:$D,2,FALSE)</f>
        <v>29.050476</v>
      </c>
      <c r="I67" s="63">
        <f ca="1">VLOOKUP($A67,INDIRECT($P$2),COLUMN()-1,FALSE)*VLOOKUP($A67,Usinas!$C:$D,2,FALSE)</f>
        <v>31.022576000000001</v>
      </c>
      <c r="J67" s="63">
        <f ca="1">VLOOKUP($A67,INDIRECT($P$2),COLUMN()-1,FALSE)*VLOOKUP($A67,Usinas!$C:$D,2,FALSE)</f>
        <v>26.72917</v>
      </c>
      <c r="K67" s="63">
        <f ca="1">VLOOKUP($A67,INDIRECT($P$2),COLUMN()-1,FALSE)*VLOOKUP($A67,Usinas!$C:$D,2,FALSE)</f>
        <v>22.165441999999999</v>
      </c>
      <c r="L67" s="63">
        <f ca="1">VLOOKUP($A67,INDIRECT($P$2),COLUMN()-1,FALSE)*VLOOKUP($A67,Usinas!$C:$D,2,FALSE)</f>
        <v>24.758032</v>
      </c>
      <c r="M67" s="63">
        <f ca="1">VLOOKUP($A67,INDIRECT($P$2),COLUMN()-1,FALSE)*VLOOKUP($A67,Usinas!$C:$D,2,FALSE)</f>
        <v>29.606511999999999</v>
      </c>
      <c r="N67" s="63">
        <f ca="1">VLOOKUP($A67,INDIRECT($P$2),COLUMN()-1,FALSE)*VLOOKUP($A67,Usinas!$C:$D,2,FALSE)</f>
        <v>27.945138</v>
      </c>
      <c r="O67" s="63">
        <f ca="1">VLOOKUP($A67,INDIRECT($P$2),COLUMN()-1,FALSE)*VLOOKUP($A67,Usinas!$C:$D,2,FALSE)</f>
        <v>33.989383999999994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97.780121999999992</v>
      </c>
      <c r="E68" s="63">
        <f ca="1">VLOOKUP($A68,INDIRECT($P$2),COLUMN()-1,FALSE)*VLOOKUP($A68,Usinas!$C:$D,2,FALSE)</f>
        <v>104.02800099999999</v>
      </c>
      <c r="F68" s="63">
        <f ca="1">VLOOKUP($A68,INDIRECT($P$2),COLUMN()-1,FALSE)*VLOOKUP($A68,Usinas!$C:$D,2,FALSE)</f>
        <v>88.388282999999987</v>
      </c>
      <c r="G68" s="63">
        <f ca="1">VLOOKUP($A68,INDIRECT($P$2),COLUMN()-1,FALSE)*VLOOKUP($A68,Usinas!$C:$D,2,FALSE)</f>
        <v>65.296489999999991</v>
      </c>
      <c r="H68" s="63">
        <f ca="1">VLOOKUP($A68,INDIRECT($P$2),COLUMN()-1,FALSE)*VLOOKUP($A68,Usinas!$C:$D,2,FALSE)</f>
        <v>60.248357999999996</v>
      </c>
      <c r="I68" s="63">
        <f ca="1">VLOOKUP($A68,INDIRECT($P$2),COLUMN()-1,FALSE)*VLOOKUP($A68,Usinas!$C:$D,2,FALSE)</f>
        <v>63.838701</v>
      </c>
      <c r="J68" s="63">
        <f ca="1">VLOOKUP($A68,INDIRECT($P$2),COLUMN()-1,FALSE)*VLOOKUP($A68,Usinas!$C:$D,2,FALSE)</f>
        <v>54.384576000000003</v>
      </c>
      <c r="K68" s="63">
        <f ca="1">VLOOKUP($A68,INDIRECT($P$2),COLUMN()-1,FALSE)*VLOOKUP($A68,Usinas!$C:$D,2,FALSE)</f>
        <v>45.802455000000002</v>
      </c>
      <c r="L68" s="63">
        <f ca="1">VLOOKUP($A68,INDIRECT($P$2),COLUMN()-1,FALSE)*VLOOKUP($A68,Usinas!$C:$D,2,FALSE)</f>
        <v>50.067563</v>
      </c>
      <c r="M68" s="63">
        <f ca="1">VLOOKUP($A68,INDIRECT($P$2),COLUMN()-1,FALSE)*VLOOKUP($A68,Usinas!$C:$D,2,FALSE)</f>
        <v>58.855820999999999</v>
      </c>
      <c r="N68" s="63">
        <f ca="1">VLOOKUP($A68,INDIRECT($P$2),COLUMN()-1,FALSE)*VLOOKUP($A68,Usinas!$C:$D,2,FALSE)</f>
        <v>56.524544999999989</v>
      </c>
      <c r="O68" s="63">
        <f ca="1">VLOOKUP($A68,INDIRECT($P$2),COLUMN()-1,FALSE)*VLOOKUP($A68,Usinas!$C:$D,2,FALSE)</f>
        <v>68.667348999999987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86.274104000000008</v>
      </c>
      <c r="E69" s="63">
        <f ca="1">VLOOKUP($A69,INDIRECT($P$2),COLUMN()-1,FALSE)*VLOOKUP($A69,Usinas!$C:$D,2,FALSE)</f>
        <v>91.969639999999998</v>
      </c>
      <c r="F69" s="63">
        <f ca="1">VLOOKUP($A69,INDIRECT($P$2),COLUMN()-1,FALSE)*VLOOKUP($A69,Usinas!$C:$D,2,FALSE)</f>
        <v>78.278199999999998</v>
      </c>
      <c r="G69" s="63">
        <f ca="1">VLOOKUP($A69,INDIRECT($P$2),COLUMN()-1,FALSE)*VLOOKUP($A69,Usinas!$C:$D,2,FALSE)</f>
        <v>57.923936000000005</v>
      </c>
      <c r="H69" s="63">
        <f ca="1">VLOOKUP($A69,INDIRECT($P$2),COLUMN()-1,FALSE)*VLOOKUP($A69,Usinas!$C:$D,2,FALSE)</f>
        <v>53.356687999999998</v>
      </c>
      <c r="I69" s="63">
        <f ca="1">VLOOKUP($A69,INDIRECT($P$2),COLUMN()-1,FALSE)*VLOOKUP($A69,Usinas!$C:$D,2,FALSE)</f>
        <v>56.553503999999997</v>
      </c>
      <c r="J69" s="63">
        <f ca="1">VLOOKUP($A69,INDIRECT($P$2),COLUMN()-1,FALSE)*VLOOKUP($A69,Usinas!$C:$D,2,FALSE)</f>
        <v>48.177640000000004</v>
      </c>
      <c r="K69" s="63">
        <f ca="1">VLOOKUP($A69,INDIRECT($P$2),COLUMN()-1,FALSE)*VLOOKUP($A69,Usinas!$C:$D,2,FALSE)</f>
        <v>40.600336000000006</v>
      </c>
      <c r="L69" s="63">
        <f ca="1">VLOOKUP($A69,INDIRECT($P$2),COLUMN()-1,FALSE)*VLOOKUP($A69,Usinas!$C:$D,2,FALSE)</f>
        <v>44.284016000000001</v>
      </c>
      <c r="M69" s="63">
        <f ca="1">VLOOKUP($A69,INDIRECT($P$2),COLUMN()-1,FALSE)*VLOOKUP($A69,Usinas!$C:$D,2,FALSE)</f>
        <v>52.050655999999996</v>
      </c>
      <c r="N69" s="63">
        <f ca="1">VLOOKUP($A69,INDIRECT($P$2),COLUMN()-1,FALSE)*VLOOKUP($A69,Usinas!$C:$D,2,FALSE)</f>
        <v>50.038800000000002</v>
      </c>
      <c r="O69" s="63">
        <f ca="1">VLOOKUP($A69,INDIRECT($P$2),COLUMN()-1,FALSE)*VLOOKUP($A69,Usinas!$C:$D,2,FALSE)</f>
        <v>60.686695999999998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103.23683700000001</v>
      </c>
      <c r="E70" s="63">
        <f ca="1">VLOOKUP($A70,INDIRECT($P$2),COLUMN()-1,FALSE)*VLOOKUP($A70,Usinas!$C:$D,2,FALSE)</f>
        <v>110.29023000000001</v>
      </c>
      <c r="F70" s="63">
        <f ca="1">VLOOKUP($A70,INDIRECT($P$2),COLUMN()-1,FALSE)*VLOOKUP($A70,Usinas!$C:$D,2,FALSE)</f>
        <v>94.143513999999996</v>
      </c>
      <c r="G70" s="63">
        <f ca="1">VLOOKUP($A70,INDIRECT($P$2),COLUMN()-1,FALSE)*VLOOKUP($A70,Usinas!$C:$D,2,FALSE)</f>
        <v>69.848990000000001</v>
      </c>
      <c r="H70" s="63">
        <f ca="1">VLOOKUP($A70,INDIRECT($P$2),COLUMN()-1,FALSE)*VLOOKUP($A70,Usinas!$C:$D,2,FALSE)</f>
        <v>64.248861000000005</v>
      </c>
      <c r="I70" s="63">
        <f ca="1">VLOOKUP($A70,INDIRECT($P$2),COLUMN()-1,FALSE)*VLOOKUP($A70,Usinas!$C:$D,2,FALSE)</f>
        <v>68.103881999999999</v>
      </c>
      <c r="J70" s="63">
        <f ca="1">VLOOKUP($A70,INDIRECT($P$2),COLUMN()-1,FALSE)*VLOOKUP($A70,Usinas!$C:$D,2,FALSE)</f>
        <v>57.969748000000003</v>
      </c>
      <c r="K70" s="63">
        <f ca="1">VLOOKUP($A70,INDIRECT($P$2),COLUMN()-1,FALSE)*VLOOKUP($A70,Usinas!$C:$D,2,FALSE)</f>
        <v>48.918116999999995</v>
      </c>
      <c r="L70" s="63">
        <f ca="1">VLOOKUP($A70,INDIRECT($P$2),COLUMN()-1,FALSE)*VLOOKUP($A70,Usinas!$C:$D,2,FALSE)</f>
        <v>53.198991999999997</v>
      </c>
      <c r="M70" s="63">
        <f ca="1">VLOOKUP($A70,INDIRECT($P$2),COLUMN()-1,FALSE)*VLOOKUP($A70,Usinas!$C:$D,2,FALSE)</f>
        <v>62.469506000000003</v>
      </c>
      <c r="N70" s="63">
        <f ca="1">VLOOKUP($A70,INDIRECT($P$2),COLUMN()-1,FALSE)*VLOOKUP($A70,Usinas!$C:$D,2,FALSE)</f>
        <v>60.171979000000007</v>
      </c>
      <c r="O70" s="63">
        <f ca="1">VLOOKUP($A70,INDIRECT($P$2),COLUMN()-1,FALSE)*VLOOKUP($A70,Usinas!$C:$D,2,FALSE)</f>
        <v>72.816566999999992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567.68399999999997</v>
      </c>
      <c r="E71" s="63">
        <f ca="1">VLOOKUP($A71,INDIRECT($P$2),COLUMN()-1,FALSE)*VLOOKUP($A71,Usinas!$C:$D,2,FALSE)</f>
        <v>579.38400000000001</v>
      </c>
      <c r="F71" s="63">
        <f ca="1">VLOOKUP($A71,INDIRECT($P$2),COLUMN()-1,FALSE)*VLOOKUP($A71,Usinas!$C:$D,2,FALSE)</f>
        <v>479.68502400000006</v>
      </c>
      <c r="G71" s="63">
        <f ca="1">VLOOKUP($A71,INDIRECT($P$2),COLUMN()-1,FALSE)*VLOOKUP($A71,Usinas!$C:$D,2,FALSE)</f>
        <v>363.744576</v>
      </c>
      <c r="H71" s="63">
        <f ca="1">VLOOKUP($A71,INDIRECT($P$2),COLUMN()-1,FALSE)*VLOOKUP($A71,Usinas!$C:$D,2,FALSE)</f>
        <v>366.919488</v>
      </c>
      <c r="I71" s="63">
        <f ca="1">VLOOKUP($A71,INDIRECT($P$2),COLUMN()-1,FALSE)*VLOOKUP($A71,Usinas!$C:$D,2,FALSE)</f>
        <v>412.24809599999998</v>
      </c>
      <c r="J71" s="63">
        <f ca="1">VLOOKUP($A71,INDIRECT($P$2),COLUMN()-1,FALSE)*VLOOKUP($A71,Usinas!$C:$D,2,FALSE)</f>
        <v>362.73743999999999</v>
      </c>
      <c r="K71" s="63">
        <f ca="1">VLOOKUP($A71,INDIRECT($P$2),COLUMN()-1,FALSE)*VLOOKUP($A71,Usinas!$C:$D,2,FALSE)</f>
        <v>299.018304</v>
      </c>
      <c r="L71" s="63">
        <f ca="1">VLOOKUP($A71,INDIRECT($P$2),COLUMN()-1,FALSE)*VLOOKUP($A71,Usinas!$C:$D,2,FALSE)</f>
        <v>329.29603200000003</v>
      </c>
      <c r="M71" s="63">
        <f ca="1">VLOOKUP($A71,INDIRECT($P$2),COLUMN()-1,FALSE)*VLOOKUP($A71,Usinas!$C:$D,2,FALSE)</f>
        <v>413.00438399999996</v>
      </c>
      <c r="N71" s="63">
        <f ca="1">VLOOKUP($A71,INDIRECT($P$2),COLUMN()-1,FALSE)*VLOOKUP($A71,Usinas!$C:$D,2,FALSE)</f>
        <v>380.29680000000002</v>
      </c>
      <c r="O71" s="63">
        <f ca="1">VLOOKUP($A71,INDIRECT($P$2),COLUMN()-1,FALSE)*VLOOKUP($A71,Usinas!$C:$D,2,FALSE)</f>
        <v>412.77600000000001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352.88802699999997</v>
      </c>
      <c r="E72" s="63">
        <f ca="1">VLOOKUP($A72,INDIRECT($P$2),COLUMN()-1,FALSE)*VLOOKUP($A72,Usinas!$C:$D,2,FALSE)</f>
        <v>361.10350599999998</v>
      </c>
      <c r="F72" s="63">
        <f ca="1">VLOOKUP($A72,INDIRECT($P$2),COLUMN()-1,FALSE)*VLOOKUP($A72,Usinas!$C:$D,2,FALSE)</f>
        <v>299.94382899999999</v>
      </c>
      <c r="G72" s="63">
        <f ca="1">VLOOKUP($A72,INDIRECT($P$2),COLUMN()-1,FALSE)*VLOOKUP($A72,Usinas!$C:$D,2,FALSE)</f>
        <v>227.803528</v>
      </c>
      <c r="H72" s="63">
        <f ca="1">VLOOKUP($A72,INDIRECT($P$2),COLUMN()-1,FALSE)*VLOOKUP($A72,Usinas!$C:$D,2,FALSE)</f>
        <v>229.37821699999998</v>
      </c>
      <c r="I72" s="63">
        <f ca="1">VLOOKUP($A72,INDIRECT($P$2),COLUMN()-1,FALSE)*VLOOKUP($A72,Usinas!$C:$D,2,FALSE)</f>
        <v>257.75815499999999</v>
      </c>
      <c r="J72" s="63">
        <f ca="1">VLOOKUP($A72,INDIRECT($P$2),COLUMN()-1,FALSE)*VLOOKUP($A72,Usinas!$C:$D,2,FALSE)</f>
        <v>227.91235700000001</v>
      </c>
      <c r="K72" s="63">
        <f ca="1">VLOOKUP($A72,INDIRECT($P$2),COLUMN()-1,FALSE)*VLOOKUP($A72,Usinas!$C:$D,2,FALSE)</f>
        <v>187.97655599999999</v>
      </c>
      <c r="L72" s="63">
        <f ca="1">VLOOKUP($A72,INDIRECT($P$2),COLUMN()-1,FALSE)*VLOOKUP($A72,Usinas!$C:$D,2,FALSE)</f>
        <v>205.82895399999998</v>
      </c>
      <c r="M72" s="63">
        <f ca="1">VLOOKUP($A72,INDIRECT($P$2),COLUMN()-1,FALSE)*VLOOKUP($A72,Usinas!$C:$D,2,FALSE)</f>
        <v>258.89086500000002</v>
      </c>
      <c r="N72" s="63">
        <f ca="1">VLOOKUP($A72,INDIRECT($P$2),COLUMN()-1,FALSE)*VLOOKUP($A72,Usinas!$C:$D,2,FALSE)</f>
        <v>238.45988600000001</v>
      </c>
      <c r="O72" s="63">
        <f ca="1">VLOOKUP($A72,INDIRECT($P$2),COLUMN()-1,FALSE)*VLOOKUP($A72,Usinas!$C:$D,2,FALSE)</f>
        <v>257.44499400000001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323.26303100000001</v>
      </c>
      <c r="E73" s="63">
        <f ca="1">VLOOKUP($A73,INDIRECT($P$2),COLUMN()-1,FALSE)*VLOOKUP($A73,Usinas!$C:$D,2,FALSE)</f>
        <v>331.836568</v>
      </c>
      <c r="F73" s="63">
        <f ca="1">VLOOKUP($A73,INDIRECT($P$2),COLUMN()-1,FALSE)*VLOOKUP($A73,Usinas!$C:$D,2,FALSE)</f>
        <v>279.097441</v>
      </c>
      <c r="G73" s="63">
        <f ca="1">VLOOKUP($A73,INDIRECT($P$2),COLUMN()-1,FALSE)*VLOOKUP($A73,Usinas!$C:$D,2,FALSE)</f>
        <v>212.92453700000002</v>
      </c>
      <c r="H73" s="63">
        <f ca="1">VLOOKUP($A73,INDIRECT($P$2),COLUMN()-1,FALSE)*VLOOKUP($A73,Usinas!$C:$D,2,FALSE)</f>
        <v>213.15098</v>
      </c>
      <c r="I73" s="63">
        <f ca="1">VLOOKUP($A73,INDIRECT($P$2),COLUMN()-1,FALSE)*VLOOKUP($A73,Usinas!$C:$D,2,FALSE)</f>
        <v>240.15292700000003</v>
      </c>
      <c r="J73" s="63">
        <f ca="1">VLOOKUP($A73,INDIRECT($P$2),COLUMN()-1,FALSE)*VLOOKUP($A73,Usinas!$C:$D,2,FALSE)</f>
        <v>212.78278</v>
      </c>
      <c r="K73" s="63">
        <f ca="1">VLOOKUP($A73,INDIRECT($P$2),COLUMN()-1,FALSE)*VLOOKUP($A73,Usinas!$C:$D,2,FALSE)</f>
        <v>177.10051800000002</v>
      </c>
      <c r="L73" s="63">
        <f ca="1">VLOOKUP($A73,INDIRECT($P$2),COLUMN()-1,FALSE)*VLOOKUP($A73,Usinas!$C:$D,2,FALSE)</f>
        <v>191.48977400000004</v>
      </c>
      <c r="M73" s="63">
        <f ca="1">VLOOKUP($A73,INDIRECT($P$2),COLUMN()-1,FALSE)*VLOOKUP($A73,Usinas!$C:$D,2,FALSE)</f>
        <v>240.86723499999999</v>
      </c>
      <c r="N73" s="63">
        <f ca="1">VLOOKUP($A73,INDIRECT($P$2),COLUMN()-1,FALSE)*VLOOKUP($A73,Usinas!$C:$D,2,FALSE)</f>
        <v>223.421919</v>
      </c>
      <c r="O73" s="63">
        <f ca="1">VLOOKUP($A73,INDIRECT($P$2),COLUMN()-1,FALSE)*VLOOKUP($A73,Usinas!$C:$D,2,FALSE)</f>
        <v>238.94154900000004</v>
      </c>
    </row>
    <row r="74" spans="1:15" hidden="1" outlineLevel="1" collapsed="1" x14ac:dyDescent="0.25">
      <c r="A74" s="18"/>
      <c r="B74" s="19" t="s">
        <v>56</v>
      </c>
      <c r="D74" s="64">
        <f t="shared" ref="D74:I74" ca="1" si="7">SUM(D64:D73)</f>
        <v>2066.367679</v>
      </c>
      <c r="E74" s="47">
        <f t="shared" ca="1" si="7"/>
        <v>2148.7607120000002</v>
      </c>
      <c r="F74" s="47">
        <f t="shared" ca="1" si="7"/>
        <v>1797.117475</v>
      </c>
      <c r="G74" s="47">
        <f t="shared" ca="1" si="7"/>
        <v>1339.910353</v>
      </c>
      <c r="H74" s="47">
        <f t="shared" ca="1" si="7"/>
        <v>1300.7139780000002</v>
      </c>
      <c r="I74" s="65">
        <f t="shared" ca="1" si="7"/>
        <v>1433.1358810000002</v>
      </c>
      <c r="J74" s="64">
        <f t="shared" ref="J74:O74" ca="1" si="8">SUM(J64:J73)</f>
        <v>1251.6937659999999</v>
      </c>
      <c r="K74" s="47">
        <f t="shared" ca="1" si="8"/>
        <v>1038.7849450000001</v>
      </c>
      <c r="L74" s="47">
        <f t="shared" ca="1" si="8"/>
        <v>1139.024613</v>
      </c>
      <c r="M74" s="47">
        <f t="shared" ca="1" si="8"/>
        <v>1402.665082</v>
      </c>
      <c r="N74" s="47">
        <f t="shared" ca="1" si="8"/>
        <v>1310.2974610000001</v>
      </c>
      <c r="O74" s="65">
        <f t="shared" ca="1" si="8"/>
        <v>1482.1748690000002</v>
      </c>
    </row>
    <row r="75" spans="1:15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hidden="1" outlineLevel="1" x14ac:dyDescent="0.25">
      <c r="A77" s="61"/>
      <c r="B77" s="62"/>
      <c r="D77" s="530" t="s">
        <v>100</v>
      </c>
      <c r="E77" s="531" t="s">
        <v>58</v>
      </c>
      <c r="F77" s="531" t="s">
        <v>101</v>
      </c>
      <c r="G77" s="531"/>
      <c r="H77" s="531"/>
      <c r="I77" s="531"/>
      <c r="J77" s="531" t="s">
        <v>100</v>
      </c>
      <c r="K77" s="531" t="s">
        <v>58</v>
      </c>
      <c r="L77" s="531" t="s">
        <v>101</v>
      </c>
      <c r="M77" s="531"/>
      <c r="N77" s="531"/>
      <c r="O77" s="532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3358.195275</v>
      </c>
      <c r="E78" s="63">
        <f ca="1">VLOOKUP($A78,INDIRECT($P$2),COLUMN()-1,FALSE)*VLOOKUP($A78,Usinas!$C:$D,2,FALSE)</f>
        <v>3532.7955070000003</v>
      </c>
      <c r="F78" s="63">
        <f ca="1">VLOOKUP($A78,INDIRECT($P$2),COLUMN()-1,FALSE)*VLOOKUP($A78,Usinas!$C:$D,2,FALSE)</f>
        <v>3398.4793030000005</v>
      </c>
      <c r="G78" s="63">
        <f ca="1">VLOOKUP($A78,INDIRECT($P$2),COLUMN()-1,FALSE)*VLOOKUP($A78,Usinas!$C:$D,2,FALSE)</f>
        <v>2550.266826</v>
      </c>
      <c r="H78" s="63">
        <f ca="1">VLOOKUP($A78,INDIRECT($P$2),COLUMN()-1,FALSE)*VLOOKUP($A78,Usinas!$C:$D,2,FALSE)</f>
        <v>1753.620381</v>
      </c>
      <c r="I78" s="63">
        <f ca="1">VLOOKUP($A78,INDIRECT($P$2),COLUMN()-1,FALSE)*VLOOKUP($A78,Usinas!$C:$D,2,FALSE)</f>
        <v>1434.8534710000001</v>
      </c>
      <c r="J78" s="63">
        <f ca="1">VLOOKUP($A78,INDIRECT($P$2),COLUMN()-1,FALSE)*VLOOKUP($A78,Usinas!$C:$D,2,FALSE)</f>
        <v>1170.9373740000001</v>
      </c>
      <c r="K78" s="63">
        <f ca="1">VLOOKUP($A78,INDIRECT($P$2),COLUMN()-1,FALSE)*VLOOKUP($A78,Usinas!$C:$D,2,FALSE)</f>
        <v>981.54982400000006</v>
      </c>
      <c r="L78" s="63">
        <f ca="1">VLOOKUP($A78,INDIRECT($P$2),COLUMN()-1,FALSE)*VLOOKUP($A78,Usinas!$C:$D,2,FALSE)</f>
        <v>929.94123300000012</v>
      </c>
      <c r="M78" s="63">
        <f ca="1">VLOOKUP($A78,INDIRECT($P$2),COLUMN()-1,FALSE)*VLOOKUP($A78,Usinas!$C:$D,2,FALSE)</f>
        <v>1074.5257630000001</v>
      </c>
      <c r="N78" s="63">
        <f ca="1">VLOOKUP($A78,INDIRECT($P$2),COLUMN()-1,FALSE)*VLOOKUP($A78,Usinas!$C:$D,2,FALSE)</f>
        <v>1486.2492669999999</v>
      </c>
      <c r="O78" s="63">
        <f ca="1">VLOOKUP($A78,INDIRECT($P$2),COLUMN()-1,FALSE)*VLOOKUP($A78,Usinas!$C:$D,2,FALSE)</f>
        <v>2383.2266200000004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</row>
    <row r="80" spans="1:15" hidden="1" outlineLevel="1" collapsed="1" x14ac:dyDescent="0.25">
      <c r="A80" s="18"/>
      <c r="B80" s="19" t="s">
        <v>56</v>
      </c>
      <c r="D80" s="64">
        <f t="shared" ref="D80:I80" ca="1" si="9">SUM(D78:D79)</f>
        <v>5218.6752749999996</v>
      </c>
      <c r="E80" s="47">
        <f t="shared" ca="1" si="9"/>
        <v>5499.4755070000001</v>
      </c>
      <c r="F80" s="47">
        <f t="shared" ca="1" si="9"/>
        <v>5267.4193030000006</v>
      </c>
      <c r="G80" s="47">
        <f t="shared" ca="1" si="9"/>
        <v>3946.1668259999997</v>
      </c>
      <c r="H80" s="47">
        <f t="shared" ca="1" si="9"/>
        <v>2739.1203809999997</v>
      </c>
      <c r="I80" s="65">
        <f t="shared" ca="1" si="9"/>
        <v>2269.8734709999999</v>
      </c>
      <c r="J80" s="64">
        <f t="shared" ref="J80:O80" ca="1" si="10">SUM(J78:J79)</f>
        <v>1857.0973739999999</v>
      </c>
      <c r="K80" s="47">
        <f t="shared" ca="1" si="10"/>
        <v>1566.9098240000001</v>
      </c>
      <c r="L80" s="47">
        <f t="shared" ca="1" si="10"/>
        <v>1492.0812330000001</v>
      </c>
      <c r="M80" s="47">
        <f t="shared" ca="1" si="10"/>
        <v>1718.5657630000001</v>
      </c>
      <c r="N80" s="47">
        <f t="shared" ca="1" si="10"/>
        <v>2334.0492669999999</v>
      </c>
      <c r="O80" s="65">
        <f t="shared" ca="1" si="10"/>
        <v>3704.0666200000005</v>
      </c>
    </row>
    <row r="81" spans="1:15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hidden="1" customHeight="1" outlineLevel="1" x14ac:dyDescent="0.25">
      <c r="A83" s="61"/>
      <c r="B83" s="62"/>
      <c r="D83" s="539" t="s">
        <v>104</v>
      </c>
      <c r="E83" s="540" t="s">
        <v>58</v>
      </c>
      <c r="F83" s="540" t="s">
        <v>105</v>
      </c>
      <c r="G83" s="540"/>
      <c r="H83" s="540"/>
      <c r="I83" s="541"/>
      <c r="J83" s="539" t="s">
        <v>104</v>
      </c>
      <c r="K83" s="540" t="s">
        <v>58</v>
      </c>
      <c r="L83" s="540" t="s">
        <v>105</v>
      </c>
      <c r="M83" s="540"/>
      <c r="N83" s="540"/>
      <c r="O83" s="541"/>
    </row>
    <row r="84" spans="1:15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46.037360999999997</v>
      </c>
      <c r="E84" s="63">
        <f ca="1">VLOOKUP($A84,INDIRECT($P$2),COLUMN()-1,FALSE)*VLOOKUP($A84,Usinas!$C:$D,2,FALSE)</f>
        <v>47.526795999999997</v>
      </c>
      <c r="F84" s="63">
        <f ca="1">VLOOKUP($A84,INDIRECT($P$2),COLUMN()-1,FALSE)*VLOOKUP($A84,Usinas!$C:$D,2,FALSE)</f>
        <v>46.193981999999991</v>
      </c>
      <c r="G84" s="63">
        <f ca="1">VLOOKUP($A84,INDIRECT($P$2),COLUMN()-1,FALSE)*VLOOKUP($A84,Usinas!$C:$D,2,FALSE)</f>
        <v>40.696891999999998</v>
      </c>
      <c r="H84" s="63">
        <f ca="1">VLOOKUP($A84,INDIRECT($P$2),COLUMN()-1,FALSE)*VLOOKUP($A84,Usinas!$C:$D,2,FALSE)</f>
        <v>37.724164000000002</v>
      </c>
      <c r="I84" s="63">
        <f ca="1">VLOOKUP($A84,INDIRECT($P$2),COLUMN()-1,FALSE)*VLOOKUP($A84,Usinas!$C:$D,2,FALSE)</f>
        <v>35.089246000000003</v>
      </c>
      <c r="J84" s="63">
        <f ca="1">VLOOKUP($A84,INDIRECT($P$2),COLUMN()-1,FALSE)*VLOOKUP($A84,Usinas!$C:$D,2,FALSE)</f>
        <v>33.314208000000001</v>
      </c>
      <c r="K84" s="63">
        <f ca="1">VLOOKUP($A84,INDIRECT($P$2),COLUMN()-1,FALSE)*VLOOKUP($A84,Usinas!$C:$D,2,FALSE)</f>
        <v>32.153370000000002</v>
      </c>
      <c r="L84" s="63">
        <f ca="1">VLOOKUP($A84,INDIRECT($P$2),COLUMN()-1,FALSE)*VLOOKUP($A84,Usinas!$C:$D,2,FALSE)</f>
        <v>32.887338999999997</v>
      </c>
      <c r="M84" s="63">
        <f ca="1">VLOOKUP($A84,INDIRECT($P$2),COLUMN()-1,FALSE)*VLOOKUP($A84,Usinas!$C:$D,2,FALSE)</f>
        <v>34.763719999999999</v>
      </c>
      <c r="N84" s="63">
        <f ca="1">VLOOKUP($A84,INDIRECT($P$2),COLUMN()-1,FALSE)*VLOOKUP($A84,Usinas!$C:$D,2,FALSE)</f>
        <v>35.844712000000001</v>
      </c>
      <c r="O84" s="63">
        <f ca="1">VLOOKUP($A84,INDIRECT($P$2),COLUMN()-1,FALSE)*VLOOKUP($A84,Usinas!$C:$D,2,FALSE)</f>
        <v>40.601691000000002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</row>
    <row r="86" spans="1:15" hidden="1" outlineLevel="2" x14ac:dyDescent="0.25">
      <c r="A86" s="59">
        <v>66</v>
      </c>
      <c r="B86" s="60" t="s">
        <v>107</v>
      </c>
      <c r="D86" s="63">
        <f ca="1">VLOOKUP($A86,INDIRECT($P$2),COLUMN()-1,FALSE)*VLOOKUP($A86,Usinas!$C:$D,2,FALSE)</f>
        <v>15081.2168</v>
      </c>
      <c r="E86" s="63">
        <f ca="1">VLOOKUP($A86,INDIRECT($P$2),COLUMN()-1,FALSE)*VLOOKUP($A86,Usinas!$C:$D,2,FALSE)</f>
        <v>16287.96</v>
      </c>
      <c r="F86" s="63">
        <f ca="1">VLOOKUP($A86,INDIRECT($P$2),COLUMN()-1,FALSE)*VLOOKUP($A86,Usinas!$C:$D,2,FALSE)</f>
        <v>15304.536</v>
      </c>
      <c r="G86" s="63">
        <f ca="1">VLOOKUP($A86,INDIRECT($P$2),COLUMN()-1,FALSE)*VLOOKUP($A86,Usinas!$C:$D,2,FALSE)</f>
        <v>12109.4324</v>
      </c>
      <c r="H86" s="63">
        <f ca="1">VLOOKUP($A86,INDIRECT($P$2),COLUMN()-1,FALSE)*VLOOKUP($A86,Usinas!$C:$D,2,FALSE)</f>
        <v>9748.1903999999995</v>
      </c>
      <c r="I86" s="63">
        <f ca="1">VLOOKUP($A86,INDIRECT($P$2),COLUMN()-1,FALSE)*VLOOKUP($A86,Usinas!$C:$D,2,FALSE)</f>
        <v>9163.2579999999998</v>
      </c>
      <c r="J86" s="63">
        <f ca="1">VLOOKUP($A86,INDIRECT($P$2),COLUMN()-1,FALSE)*VLOOKUP($A86,Usinas!$C:$D,2,FALSE)</f>
        <v>7695.2928000000002</v>
      </c>
      <c r="K86" s="63">
        <f ca="1">VLOOKUP($A86,INDIRECT($P$2),COLUMN()-1,FALSE)*VLOOKUP($A86,Usinas!$C:$D,2,FALSE)</f>
        <v>6473.1836000000003</v>
      </c>
      <c r="L86" s="63">
        <f ca="1">VLOOKUP($A86,INDIRECT($P$2),COLUMN()-1,FALSE)*VLOOKUP($A86,Usinas!$C:$D,2,FALSE)</f>
        <v>6472.1592000000001</v>
      </c>
      <c r="M86" s="63">
        <f ca="1">VLOOKUP($A86,INDIRECT($P$2),COLUMN()-1,FALSE)*VLOOKUP($A86,Usinas!$C:$D,2,FALSE)</f>
        <v>7814.1232</v>
      </c>
      <c r="N86" s="63">
        <f ca="1">VLOOKUP($A86,INDIRECT($P$2),COLUMN()-1,FALSE)*VLOOKUP($A86,Usinas!$C:$D,2,FALSE)</f>
        <v>8630.57</v>
      </c>
      <c r="O86" s="63">
        <f ca="1">VLOOKUP($A86,INDIRECT($P$2),COLUMN()-1,FALSE)*VLOOKUP($A86,Usinas!$C:$D,2,FALSE)</f>
        <v>11324.742</v>
      </c>
    </row>
    <row r="87" spans="1:15" hidden="1" outlineLevel="1" collapsed="1" x14ac:dyDescent="0.25">
      <c r="A87" s="18"/>
      <c r="B87" s="19" t="s">
        <v>56</v>
      </c>
      <c r="D87" s="64">
        <f t="shared" ref="D87:O87" ca="1" si="11">SUM(D84:D86)</f>
        <v>17095.943760999999</v>
      </c>
      <c r="E87" s="47">
        <f t="shared" ca="1" si="11"/>
        <v>18448.179796</v>
      </c>
      <c r="F87" s="47">
        <f t="shared" ca="1" si="11"/>
        <v>17365.900581999998</v>
      </c>
      <c r="G87" s="47">
        <f t="shared" ca="1" si="11"/>
        <v>13691.895291999999</v>
      </c>
      <c r="H87" s="47">
        <f t="shared" ca="1" si="11"/>
        <v>10902.686363999999</v>
      </c>
      <c r="I87" s="65">
        <f t="shared" ca="1" si="11"/>
        <v>10167.783046</v>
      </c>
      <c r="J87" s="64">
        <f t="shared" ca="1" si="11"/>
        <v>8523.3444080000008</v>
      </c>
      <c r="K87" s="47">
        <f t="shared" ca="1" si="11"/>
        <v>7184.4857700000002</v>
      </c>
      <c r="L87" s="47">
        <f t="shared" ca="1" si="11"/>
        <v>7161.3933390000002</v>
      </c>
      <c r="M87" s="47">
        <f t="shared" ca="1" si="11"/>
        <v>8593.6353199999994</v>
      </c>
      <c r="N87" s="47">
        <f t="shared" ca="1" si="11"/>
        <v>9607.9619119999988</v>
      </c>
      <c r="O87" s="65">
        <f t="shared" ca="1" si="11"/>
        <v>12771.525491</v>
      </c>
    </row>
    <row r="88" spans="1:15" hidden="1" outlineLevel="1" x14ac:dyDescent="0.25">
      <c r="A88" s="20"/>
      <c r="B88" s="21" t="s">
        <v>0</v>
      </c>
      <c r="D88" s="66"/>
      <c r="E88" s="67"/>
      <c r="F88" s="67"/>
      <c r="G88" s="67"/>
      <c r="H88" s="67"/>
      <c r="I88" s="68"/>
      <c r="J88" s="66"/>
      <c r="K88" s="67"/>
      <c r="L88" s="67"/>
      <c r="M88" s="67"/>
      <c r="N88" s="67"/>
      <c r="O88" s="68"/>
    </row>
    <row r="89" spans="1:15" hidden="1" outlineLevel="1" x14ac:dyDescent="0.25">
      <c r="A89" s="1"/>
      <c r="B89" s="124" t="s">
        <v>701</v>
      </c>
      <c r="D89" s="246">
        <f ca="1">(VLOOKUP(66,INDIRECT($P$2),COLUMN()-1,FALSE) - VLOOKUP(44,INDIRECT($P$2),COLUMN()-1,FALSE)- VLOOKUP(61,INDIRECT($P$2),COLUMN()-1,FALSE))*VLOOKUP($A86,Usinas!$C:$D,2,FALSE)</f>
        <v>3372.0686999999998</v>
      </c>
      <c r="E89" s="246">
        <f ca="1">(VLOOKUP(66,INDIRECT($P$2),COLUMN()-1,FALSE) - VLOOKUP(44,INDIRECT($P$2),COLUMN()-1,FALSE)- VLOOKUP(61,INDIRECT($P$2),COLUMN()-1,FALSE))*VLOOKUP($A86,Usinas!$C:$D,2,FALSE)</f>
        <v>3986.4526000000001</v>
      </c>
      <c r="F89" s="246">
        <f ca="1">(VLOOKUP(66,INDIRECT($P$2),COLUMN()-1,FALSE) - VLOOKUP(44,INDIRECT($P$2),COLUMN()-1,FALSE)- VLOOKUP(61,INDIRECT($P$2),COLUMN()-1,FALSE))*VLOOKUP($A86,Usinas!$C:$D,2,FALSE)</f>
        <v>3801.3332759999998</v>
      </c>
      <c r="G89" s="246">
        <f ca="1">(VLOOKUP(66,INDIRECT($P$2),COLUMN()-1,FALSE) - VLOOKUP(44,INDIRECT($P$2),COLUMN()-1,FALSE)- VLOOKUP(61,INDIRECT($P$2),COLUMN()-1,FALSE))*VLOOKUP($A86,Usinas!$C:$D,2,FALSE)</f>
        <v>3550.0172240000002</v>
      </c>
      <c r="H89" s="246">
        <f ca="1">(VLOOKUP(66,INDIRECT($P$2),COLUMN()-1,FALSE) - VLOOKUP(44,INDIRECT($P$2),COLUMN()-1,FALSE)- VLOOKUP(61,INDIRECT($P$2),COLUMN()-1,FALSE))*VLOOKUP($A86,Usinas!$C:$D,2,FALSE)</f>
        <v>3464.5003120000001</v>
      </c>
      <c r="I89" s="246">
        <f ca="1">(VLOOKUP(66,INDIRECT($P$2),COLUMN()-1,FALSE) - VLOOKUP(44,INDIRECT($P$2),COLUMN()-1,FALSE)- VLOOKUP(61,INDIRECT($P$2),COLUMN()-1,FALSE))*VLOOKUP($A86,Usinas!$C:$D,2,FALSE)</f>
        <v>3599.6494039999998</v>
      </c>
      <c r="J89" s="246">
        <f ca="1">(VLOOKUP(66,INDIRECT($P$2),COLUMN()-1,FALSE) - VLOOKUP(44,INDIRECT($P$2),COLUMN()-1,FALSE)- VLOOKUP(61,INDIRECT($P$2),COLUMN()-1,FALSE))*VLOOKUP($A86,Usinas!$C:$D,2,FALSE)</f>
        <v>3089.74406</v>
      </c>
      <c r="K89" s="246">
        <f ca="1">(VLOOKUP(66,INDIRECT($P$2),COLUMN()-1,FALSE) - VLOOKUP(44,INDIRECT($P$2),COLUMN()-1,FALSE)- VLOOKUP(61,INDIRECT($P$2),COLUMN()-1,FALSE))*VLOOKUP($A86,Usinas!$C:$D,2,FALSE)</f>
        <v>2611.5438960000001</v>
      </c>
      <c r="L89" s="246">
        <f ca="1">(VLOOKUP(66,INDIRECT($P$2),COLUMN()-1,FALSE) - VLOOKUP(44,INDIRECT($P$2),COLUMN()-1,FALSE)- VLOOKUP(61,INDIRECT($P$2),COLUMN()-1,FALSE))*VLOOKUP($A86,Usinas!$C:$D,2,FALSE)</f>
        <v>2649.5798680000003</v>
      </c>
      <c r="M89" s="246">
        <f ca="1">(VLOOKUP(66,INDIRECT($P$2),COLUMN()-1,FALSE) - VLOOKUP(44,INDIRECT($P$2),COLUMN()-1,FALSE)- VLOOKUP(61,INDIRECT($P$2),COLUMN()-1,FALSE))*VLOOKUP($A86,Usinas!$C:$D,2,FALSE)</f>
        <v>3303.5773160000003</v>
      </c>
      <c r="N89" s="246">
        <f ca="1">(VLOOKUP(66,INDIRECT($P$2),COLUMN()-1,FALSE) - VLOOKUP(44,INDIRECT($P$2),COLUMN()-1,FALSE)- VLOOKUP(61,INDIRECT($P$2),COLUMN()-1,FALSE))*VLOOKUP($A86,Usinas!$C:$D,2,FALSE)</f>
        <v>3071.4072999999999</v>
      </c>
      <c r="O89" s="246">
        <f ca="1">(VLOOKUP(66,INDIRECT($P$2),COLUMN()-1,FALSE) - VLOOKUP(44,INDIRECT($P$2),COLUMN()-1,FALSE)- VLOOKUP(61,INDIRECT($P$2),COLUMN()-1,FALSE))*VLOOKUP($A86,Usinas!$C:$D,2,FALSE)</f>
        <v>3029.663</v>
      </c>
    </row>
    <row r="90" spans="1:15" hidden="1" outlineLevel="1" x14ac:dyDescent="0.25">
      <c r="A90" s="61"/>
      <c r="B90" s="62"/>
      <c r="D90" s="539" t="s">
        <v>108</v>
      </c>
      <c r="E90" s="540" t="s">
        <v>58</v>
      </c>
      <c r="F90" s="540" t="s">
        <v>109</v>
      </c>
      <c r="G90" s="540"/>
      <c r="H90" s="540"/>
      <c r="I90" s="541"/>
      <c r="J90" s="539" t="s">
        <v>108</v>
      </c>
      <c r="K90" s="540" t="s">
        <v>58</v>
      </c>
      <c r="L90" s="540" t="s">
        <v>109</v>
      </c>
      <c r="M90" s="540"/>
      <c r="N90" s="540"/>
      <c r="O90" s="541"/>
    </row>
    <row r="91" spans="1:15" hidden="1" outlineLevel="2" x14ac:dyDescent="0.25">
      <c r="A91" s="59">
        <v>120</v>
      </c>
      <c r="B91" s="60" t="s">
        <v>110</v>
      </c>
      <c r="D91" s="63">
        <f ca="1">VLOOKUP($A91,INDIRECT($P$2),COLUMN()-1,FALSE)*VLOOKUP($A91,Usinas!$C:$D,2,FALSE)</f>
        <v>22.810133999999998</v>
      </c>
      <c r="E91" s="63">
        <f ca="1">VLOOKUP($A91,INDIRECT($P$2),COLUMN()-1,FALSE)*VLOOKUP($A91,Usinas!$C:$D,2,FALSE)</f>
        <v>24.260936999999998</v>
      </c>
      <c r="F91" s="63">
        <f ca="1">VLOOKUP($A91,INDIRECT($P$2),COLUMN()-1,FALSE)*VLOOKUP($A91,Usinas!$C:$D,2,FALSE)</f>
        <v>23.078610000000001</v>
      </c>
      <c r="G91" s="63">
        <f ca="1">VLOOKUP($A91,INDIRECT($P$2),COLUMN()-1,FALSE)*VLOOKUP($A91,Usinas!$C:$D,2,FALSE)</f>
        <v>16.599045</v>
      </c>
      <c r="H91" s="63">
        <f ca="1">VLOOKUP($A91,INDIRECT($P$2),COLUMN()-1,FALSE)*VLOOKUP($A91,Usinas!$C:$D,2,FALSE)</f>
        <v>13.289561999999998</v>
      </c>
      <c r="I91" s="63">
        <f ca="1">VLOOKUP($A91,INDIRECT($P$2),COLUMN()-1,FALSE)*VLOOKUP($A91,Usinas!$C:$D,2,FALSE)</f>
        <v>11.818106999999999</v>
      </c>
      <c r="J91" s="63">
        <f ca="1">VLOOKUP($A91,INDIRECT($P$2),COLUMN()-1,FALSE)*VLOOKUP($A91,Usinas!$C:$D,2,FALSE)</f>
        <v>9.902633999999999</v>
      </c>
      <c r="K91" s="63">
        <f ca="1">VLOOKUP($A91,INDIRECT($P$2),COLUMN()-1,FALSE)*VLOOKUP($A91,Usinas!$C:$D,2,FALSE)</f>
        <v>8.6273730000000004</v>
      </c>
      <c r="L91" s="63">
        <f ca="1">VLOOKUP($A91,INDIRECT($P$2),COLUMN()-1,FALSE)*VLOOKUP($A91,Usinas!$C:$D,2,FALSE)</f>
        <v>8.9526419999999991</v>
      </c>
      <c r="M91" s="63">
        <f ca="1">VLOOKUP($A91,INDIRECT($P$2),COLUMN()-1,FALSE)*VLOOKUP($A91,Usinas!$C:$D,2,FALSE)</f>
        <v>10.191761999999999</v>
      </c>
      <c r="N91" s="63">
        <f ca="1">VLOOKUP($A91,INDIRECT($P$2),COLUMN()-1,FALSE)*VLOOKUP($A91,Usinas!$C:$D,2,FALSE)</f>
        <v>11.92653</v>
      </c>
      <c r="O91" s="63">
        <f ca="1">VLOOKUP($A91,INDIRECT($P$2),COLUMN()-1,FALSE)*VLOOKUP($A91,Usinas!$C:$D,2,FALSE)</f>
        <v>16.950128999999997</v>
      </c>
    </row>
    <row r="92" spans="1:15" hidden="1" outlineLevel="2" x14ac:dyDescent="0.25">
      <c r="A92" s="59">
        <v>121</v>
      </c>
      <c r="B92" s="60" t="s">
        <v>111</v>
      </c>
      <c r="D92" s="63">
        <f ca="1">VLOOKUP($A92,INDIRECT($P$2),COLUMN()-1,FALSE)*VLOOKUP($A92,Usinas!$C:$D,2,FALSE)</f>
        <v>73.54547199999999</v>
      </c>
      <c r="E92" s="63">
        <f ca="1">VLOOKUP($A92,INDIRECT($P$2),COLUMN()-1,FALSE)*VLOOKUP($A92,Usinas!$C:$D,2,FALSE)</f>
        <v>77.511434000000008</v>
      </c>
      <c r="F92" s="63">
        <f ca="1">VLOOKUP($A92,INDIRECT($P$2),COLUMN()-1,FALSE)*VLOOKUP($A92,Usinas!$C:$D,2,FALSE)</f>
        <v>70.567496999999989</v>
      </c>
      <c r="G92" s="63">
        <f ca="1">VLOOKUP($A92,INDIRECT($P$2),COLUMN()-1,FALSE)*VLOOKUP($A92,Usinas!$C:$D,2,FALSE)</f>
        <v>54.458404000000002</v>
      </c>
      <c r="H92" s="63">
        <f ca="1">VLOOKUP($A92,INDIRECT($P$2),COLUMN()-1,FALSE)*VLOOKUP($A92,Usinas!$C:$D,2,FALSE)</f>
        <v>42.266224000000001</v>
      </c>
      <c r="I92" s="63">
        <f ca="1">VLOOKUP($A92,INDIRECT($P$2),COLUMN()-1,FALSE)*VLOOKUP($A92,Usinas!$C:$D,2,FALSE)</f>
        <v>37.494456999999997</v>
      </c>
      <c r="J92" s="63">
        <f ca="1">VLOOKUP($A92,INDIRECT($P$2),COLUMN()-1,FALSE)*VLOOKUP($A92,Usinas!$C:$D,2,FALSE)</f>
        <v>32.659627</v>
      </c>
      <c r="K92" s="63">
        <f ca="1">VLOOKUP($A92,INDIRECT($P$2),COLUMN()-1,FALSE)*VLOOKUP($A92,Usinas!$C:$D,2,FALSE)</f>
        <v>29.015986999999996</v>
      </c>
      <c r="L92" s="63">
        <f ca="1">VLOOKUP($A92,INDIRECT($P$2),COLUMN()-1,FALSE)*VLOOKUP($A92,Usinas!$C:$D,2,FALSE)</f>
        <v>30.781751</v>
      </c>
      <c r="M92" s="63">
        <f ca="1">VLOOKUP($A92,INDIRECT($P$2),COLUMN()-1,FALSE)*VLOOKUP($A92,Usinas!$C:$D,2,FALSE)</f>
        <v>35.013978999999999</v>
      </c>
      <c r="N92" s="63">
        <f ca="1">VLOOKUP($A92,INDIRECT($P$2),COLUMN()-1,FALSE)*VLOOKUP($A92,Usinas!$C:$D,2,FALSE)</f>
        <v>40.626585999999996</v>
      </c>
      <c r="O92" s="63">
        <f ca="1">VLOOKUP($A92,INDIRECT($P$2),COLUMN()-1,FALSE)*VLOOKUP($A92,Usinas!$C:$D,2,FALSE)</f>
        <v>54.633578999999997</v>
      </c>
    </row>
    <row r="93" spans="1:15" hidden="1" outlineLevel="2" x14ac:dyDescent="0.25">
      <c r="A93" s="59">
        <v>122</v>
      </c>
      <c r="B93" s="60" t="s">
        <v>112</v>
      </c>
      <c r="D93" s="63">
        <f ca="1">VLOOKUP($A93,INDIRECT($P$2),COLUMN()-1,FALSE)*VLOOKUP($A93,Usinas!$C:$D,2,FALSE)</f>
        <v>44.052346</v>
      </c>
      <c r="E93" s="63">
        <f ca="1">VLOOKUP($A93,INDIRECT($P$2),COLUMN()-1,FALSE)*VLOOKUP($A93,Usinas!$C:$D,2,FALSE)</f>
        <v>46.734337000000004</v>
      </c>
      <c r="F93" s="63">
        <f ca="1">VLOOKUP($A93,INDIRECT($P$2),COLUMN()-1,FALSE)*VLOOKUP($A93,Usinas!$C:$D,2,FALSE)</f>
        <v>42.135587000000001</v>
      </c>
      <c r="G93" s="63">
        <f ca="1">VLOOKUP($A93,INDIRECT($P$2),COLUMN()-1,FALSE)*VLOOKUP($A93,Usinas!$C:$D,2,FALSE)</f>
        <v>32.515001999999996</v>
      </c>
      <c r="H93" s="63">
        <f ca="1">VLOOKUP($A93,INDIRECT($P$2),COLUMN()-1,FALSE)*VLOOKUP($A93,Usinas!$C:$D,2,FALSE)</f>
        <v>25.348310000000001</v>
      </c>
      <c r="I93" s="63">
        <f ca="1">VLOOKUP($A93,INDIRECT($P$2),COLUMN()-1,FALSE)*VLOOKUP($A93,Usinas!$C:$D,2,FALSE)</f>
        <v>22.614813000000002</v>
      </c>
      <c r="J93" s="63">
        <f ca="1">VLOOKUP($A93,INDIRECT($P$2),COLUMN()-1,FALSE)*VLOOKUP($A93,Usinas!$C:$D,2,FALSE)</f>
        <v>19.590675000000001</v>
      </c>
      <c r="K93" s="63">
        <f ca="1">VLOOKUP($A93,INDIRECT($P$2),COLUMN()-1,FALSE)*VLOOKUP($A93,Usinas!$C:$D,2,FALSE)</f>
        <v>17.335448</v>
      </c>
      <c r="L93" s="63">
        <f ca="1">VLOOKUP($A93,INDIRECT($P$2),COLUMN()-1,FALSE)*VLOOKUP($A93,Usinas!$C:$D,2,FALSE)</f>
        <v>18.420753000000001</v>
      </c>
      <c r="M93" s="63">
        <f ca="1">VLOOKUP($A93,INDIRECT($P$2),COLUMN()-1,FALSE)*VLOOKUP($A93,Usinas!$C:$D,2,FALSE)</f>
        <v>20.882003999999998</v>
      </c>
      <c r="N93" s="63">
        <f ca="1">VLOOKUP($A93,INDIRECT($P$2),COLUMN()-1,FALSE)*VLOOKUP($A93,Usinas!$C:$D,2,FALSE)</f>
        <v>24.332906000000001</v>
      </c>
      <c r="O93" s="63">
        <f ca="1">VLOOKUP($A93,INDIRECT($P$2),COLUMN()-1,FALSE)*VLOOKUP($A93,Usinas!$C:$D,2,FALSE)</f>
        <v>32.544433999999995</v>
      </c>
    </row>
    <row r="94" spans="1:15" hidden="1" outlineLevel="2" x14ac:dyDescent="0.25">
      <c r="A94" s="59">
        <v>123</v>
      </c>
      <c r="B94" s="60" t="s">
        <v>113</v>
      </c>
      <c r="D94" s="63">
        <f ca="1">VLOOKUP($A94,INDIRECT($P$2),COLUMN()-1,FALSE)*VLOOKUP($A94,Usinas!$C:$D,2,FALSE)</f>
        <v>208.622075</v>
      </c>
      <c r="E94" s="63">
        <f ca="1">VLOOKUP($A94,INDIRECT($P$2),COLUMN()-1,FALSE)*VLOOKUP($A94,Usinas!$C:$D,2,FALSE)</f>
        <v>219.52119999999999</v>
      </c>
      <c r="F94" s="63">
        <f ca="1">VLOOKUP($A94,INDIRECT($P$2),COLUMN()-1,FALSE)*VLOOKUP($A94,Usinas!$C:$D,2,FALSE)</f>
        <v>211.01374999999999</v>
      </c>
      <c r="G94" s="63">
        <f ca="1">VLOOKUP($A94,INDIRECT($P$2),COLUMN()-1,FALSE)*VLOOKUP($A94,Usinas!$C:$D,2,FALSE)</f>
        <v>148.38420000000002</v>
      </c>
      <c r="H94" s="63">
        <f ca="1">VLOOKUP($A94,INDIRECT($P$2),COLUMN()-1,FALSE)*VLOOKUP($A94,Usinas!$C:$D,2,FALSE)</f>
        <v>103.89570000000001</v>
      </c>
      <c r="I94" s="63">
        <f ca="1">VLOOKUP($A94,INDIRECT($P$2),COLUMN()-1,FALSE)*VLOOKUP($A94,Usinas!$C:$D,2,FALSE)</f>
        <v>90.872500000000002</v>
      </c>
      <c r="J94" s="63">
        <f ca="1">VLOOKUP($A94,INDIRECT($P$2),COLUMN()-1,FALSE)*VLOOKUP($A94,Usinas!$C:$D,2,FALSE)</f>
        <v>76.516874999999999</v>
      </c>
      <c r="K94" s="63">
        <f ca="1">VLOOKUP($A94,INDIRECT($P$2),COLUMN()-1,FALSE)*VLOOKUP($A94,Usinas!$C:$D,2,FALSE)</f>
        <v>65.762699999999995</v>
      </c>
      <c r="L94" s="63">
        <f ca="1">VLOOKUP($A94,INDIRECT($P$2),COLUMN()-1,FALSE)*VLOOKUP($A94,Usinas!$C:$D,2,FALSE)</f>
        <v>67.752975000000006</v>
      </c>
      <c r="M94" s="63">
        <f ca="1">VLOOKUP($A94,INDIRECT($P$2),COLUMN()-1,FALSE)*VLOOKUP($A94,Usinas!$C:$D,2,FALSE)</f>
        <v>81.350399999999993</v>
      </c>
      <c r="N94" s="63">
        <f ca="1">VLOOKUP($A94,INDIRECT($P$2),COLUMN()-1,FALSE)*VLOOKUP($A94,Usinas!$C:$D,2,FALSE)</f>
        <v>102.44619999999999</v>
      </c>
      <c r="O94" s="63">
        <f ca="1">VLOOKUP($A94,INDIRECT($P$2),COLUMN()-1,FALSE)*VLOOKUP($A94,Usinas!$C:$D,2,FALSE)</f>
        <v>148.61834999999999</v>
      </c>
    </row>
    <row r="95" spans="1:15" hidden="1" outlineLevel="2" x14ac:dyDescent="0.25">
      <c r="A95" s="59">
        <v>197</v>
      </c>
      <c r="B95" s="60" t="s">
        <v>114</v>
      </c>
      <c r="D95" s="63">
        <f ca="1">VLOOKUP($A95,INDIRECT($P$2),COLUMN()-1,FALSE)*VLOOKUP($A95,Usinas!$C:$D,2,FALSE)</f>
        <v>71.827666000000008</v>
      </c>
      <c r="E95" s="63">
        <f ca="1">VLOOKUP($A95,INDIRECT($P$2),COLUMN()-1,FALSE)*VLOOKUP($A95,Usinas!$C:$D,2,FALSE)</f>
        <v>71.088722000000004</v>
      </c>
      <c r="F95" s="63">
        <f ca="1">VLOOKUP($A95,INDIRECT($P$2),COLUMN()-1,FALSE)*VLOOKUP($A95,Usinas!$C:$D,2,FALSE)</f>
        <v>64.749967999999996</v>
      </c>
      <c r="G95" s="63">
        <f ca="1">VLOOKUP($A95,INDIRECT($P$2),COLUMN()-1,FALSE)*VLOOKUP($A95,Usinas!$C:$D,2,FALSE)</f>
        <v>47.684980000000003</v>
      </c>
      <c r="H95" s="63">
        <f ca="1">VLOOKUP($A95,INDIRECT($P$2),COLUMN()-1,FALSE)*VLOOKUP($A95,Usinas!$C:$D,2,FALSE)</f>
        <v>36.670096000000001</v>
      </c>
      <c r="I95" s="63">
        <f ca="1">VLOOKUP($A95,INDIRECT($P$2),COLUMN()-1,FALSE)*VLOOKUP($A95,Usinas!$C:$D,2,FALSE)</f>
        <v>31.739954000000001</v>
      </c>
      <c r="J95" s="63">
        <f ca="1">VLOOKUP($A95,INDIRECT($P$2),COLUMN()-1,FALSE)*VLOOKUP($A95,Usinas!$C:$D,2,FALSE)</f>
        <v>27.514118</v>
      </c>
      <c r="K95" s="63">
        <f ca="1">VLOOKUP($A95,INDIRECT($P$2),COLUMN()-1,FALSE)*VLOOKUP($A95,Usinas!$C:$D,2,FALSE)</f>
        <v>24.292784000000001</v>
      </c>
      <c r="L95" s="63">
        <f ca="1">VLOOKUP($A95,INDIRECT($P$2),COLUMN()-1,FALSE)*VLOOKUP($A95,Usinas!$C:$D,2,FALSE)</f>
        <v>24.038772000000002</v>
      </c>
      <c r="M95" s="63">
        <f ca="1">VLOOKUP($A95,INDIRECT($P$2),COLUMN()-1,FALSE)*VLOOKUP($A95,Usinas!$C:$D,2,FALSE)</f>
        <v>27.733492000000002</v>
      </c>
      <c r="N95" s="63">
        <f ca="1">VLOOKUP($A95,INDIRECT($P$2),COLUMN()-1,FALSE)*VLOOKUP($A95,Usinas!$C:$D,2,FALSE)</f>
        <v>38.690646000000001</v>
      </c>
      <c r="O95" s="63">
        <f ca="1">VLOOKUP($A95,INDIRECT($P$2),COLUMN()-1,FALSE)*VLOOKUP($A95,Usinas!$C:$D,2,FALSE)</f>
        <v>55.963462</v>
      </c>
    </row>
    <row r="96" spans="1:15" hidden="1" outlineLevel="2" x14ac:dyDescent="0.25">
      <c r="A96" s="59">
        <v>198</v>
      </c>
      <c r="B96" s="60" t="s">
        <v>115</v>
      </c>
      <c r="D96" s="63">
        <f ca="1">VLOOKUP($A96,INDIRECT($P$2),COLUMN()-1,FALSE)*VLOOKUP($A96,Usinas!$C:$D,2,FALSE)</f>
        <v>89.435376000000005</v>
      </c>
      <c r="E96" s="63">
        <f ca="1">VLOOKUP($A96,INDIRECT($P$2),COLUMN()-1,FALSE)*VLOOKUP($A96,Usinas!$C:$D,2,FALSE)</f>
        <v>86.390676000000013</v>
      </c>
      <c r="F96" s="63">
        <f ca="1">VLOOKUP($A96,INDIRECT($P$2),COLUMN()-1,FALSE)*VLOOKUP($A96,Usinas!$C:$D,2,FALSE)</f>
        <v>78.775344000000004</v>
      </c>
      <c r="G96" s="63">
        <f ca="1">VLOOKUP($A96,INDIRECT($P$2),COLUMN()-1,FALSE)*VLOOKUP($A96,Usinas!$C:$D,2,FALSE)</f>
        <v>58.186008000000001</v>
      </c>
      <c r="H96" s="63">
        <f ca="1">VLOOKUP($A96,INDIRECT($P$2),COLUMN()-1,FALSE)*VLOOKUP($A96,Usinas!$C:$D,2,FALSE)</f>
        <v>45.204840000000004</v>
      </c>
      <c r="I96" s="63">
        <f ca="1">VLOOKUP($A96,INDIRECT($P$2),COLUMN()-1,FALSE)*VLOOKUP($A96,Usinas!$C:$D,2,FALSE)</f>
        <v>39.050964</v>
      </c>
      <c r="J96" s="63">
        <f ca="1">VLOOKUP($A96,INDIRECT($P$2),COLUMN()-1,FALSE)*VLOOKUP($A96,Usinas!$C:$D,2,FALSE)</f>
        <v>33.978852000000003</v>
      </c>
      <c r="K96" s="63">
        <f ca="1">VLOOKUP($A96,INDIRECT($P$2),COLUMN()-1,FALSE)*VLOOKUP($A96,Usinas!$C:$D,2,FALSE)</f>
        <v>30.289392000000003</v>
      </c>
      <c r="L96" s="63">
        <f ca="1">VLOOKUP($A96,INDIRECT($P$2),COLUMN()-1,FALSE)*VLOOKUP($A96,Usinas!$C:$D,2,FALSE)</f>
        <v>30.597444000000003</v>
      </c>
      <c r="M96" s="63">
        <f ca="1">VLOOKUP($A96,INDIRECT($P$2),COLUMN()-1,FALSE)*VLOOKUP($A96,Usinas!$C:$D,2,FALSE)</f>
        <v>35.318519999999999</v>
      </c>
      <c r="N96" s="63">
        <f ca="1">VLOOKUP($A96,INDIRECT($P$2),COLUMN()-1,FALSE)*VLOOKUP($A96,Usinas!$C:$D,2,FALSE)</f>
        <v>48.887135999999998</v>
      </c>
      <c r="O96" s="63">
        <f ca="1">VLOOKUP($A96,INDIRECT($P$2),COLUMN()-1,FALSE)*VLOOKUP($A96,Usinas!$C:$D,2,FALSE)</f>
        <v>71.747460000000004</v>
      </c>
    </row>
    <row r="97" spans="1:15" hidden="1" outlineLevel="2" x14ac:dyDescent="0.25">
      <c r="A97" s="59">
        <v>126</v>
      </c>
      <c r="B97" s="60" t="s">
        <v>116</v>
      </c>
      <c r="D97" s="63">
        <f ca="1">VLOOKUP($A97,INDIRECT($P$2),COLUMN()-1,FALSE)*VLOOKUP($A97,Usinas!$C:$D,2,FALSE)</f>
        <v>331.90799999999996</v>
      </c>
      <c r="E97" s="63">
        <f ca="1">VLOOKUP($A97,INDIRECT($P$2),COLUMN()-1,FALSE)*VLOOKUP($A97,Usinas!$C:$D,2,FALSE)</f>
        <v>331.90799999999996</v>
      </c>
      <c r="F97" s="63">
        <f ca="1">VLOOKUP($A97,INDIRECT($P$2),COLUMN()-1,FALSE)*VLOOKUP($A97,Usinas!$C:$D,2,FALSE)</f>
        <v>331.90799999999996</v>
      </c>
      <c r="G97" s="63">
        <f ca="1">VLOOKUP($A97,INDIRECT($P$2),COLUMN()-1,FALSE)*VLOOKUP($A97,Usinas!$C:$D,2,FALSE)</f>
        <v>331.90799999999996</v>
      </c>
      <c r="H97" s="63">
        <f ca="1">VLOOKUP($A97,INDIRECT($P$2),COLUMN()-1,FALSE)*VLOOKUP($A97,Usinas!$C:$D,2,FALSE)</f>
        <v>198.1686</v>
      </c>
      <c r="I97" s="63">
        <f ca="1">VLOOKUP($A97,INDIRECT($P$2),COLUMN()-1,FALSE)*VLOOKUP($A97,Usinas!$C:$D,2,FALSE)</f>
        <v>159.1206</v>
      </c>
      <c r="J97" s="63">
        <f ca="1">VLOOKUP($A97,INDIRECT($P$2),COLUMN()-1,FALSE)*VLOOKUP($A97,Usinas!$C:$D,2,FALSE)</f>
        <v>114.21539999999999</v>
      </c>
      <c r="K97" s="63">
        <f ca="1">VLOOKUP($A97,INDIRECT($P$2),COLUMN()-1,FALSE)*VLOOKUP($A97,Usinas!$C:$D,2,FALSE)</f>
        <v>86.881799999999998</v>
      </c>
      <c r="L97" s="63">
        <f ca="1">VLOOKUP($A97,INDIRECT($P$2),COLUMN()-1,FALSE)*VLOOKUP($A97,Usinas!$C:$D,2,FALSE)</f>
        <v>86.881799999999998</v>
      </c>
      <c r="M97" s="63">
        <f ca="1">VLOOKUP($A97,INDIRECT($P$2),COLUMN()-1,FALSE)*VLOOKUP($A97,Usinas!$C:$D,2,FALSE)</f>
        <v>118.1202</v>
      </c>
      <c r="N97" s="63">
        <f ca="1">VLOOKUP($A97,INDIRECT($P$2),COLUMN()-1,FALSE)*VLOOKUP($A97,Usinas!$C:$D,2,FALSE)</f>
        <v>203.0496</v>
      </c>
      <c r="O97" s="63">
        <f ca="1">VLOOKUP($A97,INDIRECT($P$2),COLUMN()-1,FALSE)*VLOOKUP($A97,Usinas!$C:$D,2,FALSE)</f>
        <v>331.90799999999996</v>
      </c>
    </row>
    <row r="98" spans="1:15" hidden="1" outlineLevel="2" x14ac:dyDescent="0.25">
      <c r="A98" s="59">
        <v>303</v>
      </c>
      <c r="B98" s="60" t="s">
        <v>117</v>
      </c>
      <c r="D98" s="63">
        <f ca="1">VLOOKUP($A98,INDIRECT($P$2),COLUMN()-1,FALSE)*VLOOKUP($A98,Usinas!$C:$D,2,FALSE)</f>
        <v>118.8616</v>
      </c>
      <c r="E98" s="63">
        <f ca="1">VLOOKUP($A98,INDIRECT($P$2),COLUMN()-1,FALSE)*VLOOKUP($A98,Usinas!$C:$D,2,FALSE)</f>
        <v>118.8616</v>
      </c>
      <c r="F98" s="63">
        <f ca="1">VLOOKUP($A98,INDIRECT($P$2),COLUMN()-1,FALSE)*VLOOKUP($A98,Usinas!$C:$D,2,FALSE)</f>
        <v>118.8616</v>
      </c>
      <c r="G98" s="63">
        <f ca="1">VLOOKUP($A98,INDIRECT($P$2),COLUMN()-1,FALSE)*VLOOKUP($A98,Usinas!$C:$D,2,FALSE)</f>
        <v>110.7574</v>
      </c>
      <c r="H98" s="63">
        <f ca="1">VLOOKUP($A98,INDIRECT($P$2),COLUMN()-1,FALSE)*VLOOKUP($A98,Usinas!$C:$D,2,FALSE)</f>
        <v>67.534999999999997</v>
      </c>
      <c r="I98" s="63">
        <f ca="1">VLOOKUP($A98,INDIRECT($P$2),COLUMN()-1,FALSE)*VLOOKUP($A98,Usinas!$C:$D,2,FALSE)</f>
        <v>32.416800000000002</v>
      </c>
      <c r="J98" s="63">
        <f ca="1">VLOOKUP($A98,INDIRECT($P$2),COLUMN()-1,FALSE)*VLOOKUP($A98,Usinas!$C:$D,2,FALSE)</f>
        <v>27.013999999999999</v>
      </c>
      <c r="K98" s="63">
        <f ca="1">VLOOKUP($A98,INDIRECT($P$2),COLUMN()-1,FALSE)*VLOOKUP($A98,Usinas!$C:$D,2,FALSE)</f>
        <v>24.3126</v>
      </c>
      <c r="L98" s="63">
        <f ca="1">VLOOKUP($A98,INDIRECT($P$2),COLUMN()-1,FALSE)*VLOOKUP($A98,Usinas!$C:$D,2,FALSE)</f>
        <v>24.3126</v>
      </c>
      <c r="M98" s="63">
        <f ca="1">VLOOKUP($A98,INDIRECT($P$2),COLUMN()-1,FALSE)*VLOOKUP($A98,Usinas!$C:$D,2,FALSE)</f>
        <v>29.715399999999999</v>
      </c>
      <c r="N98" s="63">
        <f ca="1">VLOOKUP($A98,INDIRECT($P$2),COLUMN()-1,FALSE)*VLOOKUP($A98,Usinas!$C:$D,2,FALSE)</f>
        <v>70.236400000000003</v>
      </c>
      <c r="O98" s="63">
        <f ca="1">VLOOKUP($A98,INDIRECT($P$2),COLUMN()-1,FALSE)*VLOOKUP($A98,Usinas!$C:$D,2,FALSE)</f>
        <v>110.7574</v>
      </c>
    </row>
    <row r="99" spans="1:15" hidden="1" outlineLevel="2" x14ac:dyDescent="0.25">
      <c r="A99" s="59">
        <v>131</v>
      </c>
      <c r="B99" s="60" t="s">
        <v>118</v>
      </c>
      <c r="D99" s="63">
        <f ca="1">VLOOKUP($A99,INDIRECT($P$2),COLUMN()-1,FALSE)*VLOOKUP($A99,Usinas!$C:$D,2,FALSE)</f>
        <v>386.94240000000002</v>
      </c>
      <c r="E99" s="63">
        <f ca="1">VLOOKUP($A99,INDIRECT($P$2),COLUMN()-1,FALSE)*VLOOKUP($A99,Usinas!$C:$D,2,FALSE)</f>
        <v>386.94240000000002</v>
      </c>
      <c r="F99" s="63">
        <f ca="1">VLOOKUP($A99,INDIRECT($P$2),COLUMN()-1,FALSE)*VLOOKUP($A99,Usinas!$C:$D,2,FALSE)</f>
        <v>386.94240000000002</v>
      </c>
      <c r="G99" s="63">
        <f ca="1">VLOOKUP($A99,INDIRECT($P$2),COLUMN()-1,FALSE)*VLOOKUP($A99,Usinas!$C:$D,2,FALSE)</f>
        <v>386.94240000000002</v>
      </c>
      <c r="H99" s="63">
        <f ca="1">VLOOKUP($A99,INDIRECT($P$2),COLUMN()-1,FALSE)*VLOOKUP($A99,Usinas!$C:$D,2,FALSE)</f>
        <v>386.94240000000002</v>
      </c>
      <c r="I99" s="63">
        <f ca="1">VLOOKUP($A99,INDIRECT($P$2),COLUMN()-1,FALSE)*VLOOKUP($A99,Usinas!$C:$D,2,FALSE)</f>
        <v>330.51330000000002</v>
      </c>
      <c r="J99" s="63">
        <f ca="1">VLOOKUP($A99,INDIRECT($P$2),COLUMN()-1,FALSE)*VLOOKUP($A99,Usinas!$C:$D,2,FALSE)</f>
        <v>295.58100000000002</v>
      </c>
      <c r="K99" s="63">
        <f ca="1">VLOOKUP($A99,INDIRECT($P$2),COLUMN()-1,FALSE)*VLOOKUP($A99,Usinas!$C:$D,2,FALSE)</f>
        <v>252.5874</v>
      </c>
      <c r="L99" s="63">
        <f ca="1">VLOOKUP($A99,INDIRECT($P$2),COLUMN()-1,FALSE)*VLOOKUP($A99,Usinas!$C:$D,2,FALSE)</f>
        <v>260.64870000000002</v>
      </c>
      <c r="M99" s="63">
        <f ca="1">VLOOKUP($A99,INDIRECT($P$2),COLUMN()-1,FALSE)*VLOOKUP($A99,Usinas!$C:$D,2,FALSE)</f>
        <v>314.39069999999998</v>
      </c>
      <c r="N99" s="63">
        <f ca="1">VLOOKUP($A99,INDIRECT($P$2),COLUMN()-1,FALSE)*VLOOKUP($A99,Usinas!$C:$D,2,FALSE)</f>
        <v>386.94240000000002</v>
      </c>
      <c r="O99" s="63">
        <f ca="1">VLOOKUP($A99,INDIRECT($P$2),COLUMN()-1,FALSE)*VLOOKUP($A99,Usinas!$C:$D,2,FALSE)</f>
        <v>386.94240000000002</v>
      </c>
    </row>
    <row r="100" spans="1:15" hidden="1" outlineLevel="2" x14ac:dyDescent="0.25">
      <c r="A100" s="59">
        <v>306</v>
      </c>
      <c r="B100" s="60" t="s">
        <v>119</v>
      </c>
      <c r="D100" s="63">
        <f ca="1">VLOOKUP($A100,INDIRECT($P$2),COLUMN()-1,FALSE)*VLOOKUP($A100,Usinas!$C:$D,2,FALSE)</f>
        <v>60.780399999999993</v>
      </c>
      <c r="E100" s="63">
        <f ca="1">VLOOKUP($A100,INDIRECT($P$2),COLUMN()-1,FALSE)*VLOOKUP($A100,Usinas!$C:$D,2,FALSE)</f>
        <v>60.780399999999993</v>
      </c>
      <c r="F100" s="63">
        <f ca="1">VLOOKUP($A100,INDIRECT($P$2),COLUMN()-1,FALSE)*VLOOKUP($A100,Usinas!$C:$D,2,FALSE)</f>
        <v>60.780399999999993</v>
      </c>
      <c r="G100" s="63">
        <f ca="1">VLOOKUP($A100,INDIRECT($P$2),COLUMN()-1,FALSE)*VLOOKUP($A100,Usinas!$C:$D,2,FALSE)</f>
        <v>59.810499999999998</v>
      </c>
      <c r="H100" s="63">
        <f ca="1">VLOOKUP($A100,INDIRECT($P$2),COLUMN()-1,FALSE)*VLOOKUP($A100,Usinas!$C:$D,2,FALSE)</f>
        <v>54.637699999999995</v>
      </c>
      <c r="I100" s="63">
        <f ca="1">VLOOKUP($A100,INDIRECT($P$2),COLUMN()-1,FALSE)*VLOOKUP($A100,Usinas!$C:$D,2,FALSE)</f>
        <v>43.968799999999995</v>
      </c>
      <c r="J100" s="63">
        <f ca="1">VLOOKUP($A100,INDIRECT($P$2),COLUMN()-1,FALSE)*VLOOKUP($A100,Usinas!$C:$D,2,FALSE)</f>
        <v>38.795999999999999</v>
      </c>
      <c r="K100" s="63">
        <f ca="1">VLOOKUP($A100,INDIRECT($P$2),COLUMN()-1,FALSE)*VLOOKUP($A100,Usinas!$C:$D,2,FALSE)</f>
        <v>32.976599999999998</v>
      </c>
      <c r="L100" s="63">
        <f ca="1">VLOOKUP($A100,INDIRECT($P$2),COLUMN()-1,FALSE)*VLOOKUP($A100,Usinas!$C:$D,2,FALSE)</f>
        <v>34.269799999999996</v>
      </c>
      <c r="M100" s="63">
        <f ca="1">VLOOKUP($A100,INDIRECT($P$2),COLUMN()-1,FALSE)*VLOOKUP($A100,Usinas!$C:$D,2,FALSE)</f>
        <v>41.382399999999997</v>
      </c>
      <c r="N100" s="63">
        <f ca="1">VLOOKUP($A100,INDIRECT($P$2),COLUMN()-1,FALSE)*VLOOKUP($A100,Usinas!$C:$D,2,FALSE)</f>
        <v>54.960999999999999</v>
      </c>
      <c r="O100" s="63">
        <f ca="1">VLOOKUP($A100,INDIRECT($P$2),COLUMN()-1,FALSE)*VLOOKUP($A100,Usinas!$C:$D,2,FALSE)</f>
        <v>59.810499999999998</v>
      </c>
    </row>
    <row r="101" spans="1:15" hidden="1" outlineLevel="2" x14ac:dyDescent="0.25">
      <c r="A101" s="59">
        <v>299</v>
      </c>
      <c r="B101" s="60" t="s">
        <v>120</v>
      </c>
      <c r="D101" s="63">
        <f ca="1">VLOOKUP($A101,INDIRECT($P$2),COLUMN()-1,FALSE)*VLOOKUP($A101,Usinas!$C:$D,2,FALSE)</f>
        <v>232.91239999999999</v>
      </c>
      <c r="E101" s="63">
        <f ca="1">VLOOKUP($A101,INDIRECT($P$2),COLUMN()-1,FALSE)*VLOOKUP($A101,Usinas!$C:$D,2,FALSE)</f>
        <v>233.18260000000001</v>
      </c>
      <c r="F101" s="63">
        <f ca="1">VLOOKUP($A101,INDIRECT($P$2),COLUMN()-1,FALSE)*VLOOKUP($A101,Usinas!$C:$D,2,FALSE)</f>
        <v>215.07919999999999</v>
      </c>
      <c r="G101" s="63">
        <f ca="1">VLOOKUP($A101,INDIRECT($P$2),COLUMN()-1,FALSE)*VLOOKUP($A101,Usinas!$C:$D,2,FALSE)</f>
        <v>141.85499999999999</v>
      </c>
      <c r="H101" s="63">
        <f ca="1">VLOOKUP($A101,INDIRECT($P$2),COLUMN()-1,FALSE)*VLOOKUP($A101,Usinas!$C:$D,2,FALSE)</f>
        <v>92.138199999999998</v>
      </c>
      <c r="I101" s="63">
        <f ca="1">VLOOKUP($A101,INDIRECT($P$2),COLUMN()-1,FALSE)*VLOOKUP($A101,Usinas!$C:$D,2,FALSE)</f>
        <v>78.898399999999995</v>
      </c>
      <c r="J101" s="63">
        <f ca="1">VLOOKUP($A101,INDIRECT($P$2),COLUMN()-1,FALSE)*VLOOKUP($A101,Usinas!$C:$D,2,FALSE)</f>
        <v>64.577799999999996</v>
      </c>
      <c r="K101" s="63">
        <f ca="1">VLOOKUP($A101,INDIRECT($P$2),COLUMN()-1,FALSE)*VLOOKUP($A101,Usinas!$C:$D,2,FALSE)</f>
        <v>55.661200000000001</v>
      </c>
      <c r="L101" s="63">
        <f ca="1">VLOOKUP($A101,INDIRECT($P$2),COLUMN()-1,FALSE)*VLOOKUP($A101,Usinas!$C:$D,2,FALSE)</f>
        <v>56.201599999999999</v>
      </c>
      <c r="M101" s="63">
        <f ca="1">VLOOKUP($A101,INDIRECT($P$2),COLUMN()-1,FALSE)*VLOOKUP($A101,Usinas!$C:$D,2,FALSE)</f>
        <v>66.739400000000003</v>
      </c>
      <c r="N101" s="63">
        <f ca="1">VLOOKUP($A101,INDIRECT($P$2),COLUMN()-1,FALSE)*VLOOKUP($A101,Usinas!$C:$D,2,FALSE)</f>
        <v>94.029600000000002</v>
      </c>
      <c r="O101" s="63">
        <f ca="1">VLOOKUP($A101,INDIRECT($P$2),COLUMN()-1,FALSE)*VLOOKUP($A101,Usinas!$C:$D,2,FALSE)</f>
        <v>158.8776</v>
      </c>
    </row>
    <row r="102" spans="1:15" hidden="1" outlineLevel="2" x14ac:dyDescent="0.25">
      <c r="A102" s="59">
        <v>135</v>
      </c>
      <c r="B102" s="60" t="s">
        <v>820</v>
      </c>
      <c r="D102" s="63">
        <f ca="1">VLOOKUP($A102,INDIRECT($P$2),COLUMN()-1,FALSE)*VLOOKUP($A102,Usinas!$C:$D,2,FALSE)</f>
        <v>45.081725999999996</v>
      </c>
      <c r="E102" s="63">
        <f ca="1">VLOOKUP($A102,INDIRECT($P$2),COLUMN()-1,FALSE)*VLOOKUP($A102,Usinas!$C:$D,2,FALSE)</f>
        <v>39.756684</v>
      </c>
      <c r="F102" s="63">
        <f ca="1">VLOOKUP($A102,INDIRECT($P$2),COLUMN()-1,FALSE)*VLOOKUP($A102,Usinas!$C:$D,2,FALSE)</f>
        <v>33.524940000000001</v>
      </c>
      <c r="G102" s="63">
        <f ca="1">VLOOKUP($A102,INDIRECT($P$2),COLUMN()-1,FALSE)*VLOOKUP($A102,Usinas!$C:$D,2,FALSE)</f>
        <v>24.445356</v>
      </c>
      <c r="H102" s="63">
        <f ca="1">VLOOKUP($A102,INDIRECT($P$2),COLUMN()-1,FALSE)*VLOOKUP($A102,Usinas!$C:$D,2,FALSE)</f>
        <v>18.272244000000001</v>
      </c>
      <c r="I102" s="63">
        <f ca="1">VLOOKUP($A102,INDIRECT($P$2),COLUMN()-1,FALSE)*VLOOKUP($A102,Usinas!$C:$D,2,FALSE)</f>
        <v>15.631710000000002</v>
      </c>
      <c r="J102" s="63">
        <f ca="1">VLOOKUP($A102,INDIRECT($P$2),COLUMN()-1,FALSE)*VLOOKUP($A102,Usinas!$C:$D,2,FALSE)</f>
        <v>13.738734000000001</v>
      </c>
      <c r="K102" s="63">
        <f ca="1">VLOOKUP($A102,INDIRECT($P$2),COLUMN()-1,FALSE)*VLOOKUP($A102,Usinas!$C:$D,2,FALSE)</f>
        <v>12.122166</v>
      </c>
      <c r="L102" s="63">
        <f ca="1">VLOOKUP($A102,INDIRECT($P$2),COLUMN()-1,FALSE)*VLOOKUP($A102,Usinas!$C:$D,2,FALSE)</f>
        <v>12.048876</v>
      </c>
      <c r="M102" s="63">
        <f ca="1">VLOOKUP($A102,INDIRECT($P$2),COLUMN()-1,FALSE)*VLOOKUP($A102,Usinas!$C:$D,2,FALSE)</f>
        <v>14.299926000000001</v>
      </c>
      <c r="N102" s="63">
        <f ca="1">VLOOKUP($A102,INDIRECT($P$2),COLUMN()-1,FALSE)*VLOOKUP($A102,Usinas!$C:$D,2,FALSE)</f>
        <v>22.776437999999999</v>
      </c>
      <c r="O102" s="63">
        <f ca="1">VLOOKUP($A102,INDIRECT($P$2),COLUMN()-1,FALSE)*VLOOKUP($A102,Usinas!$C:$D,2,FALSE)</f>
        <v>36.307865999999997</v>
      </c>
    </row>
    <row r="103" spans="1:15" hidden="1" outlineLevel="1" collapsed="1" x14ac:dyDescent="0.25">
      <c r="A103" s="18"/>
      <c r="B103" s="19" t="s">
        <v>56</v>
      </c>
      <c r="D103" s="64">
        <f t="shared" ref="D103:O103" ca="1" si="12">SUM(D91:D102)</f>
        <v>1686.7795949999997</v>
      </c>
      <c r="E103" s="47">
        <f t="shared" ca="1" si="12"/>
        <v>1696.9389900000001</v>
      </c>
      <c r="F103" s="47">
        <f t="shared" ca="1" si="12"/>
        <v>1637.4172960000001</v>
      </c>
      <c r="G103" s="47">
        <f t="shared" ca="1" si="12"/>
        <v>1413.5462949999999</v>
      </c>
      <c r="H103" s="47">
        <f t="shared" ca="1" si="12"/>
        <v>1084.368876</v>
      </c>
      <c r="I103" s="65">
        <f t="shared" ca="1" si="12"/>
        <v>894.1404050000001</v>
      </c>
      <c r="J103" s="64">
        <f t="shared" ca="1" si="12"/>
        <v>754.08571500000016</v>
      </c>
      <c r="K103" s="47">
        <f t="shared" ca="1" si="12"/>
        <v>639.8654499999999</v>
      </c>
      <c r="L103" s="47">
        <f t="shared" ca="1" si="12"/>
        <v>654.90771300000006</v>
      </c>
      <c r="M103" s="47">
        <f t="shared" ca="1" si="12"/>
        <v>795.13818300000003</v>
      </c>
      <c r="N103" s="47">
        <f t="shared" ca="1" si="12"/>
        <v>1098.9054420000002</v>
      </c>
      <c r="O103" s="65">
        <f t="shared" ca="1" si="12"/>
        <v>1465.0611799999999</v>
      </c>
    </row>
    <row r="104" spans="1:15" hidden="1" outlineLevel="1" x14ac:dyDescent="0.25">
      <c r="A104" s="20"/>
      <c r="B104" s="21" t="s">
        <v>0</v>
      </c>
      <c r="D104" s="66"/>
      <c r="E104" s="67"/>
      <c r="F104" s="67"/>
      <c r="G104" s="67"/>
      <c r="H104" s="67"/>
      <c r="I104" s="68"/>
      <c r="J104" s="66"/>
      <c r="K104" s="67"/>
      <c r="L104" s="67"/>
      <c r="M104" s="67"/>
      <c r="N104" s="67"/>
      <c r="O104" s="68"/>
    </row>
    <row r="105" spans="1:15" hidden="1" outlineLevel="1" x14ac:dyDescent="0.25">
      <c r="A105" s="1"/>
      <c r="B105" s="124"/>
      <c r="D105" s="48"/>
      <c r="E105" s="49"/>
      <c r="F105" s="49"/>
      <c r="G105" s="49"/>
      <c r="H105" s="49"/>
      <c r="I105" s="49"/>
      <c r="J105" s="48"/>
      <c r="K105" s="49"/>
      <c r="L105" s="49"/>
      <c r="M105" s="49"/>
      <c r="N105" s="49"/>
      <c r="O105" s="49"/>
    </row>
    <row r="106" spans="1:15" hidden="1" outlineLevel="1" x14ac:dyDescent="0.25">
      <c r="A106" s="61"/>
      <c r="B106" s="62"/>
      <c r="D106" s="539" t="s">
        <v>121</v>
      </c>
      <c r="E106" s="540" t="s">
        <v>58</v>
      </c>
      <c r="F106" s="540" t="s">
        <v>109</v>
      </c>
      <c r="G106" s="540"/>
      <c r="H106" s="540"/>
      <c r="I106" s="541"/>
      <c r="J106" s="539" t="s">
        <v>121</v>
      </c>
      <c r="K106" s="540" t="s">
        <v>58</v>
      </c>
      <c r="L106" s="540" t="s">
        <v>109</v>
      </c>
      <c r="M106" s="540"/>
      <c r="N106" s="540"/>
      <c r="O106" s="541"/>
    </row>
    <row r="107" spans="1:15" hidden="1" outlineLevel="2" x14ac:dyDescent="0.25">
      <c r="A107" s="59">
        <v>196</v>
      </c>
      <c r="B107" s="60" t="s">
        <v>122</v>
      </c>
      <c r="D107" s="63">
        <f ca="1">VLOOKUP($A107,INDIRECT($P$2),COLUMN()-1,FALSE)*VLOOKUP($A107,Usinas!$C:$D,2,FALSE)</f>
        <v>103.1083</v>
      </c>
      <c r="E107" s="63">
        <f ca="1">VLOOKUP($A107,INDIRECT($P$2),COLUMN()-1,FALSE)*VLOOKUP($A107,Usinas!$C:$D,2,FALSE)</f>
        <v>79.275069999999999</v>
      </c>
      <c r="F107" s="63">
        <f ca="1">VLOOKUP($A107,INDIRECT($P$2),COLUMN()-1,FALSE)*VLOOKUP($A107,Usinas!$C:$D,2,FALSE)</f>
        <v>76.232529999999997</v>
      </c>
      <c r="G107" s="63">
        <f ca="1">VLOOKUP($A107,INDIRECT($P$2),COLUMN()-1,FALSE)*VLOOKUP($A107,Usinas!$C:$D,2,FALSE)</f>
        <v>62.270652000000005</v>
      </c>
      <c r="H107" s="63">
        <f ca="1">VLOOKUP($A107,INDIRECT($P$2),COLUMN()-1,FALSE)*VLOOKUP($A107,Usinas!$C:$D,2,FALSE)</f>
        <v>43.305486000000002</v>
      </c>
      <c r="I107" s="63">
        <f ca="1">VLOOKUP($A107,INDIRECT($P$2),COLUMN()-1,FALSE)*VLOOKUP($A107,Usinas!$C:$D,2,FALSE)</f>
        <v>33.941223999999998</v>
      </c>
      <c r="J107" s="63">
        <f ca="1">VLOOKUP($A107,INDIRECT($P$2),COLUMN()-1,FALSE)*VLOOKUP($A107,Usinas!$C:$D,2,FALSE)</f>
        <v>29.309801999999998</v>
      </c>
      <c r="K107" s="63">
        <f ca="1">VLOOKUP($A107,INDIRECT($P$2),COLUMN()-1,FALSE)*VLOOKUP($A107,Usinas!$C:$D,2,FALSE)</f>
        <v>24.526252999999997</v>
      </c>
      <c r="L107" s="63">
        <f ca="1">VLOOKUP($A107,INDIRECT($P$2),COLUMN()-1,FALSE)*VLOOKUP($A107,Usinas!$C:$D,2,FALSE)</f>
        <v>24.052969000000001</v>
      </c>
      <c r="M107" s="63">
        <f ca="1">VLOOKUP($A107,INDIRECT($P$2),COLUMN()-1,FALSE)*VLOOKUP($A107,Usinas!$C:$D,2,FALSE)</f>
        <v>32.622790000000002</v>
      </c>
      <c r="N107" s="63">
        <f ca="1">VLOOKUP($A107,INDIRECT($P$2),COLUMN()-1,FALSE)*VLOOKUP($A107,Usinas!$C:$D,2,FALSE)</f>
        <v>63.741212999999995</v>
      </c>
      <c r="O107" s="63">
        <f ca="1">VLOOKUP($A107,INDIRECT($P$2),COLUMN()-1,FALSE)*VLOOKUP($A107,Usinas!$C:$D,2,FALSE)</f>
        <v>97.733145999999991</v>
      </c>
    </row>
    <row r="108" spans="1:15" hidden="1" outlineLevel="1" collapsed="1" x14ac:dyDescent="0.25">
      <c r="A108" s="18"/>
      <c r="B108" s="19" t="s">
        <v>56</v>
      </c>
      <c r="D108" s="64">
        <f t="shared" ref="D108:O108" ca="1" si="13">D107</f>
        <v>103.1083</v>
      </c>
      <c r="E108" s="47">
        <f t="shared" ca="1" si="13"/>
        <v>79.275069999999999</v>
      </c>
      <c r="F108" s="47">
        <f t="shared" ca="1" si="13"/>
        <v>76.232529999999997</v>
      </c>
      <c r="G108" s="47">
        <f t="shared" ca="1" si="13"/>
        <v>62.270652000000005</v>
      </c>
      <c r="H108" s="47">
        <f t="shared" ca="1" si="13"/>
        <v>43.305486000000002</v>
      </c>
      <c r="I108" s="65">
        <f t="shared" ca="1" si="13"/>
        <v>33.941223999999998</v>
      </c>
      <c r="J108" s="64">
        <f t="shared" ca="1" si="13"/>
        <v>29.309801999999998</v>
      </c>
      <c r="K108" s="47">
        <f t="shared" ca="1" si="13"/>
        <v>24.526252999999997</v>
      </c>
      <c r="L108" s="47">
        <f t="shared" ca="1" si="13"/>
        <v>24.052969000000001</v>
      </c>
      <c r="M108" s="47">
        <f t="shared" ca="1" si="13"/>
        <v>32.622790000000002</v>
      </c>
      <c r="N108" s="47">
        <f t="shared" ca="1" si="13"/>
        <v>63.741212999999995</v>
      </c>
      <c r="O108" s="65">
        <f t="shared" ca="1" si="13"/>
        <v>97.733145999999991</v>
      </c>
    </row>
    <row r="109" spans="1:15" hidden="1" outlineLevel="1" x14ac:dyDescent="0.25">
      <c r="A109" s="20"/>
      <c r="B109" s="21" t="s">
        <v>0</v>
      </c>
      <c r="D109" s="66"/>
      <c r="E109" s="67"/>
      <c r="F109" s="67"/>
      <c r="G109" s="67"/>
      <c r="H109" s="67"/>
      <c r="I109" s="68"/>
      <c r="J109" s="66"/>
      <c r="K109" s="67"/>
      <c r="L109" s="67"/>
      <c r="M109" s="67"/>
      <c r="N109" s="67"/>
      <c r="O109" s="68"/>
    </row>
    <row r="110" spans="1:15" hidden="1" outlineLevel="1" x14ac:dyDescent="0.25">
      <c r="A110" s="1"/>
      <c r="B110" s="124"/>
      <c r="D110" s="48"/>
      <c r="E110" s="49"/>
      <c r="F110" s="49"/>
      <c r="G110" s="49"/>
      <c r="H110" s="49"/>
      <c r="I110" s="49"/>
      <c r="J110" s="48"/>
      <c r="K110" s="49"/>
      <c r="L110" s="49"/>
      <c r="M110" s="49"/>
      <c r="N110" s="49"/>
      <c r="O110" s="49"/>
    </row>
    <row r="111" spans="1:15" hidden="1" outlineLevel="1" x14ac:dyDescent="0.25">
      <c r="A111" s="61"/>
      <c r="B111" s="62"/>
      <c r="D111" s="539" t="s">
        <v>123</v>
      </c>
      <c r="E111" s="540" t="s">
        <v>58</v>
      </c>
      <c r="F111" s="540" t="s">
        <v>124</v>
      </c>
      <c r="G111" s="540"/>
      <c r="H111" s="540"/>
      <c r="I111" s="541"/>
      <c r="J111" s="539" t="s">
        <v>123</v>
      </c>
      <c r="K111" s="540" t="s">
        <v>58</v>
      </c>
      <c r="L111" s="540" t="s">
        <v>124</v>
      </c>
      <c r="M111" s="540"/>
      <c r="N111" s="540"/>
      <c r="O111" s="541"/>
    </row>
    <row r="112" spans="1:15" hidden="1" outlineLevel="2" x14ac:dyDescent="0.25">
      <c r="A112" s="59">
        <v>283</v>
      </c>
      <c r="B112" s="60" t="s">
        <v>125</v>
      </c>
      <c r="D112" s="63">
        <f ca="1">VLOOKUP($A112,INDIRECT($P$2),COLUMN()-1,FALSE)*VLOOKUP($A112,Usinas!$C:$D,2,FALSE)</f>
        <v>74.500130000000013</v>
      </c>
      <c r="E112" s="63">
        <f ca="1">VLOOKUP($A112,INDIRECT($P$2),COLUMN()-1,FALSE)*VLOOKUP($A112,Usinas!$C:$D,2,FALSE)</f>
        <v>53.153375000000004</v>
      </c>
      <c r="F112" s="63">
        <f ca="1">VLOOKUP($A112,INDIRECT($P$2),COLUMN()-1,FALSE)*VLOOKUP($A112,Usinas!$C:$D,2,FALSE)</f>
        <v>51.625074999999995</v>
      </c>
      <c r="G112" s="63">
        <f ca="1">VLOOKUP($A112,INDIRECT($P$2),COLUMN()-1,FALSE)*VLOOKUP($A112,Usinas!$C:$D,2,FALSE)</f>
        <v>45.233184999999999</v>
      </c>
      <c r="H112" s="63">
        <f ca="1">VLOOKUP($A112,INDIRECT($P$2),COLUMN()-1,FALSE)*VLOOKUP($A112,Usinas!$C:$D,2,FALSE)</f>
        <v>31.037974999999999</v>
      </c>
      <c r="I112" s="63">
        <f ca="1">VLOOKUP($A112,INDIRECT($P$2),COLUMN()-1,FALSE)*VLOOKUP($A112,Usinas!$C:$D,2,FALSE)</f>
        <v>26.178880000000003</v>
      </c>
      <c r="J112" s="63">
        <f ca="1">VLOOKUP($A112,INDIRECT($P$2),COLUMN()-1,FALSE)*VLOOKUP($A112,Usinas!$C:$D,2,FALSE)</f>
        <v>25.374275000000001</v>
      </c>
      <c r="K112" s="63">
        <f ca="1">VLOOKUP($A112,INDIRECT($P$2),COLUMN()-1,FALSE)*VLOOKUP($A112,Usinas!$C:$D,2,FALSE)</f>
        <v>21.495090000000001</v>
      </c>
      <c r="L112" s="63">
        <f ca="1">VLOOKUP($A112,INDIRECT($P$2),COLUMN()-1,FALSE)*VLOOKUP($A112,Usinas!$C:$D,2,FALSE)</f>
        <v>18.672229999999999</v>
      </c>
      <c r="M112" s="63">
        <f ca="1">VLOOKUP($A112,INDIRECT($P$2),COLUMN()-1,FALSE)*VLOOKUP($A112,Usinas!$C:$D,2,FALSE)</f>
        <v>25.778825000000001</v>
      </c>
      <c r="N112" s="63">
        <f ca="1">VLOOKUP($A112,INDIRECT($P$2),COLUMN()-1,FALSE)*VLOOKUP($A112,Usinas!$C:$D,2,FALSE)</f>
        <v>52.712865000000001</v>
      </c>
      <c r="O112" s="63">
        <f ca="1">VLOOKUP($A112,INDIRECT($P$2),COLUMN()-1,FALSE)*VLOOKUP($A112,Usinas!$C:$D,2,FALSE)</f>
        <v>80.397570000000002</v>
      </c>
    </row>
    <row r="113" spans="1:15" hidden="1" outlineLevel="1" collapsed="1" x14ac:dyDescent="0.25">
      <c r="A113" s="18"/>
      <c r="B113" s="19" t="s">
        <v>56</v>
      </c>
      <c r="D113" s="64">
        <f t="shared" ref="D113:O113" ca="1" si="14">D112</f>
        <v>74.500130000000013</v>
      </c>
      <c r="E113" s="47">
        <f t="shared" ca="1" si="14"/>
        <v>53.153375000000004</v>
      </c>
      <c r="F113" s="47">
        <f t="shared" ca="1" si="14"/>
        <v>51.625074999999995</v>
      </c>
      <c r="G113" s="47">
        <f t="shared" ca="1" si="14"/>
        <v>45.233184999999999</v>
      </c>
      <c r="H113" s="47">
        <f t="shared" ca="1" si="14"/>
        <v>31.037974999999999</v>
      </c>
      <c r="I113" s="65">
        <f t="shared" ca="1" si="14"/>
        <v>26.178880000000003</v>
      </c>
      <c r="J113" s="64">
        <f t="shared" ca="1" si="14"/>
        <v>25.374275000000001</v>
      </c>
      <c r="K113" s="47">
        <f t="shared" ca="1" si="14"/>
        <v>21.495090000000001</v>
      </c>
      <c r="L113" s="47">
        <f t="shared" ca="1" si="14"/>
        <v>18.672229999999999</v>
      </c>
      <c r="M113" s="47">
        <f t="shared" ca="1" si="14"/>
        <v>25.778825000000001</v>
      </c>
      <c r="N113" s="47">
        <f t="shared" ca="1" si="14"/>
        <v>52.712865000000001</v>
      </c>
      <c r="O113" s="65">
        <f t="shared" ca="1" si="14"/>
        <v>80.397570000000002</v>
      </c>
    </row>
    <row r="114" spans="1:15" hidden="1" outlineLevel="1" x14ac:dyDescent="0.25">
      <c r="A114" s="20"/>
      <c r="B114" s="21" t="s">
        <v>0</v>
      </c>
      <c r="D114" s="66"/>
      <c r="E114" s="67"/>
      <c r="F114" s="67"/>
      <c r="G114" s="67"/>
      <c r="H114" s="67"/>
      <c r="I114" s="68"/>
      <c r="J114" s="66"/>
      <c r="K114" s="67"/>
      <c r="L114" s="67"/>
      <c r="M114" s="67"/>
      <c r="N114" s="67"/>
      <c r="O114" s="68"/>
    </row>
    <row r="115" spans="1:15" hidden="1" outlineLevel="1" x14ac:dyDescent="0.25">
      <c r="A115" s="1"/>
      <c r="B115" s="124"/>
      <c r="D115" s="48"/>
      <c r="E115" s="49"/>
      <c r="F115" s="49"/>
      <c r="G115" s="49"/>
      <c r="H115" s="49"/>
      <c r="I115" s="49"/>
      <c r="J115" s="48"/>
      <c r="K115" s="49"/>
      <c r="L115" s="49"/>
      <c r="M115" s="49"/>
      <c r="N115" s="49"/>
      <c r="O115" s="49"/>
    </row>
    <row r="116" spans="1:15" hidden="1" outlineLevel="1" x14ac:dyDescent="0.25">
      <c r="A116" s="61"/>
      <c r="B116" s="62"/>
      <c r="D116" s="539" t="s">
        <v>126</v>
      </c>
      <c r="E116" s="540" t="s">
        <v>58</v>
      </c>
      <c r="F116" s="540" t="s">
        <v>127</v>
      </c>
      <c r="G116" s="540"/>
      <c r="H116" s="540"/>
      <c r="I116" s="541"/>
      <c r="J116" s="539" t="s">
        <v>126</v>
      </c>
      <c r="K116" s="540" t="s">
        <v>58</v>
      </c>
      <c r="L116" s="540" t="s">
        <v>127</v>
      </c>
      <c r="M116" s="540"/>
      <c r="N116" s="540"/>
      <c r="O116" s="541"/>
    </row>
    <row r="117" spans="1:15" hidden="1" outlineLevel="2" x14ac:dyDescent="0.25">
      <c r="A117" s="59">
        <v>262</v>
      </c>
      <c r="B117" s="60" t="s">
        <v>128</v>
      </c>
      <c r="D117" s="63">
        <f ca="1">VLOOKUP($A117,INDIRECT($P$2),COLUMN()-1,FALSE)*VLOOKUP($A117,Usinas!$C:$D,2,FALSE)</f>
        <v>149.12779</v>
      </c>
      <c r="E117" s="63">
        <f ca="1">VLOOKUP($A117,INDIRECT($P$2),COLUMN()-1,FALSE)*VLOOKUP($A117,Usinas!$C:$D,2,FALSE)</f>
        <v>114.66180599999998</v>
      </c>
      <c r="F117" s="63">
        <f ca="1">VLOOKUP($A117,INDIRECT($P$2),COLUMN()-1,FALSE)*VLOOKUP($A117,Usinas!$C:$D,2,FALSE)</f>
        <v>102.92484999999999</v>
      </c>
      <c r="G117" s="63">
        <f ca="1">VLOOKUP($A117,INDIRECT($P$2),COLUMN()-1,FALSE)*VLOOKUP($A117,Usinas!$C:$D,2,FALSE)</f>
        <v>73.713318000000001</v>
      </c>
      <c r="H117" s="63">
        <f ca="1">VLOOKUP($A117,INDIRECT($P$2),COLUMN()-1,FALSE)*VLOOKUP($A117,Usinas!$C:$D,2,FALSE)</f>
        <v>55.242207999999998</v>
      </c>
      <c r="I117" s="63">
        <f ca="1">VLOOKUP($A117,INDIRECT($P$2),COLUMN()-1,FALSE)*VLOOKUP($A117,Usinas!$C:$D,2,FALSE)</f>
        <v>47.108879999999992</v>
      </c>
      <c r="J117" s="63">
        <f ca="1">VLOOKUP($A117,INDIRECT($P$2),COLUMN()-1,FALSE)*VLOOKUP($A117,Usinas!$C:$D,2,FALSE)</f>
        <v>41.341062000000001</v>
      </c>
      <c r="K117" s="63">
        <f ca="1">VLOOKUP($A117,INDIRECT($P$2),COLUMN()-1,FALSE)*VLOOKUP($A117,Usinas!$C:$D,2,FALSE)</f>
        <v>36.569777999999999</v>
      </c>
      <c r="L117" s="63">
        <f ca="1">VLOOKUP($A117,INDIRECT($P$2),COLUMN()-1,FALSE)*VLOOKUP($A117,Usinas!$C:$D,2,FALSE)</f>
        <v>36.640239999999999</v>
      </c>
      <c r="M117" s="63">
        <f ca="1">VLOOKUP($A117,INDIRECT($P$2),COLUMN()-1,FALSE)*VLOOKUP($A117,Usinas!$C:$D,2,FALSE)</f>
        <v>46.555249999999994</v>
      </c>
      <c r="N117" s="63">
        <f ca="1">VLOOKUP($A117,INDIRECT($P$2),COLUMN()-1,FALSE)*VLOOKUP($A117,Usinas!$C:$D,2,FALSE)</f>
        <v>77.618925999999988</v>
      </c>
      <c r="O117" s="63">
        <f ca="1">VLOOKUP($A117,INDIRECT($P$2),COLUMN()-1,FALSE)*VLOOKUP($A117,Usinas!$C:$D,2,FALSE)</f>
        <v>127.928794</v>
      </c>
    </row>
    <row r="118" spans="1:15" hidden="1" outlineLevel="2" x14ac:dyDescent="0.25">
      <c r="A118" s="59">
        <v>183</v>
      </c>
      <c r="B118" s="60" t="s">
        <v>129</v>
      </c>
      <c r="D118" s="63">
        <f ca="1">VLOOKUP($A118,INDIRECT($P$2),COLUMN()-1,FALSE)*VLOOKUP($A118,Usinas!$C:$D,2,FALSE)</f>
        <v>151.078776</v>
      </c>
      <c r="E118" s="63">
        <f ca="1">VLOOKUP($A118,INDIRECT($P$2),COLUMN()-1,FALSE)*VLOOKUP($A118,Usinas!$C:$D,2,FALSE)</f>
        <v>116.132328</v>
      </c>
      <c r="F118" s="63">
        <f ca="1">VLOOKUP($A118,INDIRECT($P$2),COLUMN()-1,FALSE)*VLOOKUP($A118,Usinas!$C:$D,2,FALSE)</f>
        <v>104.17449999999999</v>
      </c>
      <c r="G118" s="63">
        <f ca="1">VLOOKUP($A118,INDIRECT($P$2),COLUMN()-1,FALSE)*VLOOKUP($A118,Usinas!$C:$D,2,FALSE)</f>
        <v>74.790268000000012</v>
      </c>
      <c r="H118" s="63">
        <f ca="1">VLOOKUP($A118,INDIRECT($P$2),COLUMN()-1,FALSE)*VLOOKUP($A118,Usinas!$C:$D,2,FALSE)</f>
        <v>56.024811999999997</v>
      </c>
      <c r="I118" s="63">
        <f ca="1">VLOOKUP($A118,INDIRECT($P$2),COLUMN()-1,FALSE)*VLOOKUP($A118,Usinas!$C:$D,2,FALSE)</f>
        <v>47.672123999999997</v>
      </c>
      <c r="J118" s="63">
        <f ca="1">VLOOKUP($A118,INDIRECT($P$2),COLUMN()-1,FALSE)*VLOOKUP($A118,Usinas!$C:$D,2,FALSE)</f>
        <v>41.913263999999998</v>
      </c>
      <c r="K118" s="63">
        <f ca="1">VLOOKUP($A118,INDIRECT($P$2),COLUMN()-1,FALSE)*VLOOKUP($A118,Usinas!$C:$D,2,FALSE)</f>
        <v>37.118895999999999</v>
      </c>
      <c r="L118" s="63">
        <f ca="1">VLOOKUP($A118,INDIRECT($P$2),COLUMN()-1,FALSE)*VLOOKUP($A118,Usinas!$C:$D,2,FALSE)</f>
        <v>37.118895999999999</v>
      </c>
      <c r="M118" s="63">
        <f ca="1">VLOOKUP($A118,INDIRECT($P$2),COLUMN()-1,FALSE)*VLOOKUP($A118,Usinas!$C:$D,2,FALSE)</f>
        <v>47.054099999999998</v>
      </c>
      <c r="N118" s="63">
        <f ca="1">VLOOKUP($A118,INDIRECT($P$2),COLUMN()-1,FALSE)*VLOOKUP($A118,Usinas!$C:$D,2,FALSE)</f>
        <v>78.498412000000002</v>
      </c>
      <c r="O118" s="63">
        <f ca="1">VLOOKUP($A118,INDIRECT($P$2),COLUMN()-1,FALSE)*VLOOKUP($A118,Usinas!$C:$D,2,FALSE)</f>
        <v>129.766312</v>
      </c>
    </row>
    <row r="119" spans="1:15" hidden="1" outlineLevel="2" x14ac:dyDescent="0.25">
      <c r="A119" s="59">
        <v>134</v>
      </c>
      <c r="B119" s="60" t="s">
        <v>130</v>
      </c>
      <c r="D119" s="63">
        <f ca="1">VLOOKUP($A119,INDIRECT($P$2),COLUMN()-1,FALSE)*VLOOKUP($A119,Usinas!$C:$D,2,FALSE)</f>
        <v>229.05922000000001</v>
      </c>
      <c r="E119" s="63">
        <f ca="1">VLOOKUP($A119,INDIRECT($P$2),COLUMN()-1,FALSE)*VLOOKUP($A119,Usinas!$C:$D,2,FALSE)</f>
        <v>188.79882000000001</v>
      </c>
      <c r="F119" s="63">
        <f ca="1">VLOOKUP($A119,INDIRECT($P$2),COLUMN()-1,FALSE)*VLOOKUP($A119,Usinas!$C:$D,2,FALSE)</f>
        <v>168.82902000000001</v>
      </c>
      <c r="G119" s="63">
        <f ca="1">VLOOKUP($A119,INDIRECT($P$2),COLUMN()-1,FALSE)*VLOOKUP($A119,Usinas!$C:$D,2,FALSE)</f>
        <v>124.61476</v>
      </c>
      <c r="H119" s="63">
        <f ca="1">VLOOKUP($A119,INDIRECT($P$2),COLUMN()-1,FALSE)*VLOOKUP($A119,Usinas!$C:$D,2,FALSE)</f>
        <v>89.334780000000009</v>
      </c>
      <c r="I119" s="63">
        <f ca="1">VLOOKUP($A119,INDIRECT($P$2),COLUMN()-1,FALSE)*VLOOKUP($A119,Usinas!$C:$D,2,FALSE)</f>
        <v>72.981999999999999</v>
      </c>
      <c r="J119" s="63">
        <f ca="1">VLOOKUP($A119,INDIRECT($P$2),COLUMN()-1,FALSE)*VLOOKUP($A119,Usinas!$C:$D,2,FALSE)</f>
        <v>62.034700000000001</v>
      </c>
      <c r="K119" s="63">
        <f ca="1">VLOOKUP($A119,INDIRECT($P$2),COLUMN()-1,FALSE)*VLOOKUP($A119,Usinas!$C:$D,2,FALSE)</f>
        <v>53.758060000000008</v>
      </c>
      <c r="L119" s="63">
        <f ca="1">VLOOKUP($A119,INDIRECT($P$2),COLUMN()-1,FALSE)*VLOOKUP($A119,Usinas!$C:$D,2,FALSE)</f>
        <v>51.504440000000002</v>
      </c>
      <c r="M119" s="63">
        <f ca="1">VLOOKUP($A119,INDIRECT($P$2),COLUMN()-1,FALSE)*VLOOKUP($A119,Usinas!$C:$D,2,FALSE)</f>
        <v>66.285300000000007</v>
      </c>
      <c r="N119" s="63">
        <f ca="1">VLOOKUP($A119,INDIRECT($P$2),COLUMN()-1,FALSE)*VLOOKUP($A119,Usinas!$C:$D,2,FALSE)</f>
        <v>126.37114</v>
      </c>
      <c r="O119" s="63">
        <f ca="1">VLOOKUP($A119,INDIRECT($P$2),COLUMN()-1,FALSE)*VLOOKUP($A119,Usinas!$C:$D,2,FALSE)</f>
        <v>202.97016000000002</v>
      </c>
    </row>
    <row r="120" spans="1:15" hidden="1" outlineLevel="2" x14ac:dyDescent="0.25">
      <c r="A120" s="59">
        <v>263</v>
      </c>
      <c r="B120" s="60" t="s">
        <v>131</v>
      </c>
      <c r="D120" s="63">
        <f ca="1">VLOOKUP($A120,INDIRECT($P$2),COLUMN()-1,FALSE)*VLOOKUP($A120,Usinas!$C:$D,2,FALSE)</f>
        <v>123.54476999999999</v>
      </c>
      <c r="E120" s="63">
        <f ca="1">VLOOKUP($A120,INDIRECT($P$2),COLUMN()-1,FALSE)*VLOOKUP($A120,Usinas!$C:$D,2,FALSE)</f>
        <v>101.77672499999998</v>
      </c>
      <c r="F120" s="63">
        <f ca="1">VLOOKUP($A120,INDIRECT($P$2),COLUMN()-1,FALSE)*VLOOKUP($A120,Usinas!$C:$D,2,FALSE)</f>
        <v>90.977879999999999</v>
      </c>
      <c r="G120" s="63">
        <f ca="1">VLOOKUP($A120,INDIRECT($P$2),COLUMN()-1,FALSE)*VLOOKUP($A120,Usinas!$C:$D,2,FALSE)</f>
        <v>67.290224999999992</v>
      </c>
      <c r="H120" s="63">
        <f ca="1">VLOOKUP($A120,INDIRECT($P$2),COLUMN()-1,FALSE)*VLOOKUP($A120,Usinas!$C:$D,2,FALSE)</f>
        <v>48.23124</v>
      </c>
      <c r="I120" s="63">
        <f ca="1">VLOOKUP($A120,INDIRECT($P$2),COLUMN()-1,FALSE)*VLOOKUP($A120,Usinas!$C:$D,2,FALSE)</f>
        <v>39.451724999999996</v>
      </c>
      <c r="J120" s="63">
        <f ca="1">VLOOKUP($A120,INDIRECT($P$2),COLUMN()-1,FALSE)*VLOOKUP($A120,Usinas!$C:$D,2,FALSE)</f>
        <v>33.485145000000003</v>
      </c>
      <c r="K120" s="63">
        <f ca="1">VLOOKUP($A120,INDIRECT($P$2),COLUMN()-1,FALSE)*VLOOKUP($A120,Usinas!$C:$D,2,FALSE)</f>
        <v>29.022674999999996</v>
      </c>
      <c r="L120" s="63">
        <f ca="1">VLOOKUP($A120,INDIRECT($P$2),COLUMN()-1,FALSE)*VLOOKUP($A120,Usinas!$C:$D,2,FALSE)</f>
        <v>27.805260000000001</v>
      </c>
      <c r="M120" s="63">
        <f ca="1">VLOOKUP($A120,INDIRECT($P$2),COLUMN()-1,FALSE)*VLOOKUP($A120,Usinas!$C:$D,2,FALSE)</f>
        <v>35.766239999999996</v>
      </c>
      <c r="N120" s="63">
        <f ca="1">VLOOKUP($A120,INDIRECT($P$2),COLUMN()-1,FALSE)*VLOOKUP($A120,Usinas!$C:$D,2,FALSE)</f>
        <v>68.079674999999995</v>
      </c>
      <c r="O120" s="63">
        <f ca="1">VLOOKUP($A120,INDIRECT($P$2),COLUMN()-1,FALSE)*VLOOKUP($A120,Usinas!$C:$D,2,FALSE)</f>
        <v>109.35959999999999</v>
      </c>
    </row>
    <row r="121" spans="1:15" hidden="1" outlineLevel="2" x14ac:dyDescent="0.25">
      <c r="A121" s="59">
        <v>149</v>
      </c>
      <c r="B121" s="60" t="s">
        <v>132</v>
      </c>
      <c r="D121" s="63">
        <f ca="1">VLOOKUP($A121,INDIRECT($P$2),COLUMN()-1,FALSE)*VLOOKUP($A121,Usinas!$C:$D,2,FALSE)</f>
        <v>119.293476</v>
      </c>
      <c r="E121" s="63">
        <f ca="1">VLOOKUP($A121,INDIRECT($P$2),COLUMN()-1,FALSE)*VLOOKUP($A121,Usinas!$C:$D,2,FALSE)</f>
        <v>101.303991</v>
      </c>
      <c r="F121" s="63">
        <f ca="1">VLOOKUP($A121,INDIRECT($P$2),COLUMN()-1,FALSE)*VLOOKUP($A121,Usinas!$C:$D,2,FALSE)</f>
        <v>90.415736999999993</v>
      </c>
      <c r="G121" s="63">
        <f ca="1">VLOOKUP($A121,INDIRECT($P$2),COLUMN()-1,FALSE)*VLOOKUP($A121,Usinas!$C:$D,2,FALSE)</f>
        <v>69.422750999999991</v>
      </c>
      <c r="H121" s="63">
        <f ca="1">VLOOKUP($A121,INDIRECT($P$2),COLUMN()-1,FALSE)*VLOOKUP($A121,Usinas!$C:$D,2,FALSE)</f>
        <v>53.378562000000002</v>
      </c>
      <c r="I121" s="63">
        <f ca="1">VLOOKUP($A121,INDIRECT($P$2),COLUMN()-1,FALSE)*VLOOKUP($A121,Usinas!$C:$D,2,FALSE)</f>
        <v>46.511487000000002</v>
      </c>
      <c r="J121" s="63">
        <f ca="1">VLOOKUP($A121,INDIRECT($P$2),COLUMN()-1,FALSE)*VLOOKUP($A121,Usinas!$C:$D,2,FALSE)</f>
        <v>41.463623999999996</v>
      </c>
      <c r="K121" s="63">
        <f ca="1">VLOOKUP($A121,INDIRECT($P$2),COLUMN()-1,FALSE)*VLOOKUP($A121,Usinas!$C:$D,2,FALSE)</f>
        <v>37.199283000000001</v>
      </c>
      <c r="L121" s="63">
        <f ca="1">VLOOKUP($A121,INDIRECT($P$2),COLUMN()-1,FALSE)*VLOOKUP($A121,Usinas!$C:$D,2,FALSE)</f>
        <v>36.852552000000003</v>
      </c>
      <c r="M121" s="63">
        <f ca="1">VLOOKUP($A121,INDIRECT($P$2),COLUMN()-1,FALSE)*VLOOKUP($A121,Usinas!$C:$D,2,FALSE)</f>
        <v>43.566524999999999</v>
      </c>
      <c r="N121" s="63">
        <f ca="1">VLOOKUP($A121,INDIRECT($P$2),COLUMN()-1,FALSE)*VLOOKUP($A121,Usinas!$C:$D,2,FALSE)</f>
        <v>64.091199000000003</v>
      </c>
      <c r="O121" s="63">
        <f ca="1">VLOOKUP($A121,INDIRECT($P$2),COLUMN()-1,FALSE)*VLOOKUP($A121,Usinas!$C:$D,2,FALSE)</f>
        <v>100.64205</v>
      </c>
    </row>
    <row r="122" spans="1:15" hidden="1" outlineLevel="2" x14ac:dyDescent="0.25">
      <c r="A122" s="59">
        <v>141</v>
      </c>
      <c r="B122" s="60" t="s">
        <v>133</v>
      </c>
      <c r="D122" s="63">
        <f ca="1">VLOOKUP($A122,INDIRECT($P$2),COLUMN()-1,FALSE)*VLOOKUP($A122,Usinas!$C:$D,2,FALSE)</f>
        <v>171.49630200000001</v>
      </c>
      <c r="E122" s="63">
        <f ca="1">VLOOKUP($A122,INDIRECT($P$2),COLUMN()-1,FALSE)*VLOOKUP($A122,Usinas!$C:$D,2,FALSE)</f>
        <v>141.546978</v>
      </c>
      <c r="F122" s="63">
        <f ca="1">VLOOKUP($A122,INDIRECT($P$2),COLUMN()-1,FALSE)*VLOOKUP($A122,Usinas!$C:$D,2,FALSE)</f>
        <v>124.77753000000001</v>
      </c>
      <c r="G122" s="63">
        <f ca="1">VLOOKUP($A122,INDIRECT($P$2),COLUMN()-1,FALSE)*VLOOKUP($A122,Usinas!$C:$D,2,FALSE)</f>
        <v>96.417534000000018</v>
      </c>
      <c r="H122" s="63">
        <f ca="1">VLOOKUP($A122,INDIRECT($P$2),COLUMN()-1,FALSE)*VLOOKUP($A122,Usinas!$C:$D,2,FALSE)</f>
        <v>72.244806000000011</v>
      </c>
      <c r="I122" s="63">
        <f ca="1">VLOOKUP($A122,INDIRECT($P$2),COLUMN()-1,FALSE)*VLOOKUP($A122,Usinas!$C:$D,2,FALSE)</f>
        <v>61.279122000000001</v>
      </c>
      <c r="J122" s="63">
        <f ca="1">VLOOKUP($A122,INDIRECT($P$2),COLUMN()-1,FALSE)*VLOOKUP($A122,Usinas!$C:$D,2,FALSE)</f>
        <v>54.116957999999997</v>
      </c>
      <c r="K122" s="63">
        <f ca="1">VLOOKUP($A122,INDIRECT($P$2),COLUMN()-1,FALSE)*VLOOKUP($A122,Usinas!$C:$D,2,FALSE)</f>
        <v>48.428657999999999</v>
      </c>
      <c r="L122" s="63">
        <f ca="1">VLOOKUP($A122,INDIRECT($P$2),COLUMN()-1,FALSE)*VLOOKUP($A122,Usinas!$C:$D,2,FALSE)</f>
        <v>46.912343999999997</v>
      </c>
      <c r="M122" s="63">
        <f ca="1">VLOOKUP($A122,INDIRECT($P$2),COLUMN()-1,FALSE)*VLOOKUP($A122,Usinas!$C:$D,2,FALSE)</f>
        <v>56.857530000000004</v>
      </c>
      <c r="N122" s="63">
        <f ca="1">VLOOKUP($A122,INDIRECT($P$2),COLUMN()-1,FALSE)*VLOOKUP($A122,Usinas!$C:$D,2,FALSE)</f>
        <v>92.671745999999999</v>
      </c>
      <c r="O122" s="63">
        <f ca="1">VLOOKUP($A122,INDIRECT($P$2),COLUMN()-1,FALSE)*VLOOKUP($A122,Usinas!$C:$D,2,FALSE)</f>
        <v>150.25602000000001</v>
      </c>
    </row>
    <row r="123" spans="1:15" hidden="1" outlineLevel="2" x14ac:dyDescent="0.25">
      <c r="A123" s="59">
        <v>148</v>
      </c>
      <c r="B123" s="60" t="s">
        <v>134</v>
      </c>
      <c r="D123" s="63">
        <f ca="1">VLOOKUP($A123,INDIRECT($P$2),COLUMN()-1,FALSE)*VLOOKUP($A123,Usinas!$C:$D,2,FALSE)</f>
        <v>392.61207200000001</v>
      </c>
      <c r="E123" s="63">
        <f ca="1">VLOOKUP($A123,INDIRECT($P$2),COLUMN()-1,FALSE)*VLOOKUP($A123,Usinas!$C:$D,2,FALSE)</f>
        <v>310.31353799999999</v>
      </c>
      <c r="F123" s="63">
        <f ca="1">VLOOKUP($A123,INDIRECT($P$2),COLUMN()-1,FALSE)*VLOOKUP($A123,Usinas!$C:$D,2,FALSE)</f>
        <v>271.83098600000005</v>
      </c>
      <c r="G123" s="63">
        <f ca="1">VLOOKUP($A123,INDIRECT($P$2),COLUMN()-1,FALSE)*VLOOKUP($A123,Usinas!$C:$D,2,FALSE)</f>
        <v>208.14701800000003</v>
      </c>
      <c r="H123" s="63">
        <f ca="1">VLOOKUP($A123,INDIRECT($P$2),COLUMN()-1,FALSE)*VLOOKUP($A123,Usinas!$C:$D,2,FALSE)</f>
        <v>151.42336800000004</v>
      </c>
      <c r="I123" s="63">
        <f ca="1">VLOOKUP($A123,INDIRECT($P$2),COLUMN()-1,FALSE)*VLOOKUP($A123,Usinas!$C:$D,2,FALSE)</f>
        <v>126.75145800000001</v>
      </c>
      <c r="J123" s="63">
        <f ca="1">VLOOKUP($A123,INDIRECT($P$2),COLUMN()-1,FALSE)*VLOOKUP($A123,Usinas!$C:$D,2,FALSE)</f>
        <v>111.90994200000002</v>
      </c>
      <c r="K123" s="63">
        <f ca="1">VLOOKUP($A123,INDIRECT($P$2),COLUMN()-1,FALSE)*VLOOKUP($A123,Usinas!$C:$D,2,FALSE)</f>
        <v>99.472946000000007</v>
      </c>
      <c r="L123" s="63">
        <f ca="1">VLOOKUP($A123,INDIRECT($P$2),COLUMN()-1,FALSE)*VLOOKUP($A123,Usinas!$C:$D,2,FALSE)</f>
        <v>95.513162000000008</v>
      </c>
      <c r="M123" s="63">
        <f ca="1">VLOOKUP($A123,INDIRECT($P$2),COLUMN()-1,FALSE)*VLOOKUP($A123,Usinas!$C:$D,2,FALSE)</f>
        <v>119.83462600000001</v>
      </c>
      <c r="N123" s="63">
        <f ca="1">VLOOKUP($A123,INDIRECT($P$2),COLUMN()-1,FALSE)*VLOOKUP($A123,Usinas!$C:$D,2,FALSE)</f>
        <v>205.25647800000002</v>
      </c>
      <c r="O123" s="63">
        <f ca="1">VLOOKUP($A123,INDIRECT($P$2),COLUMN()-1,FALSE)*VLOOKUP($A123,Usinas!$C:$D,2,FALSE)</f>
        <v>346.78806000000003</v>
      </c>
    </row>
    <row r="124" spans="1:15" hidden="1" outlineLevel="2" x14ac:dyDescent="0.25">
      <c r="A124" s="59">
        <v>144</v>
      </c>
      <c r="B124" s="60" t="s">
        <v>135</v>
      </c>
      <c r="D124" s="63">
        <f ca="1">VLOOKUP($A124,INDIRECT($P$2),COLUMN()-1,FALSE)*VLOOKUP($A124,Usinas!$C:$D,2,FALSE)</f>
        <v>355.51386000000002</v>
      </c>
      <c r="E124" s="63">
        <f ca="1">VLOOKUP($A124,INDIRECT($P$2),COLUMN()-1,FALSE)*VLOOKUP($A124,Usinas!$C:$D,2,FALSE)</f>
        <v>280.55043899999998</v>
      </c>
      <c r="F124" s="63">
        <f ca="1">VLOOKUP($A124,INDIRECT($P$2),COLUMN()-1,FALSE)*VLOOKUP($A124,Usinas!$C:$D,2,FALSE)</f>
        <v>245.39685299999999</v>
      </c>
      <c r="G124" s="63">
        <f ca="1">VLOOKUP($A124,INDIRECT($P$2),COLUMN()-1,FALSE)*VLOOKUP($A124,Usinas!$C:$D,2,FALSE)</f>
        <v>187.916742</v>
      </c>
      <c r="H124" s="63">
        <f ca="1">VLOOKUP($A124,INDIRECT($P$2),COLUMN()-1,FALSE)*VLOOKUP($A124,Usinas!$C:$D,2,FALSE)</f>
        <v>136.616454</v>
      </c>
      <c r="I124" s="63">
        <f ca="1">VLOOKUP($A124,INDIRECT($P$2),COLUMN()-1,FALSE)*VLOOKUP($A124,Usinas!$C:$D,2,FALSE)</f>
        <v>113.945832</v>
      </c>
      <c r="J124" s="63">
        <f ca="1">VLOOKUP($A124,INDIRECT($P$2),COLUMN()-1,FALSE)*VLOOKUP($A124,Usinas!$C:$D,2,FALSE)</f>
        <v>100.45444499999999</v>
      </c>
      <c r="K124" s="63">
        <f ca="1">VLOOKUP($A124,INDIRECT($P$2),COLUMN()-1,FALSE)*VLOOKUP($A124,Usinas!$C:$D,2,FALSE)</f>
        <v>89.021672999999993</v>
      </c>
      <c r="L124" s="63">
        <f ca="1">VLOOKUP($A124,INDIRECT($P$2),COLUMN()-1,FALSE)*VLOOKUP($A124,Usinas!$C:$D,2,FALSE)</f>
        <v>85.202793</v>
      </c>
      <c r="M124" s="63">
        <f ca="1">VLOOKUP($A124,INDIRECT($P$2),COLUMN()-1,FALSE)*VLOOKUP($A124,Usinas!$C:$D,2,FALSE)</f>
        <v>107.328429</v>
      </c>
      <c r="N124" s="63">
        <f ca="1">VLOOKUP($A124,INDIRECT($P$2),COLUMN()-1,FALSE)*VLOOKUP($A124,Usinas!$C:$D,2,FALSE)</f>
        <v>185.48419499999997</v>
      </c>
      <c r="O124" s="63">
        <f ca="1">VLOOKUP($A124,INDIRECT($P$2),COLUMN()-1,FALSE)*VLOOKUP($A124,Usinas!$C:$D,2,FALSE)</f>
        <v>314.53449299999994</v>
      </c>
    </row>
    <row r="125" spans="1:15" hidden="1" outlineLevel="1" collapsed="1" x14ac:dyDescent="0.25">
      <c r="A125" s="18"/>
      <c r="B125" s="19" t="s">
        <v>56</v>
      </c>
      <c r="D125" s="64">
        <f t="shared" ref="D125:I125" ca="1" si="15">SUM(D117:D124)</f>
        <v>1691.7262660000001</v>
      </c>
      <c r="E125" s="47">
        <f t="shared" ca="1" si="15"/>
        <v>1355.084625</v>
      </c>
      <c r="F125" s="47">
        <f t="shared" ca="1" si="15"/>
        <v>1199.3273560000002</v>
      </c>
      <c r="G125" s="47">
        <f t="shared" ca="1" si="15"/>
        <v>902.31261600000005</v>
      </c>
      <c r="H125" s="47">
        <f t="shared" ca="1" si="15"/>
        <v>662.49622999999997</v>
      </c>
      <c r="I125" s="65">
        <f t="shared" ca="1" si="15"/>
        <v>555.702628</v>
      </c>
      <c r="J125" s="64">
        <f t="shared" ref="J125:O125" ca="1" si="16">SUM(J117:J124)</f>
        <v>486.71913999999992</v>
      </c>
      <c r="K125" s="47">
        <f t="shared" ca="1" si="16"/>
        <v>430.59196899999995</v>
      </c>
      <c r="L125" s="47">
        <f t="shared" ca="1" si="16"/>
        <v>417.54968700000001</v>
      </c>
      <c r="M125" s="47">
        <f t="shared" ca="1" si="16"/>
        <v>523.24800000000005</v>
      </c>
      <c r="N125" s="47">
        <f t="shared" ca="1" si="16"/>
        <v>898.07177100000001</v>
      </c>
      <c r="O125" s="65">
        <f t="shared" ca="1" si="16"/>
        <v>1482.2454889999999</v>
      </c>
    </row>
    <row r="126" spans="1:15" hidden="1" outlineLevel="1" x14ac:dyDescent="0.25">
      <c r="A126" s="20"/>
      <c r="B126" s="21" t="s">
        <v>0</v>
      </c>
      <c r="D126" s="66"/>
      <c r="E126" s="67"/>
      <c r="F126" s="67"/>
      <c r="G126" s="67"/>
      <c r="H126" s="67"/>
      <c r="I126" s="68"/>
      <c r="J126" s="66"/>
      <c r="K126" s="67"/>
      <c r="L126" s="67"/>
      <c r="M126" s="67"/>
      <c r="N126" s="67"/>
      <c r="O126" s="68"/>
    </row>
    <row r="127" spans="1:15" hidden="1" outlineLevel="1" x14ac:dyDescent="0.25">
      <c r="A127" s="1"/>
      <c r="B127" s="124"/>
      <c r="D127" s="48"/>
      <c r="E127" s="49"/>
      <c r="F127" s="49"/>
      <c r="G127" s="49"/>
      <c r="H127" s="49"/>
      <c r="I127" s="49"/>
      <c r="J127" s="48"/>
      <c r="K127" s="49"/>
      <c r="L127" s="49"/>
      <c r="M127" s="49"/>
      <c r="N127" s="49"/>
      <c r="O127" s="49"/>
    </row>
    <row r="128" spans="1:15" hidden="1" outlineLevel="1" x14ac:dyDescent="0.25">
      <c r="A128" s="38"/>
      <c r="B128" s="39"/>
      <c r="D128" s="542" t="s">
        <v>136</v>
      </c>
      <c r="E128" s="543" t="s">
        <v>58</v>
      </c>
      <c r="F128" s="543" t="s">
        <v>137</v>
      </c>
      <c r="G128" s="543"/>
      <c r="H128" s="543"/>
      <c r="I128" s="544"/>
      <c r="J128" s="542" t="s">
        <v>136</v>
      </c>
      <c r="K128" s="543" t="s">
        <v>58</v>
      </c>
      <c r="L128" s="543" t="s">
        <v>137</v>
      </c>
      <c r="M128" s="543"/>
      <c r="N128" s="543"/>
      <c r="O128" s="544"/>
    </row>
    <row r="129" spans="1:15" hidden="1" outlineLevel="2" x14ac:dyDescent="0.25">
      <c r="A129" s="30">
        <v>278</v>
      </c>
      <c r="B129" s="31" t="s">
        <v>138</v>
      </c>
      <c r="D129" s="63">
        <f ca="1">VLOOKUP($A129,INDIRECT($P$2),COLUMN()-1,FALSE)*VLOOKUP($A129,Usinas!$C:$D,2,FALSE)</f>
        <v>151.56688</v>
      </c>
      <c r="E129" s="63">
        <f ca="1">VLOOKUP($A129,INDIRECT($P$2),COLUMN()-1,FALSE)*VLOOKUP($A129,Usinas!$C:$D,2,FALSE)</f>
        <v>175.09236000000001</v>
      </c>
      <c r="F129" s="63">
        <f ca="1">VLOOKUP($A129,INDIRECT($P$2),COLUMN()-1,FALSE)*VLOOKUP($A129,Usinas!$C:$D,2,FALSE)</f>
        <v>163.30676000000003</v>
      </c>
      <c r="G129" s="63">
        <f ca="1">VLOOKUP($A129,INDIRECT($P$2),COLUMN()-1,FALSE)*VLOOKUP($A129,Usinas!$C:$D,2,FALSE)</f>
        <v>107.02036</v>
      </c>
      <c r="H129" s="63">
        <f ca="1">VLOOKUP($A129,INDIRECT($P$2),COLUMN()-1,FALSE)*VLOOKUP($A129,Usinas!$C:$D,2,FALSE)</f>
        <v>60.74156</v>
      </c>
      <c r="I129" s="63">
        <f ca="1">VLOOKUP($A129,INDIRECT($P$2),COLUMN()-1,FALSE)*VLOOKUP($A129,Usinas!$C:$D,2,FALSE)</f>
        <v>45.445679999999996</v>
      </c>
      <c r="J129" s="63">
        <f ca="1">VLOOKUP($A129,INDIRECT($P$2),COLUMN()-1,FALSE)*VLOOKUP($A129,Usinas!$C:$D,2,FALSE)</f>
        <v>38.409880000000001</v>
      </c>
      <c r="K129" s="63">
        <f ca="1">VLOOKUP($A129,INDIRECT($P$2),COLUMN()-1,FALSE)*VLOOKUP($A129,Usinas!$C:$D,2,FALSE)</f>
        <v>34.173159999999996</v>
      </c>
      <c r="L129" s="63">
        <f ca="1">VLOOKUP($A129,INDIRECT($P$2),COLUMN()-1,FALSE)*VLOOKUP($A129,Usinas!$C:$D,2,FALSE)</f>
        <v>34.711640000000003</v>
      </c>
      <c r="M129" s="63">
        <f ca="1">VLOOKUP($A129,INDIRECT($P$2),COLUMN()-1,FALSE)*VLOOKUP($A129,Usinas!$C:$D,2,FALSE)</f>
        <v>46.685200000000002</v>
      </c>
      <c r="N129" s="63">
        <f ca="1">VLOOKUP($A129,INDIRECT($P$2),COLUMN()-1,FALSE)*VLOOKUP($A129,Usinas!$C:$D,2,FALSE)</f>
        <v>65.770759999999996</v>
      </c>
      <c r="O129" s="63">
        <f ca="1">VLOOKUP($A129,INDIRECT($P$2),COLUMN()-1,FALSE)*VLOOKUP($A129,Usinas!$C:$D,2,FALSE)</f>
        <v>104.76483999999999</v>
      </c>
    </row>
    <row r="130" spans="1:15" hidden="1" outlineLevel="2" x14ac:dyDescent="0.25">
      <c r="A130" s="30">
        <v>281</v>
      </c>
      <c r="B130" s="31" t="s">
        <v>139</v>
      </c>
      <c r="D130" s="63">
        <f ca="1">VLOOKUP($A130,INDIRECT($P$2),COLUMN()-1,FALSE)*VLOOKUP($A130,Usinas!$C:$D,2,FALSE)</f>
        <v>190.95162799999997</v>
      </c>
      <c r="E130" s="63">
        <f ca="1">VLOOKUP($A130,INDIRECT($P$2),COLUMN()-1,FALSE)*VLOOKUP($A130,Usinas!$C:$D,2,FALSE)</f>
        <v>201.16459999999998</v>
      </c>
      <c r="F130" s="63">
        <f ca="1">VLOOKUP($A130,INDIRECT($P$2),COLUMN()-1,FALSE)*VLOOKUP($A130,Usinas!$C:$D,2,FALSE)</f>
        <v>203.06571599999998</v>
      </c>
      <c r="G130" s="63">
        <f ca="1">VLOOKUP($A130,INDIRECT($P$2),COLUMN()-1,FALSE)*VLOOKUP($A130,Usinas!$C:$D,2,FALSE)</f>
        <v>187.32624399999997</v>
      </c>
      <c r="H130" s="63">
        <f ca="1">VLOOKUP($A130,INDIRECT($P$2),COLUMN()-1,FALSE)*VLOOKUP($A130,Usinas!$C:$D,2,FALSE)</f>
        <v>170.30462400000002</v>
      </c>
      <c r="I130" s="63">
        <f ca="1">VLOOKUP($A130,INDIRECT($P$2),COLUMN()-1,FALSE)*VLOOKUP($A130,Usinas!$C:$D,2,FALSE)</f>
        <v>157.682098</v>
      </c>
      <c r="J130" s="63">
        <f ca="1">VLOOKUP($A130,INDIRECT($P$2),COLUMN()-1,FALSE)*VLOOKUP($A130,Usinas!$C:$D,2,FALSE)</f>
        <v>148.44179</v>
      </c>
      <c r="K130" s="63">
        <f ca="1">VLOOKUP($A130,INDIRECT($P$2),COLUMN()-1,FALSE)*VLOOKUP($A130,Usinas!$C:$D,2,FALSE)</f>
        <v>141.412082</v>
      </c>
      <c r="L130" s="63">
        <f ca="1">VLOOKUP($A130,INDIRECT($P$2),COLUMN()-1,FALSE)*VLOOKUP($A130,Usinas!$C:$D,2,FALSE)</f>
        <v>139.997298</v>
      </c>
      <c r="M130" s="63">
        <f ca="1">VLOOKUP($A130,INDIRECT($P$2),COLUMN()-1,FALSE)*VLOOKUP($A130,Usinas!$C:$D,2,FALSE)</f>
        <v>147.99967000000001</v>
      </c>
      <c r="N130" s="63">
        <f ca="1">VLOOKUP($A130,INDIRECT($P$2),COLUMN()-1,FALSE)*VLOOKUP($A130,Usinas!$C:$D,2,FALSE)</f>
        <v>159.47268399999999</v>
      </c>
      <c r="O130" s="63">
        <f ca="1">VLOOKUP($A130,INDIRECT($P$2),COLUMN()-1,FALSE)*VLOOKUP($A130,Usinas!$C:$D,2,FALSE)</f>
        <v>174.283704</v>
      </c>
    </row>
    <row r="131" spans="1:15" hidden="1" outlineLevel="2" x14ac:dyDescent="0.25">
      <c r="A131" s="30">
        <v>295</v>
      </c>
      <c r="B131" s="31" t="s">
        <v>140</v>
      </c>
      <c r="D131" s="63">
        <f ca="1">VLOOKUP($A131,INDIRECT($P$2),COLUMN()-1,FALSE)*VLOOKUP($A131,Usinas!$C:$D,2,FALSE)</f>
        <v>89.530109999999993</v>
      </c>
      <c r="E131" s="63">
        <f ca="1">VLOOKUP($A131,INDIRECT($P$2),COLUMN()-1,FALSE)*VLOOKUP($A131,Usinas!$C:$D,2,FALSE)</f>
        <v>93.704463000000004</v>
      </c>
      <c r="F131" s="63">
        <f ca="1">VLOOKUP($A131,INDIRECT($P$2),COLUMN()-1,FALSE)*VLOOKUP($A131,Usinas!$C:$D,2,FALSE)</f>
        <v>100.55635199999999</v>
      </c>
      <c r="G131" s="63">
        <f ca="1">VLOOKUP($A131,INDIRECT($P$2),COLUMN()-1,FALSE)*VLOOKUP($A131,Usinas!$C:$D,2,FALSE)</f>
        <v>87.968214000000003</v>
      </c>
      <c r="H131" s="63">
        <f ca="1">VLOOKUP($A131,INDIRECT($P$2),COLUMN()-1,FALSE)*VLOOKUP($A131,Usinas!$C:$D,2,FALSE)</f>
        <v>77.676434999999998</v>
      </c>
      <c r="I131" s="63">
        <f ca="1">VLOOKUP($A131,INDIRECT($P$2),COLUMN()-1,FALSE)*VLOOKUP($A131,Usinas!$C:$D,2,FALSE)</f>
        <v>72.498006000000004</v>
      </c>
      <c r="J131" s="63">
        <f ca="1">VLOOKUP($A131,INDIRECT($P$2),COLUMN()-1,FALSE)*VLOOKUP($A131,Usinas!$C:$D,2,FALSE)</f>
        <v>69.420698999999999</v>
      </c>
      <c r="K131" s="63">
        <f ca="1">VLOOKUP($A131,INDIRECT($P$2),COLUMN()-1,FALSE)*VLOOKUP($A131,Usinas!$C:$D,2,FALSE)</f>
        <v>66.203936999999996</v>
      </c>
      <c r="L131" s="63">
        <f ca="1">VLOOKUP($A131,INDIRECT($P$2),COLUMN()-1,FALSE)*VLOOKUP($A131,Usinas!$C:$D,2,FALSE)</f>
        <v>65.385801000000001</v>
      </c>
      <c r="M131" s="63">
        <f ca="1">VLOOKUP($A131,INDIRECT($P$2),COLUMN()-1,FALSE)*VLOOKUP($A131,Usinas!$C:$D,2,FALSE)</f>
        <v>68.751315000000005</v>
      </c>
      <c r="N131" s="63">
        <f ca="1">VLOOKUP($A131,INDIRECT($P$2),COLUMN()-1,FALSE)*VLOOKUP($A131,Usinas!$C:$D,2,FALSE)</f>
        <v>72.860589000000004</v>
      </c>
      <c r="O131" s="63">
        <f ca="1">VLOOKUP($A131,INDIRECT($P$2),COLUMN()-1,FALSE)*VLOOKUP($A131,Usinas!$C:$D,2,FALSE)</f>
        <v>80.233109999999996</v>
      </c>
    </row>
    <row r="132" spans="1:15" hidden="1" outlineLevel="2" x14ac:dyDescent="0.25">
      <c r="A132" s="30">
        <v>259</v>
      </c>
      <c r="B132" s="31" t="s">
        <v>141</v>
      </c>
      <c r="D132" s="63">
        <f ca="1">VLOOKUP($A132,INDIRECT($P$2),COLUMN()-1,FALSE)*VLOOKUP($A132,Usinas!$C:$D,2,FALSE)</f>
        <v>76.404269999999997</v>
      </c>
      <c r="E132" s="63">
        <f ca="1">VLOOKUP($A132,INDIRECT($P$2),COLUMN()-1,FALSE)*VLOOKUP($A132,Usinas!$C:$D,2,FALSE)</f>
        <v>86.702169999999995</v>
      </c>
      <c r="F132" s="63">
        <f ca="1">VLOOKUP($A132,INDIRECT($P$2),COLUMN()-1,FALSE)*VLOOKUP($A132,Usinas!$C:$D,2,FALSE)</f>
        <v>85.111374999999995</v>
      </c>
      <c r="G132" s="63">
        <f ca="1">VLOOKUP($A132,INDIRECT($P$2),COLUMN()-1,FALSE)*VLOOKUP($A132,Usinas!$C:$D,2,FALSE)</f>
        <v>68.089099999999988</v>
      </c>
      <c r="H132" s="63">
        <f ca="1">VLOOKUP($A132,INDIRECT($P$2),COLUMN()-1,FALSE)*VLOOKUP($A132,Usinas!$C:$D,2,FALSE)</f>
        <v>51.020714999999996</v>
      </c>
      <c r="I132" s="63">
        <f ca="1">VLOOKUP($A132,INDIRECT($P$2),COLUMN()-1,FALSE)*VLOOKUP($A132,Usinas!$C:$D,2,FALSE)</f>
        <v>43.604689999999998</v>
      </c>
      <c r="J132" s="63">
        <f ca="1">VLOOKUP($A132,INDIRECT($P$2),COLUMN()-1,FALSE)*VLOOKUP($A132,Usinas!$C:$D,2,FALSE)</f>
        <v>39.132019999999997</v>
      </c>
      <c r="K132" s="63">
        <f ca="1">VLOOKUP($A132,INDIRECT($P$2),COLUMN()-1,FALSE)*VLOOKUP($A132,Usinas!$C:$D,2,FALSE)</f>
        <v>36.142555000000002</v>
      </c>
      <c r="L132" s="63">
        <f ca="1">VLOOKUP($A132,INDIRECT($P$2),COLUMN()-1,FALSE)*VLOOKUP($A132,Usinas!$C:$D,2,FALSE)</f>
        <v>36.36542</v>
      </c>
      <c r="M132" s="63">
        <f ca="1">VLOOKUP($A132,INDIRECT($P$2),COLUMN()-1,FALSE)*VLOOKUP($A132,Usinas!$C:$D,2,FALSE)</f>
        <v>39.931260000000002</v>
      </c>
      <c r="N132" s="63">
        <f ca="1">VLOOKUP($A132,INDIRECT($P$2),COLUMN()-1,FALSE)*VLOOKUP($A132,Usinas!$C:$D,2,FALSE)</f>
        <v>46.993774999999999</v>
      </c>
      <c r="O132" s="63">
        <f ca="1">VLOOKUP($A132,INDIRECT($P$2),COLUMN()-1,FALSE)*VLOOKUP($A132,Usinas!$C:$D,2,FALSE)</f>
        <v>61.234079999999999</v>
      </c>
    </row>
    <row r="133" spans="1:15" hidden="1" outlineLevel="2" x14ac:dyDescent="0.25">
      <c r="A133" s="30">
        <v>252</v>
      </c>
      <c r="B133" s="31" t="s">
        <v>142</v>
      </c>
      <c r="D133" s="63">
        <f ca="1">VLOOKUP($A133,INDIRECT($P$2),COLUMN()-1,FALSE)*VLOOKUP($A133,Usinas!$C:$D,2,FALSE)</f>
        <v>121.1661</v>
      </c>
      <c r="E133" s="63">
        <f ca="1">VLOOKUP($A133,INDIRECT($P$2),COLUMN()-1,FALSE)*VLOOKUP($A133,Usinas!$C:$D,2,FALSE)</f>
        <v>138.30070000000001</v>
      </c>
      <c r="F133" s="63">
        <f ca="1">VLOOKUP($A133,INDIRECT($P$2),COLUMN()-1,FALSE)*VLOOKUP($A133,Usinas!$C:$D,2,FALSE)</f>
        <v>135.85290000000001</v>
      </c>
      <c r="G133" s="63">
        <f ca="1">VLOOKUP($A133,INDIRECT($P$2),COLUMN()-1,FALSE)*VLOOKUP($A133,Usinas!$C:$D,2,FALSE)</f>
        <v>108.9271</v>
      </c>
      <c r="H133" s="63">
        <f ca="1">VLOOKUP($A133,INDIRECT($P$2),COLUMN()-1,FALSE)*VLOOKUP($A133,Usinas!$C:$D,2,FALSE)</f>
        <v>80.7774</v>
      </c>
      <c r="I133" s="63">
        <f ca="1">VLOOKUP($A133,INDIRECT($P$2),COLUMN()-1,FALSE)*VLOOKUP($A133,Usinas!$C:$D,2,FALSE)</f>
        <v>69.762299999999996</v>
      </c>
      <c r="J133" s="63">
        <f ca="1">VLOOKUP($A133,INDIRECT($P$2),COLUMN()-1,FALSE)*VLOOKUP($A133,Usinas!$C:$D,2,FALSE)</f>
        <v>62.418900000000001</v>
      </c>
      <c r="K133" s="63">
        <f ca="1">VLOOKUP($A133,INDIRECT($P$2),COLUMN()-1,FALSE)*VLOOKUP($A133,Usinas!$C:$D,2,FALSE)</f>
        <v>57.523299999999999</v>
      </c>
      <c r="L133" s="63">
        <f ca="1">VLOOKUP($A133,INDIRECT($P$2),COLUMN()-1,FALSE)*VLOOKUP($A133,Usinas!$C:$D,2,FALSE)</f>
        <v>57.523299999999999</v>
      </c>
      <c r="M133" s="63">
        <f ca="1">VLOOKUP($A133,INDIRECT($P$2),COLUMN()-1,FALSE)*VLOOKUP($A133,Usinas!$C:$D,2,FALSE)</f>
        <v>63.642800000000001</v>
      </c>
      <c r="N133" s="63">
        <f ca="1">VLOOKUP($A133,INDIRECT($P$2),COLUMN()-1,FALSE)*VLOOKUP($A133,Usinas!$C:$D,2,FALSE)</f>
        <v>74.657899999999998</v>
      </c>
      <c r="O133" s="63">
        <f ca="1">VLOOKUP($A133,INDIRECT($P$2),COLUMN()-1,FALSE)*VLOOKUP($A133,Usinas!$C:$D,2,FALSE)</f>
        <v>97.912000000000006</v>
      </c>
    </row>
    <row r="134" spans="1:15" hidden="1" outlineLevel="1" collapsed="1" x14ac:dyDescent="0.25">
      <c r="A134" s="40"/>
      <c r="B134" s="41" t="s">
        <v>56</v>
      </c>
      <c r="D134" s="78">
        <f t="shared" ref="D134:I134" ca="1" si="17">SUM(D129:D133)</f>
        <v>629.61898799999994</v>
      </c>
      <c r="E134" s="47">
        <f t="shared" ca="1" si="17"/>
        <v>694.964293</v>
      </c>
      <c r="F134" s="47">
        <f t="shared" ca="1" si="17"/>
        <v>687.893103</v>
      </c>
      <c r="G134" s="47">
        <f t="shared" ca="1" si="17"/>
        <v>559.33101799999986</v>
      </c>
      <c r="H134" s="47">
        <f t="shared" ca="1" si="17"/>
        <v>440.520734</v>
      </c>
      <c r="I134" s="79">
        <f t="shared" ca="1" si="17"/>
        <v>388.99277399999994</v>
      </c>
      <c r="J134" s="78">
        <f t="shared" ref="J134:O134" ca="1" si="18">SUM(J129:J133)</f>
        <v>357.82328900000005</v>
      </c>
      <c r="K134" s="47">
        <f t="shared" ca="1" si="18"/>
        <v>335.45503400000001</v>
      </c>
      <c r="L134" s="47">
        <f t="shared" ca="1" si="18"/>
        <v>333.98345899999998</v>
      </c>
      <c r="M134" s="47">
        <f t="shared" ca="1" si="18"/>
        <v>367.01024500000005</v>
      </c>
      <c r="N134" s="47">
        <f t="shared" ca="1" si="18"/>
        <v>419.75570799999997</v>
      </c>
      <c r="O134" s="79">
        <f t="shared" ca="1" si="18"/>
        <v>518.42773399999999</v>
      </c>
    </row>
    <row r="135" spans="1:15" hidden="1" outlineLevel="1" x14ac:dyDescent="0.25">
      <c r="A135" s="42"/>
      <c r="B135" s="43" t="s">
        <v>0</v>
      </c>
      <c r="D135" s="75"/>
      <c r="E135" s="76"/>
      <c r="F135" s="76"/>
      <c r="G135" s="76"/>
      <c r="H135" s="76"/>
      <c r="I135" s="77"/>
      <c r="J135" s="75"/>
      <c r="K135" s="76"/>
      <c r="L135" s="76"/>
      <c r="M135" s="76"/>
      <c r="N135" s="76"/>
      <c r="O135" s="77"/>
    </row>
    <row r="136" spans="1:15" hidden="1" outlineLevel="1" x14ac:dyDescent="0.25">
      <c r="A136" s="1"/>
      <c r="B136" s="124"/>
      <c r="D136" s="48"/>
      <c r="E136" s="49"/>
      <c r="F136" s="49"/>
      <c r="G136" s="49"/>
      <c r="H136" s="49"/>
      <c r="I136" s="49"/>
      <c r="J136" s="48"/>
      <c r="K136" s="49"/>
      <c r="L136" s="49"/>
      <c r="M136" s="49"/>
      <c r="N136" s="49"/>
      <c r="O136" s="49"/>
    </row>
    <row r="137" spans="1:15" hidden="1" outlineLevel="1" x14ac:dyDescent="0.25">
      <c r="A137" s="38"/>
      <c r="B137" s="39"/>
      <c r="D137" s="542" t="s">
        <v>143</v>
      </c>
      <c r="E137" s="543" t="s">
        <v>58</v>
      </c>
      <c r="F137" s="543" t="s">
        <v>144</v>
      </c>
      <c r="G137" s="543"/>
      <c r="H137" s="543"/>
      <c r="I137" s="544"/>
      <c r="J137" s="542" t="s">
        <v>143</v>
      </c>
      <c r="K137" s="543" t="s">
        <v>58</v>
      </c>
      <c r="L137" s="543" t="s">
        <v>144</v>
      </c>
      <c r="M137" s="543"/>
      <c r="N137" s="543"/>
      <c r="O137" s="544"/>
    </row>
    <row r="138" spans="1:15" hidden="1" outlineLevel="2" x14ac:dyDescent="0.25">
      <c r="A138" s="30">
        <v>255</v>
      </c>
      <c r="B138" s="31" t="s">
        <v>145</v>
      </c>
      <c r="D138" s="63">
        <f ca="1">VLOOKUP($A138,INDIRECT($P$2),COLUMN()-1,FALSE)*VLOOKUP($A138,Usinas!$C:$D,2,FALSE)</f>
        <v>479.71979699999997</v>
      </c>
      <c r="E138" s="63">
        <f ca="1">VLOOKUP($A138,INDIRECT($P$2),COLUMN()-1,FALSE)*VLOOKUP($A138,Usinas!$C:$D,2,FALSE)</f>
        <v>334.07007100000004</v>
      </c>
      <c r="F138" s="63">
        <f ca="1">VLOOKUP($A138,INDIRECT($P$2),COLUMN()-1,FALSE)*VLOOKUP($A138,Usinas!$C:$D,2,FALSE)</f>
        <v>295.60122000000001</v>
      </c>
      <c r="G138" s="63">
        <f ca="1">VLOOKUP($A138,INDIRECT($P$2),COLUMN()-1,FALSE)*VLOOKUP($A138,Usinas!$C:$D,2,FALSE)</f>
        <v>182.781541</v>
      </c>
      <c r="H138" s="63">
        <f ca="1">VLOOKUP($A138,INDIRECT($P$2),COLUMN()-1,FALSE)*VLOOKUP($A138,Usinas!$C:$D,2,FALSE)</f>
        <v>96.571785000000006</v>
      </c>
      <c r="I138" s="63">
        <f ca="1">VLOOKUP($A138,INDIRECT($P$2),COLUMN()-1,FALSE)*VLOOKUP($A138,Usinas!$C:$D,2,FALSE)</f>
        <v>72.330741000000003</v>
      </c>
      <c r="J138" s="63">
        <f ca="1">VLOOKUP($A138,INDIRECT($P$2),COLUMN()-1,FALSE)*VLOOKUP($A138,Usinas!$C:$D,2,FALSE)</f>
        <v>59.774229000000005</v>
      </c>
      <c r="K138" s="63">
        <f ca="1">VLOOKUP($A138,INDIRECT($P$2),COLUMN()-1,FALSE)*VLOOKUP($A138,Usinas!$C:$D,2,FALSE)</f>
        <v>49.760992000000002</v>
      </c>
      <c r="L138" s="63">
        <f ca="1">VLOOKUP($A138,INDIRECT($P$2),COLUMN()-1,FALSE)*VLOOKUP($A138,Usinas!$C:$D,2,FALSE)</f>
        <v>47.886235000000006</v>
      </c>
      <c r="M138" s="63">
        <f ca="1">VLOOKUP($A138,INDIRECT($P$2),COLUMN()-1,FALSE)*VLOOKUP($A138,Usinas!$C:$D,2,FALSE)</f>
        <v>91.964824000000007</v>
      </c>
      <c r="N138" s="63">
        <f ca="1">VLOOKUP($A138,INDIRECT($P$2),COLUMN()-1,FALSE)*VLOOKUP($A138,Usinas!$C:$D,2,FALSE)</f>
        <v>278.85920399999998</v>
      </c>
      <c r="O138" s="63">
        <f ca="1">VLOOKUP($A138,INDIRECT($P$2),COLUMN()-1,FALSE)*VLOOKUP($A138,Usinas!$C:$D,2,FALSE)</f>
        <v>500.61825100000004</v>
      </c>
    </row>
    <row r="139" spans="1:15" hidden="1" outlineLevel="1" collapsed="1" x14ac:dyDescent="0.25">
      <c r="A139" s="40"/>
      <c r="B139" s="41" t="s">
        <v>56</v>
      </c>
      <c r="D139" s="78">
        <f t="shared" ref="D139:O139" ca="1" si="19">D138</f>
        <v>479.71979699999997</v>
      </c>
      <c r="E139" s="47">
        <f t="shared" ca="1" si="19"/>
        <v>334.07007100000004</v>
      </c>
      <c r="F139" s="47">
        <f t="shared" ca="1" si="19"/>
        <v>295.60122000000001</v>
      </c>
      <c r="G139" s="47">
        <f t="shared" ca="1" si="19"/>
        <v>182.781541</v>
      </c>
      <c r="H139" s="47">
        <f t="shared" ca="1" si="19"/>
        <v>96.571785000000006</v>
      </c>
      <c r="I139" s="79">
        <f t="shared" ca="1" si="19"/>
        <v>72.330741000000003</v>
      </c>
      <c r="J139" s="78">
        <f t="shared" ca="1" si="19"/>
        <v>59.774229000000005</v>
      </c>
      <c r="K139" s="47">
        <f t="shared" ca="1" si="19"/>
        <v>49.760992000000002</v>
      </c>
      <c r="L139" s="47">
        <f t="shared" ca="1" si="19"/>
        <v>47.886235000000006</v>
      </c>
      <c r="M139" s="47">
        <f t="shared" ca="1" si="19"/>
        <v>91.964824000000007</v>
      </c>
      <c r="N139" s="47">
        <f t="shared" ca="1" si="19"/>
        <v>278.85920399999998</v>
      </c>
      <c r="O139" s="79">
        <f t="shared" ca="1" si="19"/>
        <v>500.61825100000004</v>
      </c>
    </row>
    <row r="140" spans="1:15" hidden="1" outlineLevel="1" x14ac:dyDescent="0.25">
      <c r="A140" s="42"/>
      <c r="B140" s="43" t="s">
        <v>0</v>
      </c>
      <c r="D140" s="75"/>
      <c r="E140" s="76"/>
      <c r="F140" s="76"/>
      <c r="G140" s="76"/>
      <c r="H140" s="76"/>
      <c r="I140" s="77"/>
      <c r="J140" s="75"/>
      <c r="K140" s="76"/>
      <c r="L140" s="76"/>
      <c r="M140" s="76"/>
      <c r="N140" s="76"/>
      <c r="O140" s="77"/>
    </row>
    <row r="141" spans="1:15" hidden="1" outlineLevel="1" x14ac:dyDescent="0.25">
      <c r="A141" s="1"/>
      <c r="B141" s="124"/>
      <c r="D141" s="48"/>
      <c r="E141" s="49"/>
      <c r="F141" s="49"/>
      <c r="G141" s="49"/>
      <c r="H141" s="49"/>
      <c r="I141" s="49"/>
      <c r="J141" s="48"/>
      <c r="K141" s="49"/>
      <c r="L141" s="49"/>
      <c r="M141" s="49"/>
      <c r="N141" s="49"/>
      <c r="O141" s="49"/>
    </row>
    <row r="142" spans="1:15" hidden="1" outlineLevel="1" x14ac:dyDescent="0.25">
      <c r="A142" s="38"/>
      <c r="B142" s="39"/>
      <c r="D142" s="542" t="s">
        <v>146</v>
      </c>
      <c r="E142" s="543" t="s">
        <v>58</v>
      </c>
      <c r="F142" s="543" t="s">
        <v>147</v>
      </c>
      <c r="G142" s="543"/>
      <c r="H142" s="543"/>
      <c r="I142" s="544"/>
      <c r="J142" s="542" t="s">
        <v>146</v>
      </c>
      <c r="K142" s="543" t="s">
        <v>58</v>
      </c>
      <c r="L142" s="543" t="s">
        <v>147</v>
      </c>
      <c r="M142" s="543"/>
      <c r="N142" s="543"/>
      <c r="O142" s="544"/>
    </row>
    <row r="143" spans="1:15" hidden="1" outlineLevel="2" x14ac:dyDescent="0.25">
      <c r="A143" s="30">
        <v>279</v>
      </c>
      <c r="B143" s="31" t="s">
        <v>148</v>
      </c>
      <c r="D143" s="63">
        <f ca="1">VLOOKUP($A143,INDIRECT($P$2),COLUMN()-1,FALSE)*VLOOKUP($A143,Usinas!$C:$D,2,FALSE)</f>
        <v>135.288284</v>
      </c>
      <c r="E143" s="63">
        <f ca="1">VLOOKUP($A143,INDIRECT($P$2),COLUMN()-1,FALSE)*VLOOKUP($A143,Usinas!$C:$D,2,FALSE)</f>
        <v>209.530844</v>
      </c>
      <c r="F143" s="63">
        <f ca="1">VLOOKUP($A143,INDIRECT($P$2),COLUMN()-1,FALSE)*VLOOKUP($A143,Usinas!$C:$D,2,FALSE)</f>
        <v>237.71705399999999</v>
      </c>
      <c r="G143" s="63">
        <f ca="1">VLOOKUP($A143,INDIRECT($P$2),COLUMN()-1,FALSE)*VLOOKUP($A143,Usinas!$C:$D,2,FALSE)</f>
        <v>210.56383199999999</v>
      </c>
      <c r="H143" s="63">
        <f ca="1">VLOOKUP($A143,INDIRECT($P$2),COLUMN()-1,FALSE)*VLOOKUP($A143,Usinas!$C:$D,2,FALSE)</f>
        <v>126.84484999999999</v>
      </c>
      <c r="I143" s="63">
        <f ca="1">VLOOKUP($A143,INDIRECT($P$2),COLUMN()-1,FALSE)*VLOOKUP($A143,Usinas!$C:$D,2,FALSE)</f>
        <v>65.95656000000001</v>
      </c>
      <c r="J143" s="63">
        <f ca="1">VLOOKUP($A143,INDIRECT($P$2),COLUMN()-1,FALSE)*VLOOKUP($A143,Usinas!$C:$D,2,FALSE)</f>
        <v>38.162554</v>
      </c>
      <c r="K143" s="63">
        <f ca="1">VLOOKUP($A143,INDIRECT($P$2),COLUMN()-1,FALSE)*VLOOKUP($A143,Usinas!$C:$D,2,FALSE)</f>
        <v>23.642719999999997</v>
      </c>
      <c r="L143" s="63">
        <f ca="1">VLOOKUP($A143,INDIRECT($P$2),COLUMN()-1,FALSE)*VLOOKUP($A143,Usinas!$C:$D,2,FALSE)</f>
        <v>16.751529999999999</v>
      </c>
      <c r="M143" s="63">
        <f ca="1">VLOOKUP($A143,INDIRECT($P$2),COLUMN()-1,FALSE)*VLOOKUP($A143,Usinas!$C:$D,2,FALSE)</f>
        <v>16.875820000000001</v>
      </c>
      <c r="N143" s="63">
        <f ca="1">VLOOKUP($A143,INDIRECT($P$2),COLUMN()-1,FALSE)*VLOOKUP($A143,Usinas!$C:$D,2,FALSE)</f>
        <v>33.911836000000001</v>
      </c>
      <c r="O143" s="63">
        <f ca="1">VLOOKUP($A143,INDIRECT($P$2),COLUMN()-1,FALSE)*VLOOKUP($A143,Usinas!$C:$D,2,FALSE)</f>
        <v>70.605006000000003</v>
      </c>
    </row>
    <row r="144" spans="1:15" hidden="1" outlineLevel="2" x14ac:dyDescent="0.25">
      <c r="A144" s="30">
        <v>145</v>
      </c>
      <c r="B144" s="31" t="s">
        <v>149</v>
      </c>
      <c r="D144" s="63">
        <f ca="1">VLOOKUP($A144,INDIRECT($P$2),COLUMN()-1,FALSE)*VLOOKUP($A144,Usinas!$C:$D,2,FALSE)</f>
        <v>61.527851999999996</v>
      </c>
      <c r="E144" s="63">
        <f ca="1">VLOOKUP($A144,INDIRECT($P$2),COLUMN()-1,FALSE)*VLOOKUP($A144,Usinas!$C:$D,2,FALSE)</f>
        <v>71.47572000000001</v>
      </c>
      <c r="F144" s="63">
        <f ca="1">VLOOKUP($A144,INDIRECT($P$2),COLUMN()-1,FALSE)*VLOOKUP($A144,Usinas!$C:$D,2,FALSE)</f>
        <v>77.957303999999993</v>
      </c>
      <c r="G144" s="63">
        <f ca="1">VLOOKUP($A144,INDIRECT($P$2),COLUMN()-1,FALSE)*VLOOKUP($A144,Usinas!$C:$D,2,FALSE)</f>
        <v>58.675115999999996</v>
      </c>
      <c r="H144" s="63">
        <f ca="1">VLOOKUP($A144,INDIRECT($P$2),COLUMN()-1,FALSE)*VLOOKUP($A144,Usinas!$C:$D,2,FALSE)</f>
        <v>41.951999999999998</v>
      </c>
      <c r="I144" s="63">
        <f ca="1">VLOOKUP($A144,INDIRECT($P$2),COLUMN()-1,FALSE)*VLOOKUP($A144,Usinas!$C:$D,2,FALSE)</f>
        <v>33.876239999999996</v>
      </c>
      <c r="J144" s="63">
        <f ca="1">VLOOKUP($A144,INDIRECT($P$2),COLUMN()-1,FALSE)*VLOOKUP($A144,Usinas!$C:$D,2,FALSE)</f>
        <v>30.619716</v>
      </c>
      <c r="K144" s="63">
        <f ca="1">VLOOKUP($A144,INDIRECT($P$2),COLUMN()-1,FALSE)*VLOOKUP($A144,Usinas!$C:$D,2,FALSE)</f>
        <v>28.343819999999997</v>
      </c>
      <c r="L144" s="63">
        <f ca="1">VLOOKUP($A144,INDIRECT($P$2),COLUMN()-1,FALSE)*VLOOKUP($A144,Usinas!$C:$D,2,FALSE)</f>
        <v>27.71454</v>
      </c>
      <c r="M144" s="63">
        <f ca="1">VLOOKUP($A144,INDIRECT($P$2),COLUMN()-1,FALSE)*VLOOKUP($A144,Usinas!$C:$D,2,FALSE)</f>
        <v>30.058608</v>
      </c>
      <c r="N144" s="63">
        <f ca="1">VLOOKUP($A144,INDIRECT($P$2),COLUMN()-1,FALSE)*VLOOKUP($A144,Usinas!$C:$D,2,FALSE)</f>
        <v>35.161019999999994</v>
      </c>
      <c r="O144" s="63">
        <f ca="1">VLOOKUP($A144,INDIRECT($P$2),COLUMN()-1,FALSE)*VLOOKUP($A144,Usinas!$C:$D,2,FALSE)</f>
        <v>47.159292000000001</v>
      </c>
    </row>
    <row r="145" spans="1:15" hidden="1" outlineLevel="2" x14ac:dyDescent="0.25">
      <c r="A145" s="30">
        <v>227</v>
      </c>
      <c r="B145" s="31" t="s">
        <v>398</v>
      </c>
      <c r="D145" s="63">
        <f ca="1">VLOOKUP($A145,INDIRECT($P$2),COLUMN()-1,FALSE)*VLOOKUP($A145,Usinas!$C:$D,2,FALSE)</f>
        <v>343.86738100000002</v>
      </c>
      <c r="E145" s="63">
        <f ca="1">VLOOKUP($A145,INDIRECT($P$2),COLUMN()-1,FALSE)*VLOOKUP($A145,Usinas!$C:$D,2,FALSE)</f>
        <v>387.90737700000005</v>
      </c>
      <c r="F145" s="63">
        <f ca="1">VLOOKUP($A145,INDIRECT($P$2),COLUMN()-1,FALSE)*VLOOKUP($A145,Usinas!$C:$D,2,FALSE)</f>
        <v>394.05537600000002</v>
      </c>
      <c r="G145" s="63">
        <f ca="1">VLOOKUP($A145,INDIRECT($P$2),COLUMN()-1,FALSE)*VLOOKUP($A145,Usinas!$C:$D,2,FALSE)</f>
        <v>312.78461500000003</v>
      </c>
      <c r="H145" s="63">
        <f ca="1">VLOOKUP($A145,INDIRECT($P$2),COLUMN()-1,FALSE)*VLOOKUP($A145,Usinas!$C:$D,2,FALSE)</f>
        <v>213.79672600000001</v>
      </c>
      <c r="I145" s="63">
        <f ca="1">VLOOKUP($A145,INDIRECT($P$2),COLUMN()-1,FALSE)*VLOOKUP($A145,Usinas!$C:$D,2,FALSE)</f>
        <v>159.19403500000001</v>
      </c>
      <c r="J145" s="63">
        <f ca="1">VLOOKUP($A145,INDIRECT($P$2),COLUMN()-1,FALSE)*VLOOKUP($A145,Usinas!$C:$D,2,FALSE)</f>
        <v>126.774219</v>
      </c>
      <c r="K145" s="63">
        <f ca="1">VLOOKUP($A145,INDIRECT($P$2),COLUMN()-1,FALSE)*VLOOKUP($A145,Usinas!$C:$D,2,FALSE)</f>
        <v>107.36997700000001</v>
      </c>
      <c r="L145" s="63">
        <f ca="1">VLOOKUP($A145,INDIRECT($P$2),COLUMN()-1,FALSE)*VLOOKUP($A145,Usinas!$C:$D,2,FALSE)</f>
        <v>98.74235800000001</v>
      </c>
      <c r="M145" s="63">
        <f ca="1">VLOOKUP($A145,INDIRECT($P$2),COLUMN()-1,FALSE)*VLOOKUP($A145,Usinas!$C:$D,2,FALSE)</f>
        <v>115.32907100000001</v>
      </c>
      <c r="N145" s="63">
        <f ca="1">VLOOKUP($A145,INDIRECT($P$2),COLUMN()-1,FALSE)*VLOOKUP($A145,Usinas!$C:$D,2,FALSE)</f>
        <v>168.70653800000002</v>
      </c>
      <c r="O145" s="63">
        <f ca="1">VLOOKUP($A145,INDIRECT($P$2),COLUMN()-1,FALSE)*VLOOKUP($A145,Usinas!$C:$D,2,FALSE)</f>
        <v>260.46949499999999</v>
      </c>
    </row>
    <row r="146" spans="1:15" hidden="1" outlineLevel="2" x14ac:dyDescent="0.25">
      <c r="A146" s="30">
        <v>228</v>
      </c>
      <c r="B146" s="31" t="s">
        <v>400</v>
      </c>
      <c r="D146" s="63">
        <f ca="1">VLOOKUP($A146,INDIRECT($P$2),COLUMN()-1,FALSE)*VLOOKUP($A146,Usinas!$C:$D,2,FALSE)</f>
        <v>321.16944599999999</v>
      </c>
      <c r="E146" s="63">
        <f ca="1">VLOOKUP($A146,INDIRECT($P$2),COLUMN()-1,FALSE)*VLOOKUP($A146,Usinas!$C:$D,2,FALSE)</f>
        <v>362.00422400000002</v>
      </c>
      <c r="F146" s="63">
        <f ca="1">VLOOKUP($A146,INDIRECT($P$2),COLUMN()-1,FALSE)*VLOOKUP($A146,Usinas!$C:$D,2,FALSE)</f>
        <v>367.96600599999999</v>
      </c>
      <c r="G146" s="63">
        <f ca="1">VLOOKUP($A146,INDIRECT($P$2),COLUMN()-1,FALSE)*VLOOKUP($A146,Usinas!$C:$D,2,FALSE)</f>
        <v>292.22498400000001</v>
      </c>
      <c r="H146" s="63">
        <f ca="1">VLOOKUP($A146,INDIRECT($P$2),COLUMN()-1,FALSE)*VLOOKUP($A146,Usinas!$C:$D,2,FALSE)</f>
        <v>199.66255200000001</v>
      </c>
      <c r="I146" s="63">
        <f ca="1">VLOOKUP($A146,INDIRECT($P$2),COLUMN()-1,FALSE)*VLOOKUP($A146,Usinas!$C:$D,2,FALSE)</f>
        <v>148.68090000000001</v>
      </c>
      <c r="J146" s="63">
        <f ca="1">VLOOKUP($A146,INDIRECT($P$2),COLUMN()-1,FALSE)*VLOOKUP($A146,Usinas!$C:$D,2,FALSE)</f>
        <v>118.36703600000001</v>
      </c>
      <c r="K146" s="63">
        <f ca="1">VLOOKUP($A146,INDIRECT($P$2),COLUMN()-1,FALSE)*VLOOKUP($A146,Usinas!$C:$D,2,FALSE)</f>
        <v>100.18661400000001</v>
      </c>
      <c r="L146" s="63">
        <f ca="1">VLOOKUP($A146,INDIRECT($P$2),COLUMN()-1,FALSE)*VLOOKUP($A146,Usinas!$C:$D,2,FALSE)</f>
        <v>92.184236000000013</v>
      </c>
      <c r="M146" s="63">
        <f ca="1">VLOOKUP($A146,INDIRECT($P$2),COLUMN()-1,FALSE)*VLOOKUP($A146,Usinas!$C:$D,2,FALSE)</f>
        <v>107.75469</v>
      </c>
      <c r="N146" s="63">
        <f ca="1">VLOOKUP($A146,INDIRECT($P$2),COLUMN()-1,FALSE)*VLOOKUP($A146,Usinas!$C:$D,2,FALSE)</f>
        <v>157.545648</v>
      </c>
      <c r="O146" s="63">
        <f ca="1">VLOOKUP($A146,INDIRECT($P$2),COLUMN()-1,FALSE)*VLOOKUP($A146,Usinas!$C:$D,2,FALSE)</f>
        <v>243.24444600000001</v>
      </c>
    </row>
    <row r="147" spans="1:15" hidden="1" outlineLevel="2" x14ac:dyDescent="0.25">
      <c r="A147" s="30">
        <v>229</v>
      </c>
      <c r="B147" s="31" t="s">
        <v>401</v>
      </c>
      <c r="D147" s="63">
        <f ca="1">VLOOKUP($A147,INDIRECT($P$2),COLUMN()-1,FALSE)*VLOOKUP($A147,Usinas!$C:$D,2,FALSE)</f>
        <v>1839.3578139999997</v>
      </c>
      <c r="E147" s="63">
        <f ca="1">VLOOKUP($A147,INDIRECT($P$2),COLUMN()-1,FALSE)*VLOOKUP($A147,Usinas!$C:$D,2,FALSE)</f>
        <v>2160.9893200000001</v>
      </c>
      <c r="F147" s="63">
        <f ca="1">VLOOKUP($A147,INDIRECT($P$2),COLUMN()-1,FALSE)*VLOOKUP($A147,Usinas!$C:$D,2,FALSE)</f>
        <v>2289.1638139999995</v>
      </c>
      <c r="G147" s="63">
        <f ca="1">VLOOKUP($A147,INDIRECT($P$2),COLUMN()-1,FALSE)*VLOOKUP($A147,Usinas!$C:$D,2,FALSE)</f>
        <v>1845.0536719999998</v>
      </c>
      <c r="H147" s="63">
        <f ca="1">VLOOKUP($A147,INDIRECT($P$2),COLUMN()-1,FALSE)*VLOOKUP($A147,Usinas!$C:$D,2,FALSE)</f>
        <v>1167.5952959999997</v>
      </c>
      <c r="I147" s="63">
        <f ca="1">VLOOKUP($A147,INDIRECT($P$2),COLUMN()-1,FALSE)*VLOOKUP($A147,Usinas!$C:$D,2,FALSE)</f>
        <v>740.53229599999997</v>
      </c>
      <c r="J147" s="63">
        <f ca="1">VLOOKUP($A147,INDIRECT($P$2),COLUMN()-1,FALSE)*VLOOKUP($A147,Usinas!$C:$D,2,FALSE)</f>
        <v>522.44208800000001</v>
      </c>
      <c r="K147" s="63">
        <f ca="1">VLOOKUP($A147,INDIRECT($P$2),COLUMN()-1,FALSE)*VLOOKUP($A147,Usinas!$C:$D,2,FALSE)</f>
        <v>401.18651999999997</v>
      </c>
      <c r="L147" s="63">
        <f ca="1">VLOOKUP($A147,INDIRECT($P$2),COLUMN()-1,FALSE)*VLOOKUP($A147,Usinas!$C:$D,2,FALSE)</f>
        <v>348.842242</v>
      </c>
      <c r="M147" s="63">
        <f ca="1">VLOOKUP($A147,INDIRECT($P$2),COLUMN()-1,FALSE)*VLOOKUP($A147,Usinas!$C:$D,2,FALSE)</f>
        <v>440.243832</v>
      </c>
      <c r="N147" s="63">
        <f ca="1">VLOOKUP($A147,INDIRECT($P$2),COLUMN()-1,FALSE)*VLOOKUP($A147,Usinas!$C:$D,2,FALSE)</f>
        <v>737.99013400000001</v>
      </c>
      <c r="O147" s="63">
        <f ca="1">VLOOKUP($A147,INDIRECT($P$2),COLUMN()-1,FALSE)*VLOOKUP($A147,Usinas!$C:$D,2,FALSE)</f>
        <v>1286.1621359999999</v>
      </c>
    </row>
    <row r="148" spans="1:15" hidden="1" outlineLevel="2" x14ac:dyDescent="0.25">
      <c r="A148" s="30">
        <v>230</v>
      </c>
      <c r="B148" s="31" t="s">
        <v>750</v>
      </c>
      <c r="D148" s="63">
        <f ca="1">VLOOKUP($A148,INDIRECT($P$2),COLUMN()-1,FALSE)*VLOOKUP($A148,Usinas!$C:$D,2,FALSE)</f>
        <v>832.32905000000005</v>
      </c>
      <c r="E148" s="63">
        <f ca="1">VLOOKUP($A148,INDIRECT($P$2),COLUMN()-1,FALSE)*VLOOKUP($A148,Usinas!$C:$D,2,FALSE)</f>
        <v>977.65055099999995</v>
      </c>
      <c r="F148" s="63">
        <f ca="1">VLOOKUP($A148,INDIRECT($P$2),COLUMN()-1,FALSE)*VLOOKUP($A148,Usinas!$C:$D,2,FALSE)</f>
        <v>1035.8240380000002</v>
      </c>
      <c r="G148" s="63">
        <f ca="1">VLOOKUP($A148,INDIRECT($P$2),COLUMN()-1,FALSE)*VLOOKUP($A148,Usinas!$C:$D,2,FALSE)</f>
        <v>835.09478999999999</v>
      </c>
      <c r="H148" s="63">
        <f ca="1">VLOOKUP($A148,INDIRECT($P$2),COLUMN()-1,FALSE)*VLOOKUP($A148,Usinas!$C:$D,2,FALSE)</f>
        <v>528.598657</v>
      </c>
      <c r="I148" s="63">
        <f ca="1">VLOOKUP($A148,INDIRECT($P$2),COLUMN()-1,FALSE)*VLOOKUP($A148,Usinas!$C:$D,2,FALSE)</f>
        <v>335.21448900000001</v>
      </c>
      <c r="J148" s="63">
        <f ca="1">VLOOKUP($A148,INDIRECT($P$2),COLUMN()-1,FALSE)*VLOOKUP($A148,Usinas!$C:$D,2,FALSE)</f>
        <v>236.46396899999999</v>
      </c>
      <c r="K148" s="63">
        <f ca="1">VLOOKUP($A148,INDIRECT($P$2),COLUMN()-1,FALSE)*VLOOKUP($A148,Usinas!$C:$D,2,FALSE)</f>
        <v>181.56629699999999</v>
      </c>
      <c r="L148" s="63">
        <f ca="1">VLOOKUP($A148,INDIRECT($P$2),COLUMN()-1,FALSE)*VLOOKUP($A148,Usinas!$C:$D,2,FALSE)</f>
        <v>157.85121000000001</v>
      </c>
      <c r="M148" s="63">
        <f ca="1">VLOOKUP($A148,INDIRECT($P$2),COLUMN()-1,FALSE)*VLOOKUP($A148,Usinas!$C:$D,2,FALSE)</f>
        <v>199.20355700000002</v>
      </c>
      <c r="N148" s="63">
        <f ca="1">VLOOKUP($A148,INDIRECT($P$2),COLUMN()-1,FALSE)*VLOOKUP($A148,Usinas!$C:$D,2,FALSE)</f>
        <v>334.10139200000003</v>
      </c>
      <c r="O148" s="63">
        <f ca="1">VLOOKUP($A148,INDIRECT($P$2),COLUMN()-1,FALSE)*VLOOKUP($A148,Usinas!$C:$D,2,FALSE)</f>
        <v>582.043182</v>
      </c>
    </row>
    <row r="149" spans="1:15" hidden="1" outlineLevel="2" x14ac:dyDescent="0.25">
      <c r="A149" s="30">
        <v>285</v>
      </c>
      <c r="B149" s="31" t="s">
        <v>150</v>
      </c>
      <c r="D149" s="63">
        <f ca="1">VLOOKUP($A149,INDIRECT($P$2),COLUMN()-1,FALSE)*VLOOKUP($A149,Usinas!$C:$D,2,FALSE)</f>
        <v>3669.4374499999999</v>
      </c>
      <c r="E149" s="63">
        <f ca="1">VLOOKUP($A149,INDIRECT($P$2),COLUMN()-1,FALSE)*VLOOKUP($A149,Usinas!$C:$D,2,FALSE)</f>
        <v>4711.2250000000004</v>
      </c>
      <c r="F149" s="63">
        <f ca="1">VLOOKUP($A149,INDIRECT($P$2),COLUMN()-1,FALSE)*VLOOKUP($A149,Usinas!$C:$D,2,FALSE)</f>
        <v>5422.8361999999997</v>
      </c>
      <c r="G149" s="63">
        <f ca="1">VLOOKUP($A149,INDIRECT($P$2),COLUMN()-1,FALSE)*VLOOKUP($A149,Usinas!$C:$D,2,FALSE)</f>
        <v>5233.7191499999999</v>
      </c>
      <c r="H149" s="63">
        <f ca="1">VLOOKUP($A149,INDIRECT($P$2),COLUMN()-1,FALSE)*VLOOKUP($A149,Usinas!$C:$D,2,FALSE)</f>
        <v>4027.8330999999998</v>
      </c>
      <c r="I149" s="63">
        <f ca="1">VLOOKUP($A149,INDIRECT($P$2),COLUMN()-1,FALSE)*VLOOKUP($A149,Usinas!$C:$D,2,FALSE)</f>
        <v>2812.9151999999999</v>
      </c>
      <c r="J149" s="63">
        <f ca="1">VLOOKUP($A149,INDIRECT($P$2),COLUMN()-1,FALSE)*VLOOKUP($A149,Usinas!$C:$D,2,FALSE)</f>
        <v>1787.2615999999998</v>
      </c>
      <c r="K149" s="63">
        <f ca="1">VLOOKUP($A149,INDIRECT($P$2),COLUMN()-1,FALSE)*VLOOKUP($A149,Usinas!$C:$D,2,FALSE)</f>
        <v>1095.1912500000001</v>
      </c>
      <c r="L149" s="63">
        <f ca="1">VLOOKUP($A149,INDIRECT($P$2),COLUMN()-1,FALSE)*VLOOKUP($A149,Usinas!$C:$D,2,FALSE)</f>
        <v>812.22790000000009</v>
      </c>
      <c r="M149" s="63">
        <f ca="1">VLOOKUP($A149,INDIRECT($P$2),COLUMN()-1,FALSE)*VLOOKUP($A149,Usinas!$C:$D,2,FALSE)</f>
        <v>969.22584999999992</v>
      </c>
      <c r="N149" s="63">
        <f ca="1">VLOOKUP($A149,INDIRECT($P$2),COLUMN()-1,FALSE)*VLOOKUP($A149,Usinas!$C:$D,2,FALSE)</f>
        <v>1539.30035</v>
      </c>
      <c r="O149" s="63">
        <f ca="1">VLOOKUP($A149,INDIRECT($P$2),COLUMN()-1,FALSE)*VLOOKUP($A149,Usinas!$C:$D,2,FALSE)</f>
        <v>2493.7763999999997</v>
      </c>
    </row>
    <row r="150" spans="1:15" hidden="1" outlineLevel="2" x14ac:dyDescent="0.25">
      <c r="A150" s="30">
        <v>287</v>
      </c>
      <c r="B150" s="31" t="s">
        <v>151</v>
      </c>
      <c r="D150" s="63">
        <f ca="1">VLOOKUP($A150,INDIRECT($P$2),COLUMN()-1,FALSE)*VLOOKUP($A150,Usinas!$C:$D,2,FALSE)</f>
        <v>3819.9560000000001</v>
      </c>
      <c r="E150" s="63">
        <f ca="1">VLOOKUP($A150,INDIRECT($P$2),COLUMN()-1,FALSE)*VLOOKUP($A150,Usinas!$C:$D,2,FALSE)</f>
        <v>4903.6540000000005</v>
      </c>
      <c r="F150" s="63">
        <f ca="1">VLOOKUP($A150,INDIRECT($P$2),COLUMN()-1,FALSE)*VLOOKUP($A150,Usinas!$C:$D,2,FALSE)</f>
        <v>5651.2785000000003</v>
      </c>
      <c r="G150" s="63">
        <f ca="1">VLOOKUP($A150,INDIRECT($P$2),COLUMN()-1,FALSE)*VLOOKUP($A150,Usinas!$C:$D,2,FALSE)</f>
        <v>5455.5137000000004</v>
      </c>
      <c r="H150" s="63">
        <f ca="1">VLOOKUP($A150,INDIRECT($P$2),COLUMN()-1,FALSE)*VLOOKUP($A150,Usinas!$C:$D,2,FALSE)</f>
        <v>4197.6613000000007</v>
      </c>
      <c r="I150" s="63">
        <f ca="1">VLOOKUP($A150,INDIRECT($P$2),COLUMN()-1,FALSE)*VLOOKUP($A150,Usinas!$C:$D,2,FALSE)</f>
        <v>2932.1817000000001</v>
      </c>
      <c r="J150" s="63">
        <f ca="1">VLOOKUP($A150,INDIRECT($P$2),COLUMN()-1,FALSE)*VLOOKUP($A150,Usinas!$C:$D,2,FALSE)</f>
        <v>1863.2614000000001</v>
      </c>
      <c r="K150" s="63">
        <f ca="1">VLOOKUP($A150,INDIRECT($P$2),COLUMN()-1,FALSE)*VLOOKUP($A150,Usinas!$C:$D,2,FALSE)</f>
        <v>1141.2198000000001</v>
      </c>
      <c r="L150" s="63">
        <f ca="1">VLOOKUP($A150,INDIRECT($P$2),COLUMN()-1,FALSE)*VLOOKUP($A150,Usinas!$C:$D,2,FALSE)</f>
        <v>846.30140000000006</v>
      </c>
      <c r="M150" s="63">
        <f ca="1">VLOOKUP($A150,INDIRECT($P$2),COLUMN()-1,FALSE)*VLOOKUP($A150,Usinas!$C:$D,2,FALSE)</f>
        <v>1007.9027000000001</v>
      </c>
      <c r="N150" s="63">
        <f ca="1">VLOOKUP($A150,INDIRECT($P$2),COLUMN()-1,FALSE)*VLOOKUP($A150,Usinas!$C:$D,2,FALSE)</f>
        <v>1600.123</v>
      </c>
      <c r="O150" s="63">
        <f ca="1">VLOOKUP($A150,INDIRECT($P$2),COLUMN()-1,FALSE)*VLOOKUP($A150,Usinas!$C:$D,2,FALSE)</f>
        <v>2591.5001000000002</v>
      </c>
    </row>
    <row r="151" spans="1:15" hidden="1" outlineLevel="2" x14ac:dyDescent="0.25">
      <c r="A151" s="30">
        <v>291</v>
      </c>
      <c r="B151" s="31" t="s">
        <v>152</v>
      </c>
      <c r="D151" s="63">
        <f ca="1">VLOOKUP($A151,INDIRECT($P$2),COLUMN()-1,FALSE)*VLOOKUP($A151,Usinas!$C:$D,2,FALSE)</f>
        <v>430.31403599999999</v>
      </c>
      <c r="E151" s="63">
        <f ca="1">VLOOKUP($A151,INDIRECT($P$2),COLUMN()-1,FALSE)*VLOOKUP($A151,Usinas!$C:$D,2,FALSE)</f>
        <v>641.65658300000007</v>
      </c>
      <c r="F151" s="63">
        <f ca="1">VLOOKUP($A151,INDIRECT($P$2),COLUMN()-1,FALSE)*VLOOKUP($A151,Usinas!$C:$D,2,FALSE)</f>
        <v>725.55756699999995</v>
      </c>
      <c r="G151" s="63">
        <f ca="1">VLOOKUP($A151,INDIRECT($P$2),COLUMN()-1,FALSE)*VLOOKUP($A151,Usinas!$C:$D,2,FALSE)</f>
        <v>630.90829000000008</v>
      </c>
      <c r="H151" s="63">
        <f ca="1">VLOOKUP($A151,INDIRECT($P$2),COLUMN()-1,FALSE)*VLOOKUP($A151,Usinas!$C:$D,2,FALSE)</f>
        <v>395.60148100000004</v>
      </c>
      <c r="I151" s="63">
        <f ca="1">VLOOKUP($A151,INDIRECT($P$2),COLUMN()-1,FALSE)*VLOOKUP($A151,Usinas!$C:$D,2,FALSE)</f>
        <v>186.38773899999998</v>
      </c>
      <c r="J151" s="63">
        <f ca="1">VLOOKUP($A151,INDIRECT($P$2),COLUMN()-1,FALSE)*VLOOKUP($A151,Usinas!$C:$D,2,FALSE)</f>
        <v>87.037712999999997</v>
      </c>
      <c r="K151" s="63">
        <f ca="1">VLOOKUP($A151,INDIRECT($P$2),COLUMN()-1,FALSE)*VLOOKUP($A151,Usinas!$C:$D,2,FALSE)</f>
        <v>49.961750000000002</v>
      </c>
      <c r="L151" s="63">
        <f ca="1">VLOOKUP($A151,INDIRECT($P$2),COLUMN()-1,FALSE)*VLOOKUP($A151,Usinas!$C:$D,2,FALSE)</f>
        <v>40.473362000000002</v>
      </c>
      <c r="M151" s="63">
        <f ca="1">VLOOKUP($A151,INDIRECT($P$2),COLUMN()-1,FALSE)*VLOOKUP($A151,Usinas!$C:$D,2,FALSE)</f>
        <v>46.520905999999997</v>
      </c>
      <c r="N151" s="63">
        <f ca="1">VLOOKUP($A151,INDIRECT($P$2),COLUMN()-1,FALSE)*VLOOKUP($A151,Usinas!$C:$D,2,FALSE)</f>
        <v>81.598399000000001</v>
      </c>
      <c r="O151" s="63">
        <f ca="1">VLOOKUP($A151,INDIRECT($P$2),COLUMN()-1,FALSE)*VLOOKUP($A151,Usinas!$C:$D,2,FALSE)</f>
        <v>199.53419599999998</v>
      </c>
    </row>
    <row r="152" spans="1:15" hidden="1" outlineLevel="2" x14ac:dyDescent="0.25">
      <c r="A152" s="30">
        <v>296</v>
      </c>
      <c r="B152" s="31" t="s">
        <v>153</v>
      </c>
      <c r="D152" s="63">
        <f ca="1">VLOOKUP($A152,INDIRECT($P$2),COLUMN()-1,FALSE)*VLOOKUP($A152,Usinas!$C:$D,2,FALSE)</f>
        <v>55.040023999999995</v>
      </c>
      <c r="E152" s="63">
        <f ca="1">VLOOKUP($A152,INDIRECT($P$2),COLUMN()-1,FALSE)*VLOOKUP($A152,Usinas!$C:$D,2,FALSE)</f>
        <v>58.176779999999994</v>
      </c>
      <c r="F152" s="63">
        <f ca="1">VLOOKUP($A152,INDIRECT($P$2),COLUMN()-1,FALSE)*VLOOKUP($A152,Usinas!$C:$D,2,FALSE)</f>
        <v>60.834523999999995</v>
      </c>
      <c r="G152" s="63">
        <f ca="1">VLOOKUP($A152,INDIRECT($P$2),COLUMN()-1,FALSE)*VLOOKUP($A152,Usinas!$C:$D,2,FALSE)</f>
        <v>57.481439999999999</v>
      </c>
      <c r="H152" s="63">
        <f ca="1">VLOOKUP($A152,INDIRECT($P$2),COLUMN()-1,FALSE)*VLOOKUP($A152,Usinas!$C:$D,2,FALSE)</f>
        <v>52.490443999999997</v>
      </c>
      <c r="I152" s="63">
        <f ca="1">VLOOKUP($A152,INDIRECT($P$2),COLUMN()-1,FALSE)*VLOOKUP($A152,Usinas!$C:$D,2,FALSE)</f>
        <v>49.029195999999999</v>
      </c>
      <c r="J152" s="63">
        <f ca="1">VLOOKUP($A152,INDIRECT($P$2),COLUMN()-1,FALSE)*VLOOKUP($A152,Usinas!$C:$D,2,FALSE)</f>
        <v>46.943175999999994</v>
      </c>
      <c r="K152" s="63">
        <f ca="1">VLOOKUP($A152,INDIRECT($P$2),COLUMN()-1,FALSE)*VLOOKUP($A152,Usinas!$C:$D,2,FALSE)</f>
        <v>45.753371999999999</v>
      </c>
      <c r="L152" s="63">
        <f ca="1">VLOOKUP($A152,INDIRECT($P$2),COLUMN()-1,FALSE)*VLOOKUP($A152,Usinas!$C:$D,2,FALSE)</f>
        <v>45.444331999999996</v>
      </c>
      <c r="M152" s="63">
        <f ca="1">VLOOKUP($A152,INDIRECT($P$2),COLUMN()-1,FALSE)*VLOOKUP($A152,Usinas!$C:$D,2,FALSE)</f>
        <v>46.804107999999999</v>
      </c>
      <c r="N152" s="63">
        <f ca="1">VLOOKUP($A152,INDIRECT($P$2),COLUMN()-1,FALSE)*VLOOKUP($A152,Usinas!$C:$D,2,FALSE)</f>
        <v>48.627443999999997</v>
      </c>
      <c r="O152" s="63">
        <f ca="1">VLOOKUP($A152,INDIRECT($P$2),COLUMN()-1,FALSE)*VLOOKUP($A152,Usinas!$C:$D,2,FALSE)</f>
        <v>51.068859999999994</v>
      </c>
    </row>
    <row r="153" spans="1:15" hidden="1" outlineLevel="1" collapsed="1" x14ac:dyDescent="0.25">
      <c r="A153" s="40"/>
      <c r="B153" s="41" t="s">
        <v>56</v>
      </c>
      <c r="D153" s="78">
        <f t="shared" ref="D153:I153" ca="1" si="20">SUM(D143:D152)</f>
        <v>11508.287337</v>
      </c>
      <c r="E153" s="47">
        <f t="shared" ca="1" si="20"/>
        <v>14484.270399000001</v>
      </c>
      <c r="F153" s="47">
        <f t="shared" ca="1" si="20"/>
        <v>16263.190382999999</v>
      </c>
      <c r="G153" s="47">
        <f t="shared" ca="1" si="20"/>
        <v>14932.019589</v>
      </c>
      <c r="H153" s="47">
        <f t="shared" ca="1" si="20"/>
        <v>10952.036405999999</v>
      </c>
      <c r="I153" s="79">
        <f t="shared" ca="1" si="20"/>
        <v>7463.968355</v>
      </c>
      <c r="J153" s="78">
        <f t="shared" ref="J153:O153" ca="1" si="21">SUM(J143:J152)</f>
        <v>4857.3334709999999</v>
      </c>
      <c r="K153" s="47">
        <f t="shared" ca="1" si="21"/>
        <v>3174.4221200000002</v>
      </c>
      <c r="L153" s="47">
        <f t="shared" ca="1" si="21"/>
        <v>2486.5331100000008</v>
      </c>
      <c r="M153" s="47">
        <f t="shared" ca="1" si="21"/>
        <v>2979.9191420000002</v>
      </c>
      <c r="N153" s="47">
        <f t="shared" ca="1" si="21"/>
        <v>4737.0657609999998</v>
      </c>
      <c r="O153" s="79">
        <f t="shared" ca="1" si="21"/>
        <v>7825.5631129999992</v>
      </c>
    </row>
    <row r="154" spans="1:15" hidden="1" outlineLevel="1" x14ac:dyDescent="0.25">
      <c r="A154" s="42"/>
      <c r="B154" s="43" t="s">
        <v>0</v>
      </c>
      <c r="D154" s="75"/>
      <c r="E154" s="76"/>
      <c r="F154" s="76"/>
      <c r="G154" s="76"/>
      <c r="H154" s="76"/>
      <c r="I154" s="77"/>
      <c r="J154" s="75"/>
      <c r="K154" s="76"/>
      <c r="L154" s="76"/>
      <c r="M154" s="76"/>
      <c r="N154" s="76"/>
      <c r="O154" s="77"/>
    </row>
    <row r="155" spans="1:15" hidden="1" outlineLevel="1" x14ac:dyDescent="0.25">
      <c r="A155" s="1"/>
      <c r="B155" s="124"/>
      <c r="D155" s="48"/>
      <c r="E155" s="49"/>
      <c r="F155" s="49"/>
      <c r="G155" s="49"/>
      <c r="H155" s="49"/>
      <c r="I155" s="49"/>
      <c r="J155" s="48"/>
      <c r="K155" s="49"/>
      <c r="L155" s="49"/>
      <c r="M155" s="49"/>
      <c r="N155" s="49"/>
      <c r="O155" s="49"/>
    </row>
    <row r="156" spans="1:15" hidden="1" outlineLevel="1" x14ac:dyDescent="0.25">
      <c r="A156" s="38"/>
      <c r="B156" s="39"/>
      <c r="D156" s="542" t="s">
        <v>154</v>
      </c>
      <c r="E156" s="543" t="s">
        <v>58</v>
      </c>
      <c r="F156" s="543" t="s">
        <v>155</v>
      </c>
      <c r="G156" s="543"/>
      <c r="H156" s="543"/>
      <c r="I156" s="544"/>
      <c r="J156" s="542" t="s">
        <v>154</v>
      </c>
      <c r="K156" s="543" t="s">
        <v>58</v>
      </c>
      <c r="L156" s="543" t="s">
        <v>155</v>
      </c>
      <c r="M156" s="543"/>
      <c r="N156" s="543"/>
      <c r="O156" s="544"/>
    </row>
    <row r="157" spans="1:15" hidden="1" outlineLevel="2" x14ac:dyDescent="0.25">
      <c r="A157" s="30">
        <v>155</v>
      </c>
      <c r="B157" s="31" t="s">
        <v>156</v>
      </c>
      <c r="D157" s="63">
        <f ca="1">VLOOKUP($A157,INDIRECT($P$2),COLUMN()-1,FALSE)*VLOOKUP($A157,Usinas!$C:$D,2,FALSE)</f>
        <v>106.36933999999999</v>
      </c>
      <c r="E157" s="63">
        <f ca="1">VLOOKUP($A157,INDIRECT($P$2),COLUMN()-1,FALSE)*VLOOKUP($A157,Usinas!$C:$D,2,FALSE)</f>
        <v>91.188537999999994</v>
      </c>
      <c r="F157" s="63">
        <f ca="1">VLOOKUP($A157,INDIRECT($P$2),COLUMN()-1,FALSE)*VLOOKUP($A157,Usinas!$C:$D,2,FALSE)</f>
        <v>77.299292000000008</v>
      </c>
      <c r="G157" s="63">
        <f ca="1">VLOOKUP($A157,INDIRECT($P$2),COLUMN()-1,FALSE)*VLOOKUP($A157,Usinas!$C:$D,2,FALSE)</f>
        <v>50.400798000000002</v>
      </c>
      <c r="H157" s="63">
        <f ca="1">VLOOKUP($A157,INDIRECT($P$2),COLUMN()-1,FALSE)*VLOOKUP($A157,Usinas!$C:$D,2,FALSE)</f>
        <v>34.942278000000002</v>
      </c>
      <c r="I157" s="63">
        <f ca="1">VLOOKUP($A157,INDIRECT($P$2),COLUMN()-1,FALSE)*VLOOKUP($A157,Usinas!$C:$D,2,FALSE)</f>
        <v>28.591570000000001</v>
      </c>
      <c r="J157" s="63">
        <f ca="1">VLOOKUP($A157,INDIRECT($P$2),COLUMN()-1,FALSE)*VLOOKUP($A157,Usinas!$C:$D,2,FALSE)</f>
        <v>23.227932000000003</v>
      </c>
      <c r="K157" s="63">
        <f ca="1">VLOOKUP($A157,INDIRECT($P$2),COLUMN()-1,FALSE)*VLOOKUP($A157,Usinas!$C:$D,2,FALSE)</f>
        <v>19.825050000000001</v>
      </c>
      <c r="L157" s="63">
        <f ca="1">VLOOKUP($A157,INDIRECT($P$2),COLUMN()-1,FALSE)*VLOOKUP($A157,Usinas!$C:$D,2,FALSE)</f>
        <v>19.149158</v>
      </c>
      <c r="M157" s="63">
        <f ca="1">VLOOKUP($A157,INDIRECT($P$2),COLUMN()-1,FALSE)*VLOOKUP($A157,Usinas!$C:$D,2,FALSE)</f>
        <v>24.315382</v>
      </c>
      <c r="N157" s="63">
        <f ca="1">VLOOKUP($A157,INDIRECT($P$2),COLUMN()-1,FALSE)*VLOOKUP($A157,Usinas!$C:$D,2,FALSE)</f>
        <v>41.80827</v>
      </c>
      <c r="O157" s="63">
        <f ca="1">VLOOKUP($A157,INDIRECT($P$2),COLUMN()-1,FALSE)*VLOOKUP($A157,Usinas!$C:$D,2,FALSE)</f>
        <v>80.263847999999996</v>
      </c>
    </row>
    <row r="158" spans="1:15" hidden="1" outlineLevel="2" x14ac:dyDescent="0.25">
      <c r="A158" s="30">
        <v>156</v>
      </c>
      <c r="B158" s="31" t="s">
        <v>157</v>
      </c>
      <c r="D158" s="63">
        <f ca="1">VLOOKUP($A158,INDIRECT($P$2),COLUMN()-1,FALSE)*VLOOKUP($A158,Usinas!$C:$D,2,FALSE)</f>
        <v>620.55880000000002</v>
      </c>
      <c r="E158" s="63">
        <f ca="1">VLOOKUP($A158,INDIRECT($P$2),COLUMN()-1,FALSE)*VLOOKUP($A158,Usinas!$C:$D,2,FALSE)</f>
        <v>577.90056000000004</v>
      </c>
      <c r="F158" s="63">
        <f ca="1">VLOOKUP($A158,INDIRECT($P$2),COLUMN()-1,FALSE)*VLOOKUP($A158,Usinas!$C:$D,2,FALSE)</f>
        <v>479.53023999999994</v>
      </c>
      <c r="G158" s="63">
        <f ca="1">VLOOKUP($A158,INDIRECT($P$2),COLUMN()-1,FALSE)*VLOOKUP($A158,Usinas!$C:$D,2,FALSE)</f>
        <v>312.19344000000001</v>
      </c>
      <c r="H158" s="63">
        <f ca="1">VLOOKUP($A158,INDIRECT($P$2),COLUMN()-1,FALSE)*VLOOKUP($A158,Usinas!$C:$D,2,FALSE)</f>
        <v>188.1994</v>
      </c>
      <c r="I158" s="63">
        <f ca="1">VLOOKUP($A158,INDIRECT($P$2),COLUMN()-1,FALSE)*VLOOKUP($A158,Usinas!$C:$D,2,FALSE)</f>
        <v>141.82208</v>
      </c>
      <c r="J158" s="63">
        <f ca="1">VLOOKUP($A158,INDIRECT($P$2),COLUMN()-1,FALSE)*VLOOKUP($A158,Usinas!$C:$D,2,FALSE)</f>
        <v>113.43848</v>
      </c>
      <c r="K158" s="63">
        <f ca="1">VLOOKUP($A158,INDIRECT($P$2),COLUMN()-1,FALSE)*VLOOKUP($A158,Usinas!$C:$D,2,FALSE)</f>
        <v>92.318640000000002</v>
      </c>
      <c r="L158" s="63">
        <f ca="1">VLOOKUP($A158,INDIRECT($P$2),COLUMN()-1,FALSE)*VLOOKUP($A158,Usinas!$C:$D,2,FALSE)</f>
        <v>89.615439999999992</v>
      </c>
      <c r="M158" s="63">
        <f ca="1">VLOOKUP($A158,INDIRECT($P$2),COLUMN()-1,FALSE)*VLOOKUP($A158,Usinas!$C:$D,2,FALSE)</f>
        <v>122.36339999999998</v>
      </c>
      <c r="N158" s="63">
        <f ca="1">VLOOKUP($A158,INDIRECT($P$2),COLUMN()-1,FALSE)*VLOOKUP($A158,Usinas!$C:$D,2,FALSE)</f>
        <v>249.54895999999999</v>
      </c>
      <c r="O158" s="63">
        <f ca="1">VLOOKUP($A158,INDIRECT($P$2),COLUMN()-1,FALSE)*VLOOKUP($A158,Usinas!$C:$D,2,FALSE)</f>
        <v>468.01548000000003</v>
      </c>
    </row>
    <row r="159" spans="1:15" hidden="1" outlineLevel="2" x14ac:dyDescent="0.25">
      <c r="A159" s="30">
        <v>158</v>
      </c>
      <c r="B159" s="31" t="s">
        <v>158</v>
      </c>
      <c r="D159" s="63">
        <f ca="1">VLOOKUP($A159,INDIRECT($P$2),COLUMN()-1,FALSE)*VLOOKUP($A159,Usinas!$C:$D,2,FALSE)</f>
        <v>127.409868</v>
      </c>
      <c r="E159" s="63">
        <f ca="1">VLOOKUP($A159,INDIRECT($P$2),COLUMN()-1,FALSE)*VLOOKUP($A159,Usinas!$C:$D,2,FALSE)</f>
        <v>129.77204399999999</v>
      </c>
      <c r="F159" s="63">
        <f ca="1">VLOOKUP($A159,INDIRECT($P$2),COLUMN()-1,FALSE)*VLOOKUP($A159,Usinas!$C:$D,2,FALSE)</f>
        <v>136.792956</v>
      </c>
      <c r="G159" s="63">
        <f ca="1">VLOOKUP($A159,INDIRECT($P$2),COLUMN()-1,FALSE)*VLOOKUP($A159,Usinas!$C:$D,2,FALSE)</f>
        <v>108.49605600000001</v>
      </c>
      <c r="H159" s="63">
        <f ca="1">VLOOKUP($A159,INDIRECT($P$2),COLUMN()-1,FALSE)*VLOOKUP($A159,Usinas!$C:$D,2,FALSE)</f>
        <v>75.212340000000012</v>
      </c>
      <c r="I159" s="63">
        <f ca="1">VLOOKUP($A159,INDIRECT($P$2),COLUMN()-1,FALSE)*VLOOKUP($A159,Usinas!$C:$D,2,FALSE)</f>
        <v>62.630472000000005</v>
      </c>
      <c r="J159" s="63">
        <f ca="1">VLOOKUP($A159,INDIRECT($P$2),COLUMN()-1,FALSE)*VLOOKUP($A159,Usinas!$C:$D,2,FALSE)</f>
        <v>54.313644000000004</v>
      </c>
      <c r="K159" s="63">
        <f ca="1">VLOOKUP($A159,INDIRECT($P$2),COLUMN()-1,FALSE)*VLOOKUP($A159,Usinas!$C:$D,2,FALSE)</f>
        <v>46.488936000000002</v>
      </c>
      <c r="L159" s="63">
        <f ca="1">VLOOKUP($A159,INDIRECT($P$2),COLUMN()-1,FALSE)*VLOOKUP($A159,Usinas!$C:$D,2,FALSE)</f>
        <v>42.453552000000002</v>
      </c>
      <c r="M159" s="63">
        <f ca="1">VLOOKUP($A159,INDIRECT($P$2),COLUMN()-1,FALSE)*VLOOKUP($A159,Usinas!$C:$D,2,FALSE)</f>
        <v>50.311068000000006</v>
      </c>
      <c r="N159" s="63">
        <f ca="1">VLOOKUP($A159,INDIRECT($P$2),COLUMN()-1,FALSE)*VLOOKUP($A159,Usinas!$C:$D,2,FALSE)</f>
        <v>79.493784000000005</v>
      </c>
      <c r="O159" s="63">
        <f ca="1">VLOOKUP($A159,INDIRECT($P$2),COLUMN()-1,FALSE)*VLOOKUP($A159,Usinas!$C:$D,2,FALSE)</f>
        <v>121.88172</v>
      </c>
    </row>
    <row r="160" spans="1:15" hidden="1" outlineLevel="1" collapsed="1" x14ac:dyDescent="0.25">
      <c r="A160" s="40"/>
      <c r="B160" s="41" t="s">
        <v>56</v>
      </c>
      <c r="D160" s="78">
        <f t="shared" ref="D160:I160" ca="1" si="22">SUM(D157:D159)</f>
        <v>854.33800799999995</v>
      </c>
      <c r="E160" s="47">
        <f t="shared" ca="1" si="22"/>
        <v>798.86114199999997</v>
      </c>
      <c r="F160" s="47">
        <f t="shared" ca="1" si="22"/>
        <v>693.62248799999998</v>
      </c>
      <c r="G160" s="47">
        <f t="shared" ca="1" si="22"/>
        <v>471.09029400000003</v>
      </c>
      <c r="H160" s="47">
        <f t="shared" ca="1" si="22"/>
        <v>298.354018</v>
      </c>
      <c r="I160" s="79">
        <f t="shared" ca="1" si="22"/>
        <v>233.04412199999999</v>
      </c>
      <c r="J160" s="78">
        <f t="shared" ref="J160:O160" ca="1" si="23">SUM(J157:J159)</f>
        <v>190.98005600000002</v>
      </c>
      <c r="K160" s="47">
        <f t="shared" ca="1" si="23"/>
        <v>158.63262600000002</v>
      </c>
      <c r="L160" s="47">
        <f t="shared" ca="1" si="23"/>
        <v>151.21814999999998</v>
      </c>
      <c r="M160" s="47">
        <f t="shared" ca="1" si="23"/>
        <v>196.98984999999999</v>
      </c>
      <c r="N160" s="47">
        <f t="shared" ca="1" si="23"/>
        <v>370.85101400000002</v>
      </c>
      <c r="O160" s="79">
        <f t="shared" ca="1" si="23"/>
        <v>670.16104800000005</v>
      </c>
    </row>
    <row r="161" spans="1:15" hidden="1" outlineLevel="1" x14ac:dyDescent="0.25">
      <c r="A161" s="42"/>
      <c r="B161" s="43" t="s">
        <v>0</v>
      </c>
      <c r="D161" s="75"/>
      <c r="E161" s="76"/>
      <c r="F161" s="76"/>
      <c r="G161" s="76"/>
      <c r="H161" s="76"/>
      <c r="I161" s="77"/>
      <c r="J161" s="75"/>
      <c r="K161" s="76"/>
      <c r="L161" s="76"/>
      <c r="M161" s="76"/>
      <c r="N161" s="76"/>
      <c r="O161" s="77"/>
    </row>
    <row r="162" spans="1:15" hidden="1" outlineLevel="1" x14ac:dyDescent="0.25">
      <c r="A162" s="1"/>
      <c r="B162" s="124"/>
      <c r="D162" s="48"/>
      <c r="E162" s="49"/>
      <c r="F162" s="49"/>
      <c r="G162" s="49"/>
      <c r="H162" s="49"/>
      <c r="I162" s="49"/>
      <c r="J162" s="48"/>
      <c r="K162" s="49"/>
      <c r="L162" s="49"/>
      <c r="M162" s="49"/>
      <c r="N162" s="49"/>
      <c r="O162" s="49"/>
    </row>
    <row r="163" spans="1:15" hidden="1" outlineLevel="1" x14ac:dyDescent="0.25">
      <c r="A163" s="38"/>
      <c r="B163" s="39"/>
      <c r="D163" s="542" t="s">
        <v>159</v>
      </c>
      <c r="E163" s="543" t="s">
        <v>58</v>
      </c>
      <c r="F163" s="543" t="s">
        <v>160</v>
      </c>
      <c r="G163" s="543"/>
      <c r="H163" s="543"/>
      <c r="I163" s="544"/>
      <c r="J163" s="542" t="s">
        <v>159</v>
      </c>
      <c r="K163" s="543" t="s">
        <v>58</v>
      </c>
      <c r="L163" s="543" t="s">
        <v>160</v>
      </c>
      <c r="M163" s="543"/>
      <c r="N163" s="543"/>
      <c r="O163" s="544"/>
    </row>
    <row r="164" spans="1:15" hidden="1" outlineLevel="2" x14ac:dyDescent="0.25">
      <c r="A164" s="30">
        <v>270</v>
      </c>
      <c r="B164" s="31" t="s">
        <v>161</v>
      </c>
      <c r="D164" s="63">
        <f ca="1">VLOOKUP($A164,INDIRECT($P$2),COLUMN()-1,FALSE)*VLOOKUP($A164,Usinas!$C:$D,2,FALSE)</f>
        <v>1431.933732</v>
      </c>
      <c r="E164" s="63">
        <f ca="1">VLOOKUP($A164,INDIRECT($P$2),COLUMN()-1,FALSE)*VLOOKUP($A164,Usinas!$C:$D,2,FALSE)</f>
        <v>1633.417596</v>
      </c>
      <c r="F164" s="63">
        <f ca="1">VLOOKUP($A164,INDIRECT($P$2),COLUMN()-1,FALSE)*VLOOKUP($A164,Usinas!$C:$D,2,FALSE)</f>
        <v>1514.25018</v>
      </c>
      <c r="G164" s="63">
        <f ca="1">VLOOKUP($A164,INDIRECT($P$2),COLUMN()-1,FALSE)*VLOOKUP($A164,Usinas!$C:$D,2,FALSE)</f>
        <v>1072.7772479999999</v>
      </c>
      <c r="H164" s="63">
        <f ca="1">VLOOKUP($A164,INDIRECT($P$2),COLUMN()-1,FALSE)*VLOOKUP($A164,Usinas!$C:$D,2,FALSE)</f>
        <v>568.52658000000008</v>
      </c>
      <c r="I164" s="63">
        <f ca="1">VLOOKUP($A164,INDIRECT($P$2),COLUMN()-1,FALSE)*VLOOKUP($A164,Usinas!$C:$D,2,FALSE)</f>
        <v>393.000696</v>
      </c>
      <c r="J164" s="63">
        <f ca="1">VLOOKUP($A164,INDIRECT($P$2),COLUMN()-1,FALSE)*VLOOKUP($A164,Usinas!$C:$D,2,FALSE)</f>
        <v>295.21350000000001</v>
      </c>
      <c r="K164" s="63">
        <f ca="1">VLOOKUP($A164,INDIRECT($P$2),COLUMN()-1,FALSE)*VLOOKUP($A164,Usinas!$C:$D,2,FALSE)</f>
        <v>227.192148</v>
      </c>
      <c r="L164" s="63">
        <f ca="1">VLOOKUP($A164,INDIRECT($P$2),COLUMN()-1,FALSE)*VLOOKUP($A164,Usinas!$C:$D,2,FALSE)</f>
        <v>214.32239999999999</v>
      </c>
      <c r="M164" s="63">
        <f ca="1">VLOOKUP($A164,INDIRECT($P$2),COLUMN()-1,FALSE)*VLOOKUP($A164,Usinas!$C:$D,2,FALSE)</f>
        <v>312.59858399999996</v>
      </c>
      <c r="N164" s="63">
        <f ca="1">VLOOKUP($A164,INDIRECT($P$2),COLUMN()-1,FALSE)*VLOOKUP($A164,Usinas!$C:$D,2,FALSE)</f>
        <v>572.68817999999999</v>
      </c>
      <c r="O164" s="63">
        <f ca="1">VLOOKUP($A164,INDIRECT($P$2),COLUMN()-1,FALSE)*VLOOKUP($A164,Usinas!$C:$D,2,FALSE)</f>
        <v>1073.994516</v>
      </c>
    </row>
    <row r="165" spans="1:15" hidden="1" outlineLevel="2" x14ac:dyDescent="0.25">
      <c r="A165" s="30">
        <v>191</v>
      </c>
      <c r="B165" s="31" t="s">
        <v>162</v>
      </c>
      <c r="D165" s="63">
        <f ca="1">VLOOKUP($A165,INDIRECT($P$2),COLUMN()-1,FALSE)*VLOOKUP($A165,Usinas!$C:$D,2,FALSE)</f>
        <v>594.8133039999999</v>
      </c>
      <c r="E165" s="63">
        <f ca="1">VLOOKUP($A165,INDIRECT($P$2),COLUMN()-1,FALSE)*VLOOKUP($A165,Usinas!$C:$D,2,FALSE)</f>
        <v>676.49385999999993</v>
      </c>
      <c r="F165" s="63">
        <f ca="1">VLOOKUP($A165,INDIRECT($P$2),COLUMN()-1,FALSE)*VLOOKUP($A165,Usinas!$C:$D,2,FALSE)</f>
        <v>629.38162</v>
      </c>
      <c r="G165" s="63">
        <f ca="1">VLOOKUP($A165,INDIRECT($P$2),COLUMN()-1,FALSE)*VLOOKUP($A165,Usinas!$C:$D,2,FALSE)</f>
        <v>446.68824399999994</v>
      </c>
      <c r="H165" s="63">
        <f ca="1">VLOOKUP($A165,INDIRECT($P$2),COLUMN()-1,FALSE)*VLOOKUP($A165,Usinas!$C:$D,2,FALSE)</f>
        <v>237.63444799999999</v>
      </c>
      <c r="I165" s="63">
        <f ca="1">VLOOKUP($A165,INDIRECT($P$2),COLUMN()-1,FALSE)*VLOOKUP($A165,Usinas!$C:$D,2,FALSE)</f>
        <v>164.072824</v>
      </c>
      <c r="J165" s="63">
        <f ca="1">VLOOKUP($A165,INDIRECT($P$2),COLUMN()-1,FALSE)*VLOOKUP($A165,Usinas!$C:$D,2,FALSE)</f>
        <v>123.95392799999999</v>
      </c>
      <c r="K165" s="63">
        <f ca="1">VLOOKUP($A165,INDIRECT($P$2),COLUMN()-1,FALSE)*VLOOKUP($A165,Usinas!$C:$D,2,FALSE)</f>
        <v>96.394427999999991</v>
      </c>
      <c r="L165" s="63">
        <f ca="1">VLOOKUP($A165,INDIRECT($P$2),COLUMN()-1,FALSE)*VLOOKUP($A165,Usinas!$C:$D,2,FALSE)</f>
        <v>90.480255999999983</v>
      </c>
      <c r="M165" s="63">
        <f ca="1">VLOOKUP($A165,INDIRECT($P$2),COLUMN()-1,FALSE)*VLOOKUP($A165,Usinas!$C:$D,2,FALSE)</f>
        <v>131.43464</v>
      </c>
      <c r="N165" s="63">
        <f ca="1">VLOOKUP($A165,INDIRECT($P$2),COLUMN()-1,FALSE)*VLOOKUP($A165,Usinas!$C:$D,2,FALSE)</f>
        <v>239.70382799999999</v>
      </c>
      <c r="O165" s="63">
        <f ca="1">VLOOKUP($A165,INDIRECT($P$2),COLUMN()-1,FALSE)*VLOOKUP($A165,Usinas!$C:$D,2,FALSE)</f>
        <v>445.094628</v>
      </c>
    </row>
    <row r="166" spans="1:15" hidden="1" outlineLevel="2" x14ac:dyDescent="0.25">
      <c r="A166" s="30">
        <v>253</v>
      </c>
      <c r="B166" s="31" t="s">
        <v>163</v>
      </c>
      <c r="D166" s="63">
        <f ca="1">VLOOKUP($A166,INDIRECT($P$2),COLUMN()-1,FALSE)*VLOOKUP($A166,Usinas!$C:$D,2,FALSE)</f>
        <v>363.85578600000002</v>
      </c>
      <c r="E166" s="63">
        <f ca="1">VLOOKUP($A166,INDIRECT($P$2),COLUMN()-1,FALSE)*VLOOKUP($A166,Usinas!$C:$D,2,FALSE)</f>
        <v>414.45399099999997</v>
      </c>
      <c r="F166" s="63">
        <f ca="1">VLOOKUP($A166,INDIRECT($P$2),COLUMN()-1,FALSE)*VLOOKUP($A166,Usinas!$C:$D,2,FALSE)</f>
        <v>389.38805500000001</v>
      </c>
      <c r="G166" s="63">
        <f ca="1">VLOOKUP($A166,INDIRECT($P$2),COLUMN()-1,FALSE)*VLOOKUP($A166,Usinas!$C:$D,2,FALSE)</f>
        <v>280.86355500000002</v>
      </c>
      <c r="H166" s="63">
        <f ca="1">VLOOKUP($A166,INDIRECT($P$2),COLUMN()-1,FALSE)*VLOOKUP($A166,Usinas!$C:$D,2,FALSE)</f>
        <v>148.192891</v>
      </c>
      <c r="I166" s="63">
        <f ca="1">VLOOKUP($A166,INDIRECT($P$2),COLUMN()-1,FALSE)*VLOOKUP($A166,Usinas!$C:$D,2,FALSE)</f>
        <v>99.990821000000011</v>
      </c>
      <c r="J166" s="63">
        <f ca="1">VLOOKUP($A166,INDIRECT($P$2),COLUMN()-1,FALSE)*VLOOKUP($A166,Usinas!$C:$D,2,FALSE)</f>
        <v>75.374026000000001</v>
      </c>
      <c r="K166" s="63">
        <f ca="1">VLOOKUP($A166,INDIRECT($P$2),COLUMN()-1,FALSE)*VLOOKUP($A166,Usinas!$C:$D,2,FALSE)</f>
        <v>58.669848999999999</v>
      </c>
      <c r="L166" s="63">
        <f ca="1">VLOOKUP($A166,INDIRECT($P$2),COLUMN()-1,FALSE)*VLOOKUP($A166,Usinas!$C:$D,2,FALSE)</f>
        <v>55.005804000000005</v>
      </c>
      <c r="M166" s="63">
        <f ca="1">VLOOKUP($A166,INDIRECT($P$2),COLUMN()-1,FALSE)*VLOOKUP($A166,Usinas!$C:$D,2,FALSE)</f>
        <v>78.481480000000005</v>
      </c>
      <c r="N166" s="63">
        <f ca="1">VLOOKUP($A166,INDIRECT($P$2),COLUMN()-1,FALSE)*VLOOKUP($A166,Usinas!$C:$D,2,FALSE)</f>
        <v>144.40635300000002</v>
      </c>
      <c r="O166" s="63">
        <f ca="1">VLOOKUP($A166,INDIRECT($P$2),COLUMN()-1,FALSE)*VLOOKUP($A166,Usinas!$C:$D,2,FALSE)</f>
        <v>272.2783</v>
      </c>
    </row>
    <row r="167" spans="1:15" hidden="1" outlineLevel="2" x14ac:dyDescent="0.25">
      <c r="A167" s="30">
        <v>257</v>
      </c>
      <c r="B167" s="31" t="s">
        <v>164</v>
      </c>
      <c r="D167" s="63">
        <f ca="1">VLOOKUP($A167,INDIRECT($P$2),COLUMN()-1,FALSE)*VLOOKUP($A167,Usinas!$C:$D,2,FALSE)</f>
        <v>727.87338399999999</v>
      </c>
      <c r="E167" s="63">
        <f ca="1">VLOOKUP($A167,INDIRECT($P$2),COLUMN()-1,FALSE)*VLOOKUP($A167,Usinas!$C:$D,2,FALSE)</f>
        <v>819.00173599999994</v>
      </c>
      <c r="F167" s="63">
        <f ca="1">VLOOKUP($A167,INDIRECT($P$2),COLUMN()-1,FALSE)*VLOOKUP($A167,Usinas!$C:$D,2,FALSE)</f>
        <v>790.16593599999999</v>
      </c>
      <c r="G167" s="63">
        <f ca="1">VLOOKUP($A167,INDIRECT($P$2),COLUMN()-1,FALSE)*VLOOKUP($A167,Usinas!$C:$D,2,FALSE)</f>
        <v>561.37222399999996</v>
      </c>
      <c r="H167" s="63">
        <f ca="1">VLOOKUP($A167,INDIRECT($P$2),COLUMN()-1,FALSE)*VLOOKUP($A167,Usinas!$C:$D,2,FALSE)</f>
        <v>278.29737599999999</v>
      </c>
      <c r="I167" s="63">
        <f ca="1">VLOOKUP($A167,INDIRECT($P$2),COLUMN()-1,FALSE)*VLOOKUP($A167,Usinas!$C:$D,2,FALSE)</f>
        <v>181.775104</v>
      </c>
      <c r="J167" s="63">
        <f ca="1">VLOOKUP($A167,INDIRECT($P$2),COLUMN()-1,FALSE)*VLOOKUP($A167,Usinas!$C:$D,2,FALSE)</f>
        <v>138.431104</v>
      </c>
      <c r="K167" s="63">
        <f ca="1">VLOOKUP($A167,INDIRECT($P$2),COLUMN()-1,FALSE)*VLOOKUP($A167,Usinas!$C:$D,2,FALSE)</f>
        <v>110.61148</v>
      </c>
      <c r="L167" s="63">
        <f ca="1">VLOOKUP($A167,INDIRECT($P$2),COLUMN()-1,FALSE)*VLOOKUP($A167,Usinas!$C:$D,2,FALSE)</f>
        <v>104.90451999999999</v>
      </c>
      <c r="M167" s="63">
        <f ca="1">VLOOKUP($A167,INDIRECT($P$2),COLUMN()-1,FALSE)*VLOOKUP($A167,Usinas!$C:$D,2,FALSE)</f>
        <v>144.41739200000001</v>
      </c>
      <c r="N167" s="63">
        <f ca="1">VLOOKUP($A167,INDIRECT($P$2),COLUMN()-1,FALSE)*VLOOKUP($A167,Usinas!$C:$D,2,FALSE)</f>
        <v>276.59492</v>
      </c>
      <c r="O167" s="63">
        <f ca="1">VLOOKUP($A167,INDIRECT($P$2),COLUMN()-1,FALSE)*VLOOKUP($A167,Usinas!$C:$D,2,FALSE)</f>
        <v>544.25615999999991</v>
      </c>
    </row>
    <row r="168" spans="1:15" hidden="1" outlineLevel="2" x14ac:dyDescent="0.25">
      <c r="A168" s="30">
        <v>273</v>
      </c>
      <c r="B168" s="31" t="s">
        <v>165</v>
      </c>
      <c r="D168" s="63">
        <f ca="1">VLOOKUP($A168,INDIRECT($P$2),COLUMN()-1,FALSE)*VLOOKUP($A168,Usinas!$C:$D,2,FALSE)</f>
        <v>1434.1850250000002</v>
      </c>
      <c r="E168" s="63">
        <f ca="1">VLOOKUP($A168,INDIRECT($P$2),COLUMN()-1,FALSE)*VLOOKUP($A168,Usinas!$C:$D,2,FALSE)</f>
        <v>1640.9150550000002</v>
      </c>
      <c r="F168" s="63">
        <f ca="1">VLOOKUP($A168,INDIRECT($P$2),COLUMN()-1,FALSE)*VLOOKUP($A168,Usinas!$C:$D,2,FALSE)</f>
        <v>1657.4900550000002</v>
      </c>
      <c r="G168" s="63">
        <f ca="1">VLOOKUP($A168,INDIRECT($P$2),COLUMN()-1,FALSE)*VLOOKUP($A168,Usinas!$C:$D,2,FALSE)</f>
        <v>1237.2773400000001</v>
      </c>
      <c r="H168" s="63">
        <f ca="1">VLOOKUP($A168,INDIRECT($P$2),COLUMN()-1,FALSE)*VLOOKUP($A168,Usinas!$C:$D,2,FALSE)</f>
        <v>607.35772500000007</v>
      </c>
      <c r="I168" s="63">
        <f ca="1">VLOOKUP($A168,INDIRECT($P$2),COLUMN()-1,FALSE)*VLOOKUP($A168,Usinas!$C:$D,2,FALSE)</f>
        <v>359.75706000000002</v>
      </c>
      <c r="J168" s="63">
        <f ca="1">VLOOKUP($A168,INDIRECT($P$2),COLUMN()-1,FALSE)*VLOOKUP($A168,Usinas!$C:$D,2,FALSE)</f>
        <v>258.02634</v>
      </c>
      <c r="K168" s="63">
        <f ca="1">VLOOKUP($A168,INDIRECT($P$2),COLUMN()-1,FALSE)*VLOOKUP($A168,Usinas!$C:$D,2,FALSE)</f>
        <v>197.457975</v>
      </c>
      <c r="L168" s="63">
        <f ca="1">VLOOKUP($A168,INDIRECT($P$2),COLUMN()-1,FALSE)*VLOOKUP($A168,Usinas!$C:$D,2,FALSE)</f>
        <v>179.3415</v>
      </c>
      <c r="M168" s="63">
        <f ca="1">VLOOKUP($A168,INDIRECT($P$2),COLUMN()-1,FALSE)*VLOOKUP($A168,Usinas!$C:$D,2,FALSE)</f>
        <v>249.63275999999999</v>
      </c>
      <c r="N168" s="63">
        <f ca="1">VLOOKUP($A168,INDIRECT($P$2),COLUMN()-1,FALSE)*VLOOKUP($A168,Usinas!$C:$D,2,FALSE)</f>
        <v>501.576075</v>
      </c>
      <c r="O168" s="63">
        <f ca="1">VLOOKUP($A168,INDIRECT($P$2),COLUMN()-1,FALSE)*VLOOKUP($A168,Usinas!$C:$D,2,FALSE)</f>
        <v>1022.647665</v>
      </c>
    </row>
    <row r="169" spans="1:15" hidden="1" outlineLevel="1" collapsed="1" x14ac:dyDescent="0.25">
      <c r="A169" s="40"/>
      <c r="B169" s="41" t="s">
        <v>56</v>
      </c>
      <c r="D169" s="78">
        <f t="shared" ref="D169:I169" ca="1" si="24">SUM(D164:D168)</f>
        <v>4552.661231</v>
      </c>
      <c r="E169" s="47">
        <f t="shared" ca="1" si="24"/>
        <v>5184.2822379999998</v>
      </c>
      <c r="F169" s="47">
        <f t="shared" ca="1" si="24"/>
        <v>4980.6758460000001</v>
      </c>
      <c r="G169" s="47">
        <f t="shared" ca="1" si="24"/>
        <v>3598.978611</v>
      </c>
      <c r="H169" s="47">
        <f t="shared" ca="1" si="24"/>
        <v>1840.0090200000002</v>
      </c>
      <c r="I169" s="79">
        <f t="shared" ca="1" si="24"/>
        <v>1198.596505</v>
      </c>
      <c r="J169" s="78">
        <f t="shared" ref="J169:O169" ca="1" si="25">SUM(J164:J168)</f>
        <v>890.99889799999994</v>
      </c>
      <c r="K169" s="47">
        <f t="shared" ca="1" si="25"/>
        <v>690.32587999999998</v>
      </c>
      <c r="L169" s="47">
        <f t="shared" ca="1" si="25"/>
        <v>644.05448000000001</v>
      </c>
      <c r="M169" s="47">
        <f t="shared" ca="1" si="25"/>
        <v>916.56485599999996</v>
      </c>
      <c r="N169" s="47">
        <f t="shared" ca="1" si="25"/>
        <v>1734.9693560000001</v>
      </c>
      <c r="O169" s="79">
        <f t="shared" ca="1" si="25"/>
        <v>3358.2712689999998</v>
      </c>
    </row>
    <row r="170" spans="1:15" hidden="1" outlineLevel="1" x14ac:dyDescent="0.25">
      <c r="A170" s="42"/>
      <c r="B170" s="43" t="s">
        <v>0</v>
      </c>
      <c r="D170" s="75"/>
      <c r="E170" s="76"/>
      <c r="F170" s="76"/>
      <c r="G170" s="76"/>
      <c r="H170" s="76"/>
      <c r="I170" s="77"/>
      <c r="J170" s="75"/>
      <c r="K170" s="76"/>
      <c r="L170" s="76"/>
      <c r="M170" s="76"/>
      <c r="N170" s="76"/>
      <c r="O170" s="77"/>
    </row>
    <row r="171" spans="1:15" hidden="1" outlineLevel="1" x14ac:dyDescent="0.25">
      <c r="A171" s="1"/>
      <c r="B171" s="124"/>
      <c r="D171" s="48"/>
      <c r="E171" s="49"/>
      <c r="F171" s="49"/>
      <c r="G171" s="49"/>
      <c r="H171" s="49"/>
      <c r="I171" s="49"/>
      <c r="J171" s="48"/>
      <c r="K171" s="49"/>
      <c r="L171" s="49"/>
      <c r="M171" s="49"/>
      <c r="N171" s="49"/>
      <c r="O171" s="49"/>
    </row>
    <row r="172" spans="1:15" ht="15.75" collapsed="1" x14ac:dyDescent="0.25">
      <c r="A172" s="80"/>
      <c r="B172" s="81"/>
      <c r="C172" s="92"/>
      <c r="D172" s="545" t="s">
        <v>166</v>
      </c>
      <c r="E172" s="546"/>
      <c r="F172" s="546"/>
      <c r="G172" s="546"/>
      <c r="H172" s="546"/>
      <c r="I172" s="546"/>
      <c r="J172" s="546"/>
      <c r="K172" s="546"/>
      <c r="L172" s="546"/>
      <c r="M172" s="546"/>
      <c r="N172" s="546"/>
      <c r="O172" s="547"/>
    </row>
    <row r="173" spans="1:15" ht="15.75" x14ac:dyDescent="0.25">
      <c r="A173" s="82"/>
      <c r="B173" s="83" t="s">
        <v>56</v>
      </c>
      <c r="C173" s="92"/>
      <c r="D173" s="83">
        <f t="shared" ref="D173:O173" ca="1" si="26">D22+D45+D60+D74+D80+D87+D103+D108+D113+D125+D134+D139+D153+D160+D169+D50</f>
        <v>65775.570041999992</v>
      </c>
      <c r="E173" s="84">
        <f t="shared" ca="1" si="26"/>
        <v>70877.105533000009</v>
      </c>
      <c r="F173" s="84">
        <f t="shared" ca="1" si="26"/>
        <v>69053.843988000008</v>
      </c>
      <c r="G173" s="84">
        <f t="shared" ca="1" si="26"/>
        <v>54711.901407999991</v>
      </c>
      <c r="H173" s="84">
        <f t="shared" ca="1" si="26"/>
        <v>39830.69458399999</v>
      </c>
      <c r="I173" s="85">
        <f t="shared" ca="1" si="26"/>
        <v>32492.178997999999</v>
      </c>
      <c r="J173" s="83">
        <f t="shared" ca="1" si="26"/>
        <v>25561.747977999999</v>
      </c>
      <c r="K173" s="84">
        <f t="shared" ca="1" si="26"/>
        <v>20508.498165000001</v>
      </c>
      <c r="L173" s="84">
        <f t="shared" ca="1" si="26"/>
        <v>19620.591091999999</v>
      </c>
      <c r="M173" s="84">
        <f t="shared" ca="1" si="26"/>
        <v>23644.214821000005</v>
      </c>
      <c r="N173" s="84">
        <f t="shared" ca="1" si="26"/>
        <v>31427.193465000004</v>
      </c>
      <c r="O173" s="85">
        <f t="shared" ca="1" si="26"/>
        <v>48058.534435999994</v>
      </c>
    </row>
    <row r="175" spans="1:15" x14ac:dyDescent="0.25">
      <c r="A175" s="86"/>
      <c r="B175" s="87"/>
      <c r="D175" s="89"/>
      <c r="E175" s="90"/>
      <c r="F175" s="90"/>
      <c r="G175" s="90"/>
      <c r="H175" s="90"/>
      <c r="I175" s="91"/>
    </row>
    <row r="176" spans="1:15" hidden="1" outlineLevel="1" x14ac:dyDescent="0.25">
      <c r="A176" s="61"/>
      <c r="B176" s="62"/>
      <c r="D176" s="539" t="s">
        <v>168</v>
      </c>
      <c r="E176" s="540" t="s">
        <v>58</v>
      </c>
      <c r="F176" s="540" t="s">
        <v>169</v>
      </c>
      <c r="G176" s="540"/>
      <c r="H176" s="540"/>
      <c r="I176" s="541"/>
      <c r="J176" s="539" t="s">
        <v>168</v>
      </c>
      <c r="K176" s="540" t="s">
        <v>58</v>
      </c>
      <c r="L176" s="540" t="s">
        <v>169</v>
      </c>
      <c r="M176" s="540"/>
      <c r="N176" s="540"/>
      <c r="O176" s="541"/>
    </row>
    <row r="177" spans="1:15" hidden="1" outlineLevel="2" x14ac:dyDescent="0.25">
      <c r="A177" s="59">
        <v>71</v>
      </c>
      <c r="B177" s="60" t="s">
        <v>170</v>
      </c>
      <c r="D177" s="63">
        <f ca="1">VLOOKUP($A177,INDIRECT($P$2),COLUMN()-1,FALSE)*VLOOKUP($A177,Usinas!$C:$D,2,FALSE)</f>
        <v>76.603802000000002</v>
      </c>
      <c r="E177" s="63">
        <f ca="1">VLOOKUP($A177,INDIRECT($P$2),COLUMN()-1,FALSE)*VLOOKUP($A177,Usinas!$C:$D,2,FALSE)</f>
        <v>76.750070000000008</v>
      </c>
      <c r="F177" s="63">
        <f ca="1">VLOOKUP($A177,INDIRECT($P$2),COLUMN()-1,FALSE)*VLOOKUP($A177,Usinas!$C:$D,2,FALSE)</f>
        <v>65.796222</v>
      </c>
      <c r="G177" s="63">
        <f ca="1">VLOOKUP($A177,INDIRECT($P$2),COLUMN()-1,FALSE)*VLOOKUP($A177,Usinas!$C:$D,2,FALSE)</f>
        <v>64.32541599999999</v>
      </c>
      <c r="H177" s="63">
        <f ca="1">VLOOKUP($A177,INDIRECT($P$2),COLUMN()-1,FALSE)*VLOOKUP($A177,Usinas!$C:$D,2,FALSE)</f>
        <v>85.867441999999997</v>
      </c>
      <c r="I177" s="63">
        <f ca="1">VLOOKUP($A177,INDIRECT($P$2),COLUMN()-1,FALSE)*VLOOKUP($A177,Usinas!$C:$D,2,FALSE)</f>
        <v>107.29570399999999</v>
      </c>
      <c r="J177" s="63">
        <f ca="1">VLOOKUP($A177,INDIRECT($P$2),COLUMN()-1,FALSE)*VLOOKUP($A177,Usinas!$C:$D,2,FALSE)</f>
        <v>94.789789999999996</v>
      </c>
      <c r="K177" s="63">
        <f ca="1">VLOOKUP($A177,INDIRECT($P$2),COLUMN()-1,FALSE)*VLOOKUP($A177,Usinas!$C:$D,2,FALSE)</f>
        <v>72.443290000000005</v>
      </c>
      <c r="L177" s="63">
        <f ca="1">VLOOKUP($A177,INDIRECT($P$2),COLUMN()-1,FALSE)*VLOOKUP($A177,Usinas!$C:$D,2,FALSE)</f>
        <v>87.988327999999996</v>
      </c>
      <c r="M177" s="63">
        <f ca="1">VLOOKUP($A177,INDIRECT($P$2),COLUMN()-1,FALSE)*VLOOKUP($A177,Usinas!$C:$D,2,FALSE)</f>
        <v>112.84576200000001</v>
      </c>
      <c r="N177" s="63">
        <f ca="1">VLOOKUP($A177,INDIRECT($P$2),COLUMN()-1,FALSE)*VLOOKUP($A177,Usinas!$C:$D,2,FALSE)</f>
        <v>87.703918000000002</v>
      </c>
      <c r="O177" s="63">
        <f ca="1">VLOOKUP($A177,INDIRECT($P$2),COLUMN()-1,FALSE)*VLOOKUP($A177,Usinas!$C:$D,2,FALSE)</f>
        <v>75.254885999999999</v>
      </c>
    </row>
    <row r="178" spans="1:15" hidden="1" outlineLevel="2" x14ac:dyDescent="0.25">
      <c r="A178" s="59">
        <v>72</v>
      </c>
      <c r="B178" s="60" t="s">
        <v>171</v>
      </c>
      <c r="D178" s="63">
        <f ca="1">VLOOKUP($A178,INDIRECT($P$2),COLUMN()-1,FALSE)*VLOOKUP($A178,Usinas!$C:$D,2,FALSE)</f>
        <v>82.172843999999998</v>
      </c>
      <c r="E178" s="63">
        <f ca="1">VLOOKUP($A178,INDIRECT($P$2),COLUMN()-1,FALSE)*VLOOKUP($A178,Usinas!$C:$D,2,FALSE)</f>
        <v>82.363905000000003</v>
      </c>
      <c r="F178" s="63">
        <f ca="1">VLOOKUP($A178,INDIRECT($P$2),COLUMN()-1,FALSE)*VLOOKUP($A178,Usinas!$C:$D,2,FALSE)</f>
        <v>70.717490999999995</v>
      </c>
      <c r="G178" s="63">
        <f ca="1">VLOOKUP($A178,INDIRECT($P$2),COLUMN()-1,FALSE)*VLOOKUP($A178,Usinas!$C:$D,2,FALSE)</f>
        <v>69.064397999999997</v>
      </c>
      <c r="H178" s="63">
        <f ca="1">VLOOKUP($A178,INDIRECT($P$2),COLUMN()-1,FALSE)*VLOOKUP($A178,Usinas!$C:$D,2,FALSE)</f>
        <v>92.166165000000007</v>
      </c>
      <c r="I178" s="63">
        <f ca="1">VLOOKUP($A178,INDIRECT($P$2),COLUMN()-1,FALSE)*VLOOKUP($A178,Usinas!$C:$D,2,FALSE)</f>
        <v>115.01041499999999</v>
      </c>
      <c r="J178" s="63">
        <f ca="1">VLOOKUP($A178,INDIRECT($P$2),COLUMN()-1,FALSE)*VLOOKUP($A178,Usinas!$C:$D,2,FALSE)</f>
        <v>101.627838</v>
      </c>
      <c r="K178" s="63">
        <f ca="1">VLOOKUP($A178,INDIRECT($P$2),COLUMN()-1,FALSE)*VLOOKUP($A178,Usinas!$C:$D,2,FALSE)</f>
        <v>77.761826999999997</v>
      </c>
      <c r="L178" s="63">
        <f ca="1">VLOOKUP($A178,INDIRECT($P$2),COLUMN()-1,FALSE)*VLOOKUP($A178,Usinas!$C:$D,2,FALSE)</f>
        <v>94.400747999999993</v>
      </c>
      <c r="M178" s="63">
        <f ca="1">VLOOKUP($A178,INDIRECT($P$2),COLUMN()-1,FALSE)*VLOOKUP($A178,Usinas!$C:$D,2,FALSE)</f>
        <v>121.21574399999999</v>
      </c>
      <c r="N178" s="63">
        <f ca="1">VLOOKUP($A178,INDIRECT($P$2),COLUMN()-1,FALSE)*VLOOKUP($A178,Usinas!$C:$D,2,FALSE)</f>
        <v>94.184765999999996</v>
      </c>
      <c r="O178" s="63">
        <f ca="1">VLOOKUP($A178,INDIRECT($P$2),COLUMN()-1,FALSE)*VLOOKUP($A178,Usinas!$C:$D,2,FALSE)</f>
        <v>80.660969999999992</v>
      </c>
    </row>
    <row r="179" spans="1:15" hidden="1" outlineLevel="2" x14ac:dyDescent="0.25">
      <c r="A179" s="59">
        <v>74</v>
      </c>
      <c r="B179" s="60" t="s">
        <v>33</v>
      </c>
      <c r="D179" s="63">
        <f ca="1">VLOOKUP($A179,INDIRECT($P$2),COLUMN()-1,FALSE)*VLOOKUP($A179,Usinas!$C:$D,2,FALSE)</f>
        <v>676.08871800000009</v>
      </c>
      <c r="E179" s="63">
        <f ca="1">VLOOKUP($A179,INDIRECT($P$2),COLUMN()-1,FALSE)*VLOOKUP($A179,Usinas!$C:$D,2,FALSE)</f>
        <v>730.42870200000004</v>
      </c>
      <c r="F179" s="63">
        <f ca="1">VLOOKUP($A179,INDIRECT($P$2),COLUMN()-1,FALSE)*VLOOKUP($A179,Usinas!$C:$D,2,FALSE)</f>
        <v>663.66315000000009</v>
      </c>
      <c r="G179" s="63">
        <f ca="1">VLOOKUP($A179,INDIRECT($P$2),COLUMN()-1,FALSE)*VLOOKUP($A179,Usinas!$C:$D,2,FALSE)</f>
        <v>523.45986600000003</v>
      </c>
      <c r="H179" s="63">
        <f ca="1">VLOOKUP($A179,INDIRECT($P$2),COLUMN()-1,FALSE)*VLOOKUP($A179,Usinas!$C:$D,2,FALSE)</f>
        <v>626.52864</v>
      </c>
      <c r="I179" s="63">
        <f ca="1">VLOOKUP($A179,INDIRECT($P$2),COLUMN()-1,FALSE)*VLOOKUP($A179,Usinas!$C:$D,2,FALSE)</f>
        <v>796.13326800000004</v>
      </c>
      <c r="J179" s="63">
        <f ca="1">VLOOKUP($A179,INDIRECT($P$2),COLUMN()-1,FALSE)*VLOOKUP($A179,Usinas!$C:$D,2,FALSE)</f>
        <v>776.46674400000006</v>
      </c>
      <c r="K179" s="63">
        <f ca="1">VLOOKUP($A179,INDIRECT($P$2),COLUMN()-1,FALSE)*VLOOKUP($A179,Usinas!$C:$D,2,FALSE)</f>
        <v>663.14906400000007</v>
      </c>
      <c r="L179" s="63">
        <f ca="1">VLOOKUP($A179,INDIRECT($P$2),COLUMN()-1,FALSE)*VLOOKUP($A179,Usinas!$C:$D,2,FALSE)</f>
        <v>775.8870300000001</v>
      </c>
      <c r="M179" s="63">
        <f ca="1">VLOOKUP($A179,INDIRECT($P$2),COLUMN()-1,FALSE)*VLOOKUP($A179,Usinas!$C:$D,2,FALSE)</f>
        <v>1012.191582</v>
      </c>
      <c r="N179" s="63">
        <f ca="1">VLOOKUP($A179,INDIRECT($P$2),COLUMN()-1,FALSE)*VLOOKUP($A179,Usinas!$C:$D,2,FALSE)</f>
        <v>747.16384200000016</v>
      </c>
      <c r="O179" s="63">
        <f ca="1">VLOOKUP($A179,INDIRECT($P$2),COLUMN()-1,FALSE)*VLOOKUP($A179,Usinas!$C:$D,2,FALSE)</f>
        <v>633.94460400000014</v>
      </c>
    </row>
    <row r="180" spans="1:15" hidden="1" outlineLevel="2" x14ac:dyDescent="0.25">
      <c r="A180" s="59">
        <v>75</v>
      </c>
      <c r="B180" s="60" t="s">
        <v>172</v>
      </c>
      <c r="D180" s="63">
        <f ca="1">VLOOKUP($A180,INDIRECT($P$2),COLUMN()-1,FALSE)*VLOOKUP($A180,Usinas!$C:$D,2,FALSE)</f>
        <v>737.66399999999999</v>
      </c>
      <c r="E180" s="63">
        <f ca="1">VLOOKUP($A180,INDIRECT($P$2),COLUMN()-1,FALSE)*VLOOKUP($A180,Usinas!$C:$D,2,FALSE)</f>
        <v>785.57600000000002</v>
      </c>
      <c r="F180" s="63">
        <f ca="1">VLOOKUP($A180,INDIRECT($P$2),COLUMN()-1,FALSE)*VLOOKUP($A180,Usinas!$C:$D,2,FALSE)</f>
        <v>706.024</v>
      </c>
      <c r="G180" s="63">
        <f ca="1">VLOOKUP($A180,INDIRECT($P$2),COLUMN()-1,FALSE)*VLOOKUP($A180,Usinas!$C:$D,2,FALSE)</f>
        <v>586.69600000000003</v>
      </c>
      <c r="H180" s="63">
        <f ca="1">VLOOKUP($A180,INDIRECT($P$2),COLUMN()-1,FALSE)*VLOOKUP($A180,Usinas!$C:$D,2,FALSE)</f>
        <v>724.10400000000004</v>
      </c>
      <c r="I180" s="63">
        <f ca="1">VLOOKUP($A180,INDIRECT($P$2),COLUMN()-1,FALSE)*VLOOKUP($A180,Usinas!$C:$D,2,FALSE)</f>
        <v>918.46400000000006</v>
      </c>
      <c r="J180" s="63">
        <f ca="1">VLOOKUP($A180,INDIRECT($P$2),COLUMN()-1,FALSE)*VLOOKUP($A180,Usinas!$C:$D,2,FALSE)</f>
        <v>870.55200000000002</v>
      </c>
      <c r="K180" s="63">
        <f ca="1">VLOOKUP($A180,INDIRECT($P$2),COLUMN()-1,FALSE)*VLOOKUP($A180,Usinas!$C:$D,2,FALSE)</f>
        <v>724.10400000000004</v>
      </c>
      <c r="L180" s="63">
        <f ca="1">VLOOKUP($A180,INDIRECT($P$2),COLUMN()-1,FALSE)*VLOOKUP($A180,Usinas!$C:$D,2,FALSE)</f>
        <v>854.28</v>
      </c>
      <c r="M180" s="63">
        <f ca="1">VLOOKUP($A180,INDIRECT($P$2),COLUMN()-1,FALSE)*VLOOKUP($A180,Usinas!$C:$D,2,FALSE)</f>
        <v>1120.056</v>
      </c>
      <c r="N180" s="63">
        <f ca="1">VLOOKUP($A180,INDIRECT($P$2),COLUMN()-1,FALSE)*VLOOKUP($A180,Usinas!$C:$D,2,FALSE)</f>
        <v>833.48800000000006</v>
      </c>
      <c r="O180" s="63">
        <f ca="1">VLOOKUP($A180,INDIRECT($P$2),COLUMN()-1,FALSE)*VLOOKUP($A180,Usinas!$C:$D,2,FALSE)</f>
        <v>696.98400000000004</v>
      </c>
    </row>
    <row r="181" spans="1:15" hidden="1" outlineLevel="2" x14ac:dyDescent="0.25">
      <c r="A181" s="30">
        <v>77</v>
      </c>
      <c r="B181" s="31" t="s">
        <v>173</v>
      </c>
      <c r="D181" s="63">
        <f ca="1">VLOOKUP($A181,INDIRECT($P$2),COLUMN()-1,FALSE)*VLOOKUP($A181,Usinas!$C:$D,2,FALSE)</f>
        <v>822.40914799999996</v>
      </c>
      <c r="E181" s="63">
        <f ca="1">VLOOKUP($A181,INDIRECT($P$2),COLUMN()-1,FALSE)*VLOOKUP($A181,Usinas!$C:$D,2,FALSE)</f>
        <v>873.24992699999996</v>
      </c>
      <c r="F181" s="63">
        <f ca="1">VLOOKUP($A181,INDIRECT($P$2),COLUMN()-1,FALSE)*VLOOKUP($A181,Usinas!$C:$D,2,FALSE)</f>
        <v>776.27865699999995</v>
      </c>
      <c r="G181" s="63">
        <f ca="1">VLOOKUP($A181,INDIRECT($P$2),COLUMN()-1,FALSE)*VLOOKUP($A181,Usinas!$C:$D,2,FALSE)</f>
        <v>671.70669500000008</v>
      </c>
      <c r="H181" s="63">
        <f ca="1">VLOOKUP($A181,INDIRECT($P$2),COLUMN()-1,FALSE)*VLOOKUP($A181,Usinas!$C:$D,2,FALSE)</f>
        <v>833.72989700000005</v>
      </c>
      <c r="I181" s="63">
        <f ca="1">VLOOKUP($A181,INDIRECT($P$2),COLUMN()-1,FALSE)*VLOOKUP($A181,Usinas!$C:$D,2,FALSE)</f>
        <v>1063.347516</v>
      </c>
      <c r="J181" s="63">
        <f ca="1">VLOOKUP($A181,INDIRECT($P$2),COLUMN()-1,FALSE)*VLOOKUP($A181,Usinas!$C:$D,2,FALSE)</f>
        <v>994.53092199999992</v>
      </c>
      <c r="K181" s="63">
        <f ca="1">VLOOKUP($A181,INDIRECT($P$2),COLUMN()-1,FALSE)*VLOOKUP($A181,Usinas!$C:$D,2,FALSE)</f>
        <v>819.500902</v>
      </c>
      <c r="L181" s="63">
        <f ca="1">VLOOKUP($A181,INDIRECT($P$2),COLUMN()-1,FALSE)*VLOOKUP($A181,Usinas!$C:$D,2,FALSE)</f>
        <v>962.75432000000001</v>
      </c>
      <c r="M181" s="63">
        <f ca="1">VLOOKUP($A181,INDIRECT($P$2),COLUMN()-1,FALSE)*VLOOKUP($A181,Usinas!$C:$D,2,FALSE)</f>
        <v>1279.9047909999999</v>
      </c>
      <c r="N181" s="63">
        <f ca="1">VLOOKUP($A181,INDIRECT($P$2),COLUMN()-1,FALSE)*VLOOKUP($A181,Usinas!$C:$D,2,FALSE)</f>
        <v>951.29975599999989</v>
      </c>
      <c r="O181" s="63">
        <f ca="1">VLOOKUP($A181,INDIRECT($P$2),COLUMN()-1,FALSE)*VLOOKUP($A181,Usinas!$C:$D,2,FALSE)</f>
        <v>782.39846299999999</v>
      </c>
    </row>
    <row r="182" spans="1:15" hidden="1" outlineLevel="2" x14ac:dyDescent="0.25">
      <c r="A182" s="30">
        <v>78</v>
      </c>
      <c r="B182" s="31" t="s">
        <v>174</v>
      </c>
      <c r="D182" s="63">
        <f ca="1">VLOOKUP($A182,INDIRECT($P$2),COLUMN()-1,FALSE)*VLOOKUP($A182,Usinas!$C:$D,2,FALSE)</f>
        <v>551.64878299999998</v>
      </c>
      <c r="E182" s="63">
        <f ca="1">VLOOKUP($A182,INDIRECT($P$2),COLUMN()-1,FALSE)*VLOOKUP($A182,Usinas!$C:$D,2,FALSE)</f>
        <v>585.935385</v>
      </c>
      <c r="F182" s="63">
        <f ca="1">VLOOKUP($A182,INDIRECT($P$2),COLUMN()-1,FALSE)*VLOOKUP($A182,Usinas!$C:$D,2,FALSE)</f>
        <v>522.143685</v>
      </c>
      <c r="G182" s="63">
        <f ca="1">VLOOKUP($A182,INDIRECT($P$2),COLUMN()-1,FALSE)*VLOOKUP($A182,Usinas!$C:$D,2,FALSE)</f>
        <v>453.06474500000002</v>
      </c>
      <c r="H182" s="63">
        <f ca="1">VLOOKUP($A182,INDIRECT($P$2),COLUMN()-1,FALSE)*VLOOKUP($A182,Usinas!$C:$D,2,FALSE)</f>
        <v>563.97035100000005</v>
      </c>
      <c r="I182" s="63">
        <f ca="1">VLOOKUP($A182,INDIRECT($P$2),COLUMN()-1,FALSE)*VLOOKUP($A182,Usinas!$C:$D,2,FALSE)</f>
        <v>718.86349499999994</v>
      </c>
      <c r="J182" s="63">
        <f ca="1">VLOOKUP($A182,INDIRECT($P$2),COLUMN()-1,FALSE)*VLOOKUP($A182,Usinas!$C:$D,2,FALSE)</f>
        <v>670.96225000000004</v>
      </c>
      <c r="K182" s="63">
        <f ca="1">VLOOKUP($A182,INDIRECT($P$2),COLUMN()-1,FALSE)*VLOOKUP($A182,Usinas!$C:$D,2,FALSE)</f>
        <v>552.12003700000002</v>
      </c>
      <c r="L182" s="63">
        <f ca="1">VLOOKUP($A182,INDIRECT($P$2),COLUMN()-1,FALSE)*VLOOKUP($A182,Usinas!$C:$D,2,FALSE)</f>
        <v>645.123738</v>
      </c>
      <c r="M182" s="63">
        <f ca="1">VLOOKUP($A182,INDIRECT($P$2),COLUMN()-1,FALSE)*VLOOKUP($A182,Usinas!$C:$D,2,FALSE)</f>
        <v>867.19356500000004</v>
      </c>
      <c r="N182" s="63">
        <f ca="1">VLOOKUP($A182,INDIRECT($P$2),COLUMN()-1,FALSE)*VLOOKUP($A182,Usinas!$C:$D,2,FALSE)</f>
        <v>646.23865599999999</v>
      </c>
      <c r="O182" s="63">
        <f ca="1">VLOOKUP($A182,INDIRECT($P$2),COLUMN()-1,FALSE)*VLOOKUP($A182,Usinas!$C:$D,2,FALSE)</f>
        <v>527.99413100000004</v>
      </c>
    </row>
    <row r="183" spans="1:15" hidden="1" outlineLevel="2" x14ac:dyDescent="0.25">
      <c r="A183" s="30">
        <v>222</v>
      </c>
      <c r="B183" s="31" t="s">
        <v>175</v>
      </c>
      <c r="D183" s="63">
        <f ca="1">VLOOKUP($A183,INDIRECT($P$2),COLUMN()-1,FALSE)*VLOOKUP($A183,Usinas!$C:$D,2,FALSE)</f>
        <v>666.80257199999994</v>
      </c>
      <c r="E183" s="63">
        <f ca="1">VLOOKUP($A183,INDIRECT($P$2),COLUMN()-1,FALSE)*VLOOKUP($A183,Usinas!$C:$D,2,FALSE)</f>
        <v>705.77871200000004</v>
      </c>
      <c r="F183" s="63">
        <f ca="1">VLOOKUP($A183,INDIRECT($P$2),COLUMN()-1,FALSE)*VLOOKUP($A183,Usinas!$C:$D,2,FALSE)</f>
        <v>628.89526799999999</v>
      </c>
      <c r="G183" s="63">
        <f ca="1">VLOOKUP($A183,INDIRECT($P$2),COLUMN()-1,FALSE)*VLOOKUP($A183,Usinas!$C:$D,2,FALSE)</f>
        <v>569.00127999999995</v>
      </c>
      <c r="H183" s="63">
        <f ca="1">VLOOKUP($A183,INDIRECT($P$2),COLUMN()-1,FALSE)*VLOOKUP($A183,Usinas!$C:$D,2,FALSE)</f>
        <v>731.60425199999997</v>
      </c>
      <c r="I183" s="63">
        <f ca="1">VLOOKUP($A183,INDIRECT($P$2),COLUMN()-1,FALSE)*VLOOKUP($A183,Usinas!$C:$D,2,FALSE)</f>
        <v>928.17494399999998</v>
      </c>
      <c r="J183" s="63">
        <f ca="1">VLOOKUP($A183,INDIRECT($P$2),COLUMN()-1,FALSE)*VLOOKUP($A183,Usinas!$C:$D,2,FALSE)</f>
        <v>840.21701599999994</v>
      </c>
      <c r="K183" s="63">
        <f ca="1">VLOOKUP($A183,INDIRECT($P$2),COLUMN()-1,FALSE)*VLOOKUP($A183,Usinas!$C:$D,2,FALSE)</f>
        <v>691.67119600000001</v>
      </c>
      <c r="L183" s="63">
        <f ca="1">VLOOKUP($A183,INDIRECT($P$2),COLUMN()-1,FALSE)*VLOOKUP($A183,Usinas!$C:$D,2,FALSE)</f>
        <v>796.28841599999998</v>
      </c>
      <c r="M183" s="63">
        <f ca="1">VLOOKUP($A183,INDIRECT($P$2),COLUMN()-1,FALSE)*VLOOKUP($A183,Usinas!$C:$D,2,FALSE)</f>
        <v>1091.958672</v>
      </c>
      <c r="N183" s="63">
        <f ca="1">VLOOKUP($A183,INDIRECT($P$2),COLUMN()-1,FALSE)*VLOOKUP($A183,Usinas!$C:$D,2,FALSE)</f>
        <v>815.9527599999999</v>
      </c>
      <c r="O183" s="63">
        <f ca="1">VLOOKUP($A183,INDIRECT($P$2),COLUMN()-1,FALSE)*VLOOKUP($A183,Usinas!$C:$D,2,FALSE)</f>
        <v>655.34196399999996</v>
      </c>
    </row>
    <row r="184" spans="1:15" hidden="1" outlineLevel="2" x14ac:dyDescent="0.25">
      <c r="A184" s="30">
        <v>81</v>
      </c>
      <c r="B184" s="31" t="s">
        <v>320</v>
      </c>
      <c r="D184" s="63">
        <f ca="1">VLOOKUP($A184,INDIRECT($P$2),COLUMN()-1,FALSE)*VLOOKUP($A184,Usinas!$C:$D,2,FALSE)</f>
        <v>187.70000400000004</v>
      </c>
      <c r="E184" s="63">
        <f ca="1">VLOOKUP($A184,INDIRECT($P$2),COLUMN()-1,FALSE)*VLOOKUP($A184,Usinas!$C:$D,2,FALSE)</f>
        <v>198.73269000000002</v>
      </c>
      <c r="F184" s="63">
        <f ca="1">VLOOKUP($A184,INDIRECT($P$2),COLUMN()-1,FALSE)*VLOOKUP($A184,Usinas!$C:$D,2,FALSE)</f>
        <v>177.02598600000002</v>
      </c>
      <c r="G184" s="63">
        <f ca="1">VLOOKUP($A184,INDIRECT($P$2),COLUMN()-1,FALSE)*VLOOKUP($A184,Usinas!$C:$D,2,FALSE)</f>
        <v>160.26481800000002</v>
      </c>
      <c r="H184" s="63">
        <f ca="1">VLOOKUP($A184,INDIRECT($P$2),COLUMN()-1,FALSE)*VLOOKUP($A184,Usinas!$C:$D,2,FALSE)</f>
        <v>206.12037600000002</v>
      </c>
      <c r="I184" s="63">
        <f ca="1">VLOOKUP($A184,INDIRECT($P$2),COLUMN()-1,FALSE)*VLOOKUP($A184,Usinas!$C:$D,2,FALSE)</f>
        <v>261.38295000000005</v>
      </c>
      <c r="J184" s="63">
        <f ca="1">VLOOKUP($A184,INDIRECT($P$2),COLUMN()-1,FALSE)*VLOOKUP($A184,Usinas!$C:$D,2,FALSE)</f>
        <v>236.49926400000001</v>
      </c>
      <c r="K184" s="63">
        <f ca="1">VLOOKUP($A184,INDIRECT($P$2),COLUMN()-1,FALSE)*VLOOKUP($A184,Usinas!$C:$D,2,FALSE)</f>
        <v>194.691114</v>
      </c>
      <c r="L184" s="63">
        <f ca="1">VLOOKUP($A184,INDIRECT($P$2),COLUMN()-1,FALSE)*VLOOKUP($A184,Usinas!$C:$D,2,FALSE)</f>
        <v>224.12084400000003</v>
      </c>
      <c r="M184" s="63">
        <f ca="1">VLOOKUP($A184,INDIRECT($P$2),COLUMN()-1,FALSE)*VLOOKUP($A184,Usinas!$C:$D,2,FALSE)</f>
        <v>307.65695400000004</v>
      </c>
      <c r="N184" s="63">
        <f ca="1">VLOOKUP($A184,INDIRECT($P$2),COLUMN()-1,FALSE)*VLOOKUP($A184,Usinas!$C:$D,2,FALSE)</f>
        <v>229.85515800000002</v>
      </c>
      <c r="O184" s="63">
        <f ca="1">VLOOKUP($A184,INDIRECT($P$2),COLUMN()-1,FALSE)*VLOOKUP($A184,Usinas!$C:$D,2,FALSE)</f>
        <v>184.345146</v>
      </c>
    </row>
    <row r="185" spans="1:15" hidden="1" outlineLevel="1" collapsed="1" x14ac:dyDescent="0.25">
      <c r="A185" s="32"/>
      <c r="B185" s="33" t="s">
        <v>56</v>
      </c>
      <c r="D185" s="69">
        <f t="shared" ref="D185:O185" ca="1" si="27">SUM(D177:D184)</f>
        <v>3801.0898710000001</v>
      </c>
      <c r="E185" s="46">
        <f t="shared" ca="1" si="27"/>
        <v>4038.8153910000001</v>
      </c>
      <c r="F185" s="46">
        <f t="shared" ca="1" si="27"/>
        <v>3610.5444590000002</v>
      </c>
      <c r="G185" s="46">
        <f t="shared" ca="1" si="27"/>
        <v>3097.5832180000002</v>
      </c>
      <c r="H185" s="46">
        <f t="shared" ca="1" si="27"/>
        <v>3864.0911230000002</v>
      </c>
      <c r="I185" s="70">
        <f t="shared" ca="1" si="27"/>
        <v>4908.6722920000002</v>
      </c>
      <c r="J185" s="69">
        <f t="shared" ca="1" si="27"/>
        <v>4585.6458240000002</v>
      </c>
      <c r="K185" s="46">
        <f t="shared" ca="1" si="27"/>
        <v>3795.4414299999999</v>
      </c>
      <c r="L185" s="46">
        <f t="shared" ca="1" si="27"/>
        <v>4440.8434240000006</v>
      </c>
      <c r="M185" s="46">
        <f t="shared" ca="1" si="27"/>
        <v>5913.0230700000002</v>
      </c>
      <c r="N185" s="46">
        <f t="shared" ca="1" si="27"/>
        <v>4405.8868560000001</v>
      </c>
      <c r="O185" s="70">
        <f t="shared" ca="1" si="27"/>
        <v>3636.9241640000005</v>
      </c>
    </row>
    <row r="186" spans="1:15" hidden="1" outlineLevel="1" x14ac:dyDescent="0.25">
      <c r="A186" s="34"/>
      <c r="B186" s="35" t="s">
        <v>0</v>
      </c>
      <c r="D186" s="71"/>
      <c r="E186" s="72"/>
      <c r="F186" s="72"/>
      <c r="G186" s="72"/>
      <c r="H186" s="72"/>
      <c r="I186" s="73"/>
      <c r="J186" s="71"/>
      <c r="K186" s="72"/>
      <c r="L186" s="72"/>
      <c r="M186" s="72"/>
      <c r="N186" s="72"/>
      <c r="O186" s="73"/>
    </row>
    <row r="187" spans="1:15" hidden="1" outlineLevel="1" x14ac:dyDescent="0.25">
      <c r="A187" s="2"/>
      <c r="B187" s="3"/>
      <c r="D187" s="51"/>
      <c r="E187" s="52"/>
      <c r="F187" s="52"/>
      <c r="G187" s="52"/>
      <c r="H187" s="52"/>
      <c r="I187" s="52"/>
      <c r="J187" s="51"/>
      <c r="K187" s="52"/>
      <c r="L187" s="52"/>
      <c r="M187" s="52"/>
      <c r="N187" s="52"/>
      <c r="O187" s="52"/>
    </row>
    <row r="188" spans="1:15" hidden="1" outlineLevel="1" x14ac:dyDescent="0.25">
      <c r="A188" s="36"/>
      <c r="B188" s="37"/>
      <c r="D188" s="542" t="s">
        <v>176</v>
      </c>
      <c r="E188" s="543" t="s">
        <v>58</v>
      </c>
      <c r="F188" s="543" t="s">
        <v>177</v>
      </c>
      <c r="G188" s="543"/>
      <c r="H188" s="543"/>
      <c r="I188" s="544"/>
      <c r="J188" s="542" t="s">
        <v>176</v>
      </c>
      <c r="K188" s="543" t="s">
        <v>58</v>
      </c>
      <c r="L188" s="543" t="s">
        <v>177</v>
      </c>
      <c r="M188" s="543"/>
      <c r="N188" s="543"/>
      <c r="O188" s="544"/>
    </row>
    <row r="189" spans="1:15" hidden="1" outlineLevel="2" x14ac:dyDescent="0.25">
      <c r="A189" s="30">
        <v>110</v>
      </c>
      <c r="B189" s="31" t="s">
        <v>178</v>
      </c>
      <c r="D189" s="63">
        <f ca="1">VLOOKUP($A189,INDIRECT($P$2),COLUMN()-1,FALSE)*VLOOKUP($A189,Usinas!$C:$D,2,FALSE)</f>
        <v>0</v>
      </c>
      <c r="E189" s="63">
        <f ca="1">VLOOKUP($A189,INDIRECT($P$2),COLUMN()-1,FALSE)*VLOOKUP($A189,Usinas!$C:$D,2,FALSE)</f>
        <v>0</v>
      </c>
      <c r="F189" s="63">
        <f ca="1">VLOOKUP($A189,INDIRECT($P$2),COLUMN()-1,FALSE)*VLOOKUP($A189,Usinas!$C:$D,2,FALSE)</f>
        <v>0</v>
      </c>
      <c r="G189" s="63">
        <f ca="1">VLOOKUP($A189,INDIRECT($P$2),COLUMN()-1,FALSE)*VLOOKUP($A189,Usinas!$C:$D,2,FALSE)</f>
        <v>0</v>
      </c>
      <c r="H189" s="63">
        <f ca="1">VLOOKUP($A189,INDIRECT($P$2),COLUMN()-1,FALSE)*VLOOKUP($A189,Usinas!$C:$D,2,FALSE)</f>
        <v>0</v>
      </c>
      <c r="I189" s="63">
        <f ca="1">VLOOKUP($A189,INDIRECT($P$2),COLUMN()-1,FALSE)*VLOOKUP($A189,Usinas!$C:$D,2,FALSE)</f>
        <v>0</v>
      </c>
      <c r="J189" s="63">
        <f ca="1">VLOOKUP($A189,INDIRECT($P$2),COLUMN()-1,FALSE)*VLOOKUP($A189,Usinas!$C:$D,2,FALSE)</f>
        <v>0</v>
      </c>
      <c r="K189" s="63">
        <f ca="1">VLOOKUP($A189,INDIRECT($P$2),COLUMN()-1,FALSE)*VLOOKUP($A189,Usinas!$C:$D,2,FALSE)</f>
        <v>0</v>
      </c>
      <c r="L189" s="63">
        <f ca="1">VLOOKUP($A189,INDIRECT($P$2),COLUMN()-1,FALSE)*VLOOKUP($A189,Usinas!$C:$D,2,FALSE)</f>
        <v>0</v>
      </c>
      <c r="M189" s="63">
        <f ca="1">VLOOKUP($A189,INDIRECT($P$2),COLUMN()-1,FALSE)*VLOOKUP($A189,Usinas!$C:$D,2,FALSE)</f>
        <v>0</v>
      </c>
      <c r="N189" s="63">
        <f ca="1">VLOOKUP($A189,INDIRECT($P$2),COLUMN()-1,FALSE)*VLOOKUP($A189,Usinas!$C:$D,2,FALSE)</f>
        <v>0</v>
      </c>
      <c r="O189" s="63">
        <f ca="1">VLOOKUP($A189,INDIRECT($P$2),COLUMN()-1,FALSE)*VLOOKUP($A189,Usinas!$C:$D,2,FALSE)</f>
        <v>0</v>
      </c>
    </row>
    <row r="190" spans="1:15" hidden="1" outlineLevel="2" x14ac:dyDescent="0.25">
      <c r="A190" s="30">
        <v>111</v>
      </c>
      <c r="B190" s="31" t="s">
        <v>34</v>
      </c>
      <c r="D190" s="63">
        <f ca="1">VLOOKUP($A190,INDIRECT($P$2),COLUMN()-1,FALSE)*VLOOKUP($A190,Usinas!$C:$D,2,FALSE)</f>
        <v>51.212938000000008</v>
      </c>
      <c r="E190" s="63">
        <f ca="1">VLOOKUP($A190,INDIRECT($P$2),COLUMN()-1,FALSE)*VLOOKUP($A190,Usinas!$C:$D,2,FALSE)</f>
        <v>45.483746000000004</v>
      </c>
      <c r="F190" s="63">
        <f ca="1">VLOOKUP($A190,INDIRECT($P$2),COLUMN()-1,FALSE)*VLOOKUP($A190,Usinas!$C:$D,2,FALSE)</f>
        <v>39.41581</v>
      </c>
      <c r="G190" s="63">
        <f ca="1">VLOOKUP($A190,INDIRECT($P$2),COLUMN()-1,FALSE)*VLOOKUP($A190,Usinas!$C:$D,2,FALSE)</f>
        <v>52.313856000000008</v>
      </c>
      <c r="H190" s="63">
        <f ca="1">VLOOKUP($A190,INDIRECT($P$2),COLUMN()-1,FALSE)*VLOOKUP($A190,Usinas!$C:$D,2,FALSE)</f>
        <v>74.166526000000005</v>
      </c>
      <c r="I190" s="63">
        <f ca="1">VLOOKUP($A190,INDIRECT($P$2),COLUMN()-1,FALSE)*VLOOKUP($A190,Usinas!$C:$D,2,FALSE)</f>
        <v>91.803306000000006</v>
      </c>
      <c r="J190" s="63">
        <f ca="1">VLOOKUP($A190,INDIRECT($P$2),COLUMN()-1,FALSE)*VLOOKUP($A190,Usinas!$C:$D,2,FALSE)</f>
        <v>101.89198600000002</v>
      </c>
      <c r="K190" s="63">
        <f ca="1">VLOOKUP($A190,INDIRECT($P$2),COLUMN()-1,FALSE)*VLOOKUP($A190,Usinas!$C:$D,2,FALSE)</f>
        <v>98.644462000000019</v>
      </c>
      <c r="L190" s="63">
        <f ca="1">VLOOKUP($A190,INDIRECT($P$2),COLUMN()-1,FALSE)*VLOOKUP($A190,Usinas!$C:$D,2,FALSE)</f>
        <v>111.70819800000001</v>
      </c>
      <c r="M190" s="63">
        <f ca="1">VLOOKUP($A190,INDIRECT($P$2),COLUMN()-1,FALSE)*VLOOKUP($A190,Usinas!$C:$D,2,FALSE)</f>
        <v>113.81798400000001</v>
      </c>
      <c r="N190" s="63">
        <f ca="1">VLOOKUP($A190,INDIRECT($P$2),COLUMN()-1,FALSE)*VLOOKUP($A190,Usinas!$C:$D,2,FALSE)</f>
        <v>81.71462600000001</v>
      </c>
      <c r="O190" s="63">
        <f ca="1">VLOOKUP($A190,INDIRECT($P$2),COLUMN()-1,FALSE)*VLOOKUP($A190,Usinas!$C:$D,2,FALSE)</f>
        <v>63.558684000000007</v>
      </c>
    </row>
    <row r="191" spans="1:15" hidden="1" outlineLevel="2" x14ac:dyDescent="0.25">
      <c r="A191" s="30">
        <v>112</v>
      </c>
      <c r="B191" s="31" t="s">
        <v>179</v>
      </c>
      <c r="D191" s="63">
        <f ca="1">VLOOKUP($A191,INDIRECT($P$2),COLUMN()-1,FALSE)*VLOOKUP($A191,Usinas!$C:$D,2,FALSE)</f>
        <v>111.767207</v>
      </c>
      <c r="E191" s="63">
        <f ca="1">VLOOKUP($A191,INDIRECT($P$2),COLUMN()-1,FALSE)*VLOOKUP($A191,Usinas!$C:$D,2,FALSE)</f>
        <v>99.021754000000016</v>
      </c>
      <c r="F191" s="63">
        <f ca="1">VLOOKUP($A191,INDIRECT($P$2),COLUMN()-1,FALSE)*VLOOKUP($A191,Usinas!$C:$D,2,FALSE)</f>
        <v>85.950310000000002</v>
      </c>
      <c r="G191" s="63">
        <f ca="1">VLOOKUP($A191,INDIRECT($P$2),COLUMN()-1,FALSE)*VLOOKUP($A191,Usinas!$C:$D,2,FALSE)</f>
        <v>114.009389</v>
      </c>
      <c r="H191" s="63">
        <f ca="1">VLOOKUP($A191,INDIRECT($P$2),COLUMN()-1,FALSE)*VLOOKUP($A191,Usinas!$C:$D,2,FALSE)</f>
        <v>161.58817300000001</v>
      </c>
      <c r="I191" s="63">
        <f ca="1">VLOOKUP($A191,INDIRECT($P$2),COLUMN()-1,FALSE)*VLOOKUP($A191,Usinas!$C:$D,2,FALSE)</f>
        <v>199.94379700000002</v>
      </c>
      <c r="J191" s="63">
        <f ca="1">VLOOKUP($A191,INDIRECT($P$2),COLUMN()-1,FALSE)*VLOOKUP($A191,Usinas!$C:$D,2,FALSE)</f>
        <v>221.936263</v>
      </c>
      <c r="K191" s="63">
        <f ca="1">VLOOKUP($A191,INDIRECT($P$2),COLUMN()-1,FALSE)*VLOOKUP($A191,Usinas!$C:$D,2,FALSE)</f>
        <v>214.669049</v>
      </c>
      <c r="L191" s="63">
        <f ca="1">VLOOKUP($A191,INDIRECT($P$2),COLUMN()-1,FALSE)*VLOOKUP($A191,Usinas!$C:$D,2,FALSE)</f>
        <v>243.18928600000001</v>
      </c>
      <c r="M191" s="63">
        <f ca="1">VLOOKUP($A191,INDIRECT($P$2),COLUMN()-1,FALSE)*VLOOKUP($A191,Usinas!$C:$D,2,FALSE)</f>
        <v>247.79291499999999</v>
      </c>
      <c r="N191" s="63">
        <f ca="1">VLOOKUP($A191,INDIRECT($P$2),COLUMN()-1,FALSE)*VLOOKUP($A191,Usinas!$C:$D,2,FALSE)</f>
        <v>177.832066</v>
      </c>
      <c r="O191" s="63">
        <f ca="1">VLOOKUP($A191,INDIRECT($P$2),COLUMN()-1,FALSE)*VLOOKUP($A191,Usinas!$C:$D,2,FALSE)</f>
        <v>138.35535099999998</v>
      </c>
    </row>
    <row r="192" spans="1:15" hidden="1" outlineLevel="2" x14ac:dyDescent="0.25">
      <c r="A192" s="30">
        <v>113</v>
      </c>
      <c r="B192" s="31" t="s">
        <v>180</v>
      </c>
      <c r="D192" s="63">
        <f ca="1">VLOOKUP($A192,INDIRECT($P$2),COLUMN()-1,FALSE)*VLOOKUP($A192,Usinas!$C:$D,2,FALSE)</f>
        <v>131.38672199999999</v>
      </c>
      <c r="E192" s="63">
        <f ca="1">VLOOKUP($A192,INDIRECT($P$2),COLUMN()-1,FALSE)*VLOOKUP($A192,Usinas!$C:$D,2,FALSE)</f>
        <v>116.64131399999999</v>
      </c>
      <c r="F192" s="63">
        <f ca="1">VLOOKUP($A192,INDIRECT($P$2),COLUMN()-1,FALSE)*VLOOKUP($A192,Usinas!$C:$D,2,FALSE)</f>
        <v>102.47756399999999</v>
      </c>
      <c r="G192" s="63">
        <f ca="1">VLOOKUP($A192,INDIRECT($P$2),COLUMN()-1,FALSE)*VLOOKUP($A192,Usinas!$C:$D,2,FALSE)</f>
        <v>137.837838</v>
      </c>
      <c r="H192" s="63">
        <f ca="1">VLOOKUP($A192,INDIRECT($P$2),COLUMN()-1,FALSE)*VLOOKUP($A192,Usinas!$C:$D,2,FALSE)</f>
        <v>194.88564600000001</v>
      </c>
      <c r="I192" s="63">
        <f ca="1">VLOOKUP($A192,INDIRECT($P$2),COLUMN()-1,FALSE)*VLOOKUP($A192,Usinas!$C:$D,2,FALSE)</f>
        <v>240.61756199999996</v>
      </c>
      <c r="J192" s="63">
        <f ca="1">VLOOKUP($A192,INDIRECT($P$2),COLUMN()-1,FALSE)*VLOOKUP($A192,Usinas!$C:$D,2,FALSE)</f>
        <v>269.81377199999997</v>
      </c>
      <c r="K192" s="63">
        <f ca="1">VLOOKUP($A192,INDIRECT($P$2),COLUMN()-1,FALSE)*VLOOKUP($A192,Usinas!$C:$D,2,FALSE)</f>
        <v>256.38275999999996</v>
      </c>
      <c r="L192" s="63">
        <f ca="1">VLOOKUP($A192,INDIRECT($P$2),COLUMN()-1,FALSE)*VLOOKUP($A192,Usinas!$C:$D,2,FALSE)</f>
        <v>293.571102</v>
      </c>
      <c r="M192" s="63">
        <f ca="1">VLOOKUP($A192,INDIRECT($P$2),COLUMN()-1,FALSE)*VLOOKUP($A192,Usinas!$C:$D,2,FALSE)</f>
        <v>298.63983599999995</v>
      </c>
      <c r="N192" s="63">
        <f ca="1">VLOOKUP($A192,INDIRECT($P$2),COLUMN()-1,FALSE)*VLOOKUP($A192,Usinas!$C:$D,2,FALSE)</f>
        <v>217.02642</v>
      </c>
      <c r="O192" s="63">
        <f ca="1">VLOOKUP($A192,INDIRECT($P$2),COLUMN()-1,FALSE)*VLOOKUP($A192,Usinas!$C:$D,2,FALSE)</f>
        <v>163.34014199999999</v>
      </c>
    </row>
    <row r="193" spans="1:15" hidden="1" outlineLevel="2" x14ac:dyDescent="0.25">
      <c r="A193" s="30">
        <v>114</v>
      </c>
      <c r="B193" s="31" t="s">
        <v>181</v>
      </c>
      <c r="D193" s="63">
        <f ca="1">VLOOKUP($A193,INDIRECT($P$2),COLUMN()-1,FALSE)*VLOOKUP($A193,Usinas!$C:$D,2,FALSE)</f>
        <v>71.016316000000003</v>
      </c>
      <c r="E193" s="63">
        <f ca="1">VLOOKUP($A193,INDIRECT($P$2),COLUMN()-1,FALSE)*VLOOKUP($A193,Usinas!$C:$D,2,FALSE)</f>
        <v>63.878104</v>
      </c>
      <c r="F193" s="63">
        <f ca="1">VLOOKUP($A193,INDIRECT($P$2),COLUMN()-1,FALSE)*VLOOKUP($A193,Usinas!$C:$D,2,FALSE)</f>
        <v>56.582160000000002</v>
      </c>
      <c r="G193" s="63">
        <f ca="1">VLOOKUP($A193,INDIRECT($P$2),COLUMN()-1,FALSE)*VLOOKUP($A193,Usinas!$C:$D,2,FALSE)</f>
        <v>77.667908000000011</v>
      </c>
      <c r="H193" s="63">
        <f ca="1">VLOOKUP($A193,INDIRECT($P$2),COLUMN()-1,FALSE)*VLOOKUP($A193,Usinas!$C:$D,2,FALSE)</f>
        <v>105.92878399999999</v>
      </c>
      <c r="I193" s="63">
        <f ca="1">VLOOKUP($A193,INDIRECT($P$2),COLUMN()-1,FALSE)*VLOOKUP($A193,Usinas!$C:$D,2,FALSE)</f>
        <v>135.115916</v>
      </c>
      <c r="J193" s="63">
        <f ca="1">VLOOKUP($A193,INDIRECT($P$2),COLUMN()-1,FALSE)*VLOOKUP($A193,Usinas!$C:$D,2,FALSE)</f>
        <v>150.42263200000002</v>
      </c>
      <c r="K193" s="63">
        <f ca="1">VLOOKUP($A193,INDIRECT($P$2),COLUMN()-1,FALSE)*VLOOKUP($A193,Usinas!$C:$D,2,FALSE)</f>
        <v>138.663208</v>
      </c>
      <c r="L193" s="63">
        <f ca="1">VLOOKUP($A193,INDIRECT($P$2),COLUMN()-1,FALSE)*VLOOKUP($A193,Usinas!$C:$D,2,FALSE)</f>
        <v>158.39648800000001</v>
      </c>
      <c r="M193" s="63">
        <f ca="1">VLOOKUP($A193,INDIRECT($P$2),COLUMN()-1,FALSE)*VLOOKUP($A193,Usinas!$C:$D,2,FALSE)</f>
        <v>160.574532</v>
      </c>
      <c r="N193" s="63">
        <f ca="1">VLOOKUP($A193,INDIRECT($P$2),COLUMN()-1,FALSE)*VLOOKUP($A193,Usinas!$C:$D,2,FALSE)</f>
        <v>115.21148000000001</v>
      </c>
      <c r="O193" s="63">
        <f ca="1">VLOOKUP($A193,INDIRECT($P$2),COLUMN()-1,FALSE)*VLOOKUP($A193,Usinas!$C:$D,2,FALSE)</f>
        <v>87.464072000000002</v>
      </c>
    </row>
    <row r="194" spans="1:15" hidden="1" outlineLevel="2" x14ac:dyDescent="0.25">
      <c r="A194" s="30">
        <v>97</v>
      </c>
      <c r="B194" s="31" t="s">
        <v>182</v>
      </c>
      <c r="D194" s="63">
        <f ca="1">VLOOKUP($A194,INDIRECT($P$2),COLUMN()-1,FALSE)*VLOOKUP($A194,Usinas!$C:$D,2,FALSE)</f>
        <v>57.551873000000008</v>
      </c>
      <c r="E194" s="63">
        <f ca="1">VLOOKUP($A194,INDIRECT($P$2),COLUMN()-1,FALSE)*VLOOKUP($A194,Usinas!$C:$D,2,FALSE)</f>
        <v>70.171997000000005</v>
      </c>
      <c r="F194" s="63">
        <f ca="1">VLOOKUP($A194,INDIRECT($P$2),COLUMN()-1,FALSE)*VLOOKUP($A194,Usinas!$C:$D,2,FALSE)</f>
        <v>54.595138000000006</v>
      </c>
      <c r="G194" s="63">
        <f ca="1">VLOOKUP($A194,INDIRECT($P$2),COLUMN()-1,FALSE)*VLOOKUP($A194,Usinas!$C:$D,2,FALSE)</f>
        <v>61.17785700000001</v>
      </c>
      <c r="H194" s="63">
        <f ca="1">VLOOKUP($A194,INDIRECT($P$2),COLUMN()-1,FALSE)*VLOOKUP($A194,Usinas!$C:$D,2,FALSE)</f>
        <v>87.335223999999997</v>
      </c>
      <c r="I194" s="63">
        <f ca="1">VLOOKUP($A194,INDIRECT($P$2),COLUMN()-1,FALSE)*VLOOKUP($A194,Usinas!$C:$D,2,FALSE)</f>
        <v>117.20355900000001</v>
      </c>
      <c r="J194" s="63">
        <f ca="1">VLOOKUP($A194,INDIRECT($P$2),COLUMN()-1,FALSE)*VLOOKUP($A194,Usinas!$C:$D,2,FALSE)</f>
        <v>147.12500900000001</v>
      </c>
      <c r="K194" s="63">
        <f ca="1">VLOOKUP($A194,INDIRECT($P$2),COLUMN()-1,FALSE)*VLOOKUP($A194,Usinas!$C:$D,2,FALSE)</f>
        <v>142.52525</v>
      </c>
      <c r="L194" s="63">
        <f ca="1">VLOOKUP($A194,INDIRECT($P$2),COLUMN()-1,FALSE)*VLOOKUP($A194,Usinas!$C:$D,2,FALSE)</f>
        <v>161.267763</v>
      </c>
      <c r="M194" s="63">
        <f ca="1">VLOOKUP($A194,INDIRECT($P$2),COLUMN()-1,FALSE)*VLOOKUP($A194,Usinas!$C:$D,2,FALSE)</f>
        <v>140.42543700000002</v>
      </c>
      <c r="N194" s="63">
        <f ca="1">VLOOKUP($A194,INDIRECT($P$2),COLUMN()-1,FALSE)*VLOOKUP($A194,Usinas!$C:$D,2,FALSE)</f>
        <v>80.164698999999999</v>
      </c>
      <c r="O194" s="63">
        <f ca="1">VLOOKUP($A194,INDIRECT($P$2),COLUMN()-1,FALSE)*VLOOKUP($A194,Usinas!$C:$D,2,FALSE)</f>
        <v>62.824421999999998</v>
      </c>
    </row>
    <row r="195" spans="1:15" hidden="1" outlineLevel="2" x14ac:dyDescent="0.25">
      <c r="A195" s="30">
        <v>98</v>
      </c>
      <c r="B195" s="31" t="s">
        <v>183</v>
      </c>
      <c r="D195" s="63">
        <f ca="1">VLOOKUP($A195,INDIRECT($P$2),COLUMN()-1,FALSE)*VLOOKUP($A195,Usinas!$C:$D,2,FALSE)</f>
        <v>73.743331999999995</v>
      </c>
      <c r="E195" s="63">
        <f ca="1">VLOOKUP($A195,INDIRECT($P$2),COLUMN()-1,FALSE)*VLOOKUP($A195,Usinas!$C:$D,2,FALSE)</f>
        <v>90.546095999999991</v>
      </c>
      <c r="F195" s="63">
        <f ca="1">VLOOKUP($A195,INDIRECT($P$2),COLUMN()-1,FALSE)*VLOOKUP($A195,Usinas!$C:$D,2,FALSE)</f>
        <v>70.304484000000002</v>
      </c>
      <c r="G195" s="63">
        <f ca="1">VLOOKUP($A195,INDIRECT($P$2),COLUMN()-1,FALSE)*VLOOKUP($A195,Usinas!$C:$D,2,FALSE)</f>
        <v>76.007751999999996</v>
      </c>
      <c r="H195" s="63">
        <f ca="1">VLOOKUP($A195,INDIRECT($P$2),COLUMN()-1,FALSE)*VLOOKUP($A195,Usinas!$C:$D,2,FALSE)</f>
        <v>102.41319199999998</v>
      </c>
      <c r="I195" s="63">
        <f ca="1">VLOOKUP($A195,INDIRECT($P$2),COLUMN()-1,FALSE)*VLOOKUP($A195,Usinas!$C:$D,2,FALSE)</f>
        <v>141.69896</v>
      </c>
      <c r="J195" s="63">
        <f ca="1">VLOOKUP($A195,INDIRECT($P$2),COLUMN()-1,FALSE)*VLOOKUP($A195,Usinas!$C:$D,2,FALSE)</f>
        <v>176.45588799999999</v>
      </c>
      <c r="K195" s="63">
        <f ca="1">VLOOKUP($A195,INDIRECT($P$2),COLUMN()-1,FALSE)*VLOOKUP($A195,Usinas!$C:$D,2,FALSE)</f>
        <v>170.78332399999999</v>
      </c>
      <c r="L195" s="63">
        <f ca="1">VLOOKUP($A195,INDIRECT($P$2),COLUMN()-1,FALSE)*VLOOKUP($A195,Usinas!$C:$D,2,FALSE)</f>
        <v>189.72769199999999</v>
      </c>
      <c r="M195" s="63">
        <f ca="1">VLOOKUP($A195,INDIRECT($P$2),COLUMN()-1,FALSE)*VLOOKUP($A195,Usinas!$C:$D,2,FALSE)</f>
        <v>163.96703600000001</v>
      </c>
      <c r="N195" s="63">
        <f ca="1">VLOOKUP($A195,INDIRECT($P$2),COLUMN()-1,FALSE)*VLOOKUP($A195,Usinas!$C:$D,2,FALSE)</f>
        <v>95.573875999999998</v>
      </c>
      <c r="O195" s="63">
        <f ca="1">VLOOKUP($A195,INDIRECT($P$2),COLUMN()-1,FALSE)*VLOOKUP($A195,Usinas!$C:$D,2,FALSE)</f>
        <v>73.981287999999992</v>
      </c>
    </row>
    <row r="196" spans="1:15" hidden="1" outlineLevel="2" x14ac:dyDescent="0.25">
      <c r="A196" s="30">
        <v>284</v>
      </c>
      <c r="B196" s="31" t="s">
        <v>184</v>
      </c>
      <c r="D196" s="63">
        <f ca="1">VLOOKUP($A196,INDIRECT($P$2),COLUMN()-1,FALSE)*VLOOKUP($A196,Usinas!$C:$D,2,FALSE)</f>
        <v>50.680863999999993</v>
      </c>
      <c r="E196" s="63">
        <f ca="1">VLOOKUP($A196,INDIRECT($P$2),COLUMN()-1,FALSE)*VLOOKUP($A196,Usinas!$C:$D,2,FALSE)</f>
        <v>61.788791999999994</v>
      </c>
      <c r="F196" s="63">
        <f ca="1">VLOOKUP($A196,INDIRECT($P$2),COLUMN()-1,FALSE)*VLOOKUP($A196,Usinas!$C:$D,2,FALSE)</f>
        <v>48.231871999999996</v>
      </c>
      <c r="G196" s="63">
        <f ca="1">VLOOKUP($A196,INDIRECT($P$2),COLUMN()-1,FALSE)*VLOOKUP($A196,Usinas!$C:$D,2,FALSE)</f>
        <v>53.826551999999992</v>
      </c>
      <c r="H196" s="63">
        <f ca="1">VLOOKUP($A196,INDIRECT($P$2),COLUMN()-1,FALSE)*VLOOKUP($A196,Usinas!$C:$D,2,FALSE)</f>
        <v>76.865775999999997</v>
      </c>
      <c r="I196" s="63">
        <f ca="1">VLOOKUP($A196,INDIRECT($P$2),COLUMN()-1,FALSE)*VLOOKUP($A196,Usinas!$C:$D,2,FALSE)</f>
        <v>103.29799999999999</v>
      </c>
      <c r="J196" s="63">
        <f ca="1">VLOOKUP($A196,INDIRECT($P$2),COLUMN()-1,FALSE)*VLOOKUP($A196,Usinas!$C:$D,2,FALSE)</f>
        <v>129.76339999999999</v>
      </c>
      <c r="K196" s="63">
        <f ca="1">VLOOKUP($A196,INDIRECT($P$2),COLUMN()-1,FALSE)*VLOOKUP($A196,Usinas!$C:$D,2,FALSE)</f>
        <v>125.67973599999999</v>
      </c>
      <c r="L196" s="63">
        <f ca="1">VLOOKUP($A196,INDIRECT($P$2),COLUMN()-1,FALSE)*VLOOKUP($A196,Usinas!$C:$D,2,FALSE)</f>
        <v>142.05058399999999</v>
      </c>
      <c r="M196" s="63">
        <f ca="1">VLOOKUP($A196,INDIRECT($P$2),COLUMN()-1,FALSE)*VLOOKUP($A196,Usinas!$C:$D,2,FALSE)</f>
        <v>124.00283999999998</v>
      </c>
      <c r="N196" s="63">
        <f ca="1">VLOOKUP($A196,INDIRECT($P$2),COLUMN()-1,FALSE)*VLOOKUP($A196,Usinas!$C:$D,2,FALSE)</f>
        <v>70.954415999999995</v>
      </c>
      <c r="O196" s="63">
        <f ca="1">VLOOKUP($A196,INDIRECT($P$2),COLUMN()-1,FALSE)*VLOOKUP($A196,Usinas!$C:$D,2,FALSE)</f>
        <v>55.370743999999995</v>
      </c>
    </row>
    <row r="197" spans="1:15" hidden="1" outlineLevel="1" collapsed="1" x14ac:dyDescent="0.25">
      <c r="A197" s="32"/>
      <c r="B197" s="33" t="s">
        <v>56</v>
      </c>
      <c r="D197" s="69">
        <f t="shared" ref="D197:O197" ca="1" si="28">SUM(D189:D196)</f>
        <v>547.35925199999997</v>
      </c>
      <c r="E197" s="46">
        <f t="shared" ca="1" si="28"/>
        <v>547.53180299999997</v>
      </c>
      <c r="F197" s="46">
        <f t="shared" ca="1" si="28"/>
        <v>457.55733800000002</v>
      </c>
      <c r="G197" s="46">
        <f t="shared" ca="1" si="28"/>
        <v>572.84115200000008</v>
      </c>
      <c r="H197" s="46">
        <f t="shared" ca="1" si="28"/>
        <v>803.18332099999998</v>
      </c>
      <c r="I197" s="70">
        <f t="shared" ca="1" si="28"/>
        <v>1029.6811</v>
      </c>
      <c r="J197" s="69">
        <f t="shared" ca="1" si="28"/>
        <v>1197.40895</v>
      </c>
      <c r="K197" s="46">
        <f t="shared" ca="1" si="28"/>
        <v>1147.3477889999999</v>
      </c>
      <c r="L197" s="46">
        <f t="shared" ca="1" si="28"/>
        <v>1299.9111129999999</v>
      </c>
      <c r="M197" s="46">
        <f t="shared" ca="1" si="28"/>
        <v>1249.2205799999999</v>
      </c>
      <c r="N197" s="46">
        <f t="shared" ca="1" si="28"/>
        <v>838.47758300000021</v>
      </c>
      <c r="O197" s="70">
        <f t="shared" ca="1" si="28"/>
        <v>644.89470299999982</v>
      </c>
    </row>
    <row r="198" spans="1:15" hidden="1" outlineLevel="1" x14ac:dyDescent="0.25">
      <c r="A198" s="34"/>
      <c r="B198" s="35" t="s">
        <v>0</v>
      </c>
      <c r="D198" s="71"/>
      <c r="E198" s="72"/>
      <c r="F198" s="72"/>
      <c r="G198" s="72"/>
      <c r="H198" s="72"/>
      <c r="I198" s="73"/>
      <c r="J198" s="71"/>
      <c r="K198" s="72"/>
      <c r="L198" s="72"/>
      <c r="M198" s="72"/>
      <c r="N198" s="72"/>
      <c r="O198" s="73"/>
    </row>
    <row r="199" spans="1:15" hidden="1" outlineLevel="1" x14ac:dyDescent="0.25">
      <c r="A199" s="2"/>
      <c r="B199" s="3"/>
      <c r="D199" s="51"/>
      <c r="E199" s="52"/>
      <c r="F199" s="52"/>
      <c r="G199" s="52"/>
      <c r="H199" s="52"/>
      <c r="I199" s="52"/>
      <c r="J199" s="51"/>
      <c r="K199" s="52"/>
      <c r="L199" s="52"/>
      <c r="M199" s="52"/>
      <c r="N199" s="52"/>
      <c r="O199" s="52"/>
    </row>
    <row r="200" spans="1:15" hidden="1" outlineLevel="1" x14ac:dyDescent="0.25">
      <c r="A200" s="36"/>
      <c r="B200" s="37"/>
      <c r="D200" s="542" t="s">
        <v>185</v>
      </c>
      <c r="E200" s="543" t="s">
        <v>58</v>
      </c>
      <c r="F200" s="543" t="s">
        <v>186</v>
      </c>
      <c r="G200" s="543"/>
      <c r="H200" s="543"/>
      <c r="I200" s="544"/>
      <c r="J200" s="542" t="s">
        <v>185</v>
      </c>
      <c r="K200" s="543" t="s">
        <v>58</v>
      </c>
      <c r="L200" s="543" t="s">
        <v>186</v>
      </c>
      <c r="M200" s="543"/>
      <c r="N200" s="543"/>
      <c r="O200" s="544"/>
    </row>
    <row r="201" spans="1:15" hidden="1" outlineLevel="2" x14ac:dyDescent="0.25">
      <c r="A201" s="30">
        <v>215</v>
      </c>
      <c r="B201" s="31" t="s">
        <v>187</v>
      </c>
      <c r="D201" s="63">
        <f ca="1">VLOOKUP($A201,INDIRECT($P$2),COLUMN()-1,FALSE)*VLOOKUP($A201,Usinas!$C:$D,2,FALSE)</f>
        <v>265.906564</v>
      </c>
      <c r="E201" s="63">
        <f ca="1">VLOOKUP($A201,INDIRECT($P$2),COLUMN()-1,FALSE)*VLOOKUP($A201,Usinas!$C:$D,2,FALSE)</f>
        <v>324.93872700000003</v>
      </c>
      <c r="F201" s="63">
        <f ca="1">VLOOKUP($A201,INDIRECT($P$2),COLUMN()-1,FALSE)*VLOOKUP($A201,Usinas!$C:$D,2,FALSE)</f>
        <v>248.75312799999998</v>
      </c>
      <c r="G201" s="63">
        <f ca="1">VLOOKUP($A201,INDIRECT($P$2),COLUMN()-1,FALSE)*VLOOKUP($A201,Usinas!$C:$D,2,FALSE)</f>
        <v>258.09410800000001</v>
      </c>
      <c r="H201" s="63">
        <f ca="1">VLOOKUP($A201,INDIRECT($P$2),COLUMN()-1,FALSE)*VLOOKUP($A201,Usinas!$C:$D,2,FALSE)</f>
        <v>369.32253499999996</v>
      </c>
      <c r="I201" s="63">
        <f ca="1">VLOOKUP($A201,INDIRECT($P$2),COLUMN()-1,FALSE)*VLOOKUP($A201,Usinas!$C:$D,2,FALSE)</f>
        <v>429.444479</v>
      </c>
      <c r="J201" s="63">
        <f ca="1">VLOOKUP($A201,INDIRECT($P$2),COLUMN()-1,FALSE)*VLOOKUP($A201,Usinas!$C:$D,2,FALSE)</f>
        <v>513.82466499999998</v>
      </c>
      <c r="K201" s="63">
        <f ca="1">VLOOKUP($A201,INDIRECT($P$2),COLUMN()-1,FALSE)*VLOOKUP($A201,Usinas!$C:$D,2,FALSE)</f>
        <v>517.81581100000005</v>
      </c>
      <c r="L201" s="63">
        <f ca="1">VLOOKUP($A201,INDIRECT($P$2),COLUMN()-1,FALSE)*VLOOKUP($A201,Usinas!$C:$D,2,FALSE)</f>
        <v>599.69091600000002</v>
      </c>
      <c r="M201" s="63">
        <f ca="1">VLOOKUP($A201,INDIRECT($P$2),COLUMN()-1,FALSE)*VLOOKUP($A201,Usinas!$C:$D,2,FALSE)</f>
        <v>548.04661900000008</v>
      </c>
      <c r="N201" s="63">
        <f ca="1">VLOOKUP($A201,INDIRECT($P$2),COLUMN()-1,FALSE)*VLOOKUP($A201,Usinas!$C:$D,2,FALSE)</f>
        <v>327.10413599999998</v>
      </c>
      <c r="O201" s="63">
        <f ca="1">VLOOKUP($A201,INDIRECT($P$2),COLUMN()-1,FALSE)*VLOOKUP($A201,Usinas!$C:$D,2,FALSE)</f>
        <v>261.78804100000002</v>
      </c>
    </row>
    <row r="202" spans="1:15" hidden="1" outlineLevel="2" x14ac:dyDescent="0.25">
      <c r="A202" s="30">
        <v>88</v>
      </c>
      <c r="B202" s="31" t="s">
        <v>818</v>
      </c>
      <c r="D202" s="63">
        <f ca="1">VLOOKUP($A202,INDIRECT($P$2),COLUMN()-1,FALSE)*VLOOKUP($A202,Usinas!$C:$D,2,FALSE)</f>
        <v>79.235129999999998</v>
      </c>
      <c r="E202" s="63">
        <f ca="1">VLOOKUP($A202,INDIRECT($P$2),COLUMN()-1,FALSE)*VLOOKUP($A202,Usinas!$C:$D,2,FALSE)</f>
        <v>94.841130000000007</v>
      </c>
      <c r="F202" s="63">
        <f ca="1">VLOOKUP($A202,INDIRECT($P$2),COLUMN()-1,FALSE)*VLOOKUP($A202,Usinas!$C:$D,2,FALSE)</f>
        <v>77.596500000000006</v>
      </c>
      <c r="G202" s="63">
        <f ca="1">VLOOKUP($A202,INDIRECT($P$2),COLUMN()-1,FALSE)*VLOOKUP($A202,Usinas!$C:$D,2,FALSE)</f>
        <v>67.162154999999998</v>
      </c>
      <c r="H202" s="63">
        <f ca="1">VLOOKUP($A202,INDIRECT($P$2),COLUMN()-1,FALSE)*VLOOKUP($A202,Usinas!$C:$D,2,FALSE)</f>
        <v>90.211349999999996</v>
      </c>
      <c r="I202" s="63">
        <f ca="1">VLOOKUP($A202,INDIRECT($P$2),COLUMN()-1,FALSE)*VLOOKUP($A202,Usinas!$C:$D,2,FALSE)</f>
        <v>104.34344999999999</v>
      </c>
      <c r="J202" s="63">
        <f ca="1">VLOOKUP($A202,INDIRECT($P$2),COLUMN()-1,FALSE)*VLOOKUP($A202,Usinas!$C:$D,2,FALSE)</f>
        <v>114.7908</v>
      </c>
      <c r="K202" s="63">
        <f ca="1">VLOOKUP($A202,INDIRECT($P$2),COLUMN()-1,FALSE)*VLOOKUP($A202,Usinas!$C:$D,2,FALSE)</f>
        <v>119.043435</v>
      </c>
      <c r="L202" s="63">
        <f ca="1">VLOOKUP($A202,INDIRECT($P$2),COLUMN()-1,FALSE)*VLOOKUP($A202,Usinas!$C:$D,2,FALSE)</f>
        <v>141.35134500000001</v>
      </c>
      <c r="M202" s="63">
        <f ca="1">VLOOKUP($A202,INDIRECT($P$2),COLUMN()-1,FALSE)*VLOOKUP($A202,Usinas!$C:$D,2,FALSE)</f>
        <v>154.55141999999998</v>
      </c>
      <c r="N202" s="63">
        <f ca="1">VLOOKUP($A202,INDIRECT($P$2),COLUMN()-1,FALSE)*VLOOKUP($A202,Usinas!$C:$D,2,FALSE)</f>
        <v>99.82638</v>
      </c>
      <c r="O202" s="63">
        <f ca="1">VLOOKUP($A202,INDIRECT($P$2),COLUMN()-1,FALSE)*VLOOKUP($A202,Usinas!$C:$D,2,FALSE)</f>
        <v>73.313519999999997</v>
      </c>
    </row>
    <row r="203" spans="1:15" hidden="1" outlineLevel="2" x14ac:dyDescent="0.25">
      <c r="A203" s="30">
        <v>89</v>
      </c>
      <c r="B203" s="31" t="s">
        <v>188</v>
      </c>
      <c r="D203" s="63">
        <f ca="1">VLOOKUP($A203,INDIRECT($P$2),COLUMN()-1,FALSE)*VLOOKUP($A203,Usinas!$C:$D,2,FALSE)</f>
        <v>80.286631999999997</v>
      </c>
      <c r="E203" s="63">
        <f ca="1">VLOOKUP($A203,INDIRECT($P$2),COLUMN()-1,FALSE)*VLOOKUP($A203,Usinas!$C:$D,2,FALSE)</f>
        <v>95.124452000000005</v>
      </c>
      <c r="F203" s="63">
        <f ca="1">VLOOKUP($A203,INDIRECT($P$2),COLUMN()-1,FALSE)*VLOOKUP($A203,Usinas!$C:$D,2,FALSE)</f>
        <v>77.795207000000005</v>
      </c>
      <c r="G203" s="63">
        <f ca="1">VLOOKUP($A203,INDIRECT($P$2),COLUMN()-1,FALSE)*VLOOKUP($A203,Usinas!$C:$D,2,FALSE)</f>
        <v>69.472002000000003</v>
      </c>
      <c r="H203" s="63">
        <f ca="1">VLOOKUP($A203,INDIRECT($P$2),COLUMN()-1,FALSE)*VLOOKUP($A203,Usinas!$C:$D,2,FALSE)</f>
        <v>94.541273999999987</v>
      </c>
      <c r="I203" s="63">
        <f ca="1">VLOOKUP($A203,INDIRECT($P$2),COLUMN()-1,FALSE)*VLOOKUP($A203,Usinas!$C:$D,2,FALSE)</f>
        <v>109.90690699999999</v>
      </c>
      <c r="J203" s="63">
        <f ca="1">VLOOKUP($A203,INDIRECT($P$2),COLUMN()-1,FALSE)*VLOOKUP($A203,Usinas!$C:$D,2,FALSE)</f>
        <v>121.07218199999998</v>
      </c>
      <c r="K203" s="63">
        <f ca="1">VLOOKUP($A203,INDIRECT($P$2),COLUMN()-1,FALSE)*VLOOKUP($A203,Usinas!$C:$D,2,FALSE)</f>
        <v>122.66300299999999</v>
      </c>
      <c r="L203" s="63">
        <f ca="1">VLOOKUP($A203,INDIRECT($P$2),COLUMN()-1,FALSE)*VLOOKUP($A203,Usinas!$C:$D,2,FALSE)</f>
        <v>147.99802700000001</v>
      </c>
      <c r="M203" s="63">
        <f ca="1">VLOOKUP($A203,INDIRECT($P$2),COLUMN()-1,FALSE)*VLOOKUP($A203,Usinas!$C:$D,2,FALSE)</f>
        <v>160.24476499999997</v>
      </c>
      <c r="N203" s="63">
        <f ca="1">VLOOKUP($A203,INDIRECT($P$2),COLUMN()-1,FALSE)*VLOOKUP($A203,Usinas!$C:$D,2,FALSE)</f>
        <v>103.31478100000001</v>
      </c>
      <c r="O203" s="63">
        <f ca="1">VLOOKUP($A203,INDIRECT($P$2),COLUMN()-1,FALSE)*VLOOKUP($A203,Usinas!$C:$D,2,FALSE)</f>
        <v>74.820261000000002</v>
      </c>
    </row>
    <row r="204" spans="1:15" hidden="1" outlineLevel="2" x14ac:dyDescent="0.25">
      <c r="A204" s="30">
        <v>216</v>
      </c>
      <c r="B204" s="31" t="s">
        <v>189</v>
      </c>
      <c r="D204" s="63">
        <f ca="1">VLOOKUP($A204,INDIRECT($P$2),COLUMN()-1,FALSE)*VLOOKUP($A204,Usinas!$C:$D,2,FALSE)</f>
        <v>378.653099</v>
      </c>
      <c r="E204" s="63">
        <f ca="1">VLOOKUP($A204,INDIRECT($P$2),COLUMN()-1,FALSE)*VLOOKUP($A204,Usinas!$C:$D,2,FALSE)</f>
        <v>450.053134</v>
      </c>
      <c r="F204" s="63">
        <f ca="1">VLOOKUP($A204,INDIRECT($P$2),COLUMN()-1,FALSE)*VLOOKUP($A204,Usinas!$C:$D,2,FALSE)</f>
        <v>366.89498300000002</v>
      </c>
      <c r="G204" s="63">
        <f ca="1">VLOOKUP($A204,INDIRECT($P$2),COLUMN()-1,FALSE)*VLOOKUP($A204,Usinas!$C:$D,2,FALSE)</f>
        <v>333.62851000000001</v>
      </c>
      <c r="H204" s="63">
        <f ca="1">VLOOKUP($A204,INDIRECT($P$2),COLUMN()-1,FALSE)*VLOOKUP($A204,Usinas!$C:$D,2,FALSE)</f>
        <v>460.17282400000005</v>
      </c>
      <c r="I204" s="63">
        <f ca="1">VLOOKUP($A204,INDIRECT($P$2),COLUMN()-1,FALSE)*VLOOKUP($A204,Usinas!$C:$D,2,FALSE)</f>
        <v>537.14671999999996</v>
      </c>
      <c r="J204" s="63">
        <f ca="1">VLOOKUP($A204,INDIRECT($P$2),COLUMN()-1,FALSE)*VLOOKUP($A204,Usinas!$C:$D,2,FALSE)</f>
        <v>588.69288700000004</v>
      </c>
      <c r="K204" s="63">
        <f ca="1">VLOOKUP($A204,INDIRECT($P$2),COLUMN()-1,FALSE)*VLOOKUP($A204,Usinas!$C:$D,2,FALSE)</f>
        <v>594.94139400000006</v>
      </c>
      <c r="L204" s="63">
        <f ca="1">VLOOKUP($A204,INDIRECT($P$2),COLUMN()-1,FALSE)*VLOOKUP($A204,Usinas!$C:$D,2,FALSE)</f>
        <v>715.83153200000004</v>
      </c>
      <c r="M204" s="63">
        <f ca="1">VLOOKUP($A204,INDIRECT($P$2),COLUMN()-1,FALSE)*VLOOKUP($A204,Usinas!$C:$D,2,FALSE)</f>
        <v>775.45738800000004</v>
      </c>
      <c r="N204" s="63">
        <f ca="1">VLOOKUP($A204,INDIRECT($P$2),COLUMN()-1,FALSE)*VLOOKUP($A204,Usinas!$C:$D,2,FALSE)</f>
        <v>497.39079499999997</v>
      </c>
      <c r="O204" s="63">
        <f ca="1">VLOOKUP($A204,INDIRECT($P$2),COLUMN()-1,FALSE)*VLOOKUP($A204,Usinas!$C:$D,2,FALSE)</f>
        <v>357.466002</v>
      </c>
    </row>
    <row r="205" spans="1:15" hidden="1" outlineLevel="2" x14ac:dyDescent="0.25">
      <c r="A205" s="30">
        <v>217</v>
      </c>
      <c r="B205" s="31" t="s">
        <v>190</v>
      </c>
      <c r="D205" s="63">
        <f ca="1">VLOOKUP($A205,INDIRECT($P$2),COLUMN()-1,FALSE)*VLOOKUP($A205,Usinas!$C:$D,2,FALSE)</f>
        <v>451.96925700000003</v>
      </c>
      <c r="E205" s="63">
        <f ca="1">VLOOKUP($A205,INDIRECT($P$2),COLUMN()-1,FALSE)*VLOOKUP($A205,Usinas!$C:$D,2,FALSE)</f>
        <v>545.992347</v>
      </c>
      <c r="F205" s="63">
        <f ca="1">VLOOKUP($A205,INDIRECT($P$2),COLUMN()-1,FALSE)*VLOOKUP($A205,Usinas!$C:$D,2,FALSE)</f>
        <v>432.989059</v>
      </c>
      <c r="G205" s="63">
        <f ca="1">VLOOKUP($A205,INDIRECT($P$2),COLUMN()-1,FALSE)*VLOOKUP($A205,Usinas!$C:$D,2,FALSE)</f>
        <v>429.61792300000002</v>
      </c>
      <c r="H205" s="63">
        <f ca="1">VLOOKUP($A205,INDIRECT($P$2),COLUMN()-1,FALSE)*VLOOKUP($A205,Usinas!$C:$D,2,FALSE)</f>
        <v>609.85079299999995</v>
      </c>
      <c r="I205" s="63">
        <f ca="1">VLOOKUP($A205,INDIRECT($P$2),COLUMN()-1,FALSE)*VLOOKUP($A205,Usinas!$C:$D,2,FALSE)</f>
        <v>712.98648500000002</v>
      </c>
      <c r="J205" s="63">
        <f ca="1">VLOOKUP($A205,INDIRECT($P$2),COLUMN()-1,FALSE)*VLOOKUP($A205,Usinas!$C:$D,2,FALSE)</f>
        <v>812.58424000000002</v>
      </c>
      <c r="K205" s="63">
        <f ca="1">VLOOKUP($A205,INDIRECT($P$2),COLUMN()-1,FALSE)*VLOOKUP($A205,Usinas!$C:$D,2,FALSE)</f>
        <v>813.66405700000007</v>
      </c>
      <c r="L205" s="63">
        <f ca="1">VLOOKUP($A205,INDIRECT($P$2),COLUMN()-1,FALSE)*VLOOKUP($A205,Usinas!$C:$D,2,FALSE)</f>
        <v>952.60051099999998</v>
      </c>
      <c r="M205" s="63">
        <f ca="1">VLOOKUP($A205,INDIRECT($P$2),COLUMN()-1,FALSE)*VLOOKUP($A205,Usinas!$C:$D,2,FALSE)</f>
        <v>967.63015900000005</v>
      </c>
      <c r="N205" s="63">
        <f ca="1">VLOOKUP($A205,INDIRECT($P$2),COLUMN()-1,FALSE)*VLOOKUP($A205,Usinas!$C:$D,2,FALSE)</f>
        <v>602.22184200000004</v>
      </c>
      <c r="O205" s="63">
        <f ca="1">VLOOKUP($A205,INDIRECT($P$2),COLUMN()-1,FALSE)*VLOOKUP($A205,Usinas!$C:$D,2,FALSE)</f>
        <v>447.527083</v>
      </c>
    </row>
    <row r="206" spans="1:15" hidden="1" outlineLevel="2" x14ac:dyDescent="0.25">
      <c r="A206" s="30">
        <v>92</v>
      </c>
      <c r="B206" s="31" t="s">
        <v>35</v>
      </c>
      <c r="D206" s="63">
        <f ca="1">VLOOKUP($A206,INDIRECT($P$2),COLUMN()-1,FALSE)*VLOOKUP($A206,Usinas!$C:$D,2,FALSE)</f>
        <v>637.65421500000002</v>
      </c>
      <c r="E206" s="63">
        <f ca="1">VLOOKUP($A206,INDIRECT($P$2),COLUMN()-1,FALSE)*VLOOKUP($A206,Usinas!$C:$D,2,FALSE)</f>
        <v>765.77636299999995</v>
      </c>
      <c r="F206" s="63">
        <f ca="1">VLOOKUP($A206,INDIRECT($P$2),COLUMN()-1,FALSE)*VLOOKUP($A206,Usinas!$C:$D,2,FALSE)</f>
        <v>615.02997600000003</v>
      </c>
      <c r="G206" s="63">
        <f ca="1">VLOOKUP($A206,INDIRECT($P$2),COLUMN()-1,FALSE)*VLOOKUP($A206,Usinas!$C:$D,2,FALSE)</f>
        <v>630.04002600000001</v>
      </c>
      <c r="H206" s="63">
        <f ca="1">VLOOKUP($A206,INDIRECT($P$2),COLUMN()-1,FALSE)*VLOOKUP($A206,Usinas!$C:$D,2,FALSE)</f>
        <v>908.32635299999993</v>
      </c>
      <c r="I206" s="63">
        <f ca="1">VLOOKUP($A206,INDIRECT($P$2),COLUMN()-1,FALSE)*VLOOKUP($A206,Usinas!$C:$D,2,FALSE)</f>
        <v>1071.290011</v>
      </c>
      <c r="J206" s="63">
        <f ca="1">VLOOKUP($A206,INDIRECT($P$2),COLUMN()-1,FALSE)*VLOOKUP($A206,Usinas!$C:$D,2,FALSE)</f>
        <v>1185.0388989999999</v>
      </c>
      <c r="K206" s="63">
        <f ca="1">VLOOKUP($A206,INDIRECT($P$2),COLUMN()-1,FALSE)*VLOOKUP($A206,Usinas!$C:$D,2,FALSE)</f>
        <v>1193.9357649999999</v>
      </c>
      <c r="L206" s="63">
        <f ca="1">VLOOKUP($A206,INDIRECT($P$2),COLUMN()-1,FALSE)*VLOOKUP($A206,Usinas!$C:$D,2,FALSE)</f>
        <v>1385.1728989999999</v>
      </c>
      <c r="M206" s="63">
        <f ca="1">VLOOKUP($A206,INDIRECT($P$2),COLUMN()-1,FALSE)*VLOOKUP($A206,Usinas!$C:$D,2,FALSE)</f>
        <v>1425.3998329999999</v>
      </c>
      <c r="N206" s="63">
        <f ca="1">VLOOKUP($A206,INDIRECT($P$2),COLUMN()-1,FALSE)*VLOOKUP($A206,Usinas!$C:$D,2,FALSE)</f>
        <v>886.93020899999999</v>
      </c>
      <c r="O206" s="63">
        <f ca="1">VLOOKUP($A206,INDIRECT($P$2),COLUMN()-1,FALSE)*VLOOKUP($A206,Usinas!$C:$D,2,FALSE)</f>
        <v>651.04499899999996</v>
      </c>
    </row>
    <row r="207" spans="1:15" hidden="1" outlineLevel="2" x14ac:dyDescent="0.25">
      <c r="A207" s="30">
        <v>93</v>
      </c>
      <c r="B207" s="31" t="s">
        <v>191</v>
      </c>
      <c r="D207" s="63">
        <f ca="1">VLOOKUP($A207,INDIRECT($P$2),COLUMN()-1,FALSE)*VLOOKUP($A207,Usinas!$C:$D,2,FALSE)</f>
        <v>78.972348000000011</v>
      </c>
      <c r="E207" s="63">
        <f ca="1">VLOOKUP($A207,INDIRECT($P$2),COLUMN()-1,FALSE)*VLOOKUP($A207,Usinas!$C:$D,2,FALSE)</f>
        <v>75.32302</v>
      </c>
      <c r="F207" s="63">
        <f ca="1">VLOOKUP($A207,INDIRECT($P$2),COLUMN()-1,FALSE)*VLOOKUP($A207,Usinas!$C:$D,2,FALSE)</f>
        <v>64.708815999999999</v>
      </c>
      <c r="G207" s="63">
        <f ca="1">VLOOKUP($A207,INDIRECT($P$2),COLUMN()-1,FALSE)*VLOOKUP($A207,Usinas!$C:$D,2,FALSE)</f>
        <v>81.308807999999999</v>
      </c>
      <c r="H207" s="63">
        <f ca="1">VLOOKUP($A207,INDIRECT($P$2),COLUMN()-1,FALSE)*VLOOKUP($A207,Usinas!$C:$D,2,FALSE)</f>
        <v>127.348196</v>
      </c>
      <c r="I207" s="63">
        <f ca="1">VLOOKUP($A207,INDIRECT($P$2),COLUMN()-1,FALSE)*VLOOKUP($A207,Usinas!$C:$D,2,FALSE)</f>
        <v>162.66211999999999</v>
      </c>
      <c r="J207" s="63">
        <f ca="1">VLOOKUP($A207,INDIRECT($P$2),COLUMN()-1,FALSE)*VLOOKUP($A207,Usinas!$C:$D,2,FALSE)</f>
        <v>174.56694000000002</v>
      </c>
      <c r="K207" s="63">
        <f ca="1">VLOOKUP($A207,INDIRECT($P$2),COLUMN()-1,FALSE)*VLOOKUP($A207,Usinas!$C:$D,2,FALSE)</f>
        <v>153.160516</v>
      </c>
      <c r="L207" s="63">
        <f ca="1">VLOOKUP($A207,INDIRECT($P$2),COLUMN()-1,FALSE)*VLOOKUP($A207,Usinas!$C:$D,2,FALSE)</f>
        <v>169.47123199999999</v>
      </c>
      <c r="M207" s="63">
        <f ca="1">VLOOKUP($A207,INDIRECT($P$2),COLUMN()-1,FALSE)*VLOOKUP($A207,Usinas!$C:$D,2,FALSE)</f>
        <v>185.98221599999999</v>
      </c>
      <c r="N207" s="63">
        <f ca="1">VLOOKUP($A207,INDIRECT($P$2),COLUMN()-1,FALSE)*VLOOKUP($A207,Usinas!$C:$D,2,FALSE)</f>
        <v>129.39537999999999</v>
      </c>
      <c r="O207" s="63">
        <f ca="1">VLOOKUP($A207,INDIRECT($P$2),COLUMN()-1,FALSE)*VLOOKUP($A207,Usinas!$C:$D,2,FALSE)</f>
        <v>98.910140000000013</v>
      </c>
    </row>
    <row r="208" spans="1:15" hidden="1" outlineLevel="2" x14ac:dyDescent="0.25">
      <c r="A208" s="30">
        <v>220</v>
      </c>
      <c r="B208" s="31" t="s">
        <v>192</v>
      </c>
      <c r="D208" s="63">
        <f ca="1">VLOOKUP($A208,INDIRECT($P$2),COLUMN()-1,FALSE)*VLOOKUP($A208,Usinas!$C:$D,2,FALSE)</f>
        <v>33.399000000000001</v>
      </c>
      <c r="E208" s="63">
        <f ca="1">VLOOKUP($A208,INDIRECT($P$2),COLUMN()-1,FALSE)*VLOOKUP($A208,Usinas!$C:$D,2,FALSE)</f>
        <v>31.444200000000002</v>
      </c>
      <c r="F208" s="63">
        <f ca="1">VLOOKUP($A208,INDIRECT($P$2),COLUMN()-1,FALSE)*VLOOKUP($A208,Usinas!$C:$D,2,FALSE)</f>
        <v>27.183600000000002</v>
      </c>
      <c r="G208" s="63">
        <f ca="1">VLOOKUP($A208,INDIRECT($P$2),COLUMN()-1,FALSE)*VLOOKUP($A208,Usinas!$C:$D,2,FALSE)</f>
        <v>34.349400000000003</v>
      </c>
      <c r="H208" s="63">
        <f ca="1">VLOOKUP($A208,INDIRECT($P$2),COLUMN()-1,FALSE)*VLOOKUP($A208,Usinas!$C:$D,2,FALSE)</f>
        <v>53.719200000000008</v>
      </c>
      <c r="I208" s="63">
        <f ca="1">VLOOKUP($A208,INDIRECT($P$2),COLUMN()-1,FALSE)*VLOOKUP($A208,Usinas!$C:$D,2,FALSE)</f>
        <v>67.624200000000002</v>
      </c>
      <c r="J208" s="63">
        <f ca="1">VLOOKUP($A208,INDIRECT($P$2),COLUMN()-1,FALSE)*VLOOKUP($A208,Usinas!$C:$D,2,FALSE)</f>
        <v>72.808200000000014</v>
      </c>
      <c r="K208" s="63">
        <f ca="1">VLOOKUP($A208,INDIRECT($P$2),COLUMN()-1,FALSE)*VLOOKUP($A208,Usinas!$C:$D,2,FALSE)</f>
        <v>62.359200000000008</v>
      </c>
      <c r="L208" s="63">
        <f ca="1">VLOOKUP($A208,INDIRECT($P$2),COLUMN()-1,FALSE)*VLOOKUP($A208,Usinas!$C:$D,2,FALSE)</f>
        <v>68.58</v>
      </c>
      <c r="M208" s="63">
        <f ca="1">VLOOKUP($A208,INDIRECT($P$2),COLUMN()-1,FALSE)*VLOOKUP($A208,Usinas!$C:$D,2,FALSE)</f>
        <v>78.575400000000002</v>
      </c>
      <c r="N208" s="63">
        <f ca="1">VLOOKUP($A208,INDIRECT($P$2),COLUMN()-1,FALSE)*VLOOKUP($A208,Usinas!$C:$D,2,FALSE)</f>
        <v>55.090800000000002</v>
      </c>
      <c r="O208" s="63">
        <f ca="1">VLOOKUP($A208,INDIRECT($P$2),COLUMN()-1,FALSE)*VLOOKUP($A208,Usinas!$C:$D,2,FALSE)</f>
        <v>41.801400000000001</v>
      </c>
    </row>
    <row r="209" spans="1:15" hidden="1" outlineLevel="2" x14ac:dyDescent="0.25">
      <c r="A209" s="30">
        <v>94</v>
      </c>
      <c r="B209" s="31" t="s">
        <v>193</v>
      </c>
      <c r="D209" s="63">
        <f ca="1">VLOOKUP($A209,INDIRECT($P$2),COLUMN()-1,FALSE)*VLOOKUP($A209,Usinas!$C:$D,2,FALSE)</f>
        <v>383.22628800000001</v>
      </c>
      <c r="E209" s="63">
        <f ca="1">VLOOKUP($A209,INDIRECT($P$2),COLUMN()-1,FALSE)*VLOOKUP($A209,Usinas!$C:$D,2,FALSE)</f>
        <v>450.97399799999999</v>
      </c>
      <c r="F209" s="63">
        <f ca="1">VLOOKUP($A209,INDIRECT($P$2),COLUMN()-1,FALSE)*VLOOKUP($A209,Usinas!$C:$D,2,FALSE)</f>
        <v>368.59530599999999</v>
      </c>
      <c r="G209" s="63">
        <f ca="1">VLOOKUP($A209,INDIRECT($P$2),COLUMN()-1,FALSE)*VLOOKUP($A209,Usinas!$C:$D,2,FALSE)</f>
        <v>385.07825400000002</v>
      </c>
      <c r="H209" s="63">
        <f ca="1">VLOOKUP($A209,INDIRECT($P$2),COLUMN()-1,FALSE)*VLOOKUP($A209,Usinas!$C:$D,2,FALSE)</f>
        <v>558.01402800000005</v>
      </c>
      <c r="I209" s="63">
        <f ca="1">VLOOKUP($A209,INDIRECT($P$2),COLUMN()-1,FALSE)*VLOOKUP($A209,Usinas!$C:$D,2,FALSE)</f>
        <v>671.43905999999993</v>
      </c>
      <c r="J209" s="63">
        <f ca="1">VLOOKUP($A209,INDIRECT($P$2),COLUMN()-1,FALSE)*VLOOKUP($A209,Usinas!$C:$D,2,FALSE)</f>
        <v>729.06178799999998</v>
      </c>
      <c r="K209" s="63">
        <f ca="1">VLOOKUP($A209,INDIRECT($P$2),COLUMN()-1,FALSE)*VLOOKUP($A209,Usinas!$C:$D,2,FALSE)</f>
        <v>725.925612</v>
      </c>
      <c r="L209" s="63">
        <f ca="1">VLOOKUP($A209,INDIRECT($P$2),COLUMN()-1,FALSE)*VLOOKUP($A209,Usinas!$C:$D,2,FALSE)</f>
        <v>828.99135000000001</v>
      </c>
      <c r="M209" s="63">
        <f ca="1">VLOOKUP($A209,INDIRECT($P$2),COLUMN()-1,FALSE)*VLOOKUP($A209,Usinas!$C:$D,2,FALSE)</f>
        <v>864.09759600000007</v>
      </c>
      <c r="N209" s="63">
        <f ca="1">VLOOKUP($A209,INDIRECT($P$2),COLUMN()-1,FALSE)*VLOOKUP($A209,Usinas!$C:$D,2,FALSE)</f>
        <v>551.77772400000003</v>
      </c>
      <c r="O209" s="63">
        <f ca="1">VLOOKUP($A209,INDIRECT($P$2),COLUMN()-1,FALSE)*VLOOKUP($A209,Usinas!$C:$D,2,FALSE)</f>
        <v>405.72023999999999</v>
      </c>
    </row>
    <row r="210" spans="1:15" hidden="1" outlineLevel="2" x14ac:dyDescent="0.25">
      <c r="A210" s="30">
        <v>286</v>
      </c>
      <c r="B210" s="31" t="s">
        <v>194</v>
      </c>
      <c r="D210" s="63">
        <f ca="1">VLOOKUP($A210,INDIRECT($P$2),COLUMN()-1,FALSE)*VLOOKUP($A210,Usinas!$C:$D,2,FALSE)</f>
        <v>59.667749999999991</v>
      </c>
      <c r="E210" s="63">
        <f ca="1">VLOOKUP($A210,INDIRECT($P$2),COLUMN()-1,FALSE)*VLOOKUP($A210,Usinas!$C:$D,2,FALSE)</f>
        <v>67.916700000000006</v>
      </c>
      <c r="F210" s="63">
        <f ca="1">VLOOKUP($A210,INDIRECT($P$2),COLUMN()-1,FALSE)*VLOOKUP($A210,Usinas!$C:$D,2,FALSE)</f>
        <v>59.139899999999997</v>
      </c>
      <c r="G210" s="63">
        <f ca="1">VLOOKUP($A210,INDIRECT($P$2),COLUMN()-1,FALSE)*VLOOKUP($A210,Usinas!$C:$D,2,FALSE)</f>
        <v>60.288749999999993</v>
      </c>
      <c r="H210" s="63">
        <f ca="1">VLOOKUP($A210,INDIRECT($P$2),COLUMN()-1,FALSE)*VLOOKUP($A210,Usinas!$C:$D,2,FALSE)</f>
        <v>86.153399999999991</v>
      </c>
      <c r="I210" s="63">
        <f ca="1">VLOOKUP($A210,INDIRECT($P$2),COLUMN()-1,FALSE)*VLOOKUP($A210,Usinas!$C:$D,2,FALSE)</f>
        <v>100.2294</v>
      </c>
      <c r="J210" s="63">
        <f ca="1">VLOOKUP($A210,INDIRECT($P$2),COLUMN()-1,FALSE)*VLOOKUP($A210,Usinas!$C:$D,2,FALSE)</f>
        <v>93.325949999999992</v>
      </c>
      <c r="K210" s="63">
        <f ca="1">VLOOKUP($A210,INDIRECT($P$2),COLUMN()-1,FALSE)*VLOOKUP($A210,Usinas!$C:$D,2,FALSE)</f>
        <v>88.326899999999995</v>
      </c>
      <c r="L210" s="63">
        <f ca="1">VLOOKUP($A210,INDIRECT($P$2),COLUMN()-1,FALSE)*VLOOKUP($A210,Usinas!$C:$D,2,FALSE)</f>
        <v>98.687249999999992</v>
      </c>
      <c r="M210" s="63">
        <f ca="1">VLOOKUP($A210,INDIRECT($P$2),COLUMN()-1,FALSE)*VLOOKUP($A210,Usinas!$C:$D,2,FALSE)</f>
        <v>127.17044999999999</v>
      </c>
      <c r="N210" s="63">
        <f ca="1">VLOOKUP($A210,INDIRECT($P$2),COLUMN()-1,FALSE)*VLOOKUP($A210,Usinas!$C:$D,2,FALSE)</f>
        <v>85.377149999999986</v>
      </c>
      <c r="O210" s="63">
        <f ca="1">VLOOKUP($A210,INDIRECT($P$2),COLUMN()-1,FALSE)*VLOOKUP($A210,Usinas!$C:$D,2,FALSE)</f>
        <v>64.325249999999997</v>
      </c>
    </row>
    <row r="211" spans="1:15" hidden="1" outlineLevel="2" x14ac:dyDescent="0.25">
      <c r="A211" s="30">
        <v>102</v>
      </c>
      <c r="B211" s="31" t="s">
        <v>195</v>
      </c>
      <c r="D211" s="63">
        <f ca="1">VLOOKUP($A211,INDIRECT($P$2),COLUMN()-1,FALSE)*VLOOKUP($A211,Usinas!$C:$D,2,FALSE)</f>
        <v>31.255554</v>
      </c>
      <c r="E211" s="63">
        <f ca="1">VLOOKUP($A211,INDIRECT($P$2),COLUMN()-1,FALSE)*VLOOKUP($A211,Usinas!$C:$D,2,FALSE)</f>
        <v>26.949300000000001</v>
      </c>
      <c r="F211" s="63">
        <f ca="1">VLOOKUP($A211,INDIRECT($P$2),COLUMN()-1,FALSE)*VLOOKUP($A211,Usinas!$C:$D,2,FALSE)</f>
        <v>23.788626000000001</v>
      </c>
      <c r="G211" s="63">
        <f ca="1">VLOOKUP($A211,INDIRECT($P$2),COLUMN()-1,FALSE)*VLOOKUP($A211,Usinas!$C:$D,2,FALSE)</f>
        <v>36.128963999999996</v>
      </c>
      <c r="H211" s="63">
        <f ca="1">VLOOKUP($A211,INDIRECT($P$2),COLUMN()-1,FALSE)*VLOOKUP($A211,Usinas!$C:$D,2,FALSE)</f>
        <v>47.855195999999999</v>
      </c>
      <c r="I211" s="63">
        <f ca="1">VLOOKUP($A211,INDIRECT($P$2),COLUMN()-1,FALSE)*VLOOKUP($A211,Usinas!$C:$D,2,FALSE)</f>
        <v>57.376655999999997</v>
      </c>
      <c r="J211" s="63">
        <f ca="1">VLOOKUP($A211,INDIRECT($P$2),COLUMN()-1,FALSE)*VLOOKUP($A211,Usinas!$C:$D,2,FALSE)</f>
        <v>55.823549999999997</v>
      </c>
      <c r="K211" s="63">
        <f ca="1">VLOOKUP($A211,INDIRECT($P$2),COLUMN()-1,FALSE)*VLOOKUP($A211,Usinas!$C:$D,2,FALSE)</f>
        <v>51.547344000000002</v>
      </c>
      <c r="L211" s="63">
        <f ca="1">VLOOKUP($A211,INDIRECT($P$2),COLUMN()-1,FALSE)*VLOOKUP($A211,Usinas!$C:$D,2,FALSE)</f>
        <v>59.572037999999992</v>
      </c>
      <c r="M211" s="63">
        <f ca="1">VLOOKUP($A211,INDIRECT($P$2),COLUMN()-1,FALSE)*VLOOKUP($A211,Usinas!$C:$D,2,FALSE)</f>
        <v>67.758240000000001</v>
      </c>
      <c r="N211" s="63">
        <f ca="1">VLOOKUP($A211,INDIRECT($P$2),COLUMN()-1,FALSE)*VLOOKUP($A211,Usinas!$C:$D,2,FALSE)</f>
        <v>51.312594000000004</v>
      </c>
      <c r="O211" s="63">
        <f ca="1">VLOOKUP($A211,INDIRECT($P$2),COLUMN()-1,FALSE)*VLOOKUP($A211,Usinas!$C:$D,2,FALSE)</f>
        <v>39.971351999999996</v>
      </c>
    </row>
    <row r="212" spans="1:15" hidden="1" outlineLevel="2" x14ac:dyDescent="0.25">
      <c r="A212" s="30">
        <v>103</v>
      </c>
      <c r="B212" s="31" t="s">
        <v>196</v>
      </c>
      <c r="D212" s="63">
        <f ca="1">VLOOKUP($A212,INDIRECT($P$2),COLUMN()-1,FALSE)*VLOOKUP($A212,Usinas!$C:$D,2,FALSE)</f>
        <v>44.041225000000004</v>
      </c>
      <c r="E212" s="63">
        <f ca="1">VLOOKUP($A212,INDIRECT($P$2),COLUMN()-1,FALSE)*VLOOKUP($A212,Usinas!$C:$D,2,FALSE)</f>
        <v>37.943404999999998</v>
      </c>
      <c r="F212" s="63">
        <f ca="1">VLOOKUP($A212,INDIRECT($P$2),COLUMN()-1,FALSE)*VLOOKUP($A212,Usinas!$C:$D,2,FALSE)</f>
        <v>33.484564999999996</v>
      </c>
      <c r="G212" s="63">
        <f ca="1">VLOOKUP($A212,INDIRECT($P$2),COLUMN()-1,FALSE)*VLOOKUP($A212,Usinas!$C:$D,2,FALSE)</f>
        <v>50.482620000000004</v>
      </c>
      <c r="H212" s="63">
        <f ca="1">VLOOKUP($A212,INDIRECT($P$2),COLUMN()-1,FALSE)*VLOOKUP($A212,Usinas!$C:$D,2,FALSE)</f>
        <v>67.068384999999992</v>
      </c>
      <c r="I212" s="63">
        <f ca="1">VLOOKUP($A212,INDIRECT($P$2),COLUMN()-1,FALSE)*VLOOKUP($A212,Usinas!$C:$D,2,FALSE)</f>
        <v>80.778300000000002</v>
      </c>
      <c r="J212" s="63">
        <f ca="1">VLOOKUP($A212,INDIRECT($P$2),COLUMN()-1,FALSE)*VLOOKUP($A212,Usinas!$C:$D,2,FALSE)</f>
        <v>78.683765000000008</v>
      </c>
      <c r="K212" s="63">
        <f ca="1">VLOOKUP($A212,INDIRECT($P$2),COLUMN()-1,FALSE)*VLOOKUP($A212,Usinas!$C:$D,2,FALSE)</f>
        <v>72.542680000000004</v>
      </c>
      <c r="L212" s="63">
        <f ca="1">VLOOKUP($A212,INDIRECT($P$2),COLUMN()-1,FALSE)*VLOOKUP($A212,Usinas!$C:$D,2,FALSE)</f>
        <v>83.582890000000006</v>
      </c>
      <c r="M212" s="63">
        <f ca="1">VLOOKUP($A212,INDIRECT($P$2),COLUMN()-1,FALSE)*VLOOKUP($A212,Usinas!$C:$D,2,FALSE)</f>
        <v>95.320430000000002</v>
      </c>
      <c r="N212" s="63">
        <f ca="1">VLOOKUP($A212,INDIRECT($P$2),COLUMN()-1,FALSE)*VLOOKUP($A212,Usinas!$C:$D,2,FALSE)</f>
        <v>72.504504999999995</v>
      </c>
      <c r="O212" s="63">
        <f ca="1">VLOOKUP($A212,INDIRECT($P$2),COLUMN()-1,FALSE)*VLOOKUP($A212,Usinas!$C:$D,2,FALSE)</f>
        <v>56.303035000000001</v>
      </c>
    </row>
    <row r="213" spans="1:15" hidden="1" outlineLevel="1" collapsed="1" x14ac:dyDescent="0.25">
      <c r="A213" s="32"/>
      <c r="B213" s="33" t="s">
        <v>56</v>
      </c>
      <c r="D213" s="69">
        <f t="shared" ref="D213:I213" ca="1" si="29">SUM(D201:D212)</f>
        <v>2524.2670619999999</v>
      </c>
      <c r="E213" s="46">
        <f t="shared" ca="1" si="29"/>
        <v>2967.2767760000002</v>
      </c>
      <c r="F213" s="46">
        <f t="shared" ca="1" si="29"/>
        <v>2395.9596660000007</v>
      </c>
      <c r="G213" s="46">
        <f t="shared" ca="1" si="29"/>
        <v>2435.6515200000008</v>
      </c>
      <c r="H213" s="46">
        <f t="shared" ca="1" si="29"/>
        <v>3472.5835339999999</v>
      </c>
      <c r="I213" s="70">
        <f t="shared" ca="1" si="29"/>
        <v>4105.2277880000001</v>
      </c>
      <c r="J213" s="69">
        <f t="shared" ref="J213:O213" ca="1" si="30">SUM(J201:J212)</f>
        <v>4540.2738660000005</v>
      </c>
      <c r="K213" s="46">
        <f t="shared" ca="1" si="30"/>
        <v>4515.9257169999992</v>
      </c>
      <c r="L213" s="46">
        <f t="shared" ca="1" si="30"/>
        <v>5251.52999</v>
      </c>
      <c r="M213" s="46">
        <f t="shared" ca="1" si="30"/>
        <v>5450.2345159999995</v>
      </c>
      <c r="N213" s="46">
        <f t="shared" ca="1" si="30"/>
        <v>3462.2462959999998</v>
      </c>
      <c r="O213" s="70">
        <f t="shared" ca="1" si="30"/>
        <v>2572.9913229999997</v>
      </c>
    </row>
    <row r="214" spans="1:15" hidden="1" outlineLevel="1" x14ac:dyDescent="0.25">
      <c r="A214" s="34"/>
      <c r="B214" s="35" t="s">
        <v>0</v>
      </c>
      <c r="D214" s="71"/>
      <c r="E214" s="72"/>
      <c r="F214" s="72"/>
      <c r="G214" s="72"/>
      <c r="H214" s="72"/>
      <c r="I214" s="73"/>
      <c r="J214" s="71"/>
      <c r="K214" s="72"/>
      <c r="L214" s="72"/>
      <c r="M214" s="72"/>
      <c r="N214" s="72"/>
      <c r="O214" s="73"/>
    </row>
    <row r="215" spans="1:15" hidden="1" outlineLevel="1" x14ac:dyDescent="0.25">
      <c r="A215" s="2"/>
      <c r="B215" s="3"/>
      <c r="D215" s="51"/>
      <c r="E215" s="52"/>
      <c r="F215" s="52"/>
      <c r="G215" s="52"/>
      <c r="H215" s="52"/>
      <c r="I215" s="52"/>
      <c r="J215" s="51"/>
      <c r="K215" s="52"/>
      <c r="L215" s="52"/>
      <c r="M215" s="52"/>
      <c r="N215" s="52"/>
      <c r="O215" s="52"/>
    </row>
    <row r="216" spans="1:15" hidden="1" outlineLevel="1" x14ac:dyDescent="0.25">
      <c r="A216" s="36"/>
      <c r="B216" s="37"/>
      <c r="D216" s="542" t="s">
        <v>197</v>
      </c>
      <c r="E216" s="543" t="s">
        <v>58</v>
      </c>
      <c r="F216" s="543" t="s">
        <v>198</v>
      </c>
      <c r="G216" s="543"/>
      <c r="H216" s="543"/>
      <c r="I216" s="544"/>
      <c r="J216" s="542" t="s">
        <v>197</v>
      </c>
      <c r="K216" s="543" t="s">
        <v>58</v>
      </c>
      <c r="L216" s="543" t="s">
        <v>198</v>
      </c>
      <c r="M216" s="543"/>
      <c r="N216" s="543"/>
      <c r="O216" s="544"/>
    </row>
    <row r="217" spans="1:15" hidden="1" outlineLevel="2" x14ac:dyDescent="0.25">
      <c r="A217" s="30">
        <v>115</v>
      </c>
      <c r="B217" s="31" t="s">
        <v>199</v>
      </c>
      <c r="D217" s="63">
        <f ca="1">VLOOKUP($A217,INDIRECT($P$2),COLUMN()-1,FALSE)*VLOOKUP($A217,Usinas!$C:$D,2,FALSE)</f>
        <v>161.26959599999998</v>
      </c>
      <c r="E217" s="63">
        <f ca="1">VLOOKUP($A217,INDIRECT($P$2),COLUMN()-1,FALSE)*VLOOKUP($A217,Usinas!$C:$D,2,FALSE)</f>
        <v>172.38944599999999</v>
      </c>
      <c r="F217" s="63">
        <f ca="1">VLOOKUP($A217,INDIRECT($P$2),COLUMN()-1,FALSE)*VLOOKUP($A217,Usinas!$C:$D,2,FALSE)</f>
        <v>151.67475400000001</v>
      </c>
      <c r="G217" s="63">
        <f ca="1">VLOOKUP($A217,INDIRECT($P$2),COLUMN()-1,FALSE)*VLOOKUP($A217,Usinas!$C:$D,2,FALSE)</f>
        <v>114.05788999999999</v>
      </c>
      <c r="H217" s="63">
        <f ca="1">VLOOKUP($A217,INDIRECT($P$2),COLUMN()-1,FALSE)*VLOOKUP($A217,Usinas!$C:$D,2,FALSE)</f>
        <v>109.29223999999999</v>
      </c>
      <c r="I217" s="63">
        <f ca="1">VLOOKUP($A217,INDIRECT($P$2),COLUMN()-1,FALSE)*VLOOKUP($A217,Usinas!$C:$D,2,FALSE)</f>
        <v>107.894316</v>
      </c>
      <c r="J217" s="63">
        <f ca="1">VLOOKUP($A217,INDIRECT($P$2),COLUMN()-1,FALSE)*VLOOKUP($A217,Usinas!$C:$D,2,FALSE)</f>
        <v>105.28909399999999</v>
      </c>
      <c r="K217" s="63">
        <f ca="1">VLOOKUP($A217,INDIRECT($P$2),COLUMN()-1,FALSE)*VLOOKUP($A217,Usinas!$C:$D,2,FALSE)</f>
        <v>93.025487999999996</v>
      </c>
      <c r="L217" s="63">
        <f ca="1">VLOOKUP($A217,INDIRECT($P$2),COLUMN()-1,FALSE)*VLOOKUP($A217,Usinas!$C:$D,2,FALSE)</f>
        <v>114.439142</v>
      </c>
      <c r="M217" s="63">
        <f ca="1">VLOOKUP($A217,INDIRECT($P$2),COLUMN()-1,FALSE)*VLOOKUP($A217,Usinas!$C:$D,2,FALSE)</f>
        <v>129.371512</v>
      </c>
      <c r="N217" s="63">
        <f ca="1">VLOOKUP($A217,INDIRECT($P$2),COLUMN()-1,FALSE)*VLOOKUP($A217,Usinas!$C:$D,2,FALSE)</f>
        <v>125.241282</v>
      </c>
      <c r="O217" s="63">
        <f ca="1">VLOOKUP($A217,INDIRECT($P$2),COLUMN()-1,FALSE)*VLOOKUP($A217,Usinas!$C:$D,2,FALSE)</f>
        <v>131.277772</v>
      </c>
    </row>
    <row r="218" spans="1:15" hidden="1" outlineLevel="1" collapsed="1" x14ac:dyDescent="0.25">
      <c r="A218" s="32"/>
      <c r="B218" s="33" t="s">
        <v>56</v>
      </c>
      <c r="D218" s="69">
        <f t="shared" ref="D218:O218" ca="1" si="31">D217</f>
        <v>161.26959599999998</v>
      </c>
      <c r="E218" s="46">
        <f t="shared" ca="1" si="31"/>
        <v>172.38944599999999</v>
      </c>
      <c r="F218" s="46">
        <f t="shared" ca="1" si="31"/>
        <v>151.67475400000001</v>
      </c>
      <c r="G218" s="46">
        <f t="shared" ca="1" si="31"/>
        <v>114.05788999999999</v>
      </c>
      <c r="H218" s="46">
        <f t="shared" ca="1" si="31"/>
        <v>109.29223999999999</v>
      </c>
      <c r="I218" s="70">
        <f t="shared" ca="1" si="31"/>
        <v>107.894316</v>
      </c>
      <c r="J218" s="69">
        <f t="shared" ca="1" si="31"/>
        <v>105.28909399999999</v>
      </c>
      <c r="K218" s="46">
        <f t="shared" ca="1" si="31"/>
        <v>93.025487999999996</v>
      </c>
      <c r="L218" s="46">
        <f t="shared" ca="1" si="31"/>
        <v>114.439142</v>
      </c>
      <c r="M218" s="46">
        <f t="shared" ca="1" si="31"/>
        <v>129.371512</v>
      </c>
      <c r="N218" s="46">
        <f t="shared" ca="1" si="31"/>
        <v>125.241282</v>
      </c>
      <c r="O218" s="70">
        <f t="shared" ca="1" si="31"/>
        <v>131.277772</v>
      </c>
    </row>
    <row r="219" spans="1:15" hidden="1" outlineLevel="1" x14ac:dyDescent="0.25">
      <c r="A219" s="34"/>
      <c r="B219" s="35" t="s">
        <v>0</v>
      </c>
      <c r="D219" s="71"/>
      <c r="E219" s="72"/>
      <c r="F219" s="72"/>
      <c r="G219" s="72"/>
      <c r="H219" s="72"/>
      <c r="I219" s="73"/>
      <c r="J219" s="71"/>
      <c r="K219" s="72"/>
      <c r="L219" s="72"/>
      <c r="M219" s="72"/>
      <c r="N219" s="72"/>
      <c r="O219" s="73"/>
    </row>
    <row r="220" spans="1:15" hidden="1" outlineLevel="1" x14ac:dyDescent="0.25">
      <c r="A220" s="2"/>
      <c r="B220" s="3"/>
      <c r="D220" s="51"/>
      <c r="E220" s="52"/>
      <c r="F220" s="52"/>
      <c r="G220" s="52"/>
      <c r="H220" s="52"/>
      <c r="I220" s="52"/>
      <c r="J220" s="51"/>
      <c r="K220" s="52"/>
      <c r="L220" s="52"/>
      <c r="M220" s="52"/>
      <c r="N220" s="52"/>
      <c r="O220" s="52"/>
    </row>
    <row r="221" spans="1:15" hidden="1" outlineLevel="1" x14ac:dyDescent="0.25">
      <c r="A221" s="36"/>
      <c r="B221" s="37"/>
      <c r="D221" s="542" t="s">
        <v>200</v>
      </c>
      <c r="E221" s="543" t="s">
        <v>58</v>
      </c>
      <c r="F221" s="543" t="s">
        <v>201</v>
      </c>
      <c r="G221" s="543"/>
      <c r="H221" s="543"/>
      <c r="I221" s="544"/>
      <c r="J221" s="542" t="s">
        <v>200</v>
      </c>
      <c r="K221" s="543" t="s">
        <v>58</v>
      </c>
      <c r="L221" s="543" t="s">
        <v>201</v>
      </c>
      <c r="M221" s="543"/>
      <c r="N221" s="543"/>
      <c r="O221" s="544"/>
    </row>
    <row r="222" spans="1:15" hidden="1" outlineLevel="2" x14ac:dyDescent="0.25">
      <c r="A222" s="30">
        <v>101</v>
      </c>
      <c r="B222" s="31" t="s">
        <v>202</v>
      </c>
      <c r="D222" s="63">
        <f ca="1">VLOOKUP($A222,INDIRECT($P$2),COLUMN()-1,FALSE)*VLOOKUP($A222,Usinas!$C:$D,2,FALSE)</f>
        <v>201.372015</v>
      </c>
      <c r="E222" s="63">
        <f ca="1">VLOOKUP($A222,INDIRECT($P$2),COLUMN()-1,FALSE)*VLOOKUP($A222,Usinas!$C:$D,2,FALSE)</f>
        <v>231.46756100000002</v>
      </c>
      <c r="F222" s="63">
        <f ca="1">VLOOKUP($A222,INDIRECT($P$2),COLUMN()-1,FALSE)*VLOOKUP($A222,Usinas!$C:$D,2,FALSE)</f>
        <v>183.34291300000001</v>
      </c>
      <c r="G222" s="63">
        <f ca="1">VLOOKUP($A222,INDIRECT($P$2),COLUMN()-1,FALSE)*VLOOKUP($A222,Usinas!$C:$D,2,FALSE)</f>
        <v>132.04288499999998</v>
      </c>
      <c r="H222" s="63">
        <f ca="1">VLOOKUP($A222,INDIRECT($P$2),COLUMN()-1,FALSE)*VLOOKUP($A222,Usinas!$C:$D,2,FALSE)</f>
        <v>163.26745499999998</v>
      </c>
      <c r="I222" s="63">
        <f ca="1">VLOOKUP($A222,INDIRECT($P$2),COLUMN()-1,FALSE)*VLOOKUP($A222,Usinas!$C:$D,2,FALSE)</f>
        <v>174.85759200000001</v>
      </c>
      <c r="J222" s="63">
        <f ca="1">VLOOKUP($A222,INDIRECT($P$2),COLUMN()-1,FALSE)*VLOOKUP($A222,Usinas!$C:$D,2,FALSE)</f>
        <v>202.28934699999999</v>
      </c>
      <c r="K222" s="63">
        <f ca="1">VLOOKUP($A222,INDIRECT($P$2),COLUMN()-1,FALSE)*VLOOKUP($A222,Usinas!$C:$D,2,FALSE)</f>
        <v>223.19393199999999</v>
      </c>
      <c r="L222" s="63">
        <f ca="1">VLOOKUP($A222,INDIRECT($P$2),COLUMN()-1,FALSE)*VLOOKUP($A222,Usinas!$C:$D,2,FALSE)</f>
        <v>274.987908</v>
      </c>
      <c r="M222" s="63">
        <f ca="1">VLOOKUP($A222,INDIRECT($P$2),COLUMN()-1,FALSE)*VLOOKUP($A222,Usinas!$C:$D,2,FALSE)</f>
        <v>300.26746100000003</v>
      </c>
      <c r="N222" s="63">
        <f ca="1">VLOOKUP($A222,INDIRECT($P$2),COLUMN()-1,FALSE)*VLOOKUP($A222,Usinas!$C:$D,2,FALSE)</f>
        <v>198.19663499999999</v>
      </c>
      <c r="O222" s="63">
        <f ca="1">VLOOKUP($A222,INDIRECT($P$2),COLUMN()-1,FALSE)*VLOOKUP($A222,Usinas!$C:$D,2,FALSE)</f>
        <v>168.559755</v>
      </c>
    </row>
    <row r="223" spans="1:15" hidden="1" outlineLevel="1" collapsed="1" x14ac:dyDescent="0.25">
      <c r="A223" s="32"/>
      <c r="B223" s="33" t="s">
        <v>56</v>
      </c>
      <c r="D223" s="69">
        <f t="shared" ref="D223:O223" ca="1" si="32">D222</f>
        <v>201.372015</v>
      </c>
      <c r="E223" s="46">
        <f t="shared" ca="1" si="32"/>
        <v>231.46756100000002</v>
      </c>
      <c r="F223" s="46">
        <f t="shared" ca="1" si="32"/>
        <v>183.34291300000001</v>
      </c>
      <c r="G223" s="46">
        <f t="shared" ca="1" si="32"/>
        <v>132.04288499999998</v>
      </c>
      <c r="H223" s="46">
        <f t="shared" ca="1" si="32"/>
        <v>163.26745499999998</v>
      </c>
      <c r="I223" s="70">
        <f t="shared" ca="1" si="32"/>
        <v>174.85759200000001</v>
      </c>
      <c r="J223" s="69">
        <f t="shared" ca="1" si="32"/>
        <v>202.28934699999999</v>
      </c>
      <c r="K223" s="46">
        <f t="shared" ca="1" si="32"/>
        <v>223.19393199999999</v>
      </c>
      <c r="L223" s="46">
        <f t="shared" ca="1" si="32"/>
        <v>274.987908</v>
      </c>
      <c r="M223" s="46">
        <f t="shared" ca="1" si="32"/>
        <v>300.26746100000003</v>
      </c>
      <c r="N223" s="46">
        <f t="shared" ca="1" si="32"/>
        <v>198.19663499999999</v>
      </c>
      <c r="O223" s="70">
        <f t="shared" ca="1" si="32"/>
        <v>168.559755</v>
      </c>
    </row>
    <row r="224" spans="1:15" hidden="1" outlineLevel="1" x14ac:dyDescent="0.25">
      <c r="A224" s="34"/>
      <c r="B224" s="35" t="s">
        <v>0</v>
      </c>
      <c r="D224" s="71"/>
      <c r="E224" s="72"/>
      <c r="F224" s="72"/>
      <c r="G224" s="72"/>
      <c r="H224" s="72"/>
      <c r="I224" s="73"/>
      <c r="J224" s="71"/>
      <c r="K224" s="72"/>
      <c r="L224" s="72"/>
      <c r="M224" s="72"/>
      <c r="N224" s="72"/>
      <c r="O224" s="73"/>
    </row>
    <row r="225" spans="1:15" hidden="1" outlineLevel="1" x14ac:dyDescent="0.25">
      <c r="A225" s="2"/>
      <c r="B225" s="3"/>
      <c r="D225" s="51"/>
      <c r="E225" s="52"/>
      <c r="F225" s="52"/>
      <c r="G225" s="52"/>
      <c r="H225" s="52"/>
      <c r="I225" s="52"/>
      <c r="J225" s="51"/>
      <c r="K225" s="52"/>
      <c r="L225" s="52"/>
      <c r="M225" s="52"/>
      <c r="N225" s="52"/>
      <c r="O225" s="52"/>
    </row>
    <row r="226" spans="1:15" hidden="1" outlineLevel="1" x14ac:dyDescent="0.25">
      <c r="A226" s="36"/>
      <c r="B226" s="37"/>
      <c r="D226" s="542" t="s">
        <v>203</v>
      </c>
      <c r="E226" s="543" t="s">
        <v>58</v>
      </c>
      <c r="F226" s="543" t="s">
        <v>204</v>
      </c>
      <c r="G226" s="543"/>
      <c r="H226" s="543"/>
      <c r="I226" s="544"/>
      <c r="J226" s="542" t="s">
        <v>203</v>
      </c>
      <c r="K226" s="543" t="s">
        <v>58</v>
      </c>
      <c r="L226" s="543" t="s">
        <v>204</v>
      </c>
      <c r="M226" s="543"/>
      <c r="N226" s="543"/>
      <c r="O226" s="544"/>
    </row>
    <row r="227" spans="1:15" hidden="1" outlineLevel="2" x14ac:dyDescent="0.25">
      <c r="A227" s="30">
        <v>57</v>
      </c>
      <c r="B227" s="31" t="s">
        <v>205</v>
      </c>
      <c r="D227" s="63">
        <f ca="1">VLOOKUP($A227,INDIRECT($P$2),COLUMN()-1,FALSE)*VLOOKUP($A227,Usinas!$C:$D,2,FALSE)</f>
        <v>322.51210200000003</v>
      </c>
      <c r="E227" s="63">
        <f ca="1">VLOOKUP($A227,INDIRECT($P$2),COLUMN()-1,FALSE)*VLOOKUP($A227,Usinas!$C:$D,2,FALSE)</f>
        <v>323.22569400000003</v>
      </c>
      <c r="F227" s="63">
        <f ca="1">VLOOKUP($A227,INDIRECT($P$2),COLUMN()-1,FALSE)*VLOOKUP($A227,Usinas!$C:$D,2,FALSE)</f>
        <v>270.31494600000002</v>
      </c>
      <c r="G227" s="63">
        <f ca="1">VLOOKUP($A227,INDIRECT($P$2),COLUMN()-1,FALSE)*VLOOKUP($A227,Usinas!$C:$D,2,FALSE)</f>
        <v>201.50578800000002</v>
      </c>
      <c r="H227" s="63">
        <f ca="1">VLOOKUP($A227,INDIRECT($P$2),COLUMN()-1,FALSE)*VLOOKUP($A227,Usinas!$C:$D,2,FALSE)</f>
        <v>244.27933200000004</v>
      </c>
      <c r="I227" s="63">
        <f ca="1">VLOOKUP($A227,INDIRECT($P$2),COLUMN()-1,FALSE)*VLOOKUP($A227,Usinas!$C:$D,2,FALSE)</f>
        <v>307.92544200000003</v>
      </c>
      <c r="J227" s="63">
        <f ca="1">VLOOKUP($A227,INDIRECT($P$2),COLUMN()-1,FALSE)*VLOOKUP($A227,Usinas!$C:$D,2,FALSE)</f>
        <v>296.90674200000007</v>
      </c>
      <c r="K227" s="63">
        <f ca="1">VLOOKUP($A227,INDIRECT($P$2),COLUMN()-1,FALSE)*VLOOKUP($A227,Usinas!$C:$D,2,FALSE)</f>
        <v>239.25270600000005</v>
      </c>
      <c r="L227" s="63">
        <f ca="1">VLOOKUP($A227,INDIRECT($P$2),COLUMN()-1,FALSE)*VLOOKUP($A227,Usinas!$C:$D,2,FALSE)</f>
        <v>270.40939200000003</v>
      </c>
      <c r="M227" s="63">
        <f ca="1">VLOOKUP($A227,INDIRECT($P$2),COLUMN()-1,FALSE)*VLOOKUP($A227,Usinas!$C:$D,2,FALSE)</f>
        <v>354.88609200000002</v>
      </c>
      <c r="N227" s="63">
        <f ca="1">VLOOKUP($A227,INDIRECT($P$2),COLUMN()-1,FALSE)*VLOOKUP($A227,Usinas!$C:$D,2,FALSE)</f>
        <v>296.03574000000003</v>
      </c>
      <c r="O227" s="63">
        <f ca="1">VLOOKUP($A227,INDIRECT($P$2),COLUMN()-1,FALSE)*VLOOKUP($A227,Usinas!$C:$D,2,FALSE)</f>
        <v>268.03774800000002</v>
      </c>
    </row>
    <row r="228" spans="1:15" hidden="1" outlineLevel="1" collapsed="1" x14ac:dyDescent="0.25">
      <c r="A228" s="32"/>
      <c r="B228" s="33" t="s">
        <v>56</v>
      </c>
      <c r="D228" s="69">
        <f t="shared" ref="D228:O228" ca="1" si="33">D227</f>
        <v>322.51210200000003</v>
      </c>
      <c r="E228" s="46">
        <f t="shared" ca="1" si="33"/>
        <v>323.22569400000003</v>
      </c>
      <c r="F228" s="46">
        <f t="shared" ca="1" si="33"/>
        <v>270.31494600000002</v>
      </c>
      <c r="G228" s="46">
        <f t="shared" ca="1" si="33"/>
        <v>201.50578800000002</v>
      </c>
      <c r="H228" s="46">
        <f t="shared" ca="1" si="33"/>
        <v>244.27933200000004</v>
      </c>
      <c r="I228" s="70">
        <f t="shared" ca="1" si="33"/>
        <v>307.92544200000003</v>
      </c>
      <c r="J228" s="69">
        <f t="shared" ca="1" si="33"/>
        <v>296.90674200000007</v>
      </c>
      <c r="K228" s="46">
        <f t="shared" ca="1" si="33"/>
        <v>239.25270600000005</v>
      </c>
      <c r="L228" s="46">
        <f t="shared" ca="1" si="33"/>
        <v>270.40939200000003</v>
      </c>
      <c r="M228" s="46">
        <f t="shared" ca="1" si="33"/>
        <v>354.88609200000002</v>
      </c>
      <c r="N228" s="46">
        <f t="shared" ca="1" si="33"/>
        <v>296.03574000000003</v>
      </c>
      <c r="O228" s="70">
        <f t="shared" ca="1" si="33"/>
        <v>268.03774800000002</v>
      </c>
    </row>
    <row r="229" spans="1:15" hidden="1" outlineLevel="1" x14ac:dyDescent="0.25">
      <c r="A229" s="34"/>
      <c r="B229" s="35" t="s">
        <v>0</v>
      </c>
      <c r="D229" s="71"/>
      <c r="E229" s="72"/>
      <c r="F229" s="72"/>
      <c r="G229" s="72"/>
      <c r="H229" s="72"/>
      <c r="I229" s="73"/>
      <c r="J229" s="71"/>
      <c r="K229" s="72"/>
      <c r="L229" s="72"/>
      <c r="M229" s="72"/>
      <c r="N229" s="72"/>
      <c r="O229" s="73"/>
    </row>
    <row r="230" spans="1:15" hidden="1" outlineLevel="1" x14ac:dyDescent="0.25">
      <c r="A230" s="2"/>
      <c r="B230" s="3"/>
      <c r="D230" s="51"/>
      <c r="E230" s="52"/>
      <c r="F230" s="52"/>
      <c r="G230" s="52"/>
      <c r="H230" s="52"/>
      <c r="I230" s="52"/>
      <c r="J230" s="51"/>
      <c r="K230" s="52"/>
      <c r="L230" s="52"/>
      <c r="M230" s="52"/>
      <c r="N230" s="52"/>
      <c r="O230" s="52"/>
    </row>
    <row r="231" spans="1:15" ht="15.75" collapsed="1" x14ac:dyDescent="0.25">
      <c r="A231" s="80"/>
      <c r="B231" s="81"/>
      <c r="C231" s="92"/>
      <c r="D231" s="545" t="s">
        <v>206</v>
      </c>
      <c r="E231" s="546"/>
      <c r="F231" s="546"/>
      <c r="G231" s="546"/>
      <c r="H231" s="546"/>
      <c r="I231" s="546"/>
      <c r="J231" s="546"/>
      <c r="K231" s="546"/>
      <c r="L231" s="546"/>
      <c r="M231" s="546"/>
      <c r="N231" s="546"/>
      <c r="O231" s="547"/>
    </row>
    <row r="232" spans="1:15" ht="15.75" x14ac:dyDescent="0.25">
      <c r="A232" s="82"/>
      <c r="B232" s="83" t="s">
        <v>56</v>
      </c>
      <c r="C232" s="92"/>
      <c r="D232" s="83">
        <f t="shared" ref="D232:O232" ca="1" si="34">D185+D197+D213+D218+D223+D228</f>
        <v>7557.8698979999999</v>
      </c>
      <c r="E232" s="84">
        <f t="shared" ca="1" si="34"/>
        <v>8280.7066710000017</v>
      </c>
      <c r="F232" s="84">
        <f t="shared" ca="1" si="34"/>
        <v>7069.3940760000014</v>
      </c>
      <c r="G232" s="84">
        <f t="shared" ca="1" si="34"/>
        <v>6553.6824530000013</v>
      </c>
      <c r="H232" s="84">
        <f t="shared" ca="1" si="34"/>
        <v>8656.697005</v>
      </c>
      <c r="I232" s="85">
        <f t="shared" ca="1" si="34"/>
        <v>10634.258530000001</v>
      </c>
      <c r="J232" s="83">
        <f t="shared" ca="1" si="34"/>
        <v>10927.813822999999</v>
      </c>
      <c r="K232" s="84">
        <f t="shared" ca="1" si="34"/>
        <v>10014.187061999999</v>
      </c>
      <c r="L232" s="84">
        <f t="shared" ca="1" si="34"/>
        <v>11652.120968999998</v>
      </c>
      <c r="M232" s="84">
        <f t="shared" ca="1" si="34"/>
        <v>13397.003231000001</v>
      </c>
      <c r="N232" s="84">
        <f t="shared" ca="1" si="34"/>
        <v>9326.0843920000007</v>
      </c>
      <c r="O232" s="85">
        <f t="shared" ca="1" si="34"/>
        <v>7422.6854650000005</v>
      </c>
    </row>
    <row r="234" spans="1:15" x14ac:dyDescent="0.25">
      <c r="A234" s="93"/>
      <c r="B234" s="94"/>
      <c r="D234" s="95"/>
      <c r="E234" s="96"/>
      <c r="F234" s="96"/>
      <c r="G234" s="96"/>
      <c r="H234" s="96"/>
      <c r="I234" s="97"/>
    </row>
    <row r="235" spans="1:15" hidden="1" outlineLevel="1" x14ac:dyDescent="0.25">
      <c r="A235" s="28"/>
      <c r="B235" s="29"/>
      <c r="D235" s="551" t="s">
        <v>207</v>
      </c>
      <c r="E235" s="552"/>
      <c r="F235" s="552"/>
      <c r="G235" s="552"/>
      <c r="H235" s="552"/>
      <c r="I235" s="553"/>
      <c r="J235" s="551" t="s">
        <v>207</v>
      </c>
      <c r="K235" s="552"/>
      <c r="L235" s="552"/>
      <c r="M235" s="552"/>
      <c r="N235" s="552"/>
      <c r="O235" s="553"/>
    </row>
    <row r="236" spans="1:15" hidden="1" outlineLevel="2" x14ac:dyDescent="0.25">
      <c r="A236" s="30">
        <v>169</v>
      </c>
      <c r="B236" s="31" t="s">
        <v>36</v>
      </c>
      <c r="D236" s="63">
        <f ca="1">VLOOKUP($A236,INDIRECT($P$2),COLUMN()-1,FALSE)*VLOOKUP($A236,Usinas!$C:$D,2,FALSE)</f>
        <v>1093.5568679999999</v>
      </c>
      <c r="E236" s="63">
        <f ca="1">VLOOKUP($A236,INDIRECT($P$2),COLUMN()-1,FALSE)*VLOOKUP($A236,Usinas!$C:$D,2,FALSE)</f>
        <v>1150.006318</v>
      </c>
      <c r="F236" s="63">
        <f ca="1">VLOOKUP($A236,INDIRECT($P$2),COLUMN()-1,FALSE)*VLOOKUP($A236,Usinas!$C:$D,2,FALSE)</f>
        <v>1112.5513120000001</v>
      </c>
      <c r="G236" s="63">
        <f ca="1">VLOOKUP($A236,INDIRECT($P$2),COLUMN()-1,FALSE)*VLOOKUP($A236,Usinas!$C:$D,2,FALSE)</f>
        <v>873.88646600000004</v>
      </c>
      <c r="H236" s="63">
        <f ca="1">VLOOKUP($A236,INDIRECT($P$2),COLUMN()-1,FALSE)*VLOOKUP($A236,Usinas!$C:$D,2,FALSE)</f>
        <v>527.00031000000001</v>
      </c>
      <c r="I236" s="63">
        <f ca="1">VLOOKUP($A236,INDIRECT($P$2),COLUMN()-1,FALSE)*VLOOKUP($A236,Usinas!$C:$D,2,FALSE)</f>
        <v>360.20381800000001</v>
      </c>
      <c r="J236" s="63">
        <f ca="1">VLOOKUP($A236,INDIRECT($P$2),COLUMN()-1,FALSE)*VLOOKUP($A236,Usinas!$C:$D,2,FALSE)</f>
        <v>301.03108000000003</v>
      </c>
      <c r="K236" s="63">
        <f ca="1">VLOOKUP($A236,INDIRECT($P$2),COLUMN()-1,FALSE)*VLOOKUP($A236,Usinas!$C:$D,2,FALSE)</f>
        <v>260.48053799999997</v>
      </c>
      <c r="L236" s="63">
        <f ca="1">VLOOKUP($A236,INDIRECT($P$2),COLUMN()-1,FALSE)*VLOOKUP($A236,Usinas!$C:$D,2,FALSE)</f>
        <v>233.09092200000001</v>
      </c>
      <c r="M236" s="63">
        <f ca="1">VLOOKUP($A236,INDIRECT($P$2),COLUMN()-1,FALSE)*VLOOKUP($A236,Usinas!$C:$D,2,FALSE)</f>
        <v>259.00379099999998</v>
      </c>
      <c r="N236" s="63">
        <f ca="1">VLOOKUP($A236,INDIRECT($P$2),COLUMN()-1,FALSE)*VLOOKUP($A236,Usinas!$C:$D,2,FALSE)</f>
        <v>434.43300800000003</v>
      </c>
      <c r="O236" s="63">
        <f ca="1">VLOOKUP($A236,INDIRECT($P$2),COLUMN()-1,FALSE)*VLOOKUP($A236,Usinas!$C:$D,2,FALSE)</f>
        <v>793.43191800000011</v>
      </c>
    </row>
    <row r="237" spans="1:15" hidden="1" outlineLevel="2" x14ac:dyDescent="0.25">
      <c r="A237" s="30">
        <v>172</v>
      </c>
      <c r="B237" s="31" t="s">
        <v>208</v>
      </c>
      <c r="D237" s="63">
        <f ca="1">VLOOKUP($A237,INDIRECT($P$2),COLUMN()-1,FALSE)*VLOOKUP($A237,Usinas!$C:$D,2,FALSE)</f>
        <v>1993.8563250000002</v>
      </c>
      <c r="E237" s="63">
        <f ca="1">VLOOKUP($A237,INDIRECT($P$2),COLUMN()-1,FALSE)*VLOOKUP($A237,Usinas!$C:$D,2,FALSE)</f>
        <v>2128.9560000000001</v>
      </c>
      <c r="F237" s="63">
        <f ca="1">VLOOKUP($A237,INDIRECT($P$2),COLUMN()-1,FALSE)*VLOOKUP($A237,Usinas!$C:$D,2,FALSE)</f>
        <v>2120.6104500000001</v>
      </c>
      <c r="G237" s="63">
        <f ca="1">VLOOKUP($A237,INDIRECT($P$2),COLUMN()-1,FALSE)*VLOOKUP($A237,Usinas!$C:$D,2,FALSE)</f>
        <v>1710.709425</v>
      </c>
      <c r="H237" s="63">
        <f ca="1">VLOOKUP($A237,INDIRECT($P$2),COLUMN()-1,FALSE)*VLOOKUP($A237,Usinas!$C:$D,2,FALSE)</f>
        <v>1027.0469250000001</v>
      </c>
      <c r="I237" s="63">
        <f ca="1">VLOOKUP($A237,INDIRECT($P$2),COLUMN()-1,FALSE)*VLOOKUP($A237,Usinas!$C:$D,2,FALSE)</f>
        <v>676.31257500000004</v>
      </c>
      <c r="J237" s="63">
        <f ca="1">VLOOKUP($A237,INDIRECT($P$2),COLUMN()-1,FALSE)*VLOOKUP($A237,Usinas!$C:$D,2,FALSE)</f>
        <v>556.24019999999996</v>
      </c>
      <c r="K237" s="63">
        <f ca="1">VLOOKUP($A237,INDIRECT($P$2),COLUMN()-1,FALSE)*VLOOKUP($A237,Usinas!$C:$D,2,FALSE)</f>
        <v>485.1216</v>
      </c>
      <c r="L237" s="63">
        <f ca="1">VLOOKUP($A237,INDIRECT($P$2),COLUMN()-1,FALSE)*VLOOKUP($A237,Usinas!$C:$D,2,FALSE)</f>
        <v>433.827</v>
      </c>
      <c r="M237" s="63">
        <f ca="1">VLOOKUP($A237,INDIRECT($P$2),COLUMN()-1,FALSE)*VLOOKUP($A237,Usinas!$C:$D,2,FALSE)</f>
        <v>466.17374999999998</v>
      </c>
      <c r="N237" s="63">
        <f ca="1">VLOOKUP($A237,INDIRECT($P$2),COLUMN()-1,FALSE)*VLOOKUP($A237,Usinas!$C:$D,2,FALSE)</f>
        <v>755.14837499999999</v>
      </c>
      <c r="O237" s="63">
        <f ca="1">VLOOKUP($A237,INDIRECT($P$2),COLUMN()-1,FALSE)*VLOOKUP($A237,Usinas!$C:$D,2,FALSE)</f>
        <v>1409.5881750000001</v>
      </c>
    </row>
    <row r="238" spans="1:15" hidden="1" outlineLevel="2" x14ac:dyDescent="0.25">
      <c r="A238" s="30">
        <v>176</v>
      </c>
      <c r="B238" s="31" t="s">
        <v>209</v>
      </c>
      <c r="D238" s="63">
        <f ca="1">VLOOKUP($A238,INDIRECT($P$2),COLUMN()-1,FALSE)*VLOOKUP($A238,Usinas!$C:$D,2,FALSE)</f>
        <v>4599.4654020000007</v>
      </c>
      <c r="E238" s="63">
        <f ca="1">VLOOKUP($A238,INDIRECT($P$2),COLUMN()-1,FALSE)*VLOOKUP($A238,Usinas!$C:$D,2,FALSE)</f>
        <v>4929.5393489999997</v>
      </c>
      <c r="F238" s="63">
        <f ca="1">VLOOKUP($A238,INDIRECT($P$2),COLUMN()-1,FALSE)*VLOOKUP($A238,Usinas!$C:$D,2,FALSE)</f>
        <v>4935.9020480000008</v>
      </c>
      <c r="G238" s="63">
        <f ca="1">VLOOKUP($A238,INDIRECT($P$2),COLUMN()-1,FALSE)*VLOOKUP($A238,Usinas!$C:$D,2,FALSE)</f>
        <v>4016.3643800000004</v>
      </c>
      <c r="H238" s="63">
        <f ca="1">VLOOKUP($A238,INDIRECT($P$2),COLUMN()-1,FALSE)*VLOOKUP($A238,Usinas!$C:$D,2,FALSE)</f>
        <v>2420.0009890000006</v>
      </c>
      <c r="I238" s="63">
        <f ca="1">VLOOKUP($A238,INDIRECT($P$2),COLUMN()-1,FALSE)*VLOOKUP($A238,Usinas!$C:$D,2,FALSE)</f>
        <v>1580.2574900000002</v>
      </c>
      <c r="J238" s="63">
        <f ca="1">VLOOKUP($A238,INDIRECT($P$2),COLUMN()-1,FALSE)*VLOOKUP($A238,Usinas!$C:$D,2,FALSE)</f>
        <v>1295.1105299999999</v>
      </c>
      <c r="K238" s="63">
        <f ca="1">VLOOKUP($A238,INDIRECT($P$2),COLUMN()-1,FALSE)*VLOOKUP($A238,Usinas!$C:$D,2,FALSE)</f>
        <v>1130.926342</v>
      </c>
      <c r="L238" s="63">
        <f ca="1">VLOOKUP($A238,INDIRECT($P$2),COLUMN()-1,FALSE)*VLOOKUP($A238,Usinas!$C:$D,2,FALSE)</f>
        <v>1011.6691410000002</v>
      </c>
      <c r="M238" s="63">
        <f ca="1">VLOOKUP($A238,INDIRECT($P$2),COLUMN()-1,FALSE)*VLOOKUP($A238,Usinas!$C:$D,2,FALSE)</f>
        <v>1077.001702</v>
      </c>
      <c r="N238" s="63">
        <f ca="1">VLOOKUP($A238,INDIRECT($P$2),COLUMN()-1,FALSE)*VLOOKUP($A238,Usinas!$C:$D,2,FALSE)</f>
        <v>1720.0121820000002</v>
      </c>
      <c r="O238" s="63">
        <f ca="1">VLOOKUP($A238,INDIRECT($P$2),COLUMN()-1,FALSE)*VLOOKUP($A238,Usinas!$C:$D,2,FALSE)</f>
        <v>3230.8723370000002</v>
      </c>
    </row>
    <row r="239" spans="1:15" hidden="1" outlineLevel="2" x14ac:dyDescent="0.25">
      <c r="A239" s="30">
        <v>178</v>
      </c>
      <c r="B239" s="31" t="s">
        <v>210</v>
      </c>
      <c r="D239" s="63">
        <f ca="1">VLOOKUP($A239,INDIRECT($P$2),COLUMN()-1,FALSE)*VLOOKUP($A239,Usinas!$C:$D,2,FALSE)</f>
        <v>4849.6495730000006</v>
      </c>
      <c r="E239" s="63">
        <f ca="1">VLOOKUP($A239,INDIRECT($P$2),COLUMN()-1,FALSE)*VLOOKUP($A239,Usinas!$C:$D,2,FALSE)</f>
        <v>5204.969771</v>
      </c>
      <c r="F239" s="63">
        <f ca="1">VLOOKUP($A239,INDIRECT($P$2),COLUMN()-1,FALSE)*VLOOKUP($A239,Usinas!$C:$D,2,FALSE)</f>
        <v>5211.1580649999996</v>
      </c>
      <c r="G239" s="63">
        <f ca="1">VLOOKUP($A239,INDIRECT($P$2),COLUMN()-1,FALSE)*VLOOKUP($A239,Usinas!$C:$D,2,FALSE)</f>
        <v>4244.5875100000003</v>
      </c>
      <c r="H239" s="63">
        <f ca="1">VLOOKUP($A239,INDIRECT($P$2),COLUMN()-1,FALSE)*VLOOKUP($A239,Usinas!$C:$D,2,FALSE)</f>
        <v>2556.7033689999998</v>
      </c>
      <c r="I239" s="63">
        <f ca="1">VLOOKUP($A239,INDIRECT($P$2),COLUMN()-1,FALSE)*VLOOKUP($A239,Usinas!$C:$D,2,FALSE)</f>
        <v>1668.6400560000002</v>
      </c>
      <c r="J239" s="63">
        <f ca="1">VLOOKUP($A239,INDIRECT($P$2),COLUMN()-1,FALSE)*VLOOKUP($A239,Usinas!$C:$D,2,FALSE)</f>
        <v>1367.3111060000001</v>
      </c>
      <c r="K239" s="63">
        <f ca="1">VLOOKUP($A239,INDIRECT($P$2),COLUMN()-1,FALSE)*VLOOKUP($A239,Usinas!$C:$D,2,FALSE)</f>
        <v>1194.1574650000002</v>
      </c>
      <c r="L239" s="63">
        <f ca="1">VLOOKUP($A239,INDIRECT($P$2),COLUMN()-1,FALSE)*VLOOKUP($A239,Usinas!$C:$D,2,FALSE)</f>
        <v>1068.1060130000001</v>
      </c>
      <c r="M239" s="63">
        <f ca="1">VLOOKUP($A239,INDIRECT($P$2),COLUMN()-1,FALSE)*VLOOKUP($A239,Usinas!$C:$D,2,FALSE)</f>
        <v>1135.9939700000002</v>
      </c>
      <c r="N239" s="63">
        <f ca="1">VLOOKUP($A239,INDIRECT($P$2),COLUMN()-1,FALSE)*VLOOKUP($A239,Usinas!$C:$D,2,FALSE)</f>
        <v>1812.6742159999999</v>
      </c>
      <c r="O239" s="63">
        <f ca="1">VLOOKUP($A239,INDIRECT($P$2),COLUMN()-1,FALSE)*VLOOKUP($A239,Usinas!$C:$D,2,FALSE)</f>
        <v>3404.726048</v>
      </c>
    </row>
    <row r="240" spans="1:15" hidden="1" outlineLevel="1" collapsed="1" x14ac:dyDescent="0.25">
      <c r="A240" s="32"/>
      <c r="B240" s="33" t="s">
        <v>56</v>
      </c>
      <c r="D240" s="69">
        <f t="shared" ref="D240:I240" ca="1" si="35">SUM(D236:D239)</f>
        <v>12536.528168000001</v>
      </c>
      <c r="E240" s="46">
        <f t="shared" ca="1" si="35"/>
        <v>13413.471438</v>
      </c>
      <c r="F240" s="46">
        <f t="shared" ca="1" si="35"/>
        <v>13380.221875000001</v>
      </c>
      <c r="G240" s="46">
        <f t="shared" ca="1" si="35"/>
        <v>10845.547781000001</v>
      </c>
      <c r="H240" s="46">
        <f t="shared" ca="1" si="35"/>
        <v>6530.7515930000009</v>
      </c>
      <c r="I240" s="70">
        <f t="shared" ca="1" si="35"/>
        <v>4285.413939</v>
      </c>
      <c r="J240" s="69">
        <f t="shared" ref="J240:O240" ca="1" si="36">SUM(J236:J239)</f>
        <v>3519.692916</v>
      </c>
      <c r="K240" s="46">
        <f t="shared" ca="1" si="36"/>
        <v>3070.6859450000002</v>
      </c>
      <c r="L240" s="46">
        <f t="shared" ca="1" si="36"/>
        <v>2746.6930760000005</v>
      </c>
      <c r="M240" s="46">
        <f t="shared" ca="1" si="36"/>
        <v>2938.173213</v>
      </c>
      <c r="N240" s="46">
        <f t="shared" ca="1" si="36"/>
        <v>4722.2677810000005</v>
      </c>
      <c r="O240" s="70">
        <f t="shared" ca="1" si="36"/>
        <v>8838.6184780000003</v>
      </c>
    </row>
    <row r="241" spans="1:15" hidden="1" outlineLevel="1" x14ac:dyDescent="0.25">
      <c r="A241" s="34"/>
      <c r="B241" s="35" t="s">
        <v>0</v>
      </c>
      <c r="D241" s="71"/>
      <c r="E241" s="72"/>
      <c r="F241" s="72"/>
      <c r="G241" s="72"/>
      <c r="H241" s="72"/>
      <c r="I241" s="73"/>
      <c r="J241" s="71"/>
      <c r="K241" s="72"/>
      <c r="L241" s="72"/>
      <c r="M241" s="72"/>
      <c r="N241" s="72"/>
      <c r="O241" s="73"/>
    </row>
    <row r="242" spans="1:15" hidden="1" outlineLevel="1" x14ac:dyDescent="0.25">
      <c r="A242" s="2"/>
      <c r="B242" s="3"/>
      <c r="D242" s="51"/>
      <c r="E242" s="52"/>
      <c r="F242" s="52"/>
      <c r="G242" s="52"/>
      <c r="H242" s="52"/>
      <c r="I242" s="52"/>
      <c r="J242" s="51"/>
      <c r="K242" s="52"/>
      <c r="L242" s="52"/>
      <c r="M242" s="52"/>
      <c r="N242" s="52"/>
      <c r="O242" s="52"/>
    </row>
    <row r="243" spans="1:15" hidden="1" outlineLevel="1" x14ac:dyDescent="0.25">
      <c r="A243" s="36"/>
      <c r="B243" s="37"/>
      <c r="D243" s="542" t="s">
        <v>211</v>
      </c>
      <c r="E243" s="543" t="s">
        <v>58</v>
      </c>
      <c r="F243" s="543" t="s">
        <v>212</v>
      </c>
      <c r="G243" s="543"/>
      <c r="H243" s="543"/>
      <c r="I243" s="544"/>
      <c r="J243" s="542" t="s">
        <v>211</v>
      </c>
      <c r="K243" s="543" t="s">
        <v>58</v>
      </c>
      <c r="L243" s="543" t="s">
        <v>212</v>
      </c>
      <c r="M243" s="543"/>
      <c r="N243" s="543"/>
      <c r="O243" s="544"/>
    </row>
    <row r="244" spans="1:15" hidden="1" outlineLevel="2" x14ac:dyDescent="0.25">
      <c r="A244" s="30">
        <v>188</v>
      </c>
      <c r="B244" s="31" t="s">
        <v>213</v>
      </c>
      <c r="D244" s="63">
        <f ca="1">VLOOKUP($A244,INDIRECT($P$2),COLUMN()-1,FALSE)*VLOOKUP($A244,Usinas!$C:$D,2,FALSE)</f>
        <v>555.64794999999992</v>
      </c>
      <c r="E244" s="63">
        <f ca="1">VLOOKUP($A244,INDIRECT($P$2),COLUMN()-1,FALSE)*VLOOKUP($A244,Usinas!$C:$D,2,FALSE)</f>
        <v>415.17904999999996</v>
      </c>
      <c r="F244" s="63">
        <f ca="1">VLOOKUP($A244,INDIRECT($P$2),COLUMN()-1,FALSE)*VLOOKUP($A244,Usinas!$C:$D,2,FALSE)</f>
        <v>338.85994999999997</v>
      </c>
      <c r="G244" s="63">
        <f ca="1">VLOOKUP($A244,INDIRECT($P$2),COLUMN()-1,FALSE)*VLOOKUP($A244,Usinas!$C:$D,2,FALSE)</f>
        <v>230.44450000000001</v>
      </c>
      <c r="H244" s="63">
        <f ca="1">VLOOKUP($A244,INDIRECT($P$2),COLUMN()-1,FALSE)*VLOOKUP($A244,Usinas!$C:$D,2,FALSE)</f>
        <v>139.33205000000001</v>
      </c>
      <c r="I244" s="63">
        <f ca="1">VLOOKUP($A244,INDIRECT($P$2),COLUMN()-1,FALSE)*VLOOKUP($A244,Usinas!$C:$D,2,FALSE)</f>
        <v>110.396</v>
      </c>
      <c r="J244" s="63">
        <f ca="1">VLOOKUP($A244,INDIRECT($P$2),COLUMN()-1,FALSE)*VLOOKUP($A244,Usinas!$C:$D,2,FALSE)</f>
        <v>93.100149999999999</v>
      </c>
      <c r="K244" s="63">
        <f ca="1">VLOOKUP($A244,INDIRECT($P$2),COLUMN()-1,FALSE)*VLOOKUP($A244,Usinas!$C:$D,2,FALSE)</f>
        <v>78.728650000000002</v>
      </c>
      <c r="L244" s="63">
        <f ca="1">VLOOKUP($A244,INDIRECT($P$2),COLUMN()-1,FALSE)*VLOOKUP($A244,Usinas!$C:$D,2,FALSE)</f>
        <v>71.442799999999991</v>
      </c>
      <c r="M244" s="63">
        <f ca="1">VLOOKUP($A244,INDIRECT($P$2),COLUMN()-1,FALSE)*VLOOKUP($A244,Usinas!$C:$D,2,FALSE)</f>
        <v>113.5277</v>
      </c>
      <c r="N244" s="63">
        <f ca="1">VLOOKUP($A244,INDIRECT($P$2),COLUMN()-1,FALSE)*VLOOKUP($A244,Usinas!$C:$D,2,FALSE)</f>
        <v>320.54879999999997</v>
      </c>
      <c r="O244" s="63">
        <f ca="1">VLOOKUP($A244,INDIRECT($P$2),COLUMN()-1,FALSE)*VLOOKUP($A244,Usinas!$C:$D,2,FALSE)</f>
        <v>612.93374999999992</v>
      </c>
    </row>
    <row r="245" spans="1:15" hidden="1" outlineLevel="1" collapsed="1" x14ac:dyDescent="0.25">
      <c r="A245" s="32"/>
      <c r="B245" s="33" t="s">
        <v>56</v>
      </c>
      <c r="D245" s="69">
        <f t="shared" ref="D245:O245" ca="1" si="37">D244</f>
        <v>555.64794999999992</v>
      </c>
      <c r="E245" s="46">
        <f t="shared" ca="1" si="37"/>
        <v>415.17904999999996</v>
      </c>
      <c r="F245" s="46">
        <f t="shared" ca="1" si="37"/>
        <v>338.85994999999997</v>
      </c>
      <c r="G245" s="46">
        <f t="shared" ca="1" si="37"/>
        <v>230.44450000000001</v>
      </c>
      <c r="H245" s="46">
        <f t="shared" ca="1" si="37"/>
        <v>139.33205000000001</v>
      </c>
      <c r="I245" s="70">
        <f t="shared" ca="1" si="37"/>
        <v>110.396</v>
      </c>
      <c r="J245" s="69">
        <f t="shared" ca="1" si="37"/>
        <v>93.100149999999999</v>
      </c>
      <c r="K245" s="46">
        <f t="shared" ca="1" si="37"/>
        <v>78.728650000000002</v>
      </c>
      <c r="L245" s="46">
        <f t="shared" ca="1" si="37"/>
        <v>71.442799999999991</v>
      </c>
      <c r="M245" s="46">
        <f t="shared" ca="1" si="37"/>
        <v>113.5277</v>
      </c>
      <c r="N245" s="46">
        <f t="shared" ca="1" si="37"/>
        <v>320.54879999999997</v>
      </c>
      <c r="O245" s="70">
        <f t="shared" ca="1" si="37"/>
        <v>612.93374999999992</v>
      </c>
    </row>
    <row r="246" spans="1:15" hidden="1" outlineLevel="1" x14ac:dyDescent="0.25">
      <c r="A246" s="34"/>
      <c r="B246" s="35" t="s">
        <v>0</v>
      </c>
      <c r="D246" s="71"/>
      <c r="E246" s="72"/>
      <c r="F246" s="72"/>
      <c r="G246" s="72"/>
      <c r="H246" s="72"/>
      <c r="I246" s="73"/>
      <c r="J246" s="71"/>
      <c r="K246" s="72"/>
      <c r="L246" s="72"/>
      <c r="M246" s="72"/>
      <c r="N246" s="72"/>
      <c r="O246" s="73"/>
    </row>
    <row r="247" spans="1:15" hidden="1" outlineLevel="1" x14ac:dyDescent="0.25">
      <c r="A247" s="2"/>
      <c r="B247" s="3"/>
      <c r="D247" s="51"/>
      <c r="E247" s="52"/>
      <c r="F247" s="52"/>
      <c r="G247" s="52"/>
      <c r="H247" s="52"/>
      <c r="I247" s="52"/>
      <c r="J247" s="51"/>
      <c r="K247" s="52"/>
      <c r="L247" s="52"/>
      <c r="M247" s="52"/>
      <c r="N247" s="52"/>
      <c r="O247" s="52"/>
    </row>
    <row r="248" spans="1:15" hidden="1" outlineLevel="1" x14ac:dyDescent="0.25">
      <c r="A248" s="36"/>
      <c r="B248" s="37"/>
      <c r="D248" s="542" t="s">
        <v>214</v>
      </c>
      <c r="E248" s="543" t="s">
        <v>58</v>
      </c>
      <c r="F248" s="543" t="s">
        <v>215</v>
      </c>
      <c r="G248" s="543"/>
      <c r="H248" s="543"/>
      <c r="I248" s="544"/>
      <c r="J248" s="542" t="s">
        <v>214</v>
      </c>
      <c r="K248" s="543" t="s">
        <v>58</v>
      </c>
      <c r="L248" s="543" t="s">
        <v>215</v>
      </c>
      <c r="M248" s="543"/>
      <c r="N248" s="543"/>
      <c r="O248" s="544"/>
    </row>
    <row r="249" spans="1:15" hidden="1" outlineLevel="2" x14ac:dyDescent="0.25">
      <c r="A249" s="30">
        <v>190</v>
      </c>
      <c r="B249" s="31" t="s">
        <v>216</v>
      </c>
      <c r="D249" s="63">
        <f ca="1">VLOOKUP($A249,INDIRECT($P$2),COLUMN()-1,FALSE)*VLOOKUP($A249,Usinas!$C:$D,2,FALSE)</f>
        <v>241.50623200000001</v>
      </c>
      <c r="E249" s="63">
        <f ca="1">VLOOKUP($A249,INDIRECT($P$2),COLUMN()-1,FALSE)*VLOOKUP($A249,Usinas!$C:$D,2,FALSE)</f>
        <v>268.28559999999999</v>
      </c>
      <c r="F249" s="63">
        <f ca="1">VLOOKUP($A249,INDIRECT($P$2),COLUMN()-1,FALSE)*VLOOKUP($A249,Usinas!$C:$D,2,FALSE)</f>
        <v>286.40717599999999</v>
      </c>
      <c r="G249" s="63">
        <f ca="1">VLOOKUP($A249,INDIRECT($P$2),COLUMN()-1,FALSE)*VLOOKUP($A249,Usinas!$C:$D,2,FALSE)</f>
        <v>252.28684800000002</v>
      </c>
      <c r="H249" s="63">
        <f ca="1">VLOOKUP($A249,INDIRECT($P$2),COLUMN()-1,FALSE)*VLOOKUP($A249,Usinas!$C:$D,2,FALSE)</f>
        <v>162.780112</v>
      </c>
      <c r="I249" s="63">
        <f ca="1">VLOOKUP($A249,INDIRECT($P$2),COLUMN()-1,FALSE)*VLOOKUP($A249,Usinas!$C:$D,2,FALSE)</f>
        <v>113.90218400000001</v>
      </c>
      <c r="J249" s="63">
        <f ca="1">VLOOKUP($A249,INDIRECT($P$2),COLUMN()-1,FALSE)*VLOOKUP($A249,Usinas!$C:$D,2,FALSE)</f>
        <v>98.156959999999998</v>
      </c>
      <c r="K249" s="63">
        <f ca="1">VLOOKUP($A249,INDIRECT($P$2),COLUMN()-1,FALSE)*VLOOKUP($A249,Usinas!$C:$D,2,FALSE)</f>
        <v>89.548360000000002</v>
      </c>
      <c r="L249" s="63">
        <f ca="1">VLOOKUP($A249,INDIRECT($P$2),COLUMN()-1,FALSE)*VLOOKUP($A249,Usinas!$C:$D,2,FALSE)</f>
        <v>87.402832000000004</v>
      </c>
      <c r="M249" s="63">
        <f ca="1">VLOOKUP($A249,INDIRECT($P$2),COLUMN()-1,FALSE)*VLOOKUP($A249,Usinas!$C:$D,2,FALSE)</f>
        <v>105.603872</v>
      </c>
      <c r="N249" s="63">
        <f ca="1">VLOOKUP($A249,INDIRECT($P$2),COLUMN()-1,FALSE)*VLOOKUP($A249,Usinas!$C:$D,2,FALSE)</f>
        <v>147.50788800000001</v>
      </c>
      <c r="O249" s="63">
        <f ca="1">VLOOKUP($A249,INDIRECT($P$2),COLUMN()-1,FALSE)*VLOOKUP($A249,Usinas!$C:$D,2,FALSE)</f>
        <v>197.23721600000002</v>
      </c>
    </row>
    <row r="250" spans="1:15" hidden="1" outlineLevel="1" collapsed="1" x14ac:dyDescent="0.25">
      <c r="A250" s="32"/>
      <c r="B250" s="33" t="s">
        <v>56</v>
      </c>
      <c r="D250" s="69">
        <f t="shared" ref="D250:O250" ca="1" si="38">D249</f>
        <v>241.50623200000001</v>
      </c>
      <c r="E250" s="46">
        <f t="shared" ca="1" si="38"/>
        <v>268.28559999999999</v>
      </c>
      <c r="F250" s="46">
        <f t="shared" ca="1" si="38"/>
        <v>286.40717599999999</v>
      </c>
      <c r="G250" s="46">
        <f t="shared" ca="1" si="38"/>
        <v>252.28684800000002</v>
      </c>
      <c r="H250" s="46">
        <f t="shared" ca="1" si="38"/>
        <v>162.780112</v>
      </c>
      <c r="I250" s="70">
        <f t="shared" ca="1" si="38"/>
        <v>113.90218400000001</v>
      </c>
      <c r="J250" s="69">
        <f t="shared" ca="1" si="38"/>
        <v>98.156959999999998</v>
      </c>
      <c r="K250" s="46">
        <f t="shared" ca="1" si="38"/>
        <v>89.548360000000002</v>
      </c>
      <c r="L250" s="46">
        <f t="shared" ca="1" si="38"/>
        <v>87.402832000000004</v>
      </c>
      <c r="M250" s="46">
        <f t="shared" ca="1" si="38"/>
        <v>105.603872</v>
      </c>
      <c r="N250" s="46">
        <f t="shared" ca="1" si="38"/>
        <v>147.50788800000001</v>
      </c>
      <c r="O250" s="70">
        <f t="shared" ca="1" si="38"/>
        <v>197.23721600000002</v>
      </c>
    </row>
    <row r="251" spans="1:15" hidden="1" outlineLevel="1" x14ac:dyDescent="0.25">
      <c r="A251" s="34"/>
      <c r="B251" s="35" t="s">
        <v>0</v>
      </c>
      <c r="D251" s="71"/>
      <c r="E251" s="72"/>
      <c r="F251" s="72"/>
      <c r="G251" s="72"/>
      <c r="H251" s="72"/>
      <c r="I251" s="73"/>
      <c r="J251" s="71"/>
      <c r="K251" s="72"/>
      <c r="L251" s="72"/>
      <c r="M251" s="72"/>
      <c r="N251" s="72"/>
      <c r="O251" s="73"/>
    </row>
    <row r="252" spans="1:15" hidden="1" outlineLevel="1" x14ac:dyDescent="0.25">
      <c r="A252" s="2"/>
      <c r="B252" s="3"/>
      <c r="D252" s="51"/>
      <c r="E252" s="52"/>
      <c r="F252" s="52"/>
      <c r="G252" s="52"/>
      <c r="H252" s="52"/>
      <c r="I252" s="52"/>
      <c r="J252" s="51"/>
      <c r="K252" s="52"/>
      <c r="L252" s="52"/>
      <c r="M252" s="52"/>
      <c r="N252" s="52"/>
      <c r="O252" s="52"/>
    </row>
    <row r="253" spans="1:15" hidden="1" outlineLevel="1" x14ac:dyDescent="0.25">
      <c r="A253" s="36"/>
      <c r="B253" s="37"/>
      <c r="D253" s="542" t="s">
        <v>217</v>
      </c>
      <c r="E253" s="543" t="s">
        <v>58</v>
      </c>
      <c r="F253" s="543" t="s">
        <v>218</v>
      </c>
      <c r="G253" s="543"/>
      <c r="H253" s="543"/>
      <c r="I253" s="544"/>
      <c r="J253" s="542" t="s">
        <v>217</v>
      </c>
      <c r="K253" s="543" t="s">
        <v>58</v>
      </c>
      <c r="L253" s="543" t="s">
        <v>218</v>
      </c>
      <c r="M253" s="543"/>
      <c r="N253" s="543"/>
      <c r="O253" s="544"/>
    </row>
    <row r="254" spans="1:15" hidden="1" outlineLevel="2" x14ac:dyDescent="0.25">
      <c r="A254" s="30">
        <v>254</v>
      </c>
      <c r="B254" s="31" t="s">
        <v>219</v>
      </c>
      <c r="D254" s="63">
        <f ca="1">VLOOKUP($A254,INDIRECT($P$2),COLUMN()-1,FALSE)*VLOOKUP($A254,Usinas!$C:$D,2,FALSE)</f>
        <v>145.66836300000003</v>
      </c>
      <c r="E254" s="63">
        <f ca="1">VLOOKUP($A254,INDIRECT($P$2),COLUMN()-1,FALSE)*VLOOKUP($A254,Usinas!$C:$D,2,FALSE)</f>
        <v>141.36308099999999</v>
      </c>
      <c r="F254" s="63">
        <f ca="1">VLOOKUP($A254,INDIRECT($P$2),COLUMN()-1,FALSE)*VLOOKUP($A254,Usinas!$C:$D,2,FALSE)</f>
        <v>142.131204</v>
      </c>
      <c r="G254" s="63">
        <f ca="1">VLOOKUP($A254,INDIRECT($P$2),COLUMN()-1,FALSE)*VLOOKUP($A254,Usinas!$C:$D,2,FALSE)</f>
        <v>119.60907899999999</v>
      </c>
      <c r="H254" s="63">
        <f ca="1">VLOOKUP($A254,INDIRECT($P$2),COLUMN()-1,FALSE)*VLOOKUP($A254,Usinas!$C:$D,2,FALSE)</f>
        <v>71.881140000000002</v>
      </c>
      <c r="I254" s="63">
        <f ca="1">VLOOKUP($A254,INDIRECT($P$2),COLUMN()-1,FALSE)*VLOOKUP($A254,Usinas!$C:$D,2,FALSE)</f>
        <v>49.302117000000003</v>
      </c>
      <c r="J254" s="63">
        <f ca="1">VLOOKUP($A254,INDIRECT($P$2),COLUMN()-1,FALSE)*VLOOKUP($A254,Usinas!$C:$D,2,FALSE)</f>
        <v>49.624538999999999</v>
      </c>
      <c r="K254" s="63">
        <f ca="1">VLOOKUP($A254,INDIRECT($P$2),COLUMN()-1,FALSE)*VLOOKUP($A254,Usinas!$C:$D,2,FALSE)</f>
        <v>40.160505000000001</v>
      </c>
      <c r="L254" s="63">
        <f ca="1">VLOOKUP($A254,INDIRECT($P$2),COLUMN()-1,FALSE)*VLOOKUP($A254,Usinas!$C:$D,2,FALSE)</f>
        <v>27.149829</v>
      </c>
      <c r="M254" s="63">
        <f ca="1">VLOOKUP($A254,INDIRECT($P$2),COLUMN()-1,FALSE)*VLOOKUP($A254,Usinas!$C:$D,2,FALSE)</f>
        <v>31.967193000000002</v>
      </c>
      <c r="N254" s="63">
        <f ca="1">VLOOKUP($A254,INDIRECT($P$2),COLUMN()-1,FALSE)*VLOOKUP($A254,Usinas!$C:$D,2,FALSE)</f>
        <v>88.922090999999995</v>
      </c>
      <c r="O254" s="63">
        <f ca="1">VLOOKUP($A254,INDIRECT($P$2),COLUMN()-1,FALSE)*VLOOKUP($A254,Usinas!$C:$D,2,FALSE)</f>
        <v>185.07022800000001</v>
      </c>
    </row>
    <row r="255" spans="1:15" hidden="1" outlineLevel="1" collapsed="1" x14ac:dyDescent="0.25">
      <c r="A255" s="32"/>
      <c r="B255" s="33" t="s">
        <v>56</v>
      </c>
      <c r="D255" s="69">
        <f t="shared" ref="D255:O255" ca="1" si="39">D254</f>
        <v>145.66836300000003</v>
      </c>
      <c r="E255" s="46">
        <f t="shared" ca="1" si="39"/>
        <v>141.36308099999999</v>
      </c>
      <c r="F255" s="46">
        <f t="shared" ca="1" si="39"/>
        <v>142.131204</v>
      </c>
      <c r="G255" s="46">
        <f t="shared" ca="1" si="39"/>
        <v>119.60907899999999</v>
      </c>
      <c r="H255" s="46">
        <f t="shared" ca="1" si="39"/>
        <v>71.881140000000002</v>
      </c>
      <c r="I255" s="70">
        <f t="shared" ca="1" si="39"/>
        <v>49.302117000000003</v>
      </c>
      <c r="J255" s="69">
        <f t="shared" ca="1" si="39"/>
        <v>49.624538999999999</v>
      </c>
      <c r="K255" s="46">
        <f t="shared" ca="1" si="39"/>
        <v>40.160505000000001</v>
      </c>
      <c r="L255" s="46">
        <f t="shared" ca="1" si="39"/>
        <v>27.149829</v>
      </c>
      <c r="M255" s="46">
        <f t="shared" ca="1" si="39"/>
        <v>31.967193000000002</v>
      </c>
      <c r="N255" s="46">
        <f t="shared" ca="1" si="39"/>
        <v>88.922090999999995</v>
      </c>
      <c r="O255" s="70">
        <f t="shared" ca="1" si="39"/>
        <v>185.07022800000001</v>
      </c>
    </row>
    <row r="256" spans="1:15" hidden="1" outlineLevel="1" x14ac:dyDescent="0.25">
      <c r="A256" s="34"/>
      <c r="B256" s="35" t="s">
        <v>0</v>
      </c>
      <c r="D256" s="71"/>
      <c r="E256" s="72"/>
      <c r="F256" s="72"/>
      <c r="G256" s="72"/>
      <c r="H256" s="72"/>
      <c r="I256" s="73"/>
      <c r="J256" s="71"/>
      <c r="K256" s="72"/>
      <c r="L256" s="72"/>
      <c r="M256" s="72"/>
      <c r="N256" s="72"/>
      <c r="O256" s="73"/>
    </row>
    <row r="257" spans="1:15" hidden="1" outlineLevel="1" x14ac:dyDescent="0.25">
      <c r="A257" s="2"/>
      <c r="B257" s="3"/>
      <c r="D257" s="51"/>
      <c r="E257" s="52"/>
      <c r="F257" s="52"/>
      <c r="G257" s="52"/>
      <c r="H257" s="52"/>
      <c r="I257" s="52"/>
      <c r="J257" s="51"/>
      <c r="K257" s="52"/>
      <c r="L257" s="52"/>
      <c r="M257" s="52"/>
      <c r="N257" s="52"/>
      <c r="O257" s="52"/>
    </row>
    <row r="258" spans="1:15" ht="15.75" collapsed="1" x14ac:dyDescent="0.25">
      <c r="A258" s="80"/>
      <c r="B258" s="81"/>
      <c r="C258" s="92"/>
      <c r="D258" s="545" t="s">
        <v>220</v>
      </c>
      <c r="E258" s="546"/>
      <c r="F258" s="546"/>
      <c r="G258" s="546"/>
      <c r="H258" s="546"/>
      <c r="I258" s="546"/>
      <c r="J258" s="546"/>
      <c r="K258" s="546"/>
      <c r="L258" s="546"/>
      <c r="M258" s="546"/>
      <c r="N258" s="546"/>
      <c r="O258" s="547"/>
    </row>
    <row r="259" spans="1:15" ht="15.75" x14ac:dyDescent="0.25">
      <c r="A259" s="82"/>
      <c r="B259" s="83" t="s">
        <v>56</v>
      </c>
      <c r="C259" s="92"/>
      <c r="D259" s="83">
        <f t="shared" ref="D259:O259" ca="1" si="40">D240+D245+D250+D255</f>
        <v>13479.350713000002</v>
      </c>
      <c r="E259" s="84">
        <f t="shared" ca="1" si="40"/>
        <v>14238.299169</v>
      </c>
      <c r="F259" s="84">
        <f t="shared" ca="1" si="40"/>
        <v>14147.620205000001</v>
      </c>
      <c r="G259" s="84">
        <f t="shared" ca="1" si="40"/>
        <v>11447.888208</v>
      </c>
      <c r="H259" s="84">
        <f t="shared" ca="1" si="40"/>
        <v>6904.7448950000016</v>
      </c>
      <c r="I259" s="85">
        <f t="shared" ca="1" si="40"/>
        <v>4559.0142399999995</v>
      </c>
      <c r="J259" s="83">
        <f t="shared" ca="1" si="40"/>
        <v>3760.5745649999999</v>
      </c>
      <c r="K259" s="84">
        <f t="shared" ca="1" si="40"/>
        <v>3279.1234599999998</v>
      </c>
      <c r="L259" s="84">
        <f t="shared" ca="1" si="40"/>
        <v>2932.6885370000005</v>
      </c>
      <c r="M259" s="84">
        <f t="shared" ca="1" si="40"/>
        <v>3189.2719780000002</v>
      </c>
      <c r="N259" s="84">
        <f t="shared" ca="1" si="40"/>
        <v>5279.2465600000005</v>
      </c>
      <c r="O259" s="85">
        <f t="shared" ca="1" si="40"/>
        <v>9833.8596720000005</v>
      </c>
    </row>
    <row r="261" spans="1:15" x14ac:dyDescent="0.25">
      <c r="A261" s="98"/>
      <c r="B261" s="99"/>
      <c r="C261" s="100"/>
      <c r="D261" s="101"/>
      <c r="E261" s="102"/>
      <c r="F261" s="102"/>
      <c r="G261" s="102"/>
      <c r="H261" s="102"/>
      <c r="I261" s="103"/>
    </row>
    <row r="262" spans="1:15" hidden="1" outlineLevel="1" x14ac:dyDescent="0.25">
      <c r="A262" s="4"/>
      <c r="B262" s="5"/>
      <c r="C262" s="100"/>
      <c r="D262" s="548" t="s">
        <v>221</v>
      </c>
      <c r="E262" s="549"/>
      <c r="F262" s="549"/>
      <c r="G262" s="549"/>
      <c r="H262" s="549"/>
      <c r="I262" s="550"/>
      <c r="J262" s="548" t="s">
        <v>221</v>
      </c>
      <c r="K262" s="549"/>
      <c r="L262" s="549"/>
      <c r="M262" s="549"/>
      <c r="N262" s="549"/>
      <c r="O262" s="550"/>
    </row>
    <row r="263" spans="1:15" hidden="1" outlineLevel="2" x14ac:dyDescent="0.25">
      <c r="A263" s="6">
        <v>271</v>
      </c>
      <c r="B263" s="7" t="s">
        <v>222</v>
      </c>
      <c r="C263" s="100"/>
      <c r="D263" s="63">
        <f ca="1">VLOOKUP($A263,INDIRECT($P$2),COLUMN()-1,FALSE)*VLOOKUP($A263,Usinas!$C:$D,2,FALSE)</f>
        <v>1412.5732599999999</v>
      </c>
      <c r="E263" s="63">
        <f ca="1">VLOOKUP($A263,INDIRECT($P$2),COLUMN()-1,FALSE)*VLOOKUP($A263,Usinas!$C:$D,2,FALSE)</f>
        <v>1697.6827900000001</v>
      </c>
      <c r="F263" s="63">
        <f ca="1">VLOOKUP($A263,INDIRECT($P$2),COLUMN()-1,FALSE)*VLOOKUP($A263,Usinas!$C:$D,2,FALSE)</f>
        <v>1811.6924199999999</v>
      </c>
      <c r="G263" s="63">
        <f ca="1">VLOOKUP($A263,INDIRECT($P$2),COLUMN()-1,FALSE)*VLOOKUP($A263,Usinas!$C:$D,2,FALSE)</f>
        <v>1507.4852799999999</v>
      </c>
      <c r="H263" s="63">
        <f ca="1">VLOOKUP($A263,INDIRECT($P$2),COLUMN()-1,FALSE)*VLOOKUP($A263,Usinas!$C:$D,2,FALSE)</f>
        <v>839.28625999999997</v>
      </c>
      <c r="I263" s="63">
        <f ca="1">VLOOKUP($A263,INDIRECT($P$2),COLUMN()-1,FALSE)*VLOOKUP($A263,Usinas!$C:$D,2,FALSE)</f>
        <v>478.45726999999999</v>
      </c>
      <c r="J263" s="63">
        <f ca="1">VLOOKUP($A263,INDIRECT($P$2),COLUMN()-1,FALSE)*VLOOKUP($A263,Usinas!$C:$D,2,FALSE)</f>
        <v>338.59591999999998</v>
      </c>
      <c r="K263" s="63">
        <f ca="1">VLOOKUP($A263,INDIRECT($P$2),COLUMN()-1,FALSE)*VLOOKUP($A263,Usinas!$C:$D,2,FALSE)</f>
        <v>261.30240000000003</v>
      </c>
      <c r="L263" s="63">
        <f ca="1">VLOOKUP($A263,INDIRECT($P$2),COLUMN()-1,FALSE)*VLOOKUP($A263,Usinas!$C:$D,2,FALSE)</f>
        <v>235.18059999999997</v>
      </c>
      <c r="M263" s="63">
        <f ca="1">VLOOKUP($A263,INDIRECT($P$2),COLUMN()-1,FALSE)*VLOOKUP($A263,Usinas!$C:$D,2,FALSE)</f>
        <v>303.06351999999998</v>
      </c>
      <c r="N263" s="63">
        <f ca="1">VLOOKUP($A263,INDIRECT($P$2),COLUMN()-1,FALSE)*VLOOKUP($A263,Usinas!$C:$D,2,FALSE)</f>
        <v>532.63152000000002</v>
      </c>
      <c r="O263" s="63">
        <f ca="1">VLOOKUP($A263,INDIRECT($P$2),COLUMN()-1,FALSE)*VLOOKUP($A263,Usinas!$C:$D,2,FALSE)</f>
        <v>979.61813999999993</v>
      </c>
    </row>
    <row r="264" spans="1:15" hidden="1" outlineLevel="2" x14ac:dyDescent="0.25">
      <c r="A264" s="6">
        <v>275</v>
      </c>
      <c r="B264" s="7" t="s">
        <v>37</v>
      </c>
      <c r="C264" s="100"/>
      <c r="D264" s="63">
        <f ca="1">VLOOKUP($A264,INDIRECT($P$2),COLUMN()-1,FALSE)*VLOOKUP($A264,Usinas!$C:$D,2,FALSE)</f>
        <v>8141.7634079999998</v>
      </c>
      <c r="E264" s="63">
        <f ca="1">VLOOKUP($A264,INDIRECT($P$2),COLUMN()-1,FALSE)*VLOOKUP($A264,Usinas!$C:$D,2,FALSE)</f>
        <v>11098.539959999998</v>
      </c>
      <c r="F264" s="63">
        <f ca="1">VLOOKUP($A264,INDIRECT($P$2),COLUMN()-1,FALSE)*VLOOKUP($A264,Usinas!$C:$D,2,FALSE)</f>
        <v>13120.699728</v>
      </c>
      <c r="G264" s="63">
        <f ca="1">VLOOKUP($A264,INDIRECT($P$2),COLUMN()-1,FALSE)*VLOOKUP($A264,Usinas!$C:$D,2,FALSE)</f>
        <v>13055.85792</v>
      </c>
      <c r="H264" s="63">
        <f ca="1">VLOOKUP($A264,INDIRECT($P$2),COLUMN()-1,FALSE)*VLOOKUP($A264,Usinas!$C:$D,2,FALSE)</f>
        <v>8394.3595679999999</v>
      </c>
      <c r="I264" s="63">
        <f ca="1">VLOOKUP($A264,INDIRECT($P$2),COLUMN()-1,FALSE)*VLOOKUP($A264,Usinas!$C:$D,2,FALSE)</f>
        <v>3908.392464</v>
      </c>
      <c r="J264" s="63">
        <f ca="1">VLOOKUP($A264,INDIRECT($P$2),COLUMN()-1,FALSE)*VLOOKUP($A264,Usinas!$C:$D,2,FALSE)</f>
        <v>2236.5202559999998</v>
      </c>
      <c r="K264" s="63">
        <f ca="1">VLOOKUP($A264,INDIRECT($P$2),COLUMN()-1,FALSE)*VLOOKUP($A264,Usinas!$C:$D,2,FALSE)</f>
        <v>1563.4306320000001</v>
      </c>
      <c r="L264" s="63">
        <f ca="1">VLOOKUP($A264,INDIRECT($P$2),COLUMN()-1,FALSE)*VLOOKUP($A264,Usinas!$C:$D,2,FALSE)</f>
        <v>1232.7143279999998</v>
      </c>
      <c r="M264" s="63">
        <f ca="1">VLOOKUP($A264,INDIRECT($P$2),COLUMN()-1,FALSE)*VLOOKUP($A264,Usinas!$C:$D,2,FALSE)</f>
        <v>1384.4369039999999</v>
      </c>
      <c r="N264" s="63">
        <f ca="1">VLOOKUP($A264,INDIRECT($P$2),COLUMN()-1,FALSE)*VLOOKUP($A264,Usinas!$C:$D,2,FALSE)</f>
        <v>2326.2699359999997</v>
      </c>
      <c r="O264" s="63">
        <f ca="1">VLOOKUP($A264,INDIRECT($P$2),COLUMN()-1,FALSE)*VLOOKUP($A264,Usinas!$C:$D,2,FALSE)</f>
        <v>4609.3852799999995</v>
      </c>
    </row>
    <row r="265" spans="1:15" hidden="1" outlineLevel="1" collapsed="1" x14ac:dyDescent="0.25">
      <c r="A265" s="8"/>
      <c r="B265" s="9" t="s">
        <v>56</v>
      </c>
      <c r="C265" s="100"/>
      <c r="D265" s="53">
        <f t="shared" ref="D265:I265" ca="1" si="41">SUM(D263:D264)</f>
        <v>9554.3366679999999</v>
      </c>
      <c r="E265" s="46">
        <f t="shared" ca="1" si="41"/>
        <v>12796.222749999999</v>
      </c>
      <c r="F265" s="46">
        <f t="shared" ca="1" si="41"/>
        <v>14932.392147999999</v>
      </c>
      <c r="G265" s="46">
        <f t="shared" ca="1" si="41"/>
        <v>14563.343199999999</v>
      </c>
      <c r="H265" s="46">
        <f t="shared" ca="1" si="41"/>
        <v>9233.6458280000006</v>
      </c>
      <c r="I265" s="54">
        <f t="shared" ca="1" si="41"/>
        <v>4386.8497340000004</v>
      </c>
      <c r="J265" s="53">
        <f t="shared" ref="J265:O265" ca="1" si="42">SUM(J263:J264)</f>
        <v>2575.1161759999995</v>
      </c>
      <c r="K265" s="46">
        <f t="shared" ca="1" si="42"/>
        <v>1824.7330320000001</v>
      </c>
      <c r="L265" s="46">
        <f t="shared" ca="1" si="42"/>
        <v>1467.8949279999997</v>
      </c>
      <c r="M265" s="46">
        <f t="shared" ca="1" si="42"/>
        <v>1687.5004239999998</v>
      </c>
      <c r="N265" s="46">
        <f t="shared" ca="1" si="42"/>
        <v>2858.9014559999996</v>
      </c>
      <c r="O265" s="54">
        <f t="shared" ca="1" si="42"/>
        <v>5589.0034199999991</v>
      </c>
    </row>
    <row r="266" spans="1:15" hidden="1" outlineLevel="1" x14ac:dyDescent="0.25">
      <c r="A266" s="10"/>
      <c r="B266" s="11" t="s">
        <v>0</v>
      </c>
      <c r="C266" s="100"/>
      <c r="D266" s="55"/>
      <c r="E266" s="56"/>
      <c r="F266" s="56"/>
      <c r="G266" s="56"/>
      <c r="H266" s="56"/>
      <c r="I266" s="57"/>
      <c r="J266" s="55"/>
      <c r="K266" s="56"/>
      <c r="L266" s="56"/>
      <c r="M266" s="56"/>
      <c r="N266" s="56"/>
      <c r="O266" s="57"/>
    </row>
    <row r="267" spans="1:15" hidden="1" outlineLevel="1" x14ac:dyDescent="0.25">
      <c r="A267" s="2"/>
      <c r="B267" s="3"/>
      <c r="C267" s="100"/>
      <c r="D267" s="51"/>
      <c r="E267" s="52"/>
      <c r="F267" s="52"/>
      <c r="G267" s="52"/>
      <c r="H267" s="52"/>
      <c r="I267" s="52"/>
      <c r="J267" s="51"/>
      <c r="K267" s="52"/>
      <c r="L267" s="52"/>
      <c r="M267" s="52"/>
      <c r="N267" s="52"/>
      <c r="O267" s="52"/>
    </row>
    <row r="268" spans="1:15" hidden="1" outlineLevel="1" x14ac:dyDescent="0.25">
      <c r="A268" s="12"/>
      <c r="B268" s="13"/>
      <c r="C268" s="100"/>
      <c r="D268" s="554" t="s">
        <v>223</v>
      </c>
      <c r="E268" s="555"/>
      <c r="F268" s="555"/>
      <c r="G268" s="555"/>
      <c r="H268" s="555"/>
      <c r="I268" s="556"/>
      <c r="J268" s="554" t="s">
        <v>223</v>
      </c>
      <c r="K268" s="555"/>
      <c r="L268" s="555"/>
      <c r="M268" s="555"/>
      <c r="N268" s="555"/>
      <c r="O268" s="556"/>
    </row>
    <row r="269" spans="1:15" hidden="1" outlineLevel="2" x14ac:dyDescent="0.25">
      <c r="A269" s="6">
        <v>277</v>
      </c>
      <c r="B269" s="7" t="s">
        <v>224</v>
      </c>
      <c r="C269" s="100"/>
      <c r="D269" s="63">
        <f ca="1">VLOOKUP($A269,INDIRECT($P$2),COLUMN()-1,FALSE)*VLOOKUP($A269,Usinas!$C:$D,2,FALSE)</f>
        <v>24.953298</v>
      </c>
      <c r="E269" s="63">
        <f ca="1">VLOOKUP($A269,INDIRECT($P$2),COLUMN()-1,FALSE)*VLOOKUP($A269,Usinas!$C:$D,2,FALSE)</f>
        <v>36.160623000000001</v>
      </c>
      <c r="F269" s="63">
        <f ca="1">VLOOKUP($A269,INDIRECT($P$2),COLUMN()-1,FALSE)*VLOOKUP($A269,Usinas!$C:$D,2,FALSE)</f>
        <v>55.027546000000001</v>
      </c>
      <c r="G269" s="63">
        <f ca="1">VLOOKUP($A269,INDIRECT($P$2),COLUMN()-1,FALSE)*VLOOKUP($A269,Usinas!$C:$D,2,FALSE)</f>
        <v>69.738944000000004</v>
      </c>
      <c r="H269" s="63">
        <f ca="1">VLOOKUP($A269,INDIRECT($P$2),COLUMN()-1,FALSE)*VLOOKUP($A269,Usinas!$C:$D,2,FALSE)</f>
        <v>65.393692000000001</v>
      </c>
      <c r="I269" s="63">
        <f ca="1">VLOOKUP($A269,INDIRECT($P$2),COLUMN()-1,FALSE)*VLOOKUP($A269,Usinas!$C:$D,2,FALSE)</f>
        <v>45.034138000000006</v>
      </c>
      <c r="J269" s="63">
        <f ca="1">VLOOKUP($A269,INDIRECT($P$2),COLUMN()-1,FALSE)*VLOOKUP($A269,Usinas!$C:$D,2,FALSE)</f>
        <v>33.163608000000004</v>
      </c>
      <c r="K269" s="63">
        <f ca="1">VLOOKUP($A269,INDIRECT($P$2),COLUMN()-1,FALSE)*VLOOKUP($A269,Usinas!$C:$D,2,FALSE)</f>
        <v>25.017099999999999</v>
      </c>
      <c r="L269" s="63">
        <f ca="1">VLOOKUP($A269,INDIRECT($P$2),COLUMN()-1,FALSE)*VLOOKUP($A269,Usinas!$C:$D,2,FALSE)</f>
        <v>21.625520000000002</v>
      </c>
      <c r="M269" s="63">
        <f ca="1">VLOOKUP($A269,INDIRECT($P$2),COLUMN()-1,FALSE)*VLOOKUP($A269,Usinas!$C:$D,2,FALSE)</f>
        <v>19.479758</v>
      </c>
      <c r="N269" s="63">
        <f ca="1">VLOOKUP($A269,INDIRECT($P$2),COLUMN()-1,FALSE)*VLOOKUP($A269,Usinas!$C:$D,2,FALSE)</f>
        <v>19.698027999999997</v>
      </c>
      <c r="O269" s="63">
        <f ca="1">VLOOKUP($A269,INDIRECT($P$2),COLUMN()-1,FALSE)*VLOOKUP($A269,Usinas!$C:$D,2,FALSE)</f>
        <v>20.73565</v>
      </c>
    </row>
    <row r="270" spans="1:15" hidden="1" outlineLevel="2" x14ac:dyDescent="0.25">
      <c r="A270" s="6">
        <v>290</v>
      </c>
      <c r="B270" s="7" t="s">
        <v>250</v>
      </c>
      <c r="C270" s="100"/>
      <c r="D270" s="63">
        <f ca="1">VLOOKUP($A270,INDIRECT($P$2),COLUMN()-1,FALSE)*VLOOKUP($A270,Usinas!$C:$D,2,FALSE)</f>
        <v>157.77188000000001</v>
      </c>
      <c r="E270" s="63">
        <f ca="1">VLOOKUP($A270,INDIRECT($P$2),COLUMN()-1,FALSE)*VLOOKUP($A270,Usinas!$C:$D,2,FALSE)</f>
        <v>247.33923000000001</v>
      </c>
      <c r="F270" s="63">
        <f ca="1">VLOOKUP($A270,INDIRECT($P$2),COLUMN()-1,FALSE)*VLOOKUP($A270,Usinas!$C:$D,2,FALSE)</f>
        <v>320.65991000000002</v>
      </c>
      <c r="G270" s="63">
        <f ca="1">VLOOKUP($A270,INDIRECT($P$2),COLUMN()-1,FALSE)*VLOOKUP($A270,Usinas!$C:$D,2,FALSE)</f>
        <v>428.83754500000003</v>
      </c>
      <c r="H270" s="63">
        <f ca="1">VLOOKUP($A270,INDIRECT($P$2),COLUMN()-1,FALSE)*VLOOKUP($A270,Usinas!$C:$D,2,FALSE)</f>
        <v>506.44792000000001</v>
      </c>
      <c r="I270" s="63">
        <f ca="1">VLOOKUP($A270,INDIRECT($P$2),COLUMN()-1,FALSE)*VLOOKUP($A270,Usinas!$C:$D,2,FALSE)</f>
        <v>485.54347000000007</v>
      </c>
      <c r="J270" s="63">
        <f ca="1">VLOOKUP($A270,INDIRECT($P$2),COLUMN()-1,FALSE)*VLOOKUP($A270,Usinas!$C:$D,2,FALSE)</f>
        <v>340.82124500000003</v>
      </c>
      <c r="K270" s="63">
        <f ca="1">VLOOKUP($A270,INDIRECT($P$2),COLUMN()-1,FALSE)*VLOOKUP($A270,Usinas!$C:$D,2,FALSE)</f>
        <v>225.77269000000001</v>
      </c>
      <c r="L270" s="63">
        <f ca="1">VLOOKUP($A270,INDIRECT($P$2),COLUMN()-1,FALSE)*VLOOKUP($A270,Usinas!$C:$D,2,FALSE)</f>
        <v>139.55746000000002</v>
      </c>
      <c r="M270" s="63">
        <f ca="1">VLOOKUP($A270,INDIRECT($P$2),COLUMN()-1,FALSE)*VLOOKUP($A270,Usinas!$C:$D,2,FALSE)</f>
        <v>79.774900000000002</v>
      </c>
      <c r="N270" s="63">
        <f ca="1">VLOOKUP($A270,INDIRECT($P$2),COLUMN()-1,FALSE)*VLOOKUP($A270,Usinas!$C:$D,2,FALSE)</f>
        <v>60.240930000000006</v>
      </c>
      <c r="O270" s="63">
        <f ca="1">VLOOKUP($A270,INDIRECT($P$2),COLUMN()-1,FALSE)*VLOOKUP($A270,Usinas!$C:$D,2,FALSE)</f>
        <v>82.372330000000005</v>
      </c>
    </row>
    <row r="271" spans="1:15" hidden="1" outlineLevel="2" x14ac:dyDescent="0.25">
      <c r="A271" s="6">
        <v>269</v>
      </c>
      <c r="B271" s="7" t="s">
        <v>225</v>
      </c>
      <c r="C271" s="100"/>
      <c r="D271" s="63">
        <f ca="1">VLOOKUP($A271,INDIRECT($P$2),COLUMN()-1,FALSE)*VLOOKUP($A271,Usinas!$C:$D,2,FALSE)</f>
        <v>83.426719999999989</v>
      </c>
      <c r="E271" s="63">
        <f ca="1">VLOOKUP($A271,INDIRECT($P$2),COLUMN()-1,FALSE)*VLOOKUP($A271,Usinas!$C:$D,2,FALSE)</f>
        <v>122.70335999999999</v>
      </c>
      <c r="F271" s="63">
        <f ca="1">VLOOKUP($A271,INDIRECT($P$2),COLUMN()-1,FALSE)*VLOOKUP($A271,Usinas!$C:$D,2,FALSE)</f>
        <v>157.74303999999998</v>
      </c>
      <c r="G271" s="63">
        <f ca="1">VLOOKUP($A271,INDIRECT($P$2),COLUMN()-1,FALSE)*VLOOKUP($A271,Usinas!$C:$D,2,FALSE)</f>
        <v>214.45631999999998</v>
      </c>
      <c r="H271" s="63">
        <f ca="1">VLOOKUP($A271,INDIRECT($P$2),COLUMN()-1,FALSE)*VLOOKUP($A271,Usinas!$C:$D,2,FALSE)</f>
        <v>251.16831999999999</v>
      </c>
      <c r="I271" s="63">
        <f ca="1">VLOOKUP($A271,INDIRECT($P$2),COLUMN()-1,FALSE)*VLOOKUP($A271,Usinas!$C:$D,2,FALSE)</f>
        <v>217.11455999999998</v>
      </c>
      <c r="J271" s="63">
        <f ca="1">VLOOKUP($A271,INDIRECT($P$2),COLUMN()-1,FALSE)*VLOOKUP($A271,Usinas!$C:$D,2,FALSE)</f>
        <v>139.1208</v>
      </c>
      <c r="K271" s="63">
        <f ca="1">VLOOKUP($A271,INDIRECT($P$2),COLUMN()-1,FALSE)*VLOOKUP($A271,Usinas!$C:$D,2,FALSE)</f>
        <v>87.401599999999988</v>
      </c>
      <c r="L271" s="63">
        <f ca="1">VLOOKUP($A271,INDIRECT($P$2),COLUMN()-1,FALSE)*VLOOKUP($A271,Usinas!$C:$D,2,FALSE)</f>
        <v>66.102400000000003</v>
      </c>
      <c r="M271" s="63">
        <f ca="1">VLOOKUP($A271,INDIRECT($P$2),COLUMN()-1,FALSE)*VLOOKUP($A271,Usinas!$C:$D,2,FALSE)</f>
        <v>57.69088</v>
      </c>
      <c r="N271" s="63">
        <f ca="1">VLOOKUP($A271,INDIRECT($P$2),COLUMN()-1,FALSE)*VLOOKUP($A271,Usinas!$C:$D,2,FALSE)</f>
        <v>57.936320000000002</v>
      </c>
      <c r="O271" s="63">
        <f ca="1">VLOOKUP($A271,INDIRECT($P$2),COLUMN()-1,FALSE)*VLOOKUP($A271,Usinas!$C:$D,2,FALSE)</f>
        <v>66.815839999999994</v>
      </c>
    </row>
    <row r="272" spans="1:15" hidden="1" outlineLevel="1" collapsed="1" x14ac:dyDescent="0.25">
      <c r="A272" s="8"/>
      <c r="B272" s="9" t="s">
        <v>56</v>
      </c>
      <c r="C272" s="100"/>
      <c r="D272" s="53">
        <f t="shared" ref="D272:I272" ca="1" si="43">SUM(D269:D271)</f>
        <v>266.15189799999996</v>
      </c>
      <c r="E272" s="46">
        <f t="shared" ca="1" si="43"/>
        <v>406.20321300000001</v>
      </c>
      <c r="F272" s="46">
        <f t="shared" ca="1" si="43"/>
        <v>533.43049599999995</v>
      </c>
      <c r="G272" s="46">
        <f t="shared" ca="1" si="43"/>
        <v>713.03280900000004</v>
      </c>
      <c r="H272" s="46">
        <f t="shared" ca="1" si="43"/>
        <v>823.00993200000005</v>
      </c>
      <c r="I272" s="54">
        <f t="shared" ca="1" si="43"/>
        <v>747.69216800000004</v>
      </c>
      <c r="J272" s="53">
        <f t="shared" ref="J272:O272" ca="1" si="44">SUM(J269:J271)</f>
        <v>513.10565300000007</v>
      </c>
      <c r="K272" s="46">
        <f t="shared" ca="1" si="44"/>
        <v>338.19139000000001</v>
      </c>
      <c r="L272" s="46">
        <f t="shared" ca="1" si="44"/>
        <v>227.28538000000003</v>
      </c>
      <c r="M272" s="46">
        <f t="shared" ca="1" si="44"/>
        <v>156.945538</v>
      </c>
      <c r="N272" s="46">
        <f t="shared" ca="1" si="44"/>
        <v>137.87527800000001</v>
      </c>
      <c r="O272" s="54">
        <f t="shared" ca="1" si="44"/>
        <v>169.92381999999998</v>
      </c>
    </row>
    <row r="273" spans="1:15" hidden="1" outlineLevel="1" x14ac:dyDescent="0.25">
      <c r="A273" s="10"/>
      <c r="B273" s="11" t="s">
        <v>0</v>
      </c>
      <c r="C273" s="100"/>
      <c r="D273" s="55"/>
      <c r="E273" s="56"/>
      <c r="F273" s="56"/>
      <c r="G273" s="56"/>
      <c r="H273" s="56"/>
      <c r="I273" s="57"/>
      <c r="J273" s="55"/>
      <c r="K273" s="56"/>
      <c r="L273" s="56"/>
      <c r="M273" s="56"/>
      <c r="N273" s="56"/>
      <c r="O273" s="57"/>
    </row>
    <row r="274" spans="1:15" hidden="1" outlineLevel="1" x14ac:dyDescent="0.25">
      <c r="A274" s="2"/>
      <c r="B274" s="3"/>
      <c r="C274" s="100"/>
      <c r="D274" s="51"/>
      <c r="E274" s="52"/>
      <c r="F274" s="52"/>
      <c r="G274" s="52"/>
      <c r="H274" s="52"/>
      <c r="I274" s="52"/>
      <c r="J274" s="51"/>
      <c r="K274" s="52"/>
      <c r="L274" s="52"/>
      <c r="M274" s="52"/>
      <c r="N274" s="52"/>
      <c r="O274" s="52"/>
    </row>
    <row r="275" spans="1:15" hidden="1" outlineLevel="1" x14ac:dyDescent="0.25">
      <c r="A275" s="12"/>
      <c r="B275" s="13"/>
      <c r="C275" s="100"/>
      <c r="D275" s="557" t="s">
        <v>497</v>
      </c>
      <c r="E275" s="558" t="s">
        <v>167</v>
      </c>
      <c r="F275" s="558" t="s">
        <v>1</v>
      </c>
      <c r="G275" s="558"/>
      <c r="H275" s="558"/>
      <c r="I275" s="559"/>
      <c r="J275" s="557" t="s">
        <v>497</v>
      </c>
      <c r="K275" s="558" t="s">
        <v>167</v>
      </c>
      <c r="L275" s="558" t="s">
        <v>1</v>
      </c>
      <c r="M275" s="558"/>
      <c r="N275" s="558"/>
      <c r="O275" s="559"/>
    </row>
    <row r="276" spans="1:15" hidden="1" outlineLevel="1" x14ac:dyDescent="0.25">
      <c r="A276" s="6">
        <v>204</v>
      </c>
      <c r="B276" s="7" t="s">
        <v>392</v>
      </c>
      <c r="C276" s="100"/>
      <c r="D276" s="63">
        <f ca="1">VLOOKUP($A276,INDIRECT($P$2),COLUMN()-1,FALSE)*VLOOKUP($A276,Usinas!$C:$D,2,FALSE)</f>
        <v>77.623854000000009</v>
      </c>
      <c r="E276" s="63">
        <f ca="1">VLOOKUP($A276,INDIRECT($P$2),COLUMN()-1,FALSE)*VLOOKUP($A276,Usinas!$C:$D,2,FALSE)</f>
        <v>142.901622</v>
      </c>
      <c r="F276" s="63">
        <f ca="1">VLOOKUP($A276,INDIRECT($P$2),COLUMN()-1,FALSE)*VLOOKUP($A276,Usinas!$C:$D,2,FALSE)</f>
        <v>214.52185600000001</v>
      </c>
      <c r="G276" s="63">
        <f ca="1">VLOOKUP($A276,INDIRECT($P$2),COLUMN()-1,FALSE)*VLOOKUP($A276,Usinas!$C:$D,2,FALSE)</f>
        <v>266.28937000000002</v>
      </c>
      <c r="H276" s="63">
        <f ca="1">VLOOKUP($A276,INDIRECT($P$2),COLUMN()-1,FALSE)*VLOOKUP($A276,Usinas!$C:$D,2,FALSE)</f>
        <v>285.54594600000001</v>
      </c>
      <c r="I276" s="63">
        <f ca="1">VLOOKUP($A276,INDIRECT($P$2),COLUMN()-1,FALSE)*VLOOKUP($A276,Usinas!$C:$D,2,FALSE)</f>
        <v>223.85629000000003</v>
      </c>
      <c r="J276" s="63">
        <f ca="1">VLOOKUP($A276,INDIRECT($P$2),COLUMN()-1,FALSE)*VLOOKUP($A276,Usinas!$C:$D,2,FALSE)</f>
        <v>165.63242399999999</v>
      </c>
      <c r="K276" s="63">
        <f ca="1">VLOOKUP($A276,INDIRECT($P$2),COLUMN()-1,FALSE)*VLOOKUP($A276,Usinas!$C:$D,2,FALSE)</f>
        <v>110.87716</v>
      </c>
      <c r="L276" s="63">
        <f ca="1">VLOOKUP($A276,INDIRECT($P$2),COLUMN()-1,FALSE)*VLOOKUP($A276,Usinas!$C:$D,2,FALSE)</f>
        <v>64.446821999999997</v>
      </c>
      <c r="M276" s="63">
        <f ca="1">VLOOKUP($A276,INDIRECT($P$2),COLUMN()-1,FALSE)*VLOOKUP($A276,Usinas!$C:$D,2,FALSE)</f>
        <v>38.757796000000006</v>
      </c>
      <c r="N276" s="63">
        <f ca="1">VLOOKUP($A276,INDIRECT($P$2),COLUMN()-1,FALSE)*VLOOKUP($A276,Usinas!$C:$D,2,FALSE)</f>
        <v>28.734422000000002</v>
      </c>
      <c r="O276" s="63">
        <f ca="1">VLOOKUP($A276,INDIRECT($P$2),COLUMN()-1,FALSE)*VLOOKUP($A276,Usinas!$C:$D,2,FALSE)</f>
        <v>35.601326</v>
      </c>
    </row>
    <row r="277" spans="1:15" hidden="1" outlineLevel="2" x14ac:dyDescent="0.25">
      <c r="A277" s="6">
        <v>297</v>
      </c>
      <c r="B277" s="7" t="s">
        <v>271</v>
      </c>
      <c r="C277" s="100"/>
      <c r="D277" s="63">
        <f ca="1">VLOOKUP($A277,INDIRECT($P$2),COLUMN()-1,FALSE)*VLOOKUP($A277,Usinas!$C:$D,2,FALSE)</f>
        <v>83.665186000000006</v>
      </c>
      <c r="E277" s="63">
        <f ca="1">VLOOKUP($A277,INDIRECT($P$2),COLUMN()-1,FALSE)*VLOOKUP($A277,Usinas!$C:$D,2,FALSE)</f>
        <v>154.094202</v>
      </c>
      <c r="F277" s="63">
        <f ca="1">VLOOKUP($A277,INDIRECT($P$2),COLUMN()-1,FALSE)*VLOOKUP($A277,Usinas!$C:$D,2,FALSE)</f>
        <v>231.33017700000002</v>
      </c>
      <c r="G277" s="63">
        <f ca="1">VLOOKUP($A277,INDIRECT($P$2),COLUMN()-1,FALSE)*VLOOKUP($A277,Usinas!$C:$D,2,FALSE)</f>
        <v>287.14094499999999</v>
      </c>
      <c r="H277" s="63">
        <f ca="1">VLOOKUP($A277,INDIRECT($P$2),COLUMN()-1,FALSE)*VLOOKUP($A277,Usinas!$C:$D,2,FALSE)</f>
        <v>307.97404700000004</v>
      </c>
      <c r="I277" s="63">
        <f ca="1">VLOOKUP($A277,INDIRECT($P$2),COLUMN()-1,FALSE)*VLOOKUP($A277,Usinas!$C:$D,2,FALSE)</f>
        <v>241.44093200000003</v>
      </c>
      <c r="J277" s="63">
        <f ca="1">VLOOKUP($A277,INDIRECT($P$2),COLUMN()-1,FALSE)*VLOOKUP($A277,Usinas!$C:$D,2,FALSE)</f>
        <v>178.63583000000003</v>
      </c>
      <c r="K277" s="63">
        <f ca="1">VLOOKUP($A277,INDIRECT($P$2),COLUMN()-1,FALSE)*VLOOKUP($A277,Usinas!$C:$D,2,FALSE)</f>
        <v>119.61720200000001</v>
      </c>
      <c r="L277" s="63">
        <f ca="1">VLOOKUP($A277,INDIRECT($P$2),COLUMN()-1,FALSE)*VLOOKUP($A277,Usinas!$C:$D,2,FALSE)</f>
        <v>69.508629999999997</v>
      </c>
      <c r="M277" s="63">
        <f ca="1">VLOOKUP($A277,INDIRECT($P$2),COLUMN()-1,FALSE)*VLOOKUP($A277,Usinas!$C:$D,2,FALSE)</f>
        <v>41.829595000000005</v>
      </c>
      <c r="N277" s="63">
        <f ca="1">VLOOKUP($A277,INDIRECT($P$2),COLUMN()-1,FALSE)*VLOOKUP($A277,Usinas!$C:$D,2,FALSE)</f>
        <v>30.973837</v>
      </c>
      <c r="O277" s="63">
        <f ca="1">VLOOKUP($A277,INDIRECT($P$2),COLUMN()-1,FALSE)*VLOOKUP($A277,Usinas!$C:$D,2,FALSE)</f>
        <v>38.378896999999995</v>
      </c>
    </row>
    <row r="278" spans="1:15" hidden="1" outlineLevel="2" x14ac:dyDescent="0.25">
      <c r="A278" s="6">
        <v>280</v>
      </c>
      <c r="B278" s="7" t="s">
        <v>251</v>
      </c>
      <c r="C278" s="100"/>
      <c r="D278" s="63">
        <f ca="1">VLOOKUP($A278,INDIRECT($P$2),COLUMN()-1,FALSE)*VLOOKUP($A278,Usinas!$C:$D,2,FALSE)</f>
        <v>99.313759999999988</v>
      </c>
      <c r="E278" s="63">
        <f ca="1">VLOOKUP($A278,INDIRECT($P$2),COLUMN()-1,FALSE)*VLOOKUP($A278,Usinas!$C:$D,2,FALSE)</f>
        <v>182.89075499999998</v>
      </c>
      <c r="F278" s="63">
        <f ca="1">VLOOKUP($A278,INDIRECT($P$2),COLUMN()-1,FALSE)*VLOOKUP($A278,Usinas!$C:$D,2,FALSE)</f>
        <v>274.58114999999998</v>
      </c>
      <c r="G278" s="63">
        <f ca="1">VLOOKUP($A278,INDIRECT($P$2),COLUMN()-1,FALSE)*VLOOKUP($A278,Usinas!$C:$D,2,FALSE)</f>
        <v>340.85613999999998</v>
      </c>
      <c r="H278" s="63">
        <f ca="1">VLOOKUP($A278,INDIRECT($P$2),COLUMN()-1,FALSE)*VLOOKUP($A278,Usinas!$C:$D,2,FALSE)</f>
        <v>365.53021000000001</v>
      </c>
      <c r="I278" s="63">
        <f ca="1">VLOOKUP($A278,INDIRECT($P$2),COLUMN()-1,FALSE)*VLOOKUP($A278,Usinas!$C:$D,2,FALSE)</f>
        <v>286.56636500000002</v>
      </c>
      <c r="J278" s="63">
        <f ca="1">VLOOKUP($A278,INDIRECT($P$2),COLUMN()-1,FALSE)*VLOOKUP($A278,Usinas!$C:$D,2,FALSE)</f>
        <v>212.020015</v>
      </c>
      <c r="K278" s="63">
        <f ca="1">VLOOKUP($A278,INDIRECT($P$2),COLUMN()-1,FALSE)*VLOOKUP($A278,Usinas!$C:$D,2,FALSE)</f>
        <v>141.94321499999998</v>
      </c>
      <c r="L278" s="63">
        <f ca="1">VLOOKUP($A278,INDIRECT($P$2),COLUMN()-1,FALSE)*VLOOKUP($A278,Usinas!$C:$D,2,FALSE)</f>
        <v>82.485634999999988</v>
      </c>
      <c r="M278" s="63">
        <f ca="1">VLOOKUP($A278,INDIRECT($P$2),COLUMN()-1,FALSE)*VLOOKUP($A278,Usinas!$C:$D,2,FALSE)</f>
        <v>49.631749999999997</v>
      </c>
      <c r="N278" s="63">
        <f ca="1">VLOOKUP($A278,INDIRECT($P$2),COLUMN()-1,FALSE)*VLOOKUP($A278,Usinas!$C:$D,2,FALSE)</f>
        <v>36.765189999999997</v>
      </c>
      <c r="O278" s="63">
        <f ca="1">VLOOKUP($A278,INDIRECT($P$2),COLUMN()-1,FALSE)*VLOOKUP($A278,Usinas!$C:$D,2,FALSE)</f>
        <v>45.549919999999993</v>
      </c>
    </row>
    <row r="279" spans="1:15" hidden="1" outlineLevel="1" collapsed="1" x14ac:dyDescent="0.25">
      <c r="A279" s="8"/>
      <c r="B279" s="9" t="s">
        <v>56</v>
      </c>
      <c r="C279" s="100"/>
      <c r="D279" s="53">
        <f t="shared" ref="D279:O279" ca="1" si="45">SUM(D276:D278)</f>
        <v>260.6028</v>
      </c>
      <c r="E279" s="53">
        <f t="shared" ca="1" si="45"/>
        <v>479.88657899999998</v>
      </c>
      <c r="F279" s="53">
        <f t="shared" ca="1" si="45"/>
        <v>720.43318299999999</v>
      </c>
      <c r="G279" s="53">
        <f t="shared" ca="1" si="45"/>
        <v>894.28645500000005</v>
      </c>
      <c r="H279" s="53">
        <f t="shared" ca="1" si="45"/>
        <v>959.05020300000012</v>
      </c>
      <c r="I279" s="53">
        <f t="shared" ca="1" si="45"/>
        <v>751.86358700000005</v>
      </c>
      <c r="J279" s="53">
        <f t="shared" ca="1" si="45"/>
        <v>556.28826900000001</v>
      </c>
      <c r="K279" s="53">
        <f t="shared" ca="1" si="45"/>
        <v>372.43757700000003</v>
      </c>
      <c r="L279" s="53">
        <f t="shared" ca="1" si="45"/>
        <v>216.44108699999998</v>
      </c>
      <c r="M279" s="53">
        <f t="shared" ca="1" si="45"/>
        <v>130.21914100000001</v>
      </c>
      <c r="N279" s="53">
        <f t="shared" ca="1" si="45"/>
        <v>96.473448999999988</v>
      </c>
      <c r="O279" s="53">
        <f t="shared" ca="1" si="45"/>
        <v>119.53014299999998</v>
      </c>
    </row>
    <row r="280" spans="1:15" hidden="1" outlineLevel="1" x14ac:dyDescent="0.25">
      <c r="A280" s="10"/>
      <c r="B280" s="11" t="s">
        <v>0</v>
      </c>
      <c r="C280" s="100"/>
      <c r="D280" s="55"/>
      <c r="E280" s="56"/>
      <c r="F280" s="56"/>
      <c r="G280" s="56"/>
      <c r="H280" s="56"/>
      <c r="I280" s="57"/>
      <c r="J280" s="55"/>
      <c r="K280" s="56"/>
      <c r="L280" s="56"/>
      <c r="M280" s="56"/>
      <c r="N280" s="56"/>
      <c r="O280" s="57"/>
    </row>
    <row r="281" spans="1:15" hidden="1" outlineLevel="1" x14ac:dyDescent="0.25">
      <c r="A281" s="2"/>
      <c r="B281" s="3"/>
      <c r="C281" s="100"/>
      <c r="D281" s="51"/>
      <c r="E281" s="52"/>
      <c r="F281" s="52"/>
      <c r="G281" s="52"/>
      <c r="H281" s="52"/>
      <c r="I281" s="52"/>
      <c r="J281" s="51"/>
      <c r="K281" s="52"/>
      <c r="L281" s="52"/>
      <c r="M281" s="52"/>
      <c r="N281" s="52"/>
      <c r="O281" s="52"/>
    </row>
    <row r="282" spans="1:15" hidden="1" outlineLevel="1" x14ac:dyDescent="0.25">
      <c r="A282" s="4"/>
      <c r="B282" s="5"/>
      <c r="C282" s="100"/>
      <c r="D282" s="548" t="s">
        <v>742</v>
      </c>
      <c r="E282" s="549"/>
      <c r="F282" s="549"/>
      <c r="G282" s="549"/>
      <c r="H282" s="549"/>
      <c r="I282" s="550"/>
      <c r="J282" s="548"/>
      <c r="K282" s="549"/>
      <c r="L282" s="549"/>
      <c r="M282" s="549"/>
      <c r="N282" s="549"/>
      <c r="O282" s="550"/>
    </row>
    <row r="283" spans="1:15" hidden="1" outlineLevel="2" x14ac:dyDescent="0.25">
      <c r="A283" s="6">
        <v>292</v>
      </c>
      <c r="B283" s="7" t="s">
        <v>429</v>
      </c>
      <c r="C283" s="100"/>
      <c r="D283" s="63">
        <f ca="1">VLOOKUP($A283,INDIRECT($P$2),COLUMN()-1,FALSE)*VLOOKUP($A283,Usinas!$C:$D,2,FALSE)</f>
        <v>5610.3509549999999</v>
      </c>
      <c r="E283" s="63">
        <f ca="1">VLOOKUP($A283,INDIRECT($P$2),COLUMN()-1,FALSE)*VLOOKUP($A283,Usinas!$C:$D,2,FALSE)</f>
        <v>8853.0678849999986</v>
      </c>
      <c r="F283" s="63">
        <f ca="1">VLOOKUP($A283,INDIRECT($P$2),COLUMN()-1,FALSE)*VLOOKUP($A283,Usinas!$C:$D,2,FALSE)</f>
        <v>10113.15682</v>
      </c>
      <c r="G283" s="63">
        <f ca="1">VLOOKUP($A283,INDIRECT($P$2),COLUMN()-1,FALSE)*VLOOKUP($A283,Usinas!$C:$D,2,FALSE)</f>
        <v>9962.1272000000008</v>
      </c>
      <c r="H283" s="63">
        <f ca="1">VLOOKUP($A283,INDIRECT($P$2),COLUMN()-1,FALSE)*VLOOKUP($A283,Usinas!$C:$D,2,FALSE)</f>
        <v>8977.8809500000007</v>
      </c>
      <c r="I283" s="63">
        <f ca="1">VLOOKUP($A283,INDIRECT($P$2),COLUMN()-1,FALSE)*VLOOKUP($A283,Usinas!$C:$D,2,FALSE)</f>
        <v>4625.8509699999995</v>
      </c>
      <c r="J283" s="63">
        <f ca="1">VLOOKUP($A283,INDIRECT($P$2),COLUMN()-1,FALSE)*VLOOKUP($A283,Usinas!$C:$D,2,FALSE)</f>
        <v>1483.3675499999999</v>
      </c>
      <c r="K283" s="63">
        <f ca="1">VLOOKUP($A283,INDIRECT($P$2),COLUMN()-1,FALSE)*VLOOKUP($A283,Usinas!$C:$D,2,FALSE)</f>
        <v>546.55337499999996</v>
      </c>
      <c r="L283" s="63">
        <f ca="1">VLOOKUP($A283,INDIRECT($P$2),COLUMN()-1,FALSE)*VLOOKUP($A283,Usinas!$C:$D,2,FALSE)</f>
        <v>270.43239999999997</v>
      </c>
      <c r="M283" s="63">
        <f ca="1">VLOOKUP($A283,INDIRECT($P$2),COLUMN()-1,FALSE)*VLOOKUP($A283,Usinas!$C:$D,2,FALSE)</f>
        <v>330.59215</v>
      </c>
      <c r="N283" s="63">
        <f ca="1">VLOOKUP($A283,INDIRECT($P$2),COLUMN()-1,FALSE)*VLOOKUP($A283,Usinas!$C:$D,2,FALSE)</f>
        <v>878.79889500000002</v>
      </c>
      <c r="O283" s="63">
        <f ca="1">VLOOKUP($A283,INDIRECT($P$2),COLUMN()-1,FALSE)*VLOOKUP($A283,Usinas!$C:$D,2,FALSE)</f>
        <v>2434.2926649999999</v>
      </c>
    </row>
    <row r="284" spans="1:15" hidden="1" outlineLevel="2" x14ac:dyDescent="0.25">
      <c r="A284" s="6">
        <v>302</v>
      </c>
      <c r="B284" s="7" t="s">
        <v>741</v>
      </c>
      <c r="C284" s="100"/>
      <c r="D284" s="63">
        <f ca="1">VLOOKUP($A284,INDIRECT($P$2),COLUMN()-1,FALSE)*VLOOKUP($A284,Usinas!$C:$D,2,FALSE)</f>
        <v>140.60303999999999</v>
      </c>
      <c r="E284" s="63">
        <f ca="1">VLOOKUP($A284,INDIRECT($P$2),COLUMN()-1,FALSE)*VLOOKUP($A284,Usinas!$C:$D,2,FALSE)</f>
        <v>275.24273999999997</v>
      </c>
      <c r="F284" s="63">
        <f ca="1">VLOOKUP($A284,INDIRECT($P$2),COLUMN()-1,FALSE)*VLOOKUP($A284,Usinas!$C:$D,2,FALSE)</f>
        <v>661.84979999999996</v>
      </c>
      <c r="G284" s="63">
        <f ca="1">VLOOKUP($A284,INDIRECT($P$2),COLUMN()-1,FALSE)*VLOOKUP($A284,Usinas!$C:$D,2,FALSE)</f>
        <v>1027.60968</v>
      </c>
      <c r="H284" s="63">
        <f ca="1">VLOOKUP($A284,INDIRECT($P$2),COLUMN()-1,FALSE)*VLOOKUP($A284,Usinas!$C:$D,2,FALSE)</f>
        <v>492.45606000000004</v>
      </c>
      <c r="I284" s="63">
        <f ca="1">VLOOKUP($A284,INDIRECT($P$2),COLUMN()-1,FALSE)*VLOOKUP($A284,Usinas!$C:$D,2,FALSE)</f>
        <v>182.4</v>
      </c>
      <c r="J284" s="63">
        <f ca="1">VLOOKUP($A284,INDIRECT($P$2),COLUMN()-1,FALSE)*VLOOKUP($A284,Usinas!$C:$D,2,FALSE)</f>
        <v>125.4</v>
      </c>
      <c r="K284" s="63">
        <f ca="1">VLOOKUP($A284,INDIRECT($P$2),COLUMN()-1,FALSE)*VLOOKUP($A284,Usinas!$C:$D,2,FALSE)</f>
        <v>102.48144000000001</v>
      </c>
      <c r="L284" s="63">
        <f ca="1">VLOOKUP($A284,INDIRECT($P$2),COLUMN()-1,FALSE)*VLOOKUP($A284,Usinas!$C:$D,2,FALSE)</f>
        <v>84.674639999999997</v>
      </c>
      <c r="M284" s="63">
        <f ca="1">VLOOKUP($A284,INDIRECT($P$2),COLUMN()-1,FALSE)*VLOOKUP($A284,Usinas!$C:$D,2,FALSE)</f>
        <v>78.211980000000011</v>
      </c>
      <c r="N284" s="63">
        <f ca="1">VLOOKUP($A284,INDIRECT($P$2),COLUMN()-1,FALSE)*VLOOKUP($A284,Usinas!$C:$D,2,FALSE)</f>
        <v>90.902460000000005</v>
      </c>
      <c r="O284" s="63">
        <f ca="1">VLOOKUP($A284,INDIRECT($P$2),COLUMN()-1,FALSE)*VLOOKUP($A284,Usinas!$C:$D,2,FALSE)</f>
        <v>102.60000000000001</v>
      </c>
    </row>
    <row r="285" spans="1:15" hidden="1" outlineLevel="1" collapsed="1" x14ac:dyDescent="0.25">
      <c r="A285" s="8"/>
      <c r="B285" s="9" t="s">
        <v>56</v>
      </c>
      <c r="C285" s="100"/>
      <c r="D285" s="53">
        <f t="shared" ref="D285:O285" ca="1" si="46">SUM(D283:D284)</f>
        <v>5750.9539949999998</v>
      </c>
      <c r="E285" s="46">
        <f t="shared" ca="1" si="46"/>
        <v>9128.3106249999983</v>
      </c>
      <c r="F285" s="46">
        <f t="shared" ca="1" si="46"/>
        <v>10775.00662</v>
      </c>
      <c r="G285" s="46">
        <f t="shared" ca="1" si="46"/>
        <v>10989.73688</v>
      </c>
      <c r="H285" s="46">
        <f t="shared" ca="1" si="46"/>
        <v>9470.3370100000011</v>
      </c>
      <c r="I285" s="54">
        <f t="shared" ca="1" si="46"/>
        <v>4808.2509699999991</v>
      </c>
      <c r="J285" s="53">
        <f t="shared" ca="1" si="46"/>
        <v>1608.76755</v>
      </c>
      <c r="K285" s="46">
        <f t="shared" ca="1" si="46"/>
        <v>649.03481499999998</v>
      </c>
      <c r="L285" s="46">
        <f t="shared" ca="1" si="46"/>
        <v>355.10703999999998</v>
      </c>
      <c r="M285" s="46">
        <f t="shared" ca="1" si="46"/>
        <v>408.80412999999999</v>
      </c>
      <c r="N285" s="46">
        <f t="shared" ca="1" si="46"/>
        <v>969.70135500000004</v>
      </c>
      <c r="O285" s="54">
        <f t="shared" ca="1" si="46"/>
        <v>2536.8926649999999</v>
      </c>
    </row>
    <row r="286" spans="1:15" hidden="1" outlineLevel="1" x14ac:dyDescent="0.25">
      <c r="A286" s="10"/>
      <c r="B286" s="11" t="s">
        <v>0</v>
      </c>
      <c r="C286" s="100"/>
      <c r="D286" s="55"/>
      <c r="E286" s="56"/>
      <c r="F286" s="56"/>
      <c r="G286" s="56"/>
      <c r="H286" s="56"/>
      <c r="I286" s="57"/>
      <c r="J286" s="55"/>
      <c r="K286" s="56"/>
      <c r="L286" s="56"/>
      <c r="M286" s="56"/>
      <c r="N286" s="56"/>
      <c r="O286" s="57"/>
    </row>
    <row r="287" spans="1:15" hidden="1" outlineLevel="1" x14ac:dyDescent="0.25">
      <c r="A287" s="2"/>
      <c r="B287" s="3"/>
      <c r="C287" s="100"/>
      <c r="D287" s="51"/>
      <c r="E287" s="52"/>
      <c r="F287" s="52"/>
      <c r="G287" s="52"/>
      <c r="H287" s="52"/>
      <c r="I287" s="52"/>
      <c r="J287" s="51"/>
      <c r="K287" s="52"/>
      <c r="L287" s="52"/>
      <c r="M287" s="52"/>
      <c r="N287" s="52"/>
      <c r="O287" s="52"/>
    </row>
    <row r="288" spans="1:15" ht="15.75" collapsed="1" x14ac:dyDescent="0.25">
      <c r="A288" s="80"/>
      <c r="B288" s="81"/>
      <c r="C288" s="92"/>
      <c r="D288" s="545" t="s">
        <v>226</v>
      </c>
      <c r="E288" s="546"/>
      <c r="F288" s="546"/>
      <c r="G288" s="546"/>
      <c r="H288" s="546"/>
      <c r="I288" s="546"/>
      <c r="J288" s="546"/>
      <c r="K288" s="546"/>
      <c r="L288" s="546"/>
      <c r="M288" s="546"/>
      <c r="N288" s="546"/>
      <c r="O288" s="547"/>
    </row>
    <row r="289" spans="1:15" ht="15.75" x14ac:dyDescent="0.25">
      <c r="A289" s="82"/>
      <c r="B289" s="83" t="s">
        <v>56</v>
      </c>
      <c r="C289" s="92"/>
      <c r="D289" s="83">
        <f ca="1">D265+D272+D279+D285</f>
        <v>15832.045361</v>
      </c>
      <c r="E289" s="83">
        <f t="shared" ref="E289:O289" ca="1" si="47">E265+E272+E279+E285</f>
        <v>22810.623166999998</v>
      </c>
      <c r="F289" s="83">
        <f t="shared" ca="1" si="47"/>
        <v>26961.262447000001</v>
      </c>
      <c r="G289" s="83">
        <f t="shared" ca="1" si="47"/>
        <v>27160.399343999998</v>
      </c>
      <c r="H289" s="83">
        <f t="shared" ca="1" si="47"/>
        <v>20486.042973000003</v>
      </c>
      <c r="I289" s="83">
        <f t="shared" ca="1" si="47"/>
        <v>10694.656459</v>
      </c>
      <c r="J289" s="83">
        <f t="shared" ca="1" si="47"/>
        <v>5253.2776479999993</v>
      </c>
      <c r="K289" s="83">
        <f t="shared" ca="1" si="47"/>
        <v>3184.3968140000002</v>
      </c>
      <c r="L289" s="83">
        <f t="shared" ca="1" si="47"/>
        <v>2266.7284349999995</v>
      </c>
      <c r="M289" s="83">
        <f t="shared" ca="1" si="47"/>
        <v>2383.4692329999998</v>
      </c>
      <c r="N289" s="83">
        <f t="shared" ca="1" si="47"/>
        <v>4062.9515379999998</v>
      </c>
      <c r="O289" s="83">
        <f t="shared" ca="1" si="47"/>
        <v>8415.3500479999984</v>
      </c>
    </row>
  </sheetData>
  <mergeCells count="60">
    <mergeCell ref="D268:I268"/>
    <mergeCell ref="J268:O268"/>
    <mergeCell ref="D275:I275"/>
    <mergeCell ref="J275:O275"/>
    <mergeCell ref="D288:O288"/>
    <mergeCell ref="D282:I282"/>
    <mergeCell ref="J282:O282"/>
    <mergeCell ref="D248:I248"/>
    <mergeCell ref="J248:O248"/>
    <mergeCell ref="D226:I226"/>
    <mergeCell ref="J226:O226"/>
    <mergeCell ref="D231:O231"/>
    <mergeCell ref="D235:I235"/>
    <mergeCell ref="J235:O235"/>
    <mergeCell ref="D243:I243"/>
    <mergeCell ref="J243:O243"/>
    <mergeCell ref="D253:I253"/>
    <mergeCell ref="J253:O253"/>
    <mergeCell ref="D258:O258"/>
    <mergeCell ref="D262:I262"/>
    <mergeCell ref="J262:O262"/>
    <mergeCell ref="D221:I221"/>
    <mergeCell ref="J221:O221"/>
    <mergeCell ref="D163:I163"/>
    <mergeCell ref="J163:O163"/>
    <mergeCell ref="D172:O172"/>
    <mergeCell ref="D176:I176"/>
    <mergeCell ref="J176:O176"/>
    <mergeCell ref="D188:I188"/>
    <mergeCell ref="J188:O188"/>
    <mergeCell ref="D200:I200"/>
    <mergeCell ref="J200:O200"/>
    <mergeCell ref="D216:I216"/>
    <mergeCell ref="D142:I142"/>
    <mergeCell ref="J142:O142"/>
    <mergeCell ref="D156:I156"/>
    <mergeCell ref="J156:O156"/>
    <mergeCell ref="J216:O216"/>
    <mergeCell ref="D116:I116"/>
    <mergeCell ref="J116:O116"/>
    <mergeCell ref="D128:I128"/>
    <mergeCell ref="J128:O128"/>
    <mergeCell ref="D137:I137"/>
    <mergeCell ref="J137:O137"/>
    <mergeCell ref="D90:I90"/>
    <mergeCell ref="J90:O90"/>
    <mergeCell ref="D106:I106"/>
    <mergeCell ref="J106:O106"/>
    <mergeCell ref="D111:I111"/>
    <mergeCell ref="J111:O111"/>
    <mergeCell ref="D77:O77"/>
    <mergeCell ref="A1:A4"/>
    <mergeCell ref="B1:B4"/>
    <mergeCell ref="D6:O6"/>
    <mergeCell ref="D83:I83"/>
    <mergeCell ref="J83:O83"/>
    <mergeCell ref="D25:O25"/>
    <mergeCell ref="D48:O48"/>
    <mergeCell ref="D53:O53"/>
    <mergeCell ref="D63:O63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>
    <tabColor theme="4" tint="0.39997558519241921"/>
  </sheetPr>
  <dimension ref="A1:P292"/>
  <sheetViews>
    <sheetView workbookViewId="0">
      <selection sqref="A1:A4"/>
    </sheetView>
  </sheetViews>
  <sheetFormatPr defaultColWidth="9.140625" defaultRowHeight="15" outlineLevelRow="2" x14ac:dyDescent="0.25"/>
  <cols>
    <col min="1" max="1" width="6.85546875" bestFit="1" customWidth="1"/>
    <col min="2" max="2" width="28.855468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33" t="s">
        <v>39</v>
      </c>
      <c r="B1" s="535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524</v>
      </c>
    </row>
    <row r="2" spans="1:16" x14ac:dyDescent="0.25">
      <c r="A2" s="534"/>
      <c r="B2" s="536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P1&amp;"!$A$68:$N$387"</f>
        <v>Cen1!$A$68:$N$387</v>
      </c>
    </row>
    <row r="3" spans="1:16" x14ac:dyDescent="0.25">
      <c r="A3" s="534"/>
      <c r="B3" s="536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34"/>
      <c r="B4" s="536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hidden="1" outlineLevel="1" x14ac:dyDescent="0.25">
      <c r="A6" s="61"/>
      <c r="B6" s="62"/>
      <c r="D6" s="537" t="s">
        <v>41</v>
      </c>
      <c r="E6" s="538"/>
      <c r="F6" s="538"/>
      <c r="G6" s="538"/>
      <c r="H6" s="538"/>
      <c r="I6" s="538"/>
      <c r="J6" s="538"/>
      <c r="K6" s="538"/>
      <c r="L6" s="538"/>
      <c r="M6" s="538"/>
      <c r="N6" s="538"/>
      <c r="O6" s="538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50.239200000000004</v>
      </c>
      <c r="E7" s="63">
        <f ca="1">VLOOKUP($A7,INDIRECT($P$2),COLUMN()-1,FALSE)*VLOOKUP($A7,Usinas!$C:$D,2,FALSE)</f>
        <v>45.672000000000004</v>
      </c>
      <c r="F7" s="63">
        <f ca="1">VLOOKUP($A7,INDIRECT($P$2),COLUMN()-1,FALSE)*VLOOKUP($A7,Usinas!$C:$D,2,FALSE)</f>
        <v>40.481999999999999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20.76</v>
      </c>
      <c r="I7" s="63">
        <f ca="1">VLOOKUP($A7,INDIRECT($P$2),COLUMN()-1,FALSE)*VLOOKUP($A7,Usinas!$C:$D,2,FALSE)</f>
        <v>17.646000000000001</v>
      </c>
      <c r="J7" s="63">
        <f ca="1">VLOOKUP($A7,INDIRECT($P$2),COLUMN()-1,FALSE)*VLOOKUP($A7,Usinas!$C:$D,2,FALSE)</f>
        <v>14.739600000000001</v>
      </c>
      <c r="K7" s="63">
        <f ca="1">VLOOKUP($A7,INDIRECT($P$2),COLUMN()-1,FALSE)*VLOOKUP($A7,Usinas!$C:$D,2,FALSE)</f>
        <v>12.663600000000001</v>
      </c>
      <c r="L7" s="63">
        <f ca="1">VLOOKUP($A7,INDIRECT($P$2),COLUMN()-1,FALSE)*VLOOKUP($A7,Usinas!$C:$D,2,FALSE)</f>
        <v>13.2864</v>
      </c>
      <c r="M7" s="63">
        <f ca="1">VLOOKUP($A7,INDIRECT($P$2),COLUMN()-1,FALSE)*VLOOKUP($A7,Usinas!$C:$D,2,FALSE)</f>
        <v>15.7776</v>
      </c>
      <c r="N7" s="63">
        <f ca="1">VLOOKUP($A7,INDIRECT($P$2),COLUMN()-1,FALSE)*VLOOKUP($A7,Usinas!$C:$D,2,FALSE)</f>
        <v>22.4208</v>
      </c>
      <c r="O7" s="63">
        <f ca="1">VLOOKUP($A7,INDIRECT($P$2),COLUMN()-1,FALSE)*VLOOKUP($A7,Usinas!$C:$D,2,FALSE)</f>
        <v>36.537599999999998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58.9754</v>
      </c>
      <c r="E8" s="63">
        <f ca="1">VLOOKUP($A8,INDIRECT($P$2),COLUMN()-1,FALSE)*VLOOKUP($A8,Usinas!$C:$D,2,FALSE)</f>
        <v>53.613999999999997</v>
      </c>
      <c r="F8" s="63">
        <f ca="1">VLOOKUP($A8,INDIRECT($P$2),COLUMN()-1,FALSE)*VLOOKUP($A8,Usinas!$C:$D,2,FALSE)</f>
        <v>47.521500000000003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24.37</v>
      </c>
      <c r="I8" s="63">
        <f ca="1">VLOOKUP($A8,INDIRECT($P$2),COLUMN()-1,FALSE)*VLOOKUP($A8,Usinas!$C:$D,2,FALSE)</f>
        <v>20.714500000000001</v>
      </c>
      <c r="J8" s="63">
        <f ca="1">VLOOKUP($A8,INDIRECT($P$2),COLUMN()-1,FALSE)*VLOOKUP($A8,Usinas!$C:$D,2,FALSE)</f>
        <v>17.302700000000002</v>
      </c>
      <c r="K8" s="63">
        <f ca="1">VLOOKUP($A8,INDIRECT($P$2),COLUMN()-1,FALSE)*VLOOKUP($A8,Usinas!$C:$D,2,FALSE)</f>
        <v>14.8657</v>
      </c>
      <c r="L8" s="63">
        <f ca="1">VLOOKUP($A8,INDIRECT($P$2),COLUMN()-1,FALSE)*VLOOKUP($A8,Usinas!$C:$D,2,FALSE)</f>
        <v>15.5968</v>
      </c>
      <c r="M8" s="63">
        <f ca="1">VLOOKUP($A8,INDIRECT($P$2),COLUMN()-1,FALSE)*VLOOKUP($A8,Usinas!$C:$D,2,FALSE)</f>
        <v>18.5212</v>
      </c>
      <c r="N8" s="63">
        <f ca="1">VLOOKUP($A8,INDIRECT($P$2),COLUMN()-1,FALSE)*VLOOKUP($A8,Usinas!$C:$D,2,FALSE)</f>
        <v>26.319600000000001</v>
      </c>
      <c r="O8" s="63">
        <f ca="1">VLOOKUP($A8,INDIRECT($P$2),COLUMN()-1,FALSE)*VLOOKUP($A8,Usinas!$C:$D,2,FALSE)</f>
        <v>42.891199999999998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201.93809999999999</v>
      </c>
      <c r="E9" s="63">
        <f ca="1">VLOOKUP($A9,INDIRECT($P$2),COLUMN()-1,FALSE)*VLOOKUP($A9,Usinas!$C:$D,2,FALSE)</f>
        <v>180.64410000000001</v>
      </c>
      <c r="F9" s="63">
        <f ca="1">VLOOKUP($A9,INDIRECT($P$2),COLUMN()-1,FALSE)*VLOOKUP($A9,Usinas!$C:$D,2,FALSE)</f>
        <v>159.70499999999998</v>
      </c>
      <c r="G9" s="63">
        <f ca="1">VLOOKUP($A9,INDIRECT($P$2),COLUMN()-1,FALSE)*VLOOKUP($A9,Usinas!$C:$D,2,FALSE)</f>
        <v>109.6641</v>
      </c>
      <c r="H9" s="63">
        <f ca="1">VLOOKUP($A9,INDIRECT($P$2),COLUMN()-1,FALSE)*VLOOKUP($A9,Usinas!$C:$D,2,FALSE)</f>
        <v>80.562299999999993</v>
      </c>
      <c r="I9" s="63">
        <f ca="1">VLOOKUP($A9,INDIRECT($P$2),COLUMN()-1,FALSE)*VLOOKUP($A9,Usinas!$C:$D,2,FALSE)</f>
        <v>67.430999999999997</v>
      </c>
      <c r="J9" s="63">
        <f ca="1">VLOOKUP($A9,INDIRECT($P$2),COLUMN()-1,FALSE)*VLOOKUP($A9,Usinas!$C:$D,2,FALSE)</f>
        <v>56.429099999999998</v>
      </c>
      <c r="K9" s="63">
        <f ca="1">VLOOKUP($A9,INDIRECT($P$2),COLUMN()-1,FALSE)*VLOOKUP($A9,Usinas!$C:$D,2,FALSE)</f>
        <v>48.266399999999997</v>
      </c>
      <c r="L9" s="63">
        <f ca="1">VLOOKUP($A9,INDIRECT($P$2),COLUMN()-1,FALSE)*VLOOKUP($A9,Usinas!$C:$D,2,FALSE)</f>
        <v>49.331099999999999</v>
      </c>
      <c r="M9" s="63">
        <f ca="1">VLOOKUP($A9,INDIRECT($P$2),COLUMN()-1,FALSE)*VLOOKUP($A9,Usinas!$C:$D,2,FALSE)</f>
        <v>59.268299999999996</v>
      </c>
      <c r="N9" s="63">
        <f ca="1">VLOOKUP($A9,INDIRECT($P$2),COLUMN()-1,FALSE)*VLOOKUP($A9,Usinas!$C:$D,2,FALSE)</f>
        <v>88.015199999999993</v>
      </c>
      <c r="O9" s="63">
        <f ca="1">VLOOKUP($A9,INDIRECT($P$2),COLUMN()-1,FALSE)*VLOOKUP($A9,Usinas!$C:$D,2,FALSE)</f>
        <v>148.34819999999999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1386.9779999999998</v>
      </c>
      <c r="E10" s="63">
        <f ca="1">VLOOKUP($A10,INDIRECT($P$2),COLUMN()-1,FALSE)*VLOOKUP($A10,Usinas!$C:$D,2,FALSE)</f>
        <v>1295.1089999999999</v>
      </c>
      <c r="F10" s="63">
        <f ca="1">VLOOKUP($A10,INDIRECT($P$2),COLUMN()-1,FALSE)*VLOOKUP($A10,Usinas!$C:$D,2,FALSE)</f>
        <v>1149.5819999999999</v>
      </c>
      <c r="G10" s="63">
        <f ca="1">VLOOKUP($A10,INDIRECT($P$2),COLUMN()-1,FALSE)*VLOOKUP($A10,Usinas!$C:$D,2,FALSE)</f>
        <v>782.91899999999998</v>
      </c>
      <c r="H10" s="63">
        <f ca="1">VLOOKUP($A10,INDIRECT($P$2),COLUMN()-1,FALSE)*VLOOKUP($A10,Usinas!$C:$D,2,FALSE)</f>
        <v>572.35199999999998</v>
      </c>
      <c r="I10" s="63">
        <f ca="1">VLOOKUP($A10,INDIRECT($P$2),COLUMN()-1,FALSE)*VLOOKUP($A10,Usinas!$C:$D,2,FALSE)</f>
        <v>480.48299999999995</v>
      </c>
      <c r="J10" s="63">
        <f ca="1">VLOOKUP($A10,INDIRECT($P$2),COLUMN()-1,FALSE)*VLOOKUP($A10,Usinas!$C:$D,2,FALSE)</f>
        <v>391.86599999999999</v>
      </c>
      <c r="K10" s="63">
        <f ca="1">VLOOKUP($A10,INDIRECT($P$2),COLUMN()-1,FALSE)*VLOOKUP($A10,Usinas!$C:$D,2,FALSE)</f>
        <v>322.76099999999997</v>
      </c>
      <c r="L10" s="63">
        <f ca="1">VLOOKUP($A10,INDIRECT($P$2),COLUMN()-1,FALSE)*VLOOKUP($A10,Usinas!$C:$D,2,FALSE)</f>
        <v>334.95599999999996</v>
      </c>
      <c r="M10" s="63">
        <f ca="1">VLOOKUP($A10,INDIRECT($P$2),COLUMN()-1,FALSE)*VLOOKUP($A10,Usinas!$C:$D,2,FALSE)</f>
        <v>399.18299999999999</v>
      </c>
      <c r="N10" s="63">
        <f ca="1">VLOOKUP($A10,INDIRECT($P$2),COLUMN()-1,FALSE)*VLOOKUP($A10,Usinas!$C:$D,2,FALSE)</f>
        <v>570.726</v>
      </c>
      <c r="O10" s="63">
        <f ca="1">VLOOKUP($A10,INDIRECT($P$2),COLUMN()-1,FALSE)*VLOOKUP($A10,Usinas!$C:$D,2,FALSE)</f>
        <v>978.85199999999998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660.87840000000006</v>
      </c>
      <c r="E11" s="63">
        <f ca="1">VLOOKUP($A11,INDIRECT($P$2),COLUMN()-1,FALSE)*VLOOKUP($A11,Usinas!$C:$D,2,FALSE)</f>
        <v>622.69740000000002</v>
      </c>
      <c r="F11" s="63">
        <f ca="1">VLOOKUP($A11,INDIRECT($P$2),COLUMN()-1,FALSE)*VLOOKUP($A11,Usinas!$C:$D,2,FALSE)</f>
        <v>554.31870000000004</v>
      </c>
      <c r="G11" s="63">
        <f ca="1">VLOOKUP($A11,INDIRECT($P$2),COLUMN()-1,FALSE)*VLOOKUP($A11,Usinas!$C:$D,2,FALSE)</f>
        <v>377.99190000000004</v>
      </c>
      <c r="H11" s="63">
        <f ca="1">VLOOKUP($A11,INDIRECT($P$2),COLUMN()-1,FALSE)*VLOOKUP($A11,Usinas!$C:$D,2,FALSE)</f>
        <v>275.59739999999999</v>
      </c>
      <c r="I11" s="63">
        <f ca="1">VLOOKUP($A11,INDIRECT($P$2),COLUMN()-1,FALSE)*VLOOKUP($A11,Usinas!$C:$D,2,FALSE)</f>
        <v>229.43310000000002</v>
      </c>
      <c r="J11" s="63">
        <f ca="1">VLOOKUP($A11,INDIRECT($P$2),COLUMN()-1,FALSE)*VLOOKUP($A11,Usinas!$C:$D,2,FALSE)</f>
        <v>187.08690000000001</v>
      </c>
      <c r="K11" s="63">
        <f ca="1">VLOOKUP($A11,INDIRECT($P$2),COLUMN()-1,FALSE)*VLOOKUP($A11,Usinas!$C:$D,2,FALSE)</f>
        <v>153.7653</v>
      </c>
      <c r="L11" s="63">
        <f ca="1">VLOOKUP($A11,INDIRECT($P$2),COLUMN()-1,FALSE)*VLOOKUP($A11,Usinas!$C:$D,2,FALSE)</f>
        <v>158.62470000000002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269.0025</v>
      </c>
      <c r="O11" s="63">
        <f ca="1">VLOOKUP($A11,INDIRECT($P$2),COLUMN()-1,FALSE)*VLOOKUP($A11,Usinas!$C:$D,2,FALSE)</f>
        <v>460.94880000000001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1058.5838999999999</v>
      </c>
      <c r="E12" s="63">
        <f ca="1">VLOOKUP($A12,INDIRECT($P$2),COLUMN()-1,FALSE)*VLOOKUP($A12,Usinas!$C:$D,2,FALSE)</f>
        <v>1002.0391</v>
      </c>
      <c r="F12" s="63">
        <f ca="1">VLOOKUP($A12,INDIRECT($P$2),COLUMN()-1,FALSE)*VLOOKUP($A12,Usinas!$C:$D,2,FALSE)</f>
        <v>892.7553999999999</v>
      </c>
      <c r="G12" s="63">
        <f ca="1">VLOOKUP($A12,INDIRECT($P$2),COLUMN()-1,FALSE)*VLOOKUP($A12,Usinas!$C:$D,2,FALSE)</f>
        <v>611.11879999999996</v>
      </c>
      <c r="H12" s="63">
        <f ca="1">VLOOKUP($A12,INDIRECT($P$2),COLUMN()-1,FALSE)*VLOOKUP($A12,Usinas!$C:$D,2,FALSE)</f>
        <v>443.65919999999994</v>
      </c>
      <c r="I12" s="63">
        <f ca="1">VLOOKUP($A12,INDIRECT($P$2),COLUMN()-1,FALSE)*VLOOKUP($A12,Usinas!$C:$D,2,FALSE)</f>
        <v>369.17229999999995</v>
      </c>
      <c r="J12" s="63">
        <f ca="1">VLOOKUP($A12,INDIRECT($P$2),COLUMN()-1,FALSE)*VLOOKUP($A12,Usinas!$C:$D,2,FALSE)</f>
        <v>300.66609999999997</v>
      </c>
      <c r="K12" s="63">
        <f ca="1">VLOOKUP($A12,INDIRECT($P$2),COLUMN()-1,FALSE)*VLOOKUP($A12,Usinas!$C:$D,2,FALSE)</f>
        <v>246.83979999999997</v>
      </c>
      <c r="L12" s="63">
        <f ca="1">VLOOKUP($A12,INDIRECT($P$2),COLUMN()-1,FALSE)*VLOOKUP($A12,Usinas!$C:$D,2,FALSE)</f>
        <v>253.36419999999998</v>
      </c>
      <c r="M12" s="63">
        <f ca="1">VLOOKUP($A12,INDIRECT($P$2),COLUMN()-1,FALSE)*VLOOKUP($A12,Usinas!$C:$D,2,FALSE)</f>
        <v>301.75349999999997</v>
      </c>
      <c r="N12" s="63">
        <f ca="1">VLOOKUP($A12,INDIRECT($P$2),COLUMN()-1,FALSE)*VLOOKUP($A12,Usinas!$C:$D,2,FALSE)</f>
        <v>428.97929999999997</v>
      </c>
      <c r="O12" s="63">
        <f ca="1">VLOOKUP($A12,INDIRECT($P$2),COLUMN()-1,FALSE)*VLOOKUP($A12,Usinas!$C:$D,2,FALSE)</f>
        <v>733.99499999999989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774.20719999999994</v>
      </c>
      <c r="E13" s="63">
        <f ca="1">VLOOKUP($A13,INDIRECT($P$2),COLUMN()-1,FALSE)*VLOOKUP($A13,Usinas!$C:$D,2,FALSE)</f>
        <v>734.7672</v>
      </c>
      <c r="F13" s="63">
        <f ca="1">VLOOKUP($A13,INDIRECT($P$2),COLUMN()-1,FALSE)*VLOOKUP($A13,Usinas!$C:$D,2,FALSE)</f>
        <v>655.09839999999997</v>
      </c>
      <c r="G13" s="63">
        <f ca="1">VLOOKUP($A13,INDIRECT($P$2),COLUMN()-1,FALSE)*VLOOKUP($A13,Usinas!$C:$D,2,FALSE)</f>
        <v>449.61599999999999</v>
      </c>
      <c r="H13" s="63">
        <f ca="1">VLOOKUP($A13,INDIRECT($P$2),COLUMN()-1,FALSE)*VLOOKUP($A13,Usinas!$C:$D,2,FALSE)</f>
        <v>325.77439999999996</v>
      </c>
      <c r="I13" s="63">
        <f ca="1">VLOOKUP($A13,INDIRECT($P$2),COLUMN()-1,FALSE)*VLOOKUP($A13,Usinas!$C:$D,2,FALSE)</f>
        <v>270.95279999999997</v>
      </c>
      <c r="J13" s="63">
        <f ca="1">VLOOKUP($A13,INDIRECT($P$2),COLUMN()-1,FALSE)*VLOOKUP($A13,Usinas!$C:$D,2,FALSE)</f>
        <v>220.46959999999999</v>
      </c>
      <c r="K13" s="63">
        <f ca="1">VLOOKUP($A13,INDIRECT($P$2),COLUMN()-1,FALSE)*VLOOKUP($A13,Usinas!$C:$D,2,FALSE)</f>
        <v>181.02959999999999</v>
      </c>
      <c r="L13" s="63">
        <f ca="1">VLOOKUP($A13,INDIRECT($P$2),COLUMN()-1,FALSE)*VLOOKUP($A13,Usinas!$C:$D,2,FALSE)</f>
        <v>185.36799999999999</v>
      </c>
      <c r="M13" s="63">
        <f ca="1">VLOOKUP($A13,INDIRECT($P$2),COLUMN()-1,FALSE)*VLOOKUP($A13,Usinas!$C:$D,2,FALSE)</f>
        <v>220.46959999999999</v>
      </c>
      <c r="N13" s="63">
        <f ca="1">VLOOKUP($A13,INDIRECT($P$2),COLUMN()-1,FALSE)*VLOOKUP($A13,Usinas!$C:$D,2,FALSE)</f>
        <v>313.15359999999998</v>
      </c>
      <c r="O13" s="63">
        <f ca="1">VLOOKUP($A13,INDIRECT($P$2),COLUMN()-1,FALSE)*VLOOKUP($A13,Usinas!$C:$D,2,FALSE)</f>
        <v>534.80639999999994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306.42759999999998</v>
      </c>
      <c r="E14" s="63">
        <f ca="1">VLOOKUP($A14,INDIRECT($P$2),COLUMN()-1,FALSE)*VLOOKUP($A14,Usinas!$C:$D,2,FALSE)</f>
        <v>292.87289999999996</v>
      </c>
      <c r="F14" s="63">
        <f ca="1">VLOOKUP($A14,INDIRECT($P$2),COLUMN()-1,FALSE)*VLOOKUP($A14,Usinas!$C:$D,2,FALSE)</f>
        <v>261.19450000000001</v>
      </c>
      <c r="G14" s="63">
        <f ca="1">VLOOKUP($A14,INDIRECT($P$2),COLUMN()-1,FALSE)*VLOOKUP($A14,Usinas!$C:$D,2,FALSE)</f>
        <v>180.17089999999999</v>
      </c>
      <c r="H14" s="63">
        <f ca="1">VLOOKUP($A14,INDIRECT($P$2),COLUMN()-1,FALSE)*VLOOKUP($A14,Usinas!$C:$D,2,FALSE)</f>
        <v>129.9119</v>
      </c>
      <c r="I14" s="63">
        <f ca="1">VLOOKUP($A14,INDIRECT($P$2),COLUMN()-1,FALSE)*VLOOKUP($A14,Usinas!$C:$D,2,FALSE)</f>
        <v>107.82839999999999</v>
      </c>
      <c r="J14" s="63">
        <f ca="1">VLOOKUP($A14,INDIRECT($P$2),COLUMN()-1,FALSE)*VLOOKUP($A14,Usinas!$C:$D,2,FALSE)</f>
        <v>87.572499999999991</v>
      </c>
      <c r="K14" s="63">
        <f ca="1">VLOOKUP($A14,INDIRECT($P$2),COLUMN()-1,FALSE)*VLOOKUP($A14,Usinas!$C:$D,2,FALSE)</f>
        <v>71.885599999999997</v>
      </c>
      <c r="L14" s="63">
        <f ca="1">VLOOKUP($A14,INDIRECT($P$2),COLUMN()-1,FALSE)*VLOOKUP($A14,Usinas!$C:$D,2,FALSE)</f>
        <v>73.256299999999996</v>
      </c>
      <c r="M14" s="63">
        <f ca="1">VLOOKUP($A14,INDIRECT($P$2),COLUMN()-1,FALSE)*VLOOKUP($A14,Usinas!$C:$D,2,FALSE)</f>
        <v>87.115600000000001</v>
      </c>
      <c r="N14" s="63">
        <f ca="1">VLOOKUP($A14,INDIRECT($P$2),COLUMN()-1,FALSE)*VLOOKUP($A14,Usinas!$C:$D,2,FALSE)</f>
        <v>123.363</v>
      </c>
      <c r="O14" s="63">
        <f ca="1">VLOOKUP($A14,INDIRECT($P$2),COLUMN()-1,FALSE)*VLOOKUP($A14,Usinas!$C:$D,2,FALSE)</f>
        <v>210.17399999999998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527.17679999999996</v>
      </c>
      <c r="E15" s="63">
        <f ca="1">VLOOKUP($A15,INDIRECT($P$2),COLUMN()-1,FALSE)*VLOOKUP($A15,Usinas!$C:$D,2,FALSE)</f>
        <v>508.31360000000001</v>
      </c>
      <c r="F15" s="63">
        <f ca="1">VLOOKUP($A15,INDIRECT($P$2),COLUMN()-1,FALSE)*VLOOKUP($A15,Usinas!$C:$D,2,FALSE)</f>
        <v>454.20600000000002</v>
      </c>
      <c r="G15" s="63">
        <f ca="1">VLOOKUP($A15,INDIRECT($P$2),COLUMN()-1,FALSE)*VLOOKUP($A15,Usinas!$C:$D,2,FALSE)</f>
        <v>315.4622</v>
      </c>
      <c r="H15" s="63">
        <f ca="1">VLOOKUP($A15,INDIRECT($P$2),COLUMN()-1,FALSE)*VLOOKUP($A15,Usinas!$C:$D,2,FALSE)</f>
        <v>226.11019999999999</v>
      </c>
      <c r="I15" s="63">
        <f ca="1">VLOOKUP($A15,INDIRECT($P$2),COLUMN()-1,FALSE)*VLOOKUP($A15,Usinas!$C:$D,2,FALSE)</f>
        <v>187.14279999999999</v>
      </c>
      <c r="J15" s="63">
        <f ca="1">VLOOKUP($A15,INDIRECT($P$2),COLUMN()-1,FALSE)*VLOOKUP($A15,Usinas!$C:$D,2,FALSE)</f>
        <v>151.89840000000001</v>
      </c>
      <c r="K15" s="63">
        <f ca="1">VLOOKUP($A15,INDIRECT($P$2),COLUMN()-1,FALSE)*VLOOKUP($A15,Usinas!$C:$D,2,FALSE)</f>
        <v>124.34820000000001</v>
      </c>
      <c r="L15" s="63">
        <f ca="1">VLOOKUP($A15,INDIRECT($P$2),COLUMN()-1,FALSE)*VLOOKUP($A15,Usinas!$C:$D,2,FALSE)</f>
        <v>125.8374</v>
      </c>
      <c r="M15" s="63">
        <f ca="1">VLOOKUP($A15,INDIRECT($P$2),COLUMN()-1,FALSE)*VLOOKUP($A15,Usinas!$C:$D,2,FALSE)</f>
        <v>149.41640000000001</v>
      </c>
      <c r="N15" s="63">
        <f ca="1">VLOOKUP($A15,INDIRECT($P$2),COLUMN()-1,FALSE)*VLOOKUP($A15,Usinas!$C:$D,2,FALSE)</f>
        <v>210.97</v>
      </c>
      <c r="O15" s="63">
        <f ca="1">VLOOKUP($A15,INDIRECT($P$2),COLUMN()-1,FALSE)*VLOOKUP($A15,Usinas!$C:$D,2,FALSE)</f>
        <v>358.4008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482.0752</v>
      </c>
      <c r="E16" s="63">
        <f ca="1">VLOOKUP($A16,INDIRECT($P$2),COLUMN()-1,FALSE)*VLOOKUP($A16,Usinas!$C:$D,2,FALSE)</f>
        <v>470.40559999999999</v>
      </c>
      <c r="F16" s="63">
        <f ca="1">VLOOKUP($A16,INDIRECT($P$2),COLUMN()-1,FALSE)*VLOOKUP($A16,Usinas!$C:$D,2,FALSE)</f>
        <v>422.31879999999995</v>
      </c>
      <c r="G16" s="63">
        <f ca="1">VLOOKUP($A16,INDIRECT($P$2),COLUMN()-1,FALSE)*VLOOKUP($A16,Usinas!$C:$D,2,FALSE)</f>
        <v>295.96519999999998</v>
      </c>
      <c r="H16" s="63">
        <f ca="1">VLOOKUP($A16,INDIRECT($P$2),COLUMN()-1,FALSE)*VLOOKUP($A16,Usinas!$C:$D,2,FALSE)</f>
        <v>211.05879999999999</v>
      </c>
      <c r="I16" s="63">
        <f ca="1">VLOOKUP($A16,INDIRECT($P$2),COLUMN()-1,FALSE)*VLOOKUP($A16,Usinas!$C:$D,2,FALSE)</f>
        <v>173.43439999999998</v>
      </c>
      <c r="J16" s="63">
        <f ca="1">VLOOKUP($A16,INDIRECT($P$2),COLUMN()-1,FALSE)*VLOOKUP($A16,Usinas!$C:$D,2,FALSE)</f>
        <v>140.0352</v>
      </c>
      <c r="K16" s="63">
        <f ca="1">VLOOKUP($A16,INDIRECT($P$2),COLUMN()-1,FALSE)*VLOOKUP($A16,Usinas!$C:$D,2,FALSE)</f>
        <v>114.2816</v>
      </c>
      <c r="L16" s="63">
        <f ca="1">VLOOKUP($A16,INDIRECT($P$2),COLUMN()-1,FALSE)*VLOOKUP($A16,Usinas!$C:$D,2,FALSE)</f>
        <v>114.684</v>
      </c>
      <c r="M16" s="63">
        <f ca="1">VLOOKUP($A16,INDIRECT($P$2),COLUMN()-1,FALSE)*VLOOKUP($A16,Usinas!$C:$D,2,FALSE)</f>
        <v>136.2124</v>
      </c>
      <c r="N16" s="63">
        <f ca="1">VLOOKUP($A16,INDIRECT($P$2),COLUMN()-1,FALSE)*VLOOKUP($A16,Usinas!$C:$D,2,FALSE)</f>
        <v>191.74359999999999</v>
      </c>
      <c r="O16" s="63">
        <f ca="1">VLOOKUP($A16,INDIRECT($P$2),COLUMN()-1,FALSE)*VLOOKUP($A16,Usinas!$C:$D,2,FALSE)</f>
        <v>324.73679999999996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77.634599999999992</v>
      </c>
      <c r="E17" s="63">
        <f ca="1">VLOOKUP($A17,INDIRECT($P$2),COLUMN()-1,FALSE)*VLOOKUP($A17,Usinas!$C:$D,2,FALSE)</f>
        <v>79.2864</v>
      </c>
      <c r="F17" s="63">
        <f ca="1">VLOOKUP($A17,INDIRECT($P$2),COLUMN()-1,FALSE)*VLOOKUP($A17,Usinas!$C:$D,2,FALSE)</f>
        <v>70.201499999999996</v>
      </c>
      <c r="G17" s="63">
        <f ca="1">VLOOKUP($A17,INDIRECT($P$2),COLUMN()-1,FALSE)*VLOOKUP($A17,Usinas!$C:$D,2,FALSE)</f>
        <v>47.902200000000001</v>
      </c>
      <c r="H17" s="63">
        <f ca="1">VLOOKUP($A17,INDIRECT($P$2),COLUMN()-1,FALSE)*VLOOKUP($A17,Usinas!$C:$D,2,FALSE)</f>
        <v>35.5137</v>
      </c>
      <c r="I17" s="63">
        <f ca="1">VLOOKUP($A17,INDIRECT($P$2),COLUMN()-1,FALSE)*VLOOKUP($A17,Usinas!$C:$D,2,FALSE)</f>
        <v>28.906499999999998</v>
      </c>
      <c r="J17" s="63">
        <f ca="1">VLOOKUP($A17,INDIRECT($P$2),COLUMN()-1,FALSE)*VLOOKUP($A17,Usinas!$C:$D,2,FALSE)</f>
        <v>23.9511</v>
      </c>
      <c r="K17" s="63">
        <f ca="1">VLOOKUP($A17,INDIRECT($P$2),COLUMN()-1,FALSE)*VLOOKUP($A17,Usinas!$C:$D,2,FALSE)</f>
        <v>19.8216</v>
      </c>
      <c r="L17" s="63">
        <f ca="1">VLOOKUP($A17,INDIRECT($P$2),COLUMN()-1,FALSE)*VLOOKUP($A17,Usinas!$C:$D,2,FALSE)</f>
        <v>20.647500000000001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32.210099999999997</v>
      </c>
      <c r="O17" s="63">
        <f ca="1">VLOOKUP($A17,INDIRECT($P$2),COLUMN()-1,FALSE)*VLOOKUP($A17,Usinas!$C:$D,2,FALSE)</f>
        <v>56.987099999999998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115.5308</v>
      </c>
      <c r="E18" s="63">
        <f ca="1">VLOOKUP($A18,INDIRECT($P$2),COLUMN()-1,FALSE)*VLOOKUP($A18,Usinas!$C:$D,2,FALSE)</f>
        <v>118.5316</v>
      </c>
      <c r="F18" s="63">
        <f ca="1">VLOOKUP($A18,INDIRECT($P$2),COLUMN()-1,FALSE)*VLOOKUP($A18,Usinas!$C:$D,2,FALSE)</f>
        <v>103.52759999999999</v>
      </c>
      <c r="G18" s="63">
        <f ca="1">VLOOKUP($A18,INDIRECT($P$2),COLUMN()-1,FALSE)*VLOOKUP($A18,Usinas!$C:$D,2,FALSE)</f>
        <v>70.518799999999999</v>
      </c>
      <c r="H18" s="63">
        <f ca="1">VLOOKUP($A18,INDIRECT($P$2),COLUMN()-1,FALSE)*VLOOKUP($A18,Usinas!$C:$D,2,FALSE)</f>
        <v>51.763799999999996</v>
      </c>
      <c r="I18" s="63">
        <f ca="1">VLOOKUP($A18,INDIRECT($P$2),COLUMN()-1,FALSE)*VLOOKUP($A18,Usinas!$C:$D,2,FALSE)</f>
        <v>43.511600000000001</v>
      </c>
      <c r="J18" s="63">
        <f ca="1">VLOOKUP($A18,INDIRECT($P$2),COLUMN()-1,FALSE)*VLOOKUP($A18,Usinas!$C:$D,2,FALSE)</f>
        <v>35.259399999999999</v>
      </c>
      <c r="K18" s="63">
        <f ca="1">VLOOKUP($A18,INDIRECT($P$2),COLUMN()-1,FALSE)*VLOOKUP($A18,Usinas!$C:$D,2,FALSE)</f>
        <v>30.007999999999999</v>
      </c>
      <c r="L18" s="63">
        <f ca="1">VLOOKUP($A18,INDIRECT($P$2),COLUMN()-1,FALSE)*VLOOKUP($A18,Usinas!$C:$D,2,FALSE)</f>
        <v>30.758199999999999</v>
      </c>
      <c r="M18" s="63">
        <f ca="1">VLOOKUP($A18,INDIRECT($P$2),COLUMN()-1,FALSE)*VLOOKUP($A18,Usinas!$C:$D,2,FALSE)</f>
        <v>36.759799999999998</v>
      </c>
      <c r="N18" s="63">
        <f ca="1">VLOOKUP($A18,INDIRECT($P$2),COLUMN()-1,FALSE)*VLOOKUP($A18,Usinas!$C:$D,2,FALSE)</f>
        <v>47.262599999999999</v>
      </c>
      <c r="O18" s="63">
        <f ca="1">VLOOKUP($A18,INDIRECT($P$2),COLUMN()-1,FALSE)*VLOOKUP($A18,Usinas!$C:$D,2,FALSE)</f>
        <v>83.272199999999998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34.4604</v>
      </c>
      <c r="E19" s="63">
        <f ca="1">VLOOKUP($A19,INDIRECT($P$2),COLUMN()-1,FALSE)*VLOOKUP($A19,Usinas!$C:$D,2,FALSE)</f>
        <v>35.344000000000001</v>
      </c>
      <c r="F19" s="63">
        <f ca="1">VLOOKUP($A19,INDIRECT($P$2),COLUMN()-1,FALSE)*VLOOKUP($A19,Usinas!$C:$D,2,FALSE)</f>
        <v>30.926000000000002</v>
      </c>
      <c r="G19" s="63">
        <f ca="1">VLOOKUP($A19,INDIRECT($P$2),COLUMN()-1,FALSE)*VLOOKUP($A19,Usinas!$C:$D,2,FALSE)</f>
        <v>20.985500000000002</v>
      </c>
      <c r="H19" s="63">
        <f ca="1">VLOOKUP($A19,INDIRECT($P$2),COLUMN()-1,FALSE)*VLOOKUP($A19,Usinas!$C:$D,2,FALSE)</f>
        <v>15.463000000000001</v>
      </c>
      <c r="I19" s="63">
        <f ca="1">VLOOKUP($A19,INDIRECT($P$2),COLUMN()-1,FALSE)*VLOOKUP($A19,Usinas!$C:$D,2,FALSE)</f>
        <v>13.033100000000001</v>
      </c>
      <c r="J19" s="63">
        <f ca="1">VLOOKUP($A19,INDIRECT($P$2),COLUMN()-1,FALSE)*VLOOKUP($A19,Usinas!$C:$D,2,FALSE)</f>
        <v>10.603200000000001</v>
      </c>
      <c r="K19" s="63">
        <f ca="1">VLOOKUP($A19,INDIRECT($P$2),COLUMN()-1,FALSE)*VLOOKUP($A19,Usinas!$C:$D,2,FALSE)</f>
        <v>9.0569000000000006</v>
      </c>
      <c r="L19" s="63">
        <f ca="1">VLOOKUP($A19,INDIRECT($P$2),COLUMN()-1,FALSE)*VLOOKUP($A19,Usinas!$C:$D,2,FALSE)</f>
        <v>9.2778000000000009</v>
      </c>
      <c r="M19" s="63">
        <f ca="1">VLOOKUP($A19,INDIRECT($P$2),COLUMN()-1,FALSE)*VLOOKUP($A19,Usinas!$C:$D,2,FALSE)</f>
        <v>11.045</v>
      </c>
      <c r="N19" s="63">
        <f ca="1">VLOOKUP($A19,INDIRECT($P$2),COLUMN()-1,FALSE)*VLOOKUP($A19,Usinas!$C:$D,2,FALSE)</f>
        <v>14.137600000000001</v>
      </c>
      <c r="O19" s="63">
        <f ca="1">VLOOKUP($A19,INDIRECT($P$2),COLUMN()-1,FALSE)*VLOOKUP($A19,Usinas!$C:$D,2,FALSE)</f>
        <v>24.7408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1656.4867999999999</v>
      </c>
      <c r="E20" s="63">
        <f ca="1">VLOOKUP($A20,INDIRECT($P$2),COLUMN()-1,FALSE)*VLOOKUP($A20,Usinas!$C:$D,2,FALSE)</f>
        <v>1694.8409999999999</v>
      </c>
      <c r="F20" s="63">
        <f ca="1">VLOOKUP($A20,INDIRECT($P$2),COLUMN()-1,FALSE)*VLOOKUP($A20,Usinas!$C:$D,2,FALSE)</f>
        <v>1524.3202999999999</v>
      </c>
      <c r="G20" s="63">
        <f ca="1">VLOOKUP($A20,INDIRECT($P$2),COLUMN()-1,FALSE)*VLOOKUP($A20,Usinas!$C:$D,2,FALSE)</f>
        <v>1093.6130000000001</v>
      </c>
      <c r="H20" s="63">
        <f ca="1">VLOOKUP($A20,INDIRECT($P$2),COLUMN()-1,FALSE)*VLOOKUP($A20,Usinas!$C:$D,2,FALSE)</f>
        <v>784.70619999999997</v>
      </c>
      <c r="I20" s="63">
        <f ca="1">VLOOKUP($A20,INDIRECT($P$2),COLUMN()-1,FALSE)*VLOOKUP($A20,Usinas!$C:$D,2,FALSE)</f>
        <v>659.27760000000001</v>
      </c>
      <c r="J20" s="63">
        <f ca="1">VLOOKUP($A20,INDIRECT($P$2),COLUMN()-1,FALSE)*VLOOKUP($A20,Usinas!$C:$D,2,FALSE)</f>
        <v>535.40390000000002</v>
      </c>
      <c r="K20" s="63">
        <f ca="1">VLOOKUP($A20,INDIRECT($P$2),COLUMN()-1,FALSE)*VLOOKUP($A20,Usinas!$C:$D,2,FALSE)</f>
        <v>444.18309999999997</v>
      </c>
      <c r="L20" s="63">
        <f ca="1">VLOOKUP($A20,INDIRECT($P$2),COLUMN()-1,FALSE)*VLOOKUP($A20,Usinas!$C:$D,2,FALSE)</f>
        <v>437.96350000000001</v>
      </c>
      <c r="M20" s="63">
        <f ca="1">VLOOKUP($A20,INDIRECT($P$2),COLUMN()-1,FALSE)*VLOOKUP($A20,Usinas!$C:$D,2,FALSE)</f>
        <v>505.34249999999997</v>
      </c>
      <c r="N20" s="63">
        <f ca="1">VLOOKUP($A20,INDIRECT($P$2),COLUMN()-1,FALSE)*VLOOKUP($A20,Usinas!$C:$D,2,FALSE)</f>
        <v>683.6377</v>
      </c>
      <c r="O20" s="63">
        <f ca="1">VLOOKUP($A20,INDIRECT($P$2),COLUMN()-1,FALSE)*VLOOKUP($A20,Usinas!$C:$D,2,FALSE)</f>
        <v>1126.7842000000001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1651.125</v>
      </c>
      <c r="E21" s="63">
        <f ca="1">VLOOKUP($A21,INDIRECT($P$2),COLUMN()-1,FALSE)*VLOOKUP($A21,Usinas!$C:$D,2,FALSE)</f>
        <v>1713.5625</v>
      </c>
      <c r="F21" s="63">
        <f ca="1">VLOOKUP($A21,INDIRECT($P$2),COLUMN()-1,FALSE)*VLOOKUP($A21,Usinas!$C:$D,2,FALSE)</f>
        <v>1550.7625</v>
      </c>
      <c r="G21" s="63">
        <f ca="1">VLOOKUP($A21,INDIRECT($P$2),COLUMN()-1,FALSE)*VLOOKUP($A21,Usinas!$C:$D,2,FALSE)</f>
        <v>1121.5625</v>
      </c>
      <c r="H21" s="63">
        <f ca="1">VLOOKUP($A21,INDIRECT($P$2),COLUMN()-1,FALSE)*VLOOKUP($A21,Usinas!$C:$D,2,FALSE)</f>
        <v>801.51250000000005</v>
      </c>
      <c r="I21" s="63">
        <f ca="1">VLOOKUP($A21,INDIRECT($P$2),COLUMN()-1,FALSE)*VLOOKUP($A21,Usinas!$C:$D,2,FALSE)</f>
        <v>676.17500000000007</v>
      </c>
      <c r="J21" s="63">
        <f ca="1">VLOOKUP($A21,INDIRECT($P$2),COLUMN()-1,FALSE)*VLOOKUP($A21,Usinas!$C:$D,2,FALSE)</f>
        <v>550.375</v>
      </c>
      <c r="K21" s="63">
        <f ca="1">VLOOKUP($A21,INDIRECT($P$2),COLUMN()-1,FALSE)*VLOOKUP($A21,Usinas!$C:$D,2,FALSE)</f>
        <v>459.72500000000002</v>
      </c>
      <c r="L21" s="63">
        <f ca="1">VLOOKUP($A21,INDIRECT($P$2),COLUMN()-1,FALSE)*VLOOKUP($A21,Usinas!$C:$D,2,FALSE)</f>
        <v>449.55</v>
      </c>
      <c r="M21" s="63">
        <f ca="1">VLOOKUP($A21,INDIRECT($P$2),COLUMN()-1,FALSE)*VLOOKUP($A21,Usinas!$C:$D,2,FALSE)</f>
        <v>518.92500000000007</v>
      </c>
      <c r="N21" s="63">
        <f ca="1">VLOOKUP($A21,INDIRECT($P$2),COLUMN()-1,FALSE)*VLOOKUP($A21,Usinas!$C:$D,2,FALSE)</f>
        <v>687.27499999999998</v>
      </c>
      <c r="O21" s="63">
        <f ca="1">VLOOKUP($A21,INDIRECT($P$2),COLUMN()-1,FALSE)*VLOOKUP($A21,Usinas!$C:$D,2,FALSE)</f>
        <v>1113.7</v>
      </c>
    </row>
    <row r="22" spans="1:15" hidden="1" outlineLevel="1" collapsed="1" x14ac:dyDescent="0.25">
      <c r="A22" s="14"/>
      <c r="B22" s="15" t="s">
        <v>56</v>
      </c>
      <c r="D22" s="69">
        <f t="shared" ref="D22:I22" ca="1" si="0">SUM(D7:D21)</f>
        <v>9042.7174000000014</v>
      </c>
      <c r="E22" s="46">
        <f t="shared" ca="1" si="0"/>
        <v>8847.7004000000015</v>
      </c>
      <c r="F22" s="46">
        <f t="shared" ca="1" si="0"/>
        <v>7916.9201999999996</v>
      </c>
      <c r="G22" s="46">
        <f t="shared" ca="1" si="0"/>
        <v>5537.5129999999999</v>
      </c>
      <c r="H22" s="46">
        <f t="shared" ca="1" si="0"/>
        <v>3999.1154000000006</v>
      </c>
      <c r="I22" s="70">
        <f t="shared" ca="1" si="0"/>
        <v>3345.1421000000005</v>
      </c>
      <c r="J22" s="69">
        <f t="shared" ref="J22:O22" ca="1" si="1">SUM(J7:J21)</f>
        <v>2723.6587</v>
      </c>
      <c r="K22" s="46">
        <f t="shared" ca="1" si="1"/>
        <v>2253.5014000000001</v>
      </c>
      <c r="L22" s="46">
        <f t="shared" ca="1" si="1"/>
        <v>2272.5019000000002</v>
      </c>
      <c r="M22" s="46">
        <f t="shared" ca="1" si="1"/>
        <v>2673.3893000000003</v>
      </c>
      <c r="N22" s="46">
        <f t="shared" ca="1" si="1"/>
        <v>3709.2165999999993</v>
      </c>
      <c r="O22" s="70">
        <f t="shared" ca="1" si="1"/>
        <v>6235.1750999999995</v>
      </c>
    </row>
    <row r="23" spans="1:15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hidden="1" outlineLevel="1" x14ac:dyDescent="0.25">
      <c r="A25" s="61"/>
      <c r="B25" s="62"/>
      <c r="D25" s="537" t="s">
        <v>57</v>
      </c>
      <c r="E25" s="538" t="s">
        <v>58</v>
      </c>
      <c r="F25" s="538" t="s">
        <v>59</v>
      </c>
      <c r="G25" s="538"/>
      <c r="H25" s="538"/>
      <c r="I25" s="538"/>
      <c r="J25" s="538" t="s">
        <v>57</v>
      </c>
      <c r="K25" s="538" t="s">
        <v>58</v>
      </c>
      <c r="L25" s="538" t="s">
        <v>59</v>
      </c>
      <c r="M25" s="538"/>
      <c r="N25" s="538"/>
      <c r="O25" s="538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65.338400000000007</v>
      </c>
      <c r="E26" s="63">
        <f ca="1">VLOOKUP($A26,INDIRECT($P$2),COLUMN()-1,FALSE)*VLOOKUP($A26,Usinas!$C:$D,2,FALSE)</f>
        <v>67.113900000000001</v>
      </c>
      <c r="F26" s="63">
        <f ca="1">VLOOKUP($A26,INDIRECT($P$2),COLUMN()-1,FALSE)*VLOOKUP($A26,Usinas!$C:$D,2,FALSE)</f>
        <v>68.534300000000002</v>
      </c>
      <c r="G26" s="63">
        <f ca="1">VLOOKUP($A26,INDIRECT($P$2),COLUMN()-1,FALSE)*VLOOKUP($A26,Usinas!$C:$D,2,FALSE)</f>
        <v>51.489500000000007</v>
      </c>
      <c r="H26" s="63">
        <f ca="1">VLOOKUP($A26,INDIRECT($P$2),COLUMN()-1,FALSE)*VLOOKUP($A26,Usinas!$C:$D,2,FALSE)</f>
        <v>33.024300000000004</v>
      </c>
      <c r="I26" s="63">
        <f ca="1">VLOOKUP($A26,INDIRECT($P$2),COLUMN()-1,FALSE)*VLOOKUP($A26,Usinas!$C:$D,2,FALSE)</f>
        <v>24.857000000000003</v>
      </c>
      <c r="J26" s="63">
        <f ca="1">VLOOKUP($A26,INDIRECT($P$2),COLUMN()-1,FALSE)*VLOOKUP($A26,Usinas!$C:$D,2,FALSE)</f>
        <v>19.5305</v>
      </c>
      <c r="K26" s="63">
        <f ca="1">VLOOKUP($A26,INDIRECT($P$2),COLUMN()-1,FALSE)*VLOOKUP($A26,Usinas!$C:$D,2,FALSE)</f>
        <v>15.269300000000001</v>
      </c>
      <c r="L26" s="63">
        <f ca="1">VLOOKUP($A26,INDIRECT($P$2),COLUMN()-1,FALSE)*VLOOKUP($A26,Usinas!$C:$D,2,FALSE)</f>
        <v>13.138700000000002</v>
      </c>
      <c r="M26" s="63">
        <f ca="1">VLOOKUP($A26,INDIRECT($P$2),COLUMN()-1,FALSE)*VLOOKUP($A26,Usinas!$C:$D,2,FALSE)</f>
        <v>15.269300000000001</v>
      </c>
      <c r="N26" s="63">
        <f ca="1">VLOOKUP($A26,INDIRECT($P$2),COLUMN()-1,FALSE)*VLOOKUP($A26,Usinas!$C:$D,2,FALSE)</f>
        <v>26.9876</v>
      </c>
      <c r="O26" s="63">
        <f ca="1">VLOOKUP($A26,INDIRECT($P$2),COLUMN()-1,FALSE)*VLOOKUP($A26,Usinas!$C:$D,2,FALSE)</f>
        <v>50.069100000000006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199.2123</v>
      </c>
      <c r="E27" s="63">
        <f ca="1">VLOOKUP($A27,INDIRECT($P$2),COLUMN()-1,FALSE)*VLOOKUP($A27,Usinas!$C:$D,2,FALSE)</f>
        <v>201.15900000000002</v>
      </c>
      <c r="F27" s="63">
        <f ca="1">VLOOKUP($A27,INDIRECT($P$2),COLUMN()-1,FALSE)*VLOOKUP($A27,Usinas!$C:$D,2,FALSE)</f>
        <v>202.45680000000002</v>
      </c>
      <c r="G27" s="63">
        <f ca="1">VLOOKUP($A27,INDIRECT($P$2),COLUMN()-1,FALSE)*VLOOKUP($A27,Usinas!$C:$D,2,FALSE)</f>
        <v>151.8426</v>
      </c>
      <c r="H27" s="63">
        <f ca="1">VLOOKUP($A27,INDIRECT($P$2),COLUMN()-1,FALSE)*VLOOKUP($A27,Usinas!$C:$D,2,FALSE)</f>
        <v>96.037199999999999</v>
      </c>
      <c r="I27" s="63">
        <f ca="1">VLOOKUP($A27,INDIRECT($P$2),COLUMN()-1,FALSE)*VLOOKUP($A27,Usinas!$C:$D,2,FALSE)</f>
        <v>72.027900000000002</v>
      </c>
      <c r="J27" s="63">
        <f ca="1">VLOOKUP($A27,INDIRECT($P$2),COLUMN()-1,FALSE)*VLOOKUP($A27,Usinas!$C:$D,2,FALSE)</f>
        <v>56.454300000000003</v>
      </c>
      <c r="K27" s="63">
        <f ca="1">VLOOKUP($A27,INDIRECT($P$2),COLUMN()-1,FALSE)*VLOOKUP($A27,Usinas!$C:$D,2,FALSE)</f>
        <v>44.774100000000004</v>
      </c>
      <c r="L27" s="63">
        <f ca="1">VLOOKUP($A27,INDIRECT($P$2),COLUMN()-1,FALSE)*VLOOKUP($A27,Usinas!$C:$D,2,FALSE)</f>
        <v>37.636200000000002</v>
      </c>
      <c r="M27" s="63">
        <f ca="1">VLOOKUP($A27,INDIRECT($P$2),COLUMN()-1,FALSE)*VLOOKUP($A27,Usinas!$C:$D,2,FALSE)</f>
        <v>44.774100000000004</v>
      </c>
      <c r="N27" s="63">
        <f ca="1">VLOOKUP($A27,INDIRECT($P$2),COLUMN()-1,FALSE)*VLOOKUP($A27,Usinas!$C:$D,2,FALSE)</f>
        <v>79.814700000000002</v>
      </c>
      <c r="O27" s="63">
        <f ca="1">VLOOKUP($A27,INDIRECT($P$2),COLUMN()-1,FALSE)*VLOOKUP($A27,Usinas!$C:$D,2,FALSE)</f>
        <v>151.19370000000001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999.52659999999992</v>
      </c>
      <c r="E28" s="63">
        <f ca="1">VLOOKUP($A28,INDIRECT($P$2),COLUMN()-1,FALSE)*VLOOKUP($A28,Usinas!$C:$D,2,FALSE)</f>
        <v>1005.3175999999999</v>
      </c>
      <c r="F28" s="63">
        <f ca="1">VLOOKUP($A28,INDIRECT($P$2),COLUMN()-1,FALSE)*VLOOKUP($A28,Usinas!$C:$D,2,FALSE)</f>
        <v>962.46419999999989</v>
      </c>
      <c r="G28" s="63">
        <f ca="1">VLOOKUP($A28,INDIRECT($P$2),COLUMN()-1,FALSE)*VLOOKUP($A28,Usinas!$C:$D,2,FALSE)</f>
        <v>696.07819999999992</v>
      </c>
      <c r="H28" s="63">
        <f ca="1">VLOOKUP($A28,INDIRECT($P$2),COLUMN()-1,FALSE)*VLOOKUP($A28,Usinas!$C:$D,2,FALSE)</f>
        <v>443.59059999999994</v>
      </c>
      <c r="I28" s="63">
        <f ca="1">VLOOKUP($A28,INDIRECT($P$2),COLUMN()-1,FALSE)*VLOOKUP($A28,Usinas!$C:$D,2,FALSE)</f>
        <v>340.51079999999996</v>
      </c>
      <c r="J28" s="63">
        <f ca="1">VLOOKUP($A28,INDIRECT($P$2),COLUMN()-1,FALSE)*VLOOKUP($A28,Usinas!$C:$D,2,FALSE)</f>
        <v>272.17699999999996</v>
      </c>
      <c r="K28" s="63">
        <f ca="1">VLOOKUP($A28,INDIRECT($P$2),COLUMN()-1,FALSE)*VLOOKUP($A28,Usinas!$C:$D,2,FALSE)</f>
        <v>217.74159999999998</v>
      </c>
      <c r="L28" s="63">
        <f ca="1">VLOOKUP($A28,INDIRECT($P$2),COLUMN()-1,FALSE)*VLOOKUP($A28,Usinas!$C:$D,2,FALSE)</f>
        <v>192.26119999999997</v>
      </c>
      <c r="M28" s="63">
        <f ca="1">VLOOKUP($A28,INDIRECT($P$2),COLUMN()-1,FALSE)*VLOOKUP($A28,Usinas!$C:$D,2,FALSE)</f>
        <v>227.00719999999998</v>
      </c>
      <c r="N28" s="63">
        <f ca="1">VLOOKUP($A28,INDIRECT($P$2),COLUMN()-1,FALSE)*VLOOKUP($A28,Usinas!$C:$D,2,FALSE)</f>
        <v>396.10439999999994</v>
      </c>
      <c r="O28" s="63">
        <f ca="1">VLOOKUP($A28,INDIRECT($P$2),COLUMN()-1,FALSE)*VLOOKUP($A28,Usinas!$C:$D,2,FALSE)</f>
        <v>737.77339999999992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492.15210000000002</v>
      </c>
      <c r="E29" s="63">
        <f ca="1">VLOOKUP($A29,INDIRECT($P$2),COLUMN()-1,FALSE)*VLOOKUP($A29,Usinas!$C:$D,2,FALSE)</f>
        <v>499.88729999999998</v>
      </c>
      <c r="F29" s="63">
        <f ca="1">VLOOKUP($A29,INDIRECT($P$2),COLUMN()-1,FALSE)*VLOOKUP($A29,Usinas!$C:$D,2,FALSE)</f>
        <v>467.9796</v>
      </c>
      <c r="G29" s="63">
        <f ca="1">VLOOKUP($A29,INDIRECT($P$2),COLUMN()-1,FALSE)*VLOOKUP($A29,Usinas!$C:$D,2,FALSE)</f>
        <v>349.05090000000001</v>
      </c>
      <c r="H29" s="63">
        <f ca="1">VLOOKUP($A29,INDIRECT($P$2),COLUMN()-1,FALSE)*VLOOKUP($A29,Usinas!$C:$D,2,FALSE)</f>
        <v>240.75809999999998</v>
      </c>
      <c r="I29" s="63">
        <f ca="1">VLOOKUP($A29,INDIRECT($P$2),COLUMN()-1,FALSE)*VLOOKUP($A29,Usinas!$C:$D,2,FALSE)</f>
        <v>187.57859999999999</v>
      </c>
      <c r="J29" s="63">
        <f ca="1">VLOOKUP($A29,INDIRECT($P$2),COLUMN()-1,FALSE)*VLOOKUP($A29,Usinas!$C:$D,2,FALSE)</f>
        <v>154.70400000000001</v>
      </c>
      <c r="K29" s="63">
        <f ca="1">VLOOKUP($A29,INDIRECT($P$2),COLUMN()-1,FALSE)*VLOOKUP($A29,Usinas!$C:$D,2,FALSE)</f>
        <v>125.697</v>
      </c>
      <c r="L29" s="63">
        <f ca="1">VLOOKUP($A29,INDIRECT($P$2),COLUMN()-1,FALSE)*VLOOKUP($A29,Usinas!$C:$D,2,FALSE)</f>
        <v>114.0942</v>
      </c>
      <c r="M29" s="63">
        <f ca="1">VLOOKUP($A29,INDIRECT($P$2),COLUMN()-1,FALSE)*VLOOKUP($A29,Usinas!$C:$D,2,FALSE)</f>
        <v>141.16739999999999</v>
      </c>
      <c r="N29" s="63">
        <f ca="1">VLOOKUP($A29,INDIRECT($P$2),COLUMN()-1,FALSE)*VLOOKUP($A29,Usinas!$C:$D,2,FALSE)</f>
        <v>211.75110000000001</v>
      </c>
      <c r="O29" s="63">
        <f ca="1">VLOOKUP($A29,INDIRECT($P$2),COLUMN()-1,FALSE)*VLOOKUP($A29,Usinas!$C:$D,2,FALSE)</f>
        <v>352.91849999999999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360.54900000000004</v>
      </c>
      <c r="E30" s="63">
        <f ca="1">VLOOKUP($A30,INDIRECT($P$2),COLUMN()-1,FALSE)*VLOOKUP($A30,Usinas!$C:$D,2,FALSE)</f>
        <v>366.74400000000003</v>
      </c>
      <c r="F30" s="63">
        <f ca="1">VLOOKUP($A30,INDIRECT($P$2),COLUMN()-1,FALSE)*VLOOKUP($A30,Usinas!$C:$D,2,FALSE)</f>
        <v>345.06150000000002</v>
      </c>
      <c r="G30" s="63">
        <f ca="1">VLOOKUP($A30,INDIRECT($P$2),COLUMN()-1,FALSE)*VLOOKUP($A30,Usinas!$C:$D,2,FALSE)</f>
        <v>259.57050000000004</v>
      </c>
      <c r="H30" s="63">
        <f ca="1">VLOOKUP($A30,INDIRECT($P$2),COLUMN()-1,FALSE)*VLOOKUP($A30,Usinas!$C:$D,2,FALSE)</f>
        <v>178.41600000000003</v>
      </c>
      <c r="I30" s="63">
        <f ca="1">VLOOKUP($A30,INDIRECT($P$2),COLUMN()-1,FALSE)*VLOOKUP($A30,Usinas!$C:$D,2,FALSE)</f>
        <v>140.00700000000001</v>
      </c>
      <c r="J30" s="63">
        <f ca="1">VLOOKUP($A30,INDIRECT($P$2),COLUMN()-1,FALSE)*VLOOKUP($A30,Usinas!$C:$D,2,FALSE)</f>
        <v>115.227</v>
      </c>
      <c r="K30" s="63">
        <f ca="1">VLOOKUP($A30,INDIRECT($P$2),COLUMN()-1,FALSE)*VLOOKUP($A30,Usinas!$C:$D,2,FALSE)</f>
        <v>95.403000000000006</v>
      </c>
      <c r="L30" s="63">
        <f ca="1">VLOOKUP($A30,INDIRECT($P$2),COLUMN()-1,FALSE)*VLOOKUP($A30,Usinas!$C:$D,2,FALSE)</f>
        <v>87.349500000000006</v>
      </c>
      <c r="M30" s="63">
        <f ca="1">VLOOKUP($A30,INDIRECT($P$2),COLUMN()-1,FALSE)*VLOOKUP($A30,Usinas!$C:$D,2,FALSE)</f>
        <v>105.93450000000001</v>
      </c>
      <c r="N30" s="63">
        <f ca="1">VLOOKUP($A30,INDIRECT($P$2),COLUMN()-1,FALSE)*VLOOKUP($A30,Usinas!$C:$D,2,FALSE)</f>
        <v>157.35300000000001</v>
      </c>
      <c r="O30" s="63">
        <f ca="1">VLOOKUP($A30,INDIRECT($P$2),COLUMN()-1,FALSE)*VLOOKUP($A30,Usinas!$C:$D,2,FALSE)</f>
        <v>259.57050000000004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302.74879999999996</v>
      </c>
      <c r="E31" s="63">
        <f ca="1">VLOOKUP($A31,INDIRECT($P$2),COLUMN()-1,FALSE)*VLOOKUP($A31,Usinas!$C:$D,2,FALSE)</f>
        <v>308.37419999999997</v>
      </c>
      <c r="F31" s="63">
        <f ca="1">VLOOKUP($A31,INDIRECT($P$2),COLUMN()-1,FALSE)*VLOOKUP($A31,Usinas!$C:$D,2,FALSE)</f>
        <v>289.96379999999999</v>
      </c>
      <c r="G31" s="63">
        <f ca="1">VLOOKUP($A31,INDIRECT($P$2),COLUMN()-1,FALSE)*VLOOKUP($A31,Usinas!$C:$D,2,FALSE)</f>
        <v>218.8792</v>
      </c>
      <c r="H31" s="63">
        <f ca="1">VLOOKUP($A31,INDIRECT($P$2),COLUMN()-1,FALSE)*VLOOKUP($A31,Usinas!$C:$D,2,FALSE)</f>
        <v>150.35159999999999</v>
      </c>
      <c r="I31" s="63">
        <f ca="1">VLOOKUP($A31,INDIRECT($P$2),COLUMN()-1,FALSE)*VLOOKUP($A31,Usinas!$C:$D,2,FALSE)</f>
        <v>117.62199999999999</v>
      </c>
      <c r="J31" s="63">
        <f ca="1">VLOOKUP($A31,INDIRECT($P$2),COLUMN()-1,FALSE)*VLOOKUP($A31,Usinas!$C:$D,2,FALSE)</f>
        <v>97.165999999999997</v>
      </c>
      <c r="K31" s="63">
        <f ca="1">VLOOKUP($A31,INDIRECT($P$2),COLUMN()-1,FALSE)*VLOOKUP($A31,Usinas!$C:$D,2,FALSE)</f>
        <v>80.2898</v>
      </c>
      <c r="L31" s="63">
        <f ca="1">VLOOKUP($A31,INDIRECT($P$2),COLUMN()-1,FALSE)*VLOOKUP($A31,Usinas!$C:$D,2,FALSE)</f>
        <v>73.641599999999997</v>
      </c>
      <c r="M31" s="63">
        <f ca="1">VLOOKUP($A31,INDIRECT($P$2),COLUMN()-1,FALSE)*VLOOKUP($A31,Usinas!$C:$D,2,FALSE)</f>
        <v>88.983599999999996</v>
      </c>
      <c r="N31" s="63">
        <f ca="1">VLOOKUP($A31,INDIRECT($P$2),COLUMN()-1,FALSE)*VLOOKUP($A31,Usinas!$C:$D,2,FALSE)</f>
        <v>132.45259999999999</v>
      </c>
      <c r="O31" s="63">
        <f ca="1">VLOOKUP($A31,INDIRECT($P$2),COLUMN()-1,FALSE)*VLOOKUP($A31,Usinas!$C:$D,2,FALSE)</f>
        <v>217.85639999999998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255.97659999999999</v>
      </c>
      <c r="E32" s="63">
        <f ca="1">VLOOKUP($A32,INDIRECT($P$2),COLUMN()-1,FALSE)*VLOOKUP($A32,Usinas!$C:$D,2,FALSE)</f>
        <v>261.3963</v>
      </c>
      <c r="F32" s="63">
        <f ca="1">VLOOKUP($A32,INDIRECT($P$2),COLUMN()-1,FALSE)*VLOOKUP($A32,Usinas!$C:$D,2,FALSE)</f>
        <v>245.971</v>
      </c>
      <c r="G32" s="63">
        <f ca="1">VLOOKUP($A32,INDIRECT($P$2),COLUMN()-1,FALSE)*VLOOKUP($A32,Usinas!$C:$D,2,FALSE)</f>
        <v>186.35429999999999</v>
      </c>
      <c r="H32" s="63">
        <f ca="1">VLOOKUP($A32,INDIRECT($P$2),COLUMN()-1,FALSE)*VLOOKUP($A32,Usinas!$C:$D,2,FALSE)</f>
        <v>127.9883</v>
      </c>
      <c r="I32" s="63">
        <f ca="1">VLOOKUP($A32,INDIRECT($P$2),COLUMN()-1,FALSE)*VLOOKUP($A32,Usinas!$C:$D,2,FALSE)</f>
        <v>100.4729</v>
      </c>
      <c r="J32" s="63">
        <f ca="1">VLOOKUP($A32,INDIRECT($P$2),COLUMN()-1,FALSE)*VLOOKUP($A32,Usinas!$C:$D,2,FALSE)</f>
        <v>82.963099999999997</v>
      </c>
      <c r="K32" s="63">
        <f ca="1">VLOOKUP($A32,INDIRECT($P$2),COLUMN()-1,FALSE)*VLOOKUP($A32,Usinas!$C:$D,2,FALSE)</f>
        <v>68.788499999999999</v>
      </c>
      <c r="L32" s="63">
        <f ca="1">VLOOKUP($A32,INDIRECT($P$2),COLUMN()-1,FALSE)*VLOOKUP($A32,Usinas!$C:$D,2,FALSE)</f>
        <v>62.951900000000002</v>
      </c>
      <c r="M32" s="63">
        <f ca="1">VLOOKUP($A32,INDIRECT($P$2),COLUMN()-1,FALSE)*VLOOKUP($A32,Usinas!$C:$D,2,FALSE)</f>
        <v>75.4589</v>
      </c>
      <c r="N32" s="63">
        <f ca="1">VLOOKUP($A32,INDIRECT($P$2),COLUMN()-1,FALSE)*VLOOKUP($A32,Usinas!$C:$D,2,FALSE)</f>
        <v>111.72919999999999</v>
      </c>
      <c r="O32" s="63">
        <f ca="1">VLOOKUP($A32,INDIRECT($P$2),COLUMN()-1,FALSE)*VLOOKUP($A32,Usinas!$C:$D,2,FALSE)</f>
        <v>183.85290000000001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121.97240000000001</v>
      </c>
      <c r="E33" s="63">
        <f ca="1">VLOOKUP($A33,INDIRECT($P$2),COLUMN()-1,FALSE)*VLOOKUP($A33,Usinas!$C:$D,2,FALSE)</f>
        <v>135.39519999999999</v>
      </c>
      <c r="F33" s="63">
        <f ca="1">VLOOKUP($A33,INDIRECT($P$2),COLUMN()-1,FALSE)*VLOOKUP($A33,Usinas!$C:$D,2,FALSE)</f>
        <v>135.97880000000001</v>
      </c>
      <c r="G33" s="63">
        <f ca="1">VLOOKUP($A33,INDIRECT($P$2),COLUMN()-1,FALSE)*VLOOKUP($A33,Usinas!$C:$D,2,FALSE)</f>
        <v>107.96600000000001</v>
      </c>
      <c r="H33" s="63">
        <f ca="1">VLOOKUP($A33,INDIRECT($P$2),COLUMN()-1,FALSE)*VLOOKUP($A33,Usinas!$C:$D,2,FALSE)</f>
        <v>67.114000000000004</v>
      </c>
      <c r="I33" s="63">
        <f ca="1">VLOOKUP($A33,INDIRECT($P$2),COLUMN()-1,FALSE)*VLOOKUP($A33,Usinas!$C:$D,2,FALSE)</f>
        <v>49.022399999999998</v>
      </c>
      <c r="J33" s="63">
        <f ca="1">VLOOKUP($A33,INDIRECT($P$2),COLUMN()-1,FALSE)*VLOOKUP($A33,Usinas!$C:$D,2,FALSE)</f>
        <v>37.933999999999997</v>
      </c>
      <c r="K33" s="63">
        <f ca="1">VLOOKUP($A33,INDIRECT($P$2),COLUMN()-1,FALSE)*VLOOKUP($A33,Usinas!$C:$D,2,FALSE)</f>
        <v>30.347200000000001</v>
      </c>
      <c r="L33" s="63">
        <f ca="1">VLOOKUP($A33,INDIRECT($P$2),COLUMN()-1,FALSE)*VLOOKUP($A33,Usinas!$C:$D,2,FALSE)</f>
        <v>26.262</v>
      </c>
      <c r="M33" s="63">
        <f ca="1">VLOOKUP($A33,INDIRECT($P$2),COLUMN()-1,FALSE)*VLOOKUP($A33,Usinas!$C:$D,2,FALSE)</f>
        <v>33.848799999999997</v>
      </c>
      <c r="N33" s="63">
        <f ca="1">VLOOKUP($A33,INDIRECT($P$2),COLUMN()-1,FALSE)*VLOOKUP($A33,Usinas!$C:$D,2,FALSE)</f>
        <v>56.609200000000001</v>
      </c>
      <c r="O33" s="63">
        <f ca="1">VLOOKUP($A33,INDIRECT($P$2),COLUMN()-1,FALSE)*VLOOKUP($A33,Usinas!$C:$D,2,FALSE)</f>
        <v>91.041600000000003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90.593100000000007</v>
      </c>
      <c r="E34" s="63">
        <f ca="1">VLOOKUP($A34,INDIRECT($P$2),COLUMN()-1,FALSE)*VLOOKUP($A34,Usinas!$C:$D,2,FALSE)</f>
        <v>99.964800000000011</v>
      </c>
      <c r="F34" s="63">
        <f ca="1">VLOOKUP($A34,INDIRECT($P$2),COLUMN()-1,FALSE)*VLOOKUP($A34,Usinas!$C:$D,2,FALSE)</f>
        <v>100.65900000000001</v>
      </c>
      <c r="G34" s="63">
        <f ca="1">VLOOKUP($A34,INDIRECT($P$2),COLUMN()-1,FALSE)*VLOOKUP($A34,Usinas!$C:$D,2,FALSE)</f>
        <v>79.485900000000001</v>
      </c>
      <c r="H34" s="63">
        <f ca="1">VLOOKUP($A34,INDIRECT($P$2),COLUMN()-1,FALSE)*VLOOKUP($A34,Usinas!$C:$D,2,FALSE)</f>
        <v>49.635300000000001</v>
      </c>
      <c r="I34" s="63">
        <f ca="1">VLOOKUP($A34,INDIRECT($P$2),COLUMN()-1,FALSE)*VLOOKUP($A34,Usinas!$C:$D,2,FALSE)</f>
        <v>36.445500000000003</v>
      </c>
      <c r="J34" s="63">
        <f ca="1">VLOOKUP($A34,INDIRECT($P$2),COLUMN()-1,FALSE)*VLOOKUP($A34,Usinas!$C:$D,2,FALSE)</f>
        <v>28.462200000000003</v>
      </c>
      <c r="K34" s="63">
        <f ca="1">VLOOKUP($A34,INDIRECT($P$2),COLUMN()-1,FALSE)*VLOOKUP($A34,Usinas!$C:$D,2,FALSE)</f>
        <v>22.214400000000001</v>
      </c>
      <c r="L34" s="63">
        <f ca="1">VLOOKUP($A34,INDIRECT($P$2),COLUMN()-1,FALSE)*VLOOKUP($A34,Usinas!$C:$D,2,FALSE)</f>
        <v>19.4376</v>
      </c>
      <c r="M34" s="63">
        <f ca="1">VLOOKUP($A34,INDIRECT($P$2),COLUMN()-1,FALSE)*VLOOKUP($A34,Usinas!$C:$D,2,FALSE)</f>
        <v>24.991200000000003</v>
      </c>
      <c r="N34" s="63">
        <f ca="1">VLOOKUP($A34,INDIRECT($P$2),COLUMN()-1,FALSE)*VLOOKUP($A34,Usinas!$C:$D,2,FALSE)</f>
        <v>41.999100000000006</v>
      </c>
      <c r="O34" s="63">
        <f ca="1">VLOOKUP($A34,INDIRECT($P$2),COLUMN()-1,FALSE)*VLOOKUP($A34,Usinas!$C:$D,2,FALSE)</f>
        <v>67.6845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454.42679999999996</v>
      </c>
      <c r="E35" s="63">
        <f ca="1">VLOOKUP($A35,INDIRECT($P$2),COLUMN()-1,FALSE)*VLOOKUP($A35,Usinas!$C:$D,2,FALSE)</f>
        <v>503.52</v>
      </c>
      <c r="F35" s="63">
        <f ca="1">VLOOKUP($A35,INDIRECT($P$2),COLUMN()-1,FALSE)*VLOOKUP($A35,Usinas!$C:$D,2,FALSE)</f>
        <v>507.92579999999998</v>
      </c>
      <c r="G35" s="63">
        <f ca="1">VLOOKUP($A35,INDIRECT($P$2),COLUMN()-1,FALSE)*VLOOKUP($A35,Usinas!$C:$D,2,FALSE)</f>
        <v>394.00439999999998</v>
      </c>
      <c r="H35" s="63">
        <f ca="1">VLOOKUP($A35,INDIRECT($P$2),COLUMN()-1,FALSE)*VLOOKUP($A35,Usinas!$C:$D,2,FALSE)</f>
        <v>247.9836</v>
      </c>
      <c r="I35" s="63">
        <f ca="1">VLOOKUP($A35,INDIRECT($P$2),COLUMN()-1,FALSE)*VLOOKUP($A35,Usinas!$C:$D,2,FALSE)</f>
        <v>183.15539999999999</v>
      </c>
      <c r="J35" s="63">
        <f ca="1">VLOOKUP($A35,INDIRECT($P$2),COLUMN()-1,FALSE)*VLOOKUP($A35,Usinas!$C:$D,2,FALSE)</f>
        <v>144.1326</v>
      </c>
      <c r="K35" s="63">
        <f ca="1">VLOOKUP($A35,INDIRECT($P$2),COLUMN()-1,FALSE)*VLOOKUP($A35,Usinas!$C:$D,2,FALSE)</f>
        <v>113.29199999999999</v>
      </c>
      <c r="L35" s="63">
        <f ca="1">VLOOKUP($A35,INDIRECT($P$2),COLUMN()-1,FALSE)*VLOOKUP($A35,Usinas!$C:$D,2,FALSE)</f>
        <v>97.556999999999988</v>
      </c>
      <c r="M35" s="63">
        <f ca="1">VLOOKUP($A35,INDIRECT($P$2),COLUMN()-1,FALSE)*VLOOKUP($A35,Usinas!$C:$D,2,FALSE)</f>
        <v>122.10359999999999</v>
      </c>
      <c r="N35" s="63">
        <f ca="1">VLOOKUP($A35,INDIRECT($P$2),COLUMN()-1,FALSE)*VLOOKUP($A35,Usinas!$C:$D,2,FALSE)</f>
        <v>206.44319999999999</v>
      </c>
      <c r="O35" s="63">
        <f ca="1">VLOOKUP($A35,INDIRECT($P$2),COLUMN()-1,FALSE)*VLOOKUP($A35,Usinas!$C:$D,2,FALSE)</f>
        <v>337.35839999999996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1844.5874999999999</v>
      </c>
      <c r="E36" s="63">
        <f ca="1">VLOOKUP($A36,INDIRECT($P$2),COLUMN()-1,FALSE)*VLOOKUP($A36,Usinas!$C:$D,2,FALSE)</f>
        <v>1920.4791</v>
      </c>
      <c r="F36" s="63">
        <f ca="1">VLOOKUP($A36,INDIRECT($P$2),COLUMN()-1,FALSE)*VLOOKUP($A36,Usinas!$C:$D,2,FALSE)</f>
        <v>1874.8036</v>
      </c>
      <c r="G36" s="63">
        <f ca="1">VLOOKUP($A36,INDIRECT($P$2),COLUMN()-1,FALSE)*VLOOKUP($A36,Usinas!$C:$D,2,FALSE)</f>
        <v>1397.6703</v>
      </c>
      <c r="H36" s="63">
        <f ca="1">VLOOKUP($A36,INDIRECT($P$2),COLUMN()-1,FALSE)*VLOOKUP($A36,Usinas!$C:$D,2,FALSE)</f>
        <v>904.37490000000003</v>
      </c>
      <c r="I36" s="63">
        <f ca="1">VLOOKUP($A36,INDIRECT($P$2),COLUMN()-1,FALSE)*VLOOKUP($A36,Usinas!$C:$D,2,FALSE)</f>
        <v>696.37569999999994</v>
      </c>
      <c r="J36" s="63">
        <f ca="1">VLOOKUP($A36,INDIRECT($P$2),COLUMN()-1,FALSE)*VLOOKUP($A36,Usinas!$C:$D,2,FALSE)</f>
        <v>553.0249</v>
      </c>
      <c r="K36" s="63">
        <f ca="1">VLOOKUP($A36,INDIRECT($P$2),COLUMN()-1,FALSE)*VLOOKUP($A36,Usinas!$C:$D,2,FALSE)</f>
        <v>442.70100000000002</v>
      </c>
      <c r="L36" s="63">
        <f ca="1">VLOOKUP($A36,INDIRECT($P$2),COLUMN()-1,FALSE)*VLOOKUP($A36,Usinas!$C:$D,2,FALSE)</f>
        <v>392.10660000000001</v>
      </c>
      <c r="M36" s="63">
        <f ca="1">VLOOKUP($A36,INDIRECT($P$2),COLUMN()-1,FALSE)*VLOOKUP($A36,Usinas!$C:$D,2,FALSE)</f>
        <v>474.32249999999999</v>
      </c>
      <c r="N36" s="63">
        <f ca="1">VLOOKUP($A36,INDIRECT($P$2),COLUMN()-1,FALSE)*VLOOKUP($A36,Usinas!$C:$D,2,FALSE)</f>
        <v>777.88890000000004</v>
      </c>
      <c r="O36" s="63">
        <f ca="1">VLOOKUP($A36,INDIRECT($P$2),COLUMN()-1,FALSE)*VLOOKUP($A36,Usinas!$C:$D,2,FALSE)</f>
        <v>1347.0759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742.23939999999993</v>
      </c>
      <c r="E37" s="63">
        <f ca="1">VLOOKUP($A37,INDIRECT($P$2),COLUMN()-1,FALSE)*VLOOKUP($A37,Usinas!$C:$D,2,FALSE)</f>
        <v>774.93359999999996</v>
      </c>
      <c r="F37" s="63">
        <f ca="1">VLOOKUP($A37,INDIRECT($P$2),COLUMN()-1,FALSE)*VLOOKUP($A37,Usinas!$C:$D,2,FALSE)</f>
        <v>757.10040000000004</v>
      </c>
      <c r="G37" s="63">
        <f ca="1">VLOOKUP($A37,INDIRECT($P$2),COLUMN()-1,FALSE)*VLOOKUP($A37,Usinas!$C:$D,2,FALSE)</f>
        <v>565.79880000000003</v>
      </c>
      <c r="H37" s="63">
        <f ca="1">VLOOKUP($A37,INDIRECT($P$2),COLUMN()-1,FALSE)*VLOOKUP($A37,Usinas!$C:$D,2,FALSE)</f>
        <v>366.66140000000001</v>
      </c>
      <c r="I37" s="63">
        <f ca="1">VLOOKUP($A37,INDIRECT($P$2),COLUMN()-1,FALSE)*VLOOKUP($A37,Usinas!$C:$D,2,FALSE)</f>
        <v>282.89940000000001</v>
      </c>
      <c r="J37" s="63">
        <f ca="1">VLOOKUP($A37,INDIRECT($P$2),COLUMN()-1,FALSE)*VLOOKUP($A37,Usinas!$C:$D,2,FALSE)</f>
        <v>225.3468</v>
      </c>
      <c r="K37" s="63">
        <f ca="1">VLOOKUP($A37,INDIRECT($P$2),COLUMN()-1,FALSE)*VLOOKUP($A37,Usinas!$C:$D,2,FALSE)</f>
        <v>180.7638</v>
      </c>
      <c r="L37" s="63">
        <f ca="1">VLOOKUP($A37,INDIRECT($P$2),COLUMN()-1,FALSE)*VLOOKUP($A37,Usinas!$C:$D,2,FALSE)</f>
        <v>159.95839999999998</v>
      </c>
      <c r="M37" s="63">
        <f ca="1">VLOOKUP($A37,INDIRECT($P$2),COLUMN()-1,FALSE)*VLOOKUP($A37,Usinas!$C:$D,2,FALSE)</f>
        <v>192.1122</v>
      </c>
      <c r="N37" s="63">
        <f ca="1">VLOOKUP($A37,INDIRECT($P$2),COLUMN()-1,FALSE)*VLOOKUP($A37,Usinas!$C:$D,2,FALSE)</f>
        <v>313.43200000000002</v>
      </c>
      <c r="O37" s="63">
        <f ca="1">VLOOKUP($A37,INDIRECT($P$2),COLUMN()-1,FALSE)*VLOOKUP($A37,Usinas!$C:$D,2,FALSE)</f>
        <v>542.02120000000002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2515.3089999999997</v>
      </c>
      <c r="E38" s="63">
        <f ca="1">VLOOKUP($A38,INDIRECT($P$2),COLUMN()-1,FALSE)*VLOOKUP($A38,Usinas!$C:$D,2,FALSE)</f>
        <v>2638.596</v>
      </c>
      <c r="F38" s="63">
        <f ca="1">VLOOKUP($A38,INDIRECT($P$2),COLUMN()-1,FALSE)*VLOOKUP($A38,Usinas!$C:$D,2,FALSE)</f>
        <v>2626.5214999999998</v>
      </c>
      <c r="G38" s="63">
        <f ca="1">VLOOKUP($A38,INDIRECT($P$2),COLUMN()-1,FALSE)*VLOOKUP($A38,Usinas!$C:$D,2,FALSE)</f>
        <v>2000.5539999999999</v>
      </c>
      <c r="H38" s="63">
        <f ca="1">VLOOKUP($A38,INDIRECT($P$2),COLUMN()-1,FALSE)*VLOOKUP($A38,Usinas!$C:$D,2,FALSE)</f>
        <v>1309.7655</v>
      </c>
      <c r="I38" s="63">
        <f ca="1">VLOOKUP($A38,INDIRECT($P$2),COLUMN()-1,FALSE)*VLOOKUP($A38,Usinas!$C:$D,2,FALSE)</f>
        <v>1021.2484999999999</v>
      </c>
      <c r="J38" s="63">
        <f ca="1">VLOOKUP($A38,INDIRECT($P$2),COLUMN()-1,FALSE)*VLOOKUP($A38,Usinas!$C:$D,2,FALSE)</f>
        <v>820.43049999999994</v>
      </c>
      <c r="K38" s="63">
        <f ca="1">VLOOKUP($A38,INDIRECT($P$2),COLUMN()-1,FALSE)*VLOOKUP($A38,Usinas!$C:$D,2,FALSE)</f>
        <v>667.91049999999996</v>
      </c>
      <c r="L38" s="63">
        <f ca="1">VLOOKUP($A38,INDIRECT($P$2),COLUMN()-1,FALSE)*VLOOKUP($A38,Usinas!$C:$D,2,FALSE)</f>
        <v>600.5474999999999</v>
      </c>
      <c r="M38" s="63">
        <f ca="1">VLOOKUP($A38,INDIRECT($P$2),COLUMN()-1,FALSE)*VLOOKUP($A38,Usinas!$C:$D,2,FALSE)</f>
        <v>710.48899999999992</v>
      </c>
      <c r="N38" s="63">
        <f ca="1">VLOOKUP($A38,INDIRECT($P$2),COLUMN()-1,FALSE)*VLOOKUP($A38,Usinas!$C:$D,2,FALSE)</f>
        <v>1099.415</v>
      </c>
      <c r="O38" s="63">
        <f ca="1">VLOOKUP($A38,INDIRECT($P$2),COLUMN()-1,FALSE)*VLOOKUP($A38,Usinas!$C:$D,2,FALSE)</f>
        <v>1851.2114999999999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68.620199999999997</v>
      </c>
      <c r="E39" s="63">
        <f ca="1">VLOOKUP($A39,INDIRECT($P$2),COLUMN()-1,FALSE)*VLOOKUP($A39,Usinas!$C:$D,2,FALSE)</f>
        <v>76.190399999999997</v>
      </c>
      <c r="F39" s="63">
        <f ca="1">VLOOKUP($A39,INDIRECT($P$2),COLUMN()-1,FALSE)*VLOOKUP($A39,Usinas!$C:$D,2,FALSE)</f>
        <v>78.388199999999998</v>
      </c>
      <c r="G39" s="63">
        <f ca="1">VLOOKUP($A39,INDIRECT($P$2),COLUMN()-1,FALSE)*VLOOKUP($A39,Usinas!$C:$D,2,FALSE)</f>
        <v>60.561599999999999</v>
      </c>
      <c r="H39" s="63">
        <f ca="1">VLOOKUP($A39,INDIRECT($P$2),COLUMN()-1,FALSE)*VLOOKUP($A39,Usinas!$C:$D,2,FALSE)</f>
        <v>42.4908</v>
      </c>
      <c r="I39" s="63">
        <f ca="1">VLOOKUP($A39,INDIRECT($P$2),COLUMN()-1,FALSE)*VLOOKUP($A39,Usinas!$C:$D,2,FALSE)</f>
        <v>33.455399999999997</v>
      </c>
      <c r="J39" s="63">
        <f ca="1">VLOOKUP($A39,INDIRECT($P$2),COLUMN()-1,FALSE)*VLOOKUP($A39,Usinas!$C:$D,2,FALSE)</f>
        <v>27.838799999999999</v>
      </c>
      <c r="K39" s="63">
        <f ca="1">VLOOKUP($A39,INDIRECT($P$2),COLUMN()-1,FALSE)*VLOOKUP($A39,Usinas!$C:$D,2,FALSE)</f>
        <v>24.175799999999999</v>
      </c>
      <c r="L39" s="63">
        <f ca="1">VLOOKUP($A39,INDIRECT($P$2),COLUMN()-1,FALSE)*VLOOKUP($A39,Usinas!$C:$D,2,FALSE)</f>
        <v>24.42</v>
      </c>
      <c r="M39" s="63">
        <f ca="1">VLOOKUP($A39,INDIRECT($P$2),COLUMN()-1,FALSE)*VLOOKUP($A39,Usinas!$C:$D,2,FALSE)</f>
        <v>30.0366</v>
      </c>
      <c r="N39" s="63">
        <f ca="1">VLOOKUP($A39,INDIRECT($P$2),COLUMN()-1,FALSE)*VLOOKUP($A39,Usinas!$C:$D,2,FALSE)</f>
        <v>39.804600000000001</v>
      </c>
      <c r="O39" s="63">
        <f ca="1">VLOOKUP($A39,INDIRECT($P$2),COLUMN()-1,FALSE)*VLOOKUP($A39,Usinas!$C:$D,2,FALSE)</f>
        <v>55.1892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93.848800000000011</v>
      </c>
      <c r="E40" s="63">
        <f ca="1">VLOOKUP($A40,INDIRECT($P$2),COLUMN()-1,FALSE)*VLOOKUP($A40,Usinas!$C:$D,2,FALSE)</f>
        <v>104.45500000000001</v>
      </c>
      <c r="F40" s="63">
        <f ca="1">VLOOKUP($A40,INDIRECT($P$2),COLUMN()-1,FALSE)*VLOOKUP($A40,Usinas!$C:$D,2,FALSE)</f>
        <v>107.3476</v>
      </c>
      <c r="G40" s="63">
        <f ca="1">VLOOKUP($A40,INDIRECT($P$2),COLUMN()-1,FALSE)*VLOOKUP($A40,Usinas!$C:$D,2,FALSE)</f>
        <v>82.921199999999999</v>
      </c>
      <c r="H40" s="63">
        <f ca="1">VLOOKUP($A40,INDIRECT($P$2),COLUMN()-1,FALSE)*VLOOKUP($A40,Usinas!$C:$D,2,FALSE)</f>
        <v>58.173400000000001</v>
      </c>
      <c r="I40" s="63">
        <f ca="1">VLOOKUP($A40,INDIRECT($P$2),COLUMN()-1,FALSE)*VLOOKUP($A40,Usinas!$C:$D,2,FALSE)</f>
        <v>45.638800000000003</v>
      </c>
      <c r="J40" s="63">
        <f ca="1">VLOOKUP($A40,INDIRECT($P$2),COLUMN()-1,FALSE)*VLOOKUP($A40,Usinas!$C:$D,2,FALSE)</f>
        <v>37.925200000000004</v>
      </c>
      <c r="K40" s="63">
        <f ca="1">VLOOKUP($A40,INDIRECT($P$2),COLUMN()-1,FALSE)*VLOOKUP($A40,Usinas!$C:$D,2,FALSE)</f>
        <v>33.104199999999999</v>
      </c>
      <c r="L40" s="63">
        <f ca="1">VLOOKUP($A40,INDIRECT($P$2),COLUMN()-1,FALSE)*VLOOKUP($A40,Usinas!$C:$D,2,FALSE)</f>
        <v>33.425600000000003</v>
      </c>
      <c r="M40" s="63">
        <f ca="1">VLOOKUP($A40,INDIRECT($P$2),COLUMN()-1,FALSE)*VLOOKUP($A40,Usinas!$C:$D,2,FALSE)</f>
        <v>41.139200000000002</v>
      </c>
      <c r="N40" s="63">
        <f ca="1">VLOOKUP($A40,INDIRECT($P$2),COLUMN()-1,FALSE)*VLOOKUP($A40,Usinas!$C:$D,2,FALSE)</f>
        <v>54.316600000000001</v>
      </c>
      <c r="O40" s="63">
        <f ca="1">VLOOKUP($A40,INDIRECT($P$2),COLUMN()-1,FALSE)*VLOOKUP($A40,Usinas!$C:$D,2,FALSE)</f>
        <v>75.529000000000011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74.724000000000004</v>
      </c>
      <c r="E41" s="63">
        <f ca="1">VLOOKUP($A41,INDIRECT($P$2),COLUMN()-1,FALSE)*VLOOKUP($A41,Usinas!$C:$D,2,FALSE)</f>
        <v>83.346000000000004</v>
      </c>
      <c r="F41" s="63">
        <f ca="1">VLOOKUP($A41,INDIRECT($P$2),COLUMN()-1,FALSE)*VLOOKUP($A41,Usinas!$C:$D,2,FALSE)</f>
        <v>85.741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46.702500000000001</v>
      </c>
      <c r="I41" s="63">
        <f ca="1">VLOOKUP($A41,INDIRECT($P$2),COLUMN()-1,FALSE)*VLOOKUP($A41,Usinas!$C:$D,2,FALSE)</f>
        <v>36.643499999999996</v>
      </c>
      <c r="J41" s="63">
        <f ca="1">VLOOKUP($A41,INDIRECT($P$2),COLUMN()-1,FALSE)*VLOOKUP($A41,Usinas!$C:$D,2,FALSE)</f>
        <v>30.416499999999999</v>
      </c>
      <c r="K41" s="63">
        <f ca="1">VLOOKUP($A41,INDIRECT($P$2),COLUMN()-1,FALSE)*VLOOKUP($A41,Usinas!$C:$D,2,FALSE)</f>
        <v>26.584499999999998</v>
      </c>
      <c r="L41" s="63">
        <f ca="1">VLOOKUP($A41,INDIRECT($P$2),COLUMN()-1,FALSE)*VLOOKUP($A41,Usinas!$C:$D,2,FALSE)</f>
        <v>26.584499999999998</v>
      </c>
      <c r="M41" s="63">
        <f ca="1">VLOOKUP($A41,INDIRECT($P$2),COLUMN()-1,FALSE)*VLOOKUP($A41,Usinas!$C:$D,2,FALSE)</f>
        <v>33.051000000000002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60.353999999999999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107.1476</v>
      </c>
      <c r="E42" s="63">
        <f ca="1">VLOOKUP($A42,INDIRECT($P$2),COLUMN()-1,FALSE)*VLOOKUP($A42,Usinas!$C:$D,2,FALSE)</f>
        <v>115.2512</v>
      </c>
      <c r="F42" s="63">
        <f ca="1">VLOOKUP($A42,INDIRECT($P$2),COLUMN()-1,FALSE)*VLOOKUP($A42,Usinas!$C:$D,2,FALSE)</f>
        <v>116.6018</v>
      </c>
      <c r="G42" s="63">
        <f ca="1">VLOOKUP($A42,INDIRECT($P$2),COLUMN()-1,FALSE)*VLOOKUP($A42,Usinas!$C:$D,2,FALSE)</f>
        <v>93.641599999999997</v>
      </c>
      <c r="H42" s="63">
        <f ca="1">VLOOKUP($A42,INDIRECT($P$2),COLUMN()-1,FALSE)*VLOOKUP($A42,Usinas!$C:$D,2,FALSE)</f>
        <v>73.382599999999996</v>
      </c>
      <c r="I42" s="63">
        <f ca="1">VLOOKUP($A42,INDIRECT($P$2),COLUMN()-1,FALSE)*VLOOKUP($A42,Usinas!$C:$D,2,FALSE)</f>
        <v>63.478200000000001</v>
      </c>
      <c r="J42" s="63">
        <f ca="1">VLOOKUP($A42,INDIRECT($P$2),COLUMN()-1,FALSE)*VLOOKUP($A42,Usinas!$C:$D,2,FALSE)</f>
        <v>56.725200000000001</v>
      </c>
      <c r="K42" s="63">
        <f ca="1">VLOOKUP($A42,INDIRECT($P$2),COLUMN()-1,FALSE)*VLOOKUP($A42,Usinas!$C:$D,2,FALSE)</f>
        <v>52.673400000000001</v>
      </c>
      <c r="L42" s="63">
        <f ca="1">VLOOKUP($A42,INDIRECT($P$2),COLUMN()-1,FALSE)*VLOOKUP($A42,Usinas!$C:$D,2,FALSE)</f>
        <v>53.573799999999999</v>
      </c>
      <c r="M42" s="63">
        <f ca="1">VLOOKUP($A42,INDIRECT($P$2),COLUMN()-1,FALSE)*VLOOKUP($A42,Usinas!$C:$D,2,FALSE)</f>
        <v>61.227199999999996</v>
      </c>
      <c r="N42" s="63">
        <f ca="1">VLOOKUP($A42,INDIRECT($P$2),COLUMN()-1,FALSE)*VLOOKUP($A42,Usinas!$C:$D,2,FALSE)</f>
        <v>73.382599999999996</v>
      </c>
      <c r="O42" s="63">
        <f ca="1">VLOOKUP($A42,INDIRECT($P$2),COLUMN()-1,FALSE)*VLOOKUP($A42,Usinas!$C:$D,2,FALSE)</f>
        <v>91.390599999999992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96.9178</v>
      </c>
      <c r="E43" s="63">
        <f ca="1">VLOOKUP($A43,INDIRECT($P$2),COLUMN()-1,FALSE)*VLOOKUP($A43,Usinas!$C:$D,2,FALSE)</f>
        <v>104.40179999999999</v>
      </c>
      <c r="F43" s="63">
        <f ca="1">VLOOKUP($A43,INDIRECT($P$2),COLUMN()-1,FALSE)*VLOOKUP($A43,Usinas!$C:$D,2,FALSE)</f>
        <v>105.5244</v>
      </c>
      <c r="G43" s="63">
        <f ca="1">VLOOKUP($A43,INDIRECT($P$2),COLUMN()-1,FALSE)*VLOOKUP($A43,Usinas!$C:$D,2,FALSE)</f>
        <v>84.943399999999997</v>
      </c>
      <c r="H43" s="63">
        <f ca="1">VLOOKUP($A43,INDIRECT($P$2),COLUMN()-1,FALSE)*VLOOKUP($A43,Usinas!$C:$D,2,FALSE)</f>
        <v>66.233399999999989</v>
      </c>
      <c r="I43" s="63">
        <f ca="1">VLOOKUP($A43,INDIRECT($P$2),COLUMN()-1,FALSE)*VLOOKUP($A43,Usinas!$C:$D,2,FALSE)</f>
        <v>57.626799999999996</v>
      </c>
      <c r="J43" s="63">
        <f ca="1">VLOOKUP($A43,INDIRECT($P$2),COLUMN()-1,FALSE)*VLOOKUP($A43,Usinas!$C:$D,2,FALSE)</f>
        <v>51.2654</v>
      </c>
      <c r="K43" s="63">
        <f ca="1">VLOOKUP($A43,INDIRECT($P$2),COLUMN()-1,FALSE)*VLOOKUP($A43,Usinas!$C:$D,2,FALSE)</f>
        <v>47.523399999999995</v>
      </c>
      <c r="L43" s="63">
        <f ca="1">VLOOKUP($A43,INDIRECT($P$2),COLUMN()-1,FALSE)*VLOOKUP($A43,Usinas!$C:$D,2,FALSE)</f>
        <v>48.645999999999994</v>
      </c>
      <c r="M43" s="63">
        <f ca="1">VLOOKUP($A43,INDIRECT($P$2),COLUMN()-1,FALSE)*VLOOKUP($A43,Usinas!$C:$D,2,FALSE)</f>
        <v>55.381599999999999</v>
      </c>
      <c r="N43" s="63">
        <f ca="1">VLOOKUP($A43,INDIRECT($P$2),COLUMN()-1,FALSE)*VLOOKUP($A43,Usinas!$C:$D,2,FALSE)</f>
        <v>66.233399999999989</v>
      </c>
      <c r="O43" s="63">
        <f ca="1">VLOOKUP($A43,INDIRECT($P$2),COLUMN()-1,FALSE)*VLOOKUP($A43,Usinas!$C:$D,2,FALSE)</f>
        <v>82.323999999999998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32.167999999999999</v>
      </c>
      <c r="E44" s="63">
        <f ca="1">VLOOKUP($A44,INDIRECT($P$2),COLUMN()-1,FALSE)*VLOOKUP($A44,Usinas!$C:$D,2,FALSE)</f>
        <v>34.1785</v>
      </c>
      <c r="F44" s="63">
        <f ca="1">VLOOKUP($A44,INDIRECT($P$2),COLUMN()-1,FALSE)*VLOOKUP($A44,Usinas!$C:$D,2,FALSE)</f>
        <v>34.1785</v>
      </c>
      <c r="G44" s="63">
        <f ca="1">VLOOKUP($A44,INDIRECT($P$2),COLUMN()-1,FALSE)*VLOOKUP($A44,Usinas!$C:$D,2,FALSE)</f>
        <v>29.353300000000001</v>
      </c>
      <c r="H44" s="63">
        <f ca="1">VLOOKUP($A44,INDIRECT($P$2),COLUMN()-1,FALSE)*VLOOKUP($A44,Usinas!$C:$D,2,FALSE)</f>
        <v>24.126000000000001</v>
      </c>
      <c r="I44" s="63">
        <f ca="1">VLOOKUP($A44,INDIRECT($P$2),COLUMN()-1,FALSE)*VLOOKUP($A44,Usinas!$C:$D,2,FALSE)</f>
        <v>21.7134</v>
      </c>
      <c r="J44" s="63">
        <f ca="1">VLOOKUP($A44,INDIRECT($P$2),COLUMN()-1,FALSE)*VLOOKUP($A44,Usinas!$C:$D,2,FALSE)</f>
        <v>19.7029</v>
      </c>
      <c r="K44" s="63">
        <f ca="1">VLOOKUP($A44,INDIRECT($P$2),COLUMN()-1,FALSE)*VLOOKUP($A44,Usinas!$C:$D,2,FALSE)</f>
        <v>18.898700000000002</v>
      </c>
      <c r="L44" s="63">
        <f ca="1">VLOOKUP($A44,INDIRECT($P$2),COLUMN()-1,FALSE)*VLOOKUP($A44,Usinas!$C:$D,2,FALSE)</f>
        <v>18.898700000000002</v>
      </c>
      <c r="M44" s="63">
        <f ca="1">VLOOKUP($A44,INDIRECT($P$2),COLUMN()-1,FALSE)*VLOOKUP($A44,Usinas!$C:$D,2,FALSE)</f>
        <v>20.507100000000001</v>
      </c>
      <c r="N44" s="63">
        <f ca="1">VLOOKUP($A44,INDIRECT($P$2),COLUMN()-1,FALSE)*VLOOKUP($A44,Usinas!$C:$D,2,FALSE)</f>
        <v>23.3218</v>
      </c>
      <c r="O44" s="63">
        <f ca="1">VLOOKUP($A44,INDIRECT($P$2),COLUMN()-1,FALSE)*VLOOKUP($A44,Usinas!$C:$D,2,FALSE)</f>
        <v>28.147000000000002</v>
      </c>
    </row>
    <row r="45" spans="1:15" hidden="1" outlineLevel="1" collapsed="1" x14ac:dyDescent="0.25">
      <c r="A45" s="18"/>
      <c r="B45" s="19" t="s">
        <v>56</v>
      </c>
      <c r="D45" s="64">
        <f t="shared" ref="D45:I45" ca="1" si="2">SUM(D26:D44)</f>
        <v>8918.0583999999981</v>
      </c>
      <c r="E45" s="47">
        <f t="shared" ca="1" si="2"/>
        <v>9300.7038999999986</v>
      </c>
      <c r="F45" s="47">
        <f t="shared" ca="1" si="2"/>
        <v>9113.2017999999989</v>
      </c>
      <c r="G45" s="47">
        <f t="shared" ca="1" si="2"/>
        <v>6876.5072</v>
      </c>
      <c r="H45" s="47">
        <f t="shared" ca="1" si="2"/>
        <v>4526.8095000000003</v>
      </c>
      <c r="I45" s="65">
        <f t="shared" ca="1" si="2"/>
        <v>3510.7791999999995</v>
      </c>
      <c r="J45" s="64">
        <f t="shared" ref="J45:O45" ca="1" si="3">SUM(J26:J44)</f>
        <v>2831.4268999999995</v>
      </c>
      <c r="K45" s="47">
        <f t="shared" ca="1" si="3"/>
        <v>2308.1522000000004</v>
      </c>
      <c r="L45" s="47">
        <f t="shared" ca="1" si="3"/>
        <v>2082.491</v>
      </c>
      <c r="M45" s="47">
        <f t="shared" ca="1" si="3"/>
        <v>2497.8049999999998</v>
      </c>
      <c r="N45" s="47">
        <f t="shared" ca="1" si="3"/>
        <v>3912.3884999999996</v>
      </c>
      <c r="O45" s="65">
        <f t="shared" ca="1" si="3"/>
        <v>6582.5613999999996</v>
      </c>
    </row>
    <row r="46" spans="1:15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hidden="1" outlineLevel="1" x14ac:dyDescent="0.25">
      <c r="A48" s="61"/>
      <c r="B48" s="62"/>
      <c r="D48" s="530" t="s">
        <v>77</v>
      </c>
      <c r="E48" s="531"/>
      <c r="F48" s="531"/>
      <c r="G48" s="531"/>
      <c r="H48" s="531"/>
      <c r="I48" s="531"/>
      <c r="J48" s="531"/>
      <c r="K48" s="531"/>
      <c r="L48" s="531"/>
      <c r="M48" s="531"/>
      <c r="N48" s="531"/>
      <c r="O48" s="532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</row>
    <row r="50" spans="1:15" hidden="1" outlineLevel="1" collapsed="1" x14ac:dyDescent="0.25">
      <c r="A50" s="18"/>
      <c r="B50" s="19" t="s">
        <v>56</v>
      </c>
      <c r="D50" s="64">
        <f t="shared" ref="D50:O50" ca="1" si="4">D49</f>
        <v>374.93279999999999</v>
      </c>
      <c r="E50" s="47">
        <f t="shared" ca="1" si="4"/>
        <v>380.61359999999996</v>
      </c>
      <c r="F50" s="47">
        <f t="shared" ca="1" si="4"/>
        <v>346.52879999999999</v>
      </c>
      <c r="G50" s="47">
        <f t="shared" ca="1" si="4"/>
        <v>238.59359999999998</v>
      </c>
      <c r="H50" s="47">
        <f t="shared" ca="1" si="4"/>
        <v>187.46639999999999</v>
      </c>
      <c r="I50" s="65">
        <f t="shared" ca="1" si="4"/>
        <v>170.42399999999998</v>
      </c>
      <c r="J50" s="64">
        <f t="shared" ca="1" si="4"/>
        <v>142.01999999999998</v>
      </c>
      <c r="K50" s="47">
        <f t="shared" ca="1" si="4"/>
        <v>130.6584</v>
      </c>
      <c r="L50" s="47">
        <f t="shared" ca="1" si="4"/>
        <v>170.42399999999998</v>
      </c>
      <c r="M50" s="47">
        <f t="shared" ca="1" si="4"/>
        <v>210.18959999999998</v>
      </c>
      <c r="N50" s="47">
        <f t="shared" ca="1" si="4"/>
        <v>221.55119999999999</v>
      </c>
      <c r="O50" s="65">
        <f t="shared" ca="1" si="4"/>
        <v>284.03999999999996</v>
      </c>
    </row>
    <row r="51" spans="1:15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hidden="1" outlineLevel="1" x14ac:dyDescent="0.25">
      <c r="A53" s="61"/>
      <c r="B53" s="62"/>
      <c r="D53" s="530" t="s">
        <v>80</v>
      </c>
      <c r="E53" s="531"/>
      <c r="F53" s="531"/>
      <c r="G53" s="531"/>
      <c r="H53" s="531"/>
      <c r="I53" s="531"/>
      <c r="J53" s="531"/>
      <c r="K53" s="531"/>
      <c r="L53" s="531"/>
      <c r="M53" s="531"/>
      <c r="N53" s="531"/>
      <c r="O53" s="532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</row>
    <row r="60" spans="1:15" hidden="1" outlineLevel="1" collapsed="1" x14ac:dyDescent="0.25">
      <c r="A60" s="18"/>
      <c r="B60" s="19" t="s">
        <v>56</v>
      </c>
      <c r="D60" s="64">
        <f t="shared" ref="D60:I60" ca="1" si="5">SUM(D54:D59)</f>
        <v>1478.5945999999999</v>
      </c>
      <c r="E60" s="47">
        <f t="shared" ca="1" si="5"/>
        <v>1570.4183</v>
      </c>
      <c r="F60" s="47">
        <f t="shared" ca="1" si="5"/>
        <v>1360.1858999999999</v>
      </c>
      <c r="G60" s="47">
        <f t="shared" ca="1" si="5"/>
        <v>914.04119999999989</v>
      </c>
      <c r="H60" s="47">
        <f t="shared" ca="1" si="5"/>
        <v>727.05</v>
      </c>
      <c r="I60" s="65">
        <f t="shared" ca="1" si="5"/>
        <v>726.66300000000001</v>
      </c>
      <c r="J60" s="64">
        <f t="shared" ref="J60:O60" ca="1" si="6">SUM(J54:J59)</f>
        <v>581.11359999999991</v>
      </c>
      <c r="K60" s="47">
        <f t="shared" ca="1" si="6"/>
        <v>501.28629999999998</v>
      </c>
      <c r="L60" s="47">
        <f t="shared" ca="1" si="6"/>
        <v>524.75149999999996</v>
      </c>
      <c r="M60" s="47">
        <f t="shared" ca="1" si="6"/>
        <v>617.47310000000004</v>
      </c>
      <c r="N60" s="47">
        <f t="shared" ca="1" si="6"/>
        <v>676.43979999999999</v>
      </c>
      <c r="O60" s="65">
        <f t="shared" ca="1" si="6"/>
        <v>1001.1917000000001</v>
      </c>
    </row>
    <row r="61" spans="1:15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hidden="1" outlineLevel="1" x14ac:dyDescent="0.25">
      <c r="A63" s="61"/>
      <c r="B63" s="62"/>
      <c r="D63" s="530" t="s">
        <v>88</v>
      </c>
      <c r="E63" s="531" t="s">
        <v>58</v>
      </c>
      <c r="F63" s="531" t="s">
        <v>89</v>
      </c>
      <c r="G63" s="531"/>
      <c r="H63" s="531"/>
      <c r="I63" s="531"/>
      <c r="J63" s="531" t="s">
        <v>88</v>
      </c>
      <c r="K63" s="531" t="s">
        <v>58</v>
      </c>
      <c r="L63" s="531" t="s">
        <v>89</v>
      </c>
      <c r="M63" s="531"/>
      <c r="N63" s="531"/>
      <c r="O63" s="532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95.058900000000008</v>
      </c>
      <c r="E64" s="63">
        <f ca="1">VLOOKUP($A64,INDIRECT($P$2),COLUMN()-1,FALSE)*VLOOKUP($A64,Usinas!$C:$D,2,FALSE)</f>
        <v>104.3613</v>
      </c>
      <c r="F64" s="63">
        <f ca="1">VLOOKUP($A64,INDIRECT($P$2),COLUMN()-1,FALSE)*VLOOKUP($A64,Usinas!$C:$D,2,FALSE)</f>
        <v>88.663499999999999</v>
      </c>
      <c r="G64" s="63">
        <f ca="1">VLOOKUP($A64,INDIRECT($P$2),COLUMN()-1,FALSE)*VLOOKUP($A64,Usinas!$C:$D,2,FALSE)</f>
        <v>62.500500000000002</v>
      </c>
      <c r="H64" s="63">
        <f ca="1">VLOOKUP($A64,INDIRECT($P$2),COLUMN()-1,FALSE)*VLOOKUP($A64,Usinas!$C:$D,2,FALSE)</f>
        <v>55.233000000000004</v>
      </c>
      <c r="I64" s="63">
        <f ca="1">VLOOKUP($A64,INDIRECT($P$2),COLUMN()-1,FALSE)*VLOOKUP($A64,Usinas!$C:$D,2,FALSE)</f>
        <v>59.012100000000004</v>
      </c>
      <c r="J64" s="63">
        <f ca="1">VLOOKUP($A64,INDIRECT($P$2),COLUMN()-1,FALSE)*VLOOKUP($A64,Usinas!$C:$D,2,FALSE)</f>
        <v>50.581800000000001</v>
      </c>
      <c r="K64" s="63">
        <f ca="1">VLOOKUP($A64,INDIRECT($P$2),COLUMN()-1,FALSE)*VLOOKUP($A64,Usinas!$C:$D,2,FALSE)</f>
        <v>42.4422</v>
      </c>
      <c r="L64" s="63">
        <f ca="1">VLOOKUP($A64,INDIRECT($P$2),COLUMN()-1,FALSE)*VLOOKUP($A64,Usinas!$C:$D,2,FALSE)</f>
        <v>45.930600000000005</v>
      </c>
      <c r="M64" s="63">
        <f ca="1">VLOOKUP($A64,INDIRECT($P$2),COLUMN()-1,FALSE)*VLOOKUP($A64,Usinas!$C:$D,2,FALSE)</f>
        <v>54.651600000000002</v>
      </c>
      <c r="N64" s="63">
        <f ca="1">VLOOKUP($A64,INDIRECT($P$2),COLUMN()-1,FALSE)*VLOOKUP($A64,Usinas!$C:$D,2,FALSE)</f>
        <v>53.198100000000004</v>
      </c>
      <c r="O64" s="63">
        <f ca="1">VLOOKUP($A64,INDIRECT($P$2),COLUMN()-1,FALSE)*VLOOKUP($A64,Usinas!$C:$D,2,FALSE)</f>
        <v>66.861000000000004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77.020399999999995</v>
      </c>
      <c r="E65" s="63">
        <f ca="1">VLOOKUP($A65,INDIRECT($P$2),COLUMN()-1,FALSE)*VLOOKUP($A65,Usinas!$C:$D,2,FALSE)</f>
        <v>84.630200000000002</v>
      </c>
      <c r="F65" s="63">
        <f ca="1">VLOOKUP($A65,INDIRECT($P$2),COLUMN()-1,FALSE)*VLOOKUP($A65,Usinas!$C:$D,2,FALSE)</f>
        <v>71.947199999999995</v>
      </c>
      <c r="G65" s="63">
        <f ca="1">VLOOKUP($A65,INDIRECT($P$2),COLUMN()-1,FALSE)*VLOOKUP($A65,Usinas!$C:$D,2,FALSE)</f>
        <v>50.962600000000002</v>
      </c>
      <c r="H65" s="63">
        <f ca="1">VLOOKUP($A65,INDIRECT($P$2),COLUMN()-1,FALSE)*VLOOKUP($A65,Usinas!$C:$D,2,FALSE)</f>
        <v>44.966999999999999</v>
      </c>
      <c r="I65" s="63">
        <f ca="1">VLOOKUP($A65,INDIRECT($P$2),COLUMN()-1,FALSE)*VLOOKUP($A65,Usinas!$C:$D,2,FALSE)</f>
        <v>47.964799999999997</v>
      </c>
      <c r="J65" s="63">
        <f ca="1">VLOOKUP($A65,INDIRECT($P$2),COLUMN()-1,FALSE)*VLOOKUP($A65,Usinas!$C:$D,2,FALSE)</f>
        <v>41.046799999999998</v>
      </c>
      <c r="K65" s="63">
        <f ca="1">VLOOKUP($A65,INDIRECT($P$2),COLUMN()-1,FALSE)*VLOOKUP($A65,Usinas!$C:$D,2,FALSE)</f>
        <v>34.359400000000001</v>
      </c>
      <c r="L65" s="63">
        <f ca="1">VLOOKUP($A65,INDIRECT($P$2),COLUMN()-1,FALSE)*VLOOKUP($A65,Usinas!$C:$D,2,FALSE)</f>
        <v>37.357199999999999</v>
      </c>
      <c r="M65" s="63">
        <f ca="1">VLOOKUP($A65,INDIRECT($P$2),COLUMN()-1,FALSE)*VLOOKUP($A65,Usinas!$C:$D,2,FALSE)</f>
        <v>44.505800000000001</v>
      </c>
      <c r="N65" s="63">
        <f ca="1">VLOOKUP($A65,INDIRECT($P$2),COLUMN()-1,FALSE)*VLOOKUP($A65,Usinas!$C:$D,2,FALSE)</f>
        <v>43.122199999999999</v>
      </c>
      <c r="O65" s="63">
        <f ca="1">VLOOKUP($A65,INDIRECT($P$2),COLUMN()-1,FALSE)*VLOOKUP($A65,Usinas!$C:$D,2,FALSE)</f>
        <v>54.191000000000003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313.79160000000002</v>
      </c>
      <c r="E66" s="63">
        <f ca="1">VLOOKUP($A66,INDIRECT($P$2),COLUMN()-1,FALSE)*VLOOKUP($A66,Usinas!$C:$D,2,FALSE)</f>
        <v>329.23410000000001</v>
      </c>
      <c r="F66" s="63">
        <f ca="1">VLOOKUP($A66,INDIRECT($P$2),COLUMN()-1,FALSE)*VLOOKUP($A66,Usinas!$C:$D,2,FALSE)</f>
        <v>273.64109999999999</v>
      </c>
      <c r="G66" s="63">
        <f ca="1">VLOOKUP($A66,INDIRECT($P$2),COLUMN()-1,FALSE)*VLOOKUP($A66,Usinas!$C:$D,2,FALSE)</f>
        <v>197.66400000000002</v>
      </c>
      <c r="H66" s="63">
        <f ca="1">VLOOKUP($A66,INDIRECT($P$2),COLUMN()-1,FALSE)*VLOOKUP($A66,Usinas!$C:$D,2,FALSE)</f>
        <v>184.0746</v>
      </c>
      <c r="I66" s="63">
        <f ca="1">VLOOKUP($A66,INDIRECT($P$2),COLUMN()-1,FALSE)*VLOOKUP($A66,Usinas!$C:$D,2,FALSE)</f>
        <v>196.42860000000002</v>
      </c>
      <c r="J66" s="63">
        <f ca="1">VLOOKUP($A66,INDIRECT($P$2),COLUMN()-1,FALSE)*VLOOKUP($A66,Usinas!$C:$D,2,FALSE)</f>
        <v>169.24979999999999</v>
      </c>
      <c r="K66" s="63">
        <f ca="1">VLOOKUP($A66,INDIRECT($P$2),COLUMN()-1,FALSE)*VLOOKUP($A66,Usinas!$C:$D,2,FALSE)</f>
        <v>140.21790000000001</v>
      </c>
      <c r="L66" s="63">
        <f ca="1">VLOOKUP($A66,INDIRECT($P$2),COLUMN()-1,FALSE)*VLOOKUP($A66,Usinas!$C:$D,2,FALSE)</f>
        <v>156.89580000000001</v>
      </c>
      <c r="M66" s="63">
        <f ca="1">VLOOKUP($A66,INDIRECT($P$2),COLUMN()-1,FALSE)*VLOOKUP($A66,Usinas!$C:$D,2,FALSE)</f>
        <v>187.7808</v>
      </c>
      <c r="N66" s="63">
        <f ca="1">VLOOKUP($A66,INDIRECT($P$2),COLUMN()-1,FALSE)*VLOOKUP($A66,Usinas!$C:$D,2,FALSE)</f>
        <v>177.2799</v>
      </c>
      <c r="O66" s="63">
        <f ca="1">VLOOKUP($A66,INDIRECT($P$2),COLUMN()-1,FALSE)*VLOOKUP($A66,Usinas!$C:$D,2,FALSE)</f>
        <v>215.57730000000001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49.446799999999996</v>
      </c>
      <c r="E67" s="63">
        <f ca="1">VLOOKUP($A67,INDIRECT($P$2),COLUMN()-1,FALSE)*VLOOKUP($A67,Usinas!$C:$D,2,FALSE)</f>
        <v>51.947999999999993</v>
      </c>
      <c r="F67" s="63">
        <f ca="1">VLOOKUP($A67,INDIRECT($P$2),COLUMN()-1,FALSE)*VLOOKUP($A67,Usinas!$C:$D,2,FALSE)</f>
        <v>43.193799999999996</v>
      </c>
      <c r="G67" s="63">
        <f ca="1">VLOOKUP($A67,INDIRECT($P$2),COLUMN()-1,FALSE)*VLOOKUP($A67,Usinas!$C:$D,2,FALSE)</f>
        <v>31.168799999999997</v>
      </c>
      <c r="H67" s="63">
        <f ca="1">VLOOKUP($A67,INDIRECT($P$2),COLUMN()-1,FALSE)*VLOOKUP($A67,Usinas!$C:$D,2,FALSE)</f>
        <v>29.052399999999999</v>
      </c>
      <c r="I67" s="63">
        <f ca="1">VLOOKUP($A67,INDIRECT($P$2),COLUMN()-1,FALSE)*VLOOKUP($A67,Usinas!$C:$D,2,FALSE)</f>
        <v>30.976399999999998</v>
      </c>
      <c r="J67" s="63">
        <f ca="1">VLOOKUP($A67,INDIRECT($P$2),COLUMN()-1,FALSE)*VLOOKUP($A67,Usinas!$C:$D,2,FALSE)</f>
        <v>26.743599999999997</v>
      </c>
      <c r="K67" s="63">
        <f ca="1">VLOOKUP($A67,INDIRECT($P$2),COLUMN()-1,FALSE)*VLOOKUP($A67,Usinas!$C:$D,2,FALSE)</f>
        <v>22.125999999999998</v>
      </c>
      <c r="L67" s="63">
        <f ca="1">VLOOKUP($A67,INDIRECT($P$2),COLUMN()-1,FALSE)*VLOOKUP($A67,Usinas!$C:$D,2,FALSE)</f>
        <v>24.723399999999998</v>
      </c>
      <c r="M67" s="63">
        <f ca="1">VLOOKUP($A67,INDIRECT($P$2),COLUMN()-1,FALSE)*VLOOKUP($A67,Usinas!$C:$D,2,FALSE)</f>
        <v>29.629599999999996</v>
      </c>
      <c r="N67" s="63">
        <f ca="1">VLOOKUP($A67,INDIRECT($P$2),COLUMN()-1,FALSE)*VLOOKUP($A67,Usinas!$C:$D,2,FALSE)</f>
        <v>27.898</v>
      </c>
      <c r="O67" s="63">
        <f ca="1">VLOOKUP($A67,INDIRECT($P$2),COLUMN()-1,FALSE)*VLOOKUP($A67,Usinas!$C:$D,2,FALSE)</f>
        <v>33.958599999999997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97.729699999999994</v>
      </c>
      <c r="E68" s="63">
        <f ca="1">VLOOKUP($A68,INDIRECT($P$2),COLUMN()-1,FALSE)*VLOOKUP($A68,Usinas!$C:$D,2,FALSE)</f>
        <v>103.95829999999999</v>
      </c>
      <c r="F68" s="63">
        <f ca="1">VLOOKUP($A68,INDIRECT($P$2),COLUMN()-1,FALSE)*VLOOKUP($A68,Usinas!$C:$D,2,FALSE)</f>
        <v>88.386799999999994</v>
      </c>
      <c r="G68" s="63">
        <f ca="1">VLOOKUP($A68,INDIRECT($P$2),COLUMN()-1,FALSE)*VLOOKUP($A68,Usinas!$C:$D,2,FALSE)</f>
        <v>65.251999999999995</v>
      </c>
      <c r="H68" s="63">
        <f ca="1">VLOOKUP($A68,INDIRECT($P$2),COLUMN()-1,FALSE)*VLOOKUP($A68,Usinas!$C:$D,2,FALSE)</f>
        <v>60.209799999999994</v>
      </c>
      <c r="I68" s="63">
        <f ca="1">VLOOKUP($A68,INDIRECT($P$2),COLUMN()-1,FALSE)*VLOOKUP($A68,Usinas!$C:$D,2,FALSE)</f>
        <v>63.768999999999991</v>
      </c>
      <c r="J68" s="63">
        <f ca="1">VLOOKUP($A68,INDIRECT($P$2),COLUMN()-1,FALSE)*VLOOKUP($A68,Usinas!$C:$D,2,FALSE)</f>
        <v>54.426099999999998</v>
      </c>
      <c r="K68" s="63">
        <f ca="1">VLOOKUP($A68,INDIRECT($P$2),COLUMN()-1,FALSE)*VLOOKUP($A68,Usinas!$C:$D,2,FALSE)</f>
        <v>45.824699999999993</v>
      </c>
      <c r="L68" s="63">
        <f ca="1">VLOOKUP($A68,INDIRECT($P$2),COLUMN()-1,FALSE)*VLOOKUP($A68,Usinas!$C:$D,2,FALSE)</f>
        <v>50.125399999999999</v>
      </c>
      <c r="M68" s="63">
        <f ca="1">VLOOKUP($A68,INDIRECT($P$2),COLUMN()-1,FALSE)*VLOOKUP($A68,Usinas!$C:$D,2,FALSE)</f>
        <v>58.875099999999996</v>
      </c>
      <c r="N68" s="63">
        <f ca="1">VLOOKUP($A68,INDIRECT($P$2),COLUMN()-1,FALSE)*VLOOKUP($A68,Usinas!$C:$D,2,FALSE)</f>
        <v>56.502299999999998</v>
      </c>
      <c r="O68" s="63">
        <f ca="1">VLOOKUP($A68,INDIRECT($P$2),COLUMN()-1,FALSE)*VLOOKUP($A68,Usinas!$C:$D,2,FALSE)</f>
        <v>68.662899999999993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86.295999999999992</v>
      </c>
      <c r="E69" s="63">
        <f ca="1">VLOOKUP($A69,INDIRECT($P$2),COLUMN()-1,FALSE)*VLOOKUP($A69,Usinas!$C:$D,2,FALSE)</f>
        <v>91.963200000000001</v>
      </c>
      <c r="F69" s="63">
        <f ca="1">VLOOKUP($A69,INDIRECT($P$2),COLUMN()-1,FALSE)*VLOOKUP($A69,Usinas!$C:$D,2,FALSE)</f>
        <v>78.310400000000001</v>
      </c>
      <c r="G69" s="63">
        <f ca="1">VLOOKUP($A69,INDIRECT($P$2),COLUMN()-1,FALSE)*VLOOKUP($A69,Usinas!$C:$D,2,FALSE)</f>
        <v>57.96</v>
      </c>
      <c r="H69" s="63">
        <f ca="1">VLOOKUP($A69,INDIRECT($P$2),COLUMN()-1,FALSE)*VLOOKUP($A69,Usinas!$C:$D,2,FALSE)</f>
        <v>53.3232</v>
      </c>
      <c r="I69" s="63">
        <f ca="1">VLOOKUP($A69,INDIRECT($P$2),COLUMN()-1,FALSE)*VLOOKUP($A69,Usinas!$C:$D,2,FALSE)</f>
        <v>56.543199999999999</v>
      </c>
      <c r="J69" s="63">
        <f ca="1">VLOOKUP($A69,INDIRECT($P$2),COLUMN()-1,FALSE)*VLOOKUP($A69,Usinas!$C:$D,2,FALSE)</f>
        <v>48.171199999999999</v>
      </c>
      <c r="K69" s="63">
        <f ca="1">VLOOKUP($A69,INDIRECT($P$2),COLUMN()-1,FALSE)*VLOOKUP($A69,Usinas!$C:$D,2,FALSE)</f>
        <v>40.572000000000003</v>
      </c>
      <c r="L69" s="63">
        <f ca="1">VLOOKUP($A69,INDIRECT($P$2),COLUMN()-1,FALSE)*VLOOKUP($A69,Usinas!$C:$D,2,FALSE)</f>
        <v>44.307200000000002</v>
      </c>
      <c r="M69" s="63">
        <f ca="1">VLOOKUP($A69,INDIRECT($P$2),COLUMN()-1,FALSE)*VLOOKUP($A69,Usinas!$C:$D,2,FALSE)</f>
        <v>52.035199999999996</v>
      </c>
      <c r="N69" s="63">
        <f ca="1">VLOOKUP($A69,INDIRECT($P$2),COLUMN()-1,FALSE)*VLOOKUP($A69,Usinas!$C:$D,2,FALSE)</f>
        <v>50.103200000000001</v>
      </c>
      <c r="O69" s="63">
        <f ca="1">VLOOKUP($A69,INDIRECT($P$2),COLUMN()-1,FALSE)*VLOOKUP($A69,Usinas!$C:$D,2,FALSE)</f>
        <v>60.6648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103.18770000000001</v>
      </c>
      <c r="E70" s="63">
        <f ca="1">VLOOKUP($A70,INDIRECT($P$2),COLUMN()-1,FALSE)*VLOOKUP($A70,Usinas!$C:$D,2,FALSE)</f>
        <v>110.3349</v>
      </c>
      <c r="F70" s="63">
        <f ca="1">VLOOKUP($A70,INDIRECT($P$2),COLUMN()-1,FALSE)*VLOOKUP($A70,Usinas!$C:$D,2,FALSE)</f>
        <v>94.104799999999997</v>
      </c>
      <c r="G70" s="63">
        <f ca="1">VLOOKUP($A70,INDIRECT($P$2),COLUMN()-1,FALSE)*VLOOKUP($A70,Usinas!$C:$D,2,FALSE)</f>
        <v>69.834100000000007</v>
      </c>
      <c r="H70" s="63">
        <f ca="1">VLOOKUP($A70,INDIRECT($P$2),COLUMN()-1,FALSE)*VLOOKUP($A70,Usinas!$C:$D,2,FALSE)</f>
        <v>64.175899999999999</v>
      </c>
      <c r="I70" s="63">
        <f ca="1">VLOOKUP($A70,INDIRECT($P$2),COLUMN()-1,FALSE)*VLOOKUP($A70,Usinas!$C:$D,2,FALSE)</f>
        <v>68.047300000000007</v>
      </c>
      <c r="J70" s="63">
        <f ca="1">VLOOKUP($A70,INDIRECT($P$2),COLUMN()-1,FALSE)*VLOOKUP($A70,Usinas!$C:$D,2,FALSE)</f>
        <v>57.9221</v>
      </c>
      <c r="K70" s="63">
        <f ca="1">VLOOKUP($A70,INDIRECT($P$2),COLUMN()-1,FALSE)*VLOOKUP($A70,Usinas!$C:$D,2,FALSE)</f>
        <v>48.988100000000003</v>
      </c>
      <c r="L70" s="63">
        <f ca="1">VLOOKUP($A70,INDIRECT($P$2),COLUMN()-1,FALSE)*VLOOKUP($A70,Usinas!$C:$D,2,FALSE)</f>
        <v>53.157299999999999</v>
      </c>
      <c r="M70" s="63">
        <f ca="1">VLOOKUP($A70,INDIRECT($P$2),COLUMN()-1,FALSE)*VLOOKUP($A70,Usinas!$C:$D,2,FALSE)</f>
        <v>62.538000000000004</v>
      </c>
      <c r="N70" s="63">
        <f ca="1">VLOOKUP($A70,INDIRECT($P$2),COLUMN()-1,FALSE)*VLOOKUP($A70,Usinas!$C:$D,2,FALSE)</f>
        <v>60.1556</v>
      </c>
      <c r="O70" s="63">
        <f ca="1">VLOOKUP($A70,INDIRECT($P$2),COLUMN()-1,FALSE)*VLOOKUP($A70,Usinas!$C:$D,2,FALSE)</f>
        <v>72.812100000000001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567.59040000000005</v>
      </c>
      <c r="E71" s="63">
        <f ca="1">VLOOKUP($A71,INDIRECT($P$2),COLUMN()-1,FALSE)*VLOOKUP($A71,Usinas!$C:$D,2,FALSE)</f>
        <v>579.57119999999998</v>
      </c>
      <c r="F71" s="63">
        <f ca="1">VLOOKUP($A71,INDIRECT($P$2),COLUMN()-1,FALSE)*VLOOKUP($A71,Usinas!$C:$D,2,FALSE)</f>
        <v>479.60640000000001</v>
      </c>
      <c r="G71" s="63">
        <f ca="1">VLOOKUP($A71,INDIRECT($P$2),COLUMN()-1,FALSE)*VLOOKUP($A71,Usinas!$C:$D,2,FALSE)</f>
        <v>363.91680000000002</v>
      </c>
      <c r="H71" s="63">
        <f ca="1">VLOOKUP($A71,INDIRECT($P$2),COLUMN()-1,FALSE)*VLOOKUP($A71,Usinas!$C:$D,2,FALSE)</f>
        <v>366.91200000000003</v>
      </c>
      <c r="I71" s="63">
        <f ca="1">VLOOKUP($A71,INDIRECT($P$2),COLUMN()-1,FALSE)*VLOOKUP($A71,Usinas!$C:$D,2,FALSE)</f>
        <v>412.21440000000001</v>
      </c>
      <c r="J71" s="63">
        <f ca="1">VLOOKUP($A71,INDIRECT($P$2),COLUMN()-1,FALSE)*VLOOKUP($A71,Usinas!$C:$D,2,FALSE)</f>
        <v>362.79360000000003</v>
      </c>
      <c r="K71" s="63">
        <f ca="1">VLOOKUP($A71,INDIRECT($P$2),COLUMN()-1,FALSE)*VLOOKUP($A71,Usinas!$C:$D,2,FALSE)</f>
        <v>299.1456</v>
      </c>
      <c r="L71" s="63">
        <f ca="1">VLOOKUP($A71,INDIRECT($P$2),COLUMN()-1,FALSE)*VLOOKUP($A71,Usinas!$C:$D,2,FALSE)</f>
        <v>329.47200000000004</v>
      </c>
      <c r="M71" s="63">
        <f ca="1">VLOOKUP($A71,INDIRECT($P$2),COLUMN()-1,FALSE)*VLOOKUP($A71,Usinas!$C:$D,2,FALSE)</f>
        <v>412.96320000000003</v>
      </c>
      <c r="N71" s="63">
        <f ca="1">VLOOKUP($A71,INDIRECT($P$2),COLUMN()-1,FALSE)*VLOOKUP($A71,Usinas!$C:$D,2,FALSE)</f>
        <v>380.3904</v>
      </c>
      <c r="O71" s="63">
        <f ca="1">VLOOKUP($A71,INDIRECT($P$2),COLUMN()-1,FALSE)*VLOOKUP($A71,Usinas!$C:$D,2,FALSE)</f>
        <v>412.96320000000003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352.9169</v>
      </c>
      <c r="E72" s="63">
        <f ca="1">VLOOKUP($A72,INDIRECT($P$2),COLUMN()-1,FALSE)*VLOOKUP($A72,Usinas!$C:$D,2,FALSE)</f>
        <v>361.13459999999998</v>
      </c>
      <c r="F72" s="63">
        <f ca="1">VLOOKUP($A72,INDIRECT($P$2),COLUMN()-1,FALSE)*VLOOKUP($A72,Usinas!$C:$D,2,FALSE)</f>
        <v>299.83499999999998</v>
      </c>
      <c r="G72" s="63">
        <f ca="1">VLOOKUP($A72,INDIRECT($P$2),COLUMN()-1,FALSE)*VLOOKUP($A72,Usinas!$C:$D,2,FALSE)</f>
        <v>227.87459999999999</v>
      </c>
      <c r="H72" s="63">
        <f ca="1">VLOOKUP($A72,INDIRECT($P$2),COLUMN()-1,FALSE)*VLOOKUP($A72,Usinas!$C:$D,2,FALSE)</f>
        <v>229.42929999999998</v>
      </c>
      <c r="I72" s="63">
        <f ca="1">VLOOKUP($A72,INDIRECT($P$2),COLUMN()-1,FALSE)*VLOOKUP($A72,Usinas!$C:$D,2,FALSE)</f>
        <v>257.85809999999998</v>
      </c>
      <c r="J72" s="63">
        <f ca="1">VLOOKUP($A72,INDIRECT($P$2),COLUMN()-1,FALSE)*VLOOKUP($A72,Usinas!$C:$D,2,FALSE)</f>
        <v>227.87459999999999</v>
      </c>
      <c r="K72" s="63">
        <f ca="1">VLOOKUP($A72,INDIRECT($P$2),COLUMN()-1,FALSE)*VLOOKUP($A72,Usinas!$C:$D,2,FALSE)</f>
        <v>187.89660000000001</v>
      </c>
      <c r="L72" s="63">
        <f ca="1">VLOOKUP($A72,INDIRECT($P$2),COLUMN()-1,FALSE)*VLOOKUP($A72,Usinas!$C:$D,2,FALSE)</f>
        <v>205.88669999999999</v>
      </c>
      <c r="M72" s="63">
        <f ca="1">VLOOKUP($A72,INDIRECT($P$2),COLUMN()-1,FALSE)*VLOOKUP($A72,Usinas!$C:$D,2,FALSE)</f>
        <v>258.96859999999998</v>
      </c>
      <c r="N72" s="63">
        <f ca="1">VLOOKUP($A72,INDIRECT($P$2),COLUMN()-1,FALSE)*VLOOKUP($A72,Usinas!$C:$D,2,FALSE)</f>
        <v>238.53539999999998</v>
      </c>
      <c r="O72" s="63">
        <f ca="1">VLOOKUP($A72,INDIRECT($P$2),COLUMN()-1,FALSE)*VLOOKUP($A72,Usinas!$C:$D,2,FALSE)</f>
        <v>257.41390000000001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323.27960000000002</v>
      </c>
      <c r="E73" s="63">
        <f ca="1">VLOOKUP($A73,INDIRECT($P$2),COLUMN()-1,FALSE)*VLOOKUP($A73,Usinas!$C:$D,2,FALSE)</f>
        <v>331.7482</v>
      </c>
      <c r="F73" s="63">
        <f ca="1">VLOOKUP($A73,INDIRECT($P$2),COLUMN()-1,FALSE)*VLOOKUP($A73,Usinas!$C:$D,2,FALSE)</f>
        <v>279.09560000000005</v>
      </c>
      <c r="G73" s="63">
        <f ca="1">VLOOKUP($A73,INDIRECT($P$2),COLUMN()-1,FALSE)*VLOOKUP($A73,Usinas!$C:$D,2,FALSE)</f>
        <v>213.00370000000001</v>
      </c>
      <c r="H73" s="63">
        <f ca="1">VLOOKUP($A73,INDIRECT($P$2),COLUMN()-1,FALSE)*VLOOKUP($A73,Usinas!$C:$D,2,FALSE)</f>
        <v>213.18780000000001</v>
      </c>
      <c r="I73" s="63">
        <f ca="1">VLOOKUP($A73,INDIRECT($P$2),COLUMN()-1,FALSE)*VLOOKUP($A73,Usinas!$C:$D,2,FALSE)</f>
        <v>240.06640000000002</v>
      </c>
      <c r="J73" s="63">
        <f ca="1">VLOOKUP($A73,INDIRECT($P$2),COLUMN()-1,FALSE)*VLOOKUP($A73,Usinas!$C:$D,2,FALSE)</f>
        <v>212.81960000000001</v>
      </c>
      <c r="K73" s="63">
        <f ca="1">VLOOKUP($A73,INDIRECT($P$2),COLUMN()-1,FALSE)*VLOOKUP($A73,Usinas!$C:$D,2,FALSE)</f>
        <v>177.10420000000002</v>
      </c>
      <c r="L73" s="63">
        <f ca="1">VLOOKUP($A73,INDIRECT($P$2),COLUMN()-1,FALSE)*VLOOKUP($A73,Usinas!$C:$D,2,FALSE)</f>
        <v>191.46400000000003</v>
      </c>
      <c r="M73" s="63">
        <f ca="1">VLOOKUP($A73,INDIRECT($P$2),COLUMN()-1,FALSE)*VLOOKUP($A73,Usinas!$C:$D,2,FALSE)</f>
        <v>240.80280000000002</v>
      </c>
      <c r="N73" s="63">
        <f ca="1">VLOOKUP($A73,INDIRECT($P$2),COLUMN()-1,FALSE)*VLOOKUP($A73,Usinas!$C:$D,2,FALSE)</f>
        <v>223.49740000000003</v>
      </c>
      <c r="O73" s="63">
        <f ca="1">VLOOKUP($A73,INDIRECT($P$2),COLUMN()-1,FALSE)*VLOOKUP($A73,Usinas!$C:$D,2,FALSE)</f>
        <v>238.96180000000001</v>
      </c>
    </row>
    <row r="74" spans="1:15" hidden="1" outlineLevel="1" collapsed="1" x14ac:dyDescent="0.25">
      <c r="A74" s="18"/>
      <c r="B74" s="19" t="s">
        <v>56</v>
      </c>
      <c r="D74" s="64">
        <f t="shared" ref="D74:I74" ca="1" si="7">SUM(D64:D73)</f>
        <v>2066.3179999999998</v>
      </c>
      <c r="E74" s="47">
        <f t="shared" ca="1" si="7"/>
        <v>2148.884</v>
      </c>
      <c r="F74" s="47">
        <f t="shared" ca="1" si="7"/>
        <v>1796.7846</v>
      </c>
      <c r="G74" s="47">
        <f t="shared" ca="1" si="7"/>
        <v>1340.1371000000001</v>
      </c>
      <c r="H74" s="47">
        <f t="shared" ca="1" si="7"/>
        <v>1300.5649999999998</v>
      </c>
      <c r="I74" s="65">
        <f t="shared" ca="1" si="7"/>
        <v>1432.8803</v>
      </c>
      <c r="J74" s="64">
        <f t="shared" ref="J74:O74" ca="1" si="8">SUM(J64:J73)</f>
        <v>1251.6292000000001</v>
      </c>
      <c r="K74" s="47">
        <f t="shared" ca="1" si="8"/>
        <v>1038.6767</v>
      </c>
      <c r="L74" s="47">
        <f t="shared" ca="1" si="8"/>
        <v>1139.3196</v>
      </c>
      <c r="M74" s="47">
        <f t="shared" ca="1" si="8"/>
        <v>1402.7506999999998</v>
      </c>
      <c r="N74" s="47">
        <f t="shared" ca="1" si="8"/>
        <v>1310.6824999999999</v>
      </c>
      <c r="O74" s="65">
        <f t="shared" ca="1" si="8"/>
        <v>1482.0666000000001</v>
      </c>
    </row>
    <row r="75" spans="1:15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hidden="1" outlineLevel="1" x14ac:dyDescent="0.25">
      <c r="A77" s="61"/>
      <c r="B77" s="62"/>
      <c r="D77" s="530" t="s">
        <v>100</v>
      </c>
      <c r="E77" s="531" t="s">
        <v>58</v>
      </c>
      <c r="F77" s="531" t="s">
        <v>101</v>
      </c>
      <c r="G77" s="531"/>
      <c r="H77" s="531"/>
      <c r="I77" s="531"/>
      <c r="J77" s="531" t="s">
        <v>100</v>
      </c>
      <c r="K77" s="531" t="s">
        <v>58</v>
      </c>
      <c r="L77" s="531" t="s">
        <v>101</v>
      </c>
      <c r="M77" s="531"/>
      <c r="N77" s="531"/>
      <c r="O77" s="532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3358.2920000000004</v>
      </c>
      <c r="E78" s="63">
        <f ca="1">VLOOKUP($A78,INDIRECT($P$2),COLUMN()-1,FALSE)*VLOOKUP($A78,Usinas!$C:$D,2,FALSE)</f>
        <v>3532.7839000000004</v>
      </c>
      <c r="F78" s="63">
        <f ca="1">VLOOKUP($A78,INDIRECT($P$2),COLUMN()-1,FALSE)*VLOOKUP($A78,Usinas!$C:$D,2,FALSE)</f>
        <v>3398.5296000000003</v>
      </c>
      <c r="G78" s="63">
        <f ca="1">VLOOKUP($A78,INDIRECT($P$2),COLUMN()-1,FALSE)*VLOOKUP($A78,Usinas!$C:$D,2,FALSE)</f>
        <v>2550.4448000000002</v>
      </c>
      <c r="H78" s="63">
        <f ca="1">VLOOKUP($A78,INDIRECT($P$2),COLUMN()-1,FALSE)*VLOOKUP($A78,Usinas!$C:$D,2,FALSE)</f>
        <v>1753.4308000000001</v>
      </c>
      <c r="I78" s="63">
        <f ca="1">VLOOKUP($A78,INDIRECT($P$2),COLUMN()-1,FALSE)*VLOOKUP($A78,Usinas!$C:$D,2,FALSE)</f>
        <v>1435.0121000000001</v>
      </c>
      <c r="J78" s="63">
        <f ca="1">VLOOKUP($A78,INDIRECT($P$2),COLUMN()-1,FALSE)*VLOOKUP($A78,Usinas!$C:$D,2,FALSE)</f>
        <v>1170.7594000000001</v>
      </c>
      <c r="K78" s="63">
        <f ca="1">VLOOKUP($A78,INDIRECT($P$2),COLUMN()-1,FALSE)*VLOOKUP($A78,Usinas!$C:$D,2,FALSE)</f>
        <v>981.56530000000009</v>
      </c>
      <c r="L78" s="63">
        <f ca="1">VLOOKUP($A78,INDIRECT($P$2),COLUMN()-1,FALSE)*VLOOKUP($A78,Usinas!$C:$D,2,FALSE)</f>
        <v>930.10760000000005</v>
      </c>
      <c r="M78" s="63">
        <f ca="1">VLOOKUP($A78,INDIRECT($P$2),COLUMN()-1,FALSE)*VLOOKUP($A78,Usinas!$C:$D,2,FALSE)</f>
        <v>1074.4213</v>
      </c>
      <c r="N78" s="63">
        <f ca="1">VLOOKUP($A78,INDIRECT($P$2),COLUMN()-1,FALSE)*VLOOKUP($A78,Usinas!$C:$D,2,FALSE)</f>
        <v>1486.0829000000001</v>
      </c>
      <c r="O78" s="63">
        <f ca="1">VLOOKUP($A78,INDIRECT($P$2),COLUMN()-1,FALSE)*VLOOKUP($A78,Usinas!$C:$D,2,FALSE)</f>
        <v>2383.3040000000001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</row>
    <row r="80" spans="1:15" hidden="1" outlineLevel="1" collapsed="1" x14ac:dyDescent="0.25">
      <c r="A80" s="18"/>
      <c r="B80" s="19" t="s">
        <v>56</v>
      </c>
      <c r="D80" s="64">
        <f t="shared" ref="D80:I80" ca="1" si="9">SUM(D78:D79)</f>
        <v>5218.7720000000008</v>
      </c>
      <c r="E80" s="47">
        <f t="shared" ca="1" si="9"/>
        <v>5499.4639000000006</v>
      </c>
      <c r="F80" s="47">
        <f t="shared" ca="1" si="9"/>
        <v>5267.4696000000004</v>
      </c>
      <c r="G80" s="47">
        <f t="shared" ca="1" si="9"/>
        <v>3946.3447999999999</v>
      </c>
      <c r="H80" s="47">
        <f t="shared" ca="1" si="9"/>
        <v>2738.9308000000001</v>
      </c>
      <c r="I80" s="65">
        <f t="shared" ca="1" si="9"/>
        <v>2270.0321000000004</v>
      </c>
      <c r="J80" s="64">
        <f t="shared" ref="J80:O80" ca="1" si="10">SUM(J78:J79)</f>
        <v>1856.9194000000002</v>
      </c>
      <c r="K80" s="47">
        <f t="shared" ca="1" si="10"/>
        <v>1566.9253000000001</v>
      </c>
      <c r="L80" s="47">
        <f t="shared" ca="1" si="10"/>
        <v>1492.2476000000001</v>
      </c>
      <c r="M80" s="47">
        <f t="shared" ca="1" si="10"/>
        <v>1718.4612999999999</v>
      </c>
      <c r="N80" s="47">
        <f t="shared" ca="1" si="10"/>
        <v>2333.8829000000001</v>
      </c>
      <c r="O80" s="65">
        <f t="shared" ca="1" si="10"/>
        <v>3704.1440000000002</v>
      </c>
    </row>
    <row r="81" spans="1:15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hidden="1" customHeight="1" outlineLevel="1" x14ac:dyDescent="0.25">
      <c r="A83" s="61"/>
      <c r="B83" s="62"/>
      <c r="D83" s="539" t="s">
        <v>104</v>
      </c>
      <c r="E83" s="540" t="s">
        <v>58</v>
      </c>
      <c r="F83" s="540" t="s">
        <v>105</v>
      </c>
      <c r="G83" s="540"/>
      <c r="H83" s="540"/>
      <c r="I83" s="541"/>
      <c r="J83" s="539" t="s">
        <v>104</v>
      </c>
      <c r="K83" s="540" t="s">
        <v>58</v>
      </c>
      <c r="L83" s="540" t="s">
        <v>105</v>
      </c>
      <c r="M83" s="540"/>
      <c r="N83" s="540"/>
      <c r="O83" s="541"/>
    </row>
    <row r="84" spans="1:15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46.064999999999998</v>
      </c>
      <c r="E84" s="63">
        <f ca="1">VLOOKUP($A84,INDIRECT($P$2),COLUMN()-1,FALSE)*VLOOKUP($A84,Usinas!$C:$D,2,FALSE)</f>
        <v>47.600499999999997</v>
      </c>
      <c r="F84" s="63">
        <f ca="1">VLOOKUP($A84,INDIRECT($P$2),COLUMN()-1,FALSE)*VLOOKUP($A84,Usinas!$C:$D,2,FALSE)</f>
        <v>46.064999999999998</v>
      </c>
      <c r="G84" s="63">
        <f ca="1">VLOOKUP($A84,INDIRECT($P$2),COLUMN()-1,FALSE)*VLOOKUP($A84,Usinas!$C:$D,2,FALSE)</f>
        <v>40.844299999999997</v>
      </c>
      <c r="H84" s="63">
        <f ca="1">VLOOKUP($A84,INDIRECT($P$2),COLUMN()-1,FALSE)*VLOOKUP($A84,Usinas!$C:$D,2,FALSE)</f>
        <v>37.773299999999999</v>
      </c>
      <c r="I84" s="63">
        <f ca="1">VLOOKUP($A84,INDIRECT($P$2),COLUMN()-1,FALSE)*VLOOKUP($A84,Usinas!$C:$D,2,FALSE)</f>
        <v>35.009399999999999</v>
      </c>
      <c r="J84" s="63">
        <f ca="1">VLOOKUP($A84,INDIRECT($P$2),COLUMN()-1,FALSE)*VLOOKUP($A84,Usinas!$C:$D,2,FALSE)</f>
        <v>33.166799999999995</v>
      </c>
      <c r="K84" s="63">
        <f ca="1">VLOOKUP($A84,INDIRECT($P$2),COLUMN()-1,FALSE)*VLOOKUP($A84,Usinas!$C:$D,2,FALSE)</f>
        <v>32.2455</v>
      </c>
      <c r="L84" s="63">
        <f ca="1">VLOOKUP($A84,INDIRECT($P$2),COLUMN()-1,FALSE)*VLOOKUP($A84,Usinas!$C:$D,2,FALSE)</f>
        <v>32.859699999999997</v>
      </c>
      <c r="M84" s="63">
        <f ca="1">VLOOKUP($A84,INDIRECT($P$2),COLUMN()-1,FALSE)*VLOOKUP($A84,Usinas!$C:$D,2,FALSE)</f>
        <v>34.702300000000001</v>
      </c>
      <c r="N84" s="63">
        <f ca="1">VLOOKUP($A84,INDIRECT($P$2),COLUMN()-1,FALSE)*VLOOKUP($A84,Usinas!$C:$D,2,FALSE)</f>
        <v>35.930700000000002</v>
      </c>
      <c r="O84" s="63">
        <f ca="1">VLOOKUP($A84,INDIRECT($P$2),COLUMN()-1,FALSE)*VLOOKUP($A84,Usinas!$C:$D,2,FALSE)</f>
        <v>40.537199999999999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</row>
    <row r="86" spans="1:15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3372.3247999999999</v>
      </c>
      <c r="E86" s="63">
        <f ca="1">(VLOOKUP(66,INDIRECT($P$2),COLUMN()-1,FALSE) - VLOOKUP(44,INDIRECT($P$2),COLUMN()-1,FALSE)- VLOOKUP(61,INDIRECT($P$2),COLUMN()-1,FALSE))*VLOOKUP($A86,Usinas!$C:$D,2,FALSE)</f>
        <v>3985.9404</v>
      </c>
      <c r="F86" s="63">
        <f ca="1">(VLOOKUP(66,INDIRECT($P$2),COLUMN()-1,FALSE) - VLOOKUP(44,INDIRECT($P$2),COLUMN()-1,FALSE)- VLOOKUP(61,INDIRECT($P$2),COLUMN()-1,FALSE))*VLOOKUP($A86,Usinas!$C:$D,2,FALSE)</f>
        <v>3801.5484000000001</v>
      </c>
      <c r="G86" s="63">
        <f ca="1">(VLOOKUP(66,INDIRECT($P$2),COLUMN()-1,FALSE) - VLOOKUP(44,INDIRECT($P$2),COLUMN()-1,FALSE)- VLOOKUP(61,INDIRECT($P$2),COLUMN()-1,FALSE))*VLOOKUP($A86,Usinas!$C:$D,2,FALSE)</f>
        <v>3549.5459999999998</v>
      </c>
      <c r="H86" s="63">
        <f ca="1">(VLOOKUP(66,INDIRECT($P$2),COLUMN()-1,FALSE) - VLOOKUP(44,INDIRECT($P$2),COLUMN()-1,FALSE)- VLOOKUP(61,INDIRECT($P$2),COLUMN()-1,FALSE))*VLOOKUP($A86,Usinas!$C:$D,2,FALSE)</f>
        <v>3464.5207999999998</v>
      </c>
      <c r="I86" s="63">
        <f ca="1">(VLOOKUP(66,INDIRECT($P$2),COLUMN()-1,FALSE) - VLOOKUP(44,INDIRECT($P$2),COLUMN()-1,FALSE)- VLOOKUP(61,INDIRECT($P$2),COLUMN()-1,FALSE))*VLOOKUP($A86,Usinas!$C:$D,2,FALSE)</f>
        <v>3599.7415999999998</v>
      </c>
      <c r="J86" s="63">
        <f ca="1">(VLOOKUP(66,INDIRECT($P$2),COLUMN()-1,FALSE) - VLOOKUP(44,INDIRECT($P$2),COLUMN()-1,FALSE)- VLOOKUP(61,INDIRECT($P$2),COLUMN()-1,FALSE))*VLOOKUP($A86,Usinas!$C:$D,2,FALSE)</f>
        <v>3089.5904</v>
      </c>
      <c r="K86" s="63">
        <f ca="1">(VLOOKUP(66,INDIRECT($P$2),COLUMN()-1,FALSE) - VLOOKUP(44,INDIRECT($P$2),COLUMN()-1,FALSE)- VLOOKUP(61,INDIRECT($P$2),COLUMN()-1,FALSE))*VLOOKUP($A86,Usinas!$C:$D,2,FALSE)</f>
        <v>2611.1956</v>
      </c>
      <c r="L86" s="63">
        <f ca="1">(VLOOKUP(66,INDIRECT($P$2),COLUMN()-1,FALSE) - VLOOKUP(44,INDIRECT($P$2),COLUMN()-1,FALSE)- VLOOKUP(61,INDIRECT($P$2),COLUMN()-1,FALSE))*VLOOKUP($A86,Usinas!$C:$D,2,FALSE)</f>
        <v>2649.0983999999999</v>
      </c>
      <c r="M86" s="63">
        <f ca="1">(VLOOKUP(66,INDIRECT($P$2),COLUMN()-1,FALSE) - VLOOKUP(44,INDIRECT($P$2),COLUMN()-1,FALSE)- VLOOKUP(61,INDIRECT($P$2),COLUMN()-1,FALSE))*VLOOKUP($A86,Usinas!$C:$D,2,FALSE)</f>
        <v>3303.69</v>
      </c>
      <c r="N86" s="63">
        <f ca="1">(VLOOKUP(66,INDIRECT($P$2),COLUMN()-1,FALSE) - VLOOKUP(44,INDIRECT($P$2),COLUMN()-1,FALSE)- VLOOKUP(61,INDIRECT($P$2),COLUMN()-1,FALSE))*VLOOKUP($A86,Usinas!$C:$D,2,FALSE)</f>
        <v>3071.1511999999998</v>
      </c>
      <c r="O86" s="63">
        <f ca="1">(VLOOKUP(66,INDIRECT($P$2),COLUMN()-1,FALSE) - VLOOKUP(44,INDIRECT($P$2),COLUMN()-1,FALSE)- VLOOKUP(61,INDIRECT($P$2),COLUMN()-1,FALSE))*VLOOKUP($A86,Usinas!$C:$D,2,FALSE)</f>
        <v>3029.1507999999999</v>
      </c>
    </row>
    <row r="87" spans="1:15" hidden="1" outlineLevel="2" x14ac:dyDescent="0.25">
      <c r="A87" s="59">
        <v>66</v>
      </c>
      <c r="B87" s="124" t="s">
        <v>747</v>
      </c>
      <c r="D87" s="246">
        <f ca="1">(VLOOKUP(44,INDIRECT($P$2),COLUMN()-1,FALSE))*VLOOKUP($A86,Usinas!$C:$D,2,FALSE)</f>
        <v>10155.901599999999</v>
      </c>
      <c r="E87" s="246">
        <f ca="1">(VLOOKUP(44,INDIRECT($P$2),COLUMN()-1,FALSE))*VLOOKUP($A86,Usinas!$C:$D,2,FALSE)</f>
        <v>10716.2484</v>
      </c>
      <c r="F87" s="246">
        <f ca="1">(VLOOKUP(44,INDIRECT($P$2),COLUMN()-1,FALSE))*VLOOKUP($A86,Usinas!$C:$D,2,FALSE)</f>
        <v>10190.7312</v>
      </c>
      <c r="G87" s="246">
        <f ca="1">(VLOOKUP(44,INDIRECT($P$2),COLUMN()-1,FALSE))*VLOOKUP($A86,Usinas!$C:$D,2,FALSE)</f>
        <v>7564.1696000000002</v>
      </c>
      <c r="H87" s="246">
        <f ca="1">(VLOOKUP(44,INDIRECT($P$2),COLUMN()-1,FALSE))*VLOOKUP($A86,Usinas!$C:$D,2,FALSE)</f>
        <v>5279.7575999999999</v>
      </c>
      <c r="I87" s="246">
        <f ca="1">(VLOOKUP(44,INDIRECT($P$2),COLUMN()-1,FALSE))*VLOOKUP($A86,Usinas!$C:$D,2,FALSE)</f>
        <v>4435.652</v>
      </c>
      <c r="J87" s="246">
        <f ca="1">(VLOOKUP(44,INDIRECT($P$2),COLUMN()-1,FALSE))*VLOOKUP($A86,Usinas!$C:$D,2,FALSE)</f>
        <v>3613.0587999999998</v>
      </c>
      <c r="K87" s="246">
        <f ca="1">(VLOOKUP(44,INDIRECT($P$2),COLUMN()-1,FALSE))*VLOOKUP($A86,Usinas!$C:$D,2,FALSE)</f>
        <v>3043.4924000000001</v>
      </c>
      <c r="L87" s="246">
        <f ca="1">(VLOOKUP(44,INDIRECT($P$2),COLUMN()-1,FALSE))*VLOOKUP($A86,Usinas!$C:$D,2,FALSE)</f>
        <v>2921.5888</v>
      </c>
      <c r="M87" s="246">
        <f ca="1">(VLOOKUP(44,INDIRECT($P$2),COLUMN()-1,FALSE))*VLOOKUP($A86,Usinas!$C:$D,2,FALSE)</f>
        <v>3380.52</v>
      </c>
      <c r="N87" s="246">
        <f ca="1">(VLOOKUP(44,INDIRECT($P$2),COLUMN()-1,FALSE))*VLOOKUP($A86,Usinas!$C:$D,2,FALSE)</f>
        <v>4518.6283999999996</v>
      </c>
      <c r="O87" s="246">
        <f ca="1">(VLOOKUP(44,INDIRECT($P$2),COLUMN()-1,FALSE))*VLOOKUP($A86,Usinas!$C:$D,2,FALSE)</f>
        <v>7165.6779999999999</v>
      </c>
    </row>
    <row r="88" spans="1:15" hidden="1" outlineLevel="2" x14ac:dyDescent="0.25">
      <c r="A88" s="59">
        <v>66</v>
      </c>
      <c r="B88" s="124" t="s">
        <v>748</v>
      </c>
      <c r="D88" s="246">
        <f ca="1">(VLOOKUP(61,INDIRECT($P$2),COLUMN()-1,FALSE))*VLOOKUP($A86,Usinas!$C:$D,2,FALSE)</f>
        <v>1552.9903999999999</v>
      </c>
      <c r="E88" s="246">
        <f ca="1">(VLOOKUP(61,INDIRECT($P$2),COLUMN()-1,FALSE))*VLOOKUP($A86,Usinas!$C:$D,2,FALSE)</f>
        <v>1585.7711999999999</v>
      </c>
      <c r="F88" s="246">
        <f ca="1">(VLOOKUP(61,INDIRECT($P$2),COLUMN()-1,FALSE))*VLOOKUP($A86,Usinas!$C:$D,2,FALSE)</f>
        <v>1312.2564</v>
      </c>
      <c r="G88" s="246">
        <f ca="1">(VLOOKUP(61,INDIRECT($P$2),COLUMN()-1,FALSE))*VLOOKUP($A86,Usinas!$C:$D,2,FALSE)</f>
        <v>995.71679999999992</v>
      </c>
      <c r="H88" s="246">
        <f ca="1">(VLOOKUP(61,INDIRECT($P$2),COLUMN()-1,FALSE))*VLOOKUP($A86,Usinas!$C:$D,2,FALSE)</f>
        <v>1003.912</v>
      </c>
      <c r="I88" s="246">
        <f ca="1">(VLOOKUP(61,INDIRECT($P$2),COLUMN()-1,FALSE))*VLOOKUP($A86,Usinas!$C:$D,2,FALSE)</f>
        <v>1127.8643999999999</v>
      </c>
      <c r="J88" s="246">
        <f ca="1">(VLOOKUP(61,INDIRECT($P$2),COLUMN()-1,FALSE))*VLOOKUP($A86,Usinas!$C:$D,2,FALSE)</f>
        <v>992.64359999999999</v>
      </c>
      <c r="K88" s="246">
        <f ca="1">(VLOOKUP(61,INDIRECT($P$2),COLUMN()-1,FALSE))*VLOOKUP($A86,Usinas!$C:$D,2,FALSE)</f>
        <v>818.49559999999997</v>
      </c>
      <c r="L88" s="246">
        <f ca="1">(VLOOKUP(61,INDIRECT($P$2),COLUMN()-1,FALSE))*VLOOKUP($A86,Usinas!$C:$D,2,FALSE)</f>
        <v>901.47199999999998</v>
      </c>
      <c r="M88" s="246">
        <f ca="1">(VLOOKUP(61,INDIRECT($P$2),COLUMN()-1,FALSE))*VLOOKUP($A86,Usinas!$C:$D,2,FALSE)</f>
        <v>1129.9132</v>
      </c>
      <c r="N88" s="246">
        <f ca="1">(VLOOKUP(61,INDIRECT($P$2),COLUMN()-1,FALSE))*VLOOKUP($A86,Usinas!$C:$D,2,FALSE)</f>
        <v>1040.7903999999999</v>
      </c>
      <c r="O88" s="246">
        <f ca="1">(VLOOKUP(61,INDIRECT($P$2),COLUMN()-1,FALSE))*VLOOKUP($A86,Usinas!$C:$D,2,FALSE)</f>
        <v>1129.9132</v>
      </c>
    </row>
    <row r="89" spans="1:15" hidden="1" outlineLevel="1" collapsed="1" x14ac:dyDescent="0.25">
      <c r="A89" s="18"/>
      <c r="B89" s="19" t="s">
        <v>56</v>
      </c>
      <c r="D89" s="64">
        <f t="shared" ref="D89:O89" ca="1" si="11">SUM(D84:D88)</f>
        <v>17095.971399999999</v>
      </c>
      <c r="E89" s="64">
        <f t="shared" ca="1" si="11"/>
        <v>18448.253499999999</v>
      </c>
      <c r="F89" s="64">
        <f t="shared" ca="1" si="11"/>
        <v>17365.7716</v>
      </c>
      <c r="G89" s="64">
        <f t="shared" ca="1" si="11"/>
        <v>13692.0427</v>
      </c>
      <c r="H89" s="64">
        <f t="shared" ca="1" si="11"/>
        <v>10902.735499999999</v>
      </c>
      <c r="I89" s="64">
        <f t="shared" ca="1" si="11"/>
        <v>10167.7032</v>
      </c>
      <c r="J89" s="64">
        <f t="shared" ca="1" si="11"/>
        <v>8523.1970000000001</v>
      </c>
      <c r="K89" s="64">
        <f t="shared" ca="1" si="11"/>
        <v>7184.5779000000002</v>
      </c>
      <c r="L89" s="64">
        <f t="shared" ca="1" si="11"/>
        <v>7161.3657000000003</v>
      </c>
      <c r="M89" s="64">
        <f t="shared" ca="1" si="11"/>
        <v>8593.5738999999994</v>
      </c>
      <c r="N89" s="64">
        <f t="shared" ca="1" si="11"/>
        <v>9608.0478999999996</v>
      </c>
      <c r="O89" s="64">
        <f t="shared" ca="1" si="11"/>
        <v>12771.460999999999</v>
      </c>
    </row>
    <row r="90" spans="1:15" hidden="1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</row>
    <row r="91" spans="1:15" hidden="1" outlineLevel="1" x14ac:dyDescent="0.25">
      <c r="A91" s="1"/>
      <c r="B91" s="124"/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</row>
    <row r="92" spans="1:15" hidden="1" outlineLevel="1" x14ac:dyDescent="0.25">
      <c r="A92" s="61"/>
      <c r="B92" s="62"/>
      <c r="D92" s="539" t="s">
        <v>108</v>
      </c>
      <c r="E92" s="540" t="s">
        <v>58</v>
      </c>
      <c r="F92" s="540" t="s">
        <v>109</v>
      </c>
      <c r="G92" s="540"/>
      <c r="H92" s="540"/>
      <c r="I92" s="541"/>
      <c r="J92" s="539" t="s">
        <v>108</v>
      </c>
      <c r="K92" s="540" t="s">
        <v>58</v>
      </c>
      <c r="L92" s="540" t="s">
        <v>109</v>
      </c>
      <c r="M92" s="540"/>
      <c r="N92" s="540"/>
      <c r="O92" s="541"/>
    </row>
    <row r="93" spans="1:15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22.717199999999998</v>
      </c>
      <c r="E93" s="63">
        <f ca="1">VLOOKUP($A93,INDIRECT($P$2),COLUMN()-1,FALSE)*VLOOKUP($A93,Usinas!$C:$D,2,FALSE)</f>
        <v>24.266099999999998</v>
      </c>
      <c r="F93" s="63">
        <f ca="1">VLOOKUP($A93,INDIRECT($P$2),COLUMN()-1,FALSE)*VLOOKUP($A93,Usinas!$C:$D,2,FALSE)</f>
        <v>23.233499999999999</v>
      </c>
      <c r="G93" s="63">
        <f ca="1">VLOOKUP($A93,INDIRECT($P$2),COLUMN()-1,FALSE)*VLOOKUP($A93,Usinas!$C:$D,2,FALSE)</f>
        <v>16.521599999999999</v>
      </c>
      <c r="H93" s="63">
        <f ca="1">VLOOKUP($A93,INDIRECT($P$2),COLUMN()-1,FALSE)*VLOOKUP($A93,Usinas!$C:$D,2,FALSE)</f>
        <v>13.4238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9.8096999999999994</v>
      </c>
      <c r="K93" s="63">
        <f ca="1">VLOOKUP($A93,INDIRECT($P$2),COLUMN()-1,FALSE)*VLOOKUP($A93,Usinas!$C:$D,2,FALSE)</f>
        <v>8.777099999999999</v>
      </c>
      <c r="L93" s="63">
        <f ca="1">VLOOKUP($A93,INDIRECT($P$2),COLUMN()-1,FALSE)*VLOOKUP($A93,Usinas!$C:$D,2,FALSE)</f>
        <v>8.777099999999999</v>
      </c>
      <c r="M93" s="63">
        <f ca="1">VLOOKUP($A93,INDIRECT($P$2),COLUMN()-1,FALSE)*VLOOKUP($A93,Usinas!$C:$D,2,FALSE)</f>
        <v>10.326000000000001</v>
      </c>
      <c r="N93" s="63">
        <f ca="1">VLOOKUP($A93,INDIRECT($P$2),COLUMN()-1,FALSE)*VLOOKUP($A93,Usinas!$C:$D,2,FALSE)</f>
        <v>11.8749</v>
      </c>
      <c r="O93" s="63">
        <f ca="1">VLOOKUP($A93,INDIRECT($P$2),COLUMN()-1,FALSE)*VLOOKUP($A93,Usinas!$C:$D,2,FALSE)</f>
        <v>17.0379</v>
      </c>
    </row>
    <row r="94" spans="1:15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73.573499999999996</v>
      </c>
      <c r="E94" s="63">
        <f ca="1">VLOOKUP($A94,INDIRECT($P$2),COLUMN()-1,FALSE)*VLOOKUP($A94,Usinas!$C:$D,2,FALSE)</f>
        <v>77.777699999999996</v>
      </c>
      <c r="F94" s="63">
        <f ca="1">VLOOKUP($A94,INDIRECT($P$2),COLUMN()-1,FALSE)*VLOOKUP($A94,Usinas!$C:$D,2,FALSE)</f>
        <v>70.770700000000005</v>
      </c>
      <c r="G94" s="63">
        <f ca="1">VLOOKUP($A94,INDIRECT($P$2),COLUMN()-1,FALSE)*VLOOKUP($A94,Usinas!$C:$D,2,FALSE)</f>
        <v>54.654600000000002</v>
      </c>
      <c r="H94" s="63">
        <f ca="1">VLOOKUP($A94,INDIRECT($P$2),COLUMN()-1,FALSE)*VLOOKUP($A94,Usinas!$C:$D,2,FALSE)</f>
        <v>42.042000000000002</v>
      </c>
      <c r="I94" s="63">
        <f ca="1">VLOOKUP($A94,INDIRECT($P$2),COLUMN()-1,FALSE)*VLOOKUP($A94,Usinas!$C:$D,2,FALSE)</f>
        <v>37.837800000000001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28.7287</v>
      </c>
      <c r="L94" s="63">
        <f ca="1">VLOOKUP($A94,INDIRECT($P$2),COLUMN()-1,FALSE)*VLOOKUP($A94,Usinas!$C:$D,2,FALSE)</f>
        <v>30.8308</v>
      </c>
      <c r="M94" s="63">
        <f ca="1">VLOOKUP($A94,INDIRECT($P$2),COLUMN()-1,FALSE)*VLOOKUP($A94,Usinas!$C:$D,2,FALSE)</f>
        <v>35.034999999999997</v>
      </c>
      <c r="N94" s="63">
        <f ca="1">VLOOKUP($A94,INDIRECT($P$2),COLUMN()-1,FALSE)*VLOOKUP($A94,Usinas!$C:$D,2,FALSE)</f>
        <v>40.640599999999999</v>
      </c>
      <c r="O94" s="63">
        <f ca="1">VLOOKUP($A94,INDIRECT($P$2),COLUMN()-1,FALSE)*VLOOKUP($A94,Usinas!$C:$D,2,FALSE)</f>
        <v>54.654600000000002</v>
      </c>
    </row>
    <row r="95" spans="1:15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44.148000000000003</v>
      </c>
      <c r="E95" s="63">
        <f ca="1">VLOOKUP($A95,INDIRECT($P$2),COLUMN()-1,FALSE)*VLOOKUP($A95,Usinas!$C:$D,2,FALSE)</f>
        <v>46.723300000000002</v>
      </c>
      <c r="F95" s="63">
        <f ca="1">VLOOKUP($A95,INDIRECT($P$2),COLUMN()-1,FALSE)*VLOOKUP($A95,Usinas!$C:$D,2,FALSE)</f>
        <v>42.308500000000002</v>
      </c>
      <c r="G95" s="63">
        <f ca="1">VLOOKUP($A95,INDIRECT($P$2),COLUMN()-1,FALSE)*VLOOKUP($A95,Usinas!$C:$D,2,FALSE)</f>
        <v>32.3752</v>
      </c>
      <c r="H95" s="63">
        <f ca="1">VLOOKUP($A95,INDIRECT($P$2),COLUMN()-1,FALSE)*VLOOKUP($A95,Usinas!$C:$D,2,FALSE)</f>
        <v>25.385100000000001</v>
      </c>
      <c r="I95" s="63">
        <f ca="1">VLOOKUP($A95,INDIRECT($P$2),COLUMN()-1,FALSE)*VLOOKUP($A95,Usinas!$C:$D,2,FALSE)</f>
        <v>22.4419</v>
      </c>
      <c r="J95" s="63">
        <f ca="1">VLOOKUP($A95,INDIRECT($P$2),COLUMN()-1,FALSE)*VLOOKUP($A95,Usinas!$C:$D,2,FALSE)</f>
        <v>19.498699999999999</v>
      </c>
      <c r="K95" s="63">
        <f ca="1">VLOOKUP($A95,INDIRECT($P$2),COLUMN()-1,FALSE)*VLOOKUP($A95,Usinas!$C:$D,2,FALSE)</f>
        <v>17.2913</v>
      </c>
      <c r="L95" s="63">
        <f ca="1">VLOOKUP($A95,INDIRECT($P$2),COLUMN()-1,FALSE)*VLOOKUP($A95,Usinas!$C:$D,2,FALSE)</f>
        <v>18.395</v>
      </c>
      <c r="M95" s="63">
        <f ca="1">VLOOKUP($A95,INDIRECT($P$2),COLUMN()-1,FALSE)*VLOOKUP($A95,Usinas!$C:$D,2,FALSE)</f>
        <v>20.970300000000002</v>
      </c>
      <c r="N95" s="63">
        <f ca="1">VLOOKUP($A95,INDIRECT($P$2),COLUMN()-1,FALSE)*VLOOKUP($A95,Usinas!$C:$D,2,FALSE)</f>
        <v>24.281400000000001</v>
      </c>
      <c r="O95" s="63">
        <f ca="1">VLOOKUP($A95,INDIRECT($P$2),COLUMN()-1,FALSE)*VLOOKUP($A95,Usinas!$C:$D,2,FALSE)</f>
        <v>32.3752</v>
      </c>
    </row>
    <row r="96" spans="1:15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208.505</v>
      </c>
      <c r="E96" s="63">
        <f ca="1">VLOOKUP($A96,INDIRECT($P$2),COLUMN()-1,FALSE)*VLOOKUP($A96,Usinas!$C:$D,2,FALSE)</f>
        <v>219.655</v>
      </c>
      <c r="F96" s="63">
        <f ca="1">VLOOKUP($A96,INDIRECT($P$2),COLUMN()-1,FALSE)*VLOOKUP($A96,Usinas!$C:$D,2,FALSE)</f>
        <v>211.29249999999999</v>
      </c>
      <c r="G96" s="63">
        <f ca="1">VLOOKUP($A96,INDIRECT($P$2),COLUMN()-1,FALSE)*VLOOKUP($A96,Usinas!$C:$D,2,FALSE)</f>
        <v>148.29499999999999</v>
      </c>
      <c r="H96" s="63">
        <f ca="1">VLOOKUP($A96,INDIRECT($P$2),COLUMN()-1,FALSE)*VLOOKUP($A96,Usinas!$C:$D,2,FALSE)</f>
        <v>103.69499999999999</v>
      </c>
      <c r="I96" s="63">
        <f ca="1">VLOOKUP($A96,INDIRECT($P$2),COLUMN()-1,FALSE)*VLOOKUP($A96,Usinas!$C:$D,2,FALSE)</f>
        <v>90.872500000000002</v>
      </c>
      <c r="J96" s="63">
        <f ca="1">VLOOKUP($A96,INDIRECT($P$2),COLUMN()-1,FALSE)*VLOOKUP($A96,Usinas!$C:$D,2,FALSE)</f>
        <v>76.377499999999998</v>
      </c>
      <c r="K96" s="63">
        <f ca="1">VLOOKUP($A96,INDIRECT($P$2),COLUMN()-1,FALSE)*VLOOKUP($A96,Usinas!$C:$D,2,FALSE)</f>
        <v>65.784999999999997</v>
      </c>
      <c r="L96" s="63">
        <f ca="1">VLOOKUP($A96,INDIRECT($P$2),COLUMN()-1,FALSE)*VLOOKUP($A96,Usinas!$C:$D,2,FALSE)</f>
        <v>68.015000000000001</v>
      </c>
      <c r="M96" s="63">
        <f ca="1">VLOOKUP($A96,INDIRECT($P$2),COLUMN()-1,FALSE)*VLOOKUP($A96,Usinas!$C:$D,2,FALSE)</f>
        <v>81.394999999999996</v>
      </c>
      <c r="N96" s="63">
        <f ca="1">VLOOKUP($A96,INDIRECT($P$2),COLUMN()-1,FALSE)*VLOOKUP($A96,Usinas!$C:$D,2,FALSE)</f>
        <v>102.58</v>
      </c>
      <c r="O96" s="63">
        <f ca="1">VLOOKUP($A96,INDIRECT($P$2),COLUMN()-1,FALSE)*VLOOKUP($A96,Usinas!$C:$D,2,FALSE)</f>
        <v>148.85249999999999</v>
      </c>
    </row>
    <row r="97" spans="1:15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71.5852</v>
      </c>
      <c r="E97" s="63">
        <f ca="1">VLOOKUP($A97,INDIRECT($P$2),COLUMN()-1,FALSE)*VLOOKUP($A97,Usinas!$C:$D,2,FALSE)</f>
        <v>71.5852</v>
      </c>
      <c r="F97" s="63">
        <f ca="1">VLOOKUP($A97,INDIRECT($P$2),COLUMN()-1,FALSE)*VLOOKUP($A97,Usinas!$C:$D,2,FALSE)</f>
        <v>64.657600000000002</v>
      </c>
      <c r="G97" s="63">
        <f ca="1">VLOOKUP($A97,INDIRECT($P$2),COLUMN()-1,FALSE)*VLOOKUP($A97,Usinas!$C:$D,2,FALSE)</f>
        <v>47.3386</v>
      </c>
      <c r="H97" s="63">
        <f ca="1">VLOOKUP($A97,INDIRECT($P$2),COLUMN()-1,FALSE)*VLOOKUP($A97,Usinas!$C:$D,2,FALSE)</f>
        <v>36.947200000000002</v>
      </c>
      <c r="I97" s="63">
        <f ca="1">VLOOKUP($A97,INDIRECT($P$2),COLUMN()-1,FALSE)*VLOOKUP($A97,Usinas!$C:$D,2,FALSE)</f>
        <v>31.174200000000003</v>
      </c>
      <c r="J97" s="63">
        <f ca="1">VLOOKUP($A97,INDIRECT($P$2),COLUMN()-1,FALSE)*VLOOKUP($A97,Usinas!$C:$D,2,FALSE)</f>
        <v>27.7104</v>
      </c>
      <c r="K97" s="63">
        <f ca="1">VLOOKUP($A97,INDIRECT($P$2),COLUMN()-1,FALSE)*VLOOKUP($A97,Usinas!$C:$D,2,FALSE)</f>
        <v>24.246600000000001</v>
      </c>
      <c r="L97" s="63">
        <f ca="1">VLOOKUP($A97,INDIRECT($P$2),COLUMN()-1,FALSE)*VLOOKUP($A97,Usinas!$C:$D,2,FALSE)</f>
        <v>24.246600000000001</v>
      </c>
      <c r="M97" s="63">
        <f ca="1">VLOOKUP($A97,INDIRECT($P$2),COLUMN()-1,FALSE)*VLOOKUP($A97,Usinas!$C:$D,2,FALSE)</f>
        <v>27.7104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55.4208</v>
      </c>
    </row>
    <row r="98" spans="1:15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89.550000000000011</v>
      </c>
      <c r="E98" s="63">
        <f ca="1">VLOOKUP($A98,INDIRECT($P$2),COLUMN()-1,FALSE)*VLOOKUP($A98,Usinas!$C:$D,2,FALSE)</f>
        <v>86.684400000000011</v>
      </c>
      <c r="F98" s="63">
        <f ca="1">VLOOKUP($A98,INDIRECT($P$2),COLUMN()-1,FALSE)*VLOOKUP($A98,Usinas!$C:$D,2,FALSE)</f>
        <v>78.804000000000002</v>
      </c>
      <c r="G98" s="63">
        <f ca="1">VLOOKUP($A98,INDIRECT($P$2),COLUMN()-1,FALSE)*VLOOKUP($A98,Usinas!$C:$D,2,FALSE)</f>
        <v>58.028400000000005</v>
      </c>
      <c r="H98" s="63">
        <f ca="1">VLOOKUP($A98,INDIRECT($P$2),COLUMN()-1,FALSE)*VLOOKUP($A98,Usinas!$C:$D,2,FALSE)</f>
        <v>45.133200000000002</v>
      </c>
      <c r="I98" s="63">
        <f ca="1">VLOOKUP($A98,INDIRECT($P$2),COLUMN()-1,FALSE)*VLOOKUP($A98,Usinas!$C:$D,2,FALSE)</f>
        <v>39.402000000000001</v>
      </c>
      <c r="J98" s="63">
        <f ca="1">VLOOKUP($A98,INDIRECT($P$2),COLUMN()-1,FALSE)*VLOOKUP($A98,Usinas!$C:$D,2,FALSE)</f>
        <v>33.6708</v>
      </c>
      <c r="K98" s="63">
        <f ca="1">VLOOKUP($A98,INDIRECT($P$2),COLUMN()-1,FALSE)*VLOOKUP($A98,Usinas!$C:$D,2,FALSE)</f>
        <v>30.088800000000003</v>
      </c>
      <c r="L98" s="63">
        <f ca="1">VLOOKUP($A98,INDIRECT($P$2),COLUMN()-1,FALSE)*VLOOKUP($A98,Usinas!$C:$D,2,FALSE)</f>
        <v>30.805200000000003</v>
      </c>
      <c r="M98" s="63">
        <f ca="1">VLOOKUP($A98,INDIRECT($P$2),COLUMN()-1,FALSE)*VLOOKUP($A98,Usinas!$C:$D,2,FALSE)</f>
        <v>35.1036</v>
      </c>
      <c r="N98" s="63">
        <f ca="1">VLOOKUP($A98,INDIRECT($P$2),COLUMN()-1,FALSE)*VLOOKUP($A98,Usinas!$C:$D,2,FALSE)</f>
        <v>48.715200000000003</v>
      </c>
      <c r="O98" s="63">
        <f ca="1">VLOOKUP($A98,INDIRECT($P$2),COLUMN()-1,FALSE)*VLOOKUP($A98,Usinas!$C:$D,2,FALSE)</f>
        <v>71.64</v>
      </c>
    </row>
    <row r="99" spans="1:15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331.90799999999996</v>
      </c>
      <c r="E99" s="63">
        <f ca="1">VLOOKUP($A99,INDIRECT($P$2),COLUMN()-1,FALSE)*VLOOKUP($A99,Usinas!$C:$D,2,FALSE)</f>
        <v>331.90799999999996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198.1686</v>
      </c>
      <c r="I99" s="63">
        <f ca="1">VLOOKUP($A99,INDIRECT($P$2),COLUMN()-1,FALSE)*VLOOKUP($A99,Usinas!$C:$D,2,FALSE)</f>
        <v>159.1206</v>
      </c>
      <c r="J99" s="63">
        <f ca="1">VLOOKUP($A99,INDIRECT($P$2),COLUMN()-1,FALSE)*VLOOKUP($A99,Usinas!$C:$D,2,FALSE)</f>
        <v>114.21539999999999</v>
      </c>
      <c r="K99" s="63">
        <f ca="1">VLOOKUP($A99,INDIRECT($P$2),COLUMN()-1,FALSE)*VLOOKUP($A99,Usinas!$C:$D,2,FALSE)</f>
        <v>86.881799999999998</v>
      </c>
      <c r="L99" s="63">
        <f ca="1">VLOOKUP($A99,INDIRECT($P$2),COLUMN()-1,FALSE)*VLOOKUP($A99,Usinas!$C:$D,2,FALSE)</f>
        <v>86.881799999999998</v>
      </c>
      <c r="M99" s="63">
        <f ca="1">VLOOKUP($A99,INDIRECT($P$2),COLUMN()-1,FALSE)*VLOOKUP($A99,Usinas!$C:$D,2,FALSE)</f>
        <v>118.1202</v>
      </c>
      <c r="N99" s="63">
        <f ca="1">VLOOKUP($A99,INDIRECT($P$2),COLUMN()-1,FALSE)*VLOOKUP($A99,Usinas!$C:$D,2,FALSE)</f>
        <v>203.0496</v>
      </c>
      <c r="O99" s="63">
        <f ca="1">VLOOKUP($A99,INDIRECT($P$2),COLUMN()-1,FALSE)*VLOOKUP($A99,Usinas!$C:$D,2,FALSE)</f>
        <v>331.90799999999996</v>
      </c>
    </row>
    <row r="100" spans="1:15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118.8616</v>
      </c>
      <c r="E100" s="63">
        <f ca="1">VLOOKUP($A100,INDIRECT($P$2),COLUMN()-1,FALSE)*VLOOKUP($A100,Usinas!$C:$D,2,FALSE)</f>
        <v>118.8616</v>
      </c>
      <c r="F100" s="63">
        <f ca="1">VLOOKUP($A100,INDIRECT($P$2),COLUMN()-1,FALSE)*VLOOKUP($A100,Usinas!$C:$D,2,FALSE)</f>
        <v>118.8616</v>
      </c>
      <c r="G100" s="63">
        <f ca="1">VLOOKUP($A100,INDIRECT($P$2),COLUMN()-1,FALSE)*VLOOKUP($A100,Usinas!$C:$D,2,FALSE)</f>
        <v>110.7574</v>
      </c>
      <c r="H100" s="63">
        <f ca="1">VLOOKUP($A100,INDIRECT($P$2),COLUMN()-1,FALSE)*VLOOKUP($A100,Usinas!$C:$D,2,FALSE)</f>
        <v>67.534999999999997</v>
      </c>
      <c r="I100" s="63">
        <f ca="1">VLOOKUP($A100,INDIRECT($P$2),COLUMN()-1,FALSE)*VLOOKUP($A100,Usinas!$C:$D,2,FALSE)</f>
        <v>32.416800000000002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24.3126</v>
      </c>
      <c r="L100" s="63">
        <f ca="1">VLOOKUP($A100,INDIRECT($P$2),COLUMN()-1,FALSE)*VLOOKUP($A100,Usinas!$C:$D,2,FALSE)</f>
        <v>24.3126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70.236400000000003</v>
      </c>
      <c r="O100" s="63">
        <f ca="1">VLOOKUP($A100,INDIRECT($P$2),COLUMN()-1,FALSE)*VLOOKUP($A100,Usinas!$C:$D,2,FALSE)</f>
        <v>110.7574</v>
      </c>
    </row>
    <row r="101" spans="1:15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386.94240000000002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330.51330000000002</v>
      </c>
      <c r="J101" s="63">
        <f ca="1">VLOOKUP($A101,INDIRECT($P$2),COLUMN()-1,FALSE)*VLOOKUP($A101,Usinas!$C:$D,2,FALSE)</f>
        <v>295.58100000000002</v>
      </c>
      <c r="K101" s="63">
        <f ca="1">VLOOKUP($A101,INDIRECT($P$2),COLUMN()-1,FALSE)*VLOOKUP($A101,Usinas!$C:$D,2,FALSE)</f>
        <v>252.5874</v>
      </c>
      <c r="L101" s="63">
        <f ca="1">VLOOKUP($A101,INDIRECT($P$2),COLUMN()-1,FALSE)*VLOOKUP($A101,Usinas!$C:$D,2,FALSE)</f>
        <v>260.64870000000002</v>
      </c>
      <c r="M101" s="63">
        <f ca="1">VLOOKUP($A101,INDIRECT($P$2),COLUMN()-1,FALSE)*VLOOKUP($A101,Usinas!$C:$D,2,FALSE)</f>
        <v>314.39069999999998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</row>
    <row r="102" spans="1:15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60.780399999999993</v>
      </c>
      <c r="E102" s="63">
        <f ca="1">VLOOKUP($A102,INDIRECT($P$2),COLUMN()-1,FALSE)*VLOOKUP($A102,Usinas!$C:$D,2,FALSE)</f>
        <v>60.780399999999993</v>
      </c>
      <c r="F102" s="63">
        <f ca="1">VLOOKUP($A102,INDIRECT($P$2),COLUMN()-1,FALSE)*VLOOKUP($A102,Usinas!$C:$D,2,FALSE)</f>
        <v>60.780399999999993</v>
      </c>
      <c r="G102" s="63">
        <f ca="1">VLOOKUP($A102,INDIRECT($P$2),COLUMN()-1,FALSE)*VLOOKUP($A102,Usinas!$C:$D,2,FALSE)</f>
        <v>59.810499999999998</v>
      </c>
      <c r="H102" s="63">
        <f ca="1">VLOOKUP($A102,INDIRECT($P$2),COLUMN()-1,FALSE)*VLOOKUP($A102,Usinas!$C:$D,2,FALSE)</f>
        <v>54.637699999999995</v>
      </c>
      <c r="I102" s="63">
        <f ca="1">VLOOKUP($A102,INDIRECT($P$2),COLUMN()-1,FALSE)*VLOOKUP($A102,Usinas!$C:$D,2,FALSE)</f>
        <v>43.968799999999995</v>
      </c>
      <c r="J102" s="63">
        <f ca="1">VLOOKUP($A102,INDIRECT($P$2),COLUMN()-1,FALSE)*VLOOKUP($A102,Usinas!$C:$D,2,FALSE)</f>
        <v>38.795999999999999</v>
      </c>
      <c r="K102" s="63">
        <f ca="1">VLOOKUP($A102,INDIRECT($P$2),COLUMN()-1,FALSE)*VLOOKUP($A102,Usinas!$C:$D,2,FALSE)</f>
        <v>32.976599999999998</v>
      </c>
      <c r="L102" s="63">
        <f ca="1">VLOOKUP($A102,INDIRECT($P$2),COLUMN()-1,FALSE)*VLOOKUP($A102,Usinas!$C:$D,2,FALSE)</f>
        <v>34.269799999999996</v>
      </c>
      <c r="M102" s="63">
        <f ca="1">VLOOKUP($A102,INDIRECT($P$2),COLUMN()-1,FALSE)*VLOOKUP($A102,Usinas!$C:$D,2,FALSE)</f>
        <v>41.382399999999997</v>
      </c>
      <c r="N102" s="63">
        <f ca="1">VLOOKUP($A102,INDIRECT($P$2),COLUMN()-1,FALSE)*VLOOKUP($A102,Usinas!$C:$D,2,FALSE)</f>
        <v>54.960999999999999</v>
      </c>
      <c r="O102" s="63">
        <f ca="1">VLOOKUP($A102,INDIRECT($P$2),COLUMN()-1,FALSE)*VLOOKUP($A102,Usinas!$C:$D,2,FALSE)</f>
        <v>59.810499999999998</v>
      </c>
    </row>
    <row r="103" spans="1:15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232.91239999999999</v>
      </c>
      <c r="E103" s="63">
        <f ca="1">VLOOKUP($A103,INDIRECT($P$2),COLUMN()-1,FALSE)*VLOOKUP($A103,Usinas!$C:$D,2,FALSE)</f>
        <v>233.18260000000001</v>
      </c>
      <c r="F103" s="63">
        <f ca="1">VLOOKUP($A103,INDIRECT($P$2),COLUMN()-1,FALSE)*VLOOKUP($A103,Usinas!$C:$D,2,FALSE)</f>
        <v>215.07919999999999</v>
      </c>
      <c r="G103" s="63">
        <f ca="1">VLOOKUP($A103,INDIRECT($P$2),COLUMN()-1,FALSE)*VLOOKUP($A103,Usinas!$C:$D,2,FALSE)</f>
        <v>141.85499999999999</v>
      </c>
      <c r="H103" s="63">
        <f ca="1">VLOOKUP($A103,INDIRECT($P$2),COLUMN()-1,FALSE)*VLOOKUP($A103,Usinas!$C:$D,2,FALSE)</f>
        <v>92.138199999999998</v>
      </c>
      <c r="I103" s="63">
        <f ca="1">VLOOKUP($A103,INDIRECT($P$2),COLUMN()-1,FALSE)*VLOOKUP($A103,Usinas!$C:$D,2,FALSE)</f>
        <v>78.898399999999995</v>
      </c>
      <c r="J103" s="63">
        <f ca="1">VLOOKUP($A103,INDIRECT($P$2),COLUMN()-1,FALSE)*VLOOKUP($A103,Usinas!$C:$D,2,FALSE)</f>
        <v>64.577799999999996</v>
      </c>
      <c r="K103" s="63">
        <f ca="1">VLOOKUP($A103,INDIRECT($P$2),COLUMN()-1,FALSE)*VLOOKUP($A103,Usinas!$C:$D,2,FALSE)</f>
        <v>55.661200000000001</v>
      </c>
      <c r="L103" s="63">
        <f ca="1">VLOOKUP($A103,INDIRECT($P$2),COLUMN()-1,FALSE)*VLOOKUP($A103,Usinas!$C:$D,2,FALSE)</f>
        <v>56.201599999999999</v>
      </c>
      <c r="M103" s="63">
        <f ca="1">VLOOKUP($A103,INDIRECT($P$2),COLUMN()-1,FALSE)*VLOOKUP($A103,Usinas!$C:$D,2,FALSE)</f>
        <v>66.739400000000003</v>
      </c>
      <c r="N103" s="63">
        <f ca="1">VLOOKUP($A103,INDIRECT($P$2),COLUMN()-1,FALSE)*VLOOKUP($A103,Usinas!$C:$D,2,FALSE)</f>
        <v>94.029600000000002</v>
      </c>
      <c r="O103" s="63">
        <f ca="1">VLOOKUP($A103,INDIRECT($P$2),COLUMN()-1,FALSE)*VLOOKUP($A103,Usinas!$C:$D,2,FALSE)</f>
        <v>158.8776</v>
      </c>
    </row>
    <row r="104" spans="1:15" hidden="1" outlineLevel="2" x14ac:dyDescent="0.25">
      <c r="A104" s="59">
        <v>135</v>
      </c>
      <c r="B104" s="60" t="s">
        <v>820</v>
      </c>
      <c r="D104" s="63">
        <f ca="1">VLOOKUP($A104,INDIRECT($P$2),COLUMN()-1,FALSE)*VLOOKUP($A104,Usinas!$C:$D,2,FALSE)</f>
        <v>45.021000000000001</v>
      </c>
      <c r="E104" s="63">
        <f ca="1">VLOOKUP($A104,INDIRECT($P$2),COLUMN()-1,FALSE)*VLOOKUP($A104,Usinas!$C:$D,2,FALSE)</f>
        <v>39.786000000000001</v>
      </c>
      <c r="F104" s="63">
        <f ca="1">VLOOKUP($A104,INDIRECT($P$2),COLUMN()-1,FALSE)*VLOOKUP($A104,Usinas!$C:$D,2,FALSE)</f>
        <v>33.503999999999998</v>
      </c>
      <c r="G104" s="63">
        <f ca="1">VLOOKUP($A104,INDIRECT($P$2),COLUMN()-1,FALSE)*VLOOKUP($A104,Usinas!$C:$D,2,FALSE)</f>
        <v>24.4998</v>
      </c>
      <c r="H104" s="63">
        <f ca="1">VLOOKUP($A104,INDIRECT($P$2),COLUMN()-1,FALSE)*VLOOKUP($A104,Usinas!$C:$D,2,FALSE)</f>
        <v>18.2178</v>
      </c>
      <c r="I104" s="63">
        <f ca="1">VLOOKUP($A104,INDIRECT($P$2),COLUMN()-1,FALSE)*VLOOKUP($A104,Usinas!$C:$D,2,FALSE)</f>
        <v>15.705</v>
      </c>
      <c r="J104" s="63">
        <f ca="1">VLOOKUP($A104,INDIRECT($P$2),COLUMN()-1,FALSE)*VLOOKUP($A104,Usinas!$C:$D,2,FALSE)</f>
        <v>13.820399999999999</v>
      </c>
      <c r="K104" s="63">
        <f ca="1">VLOOKUP($A104,INDIRECT($P$2),COLUMN()-1,FALSE)*VLOOKUP($A104,Usinas!$C:$D,2,FALSE)</f>
        <v>12.145200000000001</v>
      </c>
      <c r="L104" s="63">
        <f ca="1">VLOOKUP($A104,INDIRECT($P$2),COLUMN()-1,FALSE)*VLOOKUP($A104,Usinas!$C:$D,2,FALSE)</f>
        <v>12.145200000000001</v>
      </c>
      <c r="M104" s="63">
        <f ca="1">VLOOKUP($A104,INDIRECT($P$2),COLUMN()-1,FALSE)*VLOOKUP($A104,Usinas!$C:$D,2,FALSE)</f>
        <v>14.2392</v>
      </c>
      <c r="N104" s="63">
        <f ca="1">VLOOKUP($A104,INDIRECT($P$2),COLUMN()-1,FALSE)*VLOOKUP($A104,Usinas!$C:$D,2,FALSE)</f>
        <v>22.8246</v>
      </c>
      <c r="O104" s="63">
        <f ca="1">VLOOKUP($A104,INDIRECT($P$2),COLUMN()-1,FALSE)*VLOOKUP($A104,Usinas!$C:$D,2,FALSE)</f>
        <v>36.226199999999999</v>
      </c>
    </row>
    <row r="105" spans="1:15" hidden="1" outlineLevel="1" collapsed="1" x14ac:dyDescent="0.25">
      <c r="A105" s="18"/>
      <c r="B105" s="19" t="s">
        <v>56</v>
      </c>
      <c r="D105" s="64">
        <f t="shared" ref="D105:I105" ca="1" si="12">SUM(D93:D104)</f>
        <v>1686.5047</v>
      </c>
      <c r="E105" s="47">
        <f t="shared" ca="1" si="12"/>
        <v>1698.1527000000001</v>
      </c>
      <c r="F105" s="47">
        <f t="shared" ca="1" si="12"/>
        <v>1638.1424</v>
      </c>
      <c r="G105" s="47">
        <f t="shared" ca="1" si="12"/>
        <v>1412.9865</v>
      </c>
      <c r="H105" s="47">
        <f t="shared" ca="1" si="12"/>
        <v>1084.2659999999998</v>
      </c>
      <c r="I105" s="65">
        <f t="shared" ca="1" si="12"/>
        <v>894.22620000000018</v>
      </c>
      <c r="J105" s="64">
        <f t="shared" ref="J105:O105" ca="1" si="13">SUM(J93:J104)</f>
        <v>754.0046000000001</v>
      </c>
      <c r="K105" s="47">
        <f t="shared" ca="1" si="13"/>
        <v>639.48230000000001</v>
      </c>
      <c r="L105" s="47">
        <f t="shared" ca="1" si="13"/>
        <v>655.52940000000012</v>
      </c>
      <c r="M105" s="47">
        <f t="shared" ca="1" si="13"/>
        <v>795.12759999999992</v>
      </c>
      <c r="N105" s="47">
        <f t="shared" ca="1" si="13"/>
        <v>1099.3921</v>
      </c>
      <c r="O105" s="65">
        <f t="shared" ca="1" si="13"/>
        <v>1464.5031000000001</v>
      </c>
    </row>
    <row r="106" spans="1:15" hidden="1" outlineLevel="1" x14ac:dyDescent="0.25">
      <c r="A106" s="20"/>
      <c r="B106" s="21" t="s">
        <v>0</v>
      </c>
      <c r="D106" s="66"/>
      <c r="E106" s="67"/>
      <c r="F106" s="67"/>
      <c r="G106" s="67"/>
      <c r="H106" s="67"/>
      <c r="I106" s="68"/>
      <c r="J106" s="66"/>
      <c r="K106" s="67"/>
      <c r="L106" s="67"/>
      <c r="M106" s="67"/>
      <c r="N106" s="67"/>
      <c r="O106" s="68"/>
    </row>
    <row r="107" spans="1:15" hidden="1" outlineLevel="1" x14ac:dyDescent="0.25">
      <c r="A107" s="1"/>
      <c r="B107" s="124"/>
      <c r="D107" s="48"/>
      <c r="E107" s="49"/>
      <c r="F107" s="49"/>
      <c r="G107" s="49"/>
      <c r="H107" s="49"/>
      <c r="I107" s="49"/>
      <c r="J107" s="48"/>
      <c r="K107" s="49"/>
      <c r="L107" s="49"/>
      <c r="M107" s="49"/>
      <c r="N107" s="49"/>
      <c r="O107" s="49"/>
    </row>
    <row r="108" spans="1:15" hidden="1" outlineLevel="1" x14ac:dyDescent="0.25">
      <c r="A108" s="61"/>
      <c r="B108" s="62"/>
      <c r="D108" s="539" t="s">
        <v>121</v>
      </c>
      <c r="E108" s="540" t="s">
        <v>58</v>
      </c>
      <c r="F108" s="540" t="s">
        <v>109</v>
      </c>
      <c r="G108" s="540"/>
      <c r="H108" s="540"/>
      <c r="I108" s="541"/>
      <c r="J108" s="539" t="s">
        <v>121</v>
      </c>
      <c r="K108" s="540" t="s">
        <v>58</v>
      </c>
      <c r="L108" s="540" t="s">
        <v>109</v>
      </c>
      <c r="M108" s="540"/>
      <c r="N108" s="540"/>
      <c r="O108" s="541"/>
    </row>
    <row r="109" spans="1:15" hidden="1" outlineLevel="2" x14ac:dyDescent="0.25">
      <c r="A109" s="59">
        <v>196</v>
      </c>
      <c r="B109" s="60" t="s">
        <v>122</v>
      </c>
      <c r="D109" s="63">
        <f ca="1">VLOOKUP($A109,INDIRECT($P$2),COLUMN()-1,FALSE)*VLOOKUP($A109,Usinas!$C:$D,2,FALSE)</f>
        <v>103.1083</v>
      </c>
      <c r="E109" s="63">
        <f ca="1">VLOOKUP($A109,INDIRECT($P$2),COLUMN()-1,FALSE)*VLOOKUP($A109,Usinas!$C:$D,2,FALSE)</f>
        <v>79.444099999999992</v>
      </c>
      <c r="F109" s="63">
        <f ca="1">VLOOKUP($A109,INDIRECT($P$2),COLUMN()-1,FALSE)*VLOOKUP($A109,Usinas!$C:$D,2,FALSE)</f>
        <v>76.063499999999991</v>
      </c>
      <c r="G109" s="63">
        <f ca="1">VLOOKUP($A109,INDIRECT($P$2),COLUMN()-1,FALSE)*VLOOKUP($A109,Usinas!$C:$D,2,FALSE)</f>
        <v>62.5411</v>
      </c>
      <c r="H109" s="63">
        <f ca="1">VLOOKUP($A109,INDIRECT($P$2),COLUMN()-1,FALSE)*VLOOKUP($A109,Usinas!$C:$D,2,FALSE)</f>
        <v>43.947800000000001</v>
      </c>
      <c r="I109" s="63">
        <f ca="1">VLOOKUP($A109,INDIRECT($P$2),COLUMN()-1,FALSE)*VLOOKUP($A109,Usinas!$C:$D,2,FALSE)</f>
        <v>33.805999999999997</v>
      </c>
      <c r="J109" s="63">
        <f ca="1">VLOOKUP($A109,INDIRECT($P$2),COLUMN()-1,FALSE)*VLOOKUP($A109,Usinas!$C:$D,2,FALSE)</f>
        <v>28.735099999999999</v>
      </c>
      <c r="K109" s="63">
        <f ca="1">VLOOKUP($A109,INDIRECT($P$2),COLUMN()-1,FALSE)*VLOOKUP($A109,Usinas!$C:$D,2,FALSE)</f>
        <v>25.354499999999998</v>
      </c>
      <c r="L109" s="63">
        <f ca="1">VLOOKUP($A109,INDIRECT($P$2),COLUMN()-1,FALSE)*VLOOKUP($A109,Usinas!$C:$D,2,FALSE)</f>
        <v>23.664199999999997</v>
      </c>
      <c r="M109" s="63">
        <f ca="1">VLOOKUP($A109,INDIRECT($P$2),COLUMN()-1,FALSE)*VLOOKUP($A109,Usinas!$C:$D,2,FALSE)</f>
        <v>32.115699999999997</v>
      </c>
      <c r="N109" s="63">
        <f ca="1">VLOOKUP($A109,INDIRECT($P$2),COLUMN()-1,FALSE)*VLOOKUP($A109,Usinas!$C:$D,2,FALSE)</f>
        <v>64.231399999999994</v>
      </c>
      <c r="O109" s="63">
        <f ca="1">VLOOKUP($A109,INDIRECT($P$2),COLUMN()-1,FALSE)*VLOOKUP($A109,Usinas!$C:$D,2,FALSE)</f>
        <v>98.037399999999991</v>
      </c>
    </row>
    <row r="110" spans="1:15" hidden="1" outlineLevel="1" collapsed="1" x14ac:dyDescent="0.25">
      <c r="A110" s="18"/>
      <c r="B110" s="19" t="s">
        <v>56</v>
      </c>
      <c r="D110" s="64">
        <f t="shared" ref="D110:O110" ca="1" si="14">D109</f>
        <v>103.1083</v>
      </c>
      <c r="E110" s="47">
        <f t="shared" ca="1" si="14"/>
        <v>79.444099999999992</v>
      </c>
      <c r="F110" s="47">
        <f t="shared" ca="1" si="14"/>
        <v>76.063499999999991</v>
      </c>
      <c r="G110" s="47">
        <f t="shared" ca="1" si="14"/>
        <v>62.5411</v>
      </c>
      <c r="H110" s="47">
        <f t="shared" ca="1" si="14"/>
        <v>43.947800000000001</v>
      </c>
      <c r="I110" s="65">
        <f t="shared" ca="1" si="14"/>
        <v>33.805999999999997</v>
      </c>
      <c r="J110" s="64">
        <f t="shared" ca="1" si="14"/>
        <v>28.735099999999999</v>
      </c>
      <c r="K110" s="47">
        <f t="shared" ca="1" si="14"/>
        <v>25.354499999999998</v>
      </c>
      <c r="L110" s="47">
        <f t="shared" ca="1" si="14"/>
        <v>23.664199999999997</v>
      </c>
      <c r="M110" s="47">
        <f t="shared" ca="1" si="14"/>
        <v>32.115699999999997</v>
      </c>
      <c r="N110" s="47">
        <f t="shared" ca="1" si="14"/>
        <v>64.231399999999994</v>
      </c>
      <c r="O110" s="65">
        <f t="shared" ca="1" si="14"/>
        <v>98.037399999999991</v>
      </c>
    </row>
    <row r="111" spans="1:15" hidden="1" outlineLevel="1" x14ac:dyDescent="0.25">
      <c r="A111" s="20"/>
      <c r="B111" s="21" t="s">
        <v>0</v>
      </c>
      <c r="D111" s="66"/>
      <c r="E111" s="67"/>
      <c r="F111" s="67"/>
      <c r="G111" s="67"/>
      <c r="H111" s="67"/>
      <c r="I111" s="68"/>
      <c r="J111" s="66"/>
      <c r="K111" s="67"/>
      <c r="L111" s="67"/>
      <c r="M111" s="67"/>
      <c r="N111" s="67"/>
      <c r="O111" s="68"/>
    </row>
    <row r="112" spans="1:15" hidden="1" outlineLevel="1" x14ac:dyDescent="0.25">
      <c r="A112" s="1"/>
      <c r="B112" s="124"/>
      <c r="D112" s="48"/>
      <c r="E112" s="49"/>
      <c r="F112" s="49"/>
      <c r="G112" s="49"/>
      <c r="H112" s="49"/>
      <c r="I112" s="49"/>
      <c r="J112" s="48"/>
      <c r="K112" s="49"/>
      <c r="L112" s="49"/>
      <c r="M112" s="49"/>
      <c r="N112" s="49"/>
      <c r="O112" s="49"/>
    </row>
    <row r="113" spans="1:15" hidden="1" outlineLevel="1" x14ac:dyDescent="0.25">
      <c r="A113" s="61"/>
      <c r="B113" s="62"/>
      <c r="D113" s="539" t="s">
        <v>123</v>
      </c>
      <c r="E113" s="540" t="s">
        <v>58</v>
      </c>
      <c r="F113" s="540" t="s">
        <v>124</v>
      </c>
      <c r="G113" s="540"/>
      <c r="H113" s="540"/>
      <c r="I113" s="541"/>
      <c r="J113" s="539" t="s">
        <v>123</v>
      </c>
      <c r="K113" s="540" t="s">
        <v>58</v>
      </c>
      <c r="L113" s="540" t="s">
        <v>124</v>
      </c>
      <c r="M113" s="540"/>
      <c r="N113" s="540"/>
      <c r="O113" s="541"/>
    </row>
    <row r="114" spans="1:15" hidden="1" outlineLevel="2" x14ac:dyDescent="0.25">
      <c r="A114" s="59">
        <v>283</v>
      </c>
      <c r="B114" s="60" t="s">
        <v>125</v>
      </c>
      <c r="D114" s="63">
        <f ca="1">VLOOKUP($A114,INDIRECT($P$2),COLUMN()-1,FALSE)*VLOOKUP($A114,Usinas!$C:$D,2,FALSE)</f>
        <v>74.617000000000004</v>
      </c>
      <c r="E114" s="63">
        <f ca="1">VLOOKUP($A114,INDIRECT($P$2),COLUMN()-1,FALSE)*VLOOKUP($A114,Usinas!$C:$D,2,FALSE)</f>
        <v>53.041000000000004</v>
      </c>
      <c r="F114" s="63">
        <f ca="1">VLOOKUP($A114,INDIRECT($P$2),COLUMN()-1,FALSE)*VLOOKUP($A114,Usinas!$C:$D,2,FALSE)</f>
        <v>51.692500000000003</v>
      </c>
      <c r="G114" s="63">
        <f ca="1">VLOOKUP($A114,INDIRECT($P$2),COLUMN()-1,FALSE)*VLOOKUP($A114,Usinas!$C:$D,2,FALSE)</f>
        <v>45.399500000000003</v>
      </c>
      <c r="H114" s="63">
        <f ca="1">VLOOKUP($A114,INDIRECT($P$2),COLUMN()-1,FALSE)*VLOOKUP($A114,Usinas!$C:$D,2,FALSE)</f>
        <v>31.015499999999999</v>
      </c>
      <c r="I114" s="63">
        <f ca="1">VLOOKUP($A114,INDIRECT($P$2),COLUMN()-1,FALSE)*VLOOKUP($A114,Usinas!$C:$D,2,FALSE)</f>
        <v>26.071000000000002</v>
      </c>
      <c r="J114" s="63">
        <f ca="1">VLOOKUP($A114,INDIRECT($P$2),COLUMN()-1,FALSE)*VLOOKUP($A114,Usinas!$C:$D,2,FALSE)</f>
        <v>25.172000000000001</v>
      </c>
      <c r="K114" s="63">
        <f ca="1">VLOOKUP($A114,INDIRECT($P$2),COLUMN()-1,FALSE)*VLOOKUP($A114,Usinas!$C:$D,2,FALSE)</f>
        <v>21.576000000000001</v>
      </c>
      <c r="L114" s="63">
        <f ca="1">VLOOKUP($A114,INDIRECT($P$2),COLUMN()-1,FALSE)*VLOOKUP($A114,Usinas!$C:$D,2,FALSE)</f>
        <v>18.879000000000001</v>
      </c>
      <c r="M114" s="63">
        <f ca="1">VLOOKUP($A114,INDIRECT($P$2),COLUMN()-1,FALSE)*VLOOKUP($A114,Usinas!$C:$D,2,FALSE)</f>
        <v>25.621500000000001</v>
      </c>
      <c r="N114" s="63">
        <f ca="1">VLOOKUP($A114,INDIRECT($P$2),COLUMN()-1,FALSE)*VLOOKUP($A114,Usinas!$C:$D,2,FALSE)</f>
        <v>52.591500000000003</v>
      </c>
      <c r="O114" s="63">
        <f ca="1">VLOOKUP($A114,INDIRECT($P$2),COLUMN()-1,FALSE)*VLOOKUP($A114,Usinas!$C:$D,2,FALSE)</f>
        <v>80.460499999999996</v>
      </c>
    </row>
    <row r="115" spans="1:15" hidden="1" outlineLevel="1" collapsed="1" x14ac:dyDescent="0.25">
      <c r="A115" s="18"/>
      <c r="B115" s="19" t="s">
        <v>56</v>
      </c>
      <c r="D115" s="64">
        <f t="shared" ref="D115:O115" ca="1" si="15">D114</f>
        <v>74.617000000000004</v>
      </c>
      <c r="E115" s="47">
        <f t="shared" ca="1" si="15"/>
        <v>53.041000000000004</v>
      </c>
      <c r="F115" s="47">
        <f t="shared" ca="1" si="15"/>
        <v>51.692500000000003</v>
      </c>
      <c r="G115" s="47">
        <f t="shared" ca="1" si="15"/>
        <v>45.399500000000003</v>
      </c>
      <c r="H115" s="47">
        <f t="shared" ca="1" si="15"/>
        <v>31.015499999999999</v>
      </c>
      <c r="I115" s="65">
        <f t="shared" ca="1" si="15"/>
        <v>26.071000000000002</v>
      </c>
      <c r="J115" s="64">
        <f t="shared" ca="1" si="15"/>
        <v>25.172000000000001</v>
      </c>
      <c r="K115" s="47">
        <f t="shared" ca="1" si="15"/>
        <v>21.576000000000001</v>
      </c>
      <c r="L115" s="47">
        <f t="shared" ca="1" si="15"/>
        <v>18.879000000000001</v>
      </c>
      <c r="M115" s="47">
        <f t="shared" ca="1" si="15"/>
        <v>25.621500000000001</v>
      </c>
      <c r="N115" s="47">
        <f t="shared" ca="1" si="15"/>
        <v>52.591500000000003</v>
      </c>
      <c r="O115" s="65">
        <f t="shared" ca="1" si="15"/>
        <v>80.460499999999996</v>
      </c>
    </row>
    <row r="116" spans="1:15" hidden="1" outlineLevel="1" x14ac:dyDescent="0.25">
      <c r="A116" s="20"/>
      <c r="B116" s="21" t="s">
        <v>0</v>
      </c>
      <c r="D116" s="66"/>
      <c r="E116" s="67"/>
      <c r="F116" s="67"/>
      <c r="G116" s="67"/>
      <c r="H116" s="67"/>
      <c r="I116" s="68"/>
      <c r="J116" s="66"/>
      <c r="K116" s="67"/>
      <c r="L116" s="67"/>
      <c r="M116" s="67"/>
      <c r="N116" s="67"/>
      <c r="O116" s="68"/>
    </row>
    <row r="117" spans="1:15" hidden="1" outlineLevel="1" x14ac:dyDescent="0.25">
      <c r="A117" s="1"/>
      <c r="B117" s="124"/>
      <c r="D117" s="48"/>
      <c r="E117" s="49"/>
      <c r="F117" s="49"/>
      <c r="G117" s="49"/>
      <c r="H117" s="49"/>
      <c r="I117" s="49"/>
      <c r="J117" s="48"/>
      <c r="K117" s="49"/>
      <c r="L117" s="49"/>
      <c r="M117" s="49"/>
      <c r="N117" s="49"/>
      <c r="O117" s="49"/>
    </row>
    <row r="118" spans="1:15" hidden="1" outlineLevel="1" x14ac:dyDescent="0.25">
      <c r="A118" s="61"/>
      <c r="B118" s="62"/>
      <c r="D118" s="539" t="s">
        <v>126</v>
      </c>
      <c r="E118" s="540" t="s">
        <v>58</v>
      </c>
      <c r="F118" s="540" t="s">
        <v>127</v>
      </c>
      <c r="G118" s="540"/>
      <c r="H118" s="540"/>
      <c r="I118" s="541"/>
      <c r="J118" s="539" t="s">
        <v>126</v>
      </c>
      <c r="K118" s="540" t="s">
        <v>58</v>
      </c>
      <c r="L118" s="540" t="s">
        <v>127</v>
      </c>
      <c r="M118" s="540"/>
      <c r="N118" s="540"/>
      <c r="O118" s="541"/>
    </row>
    <row r="119" spans="1:15" hidden="1" outlineLevel="2" x14ac:dyDescent="0.25">
      <c r="A119" s="59">
        <v>262</v>
      </c>
      <c r="B119" s="60" t="s">
        <v>128</v>
      </c>
      <c r="D119" s="63">
        <f ca="1">VLOOKUP($A119,INDIRECT($P$2),COLUMN()-1,FALSE)*VLOOKUP($A119,Usinas!$C:$D,2,FALSE)</f>
        <v>148.9768</v>
      </c>
      <c r="E119" s="63">
        <f ca="1">VLOOKUP($A119,INDIRECT($P$2),COLUMN()-1,FALSE)*VLOOKUP($A119,Usinas!$C:$D,2,FALSE)</f>
        <v>114.75239999999999</v>
      </c>
      <c r="F119" s="63">
        <f ca="1">VLOOKUP($A119,INDIRECT($P$2),COLUMN()-1,FALSE)*VLOOKUP($A119,Usinas!$C:$D,2,FALSE)</f>
        <v>102.67319999999999</v>
      </c>
      <c r="G119" s="63">
        <f ca="1">VLOOKUP($A119,INDIRECT($P$2),COLUMN()-1,FALSE)*VLOOKUP($A119,Usinas!$C:$D,2,FALSE)</f>
        <v>73.481799999999993</v>
      </c>
      <c r="H119" s="63">
        <f ca="1">VLOOKUP($A119,INDIRECT($P$2),COLUMN()-1,FALSE)*VLOOKUP($A119,Usinas!$C:$D,2,FALSE)</f>
        <v>55.363</v>
      </c>
      <c r="I119" s="63">
        <f ca="1">VLOOKUP($A119,INDIRECT($P$2),COLUMN()-1,FALSE)*VLOOKUP($A119,Usinas!$C:$D,2,FALSE)</f>
        <v>47.310199999999995</v>
      </c>
      <c r="J119" s="63">
        <f ca="1">VLOOKUP($A119,INDIRECT($P$2),COLUMN()-1,FALSE)*VLOOKUP($A119,Usinas!$C:$D,2,FALSE)</f>
        <v>41.270599999999995</v>
      </c>
      <c r="K119" s="63">
        <f ca="1">VLOOKUP($A119,INDIRECT($P$2),COLUMN()-1,FALSE)*VLOOKUP($A119,Usinas!$C:$D,2,FALSE)</f>
        <v>36.2376</v>
      </c>
      <c r="L119" s="63">
        <f ca="1">VLOOKUP($A119,INDIRECT($P$2),COLUMN()-1,FALSE)*VLOOKUP($A119,Usinas!$C:$D,2,FALSE)</f>
        <v>36.2376</v>
      </c>
      <c r="M119" s="63">
        <f ca="1">VLOOKUP($A119,INDIRECT($P$2),COLUMN()-1,FALSE)*VLOOKUP($A119,Usinas!$C:$D,2,FALSE)</f>
        <v>46.303599999999996</v>
      </c>
      <c r="N119" s="63">
        <f ca="1">VLOOKUP($A119,INDIRECT($P$2),COLUMN()-1,FALSE)*VLOOKUP($A119,Usinas!$C:$D,2,FALSE)</f>
        <v>77.508200000000002</v>
      </c>
      <c r="O119" s="63">
        <f ca="1">VLOOKUP($A119,INDIRECT($P$2),COLUMN()-1,FALSE)*VLOOKUP($A119,Usinas!$C:$D,2,FALSE)</f>
        <v>127.83819999999999</v>
      </c>
    </row>
    <row r="120" spans="1:15" hidden="1" outlineLevel="2" x14ac:dyDescent="0.25">
      <c r="A120" s="59">
        <v>183</v>
      </c>
      <c r="B120" s="60" t="s">
        <v>129</v>
      </c>
      <c r="D120" s="63">
        <f ca="1">VLOOKUP($A120,INDIRECT($P$2),COLUMN()-1,FALSE)*VLOOKUP($A120,Usinas!$C:$D,2,FALSE)</f>
        <v>150.7604</v>
      </c>
      <c r="E120" s="63">
        <f ca="1">VLOOKUP($A120,INDIRECT($P$2),COLUMN()-1,FALSE)*VLOOKUP($A120,Usinas!$C:$D,2,FALSE)</f>
        <v>116.11360000000001</v>
      </c>
      <c r="F120" s="63">
        <f ca="1">VLOOKUP($A120,INDIRECT($P$2),COLUMN()-1,FALSE)*VLOOKUP($A120,Usinas!$C:$D,2,FALSE)</f>
        <v>103.9404</v>
      </c>
      <c r="G120" s="63">
        <f ca="1">VLOOKUP($A120,INDIRECT($P$2),COLUMN()-1,FALSE)*VLOOKUP($A120,Usinas!$C:$D,2,FALSE)</f>
        <v>74.912000000000006</v>
      </c>
      <c r="H120" s="63">
        <f ca="1">VLOOKUP($A120,INDIRECT($P$2),COLUMN()-1,FALSE)*VLOOKUP($A120,Usinas!$C:$D,2,FALSE)</f>
        <v>56.183999999999997</v>
      </c>
      <c r="I120" s="63">
        <f ca="1">VLOOKUP($A120,INDIRECT($P$2),COLUMN()-1,FALSE)*VLOOKUP($A120,Usinas!$C:$D,2,FALSE)</f>
        <v>47.756399999999999</v>
      </c>
      <c r="J120" s="63">
        <f ca="1">VLOOKUP($A120,INDIRECT($P$2),COLUMN()-1,FALSE)*VLOOKUP($A120,Usinas!$C:$D,2,FALSE)</f>
        <v>42.137999999999998</v>
      </c>
      <c r="K120" s="63">
        <f ca="1">VLOOKUP($A120,INDIRECT($P$2),COLUMN()-1,FALSE)*VLOOKUP($A120,Usinas!$C:$D,2,FALSE)</f>
        <v>37.456000000000003</v>
      </c>
      <c r="L120" s="63">
        <f ca="1">VLOOKUP($A120,INDIRECT($P$2),COLUMN()-1,FALSE)*VLOOKUP($A120,Usinas!$C:$D,2,FALSE)</f>
        <v>37.456000000000003</v>
      </c>
      <c r="M120" s="63">
        <f ca="1">VLOOKUP($A120,INDIRECT($P$2),COLUMN()-1,FALSE)*VLOOKUP($A120,Usinas!$C:$D,2,FALSE)</f>
        <v>46.82</v>
      </c>
      <c r="N120" s="63">
        <f ca="1">VLOOKUP($A120,INDIRECT($P$2),COLUMN()-1,FALSE)*VLOOKUP($A120,Usinas!$C:$D,2,FALSE)</f>
        <v>78.657600000000002</v>
      </c>
      <c r="O120" s="63">
        <f ca="1">VLOOKUP($A120,INDIRECT($P$2),COLUMN()-1,FALSE)*VLOOKUP($A120,Usinas!$C:$D,2,FALSE)</f>
        <v>130.15960000000001</v>
      </c>
    </row>
    <row r="121" spans="1:15" hidden="1" outlineLevel="2" x14ac:dyDescent="0.25">
      <c r="A121" s="59">
        <v>134</v>
      </c>
      <c r="B121" s="60" t="s">
        <v>130</v>
      </c>
      <c r="D121" s="63">
        <f ca="1">VLOOKUP($A121,INDIRECT($P$2),COLUMN()-1,FALSE)*VLOOKUP($A121,Usinas!$C:$D,2,FALSE)</f>
        <v>229.37200000000001</v>
      </c>
      <c r="E121" s="63">
        <f ca="1">VLOOKUP($A121,INDIRECT($P$2),COLUMN()-1,FALSE)*VLOOKUP($A121,Usinas!$C:$D,2,FALSE)</f>
        <v>188.47</v>
      </c>
      <c r="F121" s="63">
        <f ca="1">VLOOKUP($A121,INDIRECT($P$2),COLUMN()-1,FALSE)*VLOOKUP($A121,Usinas!$C:$D,2,FALSE)</f>
        <v>169.22200000000001</v>
      </c>
      <c r="G121" s="63">
        <f ca="1">VLOOKUP($A121,INDIRECT($P$2),COLUMN()-1,FALSE)*VLOOKUP($A121,Usinas!$C:$D,2,FALSE)</f>
        <v>124.31</v>
      </c>
      <c r="H121" s="63">
        <f ca="1">VLOOKUP($A121,INDIRECT($P$2),COLUMN()-1,FALSE)*VLOOKUP($A121,Usinas!$C:$D,2,FALSE)</f>
        <v>89.022000000000006</v>
      </c>
      <c r="I121" s="63">
        <f ca="1">VLOOKUP($A121,INDIRECT($P$2),COLUMN()-1,FALSE)*VLOOKUP($A121,Usinas!$C:$D,2,FALSE)</f>
        <v>72.981999999999999</v>
      </c>
      <c r="J121" s="63">
        <f ca="1">VLOOKUP($A121,INDIRECT($P$2),COLUMN()-1,FALSE)*VLOOKUP($A121,Usinas!$C:$D,2,FALSE)</f>
        <v>61.754000000000005</v>
      </c>
      <c r="K121" s="63">
        <f ca="1">VLOOKUP($A121,INDIRECT($P$2),COLUMN()-1,FALSE)*VLOOKUP($A121,Usinas!$C:$D,2,FALSE)</f>
        <v>53.734000000000002</v>
      </c>
      <c r="L121" s="63">
        <f ca="1">VLOOKUP($A121,INDIRECT($P$2),COLUMN()-1,FALSE)*VLOOKUP($A121,Usinas!$C:$D,2,FALSE)</f>
        <v>51.328000000000003</v>
      </c>
      <c r="M121" s="63">
        <f ca="1">VLOOKUP($A121,INDIRECT($P$2),COLUMN()-1,FALSE)*VLOOKUP($A121,Usinas!$C:$D,2,FALSE)</f>
        <v>66.566000000000003</v>
      </c>
      <c r="N121" s="63">
        <f ca="1">VLOOKUP($A121,INDIRECT($P$2),COLUMN()-1,FALSE)*VLOOKUP($A121,Usinas!$C:$D,2,FALSE)</f>
        <v>126.71600000000001</v>
      </c>
      <c r="O121" s="63">
        <f ca="1">VLOOKUP($A121,INDIRECT($P$2),COLUMN()-1,FALSE)*VLOOKUP($A121,Usinas!$C:$D,2,FALSE)</f>
        <v>202.90600000000001</v>
      </c>
    </row>
    <row r="122" spans="1:15" hidden="1" outlineLevel="2" x14ac:dyDescent="0.25">
      <c r="A122" s="59">
        <v>263</v>
      </c>
      <c r="B122" s="60" t="s">
        <v>131</v>
      </c>
      <c r="D122" s="63">
        <f ca="1">VLOOKUP($A122,INDIRECT($P$2),COLUMN()-1,FALSE)*VLOOKUP($A122,Usinas!$C:$D,2,FALSE)</f>
        <v>123.40349999999999</v>
      </c>
      <c r="E122" s="63">
        <f ca="1">VLOOKUP($A122,INDIRECT($P$2),COLUMN()-1,FALSE)*VLOOKUP($A122,Usinas!$C:$D,2,FALSE)</f>
        <v>101.7975</v>
      </c>
      <c r="F122" s="63">
        <f ca="1">VLOOKUP($A122,INDIRECT($P$2),COLUMN()-1,FALSE)*VLOOKUP($A122,Usinas!$C:$D,2,FALSE)</f>
        <v>90.994500000000002</v>
      </c>
      <c r="G122" s="63">
        <f ca="1">VLOOKUP($A122,INDIRECT($P$2),COLUMN()-1,FALSE)*VLOOKUP($A122,Usinas!$C:$D,2,FALSE)</f>
        <v>67.310999999999993</v>
      </c>
      <c r="H122" s="63">
        <f ca="1">VLOOKUP($A122,INDIRECT($P$2),COLUMN()-1,FALSE)*VLOOKUP($A122,Usinas!$C:$D,2,FALSE)</f>
        <v>48.198</v>
      </c>
      <c r="I122" s="63">
        <f ca="1">VLOOKUP($A122,INDIRECT($P$2),COLUMN()-1,FALSE)*VLOOKUP($A122,Usinas!$C:$D,2,FALSE)</f>
        <v>39.472499999999997</v>
      </c>
      <c r="J122" s="63">
        <f ca="1">VLOOKUP($A122,INDIRECT($P$2),COLUMN()-1,FALSE)*VLOOKUP($A122,Usinas!$C:$D,2,FALSE)</f>
        <v>33.655499999999996</v>
      </c>
      <c r="K122" s="63">
        <f ca="1">VLOOKUP($A122,INDIRECT($P$2),COLUMN()-1,FALSE)*VLOOKUP($A122,Usinas!$C:$D,2,FALSE)</f>
        <v>29.084999999999997</v>
      </c>
      <c r="L122" s="63">
        <f ca="1">VLOOKUP($A122,INDIRECT($P$2),COLUMN()-1,FALSE)*VLOOKUP($A122,Usinas!$C:$D,2,FALSE)</f>
        <v>27.8385</v>
      </c>
      <c r="M122" s="63">
        <f ca="1">VLOOKUP($A122,INDIRECT($P$2),COLUMN()-1,FALSE)*VLOOKUP($A122,Usinas!$C:$D,2,FALSE)</f>
        <v>35.732999999999997</v>
      </c>
      <c r="N122" s="63">
        <f ca="1">VLOOKUP($A122,INDIRECT($P$2),COLUMN()-1,FALSE)*VLOOKUP($A122,Usinas!$C:$D,2,FALSE)</f>
        <v>68.141999999999996</v>
      </c>
      <c r="O122" s="63">
        <f ca="1">VLOOKUP($A122,INDIRECT($P$2),COLUMN()-1,FALSE)*VLOOKUP($A122,Usinas!$C:$D,2,FALSE)</f>
        <v>109.2765</v>
      </c>
    </row>
    <row r="123" spans="1:15" hidden="1" outlineLevel="2" x14ac:dyDescent="0.25">
      <c r="A123" s="59">
        <v>149</v>
      </c>
      <c r="B123" s="60" t="s">
        <v>132</v>
      </c>
      <c r="D123" s="63">
        <f ca="1">VLOOKUP($A123,INDIRECT($P$2),COLUMN()-1,FALSE)*VLOOKUP($A123,Usinas!$C:$D,2,FALSE)</f>
        <v>119.3295</v>
      </c>
      <c r="E123" s="63">
        <f ca="1">VLOOKUP($A123,INDIRECT($P$2),COLUMN()-1,FALSE)*VLOOKUP($A123,Usinas!$C:$D,2,FALSE)</f>
        <v>101.3175</v>
      </c>
      <c r="F123" s="63">
        <f ca="1">VLOOKUP($A123,INDIRECT($P$2),COLUMN()-1,FALSE)*VLOOKUP($A123,Usinas!$C:$D,2,FALSE)</f>
        <v>90.510300000000001</v>
      </c>
      <c r="G123" s="63">
        <f ca="1">VLOOKUP($A123,INDIRECT($P$2),COLUMN()-1,FALSE)*VLOOKUP($A123,Usinas!$C:$D,2,FALSE)</f>
        <v>69.346199999999996</v>
      </c>
      <c r="H123" s="63">
        <f ca="1">VLOOKUP($A123,INDIRECT($P$2),COLUMN()-1,FALSE)*VLOOKUP($A123,Usinas!$C:$D,2,FALSE)</f>
        <v>53.585699999999996</v>
      </c>
      <c r="I123" s="63">
        <f ca="1">VLOOKUP($A123,INDIRECT($P$2),COLUMN()-1,FALSE)*VLOOKUP($A123,Usinas!$C:$D,2,FALSE)</f>
        <v>46.380899999999997</v>
      </c>
      <c r="J123" s="63">
        <f ca="1">VLOOKUP($A123,INDIRECT($P$2),COLUMN()-1,FALSE)*VLOOKUP($A123,Usinas!$C:$D,2,FALSE)</f>
        <v>41.427599999999998</v>
      </c>
      <c r="K123" s="63">
        <f ca="1">VLOOKUP($A123,INDIRECT($P$2),COLUMN()-1,FALSE)*VLOOKUP($A123,Usinas!$C:$D,2,FALSE)</f>
        <v>37.374899999999997</v>
      </c>
      <c r="L123" s="63">
        <f ca="1">VLOOKUP($A123,INDIRECT($P$2),COLUMN()-1,FALSE)*VLOOKUP($A123,Usinas!$C:$D,2,FALSE)</f>
        <v>36.924599999999998</v>
      </c>
      <c r="M123" s="63">
        <f ca="1">VLOOKUP($A123,INDIRECT($P$2),COLUMN()-1,FALSE)*VLOOKUP($A123,Usinas!$C:$D,2,FALSE)</f>
        <v>43.679099999999998</v>
      </c>
      <c r="N123" s="63">
        <f ca="1">VLOOKUP($A123,INDIRECT($P$2),COLUMN()-1,FALSE)*VLOOKUP($A123,Usinas!$C:$D,2,FALSE)</f>
        <v>63.942599999999999</v>
      </c>
      <c r="O123" s="63">
        <f ca="1">VLOOKUP($A123,INDIRECT($P$2),COLUMN()-1,FALSE)*VLOOKUP($A123,Usinas!$C:$D,2,FALSE)</f>
        <v>100.8672</v>
      </c>
    </row>
    <row r="124" spans="1:15" hidden="1" outlineLevel="2" x14ac:dyDescent="0.25">
      <c r="A124" s="59">
        <v>141</v>
      </c>
      <c r="B124" s="60" t="s">
        <v>133</v>
      </c>
      <c r="D124" s="63">
        <f ca="1">VLOOKUP($A124,INDIRECT($P$2),COLUMN()-1,FALSE)*VLOOKUP($A124,Usinas!$C:$D,2,FALSE)</f>
        <v>171.49800000000002</v>
      </c>
      <c r="E124" s="63">
        <f ca="1">VLOOKUP($A124,INDIRECT($P$2),COLUMN()-1,FALSE)*VLOOKUP($A124,Usinas!$C:$D,2,FALSE)</f>
        <v>141.61320000000001</v>
      </c>
      <c r="F124" s="63">
        <f ca="1">VLOOKUP($A124,INDIRECT($P$2),COLUMN()-1,FALSE)*VLOOKUP($A124,Usinas!$C:$D,2,FALSE)</f>
        <v>124.80300000000001</v>
      </c>
      <c r="G124" s="63">
        <f ca="1">VLOOKUP($A124,INDIRECT($P$2),COLUMN()-1,FALSE)*VLOOKUP($A124,Usinas!$C:$D,2,FALSE)</f>
        <v>96.446399999999997</v>
      </c>
      <c r="H124" s="63">
        <f ca="1">VLOOKUP($A124,INDIRECT($P$2),COLUMN()-1,FALSE)*VLOOKUP($A124,Usinas!$C:$D,2,FALSE)</f>
        <v>72.165000000000006</v>
      </c>
      <c r="I124" s="63">
        <f ca="1">VLOOKUP($A124,INDIRECT($P$2),COLUMN()-1,FALSE)*VLOOKUP($A124,Usinas!$C:$D,2,FALSE)</f>
        <v>61.297800000000002</v>
      </c>
      <c r="J124" s="63">
        <f ca="1">VLOOKUP($A124,INDIRECT($P$2),COLUMN()-1,FALSE)*VLOOKUP($A124,Usinas!$C:$D,2,FALSE)</f>
        <v>54.166200000000003</v>
      </c>
      <c r="K124" s="63">
        <f ca="1">VLOOKUP($A124,INDIRECT($P$2),COLUMN()-1,FALSE)*VLOOKUP($A124,Usinas!$C:$D,2,FALSE)</f>
        <v>48.393000000000001</v>
      </c>
      <c r="L124" s="63">
        <f ca="1">VLOOKUP($A124,INDIRECT($P$2),COLUMN()-1,FALSE)*VLOOKUP($A124,Usinas!$C:$D,2,FALSE)</f>
        <v>46.864800000000002</v>
      </c>
      <c r="M124" s="63">
        <f ca="1">VLOOKUP($A124,INDIRECT($P$2),COLUMN()-1,FALSE)*VLOOKUP($A124,Usinas!$C:$D,2,FALSE)</f>
        <v>56.883000000000003</v>
      </c>
      <c r="N124" s="63">
        <f ca="1">VLOOKUP($A124,INDIRECT($P$2),COLUMN()-1,FALSE)*VLOOKUP($A124,Usinas!$C:$D,2,FALSE)</f>
        <v>92.710800000000006</v>
      </c>
      <c r="O124" s="63">
        <f ca="1">VLOOKUP($A124,INDIRECT($P$2),COLUMN()-1,FALSE)*VLOOKUP($A124,Usinas!$C:$D,2,FALSE)</f>
        <v>150.273</v>
      </c>
    </row>
    <row r="125" spans="1:15" hidden="1" outlineLevel="2" x14ac:dyDescent="0.25">
      <c r="A125" s="59">
        <v>148</v>
      </c>
      <c r="B125" s="60" t="s">
        <v>134</v>
      </c>
      <c r="D125" s="63">
        <f ca="1">VLOOKUP($A125,INDIRECT($P$2),COLUMN()-1,FALSE)*VLOOKUP($A125,Usinas!$C:$D,2,FALSE)</f>
        <v>392.65300000000002</v>
      </c>
      <c r="E125" s="63">
        <f ca="1">VLOOKUP($A125,INDIRECT($P$2),COLUMN()-1,FALSE)*VLOOKUP($A125,Usinas!$C:$D,2,FALSE)</f>
        <v>310.28540000000004</v>
      </c>
      <c r="F125" s="63">
        <f ca="1">VLOOKUP($A125,INDIRECT($P$2),COLUMN()-1,FALSE)*VLOOKUP($A125,Usinas!$C:$D,2,FALSE)</f>
        <v>271.91540000000003</v>
      </c>
      <c r="G125" s="63">
        <f ca="1">VLOOKUP($A125,INDIRECT($P$2),COLUMN()-1,FALSE)*VLOOKUP($A125,Usinas!$C:$D,2,FALSE)</f>
        <v>208.22120000000001</v>
      </c>
      <c r="H125" s="63">
        <f ca="1">VLOOKUP($A125,INDIRECT($P$2),COLUMN()-1,FALSE)*VLOOKUP($A125,Usinas!$C:$D,2,FALSE)</f>
        <v>151.43360000000001</v>
      </c>
      <c r="I125" s="63">
        <f ca="1">VLOOKUP($A125,INDIRECT($P$2),COLUMN()-1,FALSE)*VLOOKUP($A125,Usinas!$C:$D,2,FALSE)</f>
        <v>126.87680000000002</v>
      </c>
      <c r="J125" s="63">
        <f ca="1">VLOOKUP($A125,INDIRECT($P$2),COLUMN()-1,FALSE)*VLOOKUP($A125,Usinas!$C:$D,2,FALSE)</f>
        <v>111.78460000000001</v>
      </c>
      <c r="K125" s="63">
        <f ca="1">VLOOKUP($A125,INDIRECT($P$2),COLUMN()-1,FALSE)*VLOOKUP($A125,Usinas!$C:$D,2,FALSE)</f>
        <v>99.506200000000007</v>
      </c>
      <c r="L125" s="63">
        <f ca="1">VLOOKUP($A125,INDIRECT($P$2),COLUMN()-1,FALSE)*VLOOKUP($A125,Usinas!$C:$D,2,FALSE)</f>
        <v>95.41340000000001</v>
      </c>
      <c r="M125" s="63">
        <f ca="1">VLOOKUP($A125,INDIRECT($P$2),COLUMN()-1,FALSE)*VLOOKUP($A125,Usinas!$C:$D,2,FALSE)</f>
        <v>119.71440000000001</v>
      </c>
      <c r="N125" s="63">
        <f ca="1">VLOOKUP($A125,INDIRECT($P$2),COLUMN()-1,FALSE)*VLOOKUP($A125,Usinas!$C:$D,2,FALSE)</f>
        <v>205.15160000000003</v>
      </c>
      <c r="O125" s="63">
        <f ca="1">VLOOKUP($A125,INDIRECT($P$2),COLUMN()-1,FALSE)*VLOOKUP($A125,Usinas!$C:$D,2,FALSE)</f>
        <v>346.86480000000006</v>
      </c>
    </row>
    <row r="126" spans="1:15" hidden="1" outlineLevel="2" x14ac:dyDescent="0.25">
      <c r="A126" s="59">
        <v>144</v>
      </c>
      <c r="B126" s="60" t="s">
        <v>135</v>
      </c>
      <c r="D126" s="63">
        <f ca="1">VLOOKUP($A126,INDIRECT($P$2),COLUMN()-1,FALSE)*VLOOKUP($A126,Usinas!$C:$D,2,FALSE)</f>
        <v>355.43430000000001</v>
      </c>
      <c r="E126" s="63">
        <f ca="1">VLOOKUP($A126,INDIRECT($P$2),COLUMN()-1,FALSE)*VLOOKUP($A126,Usinas!$C:$D,2,FALSE)</f>
        <v>280.64789999999999</v>
      </c>
      <c r="F126" s="63">
        <f ca="1">VLOOKUP($A126,INDIRECT($P$2),COLUMN()-1,FALSE)*VLOOKUP($A126,Usinas!$C:$D,2,FALSE)</f>
        <v>245.4426</v>
      </c>
      <c r="G126" s="63">
        <f ca="1">VLOOKUP($A126,INDIRECT($P$2),COLUMN()-1,FALSE)*VLOOKUP($A126,Usinas!$C:$D,2,FALSE)</f>
        <v>187.9605</v>
      </c>
      <c r="H126" s="63">
        <f ca="1">VLOOKUP($A126,INDIRECT($P$2),COLUMN()-1,FALSE)*VLOOKUP($A126,Usinas!$C:$D,2,FALSE)</f>
        <v>136.64429999999999</v>
      </c>
      <c r="I126" s="63">
        <f ca="1">VLOOKUP($A126,INDIRECT($P$2),COLUMN()-1,FALSE)*VLOOKUP($A126,Usinas!$C:$D,2,FALSE)</f>
        <v>113.9697</v>
      </c>
      <c r="J126" s="63">
        <f ca="1">VLOOKUP($A126,INDIRECT($P$2),COLUMN()-1,FALSE)*VLOOKUP($A126,Usinas!$C:$D,2,FALSE)</f>
        <v>100.44449999999999</v>
      </c>
      <c r="K126" s="63">
        <f ca="1">VLOOKUP($A126,INDIRECT($P$2),COLUMN()-1,FALSE)*VLOOKUP($A126,Usinas!$C:$D,2,FALSE)</f>
        <v>89.107199999999992</v>
      </c>
      <c r="L126" s="63">
        <f ca="1">VLOOKUP($A126,INDIRECT($P$2),COLUMN()-1,FALSE)*VLOOKUP($A126,Usinas!$C:$D,2,FALSE)</f>
        <v>85.129199999999997</v>
      </c>
      <c r="M126" s="63">
        <f ca="1">VLOOKUP($A126,INDIRECT($P$2),COLUMN()-1,FALSE)*VLOOKUP($A126,Usinas!$C:$D,2,FALSE)</f>
        <v>107.40599999999999</v>
      </c>
      <c r="N126" s="63">
        <f ca="1">VLOOKUP($A126,INDIRECT($P$2),COLUMN()-1,FALSE)*VLOOKUP($A126,Usinas!$C:$D,2,FALSE)</f>
        <v>185.5737</v>
      </c>
      <c r="O126" s="63">
        <f ca="1">VLOOKUP($A126,INDIRECT($P$2),COLUMN()-1,FALSE)*VLOOKUP($A126,Usinas!$C:$D,2,FALSE)</f>
        <v>314.46089999999998</v>
      </c>
    </row>
    <row r="127" spans="1:15" hidden="1" outlineLevel="1" collapsed="1" x14ac:dyDescent="0.25">
      <c r="A127" s="18"/>
      <c r="B127" s="19" t="s">
        <v>56</v>
      </c>
      <c r="D127" s="64">
        <f t="shared" ref="D127:I127" ca="1" si="16">SUM(D119:D126)</f>
        <v>1691.4275000000002</v>
      </c>
      <c r="E127" s="47">
        <f t="shared" ca="1" si="16"/>
        <v>1354.9974999999999</v>
      </c>
      <c r="F127" s="47">
        <f t="shared" ca="1" si="16"/>
        <v>1199.5014000000001</v>
      </c>
      <c r="G127" s="47">
        <f t="shared" ca="1" si="16"/>
        <v>901.98910000000001</v>
      </c>
      <c r="H127" s="47">
        <f t="shared" ca="1" si="16"/>
        <v>662.5956000000001</v>
      </c>
      <c r="I127" s="65">
        <f t="shared" ca="1" si="16"/>
        <v>556.04629999999997</v>
      </c>
      <c r="J127" s="64">
        <f t="shared" ref="J127:O127" ca="1" si="17">SUM(J119:J126)</f>
        <v>486.64100000000002</v>
      </c>
      <c r="K127" s="47">
        <f t="shared" ca="1" si="17"/>
        <v>430.89389999999997</v>
      </c>
      <c r="L127" s="47">
        <f t="shared" ca="1" si="17"/>
        <v>417.19209999999998</v>
      </c>
      <c r="M127" s="47">
        <f t="shared" ca="1" si="17"/>
        <v>523.10509999999999</v>
      </c>
      <c r="N127" s="47">
        <f t="shared" ca="1" si="17"/>
        <v>898.40250000000003</v>
      </c>
      <c r="O127" s="65">
        <f t="shared" ca="1" si="17"/>
        <v>1482.6462000000001</v>
      </c>
    </row>
    <row r="128" spans="1:15" hidden="1" outlineLevel="1" x14ac:dyDescent="0.25">
      <c r="A128" s="20"/>
      <c r="B128" s="21" t="s">
        <v>0</v>
      </c>
      <c r="D128" s="66"/>
      <c r="E128" s="67"/>
      <c r="F128" s="67"/>
      <c r="G128" s="67"/>
      <c r="H128" s="67"/>
      <c r="I128" s="68"/>
      <c r="J128" s="66"/>
      <c r="K128" s="67"/>
      <c r="L128" s="67"/>
      <c r="M128" s="67"/>
      <c r="N128" s="67"/>
      <c r="O128" s="68"/>
    </row>
    <row r="129" spans="1:15" hidden="1" outlineLevel="1" x14ac:dyDescent="0.25">
      <c r="A129" s="1"/>
      <c r="B129" s="124"/>
      <c r="D129" s="48"/>
      <c r="E129" s="49"/>
      <c r="F129" s="49"/>
      <c r="G129" s="49"/>
      <c r="H129" s="49"/>
      <c r="I129" s="49"/>
      <c r="J129" s="48"/>
      <c r="K129" s="49"/>
      <c r="L129" s="49"/>
      <c r="M129" s="49"/>
      <c r="N129" s="49"/>
      <c r="O129" s="49"/>
    </row>
    <row r="130" spans="1:15" hidden="1" outlineLevel="1" x14ac:dyDescent="0.25">
      <c r="A130" s="38"/>
      <c r="B130" s="39"/>
      <c r="D130" s="542" t="s">
        <v>136</v>
      </c>
      <c r="E130" s="543" t="s">
        <v>58</v>
      </c>
      <c r="F130" s="543" t="s">
        <v>137</v>
      </c>
      <c r="G130" s="543"/>
      <c r="H130" s="543"/>
      <c r="I130" s="544"/>
      <c r="J130" s="542" t="s">
        <v>136</v>
      </c>
      <c r="K130" s="543" t="s">
        <v>58</v>
      </c>
      <c r="L130" s="543" t="s">
        <v>137</v>
      </c>
      <c r="M130" s="543"/>
      <c r="N130" s="543"/>
      <c r="O130" s="544"/>
    </row>
    <row r="131" spans="1:15" hidden="1" outlineLevel="2" x14ac:dyDescent="0.25">
      <c r="A131" s="30">
        <v>278</v>
      </c>
      <c r="B131" s="31" t="s">
        <v>138</v>
      </c>
      <c r="D131" s="63">
        <f ca="1">VLOOKUP($A131,INDIRECT($P$2),COLUMN()-1,FALSE)*VLOOKUP($A131,Usinas!$C:$D,2,FALSE)</f>
        <v>151.38400000000001</v>
      </c>
      <c r="E131" s="63">
        <f ca="1">VLOOKUP($A131,INDIRECT($P$2),COLUMN()-1,FALSE)*VLOOKUP($A131,Usinas!$C:$D,2,FALSE)</f>
        <v>175.26</v>
      </c>
      <c r="F131" s="63">
        <f ca="1">VLOOKUP($A131,INDIRECT($P$2),COLUMN()-1,FALSE)*VLOOKUP($A131,Usinas!$C:$D,2,FALSE)</f>
        <v>163.06800000000001</v>
      </c>
      <c r="G131" s="63">
        <f ca="1">VLOOKUP($A131,INDIRECT($P$2),COLUMN()-1,FALSE)*VLOOKUP($A131,Usinas!$C:$D,2,FALSE)</f>
        <v>107.188</v>
      </c>
      <c r="H131" s="63">
        <f ca="1">VLOOKUP($A131,INDIRECT($P$2),COLUMN()-1,FALSE)*VLOOKUP($A131,Usinas!$C:$D,2,FALSE)</f>
        <v>60.96</v>
      </c>
      <c r="I131" s="63">
        <f ca="1">VLOOKUP($A131,INDIRECT($P$2),COLUMN()-1,FALSE)*VLOOKUP($A131,Usinas!$C:$D,2,FALSE)</f>
        <v>45.212000000000003</v>
      </c>
      <c r="J131" s="63">
        <f ca="1">VLOOKUP($A131,INDIRECT($P$2),COLUMN()-1,FALSE)*VLOOKUP($A131,Usinas!$C:$D,2,FALSE)</f>
        <v>38.608000000000004</v>
      </c>
      <c r="K131" s="63">
        <f ca="1">VLOOKUP($A131,INDIRECT($P$2),COLUMN()-1,FALSE)*VLOOKUP($A131,Usinas!$C:$D,2,FALSE)</f>
        <v>34.036000000000001</v>
      </c>
      <c r="L131" s="63">
        <f ca="1">VLOOKUP($A131,INDIRECT($P$2),COLUMN()-1,FALSE)*VLOOKUP($A131,Usinas!$C:$D,2,FALSE)</f>
        <v>34.543999999999997</v>
      </c>
      <c r="M131" s="63">
        <f ca="1">VLOOKUP($A131,INDIRECT($P$2),COLUMN()-1,FALSE)*VLOOKUP($A131,Usinas!$C:$D,2,FALSE)</f>
        <v>46.736000000000004</v>
      </c>
      <c r="N131" s="63">
        <f ca="1">VLOOKUP($A131,INDIRECT($P$2),COLUMN()-1,FALSE)*VLOOKUP($A131,Usinas!$C:$D,2,FALSE)</f>
        <v>65.531999999999996</v>
      </c>
      <c r="O131" s="63">
        <f ca="1">VLOOKUP($A131,INDIRECT($P$2),COLUMN()-1,FALSE)*VLOOKUP($A131,Usinas!$C:$D,2,FALSE)</f>
        <v>104.648</v>
      </c>
    </row>
    <row r="132" spans="1:15" hidden="1" outlineLevel="2" x14ac:dyDescent="0.25">
      <c r="A132" s="30">
        <v>281</v>
      </c>
      <c r="B132" s="31" t="s">
        <v>139</v>
      </c>
      <c r="D132" s="63">
        <f ca="1">VLOOKUP($A132,INDIRECT($P$2),COLUMN()-1,FALSE)*VLOOKUP($A132,Usinas!$C:$D,2,FALSE)</f>
        <v>190.11159999999998</v>
      </c>
      <c r="E132" s="63">
        <f ca="1">VLOOKUP($A132,INDIRECT($P$2),COLUMN()-1,FALSE)*VLOOKUP($A132,Usinas!$C:$D,2,FALSE)</f>
        <v>201.16459999999998</v>
      </c>
      <c r="F132" s="63">
        <f ca="1">VLOOKUP($A132,INDIRECT($P$2),COLUMN()-1,FALSE)*VLOOKUP($A132,Usinas!$C:$D,2,FALSE)</f>
        <v>203.37519999999998</v>
      </c>
      <c r="G132" s="63">
        <f ca="1">VLOOKUP($A132,INDIRECT($P$2),COLUMN()-1,FALSE)*VLOOKUP($A132,Usinas!$C:$D,2,FALSE)</f>
        <v>187.90099999999998</v>
      </c>
      <c r="H132" s="63">
        <f ca="1">VLOOKUP($A132,INDIRECT($P$2),COLUMN()-1,FALSE)*VLOOKUP($A132,Usinas!$C:$D,2,FALSE)</f>
        <v>170.21619999999999</v>
      </c>
      <c r="I132" s="63">
        <f ca="1">VLOOKUP($A132,INDIRECT($P$2),COLUMN()-1,FALSE)*VLOOKUP($A132,Usinas!$C:$D,2,FALSE)</f>
        <v>156.95259999999999</v>
      </c>
      <c r="J132" s="63">
        <f ca="1">VLOOKUP($A132,INDIRECT($P$2),COLUMN()-1,FALSE)*VLOOKUP($A132,Usinas!$C:$D,2,FALSE)</f>
        <v>148.11019999999999</v>
      </c>
      <c r="K132" s="63">
        <f ca="1">VLOOKUP($A132,INDIRECT($P$2),COLUMN()-1,FALSE)*VLOOKUP($A132,Usinas!$C:$D,2,FALSE)</f>
        <v>141.47839999999999</v>
      </c>
      <c r="L132" s="63">
        <f ca="1">VLOOKUP($A132,INDIRECT($P$2),COLUMN()-1,FALSE)*VLOOKUP($A132,Usinas!$C:$D,2,FALSE)</f>
        <v>139.26779999999999</v>
      </c>
      <c r="M132" s="63">
        <f ca="1">VLOOKUP($A132,INDIRECT($P$2),COLUMN()-1,FALSE)*VLOOKUP($A132,Usinas!$C:$D,2,FALSE)</f>
        <v>148.11019999999999</v>
      </c>
      <c r="N132" s="63">
        <f ca="1">VLOOKUP($A132,INDIRECT($P$2),COLUMN()-1,FALSE)*VLOOKUP($A132,Usinas!$C:$D,2,FALSE)</f>
        <v>159.16319999999999</v>
      </c>
      <c r="O132" s="63">
        <f ca="1">VLOOKUP($A132,INDIRECT($P$2),COLUMN()-1,FALSE)*VLOOKUP($A132,Usinas!$C:$D,2,FALSE)</f>
        <v>174.63739999999999</v>
      </c>
    </row>
    <row r="133" spans="1:15" hidden="1" outlineLevel="2" x14ac:dyDescent="0.25">
      <c r="A133" s="30">
        <v>295</v>
      </c>
      <c r="B133" s="31" t="s">
        <v>140</v>
      </c>
      <c r="D133" s="63">
        <f ca="1">VLOOKUP($A133,INDIRECT($P$2),COLUMN()-1,FALSE)*VLOOKUP($A133,Usinas!$C:$D,2,FALSE)</f>
        <v>89.251199999999997</v>
      </c>
      <c r="E133" s="63">
        <f ca="1">VLOOKUP($A133,INDIRECT($P$2),COLUMN()-1,FALSE)*VLOOKUP($A133,Usinas!$C:$D,2,FALSE)</f>
        <v>93.899699999999996</v>
      </c>
      <c r="F133" s="63">
        <f ca="1">VLOOKUP($A133,INDIRECT($P$2),COLUMN()-1,FALSE)*VLOOKUP($A133,Usinas!$C:$D,2,FALSE)</f>
        <v>100.4076</v>
      </c>
      <c r="G133" s="63">
        <f ca="1">VLOOKUP($A133,INDIRECT($P$2),COLUMN()-1,FALSE)*VLOOKUP($A133,Usinas!$C:$D,2,FALSE)</f>
        <v>88.3215</v>
      </c>
      <c r="H133" s="63">
        <f ca="1">VLOOKUP($A133,INDIRECT($P$2),COLUMN()-1,FALSE)*VLOOKUP($A133,Usinas!$C:$D,2,FALSE)</f>
        <v>78.094799999999992</v>
      </c>
      <c r="I133" s="63">
        <f ca="1">VLOOKUP($A133,INDIRECT($P$2),COLUMN()-1,FALSE)*VLOOKUP($A133,Usinas!$C:$D,2,FALSE)</f>
        <v>72.516599999999997</v>
      </c>
      <c r="J133" s="63">
        <f ca="1">VLOOKUP($A133,INDIRECT($P$2),COLUMN()-1,FALSE)*VLOOKUP($A133,Usinas!$C:$D,2,FALSE)</f>
        <v>69.727499999999992</v>
      </c>
      <c r="K133" s="63">
        <f ca="1">VLOOKUP($A133,INDIRECT($P$2),COLUMN()-1,FALSE)*VLOOKUP($A133,Usinas!$C:$D,2,FALSE)</f>
        <v>66.008700000000005</v>
      </c>
      <c r="L133" s="63">
        <f ca="1">VLOOKUP($A133,INDIRECT($P$2),COLUMN()-1,FALSE)*VLOOKUP($A133,Usinas!$C:$D,2,FALSE)</f>
        <v>65.078999999999994</v>
      </c>
      <c r="M133" s="63">
        <f ca="1">VLOOKUP($A133,INDIRECT($P$2),COLUMN()-1,FALSE)*VLOOKUP($A133,Usinas!$C:$D,2,FALSE)</f>
        <v>68.797799999999995</v>
      </c>
      <c r="N133" s="63">
        <f ca="1">VLOOKUP($A133,INDIRECT($P$2),COLUMN()-1,FALSE)*VLOOKUP($A133,Usinas!$C:$D,2,FALSE)</f>
        <v>72.516599999999997</v>
      </c>
      <c r="O133" s="63">
        <f ca="1">VLOOKUP($A133,INDIRECT($P$2),COLUMN()-1,FALSE)*VLOOKUP($A133,Usinas!$C:$D,2,FALSE)</f>
        <v>79.9542</v>
      </c>
    </row>
    <row r="134" spans="1:15" hidden="1" outlineLevel="2" x14ac:dyDescent="0.25">
      <c r="A134" s="30">
        <v>259</v>
      </c>
      <c r="B134" s="31" t="s">
        <v>141</v>
      </c>
      <c r="D134" s="63">
        <f ca="1">VLOOKUP($A134,INDIRECT($P$2),COLUMN()-1,FALSE)*VLOOKUP($A134,Usinas!$C:$D,2,FALSE)</f>
        <v>76.081499999999991</v>
      </c>
      <c r="E134" s="63">
        <f ca="1">VLOOKUP($A134,INDIRECT($P$2),COLUMN()-1,FALSE)*VLOOKUP($A134,Usinas!$C:$D,2,FALSE)</f>
        <v>86.840499999999992</v>
      </c>
      <c r="F134" s="63">
        <f ca="1">VLOOKUP($A134,INDIRECT($P$2),COLUMN()-1,FALSE)*VLOOKUP($A134,Usinas!$C:$D,2,FALSE)</f>
        <v>85.3035</v>
      </c>
      <c r="G134" s="63">
        <f ca="1">VLOOKUP($A134,INDIRECT($P$2),COLUMN()-1,FALSE)*VLOOKUP($A134,Usinas!$C:$D,2,FALSE)</f>
        <v>68.396500000000003</v>
      </c>
      <c r="H134" s="63">
        <f ca="1">VLOOKUP($A134,INDIRECT($P$2),COLUMN()-1,FALSE)*VLOOKUP($A134,Usinas!$C:$D,2,FALSE)</f>
        <v>50.720999999999997</v>
      </c>
      <c r="I134" s="63">
        <f ca="1">VLOOKUP($A134,INDIRECT($P$2),COLUMN()-1,FALSE)*VLOOKUP($A134,Usinas!$C:$D,2,FALSE)</f>
        <v>43.804499999999997</v>
      </c>
      <c r="J134" s="63">
        <f ca="1">VLOOKUP($A134,INDIRECT($P$2),COLUMN()-1,FALSE)*VLOOKUP($A134,Usinas!$C:$D,2,FALSE)</f>
        <v>39.1935</v>
      </c>
      <c r="K134" s="63">
        <f ca="1">VLOOKUP($A134,INDIRECT($P$2),COLUMN()-1,FALSE)*VLOOKUP($A134,Usinas!$C:$D,2,FALSE)</f>
        <v>36.119499999999995</v>
      </c>
      <c r="L134" s="63">
        <f ca="1">VLOOKUP($A134,INDIRECT($P$2),COLUMN()-1,FALSE)*VLOOKUP($A134,Usinas!$C:$D,2,FALSE)</f>
        <v>36.119499999999995</v>
      </c>
      <c r="M134" s="63">
        <f ca="1">VLOOKUP($A134,INDIRECT($P$2),COLUMN()-1,FALSE)*VLOOKUP($A134,Usinas!$C:$D,2,FALSE)</f>
        <v>39.961999999999996</v>
      </c>
      <c r="N134" s="63">
        <f ca="1">VLOOKUP($A134,INDIRECT($P$2),COLUMN()-1,FALSE)*VLOOKUP($A134,Usinas!$C:$D,2,FALSE)</f>
        <v>46.878499999999995</v>
      </c>
      <c r="O134" s="63">
        <f ca="1">VLOOKUP($A134,INDIRECT($P$2),COLUMN()-1,FALSE)*VLOOKUP($A134,Usinas!$C:$D,2,FALSE)</f>
        <v>61.48</v>
      </c>
    </row>
    <row r="135" spans="1:15" hidden="1" outlineLevel="2" x14ac:dyDescent="0.25">
      <c r="A135" s="30">
        <v>252</v>
      </c>
      <c r="B135" s="31" t="s">
        <v>142</v>
      </c>
      <c r="D135" s="63">
        <f ca="1">VLOOKUP($A135,INDIRECT($P$2),COLUMN()-1,FALSE)*VLOOKUP($A135,Usinas!$C:$D,2,FALSE)</f>
        <v>121.1661</v>
      </c>
      <c r="E135" s="63">
        <f ca="1">VLOOKUP($A135,INDIRECT($P$2),COLUMN()-1,FALSE)*VLOOKUP($A135,Usinas!$C:$D,2,FALSE)</f>
        <v>138.30070000000001</v>
      </c>
      <c r="F135" s="63">
        <f ca="1">VLOOKUP($A135,INDIRECT($P$2),COLUMN()-1,FALSE)*VLOOKUP($A135,Usinas!$C:$D,2,FALSE)</f>
        <v>135.85290000000001</v>
      </c>
      <c r="G135" s="63">
        <f ca="1">VLOOKUP($A135,INDIRECT($P$2),COLUMN()-1,FALSE)*VLOOKUP($A135,Usinas!$C:$D,2,FALSE)</f>
        <v>108.9271</v>
      </c>
      <c r="H135" s="63">
        <f ca="1">VLOOKUP($A135,INDIRECT($P$2),COLUMN()-1,FALSE)*VLOOKUP($A135,Usinas!$C:$D,2,FALSE)</f>
        <v>80.7774</v>
      </c>
      <c r="I135" s="63">
        <f ca="1">VLOOKUP($A135,INDIRECT($P$2),COLUMN()-1,FALSE)*VLOOKUP($A135,Usinas!$C:$D,2,FALSE)</f>
        <v>69.762299999999996</v>
      </c>
      <c r="J135" s="63">
        <f ca="1">VLOOKUP($A135,INDIRECT($P$2),COLUMN()-1,FALSE)*VLOOKUP($A135,Usinas!$C:$D,2,FALSE)</f>
        <v>62.418900000000001</v>
      </c>
      <c r="K135" s="63">
        <f ca="1">VLOOKUP($A135,INDIRECT($P$2),COLUMN()-1,FALSE)*VLOOKUP($A135,Usinas!$C:$D,2,FALSE)</f>
        <v>57.523299999999999</v>
      </c>
      <c r="L135" s="63">
        <f ca="1">VLOOKUP($A135,INDIRECT($P$2),COLUMN()-1,FALSE)*VLOOKUP($A135,Usinas!$C:$D,2,FALSE)</f>
        <v>57.523299999999999</v>
      </c>
      <c r="M135" s="63">
        <f ca="1">VLOOKUP($A135,INDIRECT($P$2),COLUMN()-1,FALSE)*VLOOKUP($A135,Usinas!$C:$D,2,FALSE)</f>
        <v>63.642800000000001</v>
      </c>
      <c r="N135" s="63">
        <f ca="1">VLOOKUP($A135,INDIRECT($P$2),COLUMN()-1,FALSE)*VLOOKUP($A135,Usinas!$C:$D,2,FALSE)</f>
        <v>74.657899999999998</v>
      </c>
      <c r="O135" s="63">
        <f ca="1">VLOOKUP($A135,INDIRECT($P$2),COLUMN()-1,FALSE)*VLOOKUP($A135,Usinas!$C:$D,2,FALSE)</f>
        <v>97.912000000000006</v>
      </c>
    </row>
    <row r="136" spans="1:15" hidden="1" outlineLevel="1" collapsed="1" x14ac:dyDescent="0.25">
      <c r="A136" s="40"/>
      <c r="B136" s="41" t="s">
        <v>56</v>
      </c>
      <c r="D136" s="78">
        <f t="shared" ref="D136:I136" ca="1" si="18">SUM(D131:D135)</f>
        <v>627.99439999999993</v>
      </c>
      <c r="E136" s="47">
        <f t="shared" ca="1" si="18"/>
        <v>695.46549999999991</v>
      </c>
      <c r="F136" s="47">
        <f t="shared" ca="1" si="18"/>
        <v>688.00720000000001</v>
      </c>
      <c r="G136" s="47">
        <f t="shared" ca="1" si="18"/>
        <v>560.73410000000001</v>
      </c>
      <c r="H136" s="47">
        <f t="shared" ca="1" si="18"/>
        <v>440.76939999999996</v>
      </c>
      <c r="I136" s="79">
        <f t="shared" ca="1" si="18"/>
        <v>388.24799999999999</v>
      </c>
      <c r="J136" s="78">
        <f t="shared" ref="J136:O136" ca="1" si="19">SUM(J131:J135)</f>
        <v>358.05809999999997</v>
      </c>
      <c r="K136" s="47">
        <f t="shared" ca="1" si="19"/>
        <v>335.16590000000002</v>
      </c>
      <c r="L136" s="47">
        <f t="shared" ca="1" si="19"/>
        <v>332.53360000000004</v>
      </c>
      <c r="M136" s="47">
        <f t="shared" ca="1" si="19"/>
        <v>367.24880000000002</v>
      </c>
      <c r="N136" s="47">
        <f t="shared" ca="1" si="19"/>
        <v>418.74819999999994</v>
      </c>
      <c r="O136" s="79">
        <f t="shared" ca="1" si="19"/>
        <v>518.63160000000005</v>
      </c>
    </row>
    <row r="137" spans="1:15" hidden="1" outlineLevel="1" x14ac:dyDescent="0.25">
      <c r="A137" s="42"/>
      <c r="B137" s="43" t="s">
        <v>0</v>
      </c>
      <c r="D137" s="75"/>
      <c r="E137" s="76"/>
      <c r="F137" s="76"/>
      <c r="G137" s="76"/>
      <c r="H137" s="76"/>
      <c r="I137" s="77"/>
      <c r="J137" s="75"/>
      <c r="K137" s="76"/>
      <c r="L137" s="76"/>
      <c r="M137" s="76"/>
      <c r="N137" s="76"/>
      <c r="O137" s="77"/>
    </row>
    <row r="138" spans="1:15" hidden="1" outlineLevel="1" x14ac:dyDescent="0.25">
      <c r="A138" s="1"/>
      <c r="B138" s="124"/>
      <c r="D138" s="48"/>
      <c r="E138" s="49"/>
      <c r="F138" s="49"/>
      <c r="G138" s="49"/>
      <c r="H138" s="49"/>
      <c r="I138" s="49"/>
      <c r="J138" s="48"/>
      <c r="K138" s="49"/>
      <c r="L138" s="49"/>
      <c r="M138" s="49"/>
      <c r="N138" s="49"/>
      <c r="O138" s="49"/>
    </row>
    <row r="139" spans="1:15" hidden="1" outlineLevel="1" x14ac:dyDescent="0.25">
      <c r="A139" s="38"/>
      <c r="B139" s="39"/>
      <c r="D139" s="542" t="s">
        <v>143</v>
      </c>
      <c r="E139" s="543" t="s">
        <v>58</v>
      </c>
      <c r="F139" s="543" t="s">
        <v>144</v>
      </c>
      <c r="G139" s="543"/>
      <c r="H139" s="543"/>
      <c r="I139" s="544"/>
      <c r="J139" s="542" t="s">
        <v>143</v>
      </c>
      <c r="K139" s="543" t="s">
        <v>58</v>
      </c>
      <c r="L139" s="543" t="s">
        <v>144</v>
      </c>
      <c r="M139" s="543"/>
      <c r="N139" s="543"/>
      <c r="O139" s="544"/>
    </row>
    <row r="140" spans="1:15" hidden="1" outlineLevel="2" x14ac:dyDescent="0.25">
      <c r="A140" s="30">
        <v>255</v>
      </c>
      <c r="B140" s="31" t="s">
        <v>145</v>
      </c>
      <c r="D140" s="63">
        <f ca="1">VLOOKUP($A140,INDIRECT($P$2),COLUMN()-1,FALSE)*VLOOKUP($A140,Usinas!$C:$D,2,FALSE)</f>
        <v>479.589</v>
      </c>
      <c r="E140" s="63">
        <f ca="1">VLOOKUP($A140,INDIRECT($P$2),COLUMN()-1,FALSE)*VLOOKUP($A140,Usinas!$C:$D,2,FALSE)</f>
        <v>334.25900000000001</v>
      </c>
      <c r="F140" s="63">
        <f ca="1">VLOOKUP($A140,INDIRECT($P$2),COLUMN()-1,FALSE)*VLOOKUP($A140,Usinas!$C:$D,2,FALSE)</f>
        <v>295.01990000000001</v>
      </c>
      <c r="G140" s="63">
        <f ca="1">VLOOKUP($A140,INDIRECT($P$2),COLUMN()-1,FALSE)*VLOOKUP($A140,Usinas!$C:$D,2,FALSE)</f>
        <v>183.11580000000001</v>
      </c>
      <c r="H140" s="63">
        <f ca="1">VLOOKUP($A140,INDIRECT($P$2),COLUMN()-1,FALSE)*VLOOKUP($A140,Usinas!$C:$D,2,FALSE)</f>
        <v>95.9178</v>
      </c>
      <c r="I140" s="63">
        <f ca="1">VLOOKUP($A140,INDIRECT($P$2),COLUMN()-1,FALSE)*VLOOKUP($A140,Usinas!$C:$D,2,FALSE)</f>
        <v>72.665000000000006</v>
      </c>
      <c r="J140" s="63">
        <f ca="1">VLOOKUP($A140,INDIRECT($P$2),COLUMN()-1,FALSE)*VLOOKUP($A140,Usinas!$C:$D,2,FALSE)</f>
        <v>59.585300000000004</v>
      </c>
      <c r="K140" s="63">
        <f ca="1">VLOOKUP($A140,INDIRECT($P$2),COLUMN()-1,FALSE)*VLOOKUP($A140,Usinas!$C:$D,2,FALSE)</f>
        <v>49.412199999999999</v>
      </c>
      <c r="L140" s="63">
        <f ca="1">VLOOKUP($A140,INDIRECT($P$2),COLUMN()-1,FALSE)*VLOOKUP($A140,Usinas!$C:$D,2,FALSE)</f>
        <v>47.9589</v>
      </c>
      <c r="M140" s="63">
        <f ca="1">VLOOKUP($A140,INDIRECT($P$2),COLUMN()-1,FALSE)*VLOOKUP($A140,Usinas!$C:$D,2,FALSE)</f>
        <v>91.557900000000004</v>
      </c>
      <c r="N140" s="63">
        <f ca="1">VLOOKUP($A140,INDIRECT($P$2),COLUMN()-1,FALSE)*VLOOKUP($A140,Usinas!$C:$D,2,FALSE)</f>
        <v>279.03359999999998</v>
      </c>
      <c r="O140" s="63">
        <f ca="1">VLOOKUP($A140,INDIRECT($P$2),COLUMN()-1,FALSE)*VLOOKUP($A140,Usinas!$C:$D,2,FALSE)</f>
        <v>499.93520000000001</v>
      </c>
    </row>
    <row r="141" spans="1:15" hidden="1" outlineLevel="1" collapsed="1" x14ac:dyDescent="0.25">
      <c r="A141" s="40"/>
      <c r="B141" s="41" t="s">
        <v>56</v>
      </c>
      <c r="D141" s="78">
        <f t="shared" ref="D141:O141" ca="1" si="20">D140</f>
        <v>479.589</v>
      </c>
      <c r="E141" s="47">
        <f t="shared" ca="1" si="20"/>
        <v>334.25900000000001</v>
      </c>
      <c r="F141" s="47">
        <f t="shared" ca="1" si="20"/>
        <v>295.01990000000001</v>
      </c>
      <c r="G141" s="47">
        <f t="shared" ca="1" si="20"/>
        <v>183.11580000000001</v>
      </c>
      <c r="H141" s="47">
        <f t="shared" ca="1" si="20"/>
        <v>95.9178</v>
      </c>
      <c r="I141" s="79">
        <f t="shared" ca="1" si="20"/>
        <v>72.665000000000006</v>
      </c>
      <c r="J141" s="78">
        <f t="shared" ca="1" si="20"/>
        <v>59.585300000000004</v>
      </c>
      <c r="K141" s="47">
        <f t="shared" ca="1" si="20"/>
        <v>49.412199999999999</v>
      </c>
      <c r="L141" s="47">
        <f t="shared" ca="1" si="20"/>
        <v>47.9589</v>
      </c>
      <c r="M141" s="47">
        <f t="shared" ca="1" si="20"/>
        <v>91.557900000000004</v>
      </c>
      <c r="N141" s="47">
        <f t="shared" ca="1" si="20"/>
        <v>279.03359999999998</v>
      </c>
      <c r="O141" s="79">
        <f t="shared" ca="1" si="20"/>
        <v>499.93520000000001</v>
      </c>
    </row>
    <row r="142" spans="1:15" hidden="1" outlineLevel="1" x14ac:dyDescent="0.25">
      <c r="A142" s="42"/>
      <c r="B142" s="43" t="s">
        <v>0</v>
      </c>
      <c r="D142" s="75"/>
      <c r="E142" s="76"/>
      <c r="F142" s="76"/>
      <c r="G142" s="76"/>
      <c r="H142" s="76"/>
      <c r="I142" s="77"/>
      <c r="J142" s="75"/>
      <c r="K142" s="76"/>
      <c r="L142" s="76"/>
      <c r="M142" s="76"/>
      <c r="N142" s="76"/>
      <c r="O142" s="77"/>
    </row>
    <row r="143" spans="1:15" hidden="1" outlineLevel="1" x14ac:dyDescent="0.25">
      <c r="A143" s="1"/>
      <c r="B143" s="124"/>
      <c r="D143" s="48"/>
      <c r="E143" s="49"/>
      <c r="F143" s="49"/>
      <c r="G143" s="49"/>
      <c r="H143" s="49"/>
      <c r="I143" s="49"/>
      <c r="J143" s="48"/>
      <c r="K143" s="49"/>
      <c r="L143" s="49"/>
      <c r="M143" s="49"/>
      <c r="N143" s="49"/>
      <c r="O143" s="49"/>
    </row>
    <row r="144" spans="1:15" hidden="1" outlineLevel="1" x14ac:dyDescent="0.25">
      <c r="A144" s="38"/>
      <c r="B144" s="39"/>
      <c r="D144" s="542" t="s">
        <v>146</v>
      </c>
      <c r="E144" s="543" t="s">
        <v>58</v>
      </c>
      <c r="F144" s="543" t="s">
        <v>147</v>
      </c>
      <c r="G144" s="543"/>
      <c r="H144" s="543"/>
      <c r="I144" s="544"/>
      <c r="J144" s="542" t="s">
        <v>146</v>
      </c>
      <c r="K144" s="543" t="s">
        <v>58</v>
      </c>
      <c r="L144" s="543" t="s">
        <v>147</v>
      </c>
      <c r="M144" s="543"/>
      <c r="N144" s="543"/>
      <c r="O144" s="544"/>
    </row>
    <row r="145" spans="1:15" hidden="1" outlineLevel="2" x14ac:dyDescent="0.25">
      <c r="A145" s="30">
        <v>279</v>
      </c>
      <c r="B145" s="31" t="s">
        <v>148</v>
      </c>
      <c r="D145" s="63">
        <f ca="1">VLOOKUP($A145,INDIRECT($P$2),COLUMN()-1,FALSE)*VLOOKUP($A145,Usinas!$C:$D,2,FALSE)</f>
        <v>135.33799999999999</v>
      </c>
      <c r="E145" s="63">
        <f ca="1">VLOOKUP($A145,INDIRECT($P$2),COLUMN()-1,FALSE)*VLOOKUP($A145,Usinas!$C:$D,2,FALSE)</f>
        <v>209.63579999999999</v>
      </c>
      <c r="F145" s="63">
        <f ca="1">VLOOKUP($A145,INDIRECT($P$2),COLUMN()-1,FALSE)*VLOOKUP($A145,Usinas!$C:$D,2,FALSE)</f>
        <v>237.8082</v>
      </c>
      <c r="G145" s="63">
        <f ca="1">VLOOKUP($A145,INDIRECT($P$2),COLUMN()-1,FALSE)*VLOOKUP($A145,Usinas!$C:$D,2,FALSE)</f>
        <v>210.46440000000001</v>
      </c>
      <c r="H145" s="63">
        <f ca="1">VLOOKUP($A145,INDIRECT($P$2),COLUMN()-1,FALSE)*VLOOKUP($A145,Usinas!$C:$D,2,FALSE)</f>
        <v>126.7758</v>
      </c>
      <c r="I145" s="63">
        <f ca="1">VLOOKUP($A145,INDIRECT($P$2),COLUMN()-1,FALSE)*VLOOKUP($A145,Usinas!$C:$D,2,FALSE)</f>
        <v>66.011799999999994</v>
      </c>
      <c r="J145" s="63">
        <f ca="1">VLOOKUP($A145,INDIRECT($P$2),COLUMN()-1,FALSE)*VLOOKUP($A145,Usinas!$C:$D,2,FALSE)</f>
        <v>38.115600000000001</v>
      </c>
      <c r="K145" s="63">
        <f ca="1">VLOOKUP($A145,INDIRECT($P$2),COLUMN()-1,FALSE)*VLOOKUP($A145,Usinas!$C:$D,2,FALSE)</f>
        <v>23.7532</v>
      </c>
      <c r="L145" s="63">
        <f ca="1">VLOOKUP($A145,INDIRECT($P$2),COLUMN()-1,FALSE)*VLOOKUP($A145,Usinas!$C:$D,2,FALSE)</f>
        <v>16.848199999999999</v>
      </c>
      <c r="M145" s="63">
        <f ca="1">VLOOKUP($A145,INDIRECT($P$2),COLUMN()-1,FALSE)*VLOOKUP($A145,Usinas!$C:$D,2,FALSE)</f>
        <v>16.848199999999999</v>
      </c>
      <c r="N145" s="63">
        <f ca="1">VLOOKUP($A145,INDIRECT($P$2),COLUMN()-1,FALSE)*VLOOKUP($A145,Usinas!$C:$D,2,FALSE)</f>
        <v>33.9726</v>
      </c>
      <c r="O145" s="63">
        <f ca="1">VLOOKUP($A145,INDIRECT($P$2),COLUMN()-1,FALSE)*VLOOKUP($A145,Usinas!$C:$D,2,FALSE)</f>
        <v>70.7072</v>
      </c>
    </row>
    <row r="146" spans="1:15" hidden="1" outlineLevel="2" x14ac:dyDescent="0.25">
      <c r="A146" s="30">
        <v>145</v>
      </c>
      <c r="B146" s="31" t="s">
        <v>149</v>
      </c>
      <c r="D146" s="63">
        <f ca="1">VLOOKUP($A146,INDIRECT($P$2),COLUMN()-1,FALSE)*VLOOKUP($A146,Usinas!$C:$D,2,FALSE)</f>
        <v>61.354799999999997</v>
      </c>
      <c r="E146" s="63">
        <f ca="1">VLOOKUP($A146,INDIRECT($P$2),COLUMN()-1,FALSE)*VLOOKUP($A146,Usinas!$C:$D,2,FALSE)</f>
        <v>71.318399999999997</v>
      </c>
      <c r="F146" s="63">
        <f ca="1">VLOOKUP($A146,INDIRECT($P$2),COLUMN()-1,FALSE)*VLOOKUP($A146,Usinas!$C:$D,2,FALSE)</f>
        <v>78.135599999999997</v>
      </c>
      <c r="G146" s="63">
        <f ca="1">VLOOKUP($A146,INDIRECT($P$2),COLUMN()-1,FALSE)*VLOOKUP($A146,Usinas!$C:$D,2,FALSE)</f>
        <v>58.732799999999997</v>
      </c>
      <c r="H146" s="63">
        <f ca="1">VLOOKUP($A146,INDIRECT($P$2),COLUMN()-1,FALSE)*VLOOKUP($A146,Usinas!$C:$D,2,FALSE)</f>
        <v>41.951999999999998</v>
      </c>
      <c r="I146" s="63">
        <f ca="1">VLOOKUP($A146,INDIRECT($P$2),COLUMN()-1,FALSE)*VLOOKUP($A146,Usinas!$C:$D,2,FALSE)</f>
        <v>34.085999999999999</v>
      </c>
      <c r="J146" s="63">
        <f ca="1">VLOOKUP($A146,INDIRECT($P$2),COLUMN()-1,FALSE)*VLOOKUP($A146,Usinas!$C:$D,2,FALSE)</f>
        <v>30.415199999999999</v>
      </c>
      <c r="K146" s="63">
        <f ca="1">VLOOKUP($A146,INDIRECT($P$2),COLUMN()-1,FALSE)*VLOOKUP($A146,Usinas!$C:$D,2,FALSE)</f>
        <v>28.317599999999999</v>
      </c>
      <c r="L146" s="63">
        <f ca="1">VLOOKUP($A146,INDIRECT($P$2),COLUMN()-1,FALSE)*VLOOKUP($A146,Usinas!$C:$D,2,FALSE)</f>
        <v>27.793199999999999</v>
      </c>
      <c r="M146" s="63">
        <f ca="1">VLOOKUP($A146,INDIRECT($P$2),COLUMN()-1,FALSE)*VLOOKUP($A146,Usinas!$C:$D,2,FALSE)</f>
        <v>29.890799999999999</v>
      </c>
      <c r="N146" s="63">
        <f ca="1">VLOOKUP($A146,INDIRECT($P$2),COLUMN()-1,FALSE)*VLOOKUP($A146,Usinas!$C:$D,2,FALSE)</f>
        <v>35.134799999999998</v>
      </c>
      <c r="O146" s="63">
        <f ca="1">VLOOKUP($A146,INDIRECT($P$2),COLUMN()-1,FALSE)*VLOOKUP($A146,Usinas!$C:$D,2,FALSE)</f>
        <v>47.195999999999998</v>
      </c>
    </row>
    <row r="147" spans="1:15" hidden="1" outlineLevel="2" x14ac:dyDescent="0.25">
      <c r="A147" s="30">
        <v>227</v>
      </c>
      <c r="B147" s="31" t="s">
        <v>398</v>
      </c>
      <c r="D147" s="63">
        <f ca="1">VLOOKUP($A147,INDIRECT($P$2),COLUMN()-1,FALSE)*VLOOKUP($A147,Usinas!$C:$D,2,FALSE)</f>
        <v>343.98650000000004</v>
      </c>
      <c r="E147" s="63">
        <f ca="1">VLOOKUP($A147,INDIRECT($P$2),COLUMN()-1,FALSE)*VLOOKUP($A147,Usinas!$C:$D,2,FALSE)</f>
        <v>387.98760000000004</v>
      </c>
      <c r="F147" s="63">
        <f ca="1">VLOOKUP($A147,INDIRECT($P$2),COLUMN()-1,FALSE)*VLOOKUP($A147,Usinas!$C:$D,2,FALSE)</f>
        <v>394.06510000000003</v>
      </c>
      <c r="G147" s="63">
        <f ca="1">VLOOKUP($A147,INDIRECT($P$2),COLUMN()-1,FALSE)*VLOOKUP($A147,Usinas!$C:$D,2,FALSE)</f>
        <v>312.86970000000002</v>
      </c>
      <c r="H147" s="63">
        <f ca="1">VLOOKUP($A147,INDIRECT($P$2),COLUMN()-1,FALSE)*VLOOKUP($A147,Usinas!$C:$D,2,FALSE)</f>
        <v>213.6849</v>
      </c>
      <c r="I147" s="63">
        <f ca="1">VLOOKUP($A147,INDIRECT($P$2),COLUMN()-1,FALSE)*VLOOKUP($A147,Usinas!$C:$D,2,FALSE)</f>
        <v>159.23050000000001</v>
      </c>
      <c r="J147" s="63">
        <f ca="1">VLOOKUP($A147,INDIRECT($P$2),COLUMN()-1,FALSE)*VLOOKUP($A147,Usinas!$C:$D,2,FALSE)</f>
        <v>126.6551</v>
      </c>
      <c r="K147" s="63">
        <f ca="1">VLOOKUP($A147,INDIRECT($P$2),COLUMN()-1,FALSE)*VLOOKUP($A147,Usinas!$C:$D,2,FALSE)</f>
        <v>107.45020000000001</v>
      </c>
      <c r="L147" s="63">
        <f ca="1">VLOOKUP($A147,INDIRECT($P$2),COLUMN()-1,FALSE)*VLOOKUP($A147,Usinas!$C:$D,2,FALSE)</f>
        <v>98.698599999999999</v>
      </c>
      <c r="M147" s="63">
        <f ca="1">VLOOKUP($A147,INDIRECT($P$2),COLUMN()-1,FALSE)*VLOOKUP($A147,Usinas!$C:$D,2,FALSE)</f>
        <v>115.2294</v>
      </c>
      <c r="N147" s="63">
        <f ca="1">VLOOKUP($A147,INDIRECT($P$2),COLUMN()-1,FALSE)*VLOOKUP($A147,Usinas!$C:$D,2,FALSE)</f>
        <v>168.7114</v>
      </c>
      <c r="O147" s="63">
        <f ca="1">VLOOKUP($A147,INDIRECT($P$2),COLUMN()-1,FALSE)*VLOOKUP($A147,Usinas!$C:$D,2,FALSE)</f>
        <v>260.36009999999999</v>
      </c>
    </row>
    <row r="148" spans="1:15" hidden="1" outlineLevel="2" x14ac:dyDescent="0.25">
      <c r="A148" s="30">
        <v>228</v>
      </c>
      <c r="B148" s="31" t="s">
        <v>400</v>
      </c>
      <c r="D148" s="63">
        <f ca="1">VLOOKUP($A148,INDIRECT($P$2),COLUMN()-1,FALSE)*VLOOKUP($A148,Usinas!$C:$D,2,FALSE)</f>
        <v>321.25880000000001</v>
      </c>
      <c r="E148" s="63">
        <f ca="1">VLOOKUP($A148,INDIRECT($P$2),COLUMN()-1,FALSE)*VLOOKUP($A148,Usinas!$C:$D,2,FALSE)</f>
        <v>361.98760000000004</v>
      </c>
      <c r="F148" s="63">
        <f ca="1">VLOOKUP($A148,INDIRECT($P$2),COLUMN()-1,FALSE)*VLOOKUP($A148,Usinas!$C:$D,2,FALSE)</f>
        <v>368.0138</v>
      </c>
      <c r="G148" s="63">
        <f ca="1">VLOOKUP($A148,INDIRECT($P$2),COLUMN()-1,FALSE)*VLOOKUP($A148,Usinas!$C:$D,2,FALSE)</f>
        <v>292.16680000000002</v>
      </c>
      <c r="H148" s="63">
        <f ca="1">VLOOKUP($A148,INDIRECT($P$2),COLUMN()-1,FALSE)*VLOOKUP($A148,Usinas!$C:$D,2,FALSE)</f>
        <v>199.69580000000002</v>
      </c>
      <c r="I148" s="63">
        <f ca="1">VLOOKUP($A148,INDIRECT($P$2),COLUMN()-1,FALSE)*VLOOKUP($A148,Usinas!$C:$D,2,FALSE)</f>
        <v>148.78480000000002</v>
      </c>
      <c r="J148" s="63">
        <f ca="1">VLOOKUP($A148,INDIRECT($P$2),COLUMN()-1,FALSE)*VLOOKUP($A148,Usinas!$C:$D,2,FALSE)</f>
        <v>118.44600000000001</v>
      </c>
      <c r="K148" s="63">
        <f ca="1">VLOOKUP($A148,INDIRECT($P$2),COLUMN()-1,FALSE)*VLOOKUP($A148,Usinas!$C:$D,2,FALSE)</f>
        <v>100.15960000000001</v>
      </c>
      <c r="L148" s="63">
        <f ca="1">VLOOKUP($A148,INDIRECT($P$2),COLUMN()-1,FALSE)*VLOOKUP($A148,Usinas!$C:$D,2,FALSE)</f>
        <v>92.263200000000012</v>
      </c>
      <c r="M148" s="63">
        <f ca="1">VLOOKUP($A148,INDIRECT($P$2),COLUMN()-1,FALSE)*VLOOKUP($A148,Usinas!$C:$D,2,FALSE)</f>
        <v>107.84820000000001</v>
      </c>
      <c r="N148" s="63">
        <f ca="1">VLOOKUP($A148,INDIRECT($P$2),COLUMN()-1,FALSE)*VLOOKUP($A148,Usinas!$C:$D,2,FALSE)</f>
        <v>157.51240000000001</v>
      </c>
      <c r="O148" s="63">
        <f ca="1">VLOOKUP($A148,INDIRECT($P$2),COLUMN()-1,FALSE)*VLOOKUP($A148,Usinas!$C:$D,2,FALSE)</f>
        <v>243.33380000000002</v>
      </c>
    </row>
    <row r="149" spans="1:15" hidden="1" outlineLevel="2" x14ac:dyDescent="0.25">
      <c r="A149" s="30">
        <v>229</v>
      </c>
      <c r="B149" s="31" t="s">
        <v>401</v>
      </c>
      <c r="D149" s="63">
        <f ca="1">VLOOKUP($A149,INDIRECT($P$2),COLUMN()-1,FALSE)*VLOOKUP($A149,Usinas!$C:$D,2,FALSE)</f>
        <v>1839.1505999999999</v>
      </c>
      <c r="E149" s="63">
        <f ca="1">VLOOKUP($A149,INDIRECT($P$2),COLUMN()-1,FALSE)*VLOOKUP($A149,Usinas!$C:$D,2,FALSE)</f>
        <v>2161.0904</v>
      </c>
      <c r="F149" s="63">
        <f ca="1">VLOOKUP($A149,INDIRECT($P$2),COLUMN()-1,FALSE)*VLOOKUP($A149,Usinas!$C:$D,2,FALSE)</f>
        <v>2288.9566</v>
      </c>
      <c r="G149" s="63">
        <f ca="1">VLOOKUP($A149,INDIRECT($P$2),COLUMN()-1,FALSE)*VLOOKUP($A149,Usinas!$C:$D,2,FALSE)</f>
        <v>1845.2153999999998</v>
      </c>
      <c r="H149" s="63">
        <f ca="1">VLOOKUP($A149,INDIRECT($P$2),COLUMN()-1,FALSE)*VLOOKUP($A149,Usinas!$C:$D,2,FALSE)</f>
        <v>1167.4739999999999</v>
      </c>
      <c r="I149" s="63">
        <f ca="1">VLOOKUP($A149,INDIRECT($P$2),COLUMN()-1,FALSE)*VLOOKUP($A149,Usinas!$C:$D,2,FALSE)</f>
        <v>740.41099999999994</v>
      </c>
      <c r="J149" s="63">
        <f ca="1">VLOOKUP($A149,INDIRECT($P$2),COLUMN()-1,FALSE)*VLOOKUP($A149,Usinas!$C:$D,2,FALSE)</f>
        <v>522.58359999999993</v>
      </c>
      <c r="K149" s="63">
        <f ca="1">VLOOKUP($A149,INDIRECT($P$2),COLUMN()-1,FALSE)*VLOOKUP($A149,Usinas!$C:$D,2,FALSE)</f>
        <v>401.28759999999994</v>
      </c>
      <c r="L149" s="63">
        <f ca="1">VLOOKUP($A149,INDIRECT($P$2),COLUMN()-1,FALSE)*VLOOKUP($A149,Usinas!$C:$D,2,FALSE)</f>
        <v>348.726</v>
      </c>
      <c r="M149" s="63">
        <f ca="1">VLOOKUP($A149,INDIRECT($P$2),COLUMN()-1,FALSE)*VLOOKUP($A149,Usinas!$C:$D,2,FALSE)</f>
        <v>440.20339999999999</v>
      </c>
      <c r="N149" s="63">
        <f ca="1">VLOOKUP($A149,INDIRECT($P$2),COLUMN()-1,FALSE)*VLOOKUP($A149,Usinas!$C:$D,2,FALSE)</f>
        <v>737.8839999999999</v>
      </c>
      <c r="O149" s="63">
        <f ca="1">VLOOKUP($A149,INDIRECT($P$2),COLUMN()-1,FALSE)*VLOOKUP($A149,Usinas!$C:$D,2,FALSE)</f>
        <v>1286.2429999999999</v>
      </c>
    </row>
    <row r="150" spans="1:15" hidden="1" outlineLevel="2" x14ac:dyDescent="0.25">
      <c r="A150" s="30">
        <v>230</v>
      </c>
      <c r="B150" s="31" t="s">
        <v>750</v>
      </c>
      <c r="D150" s="63">
        <f ca="1">VLOOKUP($A150,INDIRECT($P$2),COLUMN()-1,FALSE)*VLOOKUP($A150,Usinas!$C:$D,2,FALSE)</f>
        <v>832.44240000000002</v>
      </c>
      <c r="E150" s="63">
        <f ca="1">VLOOKUP($A150,INDIRECT($P$2),COLUMN()-1,FALSE)*VLOOKUP($A150,Usinas!$C:$D,2,FALSE)</f>
        <v>977.75710000000004</v>
      </c>
      <c r="F150" s="63">
        <f ca="1">VLOOKUP($A150,INDIRECT($P$2),COLUMN()-1,FALSE)*VLOOKUP($A150,Usinas!$C:$D,2,FALSE)</f>
        <v>1035.7923000000001</v>
      </c>
      <c r="G150" s="63">
        <f ca="1">VLOOKUP($A150,INDIRECT($P$2),COLUMN()-1,FALSE)*VLOOKUP($A150,Usinas!$C:$D,2,FALSE)</f>
        <v>835.16280000000006</v>
      </c>
      <c r="H150" s="63">
        <f ca="1">VLOOKUP($A150,INDIRECT($P$2),COLUMN()-1,FALSE)*VLOOKUP($A150,Usinas!$C:$D,2,FALSE)</f>
        <v>528.6644</v>
      </c>
      <c r="I150" s="63">
        <f ca="1">VLOOKUP($A150,INDIRECT($P$2),COLUMN()-1,FALSE)*VLOOKUP($A150,Usinas!$C:$D,2,FALSE)</f>
        <v>335.28930000000003</v>
      </c>
      <c r="J150" s="63">
        <f ca="1">VLOOKUP($A150,INDIRECT($P$2),COLUMN()-1,FALSE)*VLOOKUP($A150,Usinas!$C:$D,2,FALSE)</f>
        <v>236.44810000000001</v>
      </c>
      <c r="K150" s="63">
        <f ca="1">VLOOKUP($A150,INDIRECT($P$2),COLUMN()-1,FALSE)*VLOOKUP($A150,Usinas!$C:$D,2,FALSE)</f>
        <v>181.58670000000001</v>
      </c>
      <c r="L150" s="63">
        <f ca="1">VLOOKUP($A150,INDIRECT($P$2),COLUMN()-1,FALSE)*VLOOKUP($A150,Usinas!$C:$D,2,FALSE)</f>
        <v>157.78320000000002</v>
      </c>
      <c r="M150" s="63">
        <f ca="1">VLOOKUP($A150,INDIRECT($P$2),COLUMN()-1,FALSE)*VLOOKUP($A150,Usinas!$C:$D,2,FALSE)</f>
        <v>199.26930000000002</v>
      </c>
      <c r="N150" s="63">
        <f ca="1">VLOOKUP($A150,INDIRECT($P$2),COLUMN()-1,FALSE)*VLOOKUP($A150,Usinas!$C:$D,2,FALSE)</f>
        <v>334.1558</v>
      </c>
      <c r="O150" s="63">
        <f ca="1">VLOOKUP($A150,INDIRECT($P$2),COLUMN()-1,FALSE)*VLOOKUP($A150,Usinas!$C:$D,2,FALSE)</f>
        <v>581.93889999999999</v>
      </c>
    </row>
    <row r="151" spans="1:15" hidden="1" outlineLevel="2" x14ac:dyDescent="0.25">
      <c r="A151" s="30">
        <v>285</v>
      </c>
      <c r="B151" s="31" t="s">
        <v>150</v>
      </c>
      <c r="D151" s="63">
        <f ca="1">VLOOKUP($A151,INDIRECT($P$2),COLUMN()-1,FALSE)*VLOOKUP($A151,Usinas!$C:$D,2,FALSE)</f>
        <v>3669.47</v>
      </c>
      <c r="E151" s="63">
        <f ca="1">VLOOKUP($A151,INDIRECT($P$2),COLUMN()-1,FALSE)*VLOOKUP($A151,Usinas!$C:$D,2,FALSE)</f>
        <v>4711.2250000000004</v>
      </c>
      <c r="F151" s="63">
        <f ca="1">VLOOKUP($A151,INDIRECT($P$2),COLUMN()-1,FALSE)*VLOOKUP($A151,Usinas!$C:$D,2,FALSE)</f>
        <v>5422.83</v>
      </c>
      <c r="G151" s="63">
        <f ca="1">VLOOKUP($A151,INDIRECT($P$2),COLUMN()-1,FALSE)*VLOOKUP($A151,Usinas!$C:$D,2,FALSE)</f>
        <v>5233.7299999999996</v>
      </c>
      <c r="H151" s="63">
        <f ca="1">VLOOKUP($A151,INDIRECT($P$2),COLUMN()-1,FALSE)*VLOOKUP($A151,Usinas!$C:$D,2,FALSE)</f>
        <v>4027.83</v>
      </c>
      <c r="I151" s="63">
        <f ca="1">VLOOKUP($A151,INDIRECT($P$2),COLUMN()-1,FALSE)*VLOOKUP($A151,Usinas!$C:$D,2,FALSE)</f>
        <v>2812.94</v>
      </c>
      <c r="J151" s="63">
        <f ca="1">VLOOKUP($A151,INDIRECT($P$2),COLUMN()-1,FALSE)*VLOOKUP($A151,Usinas!$C:$D,2,FALSE)</f>
        <v>1787.3050000000001</v>
      </c>
      <c r="K151" s="63">
        <f ca="1">VLOOKUP($A151,INDIRECT($P$2),COLUMN()-1,FALSE)*VLOOKUP($A151,Usinas!$C:$D,2,FALSE)</f>
        <v>1095.23</v>
      </c>
      <c r="L151" s="63">
        <f ca="1">VLOOKUP($A151,INDIRECT($P$2),COLUMN()-1,FALSE)*VLOOKUP($A151,Usinas!$C:$D,2,FALSE)</f>
        <v>812.2</v>
      </c>
      <c r="M151" s="63">
        <f ca="1">VLOOKUP($A151,INDIRECT($P$2),COLUMN()-1,FALSE)*VLOOKUP($A151,Usinas!$C:$D,2,FALSE)</f>
        <v>969.21500000000003</v>
      </c>
      <c r="N151" s="63">
        <f ca="1">VLOOKUP($A151,INDIRECT($P$2),COLUMN()-1,FALSE)*VLOOKUP($A151,Usinas!$C:$D,2,FALSE)</f>
        <v>1539.3050000000001</v>
      </c>
      <c r="O151" s="63">
        <f ca="1">VLOOKUP($A151,INDIRECT($P$2),COLUMN()-1,FALSE)*VLOOKUP($A151,Usinas!$C:$D,2,FALSE)</f>
        <v>2493.7950000000001</v>
      </c>
    </row>
    <row r="152" spans="1:15" hidden="1" outlineLevel="2" x14ac:dyDescent="0.25">
      <c r="A152" s="30">
        <v>287</v>
      </c>
      <c r="B152" s="31" t="s">
        <v>151</v>
      </c>
      <c r="D152" s="63">
        <f ca="1">VLOOKUP($A152,INDIRECT($P$2),COLUMN()-1,FALSE)*VLOOKUP($A152,Usinas!$C:$D,2,FALSE)</f>
        <v>3819.9560000000001</v>
      </c>
      <c r="E152" s="63">
        <f ca="1">VLOOKUP($A152,INDIRECT($P$2),COLUMN()-1,FALSE)*VLOOKUP($A152,Usinas!$C:$D,2,FALSE)</f>
        <v>4903.6540000000005</v>
      </c>
      <c r="F152" s="63">
        <f ca="1">VLOOKUP($A152,INDIRECT($P$2),COLUMN()-1,FALSE)*VLOOKUP($A152,Usinas!$C:$D,2,FALSE)</f>
        <v>5651.2785000000003</v>
      </c>
      <c r="G152" s="63">
        <f ca="1">VLOOKUP($A152,INDIRECT($P$2),COLUMN()-1,FALSE)*VLOOKUP($A152,Usinas!$C:$D,2,FALSE)</f>
        <v>5455.5137000000004</v>
      </c>
      <c r="H152" s="63">
        <f ca="1">VLOOKUP($A152,INDIRECT($P$2),COLUMN()-1,FALSE)*VLOOKUP($A152,Usinas!$C:$D,2,FALSE)</f>
        <v>4197.6613000000007</v>
      </c>
      <c r="I152" s="63">
        <f ca="1">VLOOKUP($A152,INDIRECT($P$2),COLUMN()-1,FALSE)*VLOOKUP($A152,Usinas!$C:$D,2,FALSE)</f>
        <v>2932.1817000000001</v>
      </c>
      <c r="J152" s="63">
        <f ca="1">VLOOKUP($A152,INDIRECT($P$2),COLUMN()-1,FALSE)*VLOOKUP($A152,Usinas!$C:$D,2,FALSE)</f>
        <v>1863.2614000000001</v>
      </c>
      <c r="K152" s="63">
        <f ca="1">VLOOKUP($A152,INDIRECT($P$2),COLUMN()-1,FALSE)*VLOOKUP($A152,Usinas!$C:$D,2,FALSE)</f>
        <v>1141.2198000000001</v>
      </c>
      <c r="L152" s="63">
        <f ca="1">VLOOKUP($A152,INDIRECT($P$2),COLUMN()-1,FALSE)*VLOOKUP($A152,Usinas!$C:$D,2,FALSE)</f>
        <v>846.30140000000006</v>
      </c>
      <c r="M152" s="63">
        <f ca="1">VLOOKUP($A152,INDIRECT($P$2),COLUMN()-1,FALSE)*VLOOKUP($A152,Usinas!$C:$D,2,FALSE)</f>
        <v>1007.9027000000001</v>
      </c>
      <c r="N152" s="63">
        <f ca="1">VLOOKUP($A152,INDIRECT($P$2),COLUMN()-1,FALSE)*VLOOKUP($A152,Usinas!$C:$D,2,FALSE)</f>
        <v>1600.123</v>
      </c>
      <c r="O152" s="63">
        <f ca="1">VLOOKUP($A152,INDIRECT($P$2),COLUMN()-1,FALSE)*VLOOKUP($A152,Usinas!$C:$D,2,FALSE)</f>
        <v>2591.5001000000002</v>
      </c>
    </row>
    <row r="153" spans="1:15" hidden="1" outlineLevel="2" x14ac:dyDescent="0.25">
      <c r="A153" s="30">
        <v>291</v>
      </c>
      <c r="B153" s="31" t="s">
        <v>152</v>
      </c>
      <c r="D153" s="63">
        <f ca="1">VLOOKUP($A153,INDIRECT($P$2),COLUMN()-1,FALSE)*VLOOKUP($A153,Usinas!$C:$D,2,FALSE)</f>
        <v>430.10550000000001</v>
      </c>
      <c r="E153" s="63">
        <f ca="1">VLOOKUP($A153,INDIRECT($P$2),COLUMN()-1,FALSE)*VLOOKUP($A153,Usinas!$C:$D,2,FALSE)</f>
        <v>641.2482</v>
      </c>
      <c r="F153" s="63">
        <f ca="1">VLOOKUP($A153,INDIRECT($P$2),COLUMN()-1,FALSE)*VLOOKUP($A153,Usinas!$C:$D,2,FALSE)</f>
        <v>725.53150000000005</v>
      </c>
      <c r="G153" s="63">
        <f ca="1">VLOOKUP($A153,INDIRECT($P$2),COLUMN()-1,FALSE)*VLOOKUP($A153,Usinas!$C:$D,2,FALSE)</f>
        <v>630.82140000000004</v>
      </c>
      <c r="H153" s="63">
        <f ca="1">VLOOKUP($A153,INDIRECT($P$2),COLUMN()-1,FALSE)*VLOOKUP($A153,Usinas!$C:$D,2,FALSE)</f>
        <v>395.34949999999998</v>
      </c>
      <c r="I153" s="63">
        <f ca="1">VLOOKUP($A153,INDIRECT($P$2),COLUMN()-1,FALSE)*VLOOKUP($A153,Usinas!$C:$D,2,FALSE)</f>
        <v>186.8135</v>
      </c>
      <c r="J153" s="63">
        <f ca="1">VLOOKUP($A153,INDIRECT($P$2),COLUMN()-1,FALSE)*VLOOKUP($A153,Usinas!$C:$D,2,FALSE)</f>
        <v>86.89</v>
      </c>
      <c r="K153" s="63">
        <f ca="1">VLOOKUP($A153,INDIRECT($P$2),COLUMN()-1,FALSE)*VLOOKUP($A153,Usinas!$C:$D,2,FALSE)</f>
        <v>50.3962</v>
      </c>
      <c r="L153" s="63">
        <f ca="1">VLOOKUP($A153,INDIRECT($P$2),COLUMN()-1,FALSE)*VLOOKUP($A153,Usinas!$C:$D,2,FALSE)</f>
        <v>40.838300000000004</v>
      </c>
      <c r="M153" s="63">
        <f ca="1">VLOOKUP($A153,INDIRECT($P$2),COLUMN()-1,FALSE)*VLOOKUP($A153,Usinas!$C:$D,2,FALSE)</f>
        <v>46.9206</v>
      </c>
      <c r="N153" s="63">
        <f ca="1">VLOOKUP($A153,INDIRECT($P$2),COLUMN()-1,FALSE)*VLOOKUP($A153,Usinas!$C:$D,2,FALSE)</f>
        <v>81.676600000000008</v>
      </c>
      <c r="O153" s="63">
        <f ca="1">VLOOKUP($A153,INDIRECT($P$2),COLUMN()-1,FALSE)*VLOOKUP($A153,Usinas!$C:$D,2,FALSE)</f>
        <v>199.84700000000001</v>
      </c>
    </row>
    <row r="154" spans="1:15" hidden="1" outlineLevel="2" x14ac:dyDescent="0.25">
      <c r="A154" s="30">
        <v>296</v>
      </c>
      <c r="B154" s="31" t="s">
        <v>153</v>
      </c>
      <c r="D154" s="63">
        <f ca="1">VLOOKUP($A154,INDIRECT($P$2),COLUMN()-1,FALSE)*VLOOKUP($A154,Usinas!$C:$D,2,FALSE)</f>
        <v>55.627199999999995</v>
      </c>
      <c r="E154" s="63">
        <f ca="1">VLOOKUP($A154,INDIRECT($P$2),COLUMN()-1,FALSE)*VLOOKUP($A154,Usinas!$C:$D,2,FALSE)</f>
        <v>58.717599999999997</v>
      </c>
      <c r="F154" s="63">
        <f ca="1">VLOOKUP($A154,INDIRECT($P$2),COLUMN()-1,FALSE)*VLOOKUP($A154,Usinas!$C:$D,2,FALSE)</f>
        <v>60.262799999999999</v>
      </c>
      <c r="G154" s="63">
        <f ca="1">VLOOKUP($A154,INDIRECT($P$2),COLUMN()-1,FALSE)*VLOOKUP($A154,Usinas!$C:$D,2,FALSE)</f>
        <v>57.172399999999996</v>
      </c>
      <c r="H154" s="63">
        <f ca="1">VLOOKUP($A154,INDIRECT($P$2),COLUMN()-1,FALSE)*VLOOKUP($A154,Usinas!$C:$D,2,FALSE)</f>
        <v>52.536799999999999</v>
      </c>
      <c r="I154" s="63">
        <f ca="1">VLOOKUP($A154,INDIRECT($P$2),COLUMN()-1,FALSE)*VLOOKUP($A154,Usinas!$C:$D,2,FALSE)</f>
        <v>49.446399999999997</v>
      </c>
      <c r="J154" s="63">
        <f ca="1">VLOOKUP($A154,INDIRECT($P$2),COLUMN()-1,FALSE)*VLOOKUP($A154,Usinas!$C:$D,2,FALSE)</f>
        <v>46.355999999999995</v>
      </c>
      <c r="K154" s="63">
        <f ca="1">VLOOKUP($A154,INDIRECT($P$2),COLUMN()-1,FALSE)*VLOOKUP($A154,Usinas!$C:$D,2,FALSE)</f>
        <v>46.355999999999995</v>
      </c>
      <c r="L154" s="63">
        <f ca="1">VLOOKUP($A154,INDIRECT($P$2),COLUMN()-1,FALSE)*VLOOKUP($A154,Usinas!$C:$D,2,FALSE)</f>
        <v>44.8108</v>
      </c>
      <c r="M154" s="63">
        <f ca="1">VLOOKUP($A154,INDIRECT($P$2),COLUMN()-1,FALSE)*VLOOKUP($A154,Usinas!$C:$D,2,FALSE)</f>
        <v>46.355999999999995</v>
      </c>
      <c r="N154" s="63">
        <f ca="1">VLOOKUP($A154,INDIRECT($P$2),COLUMN()-1,FALSE)*VLOOKUP($A154,Usinas!$C:$D,2,FALSE)</f>
        <v>47.901199999999996</v>
      </c>
      <c r="O154" s="63">
        <f ca="1">VLOOKUP($A154,INDIRECT($P$2),COLUMN()-1,FALSE)*VLOOKUP($A154,Usinas!$C:$D,2,FALSE)</f>
        <v>50.991599999999998</v>
      </c>
    </row>
    <row r="155" spans="1:15" hidden="1" outlineLevel="1" collapsed="1" x14ac:dyDescent="0.25">
      <c r="A155" s="40"/>
      <c r="B155" s="41" t="s">
        <v>56</v>
      </c>
      <c r="D155" s="78">
        <f t="shared" ref="D155:I155" ca="1" si="21">SUM(D145:D154)</f>
        <v>11508.6898</v>
      </c>
      <c r="E155" s="47">
        <f t="shared" ca="1" si="21"/>
        <v>14484.6217</v>
      </c>
      <c r="F155" s="47">
        <f t="shared" ca="1" si="21"/>
        <v>16262.6744</v>
      </c>
      <c r="G155" s="47">
        <f t="shared" ca="1" si="21"/>
        <v>14931.849399999999</v>
      </c>
      <c r="H155" s="47">
        <f t="shared" ca="1" si="21"/>
        <v>10951.6245</v>
      </c>
      <c r="I155" s="79">
        <f t="shared" ca="1" si="21"/>
        <v>7465.1949999999997</v>
      </c>
      <c r="J155" s="78">
        <f t="shared" ref="J155:O155" ca="1" si="22">SUM(J145:J154)</f>
        <v>4856.4760000000006</v>
      </c>
      <c r="K155" s="47">
        <f t="shared" ca="1" si="22"/>
        <v>3175.7569000000003</v>
      </c>
      <c r="L155" s="47">
        <f t="shared" ca="1" si="22"/>
        <v>2486.2629000000002</v>
      </c>
      <c r="M155" s="47">
        <f t="shared" ca="1" si="22"/>
        <v>2979.6836000000003</v>
      </c>
      <c r="N155" s="47">
        <f t="shared" ca="1" si="22"/>
        <v>4736.3768</v>
      </c>
      <c r="O155" s="79">
        <f t="shared" ca="1" si="22"/>
        <v>7825.9127000000008</v>
      </c>
    </row>
    <row r="156" spans="1:15" hidden="1" outlineLevel="1" x14ac:dyDescent="0.25">
      <c r="A156" s="42"/>
      <c r="B156" s="43" t="s">
        <v>0</v>
      </c>
      <c r="D156" s="75"/>
      <c r="E156" s="76"/>
      <c r="F156" s="76"/>
      <c r="G156" s="76"/>
      <c r="H156" s="76"/>
      <c r="I156" s="77"/>
      <c r="J156" s="75"/>
      <c r="K156" s="76"/>
      <c r="L156" s="76"/>
      <c r="M156" s="76"/>
      <c r="N156" s="76"/>
      <c r="O156" s="77"/>
    </row>
    <row r="157" spans="1:15" hidden="1" outlineLevel="1" x14ac:dyDescent="0.25">
      <c r="A157" s="1"/>
      <c r="B157" s="124"/>
      <c r="D157" s="48"/>
      <c r="E157" s="49"/>
      <c r="F157" s="49"/>
      <c r="G157" s="49"/>
      <c r="H157" s="49"/>
      <c r="I157" s="49"/>
      <c r="J157" s="48"/>
      <c r="K157" s="49"/>
      <c r="L157" s="49"/>
      <c r="M157" s="49"/>
      <c r="N157" s="49"/>
      <c r="O157" s="49"/>
    </row>
    <row r="158" spans="1:15" hidden="1" outlineLevel="1" x14ac:dyDescent="0.25">
      <c r="A158" s="38"/>
      <c r="B158" s="39"/>
      <c r="D158" s="542" t="s">
        <v>154</v>
      </c>
      <c r="E158" s="543" t="s">
        <v>58</v>
      </c>
      <c r="F158" s="543" t="s">
        <v>155</v>
      </c>
      <c r="G158" s="543"/>
      <c r="H158" s="543"/>
      <c r="I158" s="544"/>
      <c r="J158" s="542" t="s">
        <v>154</v>
      </c>
      <c r="K158" s="543" t="s">
        <v>58</v>
      </c>
      <c r="L158" s="543" t="s">
        <v>155</v>
      </c>
      <c r="M158" s="543"/>
      <c r="N158" s="543"/>
      <c r="O158" s="544"/>
    </row>
    <row r="159" spans="1:15" hidden="1" outlineLevel="2" x14ac:dyDescent="0.25">
      <c r="A159" s="30">
        <v>155</v>
      </c>
      <c r="B159" s="31" t="s">
        <v>156</v>
      </c>
      <c r="D159" s="63">
        <f ca="1">VLOOKUP($A159,INDIRECT($P$2),COLUMN()-1,FALSE)*VLOOKUP($A159,Usinas!$C:$D,2,FALSE)</f>
        <v>106.4028</v>
      </c>
      <c r="E159" s="63">
        <f ca="1">VLOOKUP($A159,INDIRECT($P$2),COLUMN()-1,FALSE)*VLOOKUP($A159,Usinas!$C:$D,2,FALSE)</f>
        <v>91.345799999999997</v>
      </c>
      <c r="F159" s="63">
        <f ca="1">VLOOKUP($A159,INDIRECT($P$2),COLUMN()-1,FALSE)*VLOOKUP($A159,Usinas!$C:$D,2,FALSE)</f>
        <v>77.292600000000007</v>
      </c>
      <c r="G159" s="63">
        <f ca="1">VLOOKUP($A159,INDIRECT($P$2),COLUMN()-1,FALSE)*VLOOKUP($A159,Usinas!$C:$D,2,FALSE)</f>
        <v>50.5246</v>
      </c>
      <c r="H159" s="63">
        <f ca="1">VLOOKUP($A159,INDIRECT($P$2),COLUMN()-1,FALSE)*VLOOKUP($A159,Usinas!$C:$D,2,FALSE)</f>
        <v>34.798400000000001</v>
      </c>
      <c r="I159" s="63">
        <f ca="1">VLOOKUP($A159,INDIRECT($P$2),COLUMN()-1,FALSE)*VLOOKUP($A159,Usinas!$C:$D,2,FALSE)</f>
        <v>28.441000000000003</v>
      </c>
      <c r="J159" s="63">
        <f ca="1">VLOOKUP($A159,INDIRECT($P$2),COLUMN()-1,FALSE)*VLOOKUP($A159,Usinas!$C:$D,2,FALSE)</f>
        <v>23.087400000000002</v>
      </c>
      <c r="K159" s="63">
        <f ca="1">VLOOKUP($A159,INDIRECT($P$2),COLUMN()-1,FALSE)*VLOOKUP($A159,Usinas!$C:$D,2,FALSE)</f>
        <v>19.741399999999999</v>
      </c>
      <c r="L159" s="63">
        <f ca="1">VLOOKUP($A159,INDIRECT($P$2),COLUMN()-1,FALSE)*VLOOKUP($A159,Usinas!$C:$D,2,FALSE)</f>
        <v>19.072200000000002</v>
      </c>
      <c r="M159" s="63">
        <f ca="1">VLOOKUP($A159,INDIRECT($P$2),COLUMN()-1,FALSE)*VLOOKUP($A159,Usinas!$C:$D,2,FALSE)</f>
        <v>24.425800000000002</v>
      </c>
      <c r="N159" s="63">
        <f ca="1">VLOOKUP($A159,INDIRECT($P$2),COLUMN()-1,FALSE)*VLOOKUP($A159,Usinas!$C:$D,2,FALSE)</f>
        <v>41.825000000000003</v>
      </c>
      <c r="O159" s="63">
        <f ca="1">VLOOKUP($A159,INDIRECT($P$2),COLUMN()-1,FALSE)*VLOOKUP($A159,Usinas!$C:$D,2,FALSE)</f>
        <v>80.304000000000002</v>
      </c>
    </row>
    <row r="160" spans="1:15" hidden="1" outlineLevel="2" x14ac:dyDescent="0.25">
      <c r="A160" s="30">
        <v>156</v>
      </c>
      <c r="B160" s="31" t="s">
        <v>157</v>
      </c>
      <c r="D160" s="63">
        <f ca="1">VLOOKUP($A160,INDIRECT($P$2),COLUMN()-1,FALSE)*VLOOKUP($A160,Usinas!$C:$D,2,FALSE)</f>
        <v>620.428</v>
      </c>
      <c r="E160" s="63">
        <f ca="1">VLOOKUP($A160,INDIRECT($P$2),COLUMN()-1,FALSE)*VLOOKUP($A160,Usinas!$C:$D,2,FALSE)</f>
        <v>577.70000000000005</v>
      </c>
      <c r="F160" s="63">
        <f ca="1">VLOOKUP($A160,INDIRECT($P$2),COLUMN()-1,FALSE)*VLOOKUP($A160,Usinas!$C:$D,2,FALSE)</f>
        <v>479.6</v>
      </c>
      <c r="G160" s="63">
        <f ca="1">VLOOKUP($A160,INDIRECT($P$2),COLUMN()-1,FALSE)*VLOOKUP($A160,Usinas!$C:$D,2,FALSE)</f>
        <v>312.17599999999999</v>
      </c>
      <c r="H160" s="63">
        <f ca="1">VLOOKUP($A160,INDIRECT($P$2),COLUMN()-1,FALSE)*VLOOKUP($A160,Usinas!$C:$D,2,FALSE)</f>
        <v>188.352</v>
      </c>
      <c r="I160" s="63">
        <f ca="1">VLOOKUP($A160,INDIRECT($P$2),COLUMN()-1,FALSE)*VLOOKUP($A160,Usinas!$C:$D,2,FALSE)</f>
        <v>141.69999999999999</v>
      </c>
      <c r="J160" s="63">
        <f ca="1">VLOOKUP($A160,INDIRECT($P$2),COLUMN()-1,FALSE)*VLOOKUP($A160,Usinas!$C:$D,2,FALSE)</f>
        <v>113.36</v>
      </c>
      <c r="K160" s="63">
        <f ca="1">VLOOKUP($A160,INDIRECT($P$2),COLUMN()-1,FALSE)*VLOOKUP($A160,Usinas!$C:$D,2,FALSE)</f>
        <v>92.432000000000002</v>
      </c>
      <c r="L160" s="63">
        <f ca="1">VLOOKUP($A160,INDIRECT($P$2),COLUMN()-1,FALSE)*VLOOKUP($A160,Usinas!$C:$D,2,FALSE)</f>
        <v>89.816000000000003</v>
      </c>
      <c r="M160" s="63">
        <f ca="1">VLOOKUP($A160,INDIRECT($P$2),COLUMN()-1,FALSE)*VLOOKUP($A160,Usinas!$C:$D,2,FALSE)</f>
        <v>122.51600000000001</v>
      </c>
      <c r="N160" s="63">
        <f ca="1">VLOOKUP($A160,INDIRECT($P$2),COLUMN()-1,FALSE)*VLOOKUP($A160,Usinas!$C:$D,2,FALSE)</f>
        <v>249.392</v>
      </c>
      <c r="O160" s="63">
        <f ca="1">VLOOKUP($A160,INDIRECT($P$2),COLUMN()-1,FALSE)*VLOOKUP($A160,Usinas!$C:$D,2,FALSE)</f>
        <v>467.82799999999997</v>
      </c>
    </row>
    <row r="161" spans="1:15" hidden="1" outlineLevel="2" x14ac:dyDescent="0.25">
      <c r="A161" s="30">
        <v>158</v>
      </c>
      <c r="B161" s="31" t="s">
        <v>158</v>
      </c>
      <c r="D161" s="63">
        <f ca="1">VLOOKUP($A161,INDIRECT($P$2),COLUMN()-1,FALSE)*VLOOKUP($A161,Usinas!$C:$D,2,FALSE)</f>
        <v>127.9512</v>
      </c>
      <c r="E161" s="63">
        <f ca="1">VLOOKUP($A161,INDIRECT($P$2),COLUMN()-1,FALSE)*VLOOKUP($A161,Usinas!$C:$D,2,FALSE)</f>
        <v>129.5916</v>
      </c>
      <c r="F161" s="63">
        <f ca="1">VLOOKUP($A161,INDIRECT($P$2),COLUMN()-1,FALSE)*VLOOKUP($A161,Usinas!$C:$D,2,FALSE)</f>
        <v>136.1532</v>
      </c>
      <c r="G161" s="63">
        <f ca="1">VLOOKUP($A161,INDIRECT($P$2),COLUMN()-1,FALSE)*VLOOKUP($A161,Usinas!$C:$D,2,FALSE)</f>
        <v>108.2664</v>
      </c>
      <c r="H161" s="63">
        <f ca="1">VLOOKUP($A161,INDIRECT($P$2),COLUMN()-1,FALSE)*VLOOKUP($A161,Usinas!$C:$D,2,FALSE)</f>
        <v>75.458399999999997</v>
      </c>
      <c r="I161" s="63">
        <f ca="1">VLOOKUP($A161,INDIRECT($P$2),COLUMN()-1,FALSE)*VLOOKUP($A161,Usinas!$C:$D,2,FALSE)</f>
        <v>62.3352</v>
      </c>
      <c r="J161" s="63">
        <f ca="1">VLOOKUP($A161,INDIRECT($P$2),COLUMN()-1,FALSE)*VLOOKUP($A161,Usinas!$C:$D,2,FALSE)</f>
        <v>54.133200000000002</v>
      </c>
      <c r="K161" s="63">
        <f ca="1">VLOOKUP($A161,INDIRECT($P$2),COLUMN()-1,FALSE)*VLOOKUP($A161,Usinas!$C:$D,2,FALSE)</f>
        <v>45.931200000000004</v>
      </c>
      <c r="L161" s="63">
        <f ca="1">VLOOKUP($A161,INDIRECT($P$2),COLUMN()-1,FALSE)*VLOOKUP($A161,Usinas!$C:$D,2,FALSE)</f>
        <v>42.650400000000005</v>
      </c>
      <c r="M161" s="63">
        <f ca="1">VLOOKUP($A161,INDIRECT($P$2),COLUMN()-1,FALSE)*VLOOKUP($A161,Usinas!$C:$D,2,FALSE)</f>
        <v>50.852400000000003</v>
      </c>
      <c r="N161" s="63">
        <f ca="1">VLOOKUP($A161,INDIRECT($P$2),COLUMN()-1,FALSE)*VLOOKUP($A161,Usinas!$C:$D,2,FALSE)</f>
        <v>78.739200000000011</v>
      </c>
      <c r="O161" s="63">
        <f ca="1">VLOOKUP($A161,INDIRECT($P$2),COLUMN()-1,FALSE)*VLOOKUP($A161,Usinas!$C:$D,2,FALSE)</f>
        <v>121.3896</v>
      </c>
    </row>
    <row r="162" spans="1:15" hidden="1" outlineLevel="1" collapsed="1" x14ac:dyDescent="0.25">
      <c r="A162" s="40"/>
      <c r="B162" s="41" t="s">
        <v>56</v>
      </c>
      <c r="D162" s="78">
        <f t="shared" ref="D162:I162" ca="1" si="23">SUM(D159:D161)</f>
        <v>854.78199999999993</v>
      </c>
      <c r="E162" s="47">
        <f t="shared" ca="1" si="23"/>
        <v>798.63740000000007</v>
      </c>
      <c r="F162" s="47">
        <f t="shared" ca="1" si="23"/>
        <v>693.04579999999999</v>
      </c>
      <c r="G162" s="47">
        <f t="shared" ca="1" si="23"/>
        <v>470.96699999999998</v>
      </c>
      <c r="H162" s="47">
        <f t="shared" ca="1" si="23"/>
        <v>298.60879999999997</v>
      </c>
      <c r="I162" s="79">
        <f t="shared" ca="1" si="23"/>
        <v>232.47620000000001</v>
      </c>
      <c r="J162" s="78">
        <f t="shared" ref="J162:O162" ca="1" si="24">SUM(J159:J161)</f>
        <v>190.5806</v>
      </c>
      <c r="K162" s="47">
        <f t="shared" ca="1" si="24"/>
        <v>158.1046</v>
      </c>
      <c r="L162" s="47">
        <f t="shared" ca="1" si="24"/>
        <v>151.53860000000003</v>
      </c>
      <c r="M162" s="47">
        <f t="shared" ca="1" si="24"/>
        <v>197.79419999999999</v>
      </c>
      <c r="N162" s="47">
        <f t="shared" ca="1" si="24"/>
        <v>369.95619999999997</v>
      </c>
      <c r="O162" s="79">
        <f t="shared" ca="1" si="24"/>
        <v>669.52159999999992</v>
      </c>
    </row>
    <row r="163" spans="1:15" hidden="1" outlineLevel="1" x14ac:dyDescent="0.25">
      <c r="A163" s="42"/>
      <c r="B163" s="43" t="s">
        <v>0</v>
      </c>
      <c r="D163" s="75"/>
      <c r="E163" s="76"/>
      <c r="F163" s="76"/>
      <c r="G163" s="76"/>
      <c r="H163" s="76"/>
      <c r="I163" s="77"/>
      <c r="J163" s="75"/>
      <c r="K163" s="76"/>
      <c r="L163" s="76"/>
      <c r="M163" s="76"/>
      <c r="N163" s="76"/>
      <c r="O163" s="77"/>
    </row>
    <row r="164" spans="1:15" hidden="1" outlineLevel="1" x14ac:dyDescent="0.25">
      <c r="A164" s="1"/>
      <c r="B164" s="124"/>
      <c r="D164" s="48"/>
      <c r="E164" s="49"/>
      <c r="F164" s="49"/>
      <c r="G164" s="49"/>
      <c r="H164" s="49"/>
      <c r="I164" s="49"/>
      <c r="J164" s="48"/>
      <c r="K164" s="49"/>
      <c r="L164" s="49"/>
      <c r="M164" s="49"/>
      <c r="N164" s="49"/>
      <c r="O164" s="49"/>
    </row>
    <row r="165" spans="1:15" hidden="1" outlineLevel="1" x14ac:dyDescent="0.25">
      <c r="A165" s="38"/>
      <c r="B165" s="39"/>
      <c r="D165" s="542" t="s">
        <v>159</v>
      </c>
      <c r="E165" s="543" t="s">
        <v>58</v>
      </c>
      <c r="F165" s="543" t="s">
        <v>160</v>
      </c>
      <c r="G165" s="543"/>
      <c r="H165" s="543"/>
      <c r="I165" s="544"/>
      <c r="J165" s="542" t="s">
        <v>159</v>
      </c>
      <c r="K165" s="543" t="s">
        <v>58</v>
      </c>
      <c r="L165" s="543" t="s">
        <v>160</v>
      </c>
      <c r="M165" s="543"/>
      <c r="N165" s="543"/>
      <c r="O165" s="544"/>
    </row>
    <row r="166" spans="1:15" hidden="1" outlineLevel="2" x14ac:dyDescent="0.25">
      <c r="A166" s="30">
        <v>270</v>
      </c>
      <c r="B166" s="31" t="s">
        <v>161</v>
      </c>
      <c r="D166" s="63">
        <f ca="1">VLOOKUP($A166,INDIRECT($P$2),COLUMN()-1,FALSE)*VLOOKUP($A166,Usinas!$C:$D,2,FALSE)</f>
        <v>1431.5904</v>
      </c>
      <c r="E166" s="63">
        <f ca="1">VLOOKUP($A166,INDIRECT($P$2),COLUMN()-1,FALSE)*VLOOKUP($A166,Usinas!$C:$D,2,FALSE)</f>
        <v>1633.4279999999999</v>
      </c>
      <c r="F166" s="63">
        <f ca="1">VLOOKUP($A166,INDIRECT($P$2),COLUMN()-1,FALSE)*VLOOKUP($A166,Usinas!$C:$D,2,FALSE)</f>
        <v>1513.7819999999999</v>
      </c>
      <c r="G166" s="63">
        <f ca="1">VLOOKUP($A166,INDIRECT($P$2),COLUMN()-1,FALSE)*VLOOKUP($A166,Usinas!$C:$D,2,FALSE)</f>
        <v>1072.6523999999999</v>
      </c>
      <c r="H166" s="63">
        <f ca="1">VLOOKUP($A166,INDIRECT($P$2),COLUMN()-1,FALSE)*VLOOKUP($A166,Usinas!$C:$D,2,FALSE)</f>
        <v>568.05840000000001</v>
      </c>
      <c r="I166" s="63">
        <f ca="1">VLOOKUP($A166,INDIRECT($P$2),COLUMN()-1,FALSE)*VLOOKUP($A166,Usinas!$C:$D,2,FALSE)</f>
        <v>393.27120000000002</v>
      </c>
      <c r="J166" s="63">
        <f ca="1">VLOOKUP($A166,INDIRECT($P$2),COLUMN()-1,FALSE)*VLOOKUP($A166,Usinas!$C:$D,2,FALSE)</f>
        <v>295.47359999999998</v>
      </c>
      <c r="K166" s="63">
        <f ca="1">VLOOKUP($A166,INDIRECT($P$2),COLUMN()-1,FALSE)*VLOOKUP($A166,Usinas!$C:$D,2,FALSE)</f>
        <v>226.80719999999999</v>
      </c>
      <c r="L166" s="63">
        <f ca="1">VLOOKUP($A166,INDIRECT($P$2),COLUMN()-1,FALSE)*VLOOKUP($A166,Usinas!$C:$D,2,FALSE)</f>
        <v>214.32239999999999</v>
      </c>
      <c r="M166" s="63">
        <f ca="1">VLOOKUP($A166,INDIRECT($P$2),COLUMN()-1,FALSE)*VLOOKUP($A166,Usinas!$C:$D,2,FALSE)</f>
        <v>312.12</v>
      </c>
      <c r="N166" s="63">
        <f ca="1">VLOOKUP($A166,INDIRECT($P$2),COLUMN()-1,FALSE)*VLOOKUP($A166,Usinas!$C:$D,2,FALSE)</f>
        <v>572.22</v>
      </c>
      <c r="O166" s="63">
        <f ca="1">VLOOKUP($A166,INDIRECT($P$2),COLUMN()-1,FALSE)*VLOOKUP($A166,Usinas!$C:$D,2,FALSE)</f>
        <v>1073.6928</v>
      </c>
    </row>
    <row r="167" spans="1:15" hidden="1" outlineLevel="2" x14ac:dyDescent="0.25">
      <c r="A167" s="30">
        <v>191</v>
      </c>
      <c r="B167" s="31" t="s">
        <v>162</v>
      </c>
      <c r="D167" s="63">
        <f ca="1">VLOOKUP($A167,INDIRECT($P$2),COLUMN()-1,FALSE)*VLOOKUP($A167,Usinas!$C:$D,2,FALSE)</f>
        <v>594.89839999999992</v>
      </c>
      <c r="E167" s="63">
        <f ca="1">VLOOKUP($A167,INDIRECT($P$2),COLUMN()-1,FALSE)*VLOOKUP($A167,Usinas!$C:$D,2,FALSE)</f>
        <v>676.51319999999998</v>
      </c>
      <c r="F167" s="63">
        <f ca="1">VLOOKUP($A167,INDIRECT($P$2),COLUMN()-1,FALSE)*VLOOKUP($A167,Usinas!$C:$D,2,FALSE)</f>
        <v>629.32359999999994</v>
      </c>
      <c r="G167" s="63">
        <f ca="1">VLOOKUP($A167,INDIRECT($P$2),COLUMN()-1,FALSE)*VLOOKUP($A167,Usinas!$C:$D,2,FALSE)</f>
        <v>446.75399999999996</v>
      </c>
      <c r="H167" s="63">
        <f ca="1">VLOOKUP($A167,INDIRECT($P$2),COLUMN()-1,FALSE)*VLOOKUP($A167,Usinas!$C:$D,2,FALSE)</f>
        <v>237.49519999999998</v>
      </c>
      <c r="I167" s="63">
        <f ca="1">VLOOKUP($A167,INDIRECT($P$2),COLUMN()-1,FALSE)*VLOOKUP($A167,Usinas!$C:$D,2,FALSE)</f>
        <v>164.00319999999999</v>
      </c>
      <c r="J167" s="63">
        <f ca="1">VLOOKUP($A167,INDIRECT($P$2),COLUMN()-1,FALSE)*VLOOKUP($A167,Usinas!$C:$D,2,FALSE)</f>
        <v>123.776</v>
      </c>
      <c r="K167" s="63">
        <f ca="1">VLOOKUP($A167,INDIRECT($P$2),COLUMN()-1,FALSE)*VLOOKUP($A167,Usinas!$C:$D,2,FALSE)</f>
        <v>96.313199999999995</v>
      </c>
      <c r="L167" s="63">
        <f ca="1">VLOOKUP($A167,INDIRECT($P$2),COLUMN()-1,FALSE)*VLOOKUP($A167,Usinas!$C:$D,2,FALSE)</f>
        <v>90.511199999999988</v>
      </c>
      <c r="M167" s="63">
        <f ca="1">VLOOKUP($A167,INDIRECT($P$2),COLUMN()-1,FALSE)*VLOOKUP($A167,Usinas!$C:$D,2,FALSE)</f>
        <v>131.512</v>
      </c>
      <c r="N167" s="63">
        <f ca="1">VLOOKUP($A167,INDIRECT($P$2),COLUMN()-1,FALSE)*VLOOKUP($A167,Usinas!$C:$D,2,FALSE)</f>
        <v>239.81599999999997</v>
      </c>
      <c r="O167" s="63">
        <f ca="1">VLOOKUP($A167,INDIRECT($P$2),COLUMN()-1,FALSE)*VLOOKUP($A167,Usinas!$C:$D,2,FALSE)</f>
        <v>445.20679999999999</v>
      </c>
    </row>
    <row r="168" spans="1:15" hidden="1" outlineLevel="2" x14ac:dyDescent="0.25">
      <c r="A168" s="30">
        <v>253</v>
      </c>
      <c r="B168" s="31" t="s">
        <v>163</v>
      </c>
      <c r="D168" s="63">
        <f ca="1">VLOOKUP($A168,INDIRECT($P$2),COLUMN()-1,FALSE)*VLOOKUP($A168,Usinas!$C:$D,2,FALSE)</f>
        <v>363.82570000000004</v>
      </c>
      <c r="E168" s="63">
        <f ca="1">VLOOKUP($A168,INDIRECT($P$2),COLUMN()-1,FALSE)*VLOOKUP($A168,Usinas!$C:$D,2,FALSE)</f>
        <v>414.5421</v>
      </c>
      <c r="F168" s="63">
        <f ca="1">VLOOKUP($A168,INDIRECT($P$2),COLUMN()-1,FALSE)*VLOOKUP($A168,Usinas!$C:$D,2,FALSE)</f>
        <v>389.39879999999999</v>
      </c>
      <c r="G168" s="63">
        <f ca="1">VLOOKUP($A168,INDIRECT($P$2),COLUMN()-1,FALSE)*VLOOKUP($A168,Usinas!$C:$D,2,FALSE)</f>
        <v>280.87430000000001</v>
      </c>
      <c r="H168" s="63">
        <f ca="1">VLOOKUP($A168,INDIRECT($P$2),COLUMN()-1,FALSE)*VLOOKUP($A168,Usinas!$C:$D,2,FALSE)</f>
        <v>148.28100000000001</v>
      </c>
      <c r="I168" s="63">
        <f ca="1">VLOOKUP($A168,INDIRECT($P$2),COLUMN()-1,FALSE)*VLOOKUP($A168,Usinas!$C:$D,2,FALSE)</f>
        <v>99.9285</v>
      </c>
      <c r="J168" s="63">
        <f ca="1">VLOOKUP($A168,INDIRECT($P$2),COLUMN()-1,FALSE)*VLOOKUP($A168,Usinas!$C:$D,2,FALSE)</f>
        <v>75.429900000000004</v>
      </c>
      <c r="K168" s="63">
        <f ca="1">VLOOKUP($A168,INDIRECT($P$2),COLUMN()-1,FALSE)*VLOOKUP($A168,Usinas!$C:$D,2,FALSE)</f>
        <v>58.667700000000004</v>
      </c>
      <c r="L168" s="63">
        <f ca="1">VLOOKUP($A168,INDIRECT($P$2),COLUMN()-1,FALSE)*VLOOKUP($A168,Usinas!$C:$D,2,FALSE)</f>
        <v>55.014400000000002</v>
      </c>
      <c r="M168" s="63">
        <f ca="1">VLOOKUP($A168,INDIRECT($P$2),COLUMN()-1,FALSE)*VLOOKUP($A168,Usinas!$C:$D,2,FALSE)</f>
        <v>78.438500000000005</v>
      </c>
      <c r="N168" s="63">
        <f ca="1">VLOOKUP($A168,INDIRECT($P$2),COLUMN()-1,FALSE)*VLOOKUP($A168,Usinas!$C:$D,2,FALSE)</f>
        <v>144.4128</v>
      </c>
      <c r="O168" s="63">
        <f ca="1">VLOOKUP($A168,INDIRECT($P$2),COLUMN()-1,FALSE)*VLOOKUP($A168,Usinas!$C:$D,2,FALSE)</f>
        <v>272.2783</v>
      </c>
    </row>
    <row r="169" spans="1:15" hidden="1" outlineLevel="2" x14ac:dyDescent="0.25">
      <c r="A169" s="30">
        <v>257</v>
      </c>
      <c r="B169" s="31" t="s">
        <v>164</v>
      </c>
      <c r="D169" s="63">
        <f ca="1">VLOOKUP($A169,INDIRECT($P$2),COLUMN()-1,FALSE)*VLOOKUP($A169,Usinas!$C:$D,2,FALSE)</f>
        <v>727.9384</v>
      </c>
      <c r="E169" s="63">
        <f ca="1">VLOOKUP($A169,INDIRECT($P$2),COLUMN()-1,FALSE)*VLOOKUP($A169,Usinas!$C:$D,2,FALSE)</f>
        <v>818.96079999999995</v>
      </c>
      <c r="F169" s="63">
        <f ca="1">VLOOKUP($A169,INDIRECT($P$2),COLUMN()-1,FALSE)*VLOOKUP($A169,Usinas!$C:$D,2,FALSE)</f>
        <v>790.06479999999999</v>
      </c>
      <c r="G169" s="63">
        <f ca="1">VLOOKUP($A169,INDIRECT($P$2),COLUMN()-1,FALSE)*VLOOKUP($A169,Usinas!$C:$D,2,FALSE)</f>
        <v>561.3048</v>
      </c>
      <c r="H169" s="63">
        <f ca="1">VLOOKUP($A169,INDIRECT($P$2),COLUMN()-1,FALSE)*VLOOKUP($A169,Usinas!$C:$D,2,FALSE)</f>
        <v>278.3648</v>
      </c>
      <c r="I169" s="63">
        <f ca="1">VLOOKUP($A169,INDIRECT($P$2),COLUMN()-1,FALSE)*VLOOKUP($A169,Usinas!$C:$D,2,FALSE)</f>
        <v>181.804</v>
      </c>
      <c r="J169" s="63">
        <f ca="1">VLOOKUP($A169,INDIRECT($P$2),COLUMN()-1,FALSE)*VLOOKUP($A169,Usinas!$C:$D,2,FALSE)</f>
        <v>138.45999999999998</v>
      </c>
      <c r="K169" s="63">
        <f ca="1">VLOOKUP($A169,INDIRECT($P$2),COLUMN()-1,FALSE)*VLOOKUP($A169,Usinas!$C:$D,2,FALSE)</f>
        <v>110.52719999999999</v>
      </c>
      <c r="L169" s="63">
        <f ca="1">VLOOKUP($A169,INDIRECT($P$2),COLUMN()-1,FALSE)*VLOOKUP($A169,Usinas!$C:$D,2,FALSE)</f>
        <v>104.9888</v>
      </c>
      <c r="M169" s="63">
        <f ca="1">VLOOKUP($A169,INDIRECT($P$2),COLUMN()-1,FALSE)*VLOOKUP($A169,Usinas!$C:$D,2,FALSE)</f>
        <v>144.47999999999999</v>
      </c>
      <c r="N169" s="63">
        <f ca="1">VLOOKUP($A169,INDIRECT($P$2),COLUMN()-1,FALSE)*VLOOKUP($A169,Usinas!$C:$D,2,FALSE)</f>
        <v>276.67919999999998</v>
      </c>
      <c r="O169" s="63">
        <f ca="1">VLOOKUP($A169,INDIRECT($P$2),COLUMN()-1,FALSE)*VLOOKUP($A169,Usinas!$C:$D,2,FALSE)</f>
        <v>544.20799999999997</v>
      </c>
    </row>
    <row r="170" spans="1:15" hidden="1" outlineLevel="2" x14ac:dyDescent="0.25">
      <c r="A170" s="30">
        <v>273</v>
      </c>
      <c r="B170" s="31" t="s">
        <v>165</v>
      </c>
      <c r="D170" s="63">
        <f ca="1">VLOOKUP($A170,INDIRECT($P$2),COLUMN()-1,FALSE)*VLOOKUP($A170,Usinas!$C:$D,2,FALSE)</f>
        <v>1434.069</v>
      </c>
      <c r="E170" s="63">
        <f ca="1">VLOOKUP($A170,INDIRECT($P$2),COLUMN()-1,FALSE)*VLOOKUP($A170,Usinas!$C:$D,2,FALSE)</f>
        <v>1640.9250000000002</v>
      </c>
      <c r="F170" s="63">
        <f ca="1">VLOOKUP($A170,INDIRECT($P$2),COLUMN()-1,FALSE)*VLOOKUP($A170,Usinas!$C:$D,2,FALSE)</f>
        <v>1657.5</v>
      </c>
      <c r="G170" s="63">
        <f ca="1">VLOOKUP($A170,INDIRECT($P$2),COLUMN()-1,FALSE)*VLOOKUP($A170,Usinas!$C:$D,2,FALSE)</f>
        <v>1237.1580000000001</v>
      </c>
      <c r="H170" s="63">
        <f ca="1">VLOOKUP($A170,INDIRECT($P$2),COLUMN()-1,FALSE)*VLOOKUP($A170,Usinas!$C:$D,2,FALSE)</f>
        <v>607.30799999999999</v>
      </c>
      <c r="I170" s="63">
        <f ca="1">VLOOKUP($A170,INDIRECT($P$2),COLUMN()-1,FALSE)*VLOOKUP($A170,Usinas!$C:$D,2,FALSE)</f>
        <v>359.67750000000001</v>
      </c>
      <c r="J170" s="63">
        <f ca="1">VLOOKUP($A170,INDIRECT($P$2),COLUMN()-1,FALSE)*VLOOKUP($A170,Usinas!$C:$D,2,FALSE)</f>
        <v>257.90700000000004</v>
      </c>
      <c r="K170" s="63">
        <f ca="1">VLOOKUP($A170,INDIRECT($P$2),COLUMN()-1,FALSE)*VLOOKUP($A170,Usinas!$C:$D,2,FALSE)</f>
        <v>197.57400000000001</v>
      </c>
      <c r="L170" s="63">
        <f ca="1">VLOOKUP($A170,INDIRECT($P$2),COLUMN()-1,FALSE)*VLOOKUP($A170,Usinas!$C:$D,2,FALSE)</f>
        <v>179.3415</v>
      </c>
      <c r="M170" s="63">
        <f ca="1">VLOOKUP($A170,INDIRECT($P$2),COLUMN()-1,FALSE)*VLOOKUP($A170,Usinas!$C:$D,2,FALSE)</f>
        <v>249.61950000000002</v>
      </c>
      <c r="N170" s="63">
        <f ca="1">VLOOKUP($A170,INDIRECT($P$2),COLUMN()-1,FALSE)*VLOOKUP($A170,Usinas!$C:$D,2,FALSE)</f>
        <v>501.55950000000001</v>
      </c>
      <c r="O170" s="63">
        <f ca="1">VLOOKUP($A170,INDIRECT($P$2),COLUMN()-1,FALSE)*VLOOKUP($A170,Usinas!$C:$D,2,FALSE)</f>
        <v>1022.6775</v>
      </c>
    </row>
    <row r="171" spans="1:15" hidden="1" outlineLevel="1" collapsed="1" x14ac:dyDescent="0.25">
      <c r="A171" s="40"/>
      <c r="B171" s="41" t="s">
        <v>56</v>
      </c>
      <c r="D171" s="78">
        <f t="shared" ref="D171:I171" ca="1" si="25">SUM(D166:D170)</f>
        <v>4552.3218999999999</v>
      </c>
      <c r="E171" s="47">
        <f t="shared" ca="1" si="25"/>
        <v>5184.3690999999999</v>
      </c>
      <c r="F171" s="47">
        <f t="shared" ca="1" si="25"/>
        <v>4980.0691999999999</v>
      </c>
      <c r="G171" s="47">
        <f t="shared" ca="1" si="25"/>
        <v>3598.7434999999996</v>
      </c>
      <c r="H171" s="47">
        <f t="shared" ca="1" si="25"/>
        <v>1839.5074</v>
      </c>
      <c r="I171" s="79">
        <f t="shared" ca="1" si="25"/>
        <v>1198.6844000000001</v>
      </c>
      <c r="J171" s="78">
        <f t="shared" ref="J171:O171" ca="1" si="26">SUM(J166:J170)</f>
        <v>891.04650000000004</v>
      </c>
      <c r="K171" s="47">
        <f t="shared" ca="1" si="26"/>
        <v>689.88930000000005</v>
      </c>
      <c r="L171" s="47">
        <f t="shared" ca="1" si="26"/>
        <v>644.17830000000004</v>
      </c>
      <c r="M171" s="47">
        <f t="shared" ca="1" si="26"/>
        <v>916.17000000000007</v>
      </c>
      <c r="N171" s="47">
        <f t="shared" ca="1" si="26"/>
        <v>1734.6875000000002</v>
      </c>
      <c r="O171" s="79">
        <f t="shared" ca="1" si="26"/>
        <v>3358.0634</v>
      </c>
    </row>
    <row r="172" spans="1:15" hidden="1" outlineLevel="1" x14ac:dyDescent="0.25">
      <c r="A172" s="42"/>
      <c r="B172" s="43" t="s">
        <v>0</v>
      </c>
      <c r="D172" s="75"/>
      <c r="E172" s="76"/>
      <c r="F172" s="76"/>
      <c r="G172" s="76"/>
      <c r="H172" s="76"/>
      <c r="I172" s="77"/>
      <c r="J172" s="75"/>
      <c r="K172" s="76"/>
      <c r="L172" s="76"/>
      <c r="M172" s="76"/>
      <c r="N172" s="76"/>
      <c r="O172" s="77"/>
    </row>
    <row r="173" spans="1:15" hidden="1" outlineLevel="1" x14ac:dyDescent="0.25">
      <c r="A173" s="1"/>
      <c r="B173" s="124"/>
      <c r="D173" s="48"/>
      <c r="E173" s="49"/>
      <c r="F173" s="49"/>
      <c r="G173" s="49"/>
      <c r="H173" s="49"/>
      <c r="I173" s="49"/>
      <c r="J173" s="48"/>
      <c r="K173" s="49"/>
      <c r="L173" s="49"/>
      <c r="M173" s="49"/>
      <c r="N173" s="49"/>
      <c r="O173" s="49"/>
    </row>
    <row r="174" spans="1:15" ht="15.75" collapsed="1" x14ac:dyDescent="0.25">
      <c r="A174" s="80"/>
      <c r="B174" s="81"/>
      <c r="C174" s="92"/>
      <c r="D174" s="545" t="s">
        <v>166</v>
      </c>
      <c r="E174" s="546"/>
      <c r="F174" s="546"/>
      <c r="G174" s="546"/>
      <c r="H174" s="546"/>
      <c r="I174" s="546"/>
      <c r="J174" s="546"/>
      <c r="K174" s="546"/>
      <c r="L174" s="546"/>
      <c r="M174" s="546"/>
      <c r="N174" s="546"/>
      <c r="O174" s="547"/>
    </row>
    <row r="175" spans="1:15" ht="15.75" x14ac:dyDescent="0.25">
      <c r="A175" s="82"/>
      <c r="B175" s="83" t="s">
        <v>56</v>
      </c>
      <c r="C175" s="92"/>
      <c r="D175" s="83">
        <f t="shared" ref="D175:O175" ca="1" si="27">D22+D45+D60+D74+D80+D89+D105+D110+D115+D127+D136+D141+D155+D162+D171+D50</f>
        <v>65774.3992</v>
      </c>
      <c r="E175" s="84">
        <f t="shared" ca="1" si="27"/>
        <v>70879.025599999994</v>
      </c>
      <c r="F175" s="84">
        <f t="shared" ca="1" si="27"/>
        <v>69051.078800000003</v>
      </c>
      <c r="G175" s="84">
        <f t="shared" ca="1" si="27"/>
        <v>54713.505599999989</v>
      </c>
      <c r="H175" s="84">
        <f t="shared" ca="1" si="27"/>
        <v>39830.925400000007</v>
      </c>
      <c r="I175" s="85">
        <f t="shared" ca="1" si="27"/>
        <v>32491.042000000001</v>
      </c>
      <c r="J175" s="83">
        <f t="shared" ca="1" si="27"/>
        <v>25560.263999999996</v>
      </c>
      <c r="K175" s="84">
        <f t="shared" ca="1" si="27"/>
        <v>20509.413799999998</v>
      </c>
      <c r="L175" s="84">
        <f t="shared" ca="1" si="27"/>
        <v>19620.838299999999</v>
      </c>
      <c r="M175" s="84">
        <f t="shared" ca="1" si="27"/>
        <v>23642.067300000006</v>
      </c>
      <c r="N175" s="84">
        <f t="shared" ca="1" si="27"/>
        <v>31425.629199999996</v>
      </c>
      <c r="O175" s="85">
        <f t="shared" ca="1" si="27"/>
        <v>48058.351500000004</v>
      </c>
    </row>
    <row r="177" spans="1:15" x14ac:dyDescent="0.25">
      <c r="A177" s="86"/>
      <c r="B177" s="87"/>
      <c r="D177" s="89"/>
      <c r="E177" s="90"/>
      <c r="F177" s="90"/>
      <c r="G177" s="90"/>
      <c r="H177" s="90"/>
      <c r="I177" s="91"/>
    </row>
    <row r="178" spans="1:15" hidden="1" outlineLevel="1" x14ac:dyDescent="0.25">
      <c r="A178" s="61"/>
      <c r="B178" s="62"/>
      <c r="D178" s="539" t="s">
        <v>168</v>
      </c>
      <c r="E178" s="540" t="s">
        <v>58</v>
      </c>
      <c r="F178" s="540" t="s">
        <v>169</v>
      </c>
      <c r="G178" s="540"/>
      <c r="H178" s="540"/>
      <c r="I178" s="541"/>
      <c r="J178" s="539" t="s">
        <v>168</v>
      </c>
      <c r="K178" s="540" t="s">
        <v>58</v>
      </c>
      <c r="L178" s="540" t="s">
        <v>169</v>
      </c>
      <c r="M178" s="540"/>
      <c r="N178" s="540"/>
      <c r="O178" s="541"/>
    </row>
    <row r="179" spans="1:15" hidden="1" outlineLevel="2" x14ac:dyDescent="0.25">
      <c r="A179" s="59">
        <v>71</v>
      </c>
      <c r="B179" s="60" t="s">
        <v>170</v>
      </c>
      <c r="D179" s="63">
        <f ca="1">VLOOKUP($A179,INDIRECT($P$2),COLUMN()-1,FALSE)*VLOOKUP($A179,Usinas!$C:$D,2,FALSE)</f>
        <v>76.384399999999999</v>
      </c>
      <c r="E179" s="63">
        <f ca="1">VLOOKUP($A179,INDIRECT($P$2),COLUMN()-1,FALSE)*VLOOKUP($A179,Usinas!$C:$D,2,FALSE)</f>
        <v>76.384399999999999</v>
      </c>
      <c r="F179" s="63">
        <f ca="1">VLOOKUP($A179,INDIRECT($P$2),COLUMN()-1,FALSE)*VLOOKUP($A179,Usinas!$C:$D,2,FALSE)</f>
        <v>65.820599999999999</v>
      </c>
      <c r="G179" s="63">
        <f ca="1">VLOOKUP($A179,INDIRECT($P$2),COLUMN()-1,FALSE)*VLOOKUP($A179,Usinas!$C:$D,2,FALSE)</f>
        <v>64.195399999999992</v>
      </c>
      <c r="H179" s="63">
        <f ca="1">VLOOKUP($A179,INDIRECT($P$2),COLUMN()-1,FALSE)*VLOOKUP($A179,Usinas!$C:$D,2,FALSE)</f>
        <v>86.135599999999997</v>
      </c>
      <c r="I179" s="63">
        <f ca="1">VLOOKUP($A179,INDIRECT($P$2),COLUMN()-1,FALSE)*VLOOKUP($A179,Usinas!$C:$D,2,FALSE)</f>
        <v>107.2632</v>
      </c>
      <c r="J179" s="63">
        <f ca="1">VLOOKUP($A179,INDIRECT($P$2),COLUMN()-1,FALSE)*VLOOKUP($A179,Usinas!$C:$D,2,FALSE)</f>
        <v>95.074200000000005</v>
      </c>
      <c r="K179" s="63">
        <f ca="1">VLOOKUP($A179,INDIRECT($P$2),COLUMN()-1,FALSE)*VLOOKUP($A179,Usinas!$C:$D,2,FALSE)</f>
        <v>72.321399999999997</v>
      </c>
      <c r="L179" s="63">
        <f ca="1">VLOOKUP($A179,INDIRECT($P$2),COLUMN()-1,FALSE)*VLOOKUP($A179,Usinas!$C:$D,2,FALSE)</f>
        <v>87.760800000000003</v>
      </c>
      <c r="M179" s="63">
        <f ca="1">VLOOKUP($A179,INDIRECT($P$2),COLUMN()-1,FALSE)*VLOOKUP($A179,Usinas!$C:$D,2,FALSE)</f>
        <v>112.95139999999999</v>
      </c>
      <c r="N179" s="63">
        <f ca="1">VLOOKUP($A179,INDIRECT($P$2),COLUMN()-1,FALSE)*VLOOKUP($A179,Usinas!$C:$D,2,FALSE)</f>
        <v>87.760800000000003</v>
      </c>
      <c r="O179" s="63">
        <f ca="1">VLOOKUP($A179,INDIRECT($P$2),COLUMN()-1,FALSE)*VLOOKUP($A179,Usinas!$C:$D,2,FALSE)</f>
        <v>75.571799999999996</v>
      </c>
    </row>
    <row r="180" spans="1:15" hidden="1" outlineLevel="2" x14ac:dyDescent="0.25">
      <c r="A180" s="59">
        <v>72</v>
      </c>
      <c r="B180" s="60" t="s">
        <v>171</v>
      </c>
      <c r="D180" s="63">
        <f ca="1">VLOOKUP($A180,INDIRECT($P$2),COLUMN()-1,FALSE)*VLOOKUP($A180,Usinas!$C:$D,2,FALSE)</f>
        <v>82.2393</v>
      </c>
      <c r="E180" s="63">
        <f ca="1">VLOOKUP($A180,INDIRECT($P$2),COLUMN()-1,FALSE)*VLOOKUP($A180,Usinas!$C:$D,2,FALSE)</f>
        <v>82.2393</v>
      </c>
      <c r="F180" s="63">
        <f ca="1">VLOOKUP($A180,INDIRECT($P$2),COLUMN()-1,FALSE)*VLOOKUP($A180,Usinas!$C:$D,2,FALSE)</f>
        <v>70.609499999999997</v>
      </c>
      <c r="G180" s="63">
        <f ca="1">VLOOKUP($A180,INDIRECT($P$2),COLUMN()-1,FALSE)*VLOOKUP($A180,Usinas!$C:$D,2,FALSE)</f>
        <v>68.948099999999997</v>
      </c>
      <c r="H180" s="63">
        <f ca="1">VLOOKUP($A180,INDIRECT($P$2),COLUMN()-1,FALSE)*VLOOKUP($A180,Usinas!$C:$D,2,FALSE)</f>
        <v>92.207700000000003</v>
      </c>
      <c r="I180" s="63">
        <f ca="1">VLOOKUP($A180,INDIRECT($P$2),COLUMN()-1,FALSE)*VLOOKUP($A180,Usinas!$C:$D,2,FALSE)</f>
        <v>114.6366</v>
      </c>
      <c r="J180" s="63">
        <f ca="1">VLOOKUP($A180,INDIRECT($P$2),COLUMN()-1,FALSE)*VLOOKUP($A180,Usinas!$C:$D,2,FALSE)</f>
        <v>101.3454</v>
      </c>
      <c r="K180" s="63">
        <f ca="1">VLOOKUP($A180,INDIRECT($P$2),COLUMN()-1,FALSE)*VLOOKUP($A180,Usinas!$C:$D,2,FALSE)</f>
        <v>78.085800000000006</v>
      </c>
      <c r="L180" s="63">
        <f ca="1">VLOOKUP($A180,INDIRECT($P$2),COLUMN()-1,FALSE)*VLOOKUP($A180,Usinas!$C:$D,2,FALSE)</f>
        <v>94.699799999999996</v>
      </c>
      <c r="M180" s="63">
        <f ca="1">VLOOKUP($A180,INDIRECT($P$2),COLUMN()-1,FALSE)*VLOOKUP($A180,Usinas!$C:$D,2,FALSE)</f>
        <v>121.2822</v>
      </c>
      <c r="N180" s="63">
        <f ca="1">VLOOKUP($A180,INDIRECT($P$2),COLUMN()-1,FALSE)*VLOOKUP($A180,Usinas!$C:$D,2,FALSE)</f>
        <v>93.869100000000003</v>
      </c>
      <c r="O180" s="63">
        <f ca="1">VLOOKUP($A180,INDIRECT($P$2),COLUMN()-1,FALSE)*VLOOKUP($A180,Usinas!$C:$D,2,FALSE)</f>
        <v>80.5779</v>
      </c>
    </row>
    <row r="181" spans="1:15" hidden="1" outlineLevel="2" x14ac:dyDescent="0.25">
      <c r="A181" s="59">
        <v>74</v>
      </c>
      <c r="B181" s="60" t="s">
        <v>33</v>
      </c>
      <c r="D181" s="63">
        <f ca="1">VLOOKUP($A181,INDIRECT($P$2),COLUMN()-1,FALSE)*VLOOKUP($A181,Usinas!$C:$D,2,FALSE)</f>
        <v>675.96840000000009</v>
      </c>
      <c r="E181" s="63">
        <f ca="1">VLOOKUP($A181,INDIRECT($P$2),COLUMN()-1,FALSE)*VLOOKUP($A181,Usinas!$C:$D,2,FALSE)</f>
        <v>730.65840000000003</v>
      </c>
      <c r="F181" s="63">
        <f ca="1">VLOOKUP($A181,INDIRECT($P$2),COLUMN()-1,FALSE)*VLOOKUP($A181,Usinas!$C:$D,2,FALSE)</f>
        <v>663.93660000000011</v>
      </c>
      <c r="G181" s="63">
        <f ca="1">VLOOKUP($A181,INDIRECT($P$2),COLUMN()-1,FALSE)*VLOOKUP($A181,Usinas!$C:$D,2,FALSE)</f>
        <v>523.93020000000001</v>
      </c>
      <c r="H181" s="63">
        <f ca="1">VLOOKUP($A181,INDIRECT($P$2),COLUMN()-1,FALSE)*VLOOKUP($A181,Usinas!$C:$D,2,FALSE)</f>
        <v>626.74740000000008</v>
      </c>
      <c r="I181" s="63">
        <f ca="1">VLOOKUP($A181,INDIRECT($P$2),COLUMN()-1,FALSE)*VLOOKUP($A181,Usinas!$C:$D,2,FALSE)</f>
        <v>796.28640000000007</v>
      </c>
      <c r="J181" s="63">
        <f ca="1">VLOOKUP($A181,INDIRECT($P$2),COLUMN()-1,FALSE)*VLOOKUP($A181,Usinas!$C:$D,2,FALSE)</f>
        <v>776.59800000000007</v>
      </c>
      <c r="K181" s="63">
        <f ca="1">VLOOKUP($A181,INDIRECT($P$2),COLUMN()-1,FALSE)*VLOOKUP($A181,Usinas!$C:$D,2,FALSE)</f>
        <v>662.84280000000001</v>
      </c>
      <c r="L181" s="63">
        <f ca="1">VLOOKUP($A181,INDIRECT($P$2),COLUMN()-1,FALSE)*VLOOKUP($A181,Usinas!$C:$D,2,FALSE)</f>
        <v>775.50420000000008</v>
      </c>
      <c r="M181" s="63">
        <f ca="1">VLOOKUP($A181,INDIRECT($P$2),COLUMN()-1,FALSE)*VLOOKUP($A181,Usinas!$C:$D,2,FALSE)</f>
        <v>1011.7650000000001</v>
      </c>
      <c r="N181" s="63">
        <f ca="1">VLOOKUP($A181,INDIRECT($P$2),COLUMN()-1,FALSE)*VLOOKUP($A181,Usinas!$C:$D,2,FALSE)</f>
        <v>747.06540000000007</v>
      </c>
      <c r="O181" s="63">
        <f ca="1">VLOOKUP($A181,INDIRECT($P$2),COLUMN()-1,FALSE)*VLOOKUP($A181,Usinas!$C:$D,2,FALSE)</f>
        <v>634.40400000000011</v>
      </c>
    </row>
    <row r="182" spans="1:15" hidden="1" outlineLevel="2" x14ac:dyDescent="0.25">
      <c r="A182" s="59">
        <v>75</v>
      </c>
      <c r="B182" s="60" t="s">
        <v>172</v>
      </c>
      <c r="D182" s="63">
        <f ca="1">VLOOKUP($A182,INDIRECT($P$2),COLUMN()-1,FALSE)*VLOOKUP($A182,Usinas!$C:$D,2,FALSE)</f>
        <v>737.66399999999999</v>
      </c>
      <c r="E182" s="63">
        <f ca="1">VLOOKUP($A182,INDIRECT($P$2),COLUMN()-1,FALSE)*VLOOKUP($A182,Usinas!$C:$D,2,FALSE)</f>
        <v>785.57600000000002</v>
      </c>
      <c r="F182" s="63">
        <f ca="1">VLOOKUP($A182,INDIRECT($P$2),COLUMN()-1,FALSE)*VLOOKUP($A182,Usinas!$C:$D,2,FALSE)</f>
        <v>706.024</v>
      </c>
      <c r="G182" s="63">
        <f ca="1">VLOOKUP($A182,INDIRECT($P$2),COLUMN()-1,FALSE)*VLOOKUP($A182,Usinas!$C:$D,2,FALSE)</f>
        <v>586.69600000000003</v>
      </c>
      <c r="H182" s="63">
        <f ca="1">VLOOKUP($A182,INDIRECT($P$2),COLUMN()-1,FALSE)*VLOOKUP($A182,Usinas!$C:$D,2,FALSE)</f>
        <v>724.10400000000004</v>
      </c>
      <c r="I182" s="63">
        <f ca="1">VLOOKUP($A182,INDIRECT($P$2),COLUMN()-1,FALSE)*VLOOKUP($A182,Usinas!$C:$D,2,FALSE)</f>
        <v>918.46400000000006</v>
      </c>
      <c r="J182" s="63">
        <f ca="1">VLOOKUP($A182,INDIRECT($P$2),COLUMN()-1,FALSE)*VLOOKUP($A182,Usinas!$C:$D,2,FALSE)</f>
        <v>870.55200000000002</v>
      </c>
      <c r="K182" s="63">
        <f ca="1">VLOOKUP($A182,INDIRECT($P$2),COLUMN()-1,FALSE)*VLOOKUP($A182,Usinas!$C:$D,2,FALSE)</f>
        <v>724.10400000000004</v>
      </c>
      <c r="L182" s="63">
        <f ca="1">VLOOKUP($A182,INDIRECT($P$2),COLUMN()-1,FALSE)*VLOOKUP($A182,Usinas!$C:$D,2,FALSE)</f>
        <v>854.28</v>
      </c>
      <c r="M182" s="63">
        <f ca="1">VLOOKUP($A182,INDIRECT($P$2),COLUMN()-1,FALSE)*VLOOKUP($A182,Usinas!$C:$D,2,FALSE)</f>
        <v>1120.056</v>
      </c>
      <c r="N182" s="63">
        <f ca="1">VLOOKUP($A182,INDIRECT($P$2),COLUMN()-1,FALSE)*VLOOKUP($A182,Usinas!$C:$D,2,FALSE)</f>
        <v>833.48800000000006</v>
      </c>
      <c r="O182" s="63">
        <f ca="1">VLOOKUP($A182,INDIRECT($P$2),COLUMN()-1,FALSE)*VLOOKUP($A182,Usinas!$C:$D,2,FALSE)</f>
        <v>696.98400000000004</v>
      </c>
    </row>
    <row r="183" spans="1:15" hidden="1" outlineLevel="2" x14ac:dyDescent="0.25">
      <c r="A183" s="30">
        <v>77</v>
      </c>
      <c r="B183" s="31" t="s">
        <v>173</v>
      </c>
      <c r="D183" s="63">
        <f ca="1">VLOOKUP($A183,INDIRECT($P$2),COLUMN()-1,FALSE)*VLOOKUP($A183,Usinas!$C:$D,2,FALSE)</f>
        <v>822.51620000000003</v>
      </c>
      <c r="E183" s="63">
        <f ca="1">VLOOKUP($A183,INDIRECT($P$2),COLUMN()-1,FALSE)*VLOOKUP($A183,Usinas!$C:$D,2,FALSE)</f>
        <v>873.36590000000001</v>
      </c>
      <c r="F183" s="63">
        <f ca="1">VLOOKUP($A183,INDIRECT($P$2),COLUMN()-1,FALSE)*VLOOKUP($A183,Usinas!$C:$D,2,FALSE)</f>
        <v>776.12699999999995</v>
      </c>
      <c r="G183" s="63">
        <f ca="1">VLOOKUP($A183,INDIRECT($P$2),COLUMN()-1,FALSE)*VLOOKUP($A183,Usinas!$C:$D,2,FALSE)</f>
        <v>671.75130000000001</v>
      </c>
      <c r="H183" s="63">
        <f ca="1">VLOOKUP($A183,INDIRECT($P$2),COLUMN()-1,FALSE)*VLOOKUP($A183,Usinas!$C:$D,2,FALSE)</f>
        <v>834.11350000000004</v>
      </c>
      <c r="I183" s="63">
        <f ca="1">VLOOKUP($A183,INDIRECT($P$2),COLUMN()-1,FALSE)*VLOOKUP($A183,Usinas!$C:$D,2,FALSE)</f>
        <v>1063.3832</v>
      </c>
      <c r="J183" s="63">
        <f ca="1">VLOOKUP($A183,INDIRECT($P$2),COLUMN()-1,FALSE)*VLOOKUP($A183,Usinas!$C:$D,2,FALSE)</f>
        <v>994.69150000000002</v>
      </c>
      <c r="K183" s="63">
        <f ca="1">VLOOKUP($A183,INDIRECT($P$2),COLUMN()-1,FALSE)*VLOOKUP($A183,Usinas!$C:$D,2,FALSE)</f>
        <v>819.83990000000006</v>
      </c>
      <c r="L183" s="63">
        <f ca="1">VLOOKUP($A183,INDIRECT($P$2),COLUMN()-1,FALSE)*VLOOKUP($A183,Usinas!$C:$D,2,FALSE)</f>
        <v>962.57590000000005</v>
      </c>
      <c r="M183" s="63">
        <f ca="1">VLOOKUP($A183,INDIRECT($P$2),COLUMN()-1,FALSE)*VLOOKUP($A183,Usinas!$C:$D,2,FALSE)</f>
        <v>1280.1635000000001</v>
      </c>
      <c r="N183" s="63">
        <f ca="1">VLOOKUP($A183,INDIRECT($P$2),COLUMN()-1,FALSE)*VLOOKUP($A183,Usinas!$C:$D,2,FALSE)</f>
        <v>950.97860000000003</v>
      </c>
      <c r="O183" s="63">
        <f ca="1">VLOOKUP($A183,INDIRECT($P$2),COLUMN()-1,FALSE)*VLOOKUP($A183,Usinas!$C:$D,2,FALSE)</f>
        <v>782.37170000000003</v>
      </c>
    </row>
    <row r="184" spans="1:15" hidden="1" outlineLevel="2" x14ac:dyDescent="0.25">
      <c r="A184" s="30">
        <v>78</v>
      </c>
      <c r="B184" s="31" t="s">
        <v>174</v>
      </c>
      <c r="D184" s="63">
        <f ca="1">VLOOKUP($A184,INDIRECT($P$2),COLUMN()-1,FALSE)*VLOOKUP($A184,Usinas!$C:$D,2,FALSE)</f>
        <v>551.71199999999999</v>
      </c>
      <c r="E184" s="63">
        <f ca="1">VLOOKUP($A184,INDIRECT($P$2),COLUMN()-1,FALSE)*VLOOKUP($A184,Usinas!$C:$D,2,FALSE)</f>
        <v>586.19399999999996</v>
      </c>
      <c r="F184" s="63">
        <f ca="1">VLOOKUP($A184,INDIRECT($P$2),COLUMN()-1,FALSE)*VLOOKUP($A184,Usinas!$C:$D,2,FALSE)</f>
        <v>522.40229999999997</v>
      </c>
      <c r="G184" s="63">
        <f ca="1">VLOOKUP($A184,INDIRECT($P$2),COLUMN()-1,FALSE)*VLOOKUP($A184,Usinas!$C:$D,2,FALSE)</f>
        <v>452.86360000000002</v>
      </c>
      <c r="H184" s="63">
        <f ca="1">VLOOKUP($A184,INDIRECT($P$2),COLUMN()-1,FALSE)*VLOOKUP($A184,Usinas!$C:$D,2,FALSE)</f>
        <v>563.78070000000002</v>
      </c>
      <c r="I184" s="63">
        <f ca="1">VLOOKUP($A184,INDIRECT($P$2),COLUMN()-1,FALSE)*VLOOKUP($A184,Usinas!$C:$D,2,FALSE)</f>
        <v>718.94970000000001</v>
      </c>
      <c r="J184" s="63">
        <f ca="1">VLOOKUP($A184,INDIRECT($P$2),COLUMN()-1,FALSE)*VLOOKUP($A184,Usinas!$C:$D,2,FALSE)</f>
        <v>671.24959999999999</v>
      </c>
      <c r="K184" s="63">
        <f ca="1">VLOOKUP($A184,INDIRECT($P$2),COLUMN()-1,FALSE)*VLOOKUP($A184,Usinas!$C:$D,2,FALSE)</f>
        <v>552.2867</v>
      </c>
      <c r="L184" s="63">
        <f ca="1">VLOOKUP($A184,INDIRECT($P$2),COLUMN()-1,FALSE)*VLOOKUP($A184,Usinas!$C:$D,2,FALSE)</f>
        <v>645.38810000000001</v>
      </c>
      <c r="M184" s="63">
        <f ca="1">VLOOKUP($A184,INDIRECT($P$2),COLUMN()-1,FALSE)*VLOOKUP($A184,Usinas!$C:$D,2,FALSE)</f>
        <v>867.22230000000002</v>
      </c>
      <c r="N184" s="63">
        <f ca="1">VLOOKUP($A184,INDIRECT($P$2),COLUMN()-1,FALSE)*VLOOKUP($A184,Usinas!$C:$D,2,FALSE)</f>
        <v>645.96280000000002</v>
      </c>
      <c r="O184" s="63">
        <f ca="1">VLOOKUP($A184,INDIRECT($P$2),COLUMN()-1,FALSE)*VLOOKUP($A184,Usinas!$C:$D,2,FALSE)</f>
        <v>528.14930000000004</v>
      </c>
    </row>
    <row r="185" spans="1:15" hidden="1" outlineLevel="2" x14ac:dyDescent="0.25">
      <c r="A185" s="30">
        <v>222</v>
      </c>
      <c r="B185" s="31" t="s">
        <v>175</v>
      </c>
      <c r="D185" s="63">
        <f ca="1">VLOOKUP($A185,INDIRECT($P$2),COLUMN()-1,FALSE)*VLOOKUP($A185,Usinas!$C:$D,2,FALSE)</f>
        <v>667.04319999999996</v>
      </c>
      <c r="E185" s="63">
        <f ca="1">VLOOKUP($A185,INDIRECT($P$2),COLUMN()-1,FALSE)*VLOOKUP($A185,Usinas!$C:$D,2,FALSE)</f>
        <v>705.65559999999994</v>
      </c>
      <c r="F185" s="63">
        <f ca="1">VLOOKUP($A185,INDIRECT($P$2),COLUMN()-1,FALSE)*VLOOKUP($A185,Usinas!$C:$D,2,FALSE)</f>
        <v>628.99040000000002</v>
      </c>
      <c r="G185" s="63">
        <f ca="1">VLOOKUP($A185,INDIRECT($P$2),COLUMN()-1,FALSE)*VLOOKUP($A185,Usinas!$C:$D,2,FALSE)</f>
        <v>569.11320000000001</v>
      </c>
      <c r="H185" s="63">
        <f ca="1">VLOOKUP($A185,INDIRECT($P$2),COLUMN()-1,FALSE)*VLOOKUP($A185,Usinas!$C:$D,2,FALSE)</f>
        <v>731.3972</v>
      </c>
      <c r="I185" s="63">
        <f ca="1">VLOOKUP($A185,INDIRECT($P$2),COLUMN()-1,FALSE)*VLOOKUP($A185,Usinas!$C:$D,2,FALSE)</f>
        <v>928.37639999999999</v>
      </c>
      <c r="J185" s="63">
        <f ca="1">VLOOKUP($A185,INDIRECT($P$2),COLUMN()-1,FALSE)*VLOOKUP($A185,Usinas!$C:$D,2,FALSE)</f>
        <v>839.95960000000002</v>
      </c>
      <c r="K185" s="63">
        <f ca="1">VLOOKUP($A185,INDIRECT($P$2),COLUMN()-1,FALSE)*VLOOKUP($A185,Usinas!$C:$D,2,FALSE)</f>
        <v>691.66559999999993</v>
      </c>
      <c r="L185" s="63">
        <f ca="1">VLOOKUP($A185,INDIRECT($P$2),COLUMN()-1,FALSE)*VLOOKUP($A185,Usinas!$C:$D,2,FALSE)</f>
        <v>796.31079999999997</v>
      </c>
      <c r="M185" s="63">
        <f ca="1">VLOOKUP($A185,INDIRECT($P$2),COLUMN()-1,FALSE)*VLOOKUP($A185,Usinas!$C:$D,2,FALSE)</f>
        <v>1091.7796000000001</v>
      </c>
      <c r="N185" s="63">
        <f ca="1">VLOOKUP($A185,INDIRECT($P$2),COLUMN()-1,FALSE)*VLOOKUP($A185,Usinas!$C:$D,2,FALSE)</f>
        <v>815.89679999999998</v>
      </c>
      <c r="O185" s="63">
        <f ca="1">VLOOKUP($A185,INDIRECT($P$2),COLUMN()-1,FALSE)*VLOOKUP($A185,Usinas!$C:$D,2,FALSE)</f>
        <v>655.29160000000002</v>
      </c>
    </row>
    <row r="186" spans="1:15" hidden="1" outlineLevel="2" x14ac:dyDescent="0.25">
      <c r="A186" s="30">
        <v>81</v>
      </c>
      <c r="B186" s="31" t="s">
        <v>320</v>
      </c>
      <c r="D186" s="63">
        <f ca="1">VLOOKUP($A186,INDIRECT($P$2),COLUMN()-1,FALSE)*VLOOKUP($A186,Usinas!$C:$D,2,FALSE)</f>
        <v>187.64460000000003</v>
      </c>
      <c r="E186" s="63">
        <f ca="1">VLOOKUP($A186,INDIRECT($P$2),COLUMN()-1,FALSE)*VLOOKUP($A186,Usinas!$C:$D,2,FALSE)</f>
        <v>198.72540000000001</v>
      </c>
      <c r="F186" s="63">
        <f ca="1">VLOOKUP($A186,INDIRECT($P$2),COLUMN()-1,FALSE)*VLOOKUP($A186,Usinas!$C:$D,2,FALSE)</f>
        <v>177.00120000000001</v>
      </c>
      <c r="G186" s="63">
        <f ca="1">VLOOKUP($A186,INDIRECT($P$2),COLUMN()-1,FALSE)*VLOOKUP($A186,Usinas!$C:$D,2,FALSE)</f>
        <v>160.23420000000002</v>
      </c>
      <c r="H186" s="63">
        <f ca="1">VLOOKUP($A186,INDIRECT($P$2),COLUMN()-1,FALSE)*VLOOKUP($A186,Usinas!$C:$D,2,FALSE)</f>
        <v>206.16120000000001</v>
      </c>
      <c r="I186" s="63">
        <f ca="1">VLOOKUP($A186,INDIRECT($P$2),COLUMN()-1,FALSE)*VLOOKUP($A186,Usinas!$C:$D,2,FALSE)</f>
        <v>261.4194</v>
      </c>
      <c r="J186" s="63">
        <f ca="1">VLOOKUP($A186,INDIRECT($P$2),COLUMN()-1,FALSE)*VLOOKUP($A186,Usinas!$C:$D,2,FALSE)</f>
        <v>236.48760000000001</v>
      </c>
      <c r="K186" s="63">
        <f ca="1">VLOOKUP($A186,INDIRECT($P$2),COLUMN()-1,FALSE)*VLOOKUP($A186,Usinas!$C:$D,2,FALSE)</f>
        <v>194.64300000000003</v>
      </c>
      <c r="L186" s="63">
        <f ca="1">VLOOKUP($A186,INDIRECT($P$2),COLUMN()-1,FALSE)*VLOOKUP($A186,Usinas!$C:$D,2,FALSE)</f>
        <v>224.09460000000001</v>
      </c>
      <c r="M186" s="63">
        <f ca="1">VLOOKUP($A186,INDIRECT($P$2),COLUMN()-1,FALSE)*VLOOKUP($A186,Usinas!$C:$D,2,FALSE)</f>
        <v>307.63800000000003</v>
      </c>
      <c r="N186" s="63">
        <f ca="1">VLOOKUP($A186,INDIRECT($P$2),COLUMN()-1,FALSE)*VLOOKUP($A186,Usinas!$C:$D,2,FALSE)</f>
        <v>229.92660000000001</v>
      </c>
      <c r="O186" s="63">
        <f ca="1">VLOOKUP($A186,INDIRECT($P$2),COLUMN()-1,FALSE)*VLOOKUP($A186,Usinas!$C:$D,2,FALSE)</f>
        <v>184.2912</v>
      </c>
    </row>
    <row r="187" spans="1:15" hidden="1" outlineLevel="1" collapsed="1" x14ac:dyDescent="0.25">
      <c r="A187" s="32"/>
      <c r="B187" s="33" t="s">
        <v>56</v>
      </c>
      <c r="D187" s="46">
        <f ca="1">SUM(D179:D186)</f>
        <v>3801.1721000000002</v>
      </c>
      <c r="E187" s="46">
        <f t="shared" ref="E187:O187" ca="1" si="28">SUM(E179:E186)</f>
        <v>4038.799</v>
      </c>
      <c r="F187" s="46">
        <f t="shared" ca="1" si="28"/>
        <v>3610.9116000000004</v>
      </c>
      <c r="G187" s="46">
        <f t="shared" ca="1" si="28"/>
        <v>3097.732</v>
      </c>
      <c r="H187" s="46">
        <f t="shared" ca="1" si="28"/>
        <v>3864.6472999999996</v>
      </c>
      <c r="I187" s="46">
        <f t="shared" ca="1" si="28"/>
        <v>4908.7789000000002</v>
      </c>
      <c r="J187" s="46">
        <f t="shared" ca="1" si="28"/>
        <v>4585.9579000000003</v>
      </c>
      <c r="K187" s="46">
        <f t="shared" ca="1" si="28"/>
        <v>3795.7892000000002</v>
      </c>
      <c r="L187" s="46">
        <f t="shared" ca="1" si="28"/>
        <v>4440.6142000000009</v>
      </c>
      <c r="M187" s="46">
        <f t="shared" ca="1" si="28"/>
        <v>5912.8580000000002</v>
      </c>
      <c r="N187" s="46">
        <f t="shared" ca="1" si="28"/>
        <v>4404.9481000000005</v>
      </c>
      <c r="O187" s="46">
        <f t="shared" ca="1" si="28"/>
        <v>3637.6415000000006</v>
      </c>
    </row>
    <row r="188" spans="1:15" hidden="1" outlineLevel="1" x14ac:dyDescent="0.25">
      <c r="A188" s="34"/>
      <c r="B188" s="35" t="s">
        <v>0</v>
      </c>
      <c r="D188" s="71"/>
      <c r="E188" s="72"/>
      <c r="F188" s="72"/>
      <c r="G188" s="72"/>
      <c r="H188" s="72"/>
      <c r="I188" s="73"/>
      <c r="J188" s="71"/>
      <c r="K188" s="72"/>
      <c r="L188" s="72"/>
      <c r="M188" s="72"/>
      <c r="N188" s="72"/>
      <c r="O188" s="73"/>
    </row>
    <row r="189" spans="1:15" hidden="1" outlineLevel="1" x14ac:dyDescent="0.25">
      <c r="A189" s="2"/>
      <c r="B189" s="3"/>
      <c r="D189" s="51"/>
      <c r="E189" s="52"/>
      <c r="F189" s="52"/>
      <c r="G189" s="52"/>
      <c r="H189" s="52"/>
      <c r="I189" s="52"/>
      <c r="J189" s="51"/>
      <c r="K189" s="52"/>
      <c r="L189" s="52"/>
      <c r="M189" s="52"/>
      <c r="N189" s="52"/>
      <c r="O189" s="52"/>
    </row>
    <row r="190" spans="1:15" hidden="1" outlineLevel="1" x14ac:dyDescent="0.25">
      <c r="A190" s="36"/>
      <c r="B190" s="37"/>
      <c r="D190" s="542" t="s">
        <v>176</v>
      </c>
      <c r="E190" s="543" t="s">
        <v>58</v>
      </c>
      <c r="F190" s="543" t="s">
        <v>177</v>
      </c>
      <c r="G190" s="543"/>
      <c r="H190" s="543"/>
      <c r="I190" s="544"/>
      <c r="J190" s="542" t="s">
        <v>176</v>
      </c>
      <c r="K190" s="543" t="s">
        <v>58</v>
      </c>
      <c r="L190" s="543" t="s">
        <v>177</v>
      </c>
      <c r="M190" s="543"/>
      <c r="N190" s="543"/>
      <c r="O190" s="544"/>
    </row>
    <row r="191" spans="1:15" hidden="1" outlineLevel="2" x14ac:dyDescent="0.25">
      <c r="A191" s="30">
        <v>110</v>
      </c>
      <c r="B191" s="31" t="s">
        <v>178</v>
      </c>
      <c r="D191" s="63">
        <f ca="1">VLOOKUP($A191,INDIRECT($P$2),COLUMN()-1,FALSE)*VLOOKUP($A191,Usinas!$C:$D,2,FALSE)</f>
        <v>0</v>
      </c>
      <c r="E191" s="63">
        <f ca="1">VLOOKUP($A191,INDIRECT($P$2),COLUMN()-1,FALSE)*VLOOKUP($A191,Usinas!$C:$D,2,FALSE)</f>
        <v>0</v>
      </c>
      <c r="F191" s="63">
        <f ca="1">VLOOKUP($A191,INDIRECT($P$2),COLUMN()-1,FALSE)*VLOOKUP($A191,Usinas!$C:$D,2,FALSE)</f>
        <v>0</v>
      </c>
      <c r="G191" s="63">
        <f ca="1">VLOOKUP($A191,INDIRECT($P$2),COLUMN()-1,FALSE)*VLOOKUP($A191,Usinas!$C:$D,2,FALSE)</f>
        <v>0</v>
      </c>
      <c r="H191" s="63">
        <f ca="1">VLOOKUP($A191,INDIRECT($P$2),COLUMN()-1,FALSE)*VLOOKUP($A191,Usinas!$C:$D,2,FALSE)</f>
        <v>0</v>
      </c>
      <c r="I191" s="63">
        <f ca="1">VLOOKUP($A191,INDIRECT($P$2),COLUMN()-1,FALSE)*VLOOKUP($A191,Usinas!$C:$D,2,FALSE)</f>
        <v>0</v>
      </c>
      <c r="J191" s="63">
        <f ca="1">VLOOKUP($A191,INDIRECT($P$2),COLUMN()-1,FALSE)*VLOOKUP($A191,Usinas!$C:$D,2,FALSE)</f>
        <v>0</v>
      </c>
      <c r="K191" s="63">
        <f ca="1">VLOOKUP($A191,INDIRECT($P$2),COLUMN()-1,FALSE)*VLOOKUP($A191,Usinas!$C:$D,2,FALSE)</f>
        <v>0</v>
      </c>
      <c r="L191" s="63">
        <f ca="1">VLOOKUP($A191,INDIRECT($P$2),COLUMN()-1,FALSE)*VLOOKUP($A191,Usinas!$C:$D,2,FALSE)</f>
        <v>0</v>
      </c>
      <c r="M191" s="63">
        <f ca="1">VLOOKUP($A191,INDIRECT($P$2),COLUMN()-1,FALSE)*VLOOKUP($A191,Usinas!$C:$D,2,FALSE)</f>
        <v>0</v>
      </c>
      <c r="N191" s="63">
        <f ca="1">VLOOKUP($A191,INDIRECT($P$2),COLUMN()-1,FALSE)*VLOOKUP($A191,Usinas!$C:$D,2,FALSE)</f>
        <v>0</v>
      </c>
      <c r="O191" s="63">
        <f ca="1">VLOOKUP($A191,INDIRECT($P$2),COLUMN()-1,FALSE)*VLOOKUP($A191,Usinas!$C:$D,2,FALSE)</f>
        <v>0</v>
      </c>
    </row>
    <row r="192" spans="1:15" hidden="1" outlineLevel="2" x14ac:dyDescent="0.25">
      <c r="A192" s="30">
        <v>111</v>
      </c>
      <c r="B192" s="31" t="s">
        <v>34</v>
      </c>
      <c r="D192" s="63">
        <f ca="1">VLOOKUP($A192,INDIRECT($P$2),COLUMN()-1,FALSE)*VLOOKUP($A192,Usinas!$C:$D,2,FALSE)</f>
        <v>51.179800000000007</v>
      </c>
      <c r="E192" s="63">
        <f ca="1">VLOOKUP($A192,INDIRECT($P$2),COLUMN()-1,FALSE)*VLOOKUP($A192,Usinas!$C:$D,2,FALSE)</f>
        <v>45.656800000000004</v>
      </c>
      <c r="F192" s="63">
        <f ca="1">VLOOKUP($A192,INDIRECT($P$2),COLUMN()-1,FALSE)*VLOOKUP($A192,Usinas!$C:$D,2,FALSE)</f>
        <v>39.397400000000005</v>
      </c>
      <c r="G192" s="63">
        <f ca="1">VLOOKUP($A192,INDIRECT($P$2),COLUMN()-1,FALSE)*VLOOKUP($A192,Usinas!$C:$D,2,FALSE)</f>
        <v>52.284400000000005</v>
      </c>
      <c r="H192" s="63">
        <f ca="1">VLOOKUP($A192,INDIRECT($P$2),COLUMN()-1,FALSE)*VLOOKUP($A192,Usinas!$C:$D,2,FALSE)</f>
        <v>74.008200000000002</v>
      </c>
      <c r="I192" s="63">
        <f ca="1">VLOOKUP($A192,INDIRECT($P$2),COLUMN()-1,FALSE)*VLOOKUP($A192,Usinas!$C:$D,2,FALSE)</f>
        <v>91.68180000000001</v>
      </c>
      <c r="J192" s="63">
        <f ca="1">VLOOKUP($A192,INDIRECT($P$2),COLUMN()-1,FALSE)*VLOOKUP($A192,Usinas!$C:$D,2,FALSE)</f>
        <v>101.99140000000001</v>
      </c>
      <c r="K192" s="63">
        <f ca="1">VLOOKUP($A192,INDIRECT($P$2),COLUMN()-1,FALSE)*VLOOKUP($A192,Usinas!$C:$D,2,FALSE)</f>
        <v>98.677600000000012</v>
      </c>
      <c r="L192" s="63">
        <f ca="1">VLOOKUP($A192,INDIRECT($P$2),COLUMN()-1,FALSE)*VLOOKUP($A192,Usinas!$C:$D,2,FALSE)</f>
        <v>111.56460000000001</v>
      </c>
      <c r="M192" s="63">
        <f ca="1">VLOOKUP($A192,INDIRECT($P$2),COLUMN()-1,FALSE)*VLOOKUP($A192,Usinas!$C:$D,2,FALSE)</f>
        <v>113.77380000000001</v>
      </c>
      <c r="N192" s="63">
        <f ca="1">VLOOKUP($A192,INDIRECT($P$2),COLUMN()-1,FALSE)*VLOOKUP($A192,Usinas!$C:$D,2,FALSE)</f>
        <v>81.740400000000008</v>
      </c>
      <c r="O192" s="63">
        <f ca="1">VLOOKUP($A192,INDIRECT($P$2),COLUMN()-1,FALSE)*VLOOKUP($A192,Usinas!$C:$D,2,FALSE)</f>
        <v>63.698600000000006</v>
      </c>
    </row>
    <row r="193" spans="1:15" hidden="1" outlineLevel="2" x14ac:dyDescent="0.25">
      <c r="A193" s="30">
        <v>112</v>
      </c>
      <c r="B193" s="31" t="s">
        <v>179</v>
      </c>
      <c r="D193" s="63">
        <f ca="1">VLOOKUP($A193,INDIRECT($P$2),COLUMN()-1,FALSE)*VLOOKUP($A193,Usinas!$C:$D,2,FALSE)</f>
        <v>112.1091</v>
      </c>
      <c r="E193" s="63">
        <f ca="1">VLOOKUP($A193,INDIRECT($P$2),COLUMN()-1,FALSE)*VLOOKUP($A193,Usinas!$C:$D,2,FALSE)</f>
        <v>99.387500000000003</v>
      </c>
      <c r="F193" s="63">
        <f ca="1">VLOOKUP($A193,INDIRECT($P$2),COLUMN()-1,FALSE)*VLOOKUP($A193,Usinas!$C:$D,2,FALSE)</f>
        <v>85.870800000000003</v>
      </c>
      <c r="G193" s="63">
        <f ca="1">VLOOKUP($A193,INDIRECT($P$2),COLUMN()-1,FALSE)*VLOOKUP($A193,Usinas!$C:$D,2,FALSE)</f>
        <v>113.69930000000001</v>
      </c>
      <c r="H193" s="63">
        <f ca="1">VLOOKUP($A193,INDIRECT($P$2),COLUMN()-1,FALSE)*VLOOKUP($A193,Usinas!$C:$D,2,FALSE)</f>
        <v>161.40530000000001</v>
      </c>
      <c r="I193" s="63">
        <f ca="1">VLOOKUP($A193,INDIRECT($P$2),COLUMN()-1,FALSE)*VLOOKUP($A193,Usinas!$C:$D,2,FALSE)</f>
        <v>199.5701</v>
      </c>
      <c r="J193" s="63">
        <f ca="1">VLOOKUP($A193,INDIRECT($P$2),COLUMN()-1,FALSE)*VLOOKUP($A193,Usinas!$C:$D,2,FALSE)</f>
        <v>221.8329</v>
      </c>
      <c r="K193" s="63">
        <f ca="1">VLOOKUP($A193,INDIRECT($P$2),COLUMN()-1,FALSE)*VLOOKUP($A193,Usinas!$C:$D,2,FALSE)</f>
        <v>214.67700000000002</v>
      </c>
      <c r="L193" s="63">
        <f ca="1">VLOOKUP($A193,INDIRECT($P$2),COLUMN()-1,FALSE)*VLOOKUP($A193,Usinas!$C:$D,2,FALSE)</f>
        <v>243.3006</v>
      </c>
      <c r="M193" s="63">
        <f ca="1">VLOOKUP($A193,INDIRECT($P$2),COLUMN()-1,FALSE)*VLOOKUP($A193,Usinas!$C:$D,2,FALSE)</f>
        <v>248.0712</v>
      </c>
      <c r="N193" s="63">
        <f ca="1">VLOOKUP($A193,INDIRECT($P$2),COLUMN()-1,FALSE)*VLOOKUP($A193,Usinas!$C:$D,2,FALSE)</f>
        <v>178.10240000000002</v>
      </c>
      <c r="O193" s="63">
        <f ca="1">VLOOKUP($A193,INDIRECT($P$2),COLUMN()-1,FALSE)*VLOOKUP($A193,Usinas!$C:$D,2,FALSE)</f>
        <v>138.34739999999999</v>
      </c>
    </row>
    <row r="194" spans="1:15" hidden="1" outlineLevel="2" x14ac:dyDescent="0.25">
      <c r="A194" s="30">
        <v>113</v>
      </c>
      <c r="B194" s="31" t="s">
        <v>180</v>
      </c>
      <c r="D194" s="63">
        <f ca="1">VLOOKUP($A194,INDIRECT($P$2),COLUMN()-1,FALSE)*VLOOKUP($A194,Usinas!$C:$D,2,FALSE)</f>
        <v>131.43959999999998</v>
      </c>
      <c r="E194" s="63">
        <f ca="1">VLOOKUP($A194,INDIRECT($P$2),COLUMN()-1,FALSE)*VLOOKUP($A194,Usinas!$C:$D,2,FALSE)</f>
        <v>116.33159999999999</v>
      </c>
      <c r="F194" s="63">
        <f ca="1">VLOOKUP($A194,INDIRECT($P$2),COLUMN()-1,FALSE)*VLOOKUP($A194,Usinas!$C:$D,2,FALSE)</f>
        <v>102.73439999999999</v>
      </c>
      <c r="G194" s="63">
        <f ca="1">VLOOKUP($A194,INDIRECT($P$2),COLUMN()-1,FALSE)*VLOOKUP($A194,Usinas!$C:$D,2,FALSE)</f>
        <v>137.4828</v>
      </c>
      <c r="H194" s="63">
        <f ca="1">VLOOKUP($A194,INDIRECT($P$2),COLUMN()-1,FALSE)*VLOOKUP($A194,Usinas!$C:$D,2,FALSE)</f>
        <v>194.89319999999998</v>
      </c>
      <c r="I194" s="63">
        <f ca="1">VLOOKUP($A194,INDIRECT($P$2),COLUMN()-1,FALSE)*VLOOKUP($A194,Usinas!$C:$D,2,FALSE)</f>
        <v>240.9726</v>
      </c>
      <c r="J194" s="63">
        <f ca="1">VLOOKUP($A194,INDIRECT($P$2),COLUMN()-1,FALSE)*VLOOKUP($A194,Usinas!$C:$D,2,FALSE)</f>
        <v>269.67779999999999</v>
      </c>
      <c r="K194" s="63">
        <f ca="1">VLOOKUP($A194,INDIRECT($P$2),COLUMN()-1,FALSE)*VLOOKUP($A194,Usinas!$C:$D,2,FALSE)</f>
        <v>256.0806</v>
      </c>
      <c r="L194" s="63">
        <f ca="1">VLOOKUP($A194,INDIRECT($P$2),COLUMN()-1,FALSE)*VLOOKUP($A194,Usinas!$C:$D,2,FALSE)</f>
        <v>293.85059999999999</v>
      </c>
      <c r="M194" s="63">
        <f ca="1">VLOOKUP($A194,INDIRECT($P$2),COLUMN()-1,FALSE)*VLOOKUP($A194,Usinas!$C:$D,2,FALSE)</f>
        <v>298.38299999999998</v>
      </c>
      <c r="N194" s="63">
        <f ca="1">VLOOKUP($A194,INDIRECT($P$2),COLUMN()-1,FALSE)*VLOOKUP($A194,Usinas!$C:$D,2,FALSE)</f>
        <v>216.79979999999998</v>
      </c>
      <c r="O194" s="63">
        <f ca="1">VLOOKUP($A194,INDIRECT($P$2),COLUMN()-1,FALSE)*VLOOKUP($A194,Usinas!$C:$D,2,FALSE)</f>
        <v>163.16639999999998</v>
      </c>
    </row>
    <row r="195" spans="1:15" hidden="1" outlineLevel="2" x14ac:dyDescent="0.25">
      <c r="A195" s="30">
        <v>114</v>
      </c>
      <c r="B195" s="31" t="s">
        <v>181</v>
      </c>
      <c r="D195" s="63">
        <f ca="1">VLOOKUP($A195,INDIRECT($P$2),COLUMN()-1,FALSE)*VLOOKUP($A195,Usinas!$C:$D,2,FALSE)</f>
        <v>71.147199999999998</v>
      </c>
      <c r="E195" s="63">
        <f ca="1">VLOOKUP($A195,INDIRECT($P$2),COLUMN()-1,FALSE)*VLOOKUP($A195,Usinas!$C:$D,2,FALSE)</f>
        <v>63.764000000000003</v>
      </c>
      <c r="F195" s="63">
        <f ca="1">VLOOKUP($A195,INDIRECT($P$2),COLUMN()-1,FALSE)*VLOOKUP($A195,Usinas!$C:$D,2,FALSE)</f>
        <v>56.7164</v>
      </c>
      <c r="G195" s="63">
        <f ca="1">VLOOKUP($A195,INDIRECT($P$2),COLUMN()-1,FALSE)*VLOOKUP($A195,Usinas!$C:$D,2,FALSE)</f>
        <v>77.523600000000002</v>
      </c>
      <c r="H195" s="63">
        <f ca="1">VLOOKUP($A195,INDIRECT($P$2),COLUMN()-1,FALSE)*VLOOKUP($A195,Usinas!$C:$D,2,FALSE)</f>
        <v>106.0496</v>
      </c>
      <c r="I195" s="63">
        <f ca="1">VLOOKUP($A195,INDIRECT($P$2),COLUMN()-1,FALSE)*VLOOKUP($A195,Usinas!$C:$D,2,FALSE)</f>
        <v>135.24680000000001</v>
      </c>
      <c r="J195" s="63">
        <f ca="1">VLOOKUP($A195,INDIRECT($P$2),COLUMN()-1,FALSE)*VLOOKUP($A195,Usinas!$C:$D,2,FALSE)</f>
        <v>150.34880000000001</v>
      </c>
      <c r="K195" s="63">
        <f ca="1">VLOOKUP($A195,INDIRECT($P$2),COLUMN()-1,FALSE)*VLOOKUP($A195,Usinas!$C:$D,2,FALSE)</f>
        <v>138.6028</v>
      </c>
      <c r="L195" s="63">
        <f ca="1">VLOOKUP($A195,INDIRECT($P$2),COLUMN()-1,FALSE)*VLOOKUP($A195,Usinas!$C:$D,2,FALSE)</f>
        <v>158.4032</v>
      </c>
      <c r="M195" s="63">
        <f ca="1">VLOOKUP($A195,INDIRECT($P$2),COLUMN()-1,FALSE)*VLOOKUP($A195,Usinas!$C:$D,2,FALSE)</f>
        <v>160.41679999999999</v>
      </c>
      <c r="N195" s="63">
        <f ca="1">VLOOKUP($A195,INDIRECT($P$2),COLUMN()-1,FALSE)*VLOOKUP($A195,Usinas!$C:$D,2,FALSE)</f>
        <v>115.1108</v>
      </c>
      <c r="O195" s="63">
        <f ca="1">VLOOKUP($A195,INDIRECT($P$2),COLUMN()-1,FALSE)*VLOOKUP($A195,Usinas!$C:$D,2,FALSE)</f>
        <v>87.5916</v>
      </c>
    </row>
    <row r="196" spans="1:15" hidden="1" outlineLevel="2" x14ac:dyDescent="0.25">
      <c r="A196" s="30">
        <v>97</v>
      </c>
      <c r="B196" s="31" t="s">
        <v>182</v>
      </c>
      <c r="D196" s="63">
        <f ca="1">VLOOKUP($A196,INDIRECT($P$2),COLUMN()-1,FALSE)*VLOOKUP($A196,Usinas!$C:$D,2,FALSE)</f>
        <v>57.718300000000006</v>
      </c>
      <c r="E196" s="63">
        <f ca="1">VLOOKUP($A196,INDIRECT($P$2),COLUMN()-1,FALSE)*VLOOKUP($A196,Usinas!$C:$D,2,FALSE)</f>
        <v>70.111800000000002</v>
      </c>
      <c r="F196" s="63">
        <f ca="1">VLOOKUP($A196,INDIRECT($P$2),COLUMN()-1,FALSE)*VLOOKUP($A196,Usinas!$C:$D,2,FALSE)</f>
        <v>54.531400000000005</v>
      </c>
      <c r="G196" s="63">
        <f ca="1">VLOOKUP($A196,INDIRECT($P$2),COLUMN()-1,FALSE)*VLOOKUP($A196,Usinas!$C:$D,2,FALSE)</f>
        <v>61.259300000000003</v>
      </c>
      <c r="H196" s="63">
        <f ca="1">VLOOKUP($A196,INDIRECT($P$2),COLUMN()-1,FALSE)*VLOOKUP($A196,Usinas!$C:$D,2,FALSE)</f>
        <v>87.462700000000012</v>
      </c>
      <c r="I196" s="63">
        <f ca="1">VLOOKUP($A196,INDIRECT($P$2),COLUMN()-1,FALSE)*VLOOKUP($A196,Usinas!$C:$D,2,FALSE)</f>
        <v>117.20710000000001</v>
      </c>
      <c r="J196" s="63">
        <f ca="1">VLOOKUP($A196,INDIRECT($P$2),COLUMN()-1,FALSE)*VLOOKUP($A196,Usinas!$C:$D,2,FALSE)</f>
        <v>146.95150000000001</v>
      </c>
      <c r="K196" s="63">
        <f ca="1">VLOOKUP($A196,INDIRECT($P$2),COLUMN()-1,FALSE)*VLOOKUP($A196,Usinas!$C:$D,2,FALSE)</f>
        <v>142.70230000000001</v>
      </c>
      <c r="L196" s="63">
        <f ca="1">VLOOKUP($A196,INDIRECT($P$2),COLUMN()-1,FALSE)*VLOOKUP($A196,Usinas!$C:$D,2,FALSE)</f>
        <v>161.11550000000003</v>
      </c>
      <c r="M196" s="63">
        <f ca="1">VLOOKUP($A196,INDIRECT($P$2),COLUMN()-1,FALSE)*VLOOKUP($A196,Usinas!$C:$D,2,FALSE)</f>
        <v>140.57770000000002</v>
      </c>
      <c r="N196" s="63">
        <f ca="1">VLOOKUP($A196,INDIRECT($P$2),COLUMN()-1,FALSE)*VLOOKUP($A196,Usinas!$C:$D,2,FALSE)</f>
        <v>80.026600000000002</v>
      </c>
      <c r="O196" s="63">
        <f ca="1">VLOOKUP($A196,INDIRECT($P$2),COLUMN()-1,FALSE)*VLOOKUP($A196,Usinas!$C:$D,2,FALSE)</f>
        <v>62.675700000000006</v>
      </c>
    </row>
    <row r="197" spans="1:15" hidden="1" outlineLevel="2" x14ac:dyDescent="0.25">
      <c r="A197" s="30">
        <v>98</v>
      </c>
      <c r="B197" s="31" t="s">
        <v>183</v>
      </c>
      <c r="D197" s="63">
        <f ca="1">VLOOKUP($A197,INDIRECT($P$2),COLUMN()-1,FALSE)*VLOOKUP($A197,Usinas!$C:$D,2,FALSE)</f>
        <v>73.689599999999999</v>
      </c>
      <c r="E197" s="63">
        <f ca="1">VLOOKUP($A197,INDIRECT($P$2),COLUMN()-1,FALSE)*VLOOKUP($A197,Usinas!$C:$D,2,FALSE)</f>
        <v>90.576799999999992</v>
      </c>
      <c r="F197" s="63">
        <f ca="1">VLOOKUP($A197,INDIRECT($P$2),COLUMN()-1,FALSE)*VLOOKUP($A197,Usinas!$C:$D,2,FALSE)</f>
        <v>70.619199999999992</v>
      </c>
      <c r="G197" s="63">
        <f ca="1">VLOOKUP($A197,INDIRECT($P$2),COLUMN()-1,FALSE)*VLOOKUP($A197,Usinas!$C:$D,2,FALSE)</f>
        <v>75.992399999999989</v>
      </c>
      <c r="H197" s="63">
        <f ca="1">VLOOKUP($A197,INDIRECT($P$2),COLUMN()-1,FALSE)*VLOOKUP($A197,Usinas!$C:$D,2,FALSE)</f>
        <v>102.09079999999999</v>
      </c>
      <c r="I197" s="63">
        <f ca="1">VLOOKUP($A197,INDIRECT($P$2),COLUMN()-1,FALSE)*VLOOKUP($A197,Usinas!$C:$D,2,FALSE)</f>
        <v>142.006</v>
      </c>
      <c r="J197" s="63">
        <f ca="1">VLOOKUP($A197,INDIRECT($P$2),COLUMN()-1,FALSE)*VLOOKUP($A197,Usinas!$C:$D,2,FALSE)</f>
        <v>176.548</v>
      </c>
      <c r="K197" s="63">
        <f ca="1">VLOOKUP($A197,INDIRECT($P$2),COLUMN()-1,FALSE)*VLOOKUP($A197,Usinas!$C:$D,2,FALSE)</f>
        <v>170.40719999999999</v>
      </c>
      <c r="L197" s="63">
        <f ca="1">VLOOKUP($A197,INDIRECT($P$2),COLUMN()-1,FALSE)*VLOOKUP($A197,Usinas!$C:$D,2,FALSE)</f>
        <v>189.59719999999999</v>
      </c>
      <c r="M197" s="63">
        <f ca="1">VLOOKUP($A197,INDIRECT($P$2),COLUMN()-1,FALSE)*VLOOKUP($A197,Usinas!$C:$D,2,FALSE)</f>
        <v>164.26639999999998</v>
      </c>
      <c r="N197" s="63">
        <f ca="1">VLOOKUP($A197,INDIRECT($P$2),COLUMN()-1,FALSE)*VLOOKUP($A197,Usinas!$C:$D,2,FALSE)</f>
        <v>95.949999999999989</v>
      </c>
      <c r="O197" s="63">
        <f ca="1">VLOOKUP($A197,INDIRECT($P$2),COLUMN()-1,FALSE)*VLOOKUP($A197,Usinas!$C:$D,2,FALSE)</f>
        <v>73.689599999999999</v>
      </c>
    </row>
    <row r="198" spans="1:15" hidden="1" outlineLevel="2" x14ac:dyDescent="0.25">
      <c r="A198" s="30">
        <v>284</v>
      </c>
      <c r="B198" s="31" t="s">
        <v>184</v>
      </c>
      <c r="D198" s="63">
        <f ca="1">VLOOKUP($A198,INDIRECT($P$2),COLUMN()-1,FALSE)*VLOOKUP($A198,Usinas!$C:$D,2,FALSE)</f>
        <v>50.668799999999997</v>
      </c>
      <c r="E198" s="63">
        <f ca="1">VLOOKUP($A198,INDIRECT($P$2),COLUMN()-1,FALSE)*VLOOKUP($A198,Usinas!$C:$D,2,FALSE)</f>
        <v>61.827999999999996</v>
      </c>
      <c r="F198" s="63">
        <f ca="1">VLOOKUP($A198,INDIRECT($P$2),COLUMN()-1,FALSE)*VLOOKUP($A198,Usinas!$C:$D,2,FALSE)</f>
        <v>48.256</v>
      </c>
      <c r="G198" s="63">
        <f ca="1">VLOOKUP($A198,INDIRECT($P$2),COLUMN()-1,FALSE)*VLOOKUP($A198,Usinas!$C:$D,2,FALSE)</f>
        <v>53.684799999999996</v>
      </c>
      <c r="H198" s="63">
        <f ca="1">VLOOKUP($A198,INDIRECT($P$2),COLUMN()-1,FALSE)*VLOOKUP($A198,Usinas!$C:$D,2,FALSE)</f>
        <v>76.908000000000001</v>
      </c>
      <c r="I198" s="63">
        <f ca="1">VLOOKUP($A198,INDIRECT($P$2),COLUMN()-1,FALSE)*VLOOKUP($A198,Usinas!$C:$D,2,FALSE)</f>
        <v>103.44879999999999</v>
      </c>
      <c r="J198" s="63">
        <f ca="1">VLOOKUP($A198,INDIRECT($P$2),COLUMN()-1,FALSE)*VLOOKUP($A198,Usinas!$C:$D,2,FALSE)</f>
        <v>129.68799999999999</v>
      </c>
      <c r="K198" s="63">
        <f ca="1">VLOOKUP($A198,INDIRECT($P$2),COLUMN()-1,FALSE)*VLOOKUP($A198,Usinas!$C:$D,2,FALSE)</f>
        <v>125.76719999999999</v>
      </c>
      <c r="L198" s="63">
        <f ca="1">VLOOKUP($A198,INDIRECT($P$2),COLUMN()-1,FALSE)*VLOOKUP($A198,Usinas!$C:$D,2,FALSE)</f>
        <v>142.05359999999999</v>
      </c>
      <c r="M198" s="63">
        <f ca="1">VLOOKUP($A198,INDIRECT($P$2),COLUMN()-1,FALSE)*VLOOKUP($A198,Usinas!$C:$D,2,FALSE)</f>
        <v>123.95759999999999</v>
      </c>
      <c r="N198" s="63">
        <f ca="1">VLOOKUP($A198,INDIRECT($P$2),COLUMN()-1,FALSE)*VLOOKUP($A198,Usinas!$C:$D,2,FALSE)</f>
        <v>70.875999999999991</v>
      </c>
      <c r="O198" s="63">
        <f ca="1">VLOOKUP($A198,INDIRECT($P$2),COLUMN()-1,FALSE)*VLOOKUP($A198,Usinas!$C:$D,2,FALSE)</f>
        <v>55.494399999999999</v>
      </c>
    </row>
    <row r="199" spans="1:15" hidden="1" outlineLevel="1" collapsed="1" x14ac:dyDescent="0.25">
      <c r="A199" s="32"/>
      <c r="B199" s="33" t="s">
        <v>56</v>
      </c>
      <c r="D199" s="69">
        <f t="shared" ref="D199:I199" ca="1" si="29">SUM(D191:D198)</f>
        <v>547.95240000000001</v>
      </c>
      <c r="E199" s="46">
        <f t="shared" ca="1" si="29"/>
        <v>547.65650000000005</v>
      </c>
      <c r="F199" s="46">
        <f t="shared" ca="1" si="29"/>
        <v>458.12559999999996</v>
      </c>
      <c r="G199" s="46">
        <f t="shared" ca="1" si="29"/>
        <v>571.92660000000001</v>
      </c>
      <c r="H199" s="46">
        <f t="shared" ca="1" si="29"/>
        <v>802.81779999999992</v>
      </c>
      <c r="I199" s="70">
        <f t="shared" ca="1" si="29"/>
        <v>1030.1332</v>
      </c>
      <c r="J199" s="69">
        <f t="shared" ref="J199:O199" ca="1" si="30">SUM(J191:J198)</f>
        <v>1197.0383999999999</v>
      </c>
      <c r="K199" s="46">
        <f t="shared" ca="1" si="30"/>
        <v>1146.9147</v>
      </c>
      <c r="L199" s="46">
        <f t="shared" ca="1" si="30"/>
        <v>1299.8852999999999</v>
      </c>
      <c r="M199" s="46">
        <f t="shared" ca="1" si="30"/>
        <v>1249.4465</v>
      </c>
      <c r="N199" s="46">
        <f t="shared" ca="1" si="30"/>
        <v>838.60599999999999</v>
      </c>
      <c r="O199" s="70">
        <f t="shared" ca="1" si="30"/>
        <v>644.66370000000006</v>
      </c>
    </row>
    <row r="200" spans="1:15" hidden="1" outlineLevel="1" x14ac:dyDescent="0.25">
      <c r="A200" s="34"/>
      <c r="B200" s="35" t="s">
        <v>0</v>
      </c>
      <c r="D200" s="71"/>
      <c r="E200" s="72"/>
      <c r="F200" s="72"/>
      <c r="G200" s="72"/>
      <c r="H200" s="72"/>
      <c r="I200" s="73"/>
      <c r="J200" s="71"/>
      <c r="K200" s="72"/>
      <c r="L200" s="72"/>
      <c r="M200" s="72"/>
      <c r="N200" s="72"/>
      <c r="O200" s="73"/>
    </row>
    <row r="201" spans="1:15" hidden="1" outlineLevel="1" x14ac:dyDescent="0.25">
      <c r="A201" s="2"/>
      <c r="B201" s="3"/>
      <c r="D201" s="51"/>
      <c r="E201" s="52"/>
      <c r="F201" s="52"/>
      <c r="G201" s="52"/>
      <c r="H201" s="52"/>
      <c r="I201" s="52"/>
      <c r="J201" s="51"/>
      <c r="K201" s="52"/>
      <c r="L201" s="52"/>
      <c r="M201" s="52"/>
      <c r="N201" s="52"/>
      <c r="O201" s="52"/>
    </row>
    <row r="202" spans="1:15" hidden="1" outlineLevel="1" x14ac:dyDescent="0.25">
      <c r="A202" s="36"/>
      <c r="B202" s="37"/>
      <c r="D202" s="542" t="s">
        <v>185</v>
      </c>
      <c r="E202" s="543" t="s">
        <v>58</v>
      </c>
      <c r="F202" s="543" t="s">
        <v>186</v>
      </c>
      <c r="G202" s="543"/>
      <c r="H202" s="543"/>
      <c r="I202" s="544"/>
      <c r="J202" s="542" t="s">
        <v>185</v>
      </c>
      <c r="K202" s="543" t="s">
        <v>58</v>
      </c>
      <c r="L202" s="543" t="s">
        <v>186</v>
      </c>
      <c r="M202" s="543"/>
      <c r="N202" s="543"/>
      <c r="O202" s="544"/>
    </row>
    <row r="203" spans="1:15" hidden="1" outlineLevel="2" x14ac:dyDescent="0.25">
      <c r="A203" s="30">
        <v>215</v>
      </c>
      <c r="B203" s="31" t="s">
        <v>187</v>
      </c>
      <c r="D203" s="63">
        <f ca="1">VLOOKUP($A203,INDIRECT($P$2),COLUMN()-1,FALSE)*VLOOKUP($A203,Usinas!$C:$D,2,FALSE)</f>
        <v>266.07639999999998</v>
      </c>
      <c r="E203" s="63">
        <f ca="1">VLOOKUP($A203,INDIRECT($P$2),COLUMN()-1,FALSE)*VLOOKUP($A203,Usinas!$C:$D,2,FALSE)</f>
        <v>325.51900000000001</v>
      </c>
      <c r="F203" s="63">
        <f ca="1">VLOOKUP($A203,INDIRECT($P$2),COLUMN()-1,FALSE)*VLOOKUP($A203,Usinas!$C:$D,2,FALSE)</f>
        <v>249.09280000000001</v>
      </c>
      <c r="G203" s="63">
        <f ca="1">VLOOKUP($A203,INDIRECT($P$2),COLUMN()-1,FALSE)*VLOOKUP($A203,Usinas!$C:$D,2,FALSE)</f>
        <v>257.58460000000002</v>
      </c>
      <c r="H203" s="63">
        <f ca="1">VLOOKUP($A203,INDIRECT($P$2),COLUMN()-1,FALSE)*VLOOKUP($A203,Usinas!$C:$D,2,FALSE)</f>
        <v>369.39330000000001</v>
      </c>
      <c r="I203" s="63">
        <f ca="1">VLOOKUP($A203,INDIRECT($P$2),COLUMN()-1,FALSE)*VLOOKUP($A203,Usinas!$C:$D,2,FALSE)</f>
        <v>428.83589999999998</v>
      </c>
      <c r="J203" s="63">
        <f ca="1">VLOOKUP($A203,INDIRECT($P$2),COLUMN()-1,FALSE)*VLOOKUP($A203,Usinas!$C:$D,2,FALSE)</f>
        <v>513.75390000000004</v>
      </c>
      <c r="K203" s="63">
        <f ca="1">VLOOKUP($A203,INDIRECT($P$2),COLUMN()-1,FALSE)*VLOOKUP($A203,Usinas!$C:$D,2,FALSE)</f>
        <v>517.99980000000005</v>
      </c>
      <c r="L203" s="63">
        <f ca="1">VLOOKUP($A203,INDIRECT($P$2),COLUMN()-1,FALSE)*VLOOKUP($A203,Usinas!$C:$D,2,FALSE)</f>
        <v>600.08720000000005</v>
      </c>
      <c r="M203" s="63">
        <f ca="1">VLOOKUP($A203,INDIRECT($P$2),COLUMN()-1,FALSE)*VLOOKUP($A203,Usinas!$C:$D,2,FALSE)</f>
        <v>547.72109999999998</v>
      </c>
      <c r="N203" s="63">
        <f ca="1">VLOOKUP($A203,INDIRECT($P$2),COLUMN()-1,FALSE)*VLOOKUP($A203,Usinas!$C:$D,2,FALSE)</f>
        <v>326.93430000000001</v>
      </c>
      <c r="O203" s="63">
        <f ca="1">VLOOKUP($A203,INDIRECT($P$2),COLUMN()-1,FALSE)*VLOOKUP($A203,Usinas!$C:$D,2,FALSE)</f>
        <v>261.83049999999997</v>
      </c>
    </row>
    <row r="204" spans="1:15" hidden="1" outlineLevel="2" x14ac:dyDescent="0.25">
      <c r="A204" s="30">
        <v>88</v>
      </c>
      <c r="B204" s="31" t="s">
        <v>818</v>
      </c>
      <c r="D204" s="63">
        <f ca="1">VLOOKUP($A204,INDIRECT($P$2),COLUMN()-1,FALSE)*VLOOKUP($A204,Usinas!$C:$D,2,FALSE)</f>
        <v>79.330500000000001</v>
      </c>
      <c r="E204" s="63">
        <f ca="1">VLOOKUP($A204,INDIRECT($P$2),COLUMN()-1,FALSE)*VLOOKUP($A204,Usinas!$C:$D,2,FALSE)</f>
        <v>94.936499999999995</v>
      </c>
      <c r="F204" s="63">
        <f ca="1">VLOOKUP($A204,INDIRECT($P$2),COLUMN()-1,FALSE)*VLOOKUP($A204,Usinas!$C:$D,2,FALSE)</f>
        <v>77.596500000000006</v>
      </c>
      <c r="G204" s="63">
        <f ca="1">VLOOKUP($A204,INDIRECT($P$2),COLUMN()-1,FALSE)*VLOOKUP($A204,Usinas!$C:$D,2,FALSE)</f>
        <v>67.192499999999995</v>
      </c>
      <c r="H204" s="63">
        <f ca="1">VLOOKUP($A204,INDIRECT($P$2),COLUMN()-1,FALSE)*VLOOKUP($A204,Usinas!$C:$D,2,FALSE)</f>
        <v>90.168000000000006</v>
      </c>
      <c r="I204" s="63">
        <f ca="1">VLOOKUP($A204,INDIRECT($P$2),COLUMN()-1,FALSE)*VLOOKUP($A204,Usinas!$C:$D,2,FALSE)</f>
        <v>104.4735</v>
      </c>
      <c r="J204" s="63">
        <f ca="1">VLOOKUP($A204,INDIRECT($P$2),COLUMN()-1,FALSE)*VLOOKUP($A204,Usinas!$C:$D,2,FALSE)</f>
        <v>114.8775</v>
      </c>
      <c r="K204" s="63">
        <f ca="1">VLOOKUP($A204,INDIRECT($P$2),COLUMN()-1,FALSE)*VLOOKUP($A204,Usinas!$C:$D,2,FALSE)</f>
        <v>119.21250000000001</v>
      </c>
      <c r="L204" s="63">
        <f ca="1">VLOOKUP($A204,INDIRECT($P$2),COLUMN()-1,FALSE)*VLOOKUP($A204,Usinas!$C:$D,2,FALSE)</f>
        <v>141.321</v>
      </c>
      <c r="M204" s="63">
        <f ca="1">VLOOKUP($A204,INDIRECT($P$2),COLUMN()-1,FALSE)*VLOOKUP($A204,Usinas!$C:$D,2,FALSE)</f>
        <v>154.7595</v>
      </c>
      <c r="N204" s="63">
        <f ca="1">VLOOKUP($A204,INDIRECT($P$2),COLUMN()-1,FALSE)*VLOOKUP($A204,Usinas!$C:$D,2,FALSE)</f>
        <v>99.704999999999998</v>
      </c>
      <c r="O204" s="63">
        <f ca="1">VLOOKUP($A204,INDIRECT($P$2),COLUMN()-1,FALSE)*VLOOKUP($A204,Usinas!$C:$D,2,FALSE)</f>
        <v>73.261499999999998</v>
      </c>
    </row>
    <row r="205" spans="1:15" hidden="1" outlineLevel="2" x14ac:dyDescent="0.25">
      <c r="A205" s="30">
        <v>89</v>
      </c>
      <c r="B205" s="31" t="s">
        <v>188</v>
      </c>
      <c r="D205" s="63">
        <f ca="1">VLOOKUP($A205,INDIRECT($P$2),COLUMN()-1,FALSE)*VLOOKUP($A205,Usinas!$C:$D,2,FALSE)</f>
        <v>80.463799999999992</v>
      </c>
      <c r="E205" s="63">
        <f ca="1">VLOOKUP($A205,INDIRECT($P$2),COLUMN()-1,FALSE)*VLOOKUP($A205,Usinas!$C:$D,2,FALSE)</f>
        <v>95.227800000000002</v>
      </c>
      <c r="F205" s="63">
        <f ca="1">VLOOKUP($A205,INDIRECT($P$2),COLUMN()-1,FALSE)*VLOOKUP($A205,Usinas!$C:$D,2,FALSE)</f>
        <v>77.880099999999999</v>
      </c>
      <c r="G205" s="63">
        <f ca="1">VLOOKUP($A205,INDIRECT($P$2),COLUMN()-1,FALSE)*VLOOKUP($A205,Usinas!$C:$D,2,FALSE)</f>
        <v>69.390799999999999</v>
      </c>
      <c r="H205" s="63">
        <f ca="1">VLOOKUP($A205,INDIRECT($P$2),COLUMN()-1,FALSE)*VLOOKUP($A205,Usinas!$C:$D,2,FALSE)</f>
        <v>94.489599999999996</v>
      </c>
      <c r="I205" s="63">
        <f ca="1">VLOOKUP($A205,INDIRECT($P$2),COLUMN()-1,FALSE)*VLOOKUP($A205,Usinas!$C:$D,2,FALSE)</f>
        <v>109.9918</v>
      </c>
      <c r="J205" s="63">
        <f ca="1">VLOOKUP($A205,INDIRECT($P$2),COLUMN()-1,FALSE)*VLOOKUP($A205,Usinas!$C:$D,2,FALSE)</f>
        <v>121.06479999999999</v>
      </c>
      <c r="K205" s="63">
        <f ca="1">VLOOKUP($A205,INDIRECT($P$2),COLUMN()-1,FALSE)*VLOOKUP($A205,Usinas!$C:$D,2,FALSE)</f>
        <v>122.54119999999999</v>
      </c>
      <c r="L205" s="63">
        <f ca="1">VLOOKUP($A205,INDIRECT($P$2),COLUMN()-1,FALSE)*VLOOKUP($A205,Usinas!$C:$D,2,FALSE)</f>
        <v>148.00909999999999</v>
      </c>
      <c r="M205" s="63">
        <f ca="1">VLOOKUP($A205,INDIRECT($P$2),COLUMN()-1,FALSE)*VLOOKUP($A205,Usinas!$C:$D,2,FALSE)</f>
        <v>160.18940000000001</v>
      </c>
      <c r="N205" s="63">
        <f ca="1">VLOOKUP($A205,INDIRECT($P$2),COLUMN()-1,FALSE)*VLOOKUP($A205,Usinas!$C:$D,2,FALSE)</f>
        <v>103.348</v>
      </c>
      <c r="O205" s="63">
        <f ca="1">VLOOKUP($A205,INDIRECT($P$2),COLUMN()-1,FALSE)*VLOOKUP($A205,Usinas!$C:$D,2,FALSE)</f>
        <v>74.927300000000002</v>
      </c>
    </row>
    <row r="206" spans="1:15" hidden="1" outlineLevel="2" x14ac:dyDescent="0.25">
      <c r="A206" s="30">
        <v>216</v>
      </c>
      <c r="B206" s="31" t="s">
        <v>189</v>
      </c>
      <c r="D206" s="63">
        <f ca="1">VLOOKUP($A206,INDIRECT($P$2),COLUMN()-1,FALSE)*VLOOKUP($A206,Usinas!$C:$D,2,FALSE)</f>
        <v>379.08680000000004</v>
      </c>
      <c r="E206" s="63">
        <f ca="1">VLOOKUP($A206,INDIRECT($P$2),COLUMN()-1,FALSE)*VLOOKUP($A206,Usinas!$C:$D,2,FALSE)</f>
        <v>449.76400000000001</v>
      </c>
      <c r="F206" s="63">
        <f ca="1">VLOOKUP($A206,INDIRECT($P$2),COLUMN()-1,FALSE)*VLOOKUP($A206,Usinas!$C:$D,2,FALSE)</f>
        <v>366.2364</v>
      </c>
      <c r="G206" s="63">
        <f ca="1">VLOOKUP($A206,INDIRECT($P$2),COLUMN()-1,FALSE)*VLOOKUP($A206,Usinas!$C:$D,2,FALSE)</f>
        <v>334.11040000000003</v>
      </c>
      <c r="H206" s="63">
        <f ca="1">VLOOKUP($A206,INDIRECT($P$2),COLUMN()-1,FALSE)*VLOOKUP($A206,Usinas!$C:$D,2,FALSE)</f>
        <v>459.40180000000004</v>
      </c>
      <c r="I206" s="63">
        <f ca="1">VLOOKUP($A206,INDIRECT($P$2),COLUMN()-1,FALSE)*VLOOKUP($A206,Usinas!$C:$D,2,FALSE)</f>
        <v>536.50419999999997</v>
      </c>
      <c r="J206" s="63">
        <f ca="1">VLOOKUP($A206,INDIRECT($P$2),COLUMN()-1,FALSE)*VLOOKUP($A206,Usinas!$C:$D,2,FALSE)</f>
        <v>587.9058</v>
      </c>
      <c r="K206" s="63">
        <f ca="1">VLOOKUP($A206,INDIRECT($P$2),COLUMN()-1,FALSE)*VLOOKUP($A206,Usinas!$C:$D,2,FALSE)</f>
        <v>594.33100000000002</v>
      </c>
      <c r="L206" s="63">
        <f ca="1">VLOOKUP($A206,INDIRECT($P$2),COLUMN()-1,FALSE)*VLOOKUP($A206,Usinas!$C:$D,2,FALSE)</f>
        <v>716.40980000000002</v>
      </c>
      <c r="M206" s="63">
        <f ca="1">VLOOKUP($A206,INDIRECT($P$2),COLUMN()-1,FALSE)*VLOOKUP($A206,Usinas!$C:$D,2,FALSE)</f>
        <v>775.84289999999999</v>
      </c>
      <c r="N206" s="63">
        <f ca="1">VLOOKUP($A206,INDIRECT($P$2),COLUMN()-1,FALSE)*VLOOKUP($A206,Usinas!$C:$D,2,FALSE)</f>
        <v>497.95300000000003</v>
      </c>
      <c r="O206" s="63">
        <f ca="1">VLOOKUP($A206,INDIRECT($P$2),COLUMN()-1,FALSE)*VLOOKUP($A206,Usinas!$C:$D,2,FALSE)</f>
        <v>358.20490000000001</v>
      </c>
    </row>
    <row r="207" spans="1:15" hidden="1" outlineLevel="2" x14ac:dyDescent="0.25">
      <c r="A207" s="30">
        <v>217</v>
      </c>
      <c r="B207" s="31" t="s">
        <v>190</v>
      </c>
      <c r="D207" s="63">
        <f ca="1">VLOOKUP($A207,INDIRECT($P$2),COLUMN()-1,FALSE)*VLOOKUP($A207,Usinas!$C:$D,2,FALSE)</f>
        <v>452.11849999999998</v>
      </c>
      <c r="E207" s="63">
        <f ca="1">VLOOKUP($A207,INDIRECT($P$2),COLUMN()-1,FALSE)*VLOOKUP($A207,Usinas!$C:$D,2,FALSE)</f>
        <v>546.05380000000002</v>
      </c>
      <c r="F207" s="63">
        <f ca="1">VLOOKUP($A207,INDIRECT($P$2),COLUMN()-1,FALSE)*VLOOKUP($A207,Usinas!$C:$D,2,FALSE)</f>
        <v>432.80470000000003</v>
      </c>
      <c r="G207" s="63">
        <f ca="1">VLOOKUP($A207,INDIRECT($P$2),COLUMN()-1,FALSE)*VLOOKUP($A207,Usinas!$C:$D,2,FALSE)</f>
        <v>429.29309999999998</v>
      </c>
      <c r="H207" s="63">
        <f ca="1">VLOOKUP($A207,INDIRECT($P$2),COLUMN()-1,FALSE)*VLOOKUP($A207,Usinas!$C:$D,2,FALSE)</f>
        <v>610.14049999999997</v>
      </c>
      <c r="I207" s="63">
        <f ca="1">VLOOKUP($A207,INDIRECT($P$2),COLUMN()-1,FALSE)*VLOOKUP($A207,Usinas!$C:$D,2,FALSE)</f>
        <v>712.85479999999995</v>
      </c>
      <c r="J207" s="63">
        <f ca="1">VLOOKUP($A207,INDIRECT($P$2),COLUMN()-1,FALSE)*VLOOKUP($A207,Usinas!$C:$D,2,FALSE)</f>
        <v>812.93539999999996</v>
      </c>
      <c r="K207" s="63">
        <f ca="1">VLOOKUP($A207,INDIRECT($P$2),COLUMN()-1,FALSE)*VLOOKUP($A207,Usinas!$C:$D,2,FALSE)</f>
        <v>813.81330000000003</v>
      </c>
      <c r="L207" s="63">
        <f ca="1">VLOOKUP($A207,INDIRECT($P$2),COLUMN()-1,FALSE)*VLOOKUP($A207,Usinas!$C:$D,2,FALSE)</f>
        <v>952.52150000000006</v>
      </c>
      <c r="M207" s="63">
        <f ca="1">VLOOKUP($A207,INDIRECT($P$2),COLUMN()-1,FALSE)*VLOOKUP($A207,Usinas!$C:$D,2,FALSE)</f>
        <v>967.44579999999996</v>
      </c>
      <c r="N207" s="63">
        <f ca="1">VLOOKUP($A207,INDIRECT($P$2),COLUMN()-1,FALSE)*VLOOKUP($A207,Usinas!$C:$D,2,FALSE)</f>
        <v>602.23940000000005</v>
      </c>
      <c r="O207" s="63">
        <f ca="1">VLOOKUP($A207,INDIRECT($P$2),COLUMN()-1,FALSE)*VLOOKUP($A207,Usinas!$C:$D,2,FALSE)</f>
        <v>447.72899999999998</v>
      </c>
    </row>
    <row r="208" spans="1:15" hidden="1" outlineLevel="2" x14ac:dyDescent="0.25">
      <c r="A208" s="30">
        <v>92</v>
      </c>
      <c r="B208" s="31" t="s">
        <v>35</v>
      </c>
      <c r="D208" s="63">
        <f ca="1">VLOOKUP($A208,INDIRECT($P$2),COLUMN()-1,FALSE)*VLOOKUP($A208,Usinas!$C:$D,2,FALSE)</f>
        <v>637.69970000000001</v>
      </c>
      <c r="E208" s="63">
        <f ca="1">VLOOKUP($A208,INDIRECT($P$2),COLUMN()-1,FALSE)*VLOOKUP($A208,Usinas!$C:$D,2,FALSE)</f>
        <v>765.9674</v>
      </c>
      <c r="F208" s="63">
        <f ca="1">VLOOKUP($A208,INDIRECT($P$2),COLUMN()-1,FALSE)*VLOOKUP($A208,Usinas!$C:$D,2,FALSE)</f>
        <v>614.95719999999994</v>
      </c>
      <c r="G208" s="63">
        <f ca="1">VLOOKUP($A208,INDIRECT($P$2),COLUMN()-1,FALSE)*VLOOKUP($A208,Usinas!$C:$D,2,FALSE)</f>
        <v>630.4221</v>
      </c>
      <c r="H208" s="63">
        <f ca="1">VLOOKUP($A208,INDIRECT($P$2),COLUMN()-1,FALSE)*VLOOKUP($A208,Usinas!$C:$D,2,FALSE)</f>
        <v>907.88059999999996</v>
      </c>
      <c r="I208" s="63">
        <f ca="1">VLOOKUP($A208,INDIRECT($P$2),COLUMN()-1,FALSE)*VLOOKUP($A208,Usinas!$C:$D,2,FALSE)</f>
        <v>1071.6266000000001</v>
      </c>
      <c r="J208" s="63">
        <f ca="1">VLOOKUP($A208,INDIRECT($P$2),COLUMN()-1,FALSE)*VLOOKUP($A208,Usinas!$C:$D,2,FALSE)</f>
        <v>1185.3390999999999</v>
      </c>
      <c r="K208" s="63">
        <f ca="1">VLOOKUP($A208,INDIRECT($P$2),COLUMN()-1,FALSE)*VLOOKUP($A208,Usinas!$C:$D,2,FALSE)</f>
        <v>1193.5264</v>
      </c>
      <c r="L208" s="63">
        <f ca="1">VLOOKUP($A208,INDIRECT($P$2),COLUMN()-1,FALSE)*VLOOKUP($A208,Usinas!$C:$D,2,FALSE)</f>
        <v>1385.4730999999999</v>
      </c>
      <c r="M208" s="63">
        <f ca="1">VLOOKUP($A208,INDIRECT($P$2),COLUMN()-1,FALSE)*VLOOKUP($A208,Usinas!$C:$D,2,FALSE)</f>
        <v>1425.4999</v>
      </c>
      <c r="N208" s="63">
        <f ca="1">VLOOKUP($A208,INDIRECT($P$2),COLUMN()-1,FALSE)*VLOOKUP($A208,Usinas!$C:$D,2,FALSE)</f>
        <v>886.95749999999998</v>
      </c>
      <c r="O208" s="63">
        <f ca="1">VLOOKUP($A208,INDIRECT($P$2),COLUMN()-1,FALSE)*VLOOKUP($A208,Usinas!$C:$D,2,FALSE)</f>
        <v>651.34519999999998</v>
      </c>
    </row>
    <row r="209" spans="1:15" hidden="1" outlineLevel="2" x14ac:dyDescent="0.25">
      <c r="A209" s="30">
        <v>93</v>
      </c>
      <c r="B209" s="31" t="s">
        <v>191</v>
      </c>
      <c r="D209" s="63">
        <f ca="1">VLOOKUP($A209,INDIRECT($P$2),COLUMN()-1,FALSE)*VLOOKUP($A209,Usinas!$C:$D,2,FALSE)</f>
        <v>77.882000000000005</v>
      </c>
      <c r="E209" s="63">
        <f ca="1">VLOOKUP($A209,INDIRECT($P$2),COLUMN()-1,FALSE)*VLOOKUP($A209,Usinas!$C:$D,2,FALSE)</f>
        <v>75.656800000000004</v>
      </c>
      <c r="F209" s="63">
        <f ca="1">VLOOKUP($A209,INDIRECT($P$2),COLUMN()-1,FALSE)*VLOOKUP($A209,Usinas!$C:$D,2,FALSE)</f>
        <v>64.530799999999999</v>
      </c>
      <c r="G209" s="63">
        <f ca="1">VLOOKUP($A209,INDIRECT($P$2),COLUMN()-1,FALSE)*VLOOKUP($A209,Usinas!$C:$D,2,FALSE)</f>
        <v>82.332400000000007</v>
      </c>
      <c r="H209" s="63">
        <f ca="1">VLOOKUP($A209,INDIRECT($P$2),COLUMN()-1,FALSE)*VLOOKUP($A209,Usinas!$C:$D,2,FALSE)</f>
        <v>126.8364</v>
      </c>
      <c r="I209" s="63">
        <f ca="1">VLOOKUP($A209,INDIRECT($P$2),COLUMN()-1,FALSE)*VLOOKUP($A209,Usinas!$C:$D,2,FALSE)</f>
        <v>162.43960000000001</v>
      </c>
      <c r="J209" s="63">
        <f ca="1">VLOOKUP($A209,INDIRECT($P$2),COLUMN()-1,FALSE)*VLOOKUP($A209,Usinas!$C:$D,2,FALSE)</f>
        <v>173.56560000000002</v>
      </c>
      <c r="K209" s="63">
        <f ca="1">VLOOKUP($A209,INDIRECT($P$2),COLUMN()-1,FALSE)*VLOOKUP($A209,Usinas!$C:$D,2,FALSE)</f>
        <v>153.53880000000001</v>
      </c>
      <c r="L209" s="63">
        <f ca="1">VLOOKUP($A209,INDIRECT($P$2),COLUMN()-1,FALSE)*VLOOKUP($A209,Usinas!$C:$D,2,FALSE)</f>
        <v>169.11520000000002</v>
      </c>
      <c r="M209" s="63">
        <f ca="1">VLOOKUP($A209,INDIRECT($P$2),COLUMN()-1,FALSE)*VLOOKUP($A209,Usinas!$C:$D,2,FALSE)</f>
        <v>186.91679999999999</v>
      </c>
      <c r="N209" s="63">
        <f ca="1">VLOOKUP($A209,INDIRECT($P$2),COLUMN()-1,FALSE)*VLOOKUP($A209,Usinas!$C:$D,2,FALSE)</f>
        <v>129.0616</v>
      </c>
      <c r="O209" s="63">
        <f ca="1">VLOOKUP($A209,INDIRECT($P$2),COLUMN()-1,FALSE)*VLOOKUP($A209,Usinas!$C:$D,2,FALSE)</f>
        <v>97.908799999999999</v>
      </c>
    </row>
    <row r="210" spans="1:15" hidden="1" outlineLevel="2" x14ac:dyDescent="0.25">
      <c r="A210" s="30">
        <v>220</v>
      </c>
      <c r="B210" s="31" t="s">
        <v>192</v>
      </c>
      <c r="D210" s="63">
        <f ca="1">VLOOKUP($A210,INDIRECT($P$2),COLUMN()-1,FALSE)*VLOOKUP($A210,Usinas!$C:$D,2,FALSE)</f>
        <v>33.480000000000004</v>
      </c>
      <c r="E210" s="63">
        <f ca="1">VLOOKUP($A210,INDIRECT($P$2),COLUMN()-1,FALSE)*VLOOKUP($A210,Usinas!$C:$D,2,FALSE)</f>
        <v>31.32</v>
      </c>
      <c r="F210" s="63">
        <f ca="1">VLOOKUP($A210,INDIRECT($P$2),COLUMN()-1,FALSE)*VLOOKUP($A210,Usinas!$C:$D,2,FALSE)</f>
        <v>27</v>
      </c>
      <c r="G210" s="63">
        <f ca="1">VLOOKUP($A210,INDIRECT($P$2),COLUMN()-1,FALSE)*VLOOKUP($A210,Usinas!$C:$D,2,FALSE)</f>
        <v>34.56</v>
      </c>
      <c r="H210" s="63">
        <f ca="1">VLOOKUP($A210,INDIRECT($P$2),COLUMN()-1,FALSE)*VLOOKUP($A210,Usinas!$C:$D,2,FALSE)</f>
        <v>53.46</v>
      </c>
      <c r="I210" s="63">
        <f ca="1">VLOOKUP($A210,INDIRECT($P$2),COLUMN()-1,FALSE)*VLOOKUP($A210,Usinas!$C:$D,2,FALSE)</f>
        <v>67.5</v>
      </c>
      <c r="J210" s="63">
        <f ca="1">VLOOKUP($A210,INDIRECT($P$2),COLUMN()-1,FALSE)*VLOOKUP($A210,Usinas!$C:$D,2,FALSE)</f>
        <v>72.900000000000006</v>
      </c>
      <c r="K210" s="63">
        <f ca="1">VLOOKUP($A210,INDIRECT($P$2),COLUMN()-1,FALSE)*VLOOKUP($A210,Usinas!$C:$D,2,FALSE)</f>
        <v>62.1</v>
      </c>
      <c r="L210" s="63">
        <f ca="1">VLOOKUP($A210,INDIRECT($P$2),COLUMN()-1,FALSE)*VLOOKUP($A210,Usinas!$C:$D,2,FALSE)</f>
        <v>68.58</v>
      </c>
      <c r="M210" s="63">
        <f ca="1">VLOOKUP($A210,INDIRECT($P$2),COLUMN()-1,FALSE)*VLOOKUP($A210,Usinas!$C:$D,2,FALSE)</f>
        <v>78.84</v>
      </c>
      <c r="N210" s="63">
        <f ca="1">VLOOKUP($A210,INDIRECT($P$2),COLUMN()-1,FALSE)*VLOOKUP($A210,Usinas!$C:$D,2,FALSE)</f>
        <v>55.080000000000005</v>
      </c>
      <c r="O210" s="63">
        <f ca="1">VLOOKUP($A210,INDIRECT($P$2),COLUMN()-1,FALSE)*VLOOKUP($A210,Usinas!$C:$D,2,FALSE)</f>
        <v>41.580000000000005</v>
      </c>
    </row>
    <row r="211" spans="1:15" hidden="1" outlineLevel="2" x14ac:dyDescent="0.25">
      <c r="A211" s="30">
        <v>94</v>
      </c>
      <c r="B211" s="31" t="s">
        <v>193</v>
      </c>
      <c r="D211" s="63">
        <f ca="1">VLOOKUP($A211,INDIRECT($P$2),COLUMN()-1,FALSE)*VLOOKUP($A211,Usinas!$C:$D,2,FALSE)</f>
        <v>383.01</v>
      </c>
      <c r="E211" s="63">
        <f ca="1">VLOOKUP($A211,INDIRECT($P$2),COLUMN()-1,FALSE)*VLOOKUP($A211,Usinas!$C:$D,2,FALSE)</f>
        <v>451.05059999999997</v>
      </c>
      <c r="F211" s="63">
        <f ca="1">VLOOKUP($A211,INDIRECT($P$2),COLUMN()-1,FALSE)*VLOOKUP($A211,Usinas!$C:$D,2,FALSE)</f>
        <v>368.5908</v>
      </c>
      <c r="G211" s="63">
        <f ca="1">VLOOKUP($A211,INDIRECT($P$2),COLUMN()-1,FALSE)*VLOOKUP($A211,Usinas!$C:$D,2,FALSE)</f>
        <v>385.26299999999998</v>
      </c>
      <c r="H211" s="63">
        <f ca="1">VLOOKUP($A211,INDIRECT($P$2),COLUMN()-1,FALSE)*VLOOKUP($A211,Usinas!$C:$D,2,FALSE)</f>
        <v>557.84280000000001</v>
      </c>
      <c r="I211" s="63">
        <f ca="1">VLOOKUP($A211,INDIRECT($P$2),COLUMN()-1,FALSE)*VLOOKUP($A211,Usinas!$C:$D,2,FALSE)</f>
        <v>671.39400000000001</v>
      </c>
      <c r="J211" s="63">
        <f ca="1">VLOOKUP($A211,INDIRECT($P$2),COLUMN()-1,FALSE)*VLOOKUP($A211,Usinas!$C:$D,2,FALSE)</f>
        <v>729.07079999999996</v>
      </c>
      <c r="K211" s="63">
        <f ca="1">VLOOKUP($A211,INDIRECT($P$2),COLUMN()-1,FALSE)*VLOOKUP($A211,Usinas!$C:$D,2,FALSE)</f>
        <v>725.91660000000002</v>
      </c>
      <c r="L211" s="63">
        <f ca="1">VLOOKUP($A211,INDIRECT($P$2),COLUMN()-1,FALSE)*VLOOKUP($A211,Usinas!$C:$D,2,FALSE)</f>
        <v>829.10400000000004</v>
      </c>
      <c r="M211" s="63">
        <f ca="1">VLOOKUP($A211,INDIRECT($P$2),COLUMN()-1,FALSE)*VLOOKUP($A211,Usinas!$C:$D,2,FALSE)</f>
        <v>864.25080000000003</v>
      </c>
      <c r="N211" s="63">
        <f ca="1">VLOOKUP($A211,INDIRECT($P$2),COLUMN()-1,FALSE)*VLOOKUP($A211,Usinas!$C:$D,2,FALSE)</f>
        <v>551.98500000000001</v>
      </c>
      <c r="O211" s="63">
        <f ca="1">VLOOKUP($A211,INDIRECT($P$2),COLUMN()-1,FALSE)*VLOOKUP($A211,Usinas!$C:$D,2,FALSE)</f>
        <v>405.54</v>
      </c>
    </row>
    <row r="212" spans="1:15" hidden="1" outlineLevel="2" x14ac:dyDescent="0.25">
      <c r="A212" s="30">
        <v>286</v>
      </c>
      <c r="B212" s="31" t="s">
        <v>194</v>
      </c>
      <c r="D212" s="63">
        <f ca="1">VLOOKUP($A212,INDIRECT($P$2),COLUMN()-1,FALSE)*VLOOKUP($A212,Usinas!$C:$D,2,FALSE)</f>
        <v>60.029999999999994</v>
      </c>
      <c r="E212" s="63">
        <f ca="1">VLOOKUP($A212,INDIRECT($P$2),COLUMN()-1,FALSE)*VLOOKUP($A212,Usinas!$C:$D,2,FALSE)</f>
        <v>68.309999999999988</v>
      </c>
      <c r="F212" s="63">
        <f ca="1">VLOOKUP($A212,INDIRECT($P$2),COLUMN()-1,FALSE)*VLOOKUP($A212,Usinas!$C:$D,2,FALSE)</f>
        <v>58.994999999999997</v>
      </c>
      <c r="G212" s="63">
        <f ca="1">VLOOKUP($A212,INDIRECT($P$2),COLUMN()-1,FALSE)*VLOOKUP($A212,Usinas!$C:$D,2,FALSE)</f>
        <v>60.029999999999994</v>
      </c>
      <c r="H212" s="63">
        <f ca="1">VLOOKUP($A212,INDIRECT($P$2),COLUMN()-1,FALSE)*VLOOKUP($A212,Usinas!$C:$D,2,FALSE)</f>
        <v>85.904999999999987</v>
      </c>
      <c r="I212" s="63">
        <f ca="1">VLOOKUP($A212,INDIRECT($P$2),COLUMN()-1,FALSE)*VLOOKUP($A212,Usinas!$C:$D,2,FALSE)</f>
        <v>100.395</v>
      </c>
      <c r="J212" s="63">
        <f ca="1">VLOOKUP($A212,INDIRECT($P$2),COLUMN()-1,FALSE)*VLOOKUP($A212,Usinas!$C:$D,2,FALSE)</f>
        <v>93.149999999999991</v>
      </c>
      <c r="K212" s="63">
        <f ca="1">VLOOKUP($A212,INDIRECT($P$2),COLUMN()-1,FALSE)*VLOOKUP($A212,Usinas!$C:$D,2,FALSE)</f>
        <v>87.974999999999994</v>
      </c>
      <c r="L212" s="63">
        <f ca="1">VLOOKUP($A212,INDIRECT($P$2),COLUMN()-1,FALSE)*VLOOKUP($A212,Usinas!$C:$D,2,FALSE)</f>
        <v>98.324999999999989</v>
      </c>
      <c r="M212" s="63">
        <f ca="1">VLOOKUP($A212,INDIRECT($P$2),COLUMN()-1,FALSE)*VLOOKUP($A212,Usinas!$C:$D,2,FALSE)</f>
        <v>127.30499999999999</v>
      </c>
      <c r="N212" s="63">
        <f ca="1">VLOOKUP($A212,INDIRECT($P$2),COLUMN()-1,FALSE)*VLOOKUP($A212,Usinas!$C:$D,2,FALSE)</f>
        <v>84.86999999999999</v>
      </c>
      <c r="O212" s="63">
        <f ca="1">VLOOKUP($A212,INDIRECT($P$2),COLUMN()-1,FALSE)*VLOOKUP($A212,Usinas!$C:$D,2,FALSE)</f>
        <v>64.17</v>
      </c>
    </row>
    <row r="213" spans="1:15" hidden="1" outlineLevel="2" x14ac:dyDescent="0.25">
      <c r="A213" s="30">
        <v>102</v>
      </c>
      <c r="B213" s="31" t="s">
        <v>195</v>
      </c>
      <c r="D213" s="63">
        <f ca="1">VLOOKUP($A213,INDIRECT($P$2),COLUMN()-1,FALSE)*VLOOKUP($A213,Usinas!$C:$D,2,FALSE)</f>
        <v>31.174799999999998</v>
      </c>
      <c r="E213" s="63">
        <f ca="1">VLOOKUP($A213,INDIRECT($P$2),COLUMN()-1,FALSE)*VLOOKUP($A213,Usinas!$C:$D,2,FALSE)</f>
        <v>27.043199999999999</v>
      </c>
      <c r="F213" s="63">
        <f ca="1">VLOOKUP($A213,INDIRECT($P$2),COLUMN()-1,FALSE)*VLOOKUP($A213,Usinas!$C:$D,2,FALSE)</f>
        <v>23.8506</v>
      </c>
      <c r="G213" s="63">
        <f ca="1">VLOOKUP($A213,INDIRECT($P$2),COLUMN()-1,FALSE)*VLOOKUP($A213,Usinas!$C:$D,2,FALSE)</f>
        <v>36.057600000000001</v>
      </c>
      <c r="H213" s="63">
        <f ca="1">VLOOKUP($A213,INDIRECT($P$2),COLUMN()-1,FALSE)*VLOOKUP($A213,Usinas!$C:$D,2,FALSE)</f>
        <v>47.888999999999996</v>
      </c>
      <c r="I213" s="63">
        <f ca="1">VLOOKUP($A213,INDIRECT($P$2),COLUMN()-1,FALSE)*VLOOKUP($A213,Usinas!$C:$D,2,FALSE)</f>
        <v>57.466799999999999</v>
      </c>
      <c r="J213" s="63">
        <f ca="1">VLOOKUP($A213,INDIRECT($P$2),COLUMN()-1,FALSE)*VLOOKUP($A213,Usinas!$C:$D,2,FALSE)</f>
        <v>55.776600000000002</v>
      </c>
      <c r="K213" s="63">
        <f ca="1">VLOOKUP($A213,INDIRECT($P$2),COLUMN()-1,FALSE)*VLOOKUP($A213,Usinas!$C:$D,2,FALSE)</f>
        <v>51.4572</v>
      </c>
      <c r="L213" s="63">
        <f ca="1">VLOOKUP($A213,INDIRECT($P$2),COLUMN()-1,FALSE)*VLOOKUP($A213,Usinas!$C:$D,2,FALSE)</f>
        <v>59.532599999999995</v>
      </c>
      <c r="M213" s="63">
        <f ca="1">VLOOKUP($A213,INDIRECT($P$2),COLUMN()-1,FALSE)*VLOOKUP($A213,Usinas!$C:$D,2,FALSE)</f>
        <v>67.7958</v>
      </c>
      <c r="N213" s="63">
        <f ca="1">VLOOKUP($A213,INDIRECT($P$2),COLUMN()-1,FALSE)*VLOOKUP($A213,Usinas!$C:$D,2,FALSE)</f>
        <v>51.269399999999997</v>
      </c>
      <c r="O213" s="63">
        <f ca="1">VLOOKUP($A213,INDIRECT($P$2),COLUMN()-1,FALSE)*VLOOKUP($A213,Usinas!$C:$D,2,FALSE)</f>
        <v>40.001399999999997</v>
      </c>
    </row>
    <row r="214" spans="1:15" hidden="1" outlineLevel="2" x14ac:dyDescent="0.25">
      <c r="A214" s="30">
        <v>103</v>
      </c>
      <c r="B214" s="31" t="s">
        <v>196</v>
      </c>
      <c r="D214" s="63">
        <f ca="1">VLOOKUP($A214,INDIRECT($P$2),COLUMN()-1,FALSE)*VLOOKUP($A214,Usinas!$C:$D,2,FALSE)</f>
        <v>44.028500000000001</v>
      </c>
      <c r="E214" s="63">
        <f ca="1">VLOOKUP($A214,INDIRECT($P$2),COLUMN()-1,FALSE)*VLOOKUP($A214,Usinas!$C:$D,2,FALSE)</f>
        <v>37.920500000000004</v>
      </c>
      <c r="F214" s="63">
        <f ca="1">VLOOKUP($A214,INDIRECT($P$2),COLUMN()-1,FALSE)*VLOOKUP($A214,Usinas!$C:$D,2,FALSE)</f>
        <v>33.594000000000001</v>
      </c>
      <c r="G214" s="63">
        <f ca="1">VLOOKUP($A214,INDIRECT($P$2),COLUMN()-1,FALSE)*VLOOKUP($A214,Usinas!$C:$D,2,FALSE)</f>
        <v>50.390999999999998</v>
      </c>
      <c r="H214" s="63">
        <f ca="1">VLOOKUP($A214,INDIRECT($P$2),COLUMN()-1,FALSE)*VLOOKUP($A214,Usinas!$C:$D,2,FALSE)</f>
        <v>67.188000000000002</v>
      </c>
      <c r="I214" s="63">
        <f ca="1">VLOOKUP($A214,INDIRECT($P$2),COLUMN()-1,FALSE)*VLOOKUP($A214,Usinas!$C:$D,2,FALSE)</f>
        <v>80.676500000000004</v>
      </c>
      <c r="J214" s="63">
        <f ca="1">VLOOKUP($A214,INDIRECT($P$2),COLUMN()-1,FALSE)*VLOOKUP($A214,Usinas!$C:$D,2,FALSE)</f>
        <v>78.640500000000003</v>
      </c>
      <c r="K214" s="63">
        <f ca="1">VLOOKUP($A214,INDIRECT($P$2),COLUMN()-1,FALSE)*VLOOKUP($A214,Usinas!$C:$D,2,FALSE)</f>
        <v>72.532499999999999</v>
      </c>
      <c r="L214" s="63">
        <f ca="1">VLOOKUP($A214,INDIRECT($P$2),COLUMN()-1,FALSE)*VLOOKUP($A214,Usinas!$C:$D,2,FALSE)</f>
        <v>83.475999999999999</v>
      </c>
      <c r="M214" s="63">
        <f ca="1">VLOOKUP($A214,INDIRECT($P$2),COLUMN()-1,FALSE)*VLOOKUP($A214,Usinas!$C:$D,2,FALSE)</f>
        <v>95.4375</v>
      </c>
      <c r="N214" s="63">
        <f ca="1">VLOOKUP($A214,INDIRECT($P$2),COLUMN()-1,FALSE)*VLOOKUP($A214,Usinas!$C:$D,2,FALSE)</f>
        <v>72.532499999999999</v>
      </c>
      <c r="O214" s="63">
        <f ca="1">VLOOKUP($A214,INDIRECT($P$2),COLUMN()-1,FALSE)*VLOOKUP($A214,Usinas!$C:$D,2,FALSE)</f>
        <v>56.244500000000002</v>
      </c>
    </row>
    <row r="215" spans="1:15" hidden="1" outlineLevel="1" collapsed="1" x14ac:dyDescent="0.25">
      <c r="A215" s="32"/>
      <c r="B215" s="33" t="s">
        <v>56</v>
      </c>
      <c r="D215" s="69">
        <f t="shared" ref="D215:I215" ca="1" si="31">SUM(D203:D214)</f>
        <v>2524.3810000000003</v>
      </c>
      <c r="E215" s="46">
        <f t="shared" ca="1" si="31"/>
        <v>2968.7696000000005</v>
      </c>
      <c r="F215" s="46">
        <f t="shared" ca="1" si="31"/>
        <v>2395.1289000000002</v>
      </c>
      <c r="G215" s="46">
        <f t="shared" ca="1" si="31"/>
        <v>2436.6275000000005</v>
      </c>
      <c r="H215" s="46">
        <f t="shared" ca="1" si="31"/>
        <v>3470.5950000000003</v>
      </c>
      <c r="I215" s="70">
        <f t="shared" ca="1" si="31"/>
        <v>4104.1587</v>
      </c>
      <c r="J215" s="69">
        <f t="shared" ref="J215:O215" ca="1" si="32">SUM(J203:J214)</f>
        <v>4538.9799999999996</v>
      </c>
      <c r="K215" s="46">
        <f t="shared" ca="1" si="32"/>
        <v>4514.9442999999992</v>
      </c>
      <c r="L215" s="46">
        <f t="shared" ca="1" si="32"/>
        <v>5251.9544999999998</v>
      </c>
      <c r="M215" s="46">
        <f t="shared" ca="1" si="32"/>
        <v>5452.0045</v>
      </c>
      <c r="N215" s="46">
        <f t="shared" ca="1" si="32"/>
        <v>3461.9357</v>
      </c>
      <c r="O215" s="70">
        <f t="shared" ca="1" si="32"/>
        <v>2572.7430999999997</v>
      </c>
    </row>
    <row r="216" spans="1:15" hidden="1" outlineLevel="1" x14ac:dyDescent="0.25">
      <c r="A216" s="34"/>
      <c r="B216" s="35" t="s">
        <v>0</v>
      </c>
      <c r="D216" s="71"/>
      <c r="E216" s="72"/>
      <c r="F216" s="72"/>
      <c r="G216" s="72"/>
      <c r="H216" s="72"/>
      <c r="I216" s="73"/>
      <c r="J216" s="71"/>
      <c r="K216" s="72"/>
      <c r="L216" s="72"/>
      <c r="M216" s="72"/>
      <c r="N216" s="72"/>
      <c r="O216" s="73"/>
    </row>
    <row r="217" spans="1:15" hidden="1" outlineLevel="1" x14ac:dyDescent="0.25">
      <c r="A217" s="2"/>
      <c r="B217" s="3"/>
      <c r="D217" s="51"/>
      <c r="E217" s="52"/>
      <c r="F217" s="52"/>
      <c r="G217" s="52"/>
      <c r="H217" s="52"/>
      <c r="I217" s="52"/>
      <c r="J217" s="51"/>
      <c r="K217" s="52"/>
      <c r="L217" s="52"/>
      <c r="M217" s="52"/>
      <c r="N217" s="52"/>
      <c r="O217" s="52"/>
    </row>
    <row r="218" spans="1:15" hidden="1" outlineLevel="1" x14ac:dyDescent="0.25">
      <c r="A218" s="36"/>
      <c r="B218" s="37"/>
      <c r="D218" s="542" t="s">
        <v>197</v>
      </c>
      <c r="E218" s="543" t="s">
        <v>58</v>
      </c>
      <c r="F218" s="543" t="s">
        <v>198</v>
      </c>
      <c r="G218" s="543"/>
      <c r="H218" s="543"/>
      <c r="I218" s="544"/>
      <c r="J218" s="542" t="s">
        <v>197</v>
      </c>
      <c r="K218" s="543" t="s">
        <v>58</v>
      </c>
      <c r="L218" s="543" t="s">
        <v>198</v>
      </c>
      <c r="M218" s="543"/>
      <c r="N218" s="543"/>
      <c r="O218" s="544"/>
    </row>
    <row r="219" spans="1:15" hidden="1" outlineLevel="2" x14ac:dyDescent="0.25">
      <c r="A219" s="30">
        <v>115</v>
      </c>
      <c r="B219" s="31" t="s">
        <v>199</v>
      </c>
      <c r="D219" s="63">
        <f ca="1">VLOOKUP($A219,INDIRECT($P$2),COLUMN()-1,FALSE)*VLOOKUP($A219,Usinas!$C:$D,2,FALSE)</f>
        <v>158.85499999999999</v>
      </c>
      <c r="E219" s="63">
        <f ca="1">VLOOKUP($A219,INDIRECT($P$2),COLUMN()-1,FALSE)*VLOOKUP($A219,Usinas!$C:$D,2,FALSE)</f>
        <v>171.5634</v>
      </c>
      <c r="F219" s="63">
        <f ca="1">VLOOKUP($A219,INDIRECT($P$2),COLUMN()-1,FALSE)*VLOOKUP($A219,Usinas!$C:$D,2,FALSE)</f>
        <v>152.5008</v>
      </c>
      <c r="G219" s="63">
        <f ca="1">VLOOKUP($A219,INDIRECT($P$2),COLUMN()-1,FALSE)*VLOOKUP($A219,Usinas!$C:$D,2,FALSE)</f>
        <v>114.37559999999999</v>
      </c>
      <c r="H219" s="63">
        <f ca="1">VLOOKUP($A219,INDIRECT($P$2),COLUMN()-1,FALSE)*VLOOKUP($A219,Usinas!$C:$D,2,FALSE)</f>
        <v>108.0214</v>
      </c>
      <c r="I219" s="63">
        <f ca="1">VLOOKUP($A219,INDIRECT($P$2),COLUMN()-1,FALSE)*VLOOKUP($A219,Usinas!$C:$D,2,FALSE)</f>
        <v>108.0214</v>
      </c>
      <c r="J219" s="63">
        <f ca="1">VLOOKUP($A219,INDIRECT($P$2),COLUMN()-1,FALSE)*VLOOKUP($A219,Usinas!$C:$D,2,FALSE)</f>
        <v>108.0214</v>
      </c>
      <c r="K219" s="63">
        <f ca="1">VLOOKUP($A219,INDIRECT($P$2),COLUMN()-1,FALSE)*VLOOKUP($A219,Usinas!$C:$D,2,FALSE)</f>
        <v>95.312999999999988</v>
      </c>
      <c r="L219" s="63">
        <f ca="1">VLOOKUP($A219,INDIRECT($P$2),COLUMN()-1,FALSE)*VLOOKUP($A219,Usinas!$C:$D,2,FALSE)</f>
        <v>114.37559999999999</v>
      </c>
      <c r="M219" s="63">
        <f ca="1">VLOOKUP($A219,INDIRECT($P$2),COLUMN()-1,FALSE)*VLOOKUP($A219,Usinas!$C:$D,2,FALSE)</f>
        <v>127.08399999999999</v>
      </c>
      <c r="N219" s="63">
        <f ca="1">VLOOKUP($A219,INDIRECT($P$2),COLUMN()-1,FALSE)*VLOOKUP($A219,Usinas!$C:$D,2,FALSE)</f>
        <v>127.08399999999999</v>
      </c>
      <c r="O219" s="63">
        <f ca="1">VLOOKUP($A219,INDIRECT($P$2),COLUMN()-1,FALSE)*VLOOKUP($A219,Usinas!$C:$D,2,FALSE)</f>
        <v>133.43819999999999</v>
      </c>
    </row>
    <row r="220" spans="1:15" hidden="1" outlineLevel="1" collapsed="1" x14ac:dyDescent="0.25">
      <c r="A220" s="32"/>
      <c r="B220" s="33" t="s">
        <v>56</v>
      </c>
      <c r="D220" s="69">
        <f t="shared" ref="D220:O220" ca="1" si="33">D219</f>
        <v>158.85499999999999</v>
      </c>
      <c r="E220" s="46">
        <f t="shared" ca="1" si="33"/>
        <v>171.5634</v>
      </c>
      <c r="F220" s="46">
        <f t="shared" ca="1" si="33"/>
        <v>152.5008</v>
      </c>
      <c r="G220" s="46">
        <f t="shared" ca="1" si="33"/>
        <v>114.37559999999999</v>
      </c>
      <c r="H220" s="46">
        <f t="shared" ca="1" si="33"/>
        <v>108.0214</v>
      </c>
      <c r="I220" s="70">
        <f t="shared" ca="1" si="33"/>
        <v>108.0214</v>
      </c>
      <c r="J220" s="69">
        <f t="shared" ca="1" si="33"/>
        <v>108.0214</v>
      </c>
      <c r="K220" s="46">
        <f t="shared" ca="1" si="33"/>
        <v>95.312999999999988</v>
      </c>
      <c r="L220" s="46">
        <f t="shared" ca="1" si="33"/>
        <v>114.37559999999999</v>
      </c>
      <c r="M220" s="46">
        <f t="shared" ca="1" si="33"/>
        <v>127.08399999999999</v>
      </c>
      <c r="N220" s="46">
        <f t="shared" ca="1" si="33"/>
        <v>127.08399999999999</v>
      </c>
      <c r="O220" s="70">
        <f t="shared" ca="1" si="33"/>
        <v>133.43819999999999</v>
      </c>
    </row>
    <row r="221" spans="1:15" hidden="1" outlineLevel="1" x14ac:dyDescent="0.25">
      <c r="A221" s="34"/>
      <c r="B221" s="35" t="s">
        <v>0</v>
      </c>
      <c r="D221" s="71"/>
      <c r="E221" s="72"/>
      <c r="F221" s="72"/>
      <c r="G221" s="72"/>
      <c r="H221" s="72"/>
      <c r="I221" s="73"/>
      <c r="J221" s="71"/>
      <c r="K221" s="72"/>
      <c r="L221" s="72"/>
      <c r="M221" s="72"/>
      <c r="N221" s="72"/>
      <c r="O221" s="73"/>
    </row>
    <row r="222" spans="1:15" hidden="1" outlineLevel="1" x14ac:dyDescent="0.25">
      <c r="A222" s="2"/>
      <c r="B222" s="3"/>
      <c r="D222" s="51"/>
      <c r="E222" s="52"/>
      <c r="F222" s="52"/>
      <c r="G222" s="52"/>
      <c r="H222" s="52"/>
      <c r="I222" s="52"/>
      <c r="J222" s="51"/>
      <c r="K222" s="52"/>
      <c r="L222" s="52"/>
      <c r="M222" s="52"/>
      <c r="N222" s="52"/>
      <c r="O222" s="52"/>
    </row>
    <row r="223" spans="1:15" hidden="1" outlineLevel="1" x14ac:dyDescent="0.25">
      <c r="A223" s="36"/>
      <c r="B223" s="37"/>
      <c r="D223" s="542" t="s">
        <v>200</v>
      </c>
      <c r="E223" s="543" t="s">
        <v>58</v>
      </c>
      <c r="F223" s="543" t="s">
        <v>201</v>
      </c>
      <c r="G223" s="543"/>
      <c r="H223" s="543"/>
      <c r="I223" s="544"/>
      <c r="J223" s="542" t="s">
        <v>200</v>
      </c>
      <c r="K223" s="543" t="s">
        <v>58</v>
      </c>
      <c r="L223" s="543" t="s">
        <v>201</v>
      </c>
      <c r="M223" s="543"/>
      <c r="N223" s="543"/>
      <c r="O223" s="544"/>
    </row>
    <row r="224" spans="1:15" hidden="1" outlineLevel="2" x14ac:dyDescent="0.25">
      <c r="A224" s="30">
        <v>101</v>
      </c>
      <c r="B224" s="31" t="s">
        <v>202</v>
      </c>
      <c r="D224" s="63">
        <f ca="1">VLOOKUP($A224,INDIRECT($P$2),COLUMN()-1,FALSE)*VLOOKUP($A224,Usinas!$C:$D,2,FALSE)</f>
        <v>201.10740000000001</v>
      </c>
      <c r="E224" s="63">
        <f ca="1">VLOOKUP($A224,INDIRECT($P$2),COLUMN()-1,FALSE)*VLOOKUP($A224,Usinas!$C:$D,2,FALSE)</f>
        <v>231.09710000000001</v>
      </c>
      <c r="F224" s="63">
        <f ca="1">VLOOKUP($A224,INDIRECT($P$2),COLUMN()-1,FALSE)*VLOOKUP($A224,Usinas!$C:$D,2,FALSE)</f>
        <v>183.46639999999999</v>
      </c>
      <c r="G224" s="63">
        <f ca="1">VLOOKUP($A224,INDIRECT($P$2),COLUMN()-1,FALSE)*VLOOKUP($A224,Usinas!$C:$D,2,FALSE)</f>
        <v>132.3075</v>
      </c>
      <c r="H224" s="63">
        <f ca="1">VLOOKUP($A224,INDIRECT($P$2),COLUMN()-1,FALSE)*VLOOKUP($A224,Usinas!$C:$D,2,FALSE)</f>
        <v>164.06129999999999</v>
      </c>
      <c r="I224" s="63">
        <f ca="1">VLOOKUP($A224,INDIRECT($P$2),COLUMN()-1,FALSE)*VLOOKUP($A224,Usinas!$C:$D,2,FALSE)</f>
        <v>174.64590000000001</v>
      </c>
      <c r="J224" s="63">
        <f ca="1">VLOOKUP($A224,INDIRECT($P$2),COLUMN()-1,FALSE)*VLOOKUP($A224,Usinas!$C:$D,2,FALSE)</f>
        <v>202.8715</v>
      </c>
      <c r="K224" s="63">
        <f ca="1">VLOOKUP($A224,INDIRECT($P$2),COLUMN()-1,FALSE)*VLOOKUP($A224,Usinas!$C:$D,2,FALSE)</f>
        <v>224.04069999999999</v>
      </c>
      <c r="L224" s="63">
        <f ca="1">VLOOKUP($A224,INDIRECT($P$2),COLUMN()-1,FALSE)*VLOOKUP($A224,Usinas!$C:$D,2,FALSE)</f>
        <v>275.19959999999998</v>
      </c>
      <c r="M224" s="63">
        <f ca="1">VLOOKUP($A224,INDIRECT($P$2),COLUMN()-1,FALSE)*VLOOKUP($A224,Usinas!$C:$D,2,FALSE)</f>
        <v>299.89699999999999</v>
      </c>
      <c r="N224" s="63">
        <f ca="1">VLOOKUP($A224,INDIRECT($P$2),COLUMN()-1,FALSE)*VLOOKUP($A224,Usinas!$C:$D,2,FALSE)</f>
        <v>197.57920000000001</v>
      </c>
      <c r="O224" s="63">
        <f ca="1">VLOOKUP($A224,INDIRECT($P$2),COLUMN()-1,FALSE)*VLOOKUP($A224,Usinas!$C:$D,2,FALSE)</f>
        <v>169.3536</v>
      </c>
    </row>
    <row r="225" spans="1:15" hidden="1" outlineLevel="1" collapsed="1" x14ac:dyDescent="0.25">
      <c r="A225" s="32"/>
      <c r="B225" s="33" t="s">
        <v>56</v>
      </c>
      <c r="D225" s="69">
        <f t="shared" ref="D225:O225" ca="1" si="34">D224</f>
        <v>201.10740000000001</v>
      </c>
      <c r="E225" s="46">
        <f t="shared" ca="1" si="34"/>
        <v>231.09710000000001</v>
      </c>
      <c r="F225" s="46">
        <f t="shared" ca="1" si="34"/>
        <v>183.46639999999999</v>
      </c>
      <c r="G225" s="46">
        <f t="shared" ca="1" si="34"/>
        <v>132.3075</v>
      </c>
      <c r="H225" s="46">
        <f t="shared" ca="1" si="34"/>
        <v>164.06129999999999</v>
      </c>
      <c r="I225" s="70">
        <f t="shared" ca="1" si="34"/>
        <v>174.64590000000001</v>
      </c>
      <c r="J225" s="69">
        <f t="shared" ca="1" si="34"/>
        <v>202.8715</v>
      </c>
      <c r="K225" s="46">
        <f t="shared" ca="1" si="34"/>
        <v>224.04069999999999</v>
      </c>
      <c r="L225" s="46">
        <f t="shared" ca="1" si="34"/>
        <v>275.19959999999998</v>
      </c>
      <c r="M225" s="46">
        <f t="shared" ca="1" si="34"/>
        <v>299.89699999999999</v>
      </c>
      <c r="N225" s="46">
        <f t="shared" ca="1" si="34"/>
        <v>197.57920000000001</v>
      </c>
      <c r="O225" s="70">
        <f t="shared" ca="1" si="34"/>
        <v>169.3536</v>
      </c>
    </row>
    <row r="226" spans="1:15" hidden="1" outlineLevel="1" x14ac:dyDescent="0.25">
      <c r="A226" s="34"/>
      <c r="B226" s="35" t="s">
        <v>0</v>
      </c>
      <c r="D226" s="71"/>
      <c r="E226" s="72"/>
      <c r="F226" s="72"/>
      <c r="G226" s="72"/>
      <c r="H226" s="72"/>
      <c r="I226" s="73"/>
      <c r="J226" s="71"/>
      <c r="K226" s="72"/>
      <c r="L226" s="72"/>
      <c r="M226" s="72"/>
      <c r="N226" s="72"/>
      <c r="O226" s="73"/>
    </row>
    <row r="227" spans="1:15" hidden="1" outlineLevel="1" x14ac:dyDescent="0.25">
      <c r="A227" s="2"/>
      <c r="B227" s="3"/>
      <c r="D227" s="51"/>
      <c r="E227" s="52"/>
      <c r="F227" s="52"/>
      <c r="G227" s="52"/>
      <c r="H227" s="52"/>
      <c r="I227" s="52"/>
      <c r="J227" s="51"/>
      <c r="K227" s="52"/>
      <c r="L227" s="52"/>
      <c r="M227" s="52"/>
      <c r="N227" s="52"/>
      <c r="O227" s="52"/>
    </row>
    <row r="228" spans="1:15" hidden="1" outlineLevel="1" x14ac:dyDescent="0.25">
      <c r="A228" s="36"/>
      <c r="B228" s="37"/>
      <c r="D228" s="542" t="s">
        <v>203</v>
      </c>
      <c r="E228" s="543" t="s">
        <v>58</v>
      </c>
      <c r="F228" s="543" t="s">
        <v>204</v>
      </c>
      <c r="G228" s="543"/>
      <c r="H228" s="543"/>
      <c r="I228" s="544"/>
      <c r="J228" s="542" t="s">
        <v>203</v>
      </c>
      <c r="K228" s="543" t="s">
        <v>58</v>
      </c>
      <c r="L228" s="543" t="s">
        <v>204</v>
      </c>
      <c r="M228" s="543"/>
      <c r="N228" s="543"/>
      <c r="O228" s="544"/>
    </row>
    <row r="229" spans="1:15" hidden="1" outlineLevel="1" x14ac:dyDescent="0.25">
      <c r="A229" s="30">
        <v>55</v>
      </c>
      <c r="B229" s="31" t="s">
        <v>795</v>
      </c>
      <c r="D229" s="63">
        <f ca="1">VLOOKUP($A229,INDIRECT($P$2),COLUMN()-1,FALSE)*VLOOKUP($A229,Usinas!$C:$D,2,FALSE)</f>
        <v>0</v>
      </c>
      <c r="E229" s="63">
        <f ca="1">VLOOKUP($A229,INDIRECT($P$2),COLUMN()-1,FALSE)*VLOOKUP($A229,Usinas!$C:$D,2,FALSE)</f>
        <v>0</v>
      </c>
      <c r="F229" s="63">
        <f ca="1">VLOOKUP($A229,INDIRECT($P$2),COLUMN()-1,FALSE)*VLOOKUP($A229,Usinas!$C:$D,2,FALSE)</f>
        <v>0</v>
      </c>
      <c r="G229" s="63">
        <f ca="1">VLOOKUP($A229,INDIRECT($P$2),COLUMN()-1,FALSE)*VLOOKUP($A229,Usinas!$C:$D,2,FALSE)</f>
        <v>0</v>
      </c>
      <c r="H229" s="63">
        <f ca="1">VLOOKUP($A229,INDIRECT($P$2),COLUMN()-1,FALSE)*VLOOKUP($A229,Usinas!$C:$D,2,FALSE)</f>
        <v>0</v>
      </c>
      <c r="I229" s="63">
        <f ca="1">VLOOKUP($A229,INDIRECT($P$2),COLUMN()-1,FALSE)*VLOOKUP($A229,Usinas!$C:$D,2,FALSE)</f>
        <v>0</v>
      </c>
      <c r="J229" s="63">
        <f ca="1">VLOOKUP($A229,INDIRECT($P$2),COLUMN()-1,FALSE)*VLOOKUP($A229,Usinas!$C:$D,2,FALSE)</f>
        <v>0</v>
      </c>
      <c r="K229" s="63">
        <f ca="1">VLOOKUP($A229,INDIRECT($P$2),COLUMN()-1,FALSE)*VLOOKUP($A229,Usinas!$C:$D,2,FALSE)</f>
        <v>0</v>
      </c>
      <c r="L229" s="63">
        <f ca="1">VLOOKUP($A229,INDIRECT($P$2),COLUMN()-1,FALSE)*VLOOKUP($A229,Usinas!$C:$D,2,FALSE)</f>
        <v>0</v>
      </c>
      <c r="M229" s="63">
        <f ca="1">VLOOKUP($A229,INDIRECT($P$2),COLUMN()-1,FALSE)*VLOOKUP($A229,Usinas!$C:$D,2,FALSE)</f>
        <v>0</v>
      </c>
      <c r="N229" s="63">
        <f ca="1">VLOOKUP($A229,INDIRECT($P$2),COLUMN()-1,FALSE)*VLOOKUP($A229,Usinas!$C:$D,2,FALSE)</f>
        <v>0</v>
      </c>
      <c r="O229" s="63">
        <f ca="1">VLOOKUP($A229,INDIRECT($P$2),COLUMN()-1,FALSE)*VLOOKUP($A229,Usinas!$C:$D,2,FALSE)</f>
        <v>0</v>
      </c>
    </row>
    <row r="230" spans="1:15" hidden="1" outlineLevel="2" x14ac:dyDescent="0.25">
      <c r="A230" s="30">
        <v>57</v>
      </c>
      <c r="B230" s="31" t="s">
        <v>205</v>
      </c>
      <c r="D230" s="63">
        <f ca="1">VLOOKUP($A230,INDIRECT($P$2),COLUMN()-1,FALSE)*VLOOKUP($A230,Usinas!$C:$D,2,FALSE)</f>
        <v>322.16580000000005</v>
      </c>
      <c r="E230" s="63">
        <f ca="1">VLOOKUP($A230,INDIRECT($P$2),COLUMN()-1,FALSE)*VLOOKUP($A230,Usinas!$C:$D,2,FALSE)</f>
        <v>323.21520000000004</v>
      </c>
      <c r="F230" s="63">
        <f ca="1">VLOOKUP($A230,INDIRECT($P$2),COLUMN()-1,FALSE)*VLOOKUP($A230,Usinas!$C:$D,2,FALSE)</f>
        <v>270.74520000000001</v>
      </c>
      <c r="G230" s="63">
        <f ca="1">VLOOKUP($A230,INDIRECT($P$2),COLUMN()-1,FALSE)*VLOOKUP($A230,Usinas!$C:$D,2,FALSE)</f>
        <v>201.48480000000001</v>
      </c>
      <c r="H230" s="63">
        <f ca="1">VLOOKUP($A230,INDIRECT($P$2),COLUMN()-1,FALSE)*VLOOKUP($A230,Usinas!$C:$D,2,FALSE)</f>
        <v>244.51020000000003</v>
      </c>
      <c r="I230" s="63">
        <f ca="1">VLOOKUP($A230,INDIRECT($P$2),COLUMN()-1,FALSE)*VLOOKUP($A230,Usinas!$C:$D,2,FALSE)</f>
        <v>307.47420000000005</v>
      </c>
      <c r="J230" s="63">
        <f ca="1">VLOOKUP($A230,INDIRECT($P$2),COLUMN()-1,FALSE)*VLOOKUP($A230,Usinas!$C:$D,2,FALSE)</f>
        <v>296.98020000000002</v>
      </c>
      <c r="K230" s="63">
        <f ca="1">VLOOKUP($A230,INDIRECT($P$2),COLUMN()-1,FALSE)*VLOOKUP($A230,Usinas!$C:$D,2,FALSE)</f>
        <v>239.26320000000001</v>
      </c>
      <c r="L230" s="63">
        <f ca="1">VLOOKUP($A230,INDIRECT($P$2),COLUMN()-1,FALSE)*VLOOKUP($A230,Usinas!$C:$D,2,FALSE)</f>
        <v>270.74520000000001</v>
      </c>
      <c r="M230" s="63">
        <f ca="1">VLOOKUP($A230,INDIRECT($P$2),COLUMN()-1,FALSE)*VLOOKUP($A230,Usinas!$C:$D,2,FALSE)</f>
        <v>354.69720000000001</v>
      </c>
      <c r="N230" s="63">
        <f ca="1">VLOOKUP($A230,INDIRECT($P$2),COLUMN()-1,FALSE)*VLOOKUP($A230,Usinas!$C:$D,2,FALSE)</f>
        <v>295.93080000000003</v>
      </c>
      <c r="O230" s="63">
        <f ca="1">VLOOKUP($A230,INDIRECT($P$2),COLUMN()-1,FALSE)*VLOOKUP($A230,Usinas!$C:$D,2,FALSE)</f>
        <v>267.59700000000004</v>
      </c>
    </row>
    <row r="231" spans="1:15" hidden="1" outlineLevel="1" collapsed="1" x14ac:dyDescent="0.25">
      <c r="A231" s="32"/>
      <c r="B231" s="33" t="s">
        <v>56</v>
      </c>
      <c r="D231" s="69">
        <f ca="1">SUM(D229:D230)</f>
        <v>322.16580000000005</v>
      </c>
      <c r="E231" s="69">
        <f t="shared" ref="E231:O231" ca="1" si="35">SUM(E229:E230)</f>
        <v>323.21520000000004</v>
      </c>
      <c r="F231" s="69">
        <f t="shared" ca="1" si="35"/>
        <v>270.74520000000001</v>
      </c>
      <c r="G231" s="69">
        <f t="shared" ca="1" si="35"/>
        <v>201.48480000000001</v>
      </c>
      <c r="H231" s="69">
        <f t="shared" ca="1" si="35"/>
        <v>244.51020000000003</v>
      </c>
      <c r="I231" s="69">
        <f t="shared" ca="1" si="35"/>
        <v>307.47420000000005</v>
      </c>
      <c r="J231" s="69">
        <f t="shared" ca="1" si="35"/>
        <v>296.98020000000002</v>
      </c>
      <c r="K231" s="69">
        <f t="shared" ca="1" si="35"/>
        <v>239.26320000000001</v>
      </c>
      <c r="L231" s="69">
        <f t="shared" ca="1" si="35"/>
        <v>270.74520000000001</v>
      </c>
      <c r="M231" s="69">
        <f t="shared" ca="1" si="35"/>
        <v>354.69720000000001</v>
      </c>
      <c r="N231" s="69">
        <f t="shared" ca="1" si="35"/>
        <v>295.93080000000003</v>
      </c>
      <c r="O231" s="69">
        <f t="shared" ca="1" si="35"/>
        <v>267.59700000000004</v>
      </c>
    </row>
    <row r="232" spans="1:15" hidden="1" outlineLevel="1" x14ac:dyDescent="0.25">
      <c r="A232" s="34"/>
      <c r="B232" s="35" t="s">
        <v>0</v>
      </c>
      <c r="D232" s="71"/>
      <c r="E232" s="72"/>
      <c r="F232" s="72"/>
      <c r="G232" s="72"/>
      <c r="H232" s="72"/>
      <c r="I232" s="73"/>
      <c r="J232" s="71"/>
      <c r="K232" s="72"/>
      <c r="L232" s="72"/>
      <c r="M232" s="72"/>
      <c r="N232" s="72"/>
      <c r="O232" s="73"/>
    </row>
    <row r="233" spans="1:15" hidden="1" outlineLevel="1" x14ac:dyDescent="0.25">
      <c r="A233" s="2"/>
      <c r="B233" s="3"/>
      <c r="D233" s="51"/>
      <c r="E233" s="52"/>
      <c r="F233" s="52"/>
      <c r="G233" s="52"/>
      <c r="H233" s="52"/>
      <c r="I233" s="52"/>
      <c r="J233" s="51"/>
      <c r="K233" s="52"/>
      <c r="L233" s="52"/>
      <c r="M233" s="52"/>
      <c r="N233" s="52"/>
      <c r="O233" s="52"/>
    </row>
    <row r="234" spans="1:15" ht="15.75" collapsed="1" x14ac:dyDescent="0.25">
      <c r="A234" s="80"/>
      <c r="B234" s="81"/>
      <c r="C234" s="92"/>
      <c r="D234" s="545" t="s">
        <v>206</v>
      </c>
      <c r="E234" s="546"/>
      <c r="F234" s="546"/>
      <c r="G234" s="546"/>
      <c r="H234" s="546"/>
      <c r="I234" s="546"/>
      <c r="J234" s="546"/>
      <c r="K234" s="546"/>
      <c r="L234" s="546"/>
      <c r="M234" s="546"/>
      <c r="N234" s="546"/>
      <c r="O234" s="547"/>
    </row>
    <row r="235" spans="1:15" ht="15.75" x14ac:dyDescent="0.25">
      <c r="A235" s="82"/>
      <c r="B235" s="83" t="s">
        <v>56</v>
      </c>
      <c r="C235" s="92"/>
      <c r="D235" s="83">
        <f t="shared" ref="D235:O235" ca="1" si="36">D187+D199+D215+D220+D225+D231</f>
        <v>7555.6336999999994</v>
      </c>
      <c r="E235" s="84">
        <f t="shared" ca="1" si="36"/>
        <v>8281.1008000000002</v>
      </c>
      <c r="F235" s="84">
        <f t="shared" ca="1" si="36"/>
        <v>7070.8785000000007</v>
      </c>
      <c r="G235" s="84">
        <f t="shared" ca="1" si="36"/>
        <v>6554.4540000000006</v>
      </c>
      <c r="H235" s="84">
        <f t="shared" ca="1" si="36"/>
        <v>8654.6530000000002</v>
      </c>
      <c r="I235" s="85">
        <f t="shared" ca="1" si="36"/>
        <v>10633.212300000001</v>
      </c>
      <c r="J235" s="83">
        <f t="shared" ca="1" si="36"/>
        <v>10929.849399999999</v>
      </c>
      <c r="K235" s="84">
        <f t="shared" ca="1" si="36"/>
        <v>10016.265099999999</v>
      </c>
      <c r="L235" s="84">
        <f t="shared" ca="1" si="36"/>
        <v>11652.7744</v>
      </c>
      <c r="M235" s="84">
        <f t="shared" ca="1" si="36"/>
        <v>13395.987200000003</v>
      </c>
      <c r="N235" s="84">
        <f t="shared" ca="1" si="36"/>
        <v>9326.0838000000003</v>
      </c>
      <c r="O235" s="85">
        <f t="shared" ca="1" si="36"/>
        <v>7425.4371000000001</v>
      </c>
    </row>
    <row r="237" spans="1:15" x14ac:dyDescent="0.25">
      <c r="A237" s="93"/>
      <c r="B237" s="94"/>
      <c r="D237" s="95"/>
      <c r="E237" s="96"/>
      <c r="F237" s="96"/>
      <c r="G237" s="96"/>
      <c r="H237" s="96"/>
      <c r="I237" s="97"/>
    </row>
    <row r="238" spans="1:15" hidden="1" outlineLevel="1" x14ac:dyDescent="0.25">
      <c r="A238" s="28"/>
      <c r="B238" s="29"/>
      <c r="D238" s="551" t="s">
        <v>207</v>
      </c>
      <c r="E238" s="552"/>
      <c r="F238" s="552"/>
      <c r="G238" s="552"/>
      <c r="H238" s="552"/>
      <c r="I238" s="553"/>
      <c r="J238" s="551" t="s">
        <v>207</v>
      </c>
      <c r="K238" s="552"/>
      <c r="L238" s="552"/>
      <c r="M238" s="552"/>
      <c r="N238" s="552"/>
      <c r="O238" s="553"/>
    </row>
    <row r="239" spans="1:15" hidden="1" outlineLevel="2" x14ac:dyDescent="0.25">
      <c r="A239" s="30">
        <v>169</v>
      </c>
      <c r="B239" s="31" t="s">
        <v>36</v>
      </c>
      <c r="D239" s="63">
        <f ca="1">VLOOKUP($A239,INDIRECT($P$2),COLUMN()-1,FALSE)*VLOOKUP($A239,Usinas!$C:$D,2,FALSE)</f>
        <v>1093.4784999999999</v>
      </c>
      <c r="E239" s="63">
        <f ca="1">VLOOKUP($A239,INDIRECT($P$2),COLUMN()-1,FALSE)*VLOOKUP($A239,Usinas!$C:$D,2,FALSE)</f>
        <v>1150.0504000000001</v>
      </c>
      <c r="F239" s="63">
        <f ca="1">VLOOKUP($A239,INDIRECT($P$2),COLUMN()-1,FALSE)*VLOOKUP($A239,Usinas!$C:$D,2,FALSE)</f>
        <v>1112.5807</v>
      </c>
      <c r="G239" s="63">
        <f ca="1">VLOOKUP($A239,INDIRECT($P$2),COLUMN()-1,FALSE)*VLOOKUP($A239,Usinas!$C:$D,2,FALSE)</f>
        <v>873.80320000000006</v>
      </c>
      <c r="H239" s="63">
        <f ca="1">VLOOKUP($A239,INDIRECT($P$2),COLUMN()-1,FALSE)*VLOOKUP($A239,Usinas!$C:$D,2,FALSE)</f>
        <v>527.02480000000003</v>
      </c>
      <c r="I239" s="63">
        <f ca="1">VLOOKUP($A239,INDIRECT($P$2),COLUMN()-1,FALSE)*VLOOKUP($A239,Usinas!$C:$D,2,FALSE)</f>
        <v>360.24790000000002</v>
      </c>
      <c r="J239" s="63">
        <f ca="1">VLOOKUP($A239,INDIRECT($P$2),COLUMN()-1,FALSE)*VLOOKUP($A239,Usinas!$C:$D,2,FALSE)</f>
        <v>300.9821</v>
      </c>
      <c r="K239" s="63">
        <f ca="1">VLOOKUP($A239,INDIRECT($P$2),COLUMN()-1,FALSE)*VLOOKUP($A239,Usinas!$C:$D,2,FALSE)</f>
        <v>260.5736</v>
      </c>
      <c r="L239" s="63">
        <f ca="1">VLOOKUP($A239,INDIRECT($P$2),COLUMN()-1,FALSE)*VLOOKUP($A239,Usinas!$C:$D,2,FALSE)</f>
        <v>233.1448</v>
      </c>
      <c r="M239" s="63">
        <f ca="1">VLOOKUP($A239,INDIRECT($P$2),COLUMN()-1,FALSE)*VLOOKUP($A239,Usinas!$C:$D,2,FALSE)</f>
        <v>259.10419999999999</v>
      </c>
      <c r="N239" s="63">
        <f ca="1">VLOOKUP($A239,INDIRECT($P$2),COLUMN()-1,FALSE)*VLOOKUP($A239,Usinas!$C:$D,2,FALSE)</f>
        <v>434.45260000000002</v>
      </c>
      <c r="O239" s="63">
        <f ca="1">VLOOKUP($A239,INDIRECT($P$2),COLUMN()-1,FALSE)*VLOOKUP($A239,Usinas!$C:$D,2,FALSE)</f>
        <v>793.476</v>
      </c>
    </row>
    <row r="240" spans="1:15" hidden="1" outlineLevel="2" x14ac:dyDescent="0.25">
      <c r="A240" s="30">
        <v>172</v>
      </c>
      <c r="B240" s="31" t="s">
        <v>208</v>
      </c>
      <c r="D240" s="63">
        <f ca="1">VLOOKUP($A240,INDIRECT($P$2),COLUMN()-1,FALSE)*VLOOKUP($A240,Usinas!$C:$D,2,FALSE)</f>
        <v>1993.905</v>
      </c>
      <c r="E240" s="63">
        <f ca="1">VLOOKUP($A240,INDIRECT($P$2),COLUMN()-1,FALSE)*VLOOKUP($A240,Usinas!$C:$D,2,FALSE)</f>
        <v>2128.8674999999998</v>
      </c>
      <c r="F240" s="63">
        <f ca="1">VLOOKUP($A240,INDIRECT($P$2),COLUMN()-1,FALSE)*VLOOKUP($A240,Usinas!$C:$D,2,FALSE)</f>
        <v>2120.46</v>
      </c>
      <c r="G240" s="63">
        <f ca="1">VLOOKUP($A240,INDIRECT($P$2),COLUMN()-1,FALSE)*VLOOKUP($A240,Usinas!$C:$D,2,FALSE)</f>
        <v>1710.7049999999999</v>
      </c>
      <c r="H240" s="63">
        <f ca="1">VLOOKUP($A240,INDIRECT($P$2),COLUMN()-1,FALSE)*VLOOKUP($A240,Usinas!$C:$D,2,FALSE)</f>
        <v>1027.0425</v>
      </c>
      <c r="I240" s="63">
        <f ca="1">VLOOKUP($A240,INDIRECT($P$2),COLUMN()-1,FALSE)*VLOOKUP($A240,Usinas!$C:$D,2,FALSE)</f>
        <v>676.14</v>
      </c>
      <c r="J240" s="63">
        <f ca="1">VLOOKUP($A240,INDIRECT($P$2),COLUMN()-1,FALSE)*VLOOKUP($A240,Usinas!$C:$D,2,FALSE)</f>
        <v>556.22249999999997</v>
      </c>
      <c r="K240" s="63">
        <f ca="1">VLOOKUP($A240,INDIRECT($P$2),COLUMN()-1,FALSE)*VLOOKUP($A240,Usinas!$C:$D,2,FALSE)</f>
        <v>484.98</v>
      </c>
      <c r="L240" s="63">
        <f ca="1">VLOOKUP($A240,INDIRECT($P$2),COLUMN()-1,FALSE)*VLOOKUP($A240,Usinas!$C:$D,2,FALSE)</f>
        <v>433.65</v>
      </c>
      <c r="M240" s="63">
        <f ca="1">VLOOKUP($A240,INDIRECT($P$2),COLUMN()-1,FALSE)*VLOOKUP($A240,Usinas!$C:$D,2,FALSE)</f>
        <v>466.39499999999998</v>
      </c>
      <c r="N240" s="63">
        <f ca="1">VLOOKUP($A240,INDIRECT($P$2),COLUMN()-1,FALSE)*VLOOKUP($A240,Usinas!$C:$D,2,FALSE)</f>
        <v>755.34749999999997</v>
      </c>
      <c r="O240" s="63">
        <f ca="1">VLOOKUP($A240,INDIRECT($P$2),COLUMN()-1,FALSE)*VLOOKUP($A240,Usinas!$C:$D,2,FALSE)</f>
        <v>1409.8050000000001</v>
      </c>
    </row>
    <row r="241" spans="1:15" hidden="1" outlineLevel="2" x14ac:dyDescent="0.25">
      <c r="A241" s="30">
        <v>176</v>
      </c>
      <c r="B241" s="31" t="s">
        <v>209</v>
      </c>
      <c r="D241" s="63">
        <f ca="1">VLOOKUP($A241,INDIRECT($P$2),COLUMN()-1,FALSE)*VLOOKUP($A241,Usinas!$C:$D,2,FALSE)</f>
        <v>4599.9352000000008</v>
      </c>
      <c r="E241" s="63">
        <f ca="1">VLOOKUP($A241,INDIRECT($P$2),COLUMN()-1,FALSE)*VLOOKUP($A241,Usinas!$C:$D,2,FALSE)</f>
        <v>4929.8151000000007</v>
      </c>
      <c r="F241" s="63">
        <f ca="1">VLOOKUP($A241,INDIRECT($P$2),COLUMN()-1,FALSE)*VLOOKUP($A241,Usinas!$C:$D,2,FALSE)</f>
        <v>4935.9429000000009</v>
      </c>
      <c r="G241" s="63">
        <f ca="1">VLOOKUP($A241,INDIRECT($P$2),COLUMN()-1,FALSE)*VLOOKUP($A241,Usinas!$C:$D,2,FALSE)</f>
        <v>4016.7729000000004</v>
      </c>
      <c r="H241" s="63">
        <f ca="1">VLOOKUP($A241,INDIRECT($P$2),COLUMN()-1,FALSE)*VLOOKUP($A241,Usinas!$C:$D,2,FALSE)</f>
        <v>2420.4810000000002</v>
      </c>
      <c r="I241" s="63">
        <f ca="1">VLOOKUP($A241,INDIRECT($P$2),COLUMN()-1,FALSE)*VLOOKUP($A241,Usinas!$C:$D,2,FALSE)</f>
        <v>1579.9511000000002</v>
      </c>
      <c r="J241" s="63">
        <f ca="1">VLOOKUP($A241,INDIRECT($P$2),COLUMN()-1,FALSE)*VLOOKUP($A241,Usinas!$C:$D,2,FALSE)</f>
        <v>1295.0084000000002</v>
      </c>
      <c r="K241" s="63">
        <f ca="1">VLOOKUP($A241,INDIRECT($P$2),COLUMN()-1,FALSE)*VLOOKUP($A241,Usinas!$C:$D,2,FALSE)</f>
        <v>1130.5791000000002</v>
      </c>
      <c r="L241" s="63">
        <f ca="1">VLOOKUP($A241,INDIRECT($P$2),COLUMN()-1,FALSE)*VLOOKUP($A241,Usinas!$C:$D,2,FALSE)</f>
        <v>1012.1083000000001</v>
      </c>
      <c r="M241" s="63">
        <f ca="1">VLOOKUP($A241,INDIRECT($P$2),COLUMN()-1,FALSE)*VLOOKUP($A241,Usinas!$C:$D,2,FALSE)</f>
        <v>1077.4715000000001</v>
      </c>
      <c r="N241" s="63">
        <f ca="1">VLOOKUP($A241,INDIRECT($P$2),COLUMN()-1,FALSE)*VLOOKUP($A241,Usinas!$C:$D,2,FALSE)</f>
        <v>1719.8692000000001</v>
      </c>
      <c r="O241" s="63">
        <f ca="1">VLOOKUP($A241,INDIRECT($P$2),COLUMN()-1,FALSE)*VLOOKUP($A241,Usinas!$C:$D,2,FALSE)</f>
        <v>3230.3719000000001</v>
      </c>
    </row>
    <row r="242" spans="1:15" hidden="1" outlineLevel="2" x14ac:dyDescent="0.25">
      <c r="A242" s="30">
        <v>178</v>
      </c>
      <c r="B242" s="31" t="s">
        <v>210</v>
      </c>
      <c r="D242" s="63">
        <f ca="1">VLOOKUP($A242,INDIRECT($P$2),COLUMN()-1,FALSE)*VLOOKUP($A242,Usinas!$C:$D,2,FALSE)</f>
        <v>4849.2938000000004</v>
      </c>
      <c r="E242" s="63">
        <f ca="1">VLOOKUP($A242,INDIRECT($P$2),COLUMN()-1,FALSE)*VLOOKUP($A242,Usinas!$C:$D,2,FALSE)</f>
        <v>5205.0668000000005</v>
      </c>
      <c r="F242" s="63">
        <f ca="1">VLOOKUP($A242,INDIRECT($P$2),COLUMN()-1,FALSE)*VLOOKUP($A242,Usinas!$C:$D,2,FALSE)</f>
        <v>5211.5354000000007</v>
      </c>
      <c r="G242" s="63">
        <f ca="1">VLOOKUP($A242,INDIRECT($P$2),COLUMN()-1,FALSE)*VLOOKUP($A242,Usinas!$C:$D,2,FALSE)</f>
        <v>4244.4796999999999</v>
      </c>
      <c r="H242" s="63">
        <f ca="1">VLOOKUP($A242,INDIRECT($P$2),COLUMN()-1,FALSE)*VLOOKUP($A242,Usinas!$C:$D,2,FALSE)</f>
        <v>2556.1750999999999</v>
      </c>
      <c r="I242" s="63">
        <f ca="1">VLOOKUP($A242,INDIRECT($P$2),COLUMN()-1,FALSE)*VLOOKUP($A242,Usinas!$C:$D,2,FALSE)</f>
        <v>1668.8988000000002</v>
      </c>
      <c r="J242" s="63">
        <f ca="1">VLOOKUP($A242,INDIRECT($P$2),COLUMN()-1,FALSE)*VLOOKUP($A242,Usinas!$C:$D,2,FALSE)</f>
        <v>1367.0308</v>
      </c>
      <c r="K242" s="63">
        <f ca="1">VLOOKUP($A242,INDIRECT($P$2),COLUMN()-1,FALSE)*VLOOKUP($A242,Usinas!$C:$D,2,FALSE)</f>
        <v>1194.5348000000001</v>
      </c>
      <c r="L242" s="63">
        <f ca="1">VLOOKUP($A242,INDIRECT($P$2),COLUMN()-1,FALSE)*VLOOKUP($A242,Usinas!$C:$D,2,FALSE)</f>
        <v>1068.3971000000001</v>
      </c>
      <c r="M242" s="63">
        <f ca="1">VLOOKUP($A242,INDIRECT($P$2),COLUMN()-1,FALSE)*VLOOKUP($A242,Usinas!$C:$D,2,FALSE)</f>
        <v>1136.3174000000001</v>
      </c>
      <c r="N242" s="63">
        <f ca="1">VLOOKUP($A242,INDIRECT($P$2),COLUMN()-1,FALSE)*VLOOKUP($A242,Usinas!$C:$D,2,FALSE)</f>
        <v>1812.2861</v>
      </c>
      <c r="O242" s="63">
        <f ca="1">VLOOKUP($A242,INDIRECT($P$2),COLUMN()-1,FALSE)*VLOOKUP($A242,Usinas!$C:$D,2,FALSE)</f>
        <v>3404.6398000000004</v>
      </c>
    </row>
    <row r="243" spans="1:15" hidden="1" outlineLevel="1" collapsed="1" x14ac:dyDescent="0.25">
      <c r="A243" s="32"/>
      <c r="B243" s="33" t="s">
        <v>56</v>
      </c>
      <c r="D243" s="69">
        <f t="shared" ref="D243:I243" ca="1" si="37">SUM(D239:D242)</f>
        <v>12536.612500000001</v>
      </c>
      <c r="E243" s="46">
        <f t="shared" ca="1" si="37"/>
        <v>13413.799800000001</v>
      </c>
      <c r="F243" s="46">
        <f t="shared" ca="1" si="37"/>
        <v>13380.519000000002</v>
      </c>
      <c r="G243" s="46">
        <f t="shared" ca="1" si="37"/>
        <v>10845.7608</v>
      </c>
      <c r="H243" s="46">
        <f t="shared" ca="1" si="37"/>
        <v>6530.7234000000008</v>
      </c>
      <c r="I243" s="70">
        <f t="shared" ca="1" si="37"/>
        <v>4285.2377999999999</v>
      </c>
      <c r="J243" s="69">
        <f t="shared" ref="J243:O243" ca="1" si="38">SUM(J239:J242)</f>
        <v>3519.2438000000002</v>
      </c>
      <c r="K243" s="46">
        <f t="shared" ca="1" si="38"/>
        <v>3070.6675000000005</v>
      </c>
      <c r="L243" s="46">
        <f t="shared" ca="1" si="38"/>
        <v>2747.3002000000001</v>
      </c>
      <c r="M243" s="46">
        <f t="shared" ca="1" si="38"/>
        <v>2939.2881000000002</v>
      </c>
      <c r="N243" s="46">
        <f t="shared" ca="1" si="38"/>
        <v>4721.9553999999998</v>
      </c>
      <c r="O243" s="70">
        <f t="shared" ca="1" si="38"/>
        <v>8838.2927</v>
      </c>
    </row>
    <row r="244" spans="1:15" hidden="1" outlineLevel="1" x14ac:dyDescent="0.25">
      <c r="A244" s="34"/>
      <c r="B244" s="35" t="s">
        <v>0</v>
      </c>
      <c r="D244" s="71"/>
      <c r="E244" s="72"/>
      <c r="F244" s="72"/>
      <c r="G244" s="72"/>
      <c r="H244" s="72"/>
      <c r="I244" s="73"/>
      <c r="J244" s="71"/>
      <c r="K244" s="72"/>
      <c r="L244" s="72"/>
      <c r="M244" s="72"/>
      <c r="N244" s="72"/>
      <c r="O244" s="73"/>
    </row>
    <row r="245" spans="1:15" hidden="1" outlineLevel="1" x14ac:dyDescent="0.25">
      <c r="A245" s="2"/>
      <c r="B245" s="3"/>
      <c r="D245" s="51"/>
      <c r="E245" s="52"/>
      <c r="F245" s="52"/>
      <c r="G245" s="52"/>
      <c r="H245" s="52"/>
      <c r="I245" s="52"/>
      <c r="J245" s="51"/>
      <c r="K245" s="52"/>
      <c r="L245" s="52"/>
      <c r="M245" s="52"/>
      <c r="N245" s="52"/>
      <c r="O245" s="52"/>
    </row>
    <row r="246" spans="1:15" hidden="1" outlineLevel="1" x14ac:dyDescent="0.25">
      <c r="A246" s="36"/>
      <c r="B246" s="37"/>
      <c r="D246" s="542" t="s">
        <v>211</v>
      </c>
      <c r="E246" s="543" t="s">
        <v>58</v>
      </c>
      <c r="F246" s="543" t="s">
        <v>212</v>
      </c>
      <c r="G246" s="543"/>
      <c r="H246" s="543"/>
      <c r="I246" s="544"/>
      <c r="J246" s="542" t="s">
        <v>211</v>
      </c>
      <c r="K246" s="543" t="s">
        <v>58</v>
      </c>
      <c r="L246" s="543" t="s">
        <v>212</v>
      </c>
      <c r="M246" s="543"/>
      <c r="N246" s="543"/>
      <c r="O246" s="544"/>
    </row>
    <row r="247" spans="1:15" hidden="1" outlineLevel="2" x14ac:dyDescent="0.25">
      <c r="A247" s="30">
        <v>188</v>
      </c>
      <c r="B247" s="31" t="s">
        <v>213</v>
      </c>
      <c r="D247" s="63">
        <f ca="1">VLOOKUP($A247,INDIRECT($P$2),COLUMN()-1,FALSE)*VLOOKUP($A247,Usinas!$C:$D,2,FALSE)</f>
        <v>555.55499999999995</v>
      </c>
      <c r="E247" s="63">
        <f ca="1">VLOOKUP($A247,INDIRECT($P$2),COLUMN()-1,FALSE)*VLOOKUP($A247,Usinas!$C:$D,2,FALSE)</f>
        <v>415.41499999999996</v>
      </c>
      <c r="F247" s="63">
        <f ca="1">VLOOKUP($A247,INDIRECT($P$2),COLUMN()-1,FALSE)*VLOOKUP($A247,Usinas!$C:$D,2,FALSE)</f>
        <v>338.90999999999997</v>
      </c>
      <c r="G247" s="63">
        <f ca="1">VLOOKUP($A247,INDIRECT($P$2),COLUMN()-1,FALSE)*VLOOKUP($A247,Usinas!$C:$D,2,FALSE)</f>
        <v>230.23</v>
      </c>
      <c r="H247" s="63">
        <f ca="1">VLOOKUP($A247,INDIRECT($P$2),COLUMN()-1,FALSE)*VLOOKUP($A247,Usinas!$C:$D,2,FALSE)</f>
        <v>139.42499999999998</v>
      </c>
      <c r="I247" s="63">
        <f ca="1">VLOOKUP($A247,INDIRECT($P$2),COLUMN()-1,FALSE)*VLOOKUP($A247,Usinas!$C:$D,2,FALSE)</f>
        <v>110.11</v>
      </c>
      <c r="J247" s="63">
        <f ca="1">VLOOKUP($A247,INDIRECT($P$2),COLUMN()-1,FALSE)*VLOOKUP($A247,Usinas!$C:$D,2,FALSE)</f>
        <v>92.95</v>
      </c>
      <c r="K247" s="63">
        <f ca="1">VLOOKUP($A247,INDIRECT($P$2),COLUMN()-1,FALSE)*VLOOKUP($A247,Usinas!$C:$D,2,FALSE)</f>
        <v>78.649999999999991</v>
      </c>
      <c r="L247" s="63">
        <f ca="1">VLOOKUP($A247,INDIRECT($P$2),COLUMN()-1,FALSE)*VLOOKUP($A247,Usinas!$C:$D,2,FALSE)</f>
        <v>71.5</v>
      </c>
      <c r="M247" s="63">
        <f ca="1">VLOOKUP($A247,INDIRECT($P$2),COLUMN()-1,FALSE)*VLOOKUP($A247,Usinas!$C:$D,2,FALSE)</f>
        <v>113.68499999999999</v>
      </c>
      <c r="N247" s="63">
        <f ca="1">VLOOKUP($A247,INDIRECT($P$2),COLUMN()-1,FALSE)*VLOOKUP($A247,Usinas!$C:$D,2,FALSE)</f>
        <v>320.32</v>
      </c>
      <c r="O247" s="63">
        <f ca="1">VLOOKUP($A247,INDIRECT($P$2),COLUMN()-1,FALSE)*VLOOKUP($A247,Usinas!$C:$D,2,FALSE)</f>
        <v>612.755</v>
      </c>
    </row>
    <row r="248" spans="1:15" hidden="1" outlineLevel="1" collapsed="1" x14ac:dyDescent="0.25">
      <c r="A248" s="32"/>
      <c r="B248" s="33" t="s">
        <v>56</v>
      </c>
      <c r="D248" s="69">
        <f t="shared" ref="D248:O248" ca="1" si="39">D247</f>
        <v>555.55499999999995</v>
      </c>
      <c r="E248" s="46">
        <f t="shared" ca="1" si="39"/>
        <v>415.41499999999996</v>
      </c>
      <c r="F248" s="46">
        <f t="shared" ca="1" si="39"/>
        <v>338.90999999999997</v>
      </c>
      <c r="G248" s="46">
        <f t="shared" ca="1" si="39"/>
        <v>230.23</v>
      </c>
      <c r="H248" s="46">
        <f t="shared" ca="1" si="39"/>
        <v>139.42499999999998</v>
      </c>
      <c r="I248" s="70">
        <f t="shared" ca="1" si="39"/>
        <v>110.11</v>
      </c>
      <c r="J248" s="69">
        <f t="shared" ca="1" si="39"/>
        <v>92.95</v>
      </c>
      <c r="K248" s="46">
        <f t="shared" ca="1" si="39"/>
        <v>78.649999999999991</v>
      </c>
      <c r="L248" s="46">
        <f t="shared" ca="1" si="39"/>
        <v>71.5</v>
      </c>
      <c r="M248" s="46">
        <f t="shared" ca="1" si="39"/>
        <v>113.68499999999999</v>
      </c>
      <c r="N248" s="46">
        <f t="shared" ca="1" si="39"/>
        <v>320.32</v>
      </c>
      <c r="O248" s="70">
        <f t="shared" ca="1" si="39"/>
        <v>612.755</v>
      </c>
    </row>
    <row r="249" spans="1:15" hidden="1" outlineLevel="1" x14ac:dyDescent="0.25">
      <c r="A249" s="34"/>
      <c r="B249" s="35" t="s">
        <v>0</v>
      </c>
      <c r="D249" s="71"/>
      <c r="E249" s="72"/>
      <c r="F249" s="72"/>
      <c r="G249" s="72"/>
      <c r="H249" s="72"/>
      <c r="I249" s="73"/>
      <c r="J249" s="71"/>
      <c r="K249" s="72"/>
      <c r="L249" s="72"/>
      <c r="M249" s="72"/>
      <c r="N249" s="72"/>
      <c r="O249" s="73"/>
    </row>
    <row r="250" spans="1:15" hidden="1" outlineLevel="1" x14ac:dyDescent="0.25">
      <c r="A250" s="2"/>
      <c r="B250" s="3"/>
      <c r="D250" s="51"/>
      <c r="E250" s="52"/>
      <c r="F250" s="52"/>
      <c r="G250" s="52"/>
      <c r="H250" s="52"/>
      <c r="I250" s="52"/>
      <c r="J250" s="51"/>
      <c r="K250" s="52"/>
      <c r="L250" s="52"/>
      <c r="M250" s="52"/>
      <c r="N250" s="52"/>
      <c r="O250" s="52"/>
    </row>
    <row r="251" spans="1:15" hidden="1" outlineLevel="1" x14ac:dyDescent="0.25">
      <c r="A251" s="36"/>
      <c r="B251" s="37"/>
      <c r="D251" s="542" t="s">
        <v>214</v>
      </c>
      <c r="E251" s="543" t="s">
        <v>58</v>
      </c>
      <c r="F251" s="543" t="s">
        <v>215</v>
      </c>
      <c r="G251" s="543"/>
      <c r="H251" s="543"/>
      <c r="I251" s="544"/>
      <c r="J251" s="542" t="s">
        <v>214</v>
      </c>
      <c r="K251" s="543" t="s">
        <v>58</v>
      </c>
      <c r="L251" s="543" t="s">
        <v>215</v>
      </c>
      <c r="M251" s="543"/>
      <c r="N251" s="543"/>
      <c r="O251" s="544"/>
    </row>
    <row r="252" spans="1:15" hidden="1" outlineLevel="2" x14ac:dyDescent="0.25">
      <c r="A252" s="30">
        <v>190</v>
      </c>
      <c r="B252" s="31" t="s">
        <v>216</v>
      </c>
      <c r="D252" s="63">
        <f ca="1">VLOOKUP($A252,INDIRECT($P$2),COLUMN()-1,FALSE)*VLOOKUP($A252,Usinas!$C:$D,2,FALSE)</f>
        <v>241.41920000000002</v>
      </c>
      <c r="E252" s="63">
        <f ca="1">VLOOKUP($A252,INDIRECT($P$2),COLUMN()-1,FALSE)*VLOOKUP($A252,Usinas!$C:$D,2,FALSE)</f>
        <v>268.28559999999999</v>
      </c>
      <c r="F252" s="63">
        <f ca="1">VLOOKUP($A252,INDIRECT($P$2),COLUMN()-1,FALSE)*VLOOKUP($A252,Usinas!$C:$D,2,FALSE)</f>
        <v>286.44880000000001</v>
      </c>
      <c r="G252" s="63">
        <f ca="1">VLOOKUP($A252,INDIRECT($P$2),COLUMN()-1,FALSE)*VLOOKUP($A252,Usinas!$C:$D,2,FALSE)</f>
        <v>252.39280000000002</v>
      </c>
      <c r="H252" s="63">
        <f ca="1">VLOOKUP($A252,INDIRECT($P$2),COLUMN()-1,FALSE)*VLOOKUP($A252,Usinas!$C:$D,2,FALSE)</f>
        <v>162.71200000000002</v>
      </c>
      <c r="I252" s="63">
        <f ca="1">VLOOKUP($A252,INDIRECT($P$2),COLUMN()-1,FALSE)*VLOOKUP($A252,Usinas!$C:$D,2,FALSE)</f>
        <v>113.89840000000001</v>
      </c>
      <c r="J252" s="63">
        <f ca="1">VLOOKUP($A252,INDIRECT($P$2),COLUMN()-1,FALSE)*VLOOKUP($A252,Usinas!$C:$D,2,FALSE)</f>
        <v>98.005600000000001</v>
      </c>
      <c r="K252" s="63">
        <f ca="1">VLOOKUP($A252,INDIRECT($P$2),COLUMN()-1,FALSE)*VLOOKUP($A252,Usinas!$C:$D,2,FALSE)</f>
        <v>89.680800000000005</v>
      </c>
      <c r="L252" s="63">
        <f ca="1">VLOOKUP($A252,INDIRECT($P$2),COLUMN()-1,FALSE)*VLOOKUP($A252,Usinas!$C:$D,2,FALSE)</f>
        <v>87.41040000000001</v>
      </c>
      <c r="M252" s="63">
        <f ca="1">VLOOKUP($A252,INDIRECT($P$2),COLUMN()-1,FALSE)*VLOOKUP($A252,Usinas!$C:$D,2,FALSE)</f>
        <v>105.5736</v>
      </c>
      <c r="N252" s="63">
        <f ca="1">VLOOKUP($A252,INDIRECT($P$2),COLUMN()-1,FALSE)*VLOOKUP($A252,Usinas!$C:$D,2,FALSE)</f>
        <v>147.57599999999999</v>
      </c>
      <c r="O252" s="63">
        <f ca="1">VLOOKUP($A252,INDIRECT($P$2),COLUMN()-1,FALSE)*VLOOKUP($A252,Usinas!$C:$D,2,FALSE)</f>
        <v>197.1464</v>
      </c>
    </row>
    <row r="253" spans="1:15" hidden="1" outlineLevel="1" collapsed="1" x14ac:dyDescent="0.25">
      <c r="A253" s="32"/>
      <c r="B253" s="33" t="s">
        <v>56</v>
      </c>
      <c r="D253" s="69">
        <f t="shared" ref="D253:O253" ca="1" si="40">D252</f>
        <v>241.41920000000002</v>
      </c>
      <c r="E253" s="46">
        <f t="shared" ca="1" si="40"/>
        <v>268.28559999999999</v>
      </c>
      <c r="F253" s="46">
        <f t="shared" ca="1" si="40"/>
        <v>286.44880000000001</v>
      </c>
      <c r="G253" s="46">
        <f t="shared" ca="1" si="40"/>
        <v>252.39280000000002</v>
      </c>
      <c r="H253" s="46">
        <f t="shared" ca="1" si="40"/>
        <v>162.71200000000002</v>
      </c>
      <c r="I253" s="70">
        <f t="shared" ca="1" si="40"/>
        <v>113.89840000000001</v>
      </c>
      <c r="J253" s="69">
        <f t="shared" ca="1" si="40"/>
        <v>98.005600000000001</v>
      </c>
      <c r="K253" s="46">
        <f t="shared" ca="1" si="40"/>
        <v>89.680800000000005</v>
      </c>
      <c r="L253" s="46">
        <f t="shared" ca="1" si="40"/>
        <v>87.41040000000001</v>
      </c>
      <c r="M253" s="46">
        <f t="shared" ca="1" si="40"/>
        <v>105.5736</v>
      </c>
      <c r="N253" s="46">
        <f t="shared" ca="1" si="40"/>
        <v>147.57599999999999</v>
      </c>
      <c r="O253" s="70">
        <f t="shared" ca="1" si="40"/>
        <v>197.1464</v>
      </c>
    </row>
    <row r="254" spans="1:15" hidden="1" outlineLevel="1" x14ac:dyDescent="0.25">
      <c r="A254" s="34"/>
      <c r="B254" s="35" t="s">
        <v>0</v>
      </c>
      <c r="D254" s="71"/>
      <c r="E254" s="72"/>
      <c r="F254" s="72"/>
      <c r="G254" s="72"/>
      <c r="H254" s="72"/>
      <c r="I254" s="73"/>
      <c r="J254" s="71"/>
      <c r="K254" s="72"/>
      <c r="L254" s="72"/>
      <c r="M254" s="72"/>
      <c r="N254" s="72"/>
      <c r="O254" s="73"/>
    </row>
    <row r="255" spans="1:15" hidden="1" outlineLevel="1" x14ac:dyDescent="0.25">
      <c r="A255" s="2"/>
      <c r="B255" s="3"/>
      <c r="D255" s="51"/>
      <c r="E255" s="52"/>
      <c r="F255" s="52"/>
      <c r="G255" s="52"/>
      <c r="H255" s="52"/>
      <c r="I255" s="52"/>
      <c r="J255" s="51"/>
      <c r="K255" s="52"/>
      <c r="L255" s="52"/>
      <c r="M255" s="52"/>
      <c r="N255" s="52"/>
      <c r="O255" s="52"/>
    </row>
    <row r="256" spans="1:15" hidden="1" outlineLevel="1" x14ac:dyDescent="0.25">
      <c r="A256" s="36"/>
      <c r="B256" s="37"/>
      <c r="D256" s="542" t="s">
        <v>217</v>
      </c>
      <c r="E256" s="543" t="s">
        <v>58</v>
      </c>
      <c r="F256" s="543" t="s">
        <v>218</v>
      </c>
      <c r="G256" s="543"/>
      <c r="H256" s="543"/>
      <c r="I256" s="544"/>
      <c r="J256" s="542" t="s">
        <v>217</v>
      </c>
      <c r="K256" s="543" t="s">
        <v>58</v>
      </c>
      <c r="L256" s="543" t="s">
        <v>218</v>
      </c>
      <c r="M256" s="543"/>
      <c r="N256" s="543"/>
      <c r="O256" s="544"/>
    </row>
    <row r="257" spans="1:15" hidden="1" outlineLevel="2" x14ac:dyDescent="0.25">
      <c r="A257" s="30">
        <v>254</v>
      </c>
      <c r="B257" s="31" t="s">
        <v>219</v>
      </c>
      <c r="D257" s="63">
        <f ca="1">VLOOKUP($A257,INDIRECT($P$2),COLUMN()-1,FALSE)*VLOOKUP($A257,Usinas!$C:$D,2,FALSE)</f>
        <v>146.03820000000002</v>
      </c>
      <c r="E257" s="63">
        <f ca="1">VLOOKUP($A257,INDIRECT($P$2),COLUMN()-1,FALSE)*VLOOKUP($A257,Usinas!$C:$D,2,FALSE)</f>
        <v>141.29670000000002</v>
      </c>
      <c r="F257" s="63">
        <f ca="1">VLOOKUP($A257,INDIRECT($P$2),COLUMN()-1,FALSE)*VLOOKUP($A257,Usinas!$C:$D,2,FALSE)</f>
        <v>142.245</v>
      </c>
      <c r="G257" s="63">
        <f ca="1">VLOOKUP($A257,INDIRECT($P$2),COLUMN()-1,FALSE)*VLOOKUP($A257,Usinas!$C:$D,2,FALSE)</f>
        <v>119.4858</v>
      </c>
      <c r="H257" s="63">
        <f ca="1">VLOOKUP($A257,INDIRECT($P$2),COLUMN()-1,FALSE)*VLOOKUP($A257,Usinas!$C:$D,2,FALSE)</f>
        <v>72.070800000000006</v>
      </c>
      <c r="I257" s="63">
        <f ca="1">VLOOKUP($A257,INDIRECT($P$2),COLUMN()-1,FALSE)*VLOOKUP($A257,Usinas!$C:$D,2,FALSE)</f>
        <v>49.311599999999999</v>
      </c>
      <c r="J257" s="63">
        <f ca="1">VLOOKUP($A257,INDIRECT($P$2),COLUMN()-1,FALSE)*VLOOKUP($A257,Usinas!$C:$D,2,FALSE)</f>
        <v>49.311599999999999</v>
      </c>
      <c r="K257" s="63">
        <f ca="1">VLOOKUP($A257,INDIRECT($P$2),COLUMN()-1,FALSE)*VLOOKUP($A257,Usinas!$C:$D,2,FALSE)</f>
        <v>39.828600000000002</v>
      </c>
      <c r="L257" s="63">
        <f ca="1">VLOOKUP($A257,INDIRECT($P$2),COLUMN()-1,FALSE)*VLOOKUP($A257,Usinas!$C:$D,2,FALSE)</f>
        <v>27.500700000000002</v>
      </c>
      <c r="M257" s="63">
        <f ca="1">VLOOKUP($A257,INDIRECT($P$2),COLUMN()-1,FALSE)*VLOOKUP($A257,Usinas!$C:$D,2,FALSE)</f>
        <v>32.242200000000004</v>
      </c>
      <c r="N257" s="63">
        <f ca="1">VLOOKUP($A257,INDIRECT($P$2),COLUMN()-1,FALSE)*VLOOKUP($A257,Usinas!$C:$D,2,FALSE)</f>
        <v>89.140200000000007</v>
      </c>
      <c r="O257" s="63">
        <f ca="1">VLOOKUP($A257,INDIRECT($P$2),COLUMN()-1,FALSE)*VLOOKUP($A257,Usinas!$C:$D,2,FALSE)</f>
        <v>184.91849999999999</v>
      </c>
    </row>
    <row r="258" spans="1:15" hidden="1" outlineLevel="1" collapsed="1" x14ac:dyDescent="0.25">
      <c r="A258" s="32"/>
      <c r="B258" s="33" t="s">
        <v>56</v>
      </c>
      <c r="D258" s="69">
        <f t="shared" ref="D258:O258" ca="1" si="41">D257</f>
        <v>146.03820000000002</v>
      </c>
      <c r="E258" s="46">
        <f t="shared" ca="1" si="41"/>
        <v>141.29670000000002</v>
      </c>
      <c r="F258" s="46">
        <f t="shared" ca="1" si="41"/>
        <v>142.245</v>
      </c>
      <c r="G258" s="46">
        <f t="shared" ca="1" si="41"/>
        <v>119.4858</v>
      </c>
      <c r="H258" s="46">
        <f t="shared" ca="1" si="41"/>
        <v>72.070800000000006</v>
      </c>
      <c r="I258" s="70">
        <f t="shared" ca="1" si="41"/>
        <v>49.311599999999999</v>
      </c>
      <c r="J258" s="69">
        <f t="shared" ca="1" si="41"/>
        <v>49.311599999999999</v>
      </c>
      <c r="K258" s="46">
        <f t="shared" ca="1" si="41"/>
        <v>39.828600000000002</v>
      </c>
      <c r="L258" s="46">
        <f t="shared" ca="1" si="41"/>
        <v>27.500700000000002</v>
      </c>
      <c r="M258" s="46">
        <f t="shared" ca="1" si="41"/>
        <v>32.242200000000004</v>
      </c>
      <c r="N258" s="46">
        <f t="shared" ca="1" si="41"/>
        <v>89.140200000000007</v>
      </c>
      <c r="O258" s="70">
        <f t="shared" ca="1" si="41"/>
        <v>184.91849999999999</v>
      </c>
    </row>
    <row r="259" spans="1:15" hidden="1" outlineLevel="1" x14ac:dyDescent="0.25">
      <c r="A259" s="34"/>
      <c r="B259" s="35" t="s">
        <v>0</v>
      </c>
      <c r="D259" s="71"/>
      <c r="E259" s="72"/>
      <c r="F259" s="72"/>
      <c r="G259" s="72"/>
      <c r="H259" s="72"/>
      <c r="I259" s="73"/>
      <c r="J259" s="71"/>
      <c r="K259" s="72"/>
      <c r="L259" s="72"/>
      <c r="M259" s="72"/>
      <c r="N259" s="72"/>
      <c r="O259" s="73"/>
    </row>
    <row r="260" spans="1:15" hidden="1" outlineLevel="1" x14ac:dyDescent="0.25">
      <c r="A260" s="2"/>
      <c r="B260" s="3"/>
      <c r="D260" s="51"/>
      <c r="E260" s="52"/>
      <c r="F260" s="52"/>
      <c r="G260" s="52"/>
      <c r="H260" s="52"/>
      <c r="I260" s="52"/>
      <c r="J260" s="51"/>
      <c r="K260" s="52"/>
      <c r="L260" s="52"/>
      <c r="M260" s="52"/>
      <c r="N260" s="52"/>
      <c r="O260" s="52"/>
    </row>
    <row r="261" spans="1:15" ht="15.75" collapsed="1" x14ac:dyDescent="0.25">
      <c r="A261" s="80"/>
      <c r="B261" s="81"/>
      <c r="C261" s="92"/>
      <c r="D261" s="545" t="s">
        <v>220</v>
      </c>
      <c r="E261" s="546"/>
      <c r="F261" s="546"/>
      <c r="G261" s="546"/>
      <c r="H261" s="546"/>
      <c r="I261" s="546"/>
      <c r="J261" s="546"/>
      <c r="K261" s="546"/>
      <c r="L261" s="546"/>
      <c r="M261" s="546"/>
      <c r="N261" s="546"/>
      <c r="O261" s="547"/>
    </row>
    <row r="262" spans="1:15" ht="15.75" x14ac:dyDescent="0.25">
      <c r="A262" s="82"/>
      <c r="B262" s="83" t="s">
        <v>56</v>
      </c>
      <c r="C262" s="92"/>
      <c r="D262" s="83">
        <f t="shared" ref="D262:O262" ca="1" si="42">D243+D248+D253+D258</f>
        <v>13479.624900000003</v>
      </c>
      <c r="E262" s="84">
        <f t="shared" ca="1" si="42"/>
        <v>14238.797100000002</v>
      </c>
      <c r="F262" s="84">
        <f t="shared" ca="1" si="42"/>
        <v>14148.122800000003</v>
      </c>
      <c r="G262" s="84">
        <f t="shared" ca="1" si="42"/>
        <v>11447.8694</v>
      </c>
      <c r="H262" s="84">
        <f t="shared" ca="1" si="42"/>
        <v>6904.9312000000018</v>
      </c>
      <c r="I262" s="85">
        <f t="shared" ca="1" si="42"/>
        <v>4558.5577999999996</v>
      </c>
      <c r="J262" s="83">
        <f t="shared" ca="1" si="42"/>
        <v>3759.511</v>
      </c>
      <c r="K262" s="84">
        <f t="shared" ca="1" si="42"/>
        <v>3278.8269000000005</v>
      </c>
      <c r="L262" s="84">
        <f t="shared" ca="1" si="42"/>
        <v>2933.7113000000004</v>
      </c>
      <c r="M262" s="84">
        <f t="shared" ca="1" si="42"/>
        <v>3190.7889000000005</v>
      </c>
      <c r="N262" s="84">
        <f t="shared" ca="1" si="42"/>
        <v>5278.9915999999994</v>
      </c>
      <c r="O262" s="85">
        <f t="shared" ca="1" si="42"/>
        <v>9833.1125999999986</v>
      </c>
    </row>
    <row r="264" spans="1:15" x14ac:dyDescent="0.25">
      <c r="A264" s="98"/>
      <c r="B264" s="99"/>
      <c r="C264" s="100"/>
      <c r="D264" s="101"/>
      <c r="E264" s="102"/>
      <c r="F264" s="102"/>
      <c r="G264" s="102"/>
      <c r="H264" s="102"/>
      <c r="I264" s="103"/>
    </row>
    <row r="265" spans="1:15" hidden="1" outlineLevel="1" x14ac:dyDescent="0.25">
      <c r="A265" s="4"/>
      <c r="B265" s="5"/>
      <c r="C265" s="100"/>
      <c r="D265" s="548" t="s">
        <v>221</v>
      </c>
      <c r="E265" s="549"/>
      <c r="F265" s="549"/>
      <c r="G265" s="549"/>
      <c r="H265" s="549"/>
      <c r="I265" s="550"/>
      <c r="J265" s="548" t="s">
        <v>221</v>
      </c>
      <c r="K265" s="549"/>
      <c r="L265" s="549"/>
      <c r="M265" s="549"/>
      <c r="N265" s="549"/>
      <c r="O265" s="550"/>
    </row>
    <row r="266" spans="1:15" hidden="1" outlineLevel="2" x14ac:dyDescent="0.25">
      <c r="A266" s="6">
        <v>271</v>
      </c>
      <c r="B266" s="7" t="s">
        <v>222</v>
      </c>
      <c r="C266" s="100"/>
      <c r="D266" s="63">
        <f ca="1">VLOOKUP($A266,INDIRECT($P$2),COLUMN()-1,FALSE)*VLOOKUP($A266,Usinas!$C:$D,2,FALSE)</f>
        <v>1412.645</v>
      </c>
      <c r="E266" s="63">
        <f ca="1">VLOOKUP($A266,INDIRECT($P$2),COLUMN()-1,FALSE)*VLOOKUP($A266,Usinas!$C:$D,2,FALSE)</f>
        <v>1697.7059999999999</v>
      </c>
      <c r="F266" s="63">
        <f ca="1">VLOOKUP($A266,INDIRECT($P$2),COLUMN()-1,FALSE)*VLOOKUP($A266,Usinas!$C:$D,2,FALSE)</f>
        <v>1811.646</v>
      </c>
      <c r="G266" s="63">
        <f ca="1">VLOOKUP($A266,INDIRECT($P$2),COLUMN()-1,FALSE)*VLOOKUP($A266,Usinas!$C:$D,2,FALSE)</f>
        <v>1507.384</v>
      </c>
      <c r="H266" s="63">
        <f ca="1">VLOOKUP($A266,INDIRECT($P$2),COLUMN()-1,FALSE)*VLOOKUP($A266,Usinas!$C:$D,2,FALSE)</f>
        <v>839.35799999999995</v>
      </c>
      <c r="I266" s="63">
        <f ca="1">VLOOKUP($A266,INDIRECT($P$2),COLUMN()-1,FALSE)*VLOOKUP($A266,Usinas!$C:$D,2,FALSE)</f>
        <v>478.548</v>
      </c>
      <c r="J266" s="63">
        <f ca="1">VLOOKUP($A266,INDIRECT($P$2),COLUMN()-1,FALSE)*VLOOKUP($A266,Usinas!$C:$D,2,FALSE)</f>
        <v>338.65499999999997</v>
      </c>
      <c r="K266" s="63">
        <f ca="1">VLOOKUP($A266,INDIRECT($P$2),COLUMN()-1,FALSE)*VLOOKUP($A266,Usinas!$C:$D,2,FALSE)</f>
        <v>261.21800000000002</v>
      </c>
      <c r="L266" s="63">
        <f ca="1">VLOOKUP($A266,INDIRECT($P$2),COLUMN()-1,FALSE)*VLOOKUP($A266,Usinas!$C:$D,2,FALSE)</f>
        <v>235.26499999999999</v>
      </c>
      <c r="M266" s="63">
        <f ca="1">VLOOKUP($A266,INDIRECT($P$2),COLUMN()-1,FALSE)*VLOOKUP($A266,Usinas!$C:$D,2,FALSE)</f>
        <v>302.99599999999998</v>
      </c>
      <c r="N266" s="63">
        <f ca="1">VLOOKUP($A266,INDIRECT($P$2),COLUMN()-1,FALSE)*VLOOKUP($A266,Usinas!$C:$D,2,FALSE)</f>
        <v>532.56399999999996</v>
      </c>
      <c r="O266" s="63">
        <f ca="1">VLOOKUP($A266,INDIRECT($P$2),COLUMN()-1,FALSE)*VLOOKUP($A266,Usinas!$C:$D,2,FALSE)</f>
        <v>979.673</v>
      </c>
    </row>
    <row r="267" spans="1:15" hidden="1" outlineLevel="2" x14ac:dyDescent="0.25">
      <c r="A267" s="6">
        <v>275</v>
      </c>
      <c r="B267" s="7" t="s">
        <v>37</v>
      </c>
      <c r="C267" s="100"/>
      <c r="D267" s="63">
        <f ca="1">VLOOKUP($A267,INDIRECT($P$2),COLUMN()-1,FALSE)*VLOOKUP($A267,Usinas!$C:$D,2,FALSE)</f>
        <v>8141.7743999999993</v>
      </c>
      <c r="E267" s="63">
        <f ca="1">VLOOKUP($A267,INDIRECT($P$2),COLUMN()-1,FALSE)*VLOOKUP($A267,Usinas!$C:$D,2,FALSE)</f>
        <v>11098.6224</v>
      </c>
      <c r="F267" s="63">
        <f ca="1">VLOOKUP($A267,INDIRECT($P$2),COLUMN()-1,FALSE)*VLOOKUP($A267,Usinas!$C:$D,2,FALSE)</f>
        <v>13120.6008</v>
      </c>
      <c r="G267" s="63">
        <f ca="1">VLOOKUP($A267,INDIRECT($P$2),COLUMN()-1,FALSE)*VLOOKUP($A267,Usinas!$C:$D,2,FALSE)</f>
        <v>13055.748</v>
      </c>
      <c r="H267" s="63">
        <f ca="1">VLOOKUP($A267,INDIRECT($P$2),COLUMN()-1,FALSE)*VLOOKUP($A267,Usinas!$C:$D,2,FALSE)</f>
        <v>8394.5903999999991</v>
      </c>
      <c r="I267" s="63">
        <f ca="1">VLOOKUP($A267,INDIRECT($P$2),COLUMN()-1,FALSE)*VLOOKUP($A267,Usinas!$C:$D,2,FALSE)</f>
        <v>3908.2055999999998</v>
      </c>
      <c r="J267" s="63">
        <f ca="1">VLOOKUP($A267,INDIRECT($P$2),COLUMN()-1,FALSE)*VLOOKUP($A267,Usinas!$C:$D,2,FALSE)</f>
        <v>2236.3224</v>
      </c>
      <c r="K267" s="63">
        <f ca="1">VLOOKUP($A267,INDIRECT($P$2),COLUMN()-1,FALSE)*VLOOKUP($A267,Usinas!$C:$D,2,FALSE)</f>
        <v>1563.6119999999999</v>
      </c>
      <c r="L267" s="63">
        <f ca="1">VLOOKUP($A267,INDIRECT($P$2),COLUMN()-1,FALSE)*VLOOKUP($A267,Usinas!$C:$D,2,FALSE)</f>
        <v>1232.7528</v>
      </c>
      <c r="M267" s="63">
        <f ca="1">VLOOKUP($A267,INDIRECT($P$2),COLUMN()-1,FALSE)*VLOOKUP($A267,Usinas!$C:$D,2,FALSE)</f>
        <v>1384.4423999999999</v>
      </c>
      <c r="N267" s="63">
        <f ca="1">VLOOKUP($A267,INDIRECT($P$2),COLUMN()-1,FALSE)*VLOOKUP($A267,Usinas!$C:$D,2,FALSE)</f>
        <v>2326.4567999999999</v>
      </c>
      <c r="O267" s="63">
        <f ca="1">VLOOKUP($A267,INDIRECT($P$2),COLUMN()-1,FALSE)*VLOOKUP($A267,Usinas!$C:$D,2,FALSE)</f>
        <v>4609.4951999999994</v>
      </c>
    </row>
    <row r="268" spans="1:15" hidden="1" outlineLevel="1" collapsed="1" x14ac:dyDescent="0.25">
      <c r="A268" s="8"/>
      <c r="B268" s="9" t="s">
        <v>56</v>
      </c>
      <c r="C268" s="100"/>
      <c r="D268" s="53">
        <f t="shared" ref="D268:I268" ca="1" si="43">SUM(D266:D267)</f>
        <v>9554.4193999999989</v>
      </c>
      <c r="E268" s="46">
        <f t="shared" ca="1" si="43"/>
        <v>12796.3284</v>
      </c>
      <c r="F268" s="46">
        <f t="shared" ca="1" si="43"/>
        <v>14932.246800000001</v>
      </c>
      <c r="G268" s="46">
        <f t="shared" ca="1" si="43"/>
        <v>14563.132</v>
      </c>
      <c r="H268" s="46">
        <f t="shared" ca="1" si="43"/>
        <v>9233.9483999999993</v>
      </c>
      <c r="I268" s="54">
        <f t="shared" ca="1" si="43"/>
        <v>4386.7536</v>
      </c>
      <c r="J268" s="53">
        <f t="shared" ref="J268:O268" ca="1" si="44">SUM(J266:J267)</f>
        <v>2574.9773999999998</v>
      </c>
      <c r="K268" s="46">
        <f t="shared" ca="1" si="44"/>
        <v>1824.83</v>
      </c>
      <c r="L268" s="46">
        <f t="shared" ca="1" si="44"/>
        <v>1468.0178000000001</v>
      </c>
      <c r="M268" s="46">
        <f t="shared" ca="1" si="44"/>
        <v>1687.4384</v>
      </c>
      <c r="N268" s="46">
        <f t="shared" ca="1" si="44"/>
        <v>2859.0207999999998</v>
      </c>
      <c r="O268" s="54">
        <f t="shared" ca="1" si="44"/>
        <v>5589.1681999999992</v>
      </c>
    </row>
    <row r="269" spans="1:15" hidden="1" outlineLevel="1" x14ac:dyDescent="0.25">
      <c r="A269" s="10"/>
      <c r="B269" s="11" t="s">
        <v>0</v>
      </c>
      <c r="C269" s="100"/>
      <c r="D269" s="55"/>
      <c r="E269" s="56"/>
      <c r="F269" s="56"/>
      <c r="G269" s="56"/>
      <c r="H269" s="56"/>
      <c r="I269" s="57"/>
      <c r="J269" s="55"/>
      <c r="K269" s="56"/>
      <c r="L269" s="56"/>
      <c r="M269" s="56"/>
      <c r="N269" s="56"/>
      <c r="O269" s="57"/>
    </row>
    <row r="270" spans="1:15" hidden="1" outlineLevel="1" x14ac:dyDescent="0.25">
      <c r="A270" s="2"/>
      <c r="B270" s="3"/>
      <c r="C270" s="100"/>
      <c r="D270" s="51"/>
      <c r="E270" s="52"/>
      <c r="F270" s="52"/>
      <c r="G270" s="52"/>
      <c r="H270" s="52"/>
      <c r="I270" s="52"/>
      <c r="J270" s="51"/>
      <c r="K270" s="52"/>
      <c r="L270" s="52"/>
      <c r="M270" s="52"/>
      <c r="N270" s="52"/>
      <c r="O270" s="52"/>
    </row>
    <row r="271" spans="1:15" hidden="1" outlineLevel="1" x14ac:dyDescent="0.25">
      <c r="A271" s="12"/>
      <c r="B271" s="13"/>
      <c r="C271" s="100"/>
      <c r="D271" s="554" t="s">
        <v>223</v>
      </c>
      <c r="E271" s="555"/>
      <c r="F271" s="555"/>
      <c r="G271" s="555"/>
      <c r="H271" s="555"/>
      <c r="I271" s="556"/>
      <c r="J271" s="554" t="s">
        <v>223</v>
      </c>
      <c r="K271" s="555"/>
      <c r="L271" s="555"/>
      <c r="M271" s="555"/>
      <c r="N271" s="555"/>
      <c r="O271" s="556"/>
    </row>
    <row r="272" spans="1:15" hidden="1" outlineLevel="2" x14ac:dyDescent="0.25">
      <c r="A272" s="6">
        <v>277</v>
      </c>
      <c r="B272" s="7" t="s">
        <v>224</v>
      </c>
      <c r="C272" s="100"/>
      <c r="D272" s="63">
        <f ca="1">VLOOKUP($A272,INDIRECT($P$2),COLUMN()-1,FALSE)*VLOOKUP($A272,Usinas!$C:$D,2,FALSE)</f>
        <v>25.017099999999999</v>
      </c>
      <c r="E272" s="63">
        <f ca="1">VLOOKUP($A272,INDIRECT($P$2),COLUMN()-1,FALSE)*VLOOKUP($A272,Usinas!$C:$D,2,FALSE)</f>
        <v>36.098500000000001</v>
      </c>
      <c r="F272" s="63">
        <f ca="1">VLOOKUP($A272,INDIRECT($P$2),COLUMN()-1,FALSE)*VLOOKUP($A272,Usinas!$C:$D,2,FALSE)</f>
        <v>55.071199999999997</v>
      </c>
      <c r="G272" s="63">
        <f ca="1">VLOOKUP($A272,INDIRECT($P$2),COLUMN()-1,FALSE)*VLOOKUP($A272,Usinas!$C:$D,2,FALSE)</f>
        <v>69.6785</v>
      </c>
      <c r="H272" s="63">
        <f ca="1">VLOOKUP($A272,INDIRECT($P$2),COLUMN()-1,FALSE)*VLOOKUP($A272,Usinas!$C:$D,2,FALSE)</f>
        <v>65.313099999999991</v>
      </c>
      <c r="I272" s="63">
        <f ca="1">VLOOKUP($A272,INDIRECT($P$2),COLUMN()-1,FALSE)*VLOOKUP($A272,Usinas!$C:$D,2,FALSE)</f>
        <v>44.997199999999999</v>
      </c>
      <c r="J272" s="63">
        <f ca="1">VLOOKUP($A272,INDIRECT($P$2),COLUMN()-1,FALSE)*VLOOKUP($A272,Usinas!$C:$D,2,FALSE)</f>
        <v>33.244199999999999</v>
      </c>
      <c r="K272" s="63">
        <f ca="1">VLOOKUP($A272,INDIRECT($P$2),COLUMN()-1,FALSE)*VLOOKUP($A272,Usinas!$C:$D,2,FALSE)</f>
        <v>25.017099999999999</v>
      </c>
      <c r="L272" s="63">
        <f ca="1">VLOOKUP($A272,INDIRECT($P$2),COLUMN()-1,FALSE)*VLOOKUP($A272,Usinas!$C:$D,2,FALSE)</f>
        <v>21.659099999999999</v>
      </c>
      <c r="M272" s="63">
        <f ca="1">VLOOKUP($A272,INDIRECT($P$2),COLUMN()-1,FALSE)*VLOOKUP($A272,Usinas!$C:$D,2,FALSE)</f>
        <v>19.476399999999998</v>
      </c>
      <c r="N272" s="63">
        <f ca="1">VLOOKUP($A272,INDIRECT($P$2),COLUMN()-1,FALSE)*VLOOKUP($A272,Usinas!$C:$D,2,FALSE)</f>
        <v>19.644299999999998</v>
      </c>
      <c r="O272" s="63">
        <f ca="1">VLOOKUP($A272,INDIRECT($P$2),COLUMN()-1,FALSE)*VLOOKUP($A272,Usinas!$C:$D,2,FALSE)</f>
        <v>20.819599999999998</v>
      </c>
    </row>
    <row r="273" spans="1:15" hidden="1" outlineLevel="2" x14ac:dyDescent="0.25">
      <c r="A273" s="6">
        <v>290</v>
      </c>
      <c r="B273" s="7" t="s">
        <v>250</v>
      </c>
      <c r="C273" s="100"/>
      <c r="D273" s="63">
        <f ca="1">VLOOKUP($A273,INDIRECT($P$2),COLUMN()-1,FALSE)*VLOOKUP($A273,Usinas!$C:$D,2,FALSE)</f>
        <v>157.88300000000001</v>
      </c>
      <c r="E273" s="63">
        <f ca="1">VLOOKUP($A273,INDIRECT($P$2),COLUMN()-1,FALSE)*VLOOKUP($A273,Usinas!$C:$D,2,FALSE)</f>
        <v>247.24200000000002</v>
      </c>
      <c r="F273" s="63">
        <f ca="1">VLOOKUP($A273,INDIRECT($P$2),COLUMN()-1,FALSE)*VLOOKUP($A273,Usinas!$C:$D,2,FALSE)</f>
        <v>320.6275</v>
      </c>
      <c r="G273" s="63">
        <f ca="1">VLOOKUP($A273,INDIRECT($P$2),COLUMN()-1,FALSE)*VLOOKUP($A273,Usinas!$C:$D,2,FALSE)</f>
        <v>428.738</v>
      </c>
      <c r="H273" s="63">
        <f ca="1">VLOOKUP($A273,INDIRECT($P$2),COLUMN()-1,FALSE)*VLOOKUP($A273,Usinas!$C:$D,2,FALSE)</f>
        <v>506.52200000000005</v>
      </c>
      <c r="I273" s="63">
        <f ca="1">VLOOKUP($A273,INDIRECT($P$2),COLUMN()-1,FALSE)*VLOOKUP($A273,Usinas!$C:$D,2,FALSE)</f>
        <v>485.45550000000003</v>
      </c>
      <c r="J273" s="63">
        <f ca="1">VLOOKUP($A273,INDIRECT($P$2),COLUMN()-1,FALSE)*VLOOKUP($A273,Usinas!$C:$D,2,FALSE)</f>
        <v>340.76800000000003</v>
      </c>
      <c r="K273" s="63">
        <f ca="1">VLOOKUP($A273,INDIRECT($P$2),COLUMN()-1,FALSE)*VLOOKUP($A273,Usinas!$C:$D,2,FALSE)</f>
        <v>225.71250000000001</v>
      </c>
      <c r="L273" s="63">
        <f ca="1">VLOOKUP($A273,INDIRECT($P$2),COLUMN()-1,FALSE)*VLOOKUP($A273,Usinas!$C:$D,2,FALSE)</f>
        <v>139.59450000000001</v>
      </c>
      <c r="M273" s="63">
        <f ca="1">VLOOKUP($A273,INDIRECT($P$2),COLUMN()-1,FALSE)*VLOOKUP($A273,Usinas!$C:$D,2,FALSE)</f>
        <v>79.867500000000007</v>
      </c>
      <c r="N273" s="63">
        <f ca="1">VLOOKUP($A273,INDIRECT($P$2),COLUMN()-1,FALSE)*VLOOKUP($A273,Usinas!$C:$D,2,FALSE)</f>
        <v>60.190000000000005</v>
      </c>
      <c r="O273" s="63">
        <f ca="1">VLOOKUP($A273,INDIRECT($P$2),COLUMN()-1,FALSE)*VLOOKUP($A273,Usinas!$C:$D,2,FALSE)</f>
        <v>82.414000000000001</v>
      </c>
    </row>
    <row r="274" spans="1:15" hidden="1" outlineLevel="2" x14ac:dyDescent="0.25">
      <c r="A274" s="6">
        <v>269</v>
      </c>
      <c r="B274" s="7" t="s">
        <v>225</v>
      </c>
      <c r="C274" s="100"/>
      <c r="D274" s="63">
        <f ca="1">VLOOKUP($A274,INDIRECT($P$2),COLUMN()-1,FALSE)*VLOOKUP($A274,Usinas!$C:$D,2,FALSE)</f>
        <v>83.408000000000001</v>
      </c>
      <c r="E274" s="63">
        <f ca="1">VLOOKUP($A274,INDIRECT($P$2),COLUMN()-1,FALSE)*VLOOKUP($A274,Usinas!$C:$D,2,FALSE)</f>
        <v>122.72</v>
      </c>
      <c r="F274" s="63">
        <f ca="1">VLOOKUP($A274,INDIRECT($P$2),COLUMN()-1,FALSE)*VLOOKUP($A274,Usinas!$C:$D,2,FALSE)</f>
        <v>157.66399999999999</v>
      </c>
      <c r="G274" s="63">
        <f ca="1">VLOOKUP($A274,INDIRECT($P$2),COLUMN()-1,FALSE)*VLOOKUP($A274,Usinas!$C:$D,2,FALSE)</f>
        <v>214.44799999999998</v>
      </c>
      <c r="H274" s="63">
        <f ca="1">VLOOKUP($A274,INDIRECT($P$2),COLUMN()-1,FALSE)*VLOOKUP($A274,Usinas!$C:$D,2,FALSE)</f>
        <v>251.26399999999998</v>
      </c>
      <c r="I274" s="63">
        <f ca="1">VLOOKUP($A274,INDIRECT($P$2),COLUMN()-1,FALSE)*VLOOKUP($A274,Usinas!$C:$D,2,FALSE)</f>
        <v>217.15199999999999</v>
      </c>
      <c r="J274" s="63">
        <f ca="1">VLOOKUP($A274,INDIRECT($P$2),COLUMN()-1,FALSE)*VLOOKUP($A274,Usinas!$C:$D,2,FALSE)</f>
        <v>139.15199999999999</v>
      </c>
      <c r="K274" s="63">
        <f ca="1">VLOOKUP($A274,INDIRECT($P$2),COLUMN()-1,FALSE)*VLOOKUP($A274,Usinas!$C:$D,2,FALSE)</f>
        <v>87.36</v>
      </c>
      <c r="L274" s="63">
        <f ca="1">VLOOKUP($A274,INDIRECT($P$2),COLUMN()-1,FALSE)*VLOOKUP($A274,Usinas!$C:$D,2,FALSE)</f>
        <v>66.143999999999991</v>
      </c>
      <c r="M274" s="63">
        <f ca="1">VLOOKUP($A274,INDIRECT($P$2),COLUMN()-1,FALSE)*VLOOKUP($A274,Usinas!$C:$D,2,FALSE)</f>
        <v>57.616</v>
      </c>
      <c r="N274" s="63">
        <f ca="1">VLOOKUP($A274,INDIRECT($P$2),COLUMN()-1,FALSE)*VLOOKUP($A274,Usinas!$C:$D,2,FALSE)</f>
        <v>58.031999999999996</v>
      </c>
      <c r="O274" s="63">
        <f ca="1">VLOOKUP($A274,INDIRECT($P$2),COLUMN()-1,FALSE)*VLOOKUP($A274,Usinas!$C:$D,2,FALSE)</f>
        <v>66.768000000000001</v>
      </c>
    </row>
    <row r="275" spans="1:15" hidden="1" outlineLevel="1" collapsed="1" x14ac:dyDescent="0.25">
      <c r="A275" s="8"/>
      <c r="B275" s="9" t="s">
        <v>56</v>
      </c>
      <c r="C275" s="100"/>
      <c r="D275" s="53">
        <f t="shared" ref="D275:I275" ca="1" si="45">SUM(D272:D274)</f>
        <v>266.30810000000002</v>
      </c>
      <c r="E275" s="46">
        <f t="shared" ca="1" si="45"/>
        <v>406.06050000000005</v>
      </c>
      <c r="F275" s="46">
        <f t="shared" ca="1" si="45"/>
        <v>533.3626999999999</v>
      </c>
      <c r="G275" s="46">
        <f t="shared" ca="1" si="45"/>
        <v>712.86449999999991</v>
      </c>
      <c r="H275" s="46">
        <f t="shared" ca="1" si="45"/>
        <v>823.09910000000002</v>
      </c>
      <c r="I275" s="54">
        <f t="shared" ca="1" si="45"/>
        <v>747.60470000000009</v>
      </c>
      <c r="J275" s="53">
        <f t="shared" ref="J275:O275" ca="1" si="46">SUM(J272:J274)</f>
        <v>513.16419999999994</v>
      </c>
      <c r="K275" s="46">
        <f t="shared" ca="1" si="46"/>
        <v>338.08960000000002</v>
      </c>
      <c r="L275" s="46">
        <f t="shared" ca="1" si="46"/>
        <v>227.39760000000001</v>
      </c>
      <c r="M275" s="46">
        <f t="shared" ca="1" si="46"/>
        <v>156.9599</v>
      </c>
      <c r="N275" s="46">
        <f t="shared" ca="1" si="46"/>
        <v>137.8663</v>
      </c>
      <c r="O275" s="54">
        <f t="shared" ca="1" si="46"/>
        <v>170.0016</v>
      </c>
    </row>
    <row r="276" spans="1:15" hidden="1" outlineLevel="1" x14ac:dyDescent="0.25">
      <c r="A276" s="10"/>
      <c r="B276" s="11" t="s">
        <v>0</v>
      </c>
      <c r="C276" s="100"/>
      <c r="D276" s="55"/>
      <c r="E276" s="56"/>
      <c r="F276" s="56"/>
      <c r="G276" s="56"/>
      <c r="H276" s="56"/>
      <c r="I276" s="57"/>
      <c r="J276" s="55"/>
      <c r="K276" s="56"/>
      <c r="L276" s="56"/>
      <c r="M276" s="56"/>
      <c r="N276" s="56"/>
      <c r="O276" s="57"/>
    </row>
    <row r="277" spans="1:15" hidden="1" outlineLevel="1" x14ac:dyDescent="0.25">
      <c r="A277" s="2"/>
      <c r="B277" s="3"/>
      <c r="C277" s="100"/>
      <c r="D277" s="51"/>
      <c r="E277" s="52"/>
      <c r="F277" s="52"/>
      <c r="G277" s="52"/>
      <c r="H277" s="52"/>
      <c r="I277" s="52"/>
      <c r="J277" s="51"/>
      <c r="K277" s="52"/>
      <c r="L277" s="52"/>
      <c r="M277" s="52"/>
      <c r="N277" s="52"/>
      <c r="O277" s="52"/>
    </row>
    <row r="278" spans="1:15" hidden="1" outlineLevel="1" x14ac:dyDescent="0.25">
      <c r="A278" s="12"/>
      <c r="B278" s="13"/>
      <c r="C278" s="100"/>
      <c r="D278" s="557" t="s">
        <v>497</v>
      </c>
      <c r="E278" s="558" t="s">
        <v>167</v>
      </c>
      <c r="F278" s="558" t="s">
        <v>1</v>
      </c>
      <c r="G278" s="558"/>
      <c r="H278" s="558"/>
      <c r="I278" s="559"/>
      <c r="J278" s="557" t="s">
        <v>497</v>
      </c>
      <c r="K278" s="558" t="s">
        <v>167</v>
      </c>
      <c r="L278" s="558" t="s">
        <v>1</v>
      </c>
      <c r="M278" s="558"/>
      <c r="N278" s="558"/>
      <c r="O278" s="559"/>
    </row>
    <row r="279" spans="1:15" hidden="1" outlineLevel="2" x14ac:dyDescent="0.25">
      <c r="A279" s="6">
        <v>204</v>
      </c>
      <c r="B279" s="7" t="s">
        <v>392</v>
      </c>
      <c r="C279" s="100"/>
      <c r="D279" s="63">
        <f ca="1">VLOOKUP($A279,INDIRECT($P$2),COLUMN()-1,FALSE)*VLOOKUP($A279,Usinas!$C:$D,2,FALSE)</f>
        <v>77.611199999999997</v>
      </c>
      <c r="E279" s="63">
        <f ca="1">VLOOKUP($A279,INDIRECT($P$2),COLUMN()-1,FALSE)*VLOOKUP($A279,Usinas!$C:$D,2,FALSE)</f>
        <v>142.84960000000001</v>
      </c>
      <c r="F279" s="63">
        <f ca="1">VLOOKUP($A279,INDIRECT($P$2),COLUMN()-1,FALSE)*VLOOKUP($A279,Usinas!$C:$D,2,FALSE)</f>
        <v>214.5556</v>
      </c>
      <c r="G279" s="63">
        <f ca="1">VLOOKUP($A279,INDIRECT($P$2),COLUMN()-1,FALSE)*VLOOKUP($A279,Usinas!$C:$D,2,FALSE)</f>
        <v>266.29640000000001</v>
      </c>
      <c r="H279" s="63">
        <f ca="1">VLOOKUP($A279,INDIRECT($P$2),COLUMN()-1,FALSE)*VLOOKUP($A279,Usinas!$C:$D,2,FALSE)</f>
        <v>285.55860000000001</v>
      </c>
      <c r="I279" s="63">
        <f ca="1">VLOOKUP($A279,INDIRECT($P$2),COLUMN()-1,FALSE)*VLOOKUP($A279,Usinas!$C:$D,2,FALSE)</f>
        <v>223.83520000000001</v>
      </c>
      <c r="J279" s="63">
        <f ca="1">VLOOKUP($A279,INDIRECT($P$2),COLUMN()-1,FALSE)*VLOOKUP($A279,Usinas!$C:$D,2,FALSE)</f>
        <v>165.6268</v>
      </c>
      <c r="K279" s="63">
        <f ca="1">VLOOKUP($A279,INDIRECT($P$2),COLUMN()-1,FALSE)*VLOOKUP($A279,Usinas!$C:$D,2,FALSE)</f>
        <v>110.93340000000001</v>
      </c>
      <c r="L279" s="63">
        <f ca="1">VLOOKUP($A279,INDIRECT($P$2),COLUMN()-1,FALSE)*VLOOKUP($A279,Usinas!$C:$D,2,FALSE)</f>
        <v>64.394800000000004</v>
      </c>
      <c r="M279" s="63">
        <f ca="1">VLOOKUP($A279,INDIRECT($P$2),COLUMN()-1,FALSE)*VLOOKUP($A279,Usinas!$C:$D,2,FALSE)</f>
        <v>38.805599999999998</v>
      </c>
      <c r="N279" s="63">
        <f ca="1">VLOOKUP($A279,INDIRECT($P$2),COLUMN()-1,FALSE)*VLOOKUP($A279,Usinas!$C:$D,2,FALSE)</f>
        <v>28.682400000000001</v>
      </c>
      <c r="O279" s="63">
        <f ca="1">VLOOKUP($A279,INDIRECT($P$2),COLUMN()-1,FALSE)*VLOOKUP($A279,Usinas!$C:$D,2,FALSE)</f>
        <v>35.571800000000003</v>
      </c>
    </row>
    <row r="280" spans="1:15" hidden="1" outlineLevel="2" x14ac:dyDescent="0.25">
      <c r="A280" s="6">
        <v>297</v>
      </c>
      <c r="B280" s="7" t="s">
        <v>271</v>
      </c>
      <c r="C280" s="100"/>
      <c r="D280" s="63">
        <f ca="1">VLOOKUP($A280,INDIRECT($P$2),COLUMN()-1,FALSE)*VLOOKUP($A280,Usinas!$C:$D,2,FALSE)</f>
        <v>83.644199999999998</v>
      </c>
      <c r="E280" s="63">
        <f ca="1">VLOOKUP($A280,INDIRECT($P$2),COLUMN()-1,FALSE)*VLOOKUP($A280,Usinas!$C:$D,2,FALSE)</f>
        <v>154.09720000000002</v>
      </c>
      <c r="F280" s="63">
        <f ca="1">VLOOKUP($A280,INDIRECT($P$2),COLUMN()-1,FALSE)*VLOOKUP($A280,Usinas!$C:$D,2,FALSE)</f>
        <v>231.29570000000001</v>
      </c>
      <c r="G280" s="63">
        <f ca="1">VLOOKUP($A280,INDIRECT($P$2),COLUMN()-1,FALSE)*VLOOKUP($A280,Usinas!$C:$D,2,FALSE)</f>
        <v>287.20839999999998</v>
      </c>
      <c r="H280" s="63">
        <f ca="1">VLOOKUP($A280,INDIRECT($P$2),COLUMN()-1,FALSE)*VLOOKUP($A280,Usinas!$C:$D,2,FALSE)</f>
        <v>308.04450000000003</v>
      </c>
      <c r="I280" s="63">
        <f ca="1">VLOOKUP($A280,INDIRECT($P$2),COLUMN()-1,FALSE)*VLOOKUP($A280,Usinas!$C:$D,2,FALSE)</f>
        <v>241.4889</v>
      </c>
      <c r="J280" s="63">
        <f ca="1">VLOOKUP($A280,INDIRECT($P$2),COLUMN()-1,FALSE)*VLOOKUP($A280,Usinas!$C:$D,2,FALSE)</f>
        <v>178.6808</v>
      </c>
      <c r="K280" s="63">
        <f ca="1">VLOOKUP($A280,INDIRECT($P$2),COLUMN()-1,FALSE)*VLOOKUP($A280,Usinas!$C:$D,2,FALSE)</f>
        <v>119.62020000000001</v>
      </c>
      <c r="L280" s="63">
        <f ca="1">VLOOKUP($A280,INDIRECT($P$2),COLUMN()-1,FALSE)*VLOOKUP($A280,Usinas!$C:$D,2,FALSE)</f>
        <v>69.553600000000003</v>
      </c>
      <c r="M280" s="63">
        <f ca="1">VLOOKUP($A280,INDIRECT($P$2),COLUMN()-1,FALSE)*VLOOKUP($A280,Usinas!$C:$D,2,FALSE)</f>
        <v>41.822099999999999</v>
      </c>
      <c r="N280" s="63">
        <f ca="1">VLOOKUP($A280,INDIRECT($P$2),COLUMN()-1,FALSE)*VLOOKUP($A280,Usinas!$C:$D,2,FALSE)</f>
        <v>31.029300000000003</v>
      </c>
      <c r="O280" s="63">
        <f ca="1">VLOOKUP($A280,INDIRECT($P$2),COLUMN()-1,FALSE)*VLOOKUP($A280,Usinas!$C:$D,2,FALSE)</f>
        <v>38.374400000000001</v>
      </c>
    </row>
    <row r="281" spans="1:15" hidden="1" outlineLevel="1" collapsed="1" x14ac:dyDescent="0.25">
      <c r="A281" s="6">
        <v>280</v>
      </c>
      <c r="B281" s="7" t="s">
        <v>251</v>
      </c>
      <c r="C281" s="100"/>
      <c r="D281" s="63">
        <f ca="1">VLOOKUP($A281,INDIRECT($P$2),COLUMN()-1,FALSE)*VLOOKUP($A281,Usinas!$C:$D,2,FALSE)</f>
        <v>99.263499999999993</v>
      </c>
      <c r="E281" s="63">
        <f ca="1">VLOOKUP($A281,INDIRECT($P$2),COLUMN()-1,FALSE)*VLOOKUP($A281,Usinas!$C:$D,2,FALSE)</f>
        <v>182.91049999999998</v>
      </c>
      <c r="F281" s="63">
        <f ca="1">VLOOKUP($A281,INDIRECT($P$2),COLUMN()-1,FALSE)*VLOOKUP($A281,Usinas!$C:$D,2,FALSE)</f>
        <v>274.63499999999999</v>
      </c>
      <c r="G281" s="63">
        <f ca="1">VLOOKUP($A281,INDIRECT($P$2),COLUMN()-1,FALSE)*VLOOKUP($A281,Usinas!$C:$D,2,FALSE)</f>
        <v>340.87049999999999</v>
      </c>
      <c r="H281" s="63">
        <f ca="1">VLOOKUP($A281,INDIRECT($P$2),COLUMN()-1,FALSE)*VLOOKUP($A281,Usinas!$C:$D,2,FALSE)</f>
        <v>365.46199999999999</v>
      </c>
      <c r="I281" s="63">
        <f ca="1">VLOOKUP($A281,INDIRECT($P$2),COLUMN()-1,FALSE)*VLOOKUP($A281,Usinas!$C:$D,2,FALSE)</f>
        <v>286.48199999999997</v>
      </c>
      <c r="J281" s="63">
        <f ca="1">VLOOKUP($A281,INDIRECT($P$2),COLUMN()-1,FALSE)*VLOOKUP($A281,Usinas!$C:$D,2,FALSE)</f>
        <v>211.98949999999999</v>
      </c>
      <c r="K281" s="63">
        <f ca="1">VLOOKUP($A281,INDIRECT($P$2),COLUMN()-1,FALSE)*VLOOKUP($A281,Usinas!$C:$D,2,FALSE)</f>
        <v>141.9845</v>
      </c>
      <c r="L281" s="63">
        <f ca="1">VLOOKUP($A281,INDIRECT($P$2),COLUMN()-1,FALSE)*VLOOKUP($A281,Usinas!$C:$D,2,FALSE)</f>
        <v>82.57</v>
      </c>
      <c r="M281" s="63">
        <f ca="1">VLOOKUP($A281,INDIRECT($P$2),COLUMN()-1,FALSE)*VLOOKUP($A281,Usinas!$C:$D,2,FALSE)</f>
        <v>49.721499999999999</v>
      </c>
      <c r="N281" s="63">
        <f ca="1">VLOOKUP($A281,INDIRECT($P$2),COLUMN()-1,FALSE)*VLOOKUP($A281,Usinas!$C:$D,2,FALSE)</f>
        <v>36.797499999999999</v>
      </c>
      <c r="O281" s="63">
        <f ca="1">VLOOKUP($A281,INDIRECT($P$2),COLUMN()-1,FALSE)*VLOOKUP($A281,Usinas!$C:$D,2,FALSE)</f>
        <v>45.592999999999996</v>
      </c>
    </row>
    <row r="282" spans="1:15" hidden="1" outlineLevel="1" x14ac:dyDescent="0.25">
      <c r="A282" s="8"/>
      <c r="B282" s="9" t="s">
        <v>56</v>
      </c>
      <c r="C282" s="100"/>
      <c r="D282" s="53">
        <f t="shared" ref="D282:O282" ca="1" si="47">SUM(D279:D281)</f>
        <v>260.51890000000003</v>
      </c>
      <c r="E282" s="53">
        <f t="shared" ca="1" si="47"/>
        <v>479.85730000000001</v>
      </c>
      <c r="F282" s="53">
        <f t="shared" ca="1" si="47"/>
        <v>720.48630000000003</v>
      </c>
      <c r="G282" s="53">
        <f t="shared" ca="1" si="47"/>
        <v>894.37529999999992</v>
      </c>
      <c r="H282" s="53">
        <f t="shared" ca="1" si="47"/>
        <v>959.06510000000003</v>
      </c>
      <c r="I282" s="53">
        <f t="shared" ca="1" si="47"/>
        <v>751.80610000000001</v>
      </c>
      <c r="J282" s="53">
        <f t="shared" ca="1" si="47"/>
        <v>556.2971</v>
      </c>
      <c r="K282" s="53">
        <f t="shared" ca="1" si="47"/>
        <v>372.53809999999999</v>
      </c>
      <c r="L282" s="53">
        <f t="shared" ca="1" si="47"/>
        <v>216.51839999999999</v>
      </c>
      <c r="M282" s="53">
        <f t="shared" ca="1" si="47"/>
        <v>130.3492</v>
      </c>
      <c r="N282" s="53">
        <f t="shared" ca="1" si="47"/>
        <v>96.509200000000007</v>
      </c>
      <c r="O282" s="53">
        <f t="shared" ca="1" si="47"/>
        <v>119.53919999999999</v>
      </c>
    </row>
    <row r="283" spans="1:15" hidden="1" outlineLevel="1" x14ac:dyDescent="0.25">
      <c r="A283" s="10"/>
      <c r="B283" s="11" t="s">
        <v>0</v>
      </c>
      <c r="C283" s="100"/>
      <c r="D283" s="55"/>
      <c r="E283" s="56"/>
      <c r="F283" s="56"/>
      <c r="G283" s="56"/>
      <c r="H283" s="56"/>
      <c r="I283" s="57"/>
      <c r="J283" s="55"/>
      <c r="K283" s="56"/>
      <c r="L283" s="56"/>
      <c r="M283" s="56"/>
      <c r="N283" s="56"/>
      <c r="O283" s="57"/>
    </row>
    <row r="284" spans="1:15" hidden="1" outlineLevel="1" x14ac:dyDescent="0.25">
      <c r="A284" s="2"/>
      <c r="B284" s="3"/>
      <c r="C284" s="100"/>
      <c r="D284" s="51"/>
      <c r="E284" s="52"/>
      <c r="F284" s="52"/>
      <c r="G284" s="52"/>
      <c r="H284" s="52"/>
      <c r="I284" s="52"/>
      <c r="J284" s="51"/>
      <c r="K284" s="52"/>
      <c r="L284" s="52"/>
      <c r="M284" s="52"/>
      <c r="N284" s="52"/>
      <c r="O284" s="52"/>
    </row>
    <row r="285" spans="1:15" hidden="1" outlineLevel="1" x14ac:dyDescent="0.25">
      <c r="A285" s="4"/>
      <c r="B285" s="5"/>
      <c r="C285" s="100"/>
      <c r="D285" s="548" t="s">
        <v>742</v>
      </c>
      <c r="E285" s="549"/>
      <c r="F285" s="549"/>
      <c r="G285" s="549"/>
      <c r="H285" s="549"/>
      <c r="I285" s="550"/>
      <c r="J285" s="548"/>
      <c r="K285" s="549"/>
      <c r="L285" s="549"/>
      <c r="M285" s="549"/>
      <c r="N285" s="549"/>
      <c r="O285" s="550"/>
    </row>
    <row r="286" spans="1:15" hidden="1" outlineLevel="2" x14ac:dyDescent="0.25">
      <c r="A286" s="6">
        <v>292</v>
      </c>
      <c r="B286" s="7" t="s">
        <v>429</v>
      </c>
      <c r="C286" s="100"/>
      <c r="D286" s="63">
        <f ca="1">VLOOKUP($A286,INDIRECT($P$2),COLUMN()-1,FALSE)*VLOOKUP($A286,Usinas!$C:$D,2,FALSE)</f>
        <v>5609.9989999999998</v>
      </c>
      <c r="E286" s="63">
        <f ca="1">VLOOKUP($A286,INDIRECT($P$2),COLUMN()-1,FALSE)*VLOOKUP($A286,Usinas!$C:$D,2,FALSE)</f>
        <v>8852.8960000000006</v>
      </c>
      <c r="F286" s="63">
        <f ca="1">VLOOKUP($A286,INDIRECT($P$2),COLUMN()-1,FALSE)*VLOOKUP($A286,Usinas!$C:$D,2,FALSE)</f>
        <v>10113.386</v>
      </c>
      <c r="G286" s="63">
        <f ca="1">VLOOKUP($A286,INDIRECT($P$2),COLUMN()-1,FALSE)*VLOOKUP($A286,Usinas!$C:$D,2,FALSE)</f>
        <v>9961.9634999999998</v>
      </c>
      <c r="H286" s="63">
        <f ca="1">VLOOKUP($A286,INDIRECT($P$2),COLUMN()-1,FALSE)*VLOOKUP($A286,Usinas!$C:$D,2,FALSE)</f>
        <v>8978.1265000000003</v>
      </c>
      <c r="I286" s="63">
        <f ca="1">VLOOKUP($A286,INDIRECT($P$2),COLUMN()-1,FALSE)*VLOOKUP($A286,Usinas!$C:$D,2,FALSE)</f>
        <v>4626.1620000000003</v>
      </c>
      <c r="J286" s="63">
        <f ca="1">VLOOKUP($A286,INDIRECT($P$2),COLUMN()-1,FALSE)*VLOOKUP($A286,Usinas!$C:$D,2,FALSE)</f>
        <v>1483.1220000000001</v>
      </c>
      <c r="K286" s="63">
        <f ca="1">VLOOKUP($A286,INDIRECT($P$2),COLUMN()-1,FALSE)*VLOOKUP($A286,Usinas!$C:$D,2,FALSE)</f>
        <v>546.75800000000004</v>
      </c>
      <c r="L286" s="63">
        <f ca="1">VLOOKUP($A286,INDIRECT($P$2),COLUMN()-1,FALSE)*VLOOKUP($A286,Usinas!$C:$D,2,FALSE)</f>
        <v>270.10500000000002</v>
      </c>
      <c r="M286" s="63">
        <f ca="1">VLOOKUP($A286,INDIRECT($P$2),COLUMN()-1,FALSE)*VLOOKUP($A286,Usinas!$C:$D,2,FALSE)</f>
        <v>330.67399999999998</v>
      </c>
      <c r="N286" s="63">
        <f ca="1">VLOOKUP($A286,INDIRECT($P$2),COLUMN()-1,FALSE)*VLOOKUP($A286,Usinas!$C:$D,2,FALSE)</f>
        <v>879.06899999999996</v>
      </c>
      <c r="O286" s="63">
        <f ca="1">VLOOKUP($A286,INDIRECT($P$2),COLUMN()-1,FALSE)*VLOOKUP($A286,Usinas!$C:$D,2,FALSE)</f>
        <v>2434.2190000000001</v>
      </c>
    </row>
    <row r="287" spans="1:15" hidden="1" outlineLevel="2" x14ac:dyDescent="0.25">
      <c r="A287" s="6">
        <v>302</v>
      </c>
      <c r="B287" s="7" t="s">
        <v>741</v>
      </c>
      <c r="C287" s="100"/>
      <c r="D287" s="63">
        <f ca="1">VLOOKUP($A287,INDIRECT($P$2),COLUMN()-1,FALSE)*VLOOKUP($A287,Usinas!$C:$D,2,FALSE)</f>
        <v>140.56200000000001</v>
      </c>
      <c r="E287" s="63">
        <f ca="1">VLOOKUP($A287,INDIRECT($P$2),COLUMN()-1,FALSE)*VLOOKUP($A287,Usinas!$C:$D,2,FALSE)</f>
        <v>275.19600000000003</v>
      </c>
      <c r="F287" s="63">
        <f ca="1">VLOOKUP($A287,INDIRECT($P$2),COLUMN()-1,FALSE)*VLOOKUP($A287,Usinas!$C:$D,2,FALSE)</f>
        <v>661.88400000000001</v>
      </c>
      <c r="G287" s="63">
        <f ca="1">VLOOKUP($A287,INDIRECT($P$2),COLUMN()-1,FALSE)*VLOOKUP($A287,Usinas!$C:$D,2,FALSE)</f>
        <v>1027.596</v>
      </c>
      <c r="H287" s="63">
        <f ca="1">VLOOKUP($A287,INDIRECT($P$2),COLUMN()-1,FALSE)*VLOOKUP($A287,Usinas!$C:$D,2,FALSE)</f>
        <v>492.48</v>
      </c>
      <c r="I287" s="63">
        <f ca="1">VLOOKUP($A287,INDIRECT($P$2),COLUMN()-1,FALSE)*VLOOKUP($A287,Usinas!$C:$D,2,FALSE)</f>
        <v>182.4</v>
      </c>
      <c r="J287" s="63">
        <f ca="1">VLOOKUP($A287,INDIRECT($P$2),COLUMN()-1,FALSE)*VLOOKUP($A287,Usinas!$C:$D,2,FALSE)</f>
        <v>125.4</v>
      </c>
      <c r="K287" s="63">
        <f ca="1">VLOOKUP($A287,INDIRECT($P$2),COLUMN()-1,FALSE)*VLOOKUP($A287,Usinas!$C:$D,2,FALSE)</f>
        <v>102.486</v>
      </c>
      <c r="L287" s="63">
        <f ca="1">VLOOKUP($A287,INDIRECT($P$2),COLUMN()-1,FALSE)*VLOOKUP($A287,Usinas!$C:$D,2,FALSE)</f>
        <v>84.701999999999998</v>
      </c>
      <c r="M287" s="63">
        <f ca="1">VLOOKUP($A287,INDIRECT($P$2),COLUMN()-1,FALSE)*VLOOKUP($A287,Usinas!$C:$D,2,FALSE)</f>
        <v>78.204000000000008</v>
      </c>
      <c r="N287" s="63">
        <f ca="1">VLOOKUP($A287,INDIRECT($P$2),COLUMN()-1,FALSE)*VLOOKUP($A287,Usinas!$C:$D,2,FALSE)</f>
        <v>90.858000000000004</v>
      </c>
      <c r="O287" s="63">
        <f ca="1">VLOOKUP($A287,INDIRECT($P$2),COLUMN()-1,FALSE)*VLOOKUP($A287,Usinas!$C:$D,2,FALSE)</f>
        <v>102.60000000000001</v>
      </c>
    </row>
    <row r="288" spans="1:15" hidden="1" outlineLevel="1" collapsed="1" x14ac:dyDescent="0.25">
      <c r="A288" s="8"/>
      <c r="B288" s="9" t="s">
        <v>56</v>
      </c>
      <c r="C288" s="100"/>
      <c r="D288" s="53">
        <f t="shared" ref="D288:O288" ca="1" si="48">SUM(D286:D287)</f>
        <v>5750.5609999999997</v>
      </c>
      <c r="E288" s="46">
        <f t="shared" ca="1" si="48"/>
        <v>9128.0920000000006</v>
      </c>
      <c r="F288" s="46">
        <f t="shared" ca="1" si="48"/>
        <v>10775.27</v>
      </c>
      <c r="G288" s="46">
        <f t="shared" ca="1" si="48"/>
        <v>10989.559499999999</v>
      </c>
      <c r="H288" s="46">
        <f t="shared" ca="1" si="48"/>
        <v>9470.6064999999999</v>
      </c>
      <c r="I288" s="54">
        <f t="shared" ca="1" si="48"/>
        <v>4808.5619999999999</v>
      </c>
      <c r="J288" s="53">
        <f t="shared" ca="1" si="48"/>
        <v>1608.5220000000002</v>
      </c>
      <c r="K288" s="46">
        <f t="shared" ca="1" si="48"/>
        <v>649.24400000000003</v>
      </c>
      <c r="L288" s="46">
        <f t="shared" ca="1" si="48"/>
        <v>354.80700000000002</v>
      </c>
      <c r="M288" s="46">
        <f t="shared" ca="1" si="48"/>
        <v>408.87799999999999</v>
      </c>
      <c r="N288" s="46">
        <f t="shared" ca="1" si="48"/>
        <v>969.92699999999991</v>
      </c>
      <c r="O288" s="54">
        <f t="shared" ca="1" si="48"/>
        <v>2536.819</v>
      </c>
    </row>
    <row r="289" spans="1:15" hidden="1" outlineLevel="1" x14ac:dyDescent="0.25">
      <c r="A289" s="10"/>
      <c r="B289" s="11" t="s">
        <v>0</v>
      </c>
      <c r="C289" s="100"/>
      <c r="D289" s="55"/>
      <c r="E289" s="56"/>
      <c r="F289" s="56"/>
      <c r="G289" s="56"/>
      <c r="H289" s="56"/>
      <c r="I289" s="57"/>
      <c r="J289" s="55"/>
      <c r="K289" s="56"/>
      <c r="L289" s="56"/>
      <c r="M289" s="56"/>
      <c r="N289" s="56"/>
      <c r="O289" s="57"/>
    </row>
    <row r="290" spans="1:15" collapsed="1" x14ac:dyDescent="0.25">
      <c r="A290" s="2"/>
      <c r="B290" s="3"/>
      <c r="C290" s="100"/>
      <c r="D290" s="51"/>
      <c r="E290" s="52"/>
      <c r="F290" s="52"/>
      <c r="G290" s="52"/>
      <c r="H290" s="52"/>
      <c r="I290" s="52"/>
      <c r="J290" s="51"/>
      <c r="K290" s="52"/>
      <c r="L290" s="52"/>
      <c r="M290" s="52"/>
      <c r="N290" s="52"/>
      <c r="O290" s="52"/>
    </row>
    <row r="291" spans="1:15" ht="15.75" x14ac:dyDescent="0.25">
      <c r="A291" s="80"/>
      <c r="B291" s="81"/>
      <c r="C291" s="92"/>
      <c r="D291" s="545" t="s">
        <v>226</v>
      </c>
      <c r="E291" s="546"/>
      <c r="F291" s="546"/>
      <c r="G291" s="546"/>
      <c r="H291" s="546"/>
      <c r="I291" s="546"/>
      <c r="J291" s="546"/>
      <c r="K291" s="546"/>
      <c r="L291" s="546"/>
      <c r="M291" s="546"/>
      <c r="N291" s="546"/>
      <c r="O291" s="547"/>
    </row>
    <row r="292" spans="1:15" ht="15.75" x14ac:dyDescent="0.25">
      <c r="A292" s="82"/>
      <c r="B292" s="83" t="s">
        <v>56</v>
      </c>
      <c r="C292" s="92"/>
      <c r="D292" s="83">
        <f t="shared" ref="D292:O292" ca="1" si="49">D268+D275+D282+D288</f>
        <v>15831.8074</v>
      </c>
      <c r="E292" s="84">
        <f t="shared" ca="1" si="49"/>
        <v>22810.338199999998</v>
      </c>
      <c r="F292" s="84">
        <f t="shared" ca="1" si="49"/>
        <v>26961.3658</v>
      </c>
      <c r="G292" s="84">
        <f t="shared" ca="1" si="49"/>
        <v>27159.931299999997</v>
      </c>
      <c r="H292" s="84">
        <f t="shared" ca="1" si="49"/>
        <v>20486.719099999998</v>
      </c>
      <c r="I292" s="85">
        <f t="shared" ca="1" si="49"/>
        <v>10694.7264</v>
      </c>
      <c r="J292" s="83">
        <f t="shared" ca="1" si="49"/>
        <v>5252.9606999999996</v>
      </c>
      <c r="K292" s="84">
        <f t="shared" ca="1" si="49"/>
        <v>3184.7017000000001</v>
      </c>
      <c r="L292" s="84">
        <f t="shared" ca="1" si="49"/>
        <v>2266.7408</v>
      </c>
      <c r="M292" s="84">
        <f t="shared" ca="1" si="49"/>
        <v>2383.6255000000001</v>
      </c>
      <c r="N292" s="84">
        <f t="shared" ca="1" si="49"/>
        <v>4063.3233</v>
      </c>
      <c r="O292" s="85">
        <f t="shared" ca="1" si="49"/>
        <v>8415.5279999999984</v>
      </c>
    </row>
  </sheetData>
  <mergeCells count="60">
    <mergeCell ref="D291:O291"/>
    <mergeCell ref="D261:O261"/>
    <mergeCell ref="D265:I265"/>
    <mergeCell ref="J265:O265"/>
    <mergeCell ref="D271:I271"/>
    <mergeCell ref="J271:O271"/>
    <mergeCell ref="D278:I278"/>
    <mergeCell ref="J278:O278"/>
    <mergeCell ref="D285:I285"/>
    <mergeCell ref="J285:O285"/>
    <mergeCell ref="D246:I246"/>
    <mergeCell ref="J246:O246"/>
    <mergeCell ref="D251:I251"/>
    <mergeCell ref="J251:O251"/>
    <mergeCell ref="D256:I256"/>
    <mergeCell ref="J256:O256"/>
    <mergeCell ref="D238:I238"/>
    <mergeCell ref="J238:O238"/>
    <mergeCell ref="D190:I190"/>
    <mergeCell ref="J190:O190"/>
    <mergeCell ref="D202:I202"/>
    <mergeCell ref="J202:O202"/>
    <mergeCell ref="D218:I218"/>
    <mergeCell ref="J218:O218"/>
    <mergeCell ref="D223:I223"/>
    <mergeCell ref="J223:O223"/>
    <mergeCell ref="D228:I228"/>
    <mergeCell ref="J228:O228"/>
    <mergeCell ref="D234:O234"/>
    <mergeCell ref="D178:I178"/>
    <mergeCell ref="J178:O178"/>
    <mergeCell ref="D130:I130"/>
    <mergeCell ref="J130:O130"/>
    <mergeCell ref="D139:I139"/>
    <mergeCell ref="J139:O139"/>
    <mergeCell ref="D144:I144"/>
    <mergeCell ref="J144:O144"/>
    <mergeCell ref="D158:I158"/>
    <mergeCell ref="J158:O158"/>
    <mergeCell ref="D165:I165"/>
    <mergeCell ref="J165:O165"/>
    <mergeCell ref="D174:O174"/>
    <mergeCell ref="D108:I108"/>
    <mergeCell ref="J108:O108"/>
    <mergeCell ref="D113:I113"/>
    <mergeCell ref="J113:O113"/>
    <mergeCell ref="D118:I118"/>
    <mergeCell ref="J118:O118"/>
    <mergeCell ref="D63:O63"/>
    <mergeCell ref="D77:O77"/>
    <mergeCell ref="D83:I83"/>
    <mergeCell ref="J83:O83"/>
    <mergeCell ref="D92:I92"/>
    <mergeCell ref="J92:O92"/>
    <mergeCell ref="D53:O53"/>
    <mergeCell ref="A1:A4"/>
    <mergeCell ref="B1:B4"/>
    <mergeCell ref="D6:O6"/>
    <mergeCell ref="D25:O25"/>
    <mergeCell ref="D48:O48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3750-2C98-488F-AADA-FE62A4BB2435}">
  <sheetPr codeName="Plan18">
    <tabColor theme="4" tint="0.79998168889431442"/>
  </sheetPr>
  <dimension ref="A1:AC291"/>
  <sheetViews>
    <sheetView workbookViewId="0"/>
  </sheetViews>
  <sheetFormatPr defaultColWidth="9.140625" defaultRowHeight="15" outlineLevelRow="2" x14ac:dyDescent="0.25"/>
  <cols>
    <col min="1" max="1" width="5.140625" bestFit="1" customWidth="1"/>
    <col min="2" max="2" width="28.85546875" bestFit="1" customWidth="1"/>
    <col min="3" max="3" width="1.7109375" style="88" customWidth="1"/>
    <col min="4" max="4" width="23" bestFit="1" customWidth="1"/>
    <col min="5" max="5" width="10" bestFit="1" customWidth="1"/>
    <col min="6" max="6" width="15.42578125" bestFit="1" customWidth="1"/>
    <col min="7" max="9" width="9.28515625" bestFit="1" customWidth="1"/>
    <col min="10" max="10" width="21.7109375" bestFit="1" customWidth="1"/>
    <col min="11" max="11" width="10.28515625" bestFit="1" customWidth="1"/>
    <col min="12" max="12" width="15.42578125" bestFit="1" customWidth="1"/>
    <col min="13" max="15" width="10.28515625" bestFit="1" customWidth="1"/>
    <col min="16" max="16" width="24.140625" bestFit="1" customWidth="1"/>
    <col min="17" max="29" width="10.28515625" bestFit="1" customWidth="1"/>
  </cols>
  <sheetData>
    <row r="1" spans="1:29" x14ac:dyDescent="0.25">
      <c r="A1" s="499" t="s">
        <v>39</v>
      </c>
      <c r="B1" s="501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799</v>
      </c>
    </row>
    <row r="2" spans="1:29" x14ac:dyDescent="0.25">
      <c r="A2" s="500"/>
      <c r="B2" s="502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P1&amp;"!$A$68:$AB$387"</f>
        <v>CenDiario!$A$68:$AB$387</v>
      </c>
    </row>
    <row r="3" spans="1:29" x14ac:dyDescent="0.25">
      <c r="A3" s="500"/>
      <c r="B3" s="502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29" x14ac:dyDescent="0.25">
      <c r="A4" s="500"/>
      <c r="B4" s="502"/>
      <c r="D4" s="74">
        <f ca="1">CenDiario!C14</f>
        <v>45261</v>
      </c>
      <c r="E4" s="74">
        <f ca="1">CenDiario!D14</f>
        <v>45262</v>
      </c>
      <c r="F4" s="74">
        <f ca="1">CenDiario!E14</f>
        <v>45263</v>
      </c>
      <c r="G4" s="74">
        <f ca="1">CenDiario!F14</f>
        <v>45264</v>
      </c>
      <c r="H4" s="74">
        <f ca="1">CenDiario!G14</f>
        <v>45265</v>
      </c>
      <c r="I4" s="74">
        <f ca="1">CenDiario!H14</f>
        <v>45266</v>
      </c>
      <c r="J4" s="74">
        <f ca="1">CenDiario!I14</f>
        <v>45267</v>
      </c>
      <c r="K4" s="74">
        <f ca="1">CenDiario!J14</f>
        <v>45268</v>
      </c>
      <c r="L4" s="74">
        <f ca="1">CenDiario!K14</f>
        <v>45269</v>
      </c>
      <c r="M4" s="74">
        <f ca="1">CenDiario!L14</f>
        <v>45270</v>
      </c>
      <c r="N4" s="74">
        <f ca="1">CenDiario!M14</f>
        <v>45271</v>
      </c>
      <c r="O4" s="74">
        <f ca="1">CenDiario!N14</f>
        <v>45272</v>
      </c>
      <c r="P4" s="74">
        <f ca="1">CenDiario!O14</f>
        <v>45273</v>
      </c>
      <c r="Q4" s="74">
        <f ca="1">CenDiario!P14</f>
        <v>45274</v>
      </c>
      <c r="R4" s="74">
        <f ca="1">CenDiario!Q14</f>
        <v>45275</v>
      </c>
      <c r="S4" s="74">
        <f ca="1">CenDiario!R14</f>
        <v>45276</v>
      </c>
      <c r="T4" s="74">
        <f ca="1">CenDiario!S14</f>
        <v>45277</v>
      </c>
      <c r="U4" s="74">
        <f ca="1">CenDiario!T14</f>
        <v>45278</v>
      </c>
      <c r="V4" s="74">
        <f ca="1">CenDiario!U14</f>
        <v>45279</v>
      </c>
      <c r="W4" s="74">
        <f ca="1">CenDiario!V14</f>
        <v>45280</v>
      </c>
      <c r="X4" s="74">
        <f ca="1">CenDiario!W14</f>
        <v>45281</v>
      </c>
      <c r="Y4" s="74">
        <f ca="1">CenDiario!X14</f>
        <v>45282</v>
      </c>
      <c r="Z4" s="74">
        <f ca="1">CenDiario!Y14</f>
        <v>45283</v>
      </c>
      <c r="AA4" s="74">
        <f ca="1">CenDiario!Z14</f>
        <v>45284</v>
      </c>
      <c r="AB4" s="74">
        <f ca="1">CenDiario!AA14</f>
        <v>45285</v>
      </c>
      <c r="AC4" s="74">
        <f ca="1">CenDiario!AB14</f>
        <v>45286</v>
      </c>
    </row>
    <row r="5" spans="1:29" x14ac:dyDescent="0.25">
      <c r="A5" s="469"/>
      <c r="B5" s="470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</row>
    <row r="6" spans="1:29" hidden="1" outlineLevel="1" x14ac:dyDescent="0.25">
      <c r="A6" s="61"/>
      <c r="B6" s="62"/>
      <c r="D6" s="503" t="s">
        <v>41</v>
      </c>
      <c r="E6" s="504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504"/>
      <c r="R6" s="504"/>
      <c r="S6" s="504"/>
      <c r="T6" s="504"/>
      <c r="U6" s="504"/>
      <c r="V6" s="504"/>
      <c r="W6" s="504"/>
      <c r="X6" s="504"/>
      <c r="Y6" s="504"/>
      <c r="Z6" s="504"/>
      <c r="AA6" s="504"/>
      <c r="AB6" s="504"/>
      <c r="AC6" s="504"/>
    </row>
    <row r="7" spans="1:29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50.239200000000004</v>
      </c>
      <c r="E7" s="63">
        <f ca="1">VLOOKUP($A7,INDIRECT($P$2),COLUMN()-1,FALSE)*VLOOKUP($A7,Usinas!$C:$D,2,FALSE)</f>
        <v>45.672000000000004</v>
      </c>
      <c r="F7" s="63">
        <f ca="1">VLOOKUP($A7,INDIRECT($P$2),COLUMN()-1,FALSE)*VLOOKUP($A7,Usinas!$C:$D,2,FALSE)</f>
        <v>40.481999999999999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20.76</v>
      </c>
      <c r="I7" s="63">
        <f ca="1">VLOOKUP($A7,INDIRECT($P$2),COLUMN()-1,FALSE)*VLOOKUP($A7,Usinas!$C:$D,2,FALSE)</f>
        <v>17.646000000000001</v>
      </c>
      <c r="J7" s="63">
        <f ca="1">VLOOKUP($A7,INDIRECT($P$2),COLUMN()-1,FALSE)*VLOOKUP($A7,Usinas!$C:$D,2,FALSE)</f>
        <v>14.739600000000001</v>
      </c>
      <c r="K7" s="63">
        <f ca="1">VLOOKUP($A7,INDIRECT($P$2),COLUMN()-1,FALSE)*VLOOKUP($A7,Usinas!$C:$D,2,FALSE)</f>
        <v>12.663600000000001</v>
      </c>
      <c r="L7" s="63">
        <f ca="1">VLOOKUP($A7,INDIRECT($P$2),COLUMN()-1,FALSE)*VLOOKUP($A7,Usinas!$C:$D,2,FALSE)</f>
        <v>13.2864</v>
      </c>
      <c r="M7" s="63">
        <f ca="1">VLOOKUP($A7,INDIRECT($P$2),COLUMN()-1,FALSE)*VLOOKUP($A7,Usinas!$C:$D,2,FALSE)</f>
        <v>15.7776</v>
      </c>
      <c r="N7" s="63">
        <f ca="1">VLOOKUP($A7,INDIRECT($P$2),COLUMN()-1,FALSE)*VLOOKUP($A7,Usinas!$C:$D,2,FALSE)</f>
        <v>22.4208</v>
      </c>
      <c r="O7" s="63">
        <f ca="1">VLOOKUP($A7,INDIRECT($P$2),COLUMN()-1,FALSE)*VLOOKUP($A7,Usinas!$C:$D,2,FALSE)</f>
        <v>36.537599999999998</v>
      </c>
      <c r="P7" s="63">
        <f ca="1">VLOOKUP($A7,INDIRECT($P$2),COLUMN()-1,FALSE)*VLOOKUP($A7,Usinas!$C:$D,2,FALSE)</f>
        <v>0</v>
      </c>
      <c r="Q7" s="63">
        <f ca="1">VLOOKUP($A7,INDIRECT($P$2),COLUMN()-1,FALSE)*VLOOKUP($A7,Usinas!$C:$D,2,FALSE)</f>
        <v>0</v>
      </c>
      <c r="R7" s="63">
        <f ca="1">VLOOKUP($A7,INDIRECT($P$2),COLUMN()-1,FALSE)*VLOOKUP($A7,Usinas!$C:$D,2,FALSE)</f>
        <v>0</v>
      </c>
      <c r="S7" s="63">
        <f ca="1">VLOOKUP($A7,INDIRECT($P$2),COLUMN()-1,FALSE)*VLOOKUP($A7,Usinas!$C:$D,2,FALSE)</f>
        <v>0</v>
      </c>
      <c r="T7" s="63">
        <f ca="1">VLOOKUP($A7,INDIRECT($P$2),COLUMN()-1,FALSE)*VLOOKUP($A7,Usinas!$C:$D,2,FALSE)</f>
        <v>0</v>
      </c>
      <c r="U7" s="63">
        <f ca="1">VLOOKUP($A7,INDIRECT($P$2),COLUMN()-1,FALSE)*VLOOKUP($A7,Usinas!$C:$D,2,FALSE)</f>
        <v>0</v>
      </c>
      <c r="V7" s="63">
        <f ca="1">VLOOKUP($A7,INDIRECT($P$2),COLUMN()-1,FALSE)*VLOOKUP($A7,Usinas!$C:$D,2,FALSE)</f>
        <v>0</v>
      </c>
      <c r="W7" s="63">
        <f ca="1">VLOOKUP($A7,INDIRECT($P$2),COLUMN()-1,FALSE)*VLOOKUP($A7,Usinas!$C:$D,2,FALSE)</f>
        <v>0</v>
      </c>
      <c r="X7" s="63">
        <f ca="1">VLOOKUP($A7,INDIRECT($P$2),COLUMN()-1,FALSE)*VLOOKUP($A7,Usinas!$C:$D,2,FALSE)</f>
        <v>0</v>
      </c>
      <c r="Y7" s="63">
        <f ca="1">VLOOKUP($A7,INDIRECT($P$2),COLUMN()-1,FALSE)*VLOOKUP($A7,Usinas!$C:$D,2,FALSE)</f>
        <v>0</v>
      </c>
      <c r="Z7" s="63">
        <f ca="1">VLOOKUP($A7,INDIRECT($P$2),COLUMN()-1,FALSE)*VLOOKUP($A7,Usinas!$C:$D,2,FALSE)</f>
        <v>0</v>
      </c>
      <c r="AA7" s="63">
        <f ca="1">VLOOKUP($A7,INDIRECT($P$2),COLUMN()-1,FALSE)*VLOOKUP($A7,Usinas!$C:$D,2,FALSE)</f>
        <v>0</v>
      </c>
      <c r="AB7" s="63">
        <f ca="1">VLOOKUP($A7,INDIRECT($P$2),COLUMN()-1,FALSE)*VLOOKUP($A7,Usinas!$C:$D,2,FALSE)</f>
        <v>0</v>
      </c>
      <c r="AC7" s="63">
        <f ca="1">VLOOKUP($A7,INDIRECT($P$2),COLUMN()-1,FALSE)*VLOOKUP($A7,Usinas!$C:$D,2,FALSE)</f>
        <v>0</v>
      </c>
    </row>
    <row r="8" spans="1:29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58.9754</v>
      </c>
      <c r="E8" s="63">
        <f ca="1">VLOOKUP($A8,INDIRECT($P$2),COLUMN()-1,FALSE)*VLOOKUP($A8,Usinas!$C:$D,2,FALSE)</f>
        <v>53.613999999999997</v>
      </c>
      <c r="F8" s="63">
        <f ca="1">VLOOKUP($A8,INDIRECT($P$2),COLUMN()-1,FALSE)*VLOOKUP($A8,Usinas!$C:$D,2,FALSE)</f>
        <v>47.521500000000003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24.37</v>
      </c>
      <c r="I8" s="63">
        <f ca="1">VLOOKUP($A8,INDIRECT($P$2),COLUMN()-1,FALSE)*VLOOKUP($A8,Usinas!$C:$D,2,FALSE)</f>
        <v>20.714500000000001</v>
      </c>
      <c r="J8" s="63">
        <f ca="1">VLOOKUP($A8,INDIRECT($P$2),COLUMN()-1,FALSE)*VLOOKUP($A8,Usinas!$C:$D,2,FALSE)</f>
        <v>17.302700000000002</v>
      </c>
      <c r="K8" s="63">
        <f ca="1">VLOOKUP($A8,INDIRECT($P$2),COLUMN()-1,FALSE)*VLOOKUP($A8,Usinas!$C:$D,2,FALSE)</f>
        <v>14.8657</v>
      </c>
      <c r="L8" s="63">
        <f ca="1">VLOOKUP($A8,INDIRECT($P$2),COLUMN()-1,FALSE)*VLOOKUP($A8,Usinas!$C:$D,2,FALSE)</f>
        <v>15.5968</v>
      </c>
      <c r="M8" s="63">
        <f ca="1">VLOOKUP($A8,INDIRECT($P$2),COLUMN()-1,FALSE)*VLOOKUP($A8,Usinas!$C:$D,2,FALSE)</f>
        <v>18.5212</v>
      </c>
      <c r="N8" s="63">
        <f ca="1">VLOOKUP($A8,INDIRECT($P$2),COLUMN()-1,FALSE)*VLOOKUP($A8,Usinas!$C:$D,2,FALSE)</f>
        <v>26.319600000000001</v>
      </c>
      <c r="O8" s="63">
        <f ca="1">VLOOKUP($A8,INDIRECT($P$2),COLUMN()-1,FALSE)*VLOOKUP($A8,Usinas!$C:$D,2,FALSE)</f>
        <v>42.891199999999998</v>
      </c>
      <c r="P8" s="63">
        <f ca="1">VLOOKUP($A8,INDIRECT($P$2),COLUMN()-1,FALSE)*VLOOKUP($A8,Usinas!$C:$D,2,FALSE)</f>
        <v>0</v>
      </c>
      <c r="Q8" s="63">
        <f ca="1">VLOOKUP($A8,INDIRECT($P$2),COLUMN()-1,FALSE)*VLOOKUP($A8,Usinas!$C:$D,2,FALSE)</f>
        <v>0</v>
      </c>
      <c r="R8" s="63">
        <f ca="1">VLOOKUP($A8,INDIRECT($P$2),COLUMN()-1,FALSE)*VLOOKUP($A8,Usinas!$C:$D,2,FALSE)</f>
        <v>0</v>
      </c>
      <c r="S8" s="63">
        <f ca="1">VLOOKUP($A8,INDIRECT($P$2),COLUMN()-1,FALSE)*VLOOKUP($A8,Usinas!$C:$D,2,FALSE)</f>
        <v>0</v>
      </c>
      <c r="T8" s="63">
        <f ca="1">VLOOKUP($A8,INDIRECT($P$2),COLUMN()-1,FALSE)*VLOOKUP($A8,Usinas!$C:$D,2,FALSE)</f>
        <v>0</v>
      </c>
      <c r="U8" s="63">
        <f ca="1">VLOOKUP($A8,INDIRECT($P$2),COLUMN()-1,FALSE)*VLOOKUP($A8,Usinas!$C:$D,2,FALSE)</f>
        <v>0</v>
      </c>
      <c r="V8" s="63">
        <f ca="1">VLOOKUP($A8,INDIRECT($P$2),COLUMN()-1,FALSE)*VLOOKUP($A8,Usinas!$C:$D,2,FALSE)</f>
        <v>0</v>
      </c>
      <c r="W8" s="63">
        <f ca="1">VLOOKUP($A8,INDIRECT($P$2),COLUMN()-1,FALSE)*VLOOKUP($A8,Usinas!$C:$D,2,FALSE)</f>
        <v>0</v>
      </c>
      <c r="X8" s="63">
        <f ca="1">VLOOKUP($A8,INDIRECT($P$2),COLUMN()-1,FALSE)*VLOOKUP($A8,Usinas!$C:$D,2,FALSE)</f>
        <v>0</v>
      </c>
      <c r="Y8" s="63">
        <f ca="1">VLOOKUP($A8,INDIRECT($P$2),COLUMN()-1,FALSE)*VLOOKUP($A8,Usinas!$C:$D,2,FALSE)</f>
        <v>0</v>
      </c>
      <c r="Z8" s="63">
        <f ca="1">VLOOKUP($A8,INDIRECT($P$2),COLUMN()-1,FALSE)*VLOOKUP($A8,Usinas!$C:$D,2,FALSE)</f>
        <v>0</v>
      </c>
      <c r="AA8" s="63">
        <f ca="1">VLOOKUP($A8,INDIRECT($P$2),COLUMN()-1,FALSE)*VLOOKUP($A8,Usinas!$C:$D,2,FALSE)</f>
        <v>0</v>
      </c>
      <c r="AB8" s="63">
        <f ca="1">VLOOKUP($A8,INDIRECT($P$2),COLUMN()-1,FALSE)*VLOOKUP($A8,Usinas!$C:$D,2,FALSE)</f>
        <v>0</v>
      </c>
      <c r="AC8" s="63">
        <f ca="1">VLOOKUP($A8,INDIRECT($P$2),COLUMN()-1,FALSE)*VLOOKUP($A8,Usinas!$C:$D,2,FALSE)</f>
        <v>0</v>
      </c>
    </row>
    <row r="9" spans="1:29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201.93809999999999</v>
      </c>
      <c r="E9" s="63">
        <f ca="1">VLOOKUP($A9,INDIRECT($P$2),COLUMN()-1,FALSE)*VLOOKUP($A9,Usinas!$C:$D,2,FALSE)</f>
        <v>180.64410000000001</v>
      </c>
      <c r="F9" s="63">
        <f ca="1">VLOOKUP($A9,INDIRECT($P$2),COLUMN()-1,FALSE)*VLOOKUP($A9,Usinas!$C:$D,2,FALSE)</f>
        <v>159.70499999999998</v>
      </c>
      <c r="G9" s="63">
        <f ca="1">VLOOKUP($A9,INDIRECT($P$2),COLUMN()-1,FALSE)*VLOOKUP($A9,Usinas!$C:$D,2,FALSE)</f>
        <v>109.6641</v>
      </c>
      <c r="H9" s="63">
        <f ca="1">VLOOKUP($A9,INDIRECT($P$2),COLUMN()-1,FALSE)*VLOOKUP($A9,Usinas!$C:$D,2,FALSE)</f>
        <v>80.562299999999993</v>
      </c>
      <c r="I9" s="63">
        <f ca="1">VLOOKUP($A9,INDIRECT($P$2),COLUMN()-1,FALSE)*VLOOKUP($A9,Usinas!$C:$D,2,FALSE)</f>
        <v>67.430999999999997</v>
      </c>
      <c r="J9" s="63">
        <f ca="1">VLOOKUP($A9,INDIRECT($P$2),COLUMN()-1,FALSE)*VLOOKUP($A9,Usinas!$C:$D,2,FALSE)</f>
        <v>56.429099999999998</v>
      </c>
      <c r="K9" s="63">
        <f ca="1">VLOOKUP($A9,INDIRECT($P$2),COLUMN()-1,FALSE)*VLOOKUP($A9,Usinas!$C:$D,2,FALSE)</f>
        <v>48.266399999999997</v>
      </c>
      <c r="L9" s="63">
        <f ca="1">VLOOKUP($A9,INDIRECT($P$2),COLUMN()-1,FALSE)*VLOOKUP($A9,Usinas!$C:$D,2,FALSE)</f>
        <v>49.331099999999999</v>
      </c>
      <c r="M9" s="63">
        <f ca="1">VLOOKUP($A9,INDIRECT($P$2),COLUMN()-1,FALSE)*VLOOKUP($A9,Usinas!$C:$D,2,FALSE)</f>
        <v>59.268299999999996</v>
      </c>
      <c r="N9" s="63">
        <f ca="1">VLOOKUP($A9,INDIRECT($P$2),COLUMN()-1,FALSE)*VLOOKUP($A9,Usinas!$C:$D,2,FALSE)</f>
        <v>88.015199999999993</v>
      </c>
      <c r="O9" s="63">
        <f ca="1">VLOOKUP($A9,INDIRECT($P$2),COLUMN()-1,FALSE)*VLOOKUP($A9,Usinas!$C:$D,2,FALSE)</f>
        <v>148.34819999999999</v>
      </c>
      <c r="P9" s="63">
        <f ca="1">VLOOKUP($A9,INDIRECT($P$2),COLUMN()-1,FALSE)*VLOOKUP($A9,Usinas!$C:$D,2,FALSE)</f>
        <v>0</v>
      </c>
      <c r="Q9" s="63">
        <f ca="1">VLOOKUP($A9,INDIRECT($P$2),COLUMN()-1,FALSE)*VLOOKUP($A9,Usinas!$C:$D,2,FALSE)</f>
        <v>0</v>
      </c>
      <c r="R9" s="63">
        <f ca="1">VLOOKUP($A9,INDIRECT($P$2),COLUMN()-1,FALSE)*VLOOKUP($A9,Usinas!$C:$D,2,FALSE)</f>
        <v>0</v>
      </c>
      <c r="S9" s="63">
        <f ca="1">VLOOKUP($A9,INDIRECT($P$2),COLUMN()-1,FALSE)*VLOOKUP($A9,Usinas!$C:$D,2,FALSE)</f>
        <v>0</v>
      </c>
      <c r="T9" s="63">
        <f ca="1">VLOOKUP($A9,INDIRECT($P$2),COLUMN()-1,FALSE)*VLOOKUP($A9,Usinas!$C:$D,2,FALSE)</f>
        <v>0</v>
      </c>
      <c r="U9" s="63">
        <f ca="1">VLOOKUP($A9,INDIRECT($P$2),COLUMN()-1,FALSE)*VLOOKUP($A9,Usinas!$C:$D,2,FALSE)</f>
        <v>0</v>
      </c>
      <c r="V9" s="63">
        <f ca="1">VLOOKUP($A9,INDIRECT($P$2),COLUMN()-1,FALSE)*VLOOKUP($A9,Usinas!$C:$D,2,FALSE)</f>
        <v>0</v>
      </c>
      <c r="W9" s="63">
        <f ca="1">VLOOKUP($A9,INDIRECT($P$2),COLUMN()-1,FALSE)*VLOOKUP($A9,Usinas!$C:$D,2,FALSE)</f>
        <v>0</v>
      </c>
      <c r="X9" s="63">
        <f ca="1">VLOOKUP($A9,INDIRECT($P$2),COLUMN()-1,FALSE)*VLOOKUP($A9,Usinas!$C:$D,2,FALSE)</f>
        <v>0</v>
      </c>
      <c r="Y9" s="63">
        <f ca="1">VLOOKUP($A9,INDIRECT($P$2),COLUMN()-1,FALSE)*VLOOKUP($A9,Usinas!$C:$D,2,FALSE)</f>
        <v>0</v>
      </c>
      <c r="Z9" s="63">
        <f ca="1">VLOOKUP($A9,INDIRECT($P$2),COLUMN()-1,FALSE)*VLOOKUP($A9,Usinas!$C:$D,2,FALSE)</f>
        <v>0</v>
      </c>
      <c r="AA9" s="63">
        <f ca="1">VLOOKUP($A9,INDIRECT($P$2),COLUMN()-1,FALSE)*VLOOKUP($A9,Usinas!$C:$D,2,FALSE)</f>
        <v>0</v>
      </c>
      <c r="AB9" s="63">
        <f ca="1">VLOOKUP($A9,INDIRECT($P$2),COLUMN()-1,FALSE)*VLOOKUP($A9,Usinas!$C:$D,2,FALSE)</f>
        <v>0</v>
      </c>
      <c r="AC9" s="63">
        <f ca="1">VLOOKUP($A9,INDIRECT($P$2),COLUMN()-1,FALSE)*VLOOKUP($A9,Usinas!$C:$D,2,FALSE)</f>
        <v>0</v>
      </c>
    </row>
    <row r="10" spans="1:29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1386.9779999999998</v>
      </c>
      <c r="E10" s="63">
        <f ca="1">VLOOKUP($A10,INDIRECT($P$2),COLUMN()-1,FALSE)*VLOOKUP($A10,Usinas!$C:$D,2,FALSE)</f>
        <v>1295.1089999999999</v>
      </c>
      <c r="F10" s="63">
        <f ca="1">VLOOKUP($A10,INDIRECT($P$2),COLUMN()-1,FALSE)*VLOOKUP($A10,Usinas!$C:$D,2,FALSE)</f>
        <v>1149.5819999999999</v>
      </c>
      <c r="G10" s="63">
        <f ca="1">VLOOKUP($A10,INDIRECT($P$2),COLUMN()-1,FALSE)*VLOOKUP($A10,Usinas!$C:$D,2,FALSE)</f>
        <v>782.91899999999998</v>
      </c>
      <c r="H10" s="63">
        <f ca="1">VLOOKUP($A10,INDIRECT($P$2),COLUMN()-1,FALSE)*VLOOKUP($A10,Usinas!$C:$D,2,FALSE)</f>
        <v>572.35199999999998</v>
      </c>
      <c r="I10" s="63">
        <f ca="1">VLOOKUP($A10,INDIRECT($P$2),COLUMN()-1,FALSE)*VLOOKUP($A10,Usinas!$C:$D,2,FALSE)</f>
        <v>480.48299999999995</v>
      </c>
      <c r="J10" s="63">
        <f ca="1">VLOOKUP($A10,INDIRECT($P$2),COLUMN()-1,FALSE)*VLOOKUP($A10,Usinas!$C:$D,2,FALSE)</f>
        <v>391.86599999999999</v>
      </c>
      <c r="K10" s="63">
        <f ca="1">VLOOKUP($A10,INDIRECT($P$2),COLUMN()-1,FALSE)*VLOOKUP($A10,Usinas!$C:$D,2,FALSE)</f>
        <v>322.76099999999997</v>
      </c>
      <c r="L10" s="63">
        <f ca="1">VLOOKUP($A10,INDIRECT($P$2),COLUMN()-1,FALSE)*VLOOKUP($A10,Usinas!$C:$D,2,FALSE)</f>
        <v>334.95599999999996</v>
      </c>
      <c r="M10" s="63">
        <f ca="1">VLOOKUP($A10,INDIRECT($P$2),COLUMN()-1,FALSE)*VLOOKUP($A10,Usinas!$C:$D,2,FALSE)</f>
        <v>399.18299999999999</v>
      </c>
      <c r="N10" s="63">
        <f ca="1">VLOOKUP($A10,INDIRECT($P$2),COLUMN()-1,FALSE)*VLOOKUP($A10,Usinas!$C:$D,2,FALSE)</f>
        <v>570.726</v>
      </c>
      <c r="O10" s="63">
        <f ca="1">VLOOKUP($A10,INDIRECT($P$2),COLUMN()-1,FALSE)*VLOOKUP($A10,Usinas!$C:$D,2,FALSE)</f>
        <v>978.85199999999998</v>
      </c>
      <c r="P10" s="63">
        <f ca="1">VLOOKUP($A10,INDIRECT($P$2),COLUMN()-1,FALSE)*VLOOKUP($A10,Usinas!$C:$D,2,FALSE)</f>
        <v>0</v>
      </c>
      <c r="Q10" s="63">
        <f ca="1">VLOOKUP($A10,INDIRECT($P$2),COLUMN()-1,FALSE)*VLOOKUP($A10,Usinas!$C:$D,2,FALSE)</f>
        <v>0</v>
      </c>
      <c r="R10" s="63">
        <f ca="1">VLOOKUP($A10,INDIRECT($P$2),COLUMN()-1,FALSE)*VLOOKUP($A10,Usinas!$C:$D,2,FALSE)</f>
        <v>0</v>
      </c>
      <c r="S10" s="63">
        <f ca="1">VLOOKUP($A10,INDIRECT($P$2),COLUMN()-1,FALSE)*VLOOKUP($A10,Usinas!$C:$D,2,FALSE)</f>
        <v>0</v>
      </c>
      <c r="T10" s="63">
        <f ca="1">VLOOKUP($A10,INDIRECT($P$2),COLUMN()-1,FALSE)*VLOOKUP($A10,Usinas!$C:$D,2,FALSE)</f>
        <v>0</v>
      </c>
      <c r="U10" s="63">
        <f ca="1">VLOOKUP($A10,INDIRECT($P$2),COLUMN()-1,FALSE)*VLOOKUP($A10,Usinas!$C:$D,2,FALSE)</f>
        <v>0</v>
      </c>
      <c r="V10" s="63">
        <f ca="1">VLOOKUP($A10,INDIRECT($P$2),COLUMN()-1,FALSE)*VLOOKUP($A10,Usinas!$C:$D,2,FALSE)</f>
        <v>0</v>
      </c>
      <c r="W10" s="63">
        <f ca="1">VLOOKUP($A10,INDIRECT($P$2),COLUMN()-1,FALSE)*VLOOKUP($A10,Usinas!$C:$D,2,FALSE)</f>
        <v>0</v>
      </c>
      <c r="X10" s="63">
        <f ca="1">VLOOKUP($A10,INDIRECT($P$2),COLUMN()-1,FALSE)*VLOOKUP($A10,Usinas!$C:$D,2,FALSE)</f>
        <v>0</v>
      </c>
      <c r="Y10" s="63">
        <f ca="1">VLOOKUP($A10,INDIRECT($P$2),COLUMN()-1,FALSE)*VLOOKUP($A10,Usinas!$C:$D,2,FALSE)</f>
        <v>0</v>
      </c>
      <c r="Z10" s="63">
        <f ca="1">VLOOKUP($A10,INDIRECT($P$2),COLUMN()-1,FALSE)*VLOOKUP($A10,Usinas!$C:$D,2,FALSE)</f>
        <v>0</v>
      </c>
      <c r="AA10" s="63">
        <f ca="1">VLOOKUP($A10,INDIRECT($P$2),COLUMN()-1,FALSE)*VLOOKUP($A10,Usinas!$C:$D,2,FALSE)</f>
        <v>0</v>
      </c>
      <c r="AB10" s="63">
        <f ca="1">VLOOKUP($A10,INDIRECT($P$2),COLUMN()-1,FALSE)*VLOOKUP($A10,Usinas!$C:$D,2,FALSE)</f>
        <v>0</v>
      </c>
      <c r="AC10" s="63">
        <f ca="1">VLOOKUP($A10,INDIRECT($P$2),COLUMN()-1,FALSE)*VLOOKUP($A10,Usinas!$C:$D,2,FALSE)</f>
        <v>0</v>
      </c>
    </row>
    <row r="11" spans="1:29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660.87840000000006</v>
      </c>
      <c r="E11" s="63">
        <f ca="1">VLOOKUP($A11,INDIRECT($P$2),COLUMN()-1,FALSE)*VLOOKUP($A11,Usinas!$C:$D,2,FALSE)</f>
        <v>622.69740000000002</v>
      </c>
      <c r="F11" s="63">
        <f ca="1">VLOOKUP($A11,INDIRECT($P$2),COLUMN()-1,FALSE)*VLOOKUP($A11,Usinas!$C:$D,2,FALSE)</f>
        <v>554.31870000000004</v>
      </c>
      <c r="G11" s="63">
        <f ca="1">VLOOKUP($A11,INDIRECT($P$2),COLUMN()-1,FALSE)*VLOOKUP($A11,Usinas!$C:$D,2,FALSE)</f>
        <v>377.99190000000004</v>
      </c>
      <c r="H11" s="63">
        <f ca="1">VLOOKUP($A11,INDIRECT($P$2),COLUMN()-1,FALSE)*VLOOKUP($A11,Usinas!$C:$D,2,FALSE)</f>
        <v>275.59739999999999</v>
      </c>
      <c r="I11" s="63">
        <f ca="1">VLOOKUP($A11,INDIRECT($P$2),COLUMN()-1,FALSE)*VLOOKUP($A11,Usinas!$C:$D,2,FALSE)</f>
        <v>229.43310000000002</v>
      </c>
      <c r="J11" s="63">
        <f ca="1">VLOOKUP($A11,INDIRECT($P$2),COLUMN()-1,FALSE)*VLOOKUP($A11,Usinas!$C:$D,2,FALSE)</f>
        <v>187.08690000000001</v>
      </c>
      <c r="K11" s="63">
        <f ca="1">VLOOKUP($A11,INDIRECT($P$2),COLUMN()-1,FALSE)*VLOOKUP($A11,Usinas!$C:$D,2,FALSE)</f>
        <v>153.7653</v>
      </c>
      <c r="L11" s="63">
        <f ca="1">VLOOKUP($A11,INDIRECT($P$2),COLUMN()-1,FALSE)*VLOOKUP($A11,Usinas!$C:$D,2,FALSE)</f>
        <v>158.62470000000002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269.0025</v>
      </c>
      <c r="O11" s="63">
        <f ca="1">VLOOKUP($A11,INDIRECT($P$2),COLUMN()-1,FALSE)*VLOOKUP($A11,Usinas!$C:$D,2,FALSE)</f>
        <v>460.94880000000001</v>
      </c>
      <c r="P11" s="63">
        <f ca="1">VLOOKUP($A11,INDIRECT($P$2),COLUMN()-1,FALSE)*VLOOKUP($A11,Usinas!$C:$D,2,FALSE)</f>
        <v>0</v>
      </c>
      <c r="Q11" s="63">
        <f ca="1">VLOOKUP($A11,INDIRECT($P$2),COLUMN()-1,FALSE)*VLOOKUP($A11,Usinas!$C:$D,2,FALSE)</f>
        <v>0</v>
      </c>
      <c r="R11" s="63">
        <f ca="1">VLOOKUP($A11,INDIRECT($P$2),COLUMN()-1,FALSE)*VLOOKUP($A11,Usinas!$C:$D,2,FALSE)</f>
        <v>0</v>
      </c>
      <c r="S11" s="63">
        <f ca="1">VLOOKUP($A11,INDIRECT($P$2),COLUMN()-1,FALSE)*VLOOKUP($A11,Usinas!$C:$D,2,FALSE)</f>
        <v>0</v>
      </c>
      <c r="T11" s="63">
        <f ca="1">VLOOKUP($A11,INDIRECT($P$2),COLUMN()-1,FALSE)*VLOOKUP($A11,Usinas!$C:$D,2,FALSE)</f>
        <v>0</v>
      </c>
      <c r="U11" s="63">
        <f ca="1">VLOOKUP($A11,INDIRECT($P$2),COLUMN()-1,FALSE)*VLOOKUP($A11,Usinas!$C:$D,2,FALSE)</f>
        <v>0</v>
      </c>
      <c r="V11" s="63">
        <f ca="1">VLOOKUP($A11,INDIRECT($P$2),COLUMN()-1,FALSE)*VLOOKUP($A11,Usinas!$C:$D,2,FALSE)</f>
        <v>0</v>
      </c>
      <c r="W11" s="63">
        <f ca="1">VLOOKUP($A11,INDIRECT($P$2),COLUMN()-1,FALSE)*VLOOKUP($A11,Usinas!$C:$D,2,FALSE)</f>
        <v>0</v>
      </c>
      <c r="X11" s="63">
        <f ca="1">VLOOKUP($A11,INDIRECT($P$2),COLUMN()-1,FALSE)*VLOOKUP($A11,Usinas!$C:$D,2,FALSE)</f>
        <v>0</v>
      </c>
      <c r="Y11" s="63">
        <f ca="1">VLOOKUP($A11,INDIRECT($P$2),COLUMN()-1,FALSE)*VLOOKUP($A11,Usinas!$C:$D,2,FALSE)</f>
        <v>0</v>
      </c>
      <c r="Z11" s="63">
        <f ca="1">VLOOKUP($A11,INDIRECT($P$2),COLUMN()-1,FALSE)*VLOOKUP($A11,Usinas!$C:$D,2,FALSE)</f>
        <v>0</v>
      </c>
      <c r="AA11" s="63">
        <f ca="1">VLOOKUP($A11,INDIRECT($P$2),COLUMN()-1,FALSE)*VLOOKUP($A11,Usinas!$C:$D,2,FALSE)</f>
        <v>0</v>
      </c>
      <c r="AB11" s="63">
        <f ca="1">VLOOKUP($A11,INDIRECT($P$2),COLUMN()-1,FALSE)*VLOOKUP($A11,Usinas!$C:$D,2,FALSE)</f>
        <v>0</v>
      </c>
      <c r="AC11" s="63">
        <f ca="1">VLOOKUP($A11,INDIRECT($P$2),COLUMN()-1,FALSE)*VLOOKUP($A11,Usinas!$C:$D,2,FALSE)</f>
        <v>0</v>
      </c>
    </row>
    <row r="12" spans="1:29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1058.5838999999999</v>
      </c>
      <c r="E12" s="63">
        <f ca="1">VLOOKUP($A12,INDIRECT($P$2),COLUMN()-1,FALSE)*VLOOKUP($A12,Usinas!$C:$D,2,FALSE)</f>
        <v>1002.0391</v>
      </c>
      <c r="F12" s="63">
        <f ca="1">VLOOKUP($A12,INDIRECT($P$2),COLUMN()-1,FALSE)*VLOOKUP($A12,Usinas!$C:$D,2,FALSE)</f>
        <v>892.7553999999999</v>
      </c>
      <c r="G12" s="63">
        <f ca="1">VLOOKUP($A12,INDIRECT($P$2),COLUMN()-1,FALSE)*VLOOKUP($A12,Usinas!$C:$D,2,FALSE)</f>
        <v>611.11879999999996</v>
      </c>
      <c r="H12" s="63">
        <f ca="1">VLOOKUP($A12,INDIRECT($P$2),COLUMN()-1,FALSE)*VLOOKUP($A12,Usinas!$C:$D,2,FALSE)</f>
        <v>443.65919999999994</v>
      </c>
      <c r="I12" s="63">
        <f ca="1">VLOOKUP($A12,INDIRECT($P$2),COLUMN()-1,FALSE)*VLOOKUP($A12,Usinas!$C:$D,2,FALSE)</f>
        <v>369.17229999999995</v>
      </c>
      <c r="J12" s="63">
        <f ca="1">VLOOKUP($A12,INDIRECT($P$2),COLUMN()-1,FALSE)*VLOOKUP($A12,Usinas!$C:$D,2,FALSE)</f>
        <v>300.66609999999997</v>
      </c>
      <c r="K12" s="63">
        <f ca="1">VLOOKUP($A12,INDIRECT($P$2),COLUMN()-1,FALSE)*VLOOKUP($A12,Usinas!$C:$D,2,FALSE)</f>
        <v>246.83979999999997</v>
      </c>
      <c r="L12" s="63">
        <f ca="1">VLOOKUP($A12,INDIRECT($P$2),COLUMN()-1,FALSE)*VLOOKUP($A12,Usinas!$C:$D,2,FALSE)</f>
        <v>253.36419999999998</v>
      </c>
      <c r="M12" s="63">
        <f ca="1">VLOOKUP($A12,INDIRECT($P$2),COLUMN()-1,FALSE)*VLOOKUP($A12,Usinas!$C:$D,2,FALSE)</f>
        <v>301.75349999999997</v>
      </c>
      <c r="N12" s="63">
        <f ca="1">VLOOKUP($A12,INDIRECT($P$2),COLUMN()-1,FALSE)*VLOOKUP($A12,Usinas!$C:$D,2,FALSE)</f>
        <v>428.97929999999997</v>
      </c>
      <c r="O12" s="63">
        <f ca="1">VLOOKUP($A12,INDIRECT($P$2),COLUMN()-1,FALSE)*VLOOKUP($A12,Usinas!$C:$D,2,FALSE)</f>
        <v>733.99499999999989</v>
      </c>
      <c r="P12" s="63">
        <f ca="1">VLOOKUP($A12,INDIRECT($P$2),COLUMN()-1,FALSE)*VLOOKUP($A12,Usinas!$C:$D,2,FALSE)</f>
        <v>0</v>
      </c>
      <c r="Q12" s="63">
        <f ca="1">VLOOKUP($A12,INDIRECT($P$2),COLUMN()-1,FALSE)*VLOOKUP($A12,Usinas!$C:$D,2,FALSE)</f>
        <v>0</v>
      </c>
      <c r="R12" s="63">
        <f ca="1">VLOOKUP($A12,INDIRECT($P$2),COLUMN()-1,FALSE)*VLOOKUP($A12,Usinas!$C:$D,2,FALSE)</f>
        <v>0</v>
      </c>
      <c r="S12" s="63">
        <f ca="1">VLOOKUP($A12,INDIRECT($P$2),COLUMN()-1,FALSE)*VLOOKUP($A12,Usinas!$C:$D,2,FALSE)</f>
        <v>0</v>
      </c>
      <c r="T12" s="63">
        <f ca="1">VLOOKUP($A12,INDIRECT($P$2),COLUMN()-1,FALSE)*VLOOKUP($A12,Usinas!$C:$D,2,FALSE)</f>
        <v>0</v>
      </c>
      <c r="U12" s="63">
        <f ca="1">VLOOKUP($A12,INDIRECT($P$2),COLUMN()-1,FALSE)*VLOOKUP($A12,Usinas!$C:$D,2,FALSE)</f>
        <v>0</v>
      </c>
      <c r="V12" s="63">
        <f ca="1">VLOOKUP($A12,INDIRECT($P$2),COLUMN()-1,FALSE)*VLOOKUP($A12,Usinas!$C:$D,2,FALSE)</f>
        <v>0</v>
      </c>
      <c r="W12" s="63">
        <f ca="1">VLOOKUP($A12,INDIRECT($P$2),COLUMN()-1,FALSE)*VLOOKUP($A12,Usinas!$C:$D,2,FALSE)</f>
        <v>0</v>
      </c>
      <c r="X12" s="63">
        <f ca="1">VLOOKUP($A12,INDIRECT($P$2),COLUMN()-1,FALSE)*VLOOKUP($A12,Usinas!$C:$D,2,FALSE)</f>
        <v>0</v>
      </c>
      <c r="Y12" s="63">
        <f ca="1">VLOOKUP($A12,INDIRECT($P$2),COLUMN()-1,FALSE)*VLOOKUP($A12,Usinas!$C:$D,2,FALSE)</f>
        <v>0</v>
      </c>
      <c r="Z12" s="63">
        <f ca="1">VLOOKUP($A12,INDIRECT($P$2),COLUMN()-1,FALSE)*VLOOKUP($A12,Usinas!$C:$D,2,FALSE)</f>
        <v>0</v>
      </c>
      <c r="AA12" s="63">
        <f ca="1">VLOOKUP($A12,INDIRECT($P$2),COLUMN()-1,FALSE)*VLOOKUP($A12,Usinas!$C:$D,2,FALSE)</f>
        <v>0</v>
      </c>
      <c r="AB12" s="63">
        <f ca="1">VLOOKUP($A12,INDIRECT($P$2),COLUMN()-1,FALSE)*VLOOKUP($A12,Usinas!$C:$D,2,FALSE)</f>
        <v>0</v>
      </c>
      <c r="AC12" s="63">
        <f ca="1">VLOOKUP($A12,INDIRECT($P$2),COLUMN()-1,FALSE)*VLOOKUP($A12,Usinas!$C:$D,2,FALSE)</f>
        <v>0</v>
      </c>
    </row>
    <row r="13" spans="1:29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774.20719999999994</v>
      </c>
      <c r="E13" s="63">
        <f ca="1">VLOOKUP($A13,INDIRECT($P$2),COLUMN()-1,FALSE)*VLOOKUP($A13,Usinas!$C:$D,2,FALSE)</f>
        <v>734.7672</v>
      </c>
      <c r="F13" s="63">
        <f ca="1">VLOOKUP($A13,INDIRECT($P$2),COLUMN()-1,FALSE)*VLOOKUP($A13,Usinas!$C:$D,2,FALSE)</f>
        <v>655.09839999999997</v>
      </c>
      <c r="G13" s="63">
        <f ca="1">VLOOKUP($A13,INDIRECT($P$2),COLUMN()-1,FALSE)*VLOOKUP($A13,Usinas!$C:$D,2,FALSE)</f>
        <v>449.61599999999999</v>
      </c>
      <c r="H13" s="63">
        <f ca="1">VLOOKUP($A13,INDIRECT($P$2),COLUMN()-1,FALSE)*VLOOKUP($A13,Usinas!$C:$D,2,FALSE)</f>
        <v>325.77439999999996</v>
      </c>
      <c r="I13" s="63">
        <f ca="1">VLOOKUP($A13,INDIRECT($P$2),COLUMN()-1,FALSE)*VLOOKUP($A13,Usinas!$C:$D,2,FALSE)</f>
        <v>270.95279999999997</v>
      </c>
      <c r="J13" s="63">
        <f ca="1">VLOOKUP($A13,INDIRECT($P$2),COLUMN()-1,FALSE)*VLOOKUP($A13,Usinas!$C:$D,2,FALSE)</f>
        <v>220.46959999999999</v>
      </c>
      <c r="K13" s="63">
        <f ca="1">VLOOKUP($A13,INDIRECT($P$2),COLUMN()-1,FALSE)*VLOOKUP($A13,Usinas!$C:$D,2,FALSE)</f>
        <v>181.02959999999999</v>
      </c>
      <c r="L13" s="63">
        <f ca="1">VLOOKUP($A13,INDIRECT($P$2),COLUMN()-1,FALSE)*VLOOKUP($A13,Usinas!$C:$D,2,FALSE)</f>
        <v>185.36799999999999</v>
      </c>
      <c r="M13" s="63">
        <f ca="1">VLOOKUP($A13,INDIRECT($P$2),COLUMN()-1,FALSE)*VLOOKUP($A13,Usinas!$C:$D,2,FALSE)</f>
        <v>220.46959999999999</v>
      </c>
      <c r="N13" s="63">
        <f ca="1">VLOOKUP($A13,INDIRECT($P$2),COLUMN()-1,FALSE)*VLOOKUP($A13,Usinas!$C:$D,2,FALSE)</f>
        <v>313.15359999999998</v>
      </c>
      <c r="O13" s="63">
        <f ca="1">VLOOKUP($A13,INDIRECT($P$2),COLUMN()-1,FALSE)*VLOOKUP($A13,Usinas!$C:$D,2,FALSE)</f>
        <v>534.80639999999994</v>
      </c>
      <c r="P13" s="63">
        <f ca="1">VLOOKUP($A13,INDIRECT($P$2),COLUMN()-1,FALSE)*VLOOKUP($A13,Usinas!$C:$D,2,FALSE)</f>
        <v>0</v>
      </c>
      <c r="Q13" s="63">
        <f ca="1">VLOOKUP($A13,INDIRECT($P$2),COLUMN()-1,FALSE)*VLOOKUP($A13,Usinas!$C:$D,2,FALSE)</f>
        <v>0</v>
      </c>
      <c r="R13" s="63">
        <f ca="1">VLOOKUP($A13,INDIRECT($P$2),COLUMN()-1,FALSE)*VLOOKUP($A13,Usinas!$C:$D,2,FALSE)</f>
        <v>0</v>
      </c>
      <c r="S13" s="63">
        <f ca="1">VLOOKUP($A13,INDIRECT($P$2),COLUMN()-1,FALSE)*VLOOKUP($A13,Usinas!$C:$D,2,FALSE)</f>
        <v>0</v>
      </c>
      <c r="T13" s="63">
        <f ca="1">VLOOKUP($A13,INDIRECT($P$2),COLUMN()-1,FALSE)*VLOOKUP($A13,Usinas!$C:$D,2,FALSE)</f>
        <v>0</v>
      </c>
      <c r="U13" s="63">
        <f ca="1">VLOOKUP($A13,INDIRECT($P$2),COLUMN()-1,FALSE)*VLOOKUP($A13,Usinas!$C:$D,2,FALSE)</f>
        <v>0</v>
      </c>
      <c r="V13" s="63">
        <f ca="1">VLOOKUP($A13,INDIRECT($P$2),COLUMN()-1,FALSE)*VLOOKUP($A13,Usinas!$C:$D,2,FALSE)</f>
        <v>0</v>
      </c>
      <c r="W13" s="63">
        <f ca="1">VLOOKUP($A13,INDIRECT($P$2),COLUMN()-1,FALSE)*VLOOKUP($A13,Usinas!$C:$D,2,FALSE)</f>
        <v>0</v>
      </c>
      <c r="X13" s="63">
        <f ca="1">VLOOKUP($A13,INDIRECT($P$2),COLUMN()-1,FALSE)*VLOOKUP($A13,Usinas!$C:$D,2,FALSE)</f>
        <v>0</v>
      </c>
      <c r="Y13" s="63">
        <f ca="1">VLOOKUP($A13,INDIRECT($P$2),COLUMN()-1,FALSE)*VLOOKUP($A13,Usinas!$C:$D,2,FALSE)</f>
        <v>0</v>
      </c>
      <c r="Z13" s="63">
        <f ca="1">VLOOKUP($A13,INDIRECT($P$2),COLUMN()-1,FALSE)*VLOOKUP($A13,Usinas!$C:$D,2,FALSE)</f>
        <v>0</v>
      </c>
      <c r="AA13" s="63">
        <f ca="1">VLOOKUP($A13,INDIRECT($P$2),COLUMN()-1,FALSE)*VLOOKUP($A13,Usinas!$C:$D,2,FALSE)</f>
        <v>0</v>
      </c>
      <c r="AB13" s="63">
        <f ca="1">VLOOKUP($A13,INDIRECT($P$2),COLUMN()-1,FALSE)*VLOOKUP($A13,Usinas!$C:$D,2,FALSE)</f>
        <v>0</v>
      </c>
      <c r="AC13" s="63">
        <f ca="1">VLOOKUP($A13,INDIRECT($P$2),COLUMN()-1,FALSE)*VLOOKUP($A13,Usinas!$C:$D,2,FALSE)</f>
        <v>0</v>
      </c>
    </row>
    <row r="14" spans="1:29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306.42759999999998</v>
      </c>
      <c r="E14" s="63">
        <f ca="1">VLOOKUP($A14,INDIRECT($P$2),COLUMN()-1,FALSE)*VLOOKUP($A14,Usinas!$C:$D,2,FALSE)</f>
        <v>292.87289999999996</v>
      </c>
      <c r="F14" s="63">
        <f ca="1">VLOOKUP($A14,INDIRECT($P$2),COLUMN()-1,FALSE)*VLOOKUP($A14,Usinas!$C:$D,2,FALSE)</f>
        <v>261.19450000000001</v>
      </c>
      <c r="G14" s="63">
        <f ca="1">VLOOKUP($A14,INDIRECT($P$2),COLUMN()-1,FALSE)*VLOOKUP($A14,Usinas!$C:$D,2,FALSE)</f>
        <v>180.17089999999999</v>
      </c>
      <c r="H14" s="63">
        <f ca="1">VLOOKUP($A14,INDIRECT($P$2),COLUMN()-1,FALSE)*VLOOKUP($A14,Usinas!$C:$D,2,FALSE)</f>
        <v>129.9119</v>
      </c>
      <c r="I14" s="63">
        <f ca="1">VLOOKUP($A14,INDIRECT($P$2),COLUMN()-1,FALSE)*VLOOKUP($A14,Usinas!$C:$D,2,FALSE)</f>
        <v>107.82839999999999</v>
      </c>
      <c r="J14" s="63">
        <f ca="1">VLOOKUP($A14,INDIRECT($P$2),COLUMN()-1,FALSE)*VLOOKUP($A14,Usinas!$C:$D,2,FALSE)</f>
        <v>87.572499999999991</v>
      </c>
      <c r="K14" s="63">
        <f ca="1">VLOOKUP($A14,INDIRECT($P$2),COLUMN()-1,FALSE)*VLOOKUP($A14,Usinas!$C:$D,2,FALSE)</f>
        <v>71.885599999999997</v>
      </c>
      <c r="L14" s="63">
        <f ca="1">VLOOKUP($A14,INDIRECT($P$2),COLUMN()-1,FALSE)*VLOOKUP($A14,Usinas!$C:$D,2,FALSE)</f>
        <v>73.256299999999996</v>
      </c>
      <c r="M14" s="63">
        <f ca="1">VLOOKUP($A14,INDIRECT($P$2),COLUMN()-1,FALSE)*VLOOKUP($A14,Usinas!$C:$D,2,FALSE)</f>
        <v>87.115600000000001</v>
      </c>
      <c r="N14" s="63">
        <f ca="1">VLOOKUP($A14,INDIRECT($P$2),COLUMN()-1,FALSE)*VLOOKUP($A14,Usinas!$C:$D,2,FALSE)</f>
        <v>123.363</v>
      </c>
      <c r="O14" s="63">
        <f ca="1">VLOOKUP($A14,INDIRECT($P$2),COLUMN()-1,FALSE)*VLOOKUP($A14,Usinas!$C:$D,2,FALSE)</f>
        <v>210.17399999999998</v>
      </c>
      <c r="P14" s="63">
        <f ca="1">VLOOKUP($A14,INDIRECT($P$2),COLUMN()-1,FALSE)*VLOOKUP($A14,Usinas!$C:$D,2,FALSE)</f>
        <v>0</v>
      </c>
      <c r="Q14" s="63">
        <f ca="1">VLOOKUP($A14,INDIRECT($P$2),COLUMN()-1,FALSE)*VLOOKUP($A14,Usinas!$C:$D,2,FALSE)</f>
        <v>0</v>
      </c>
      <c r="R14" s="63">
        <f ca="1">VLOOKUP($A14,INDIRECT($P$2),COLUMN()-1,FALSE)*VLOOKUP($A14,Usinas!$C:$D,2,FALSE)</f>
        <v>0</v>
      </c>
      <c r="S14" s="63">
        <f ca="1">VLOOKUP($A14,INDIRECT($P$2),COLUMN()-1,FALSE)*VLOOKUP($A14,Usinas!$C:$D,2,FALSE)</f>
        <v>0</v>
      </c>
      <c r="T14" s="63">
        <f ca="1">VLOOKUP($A14,INDIRECT($P$2),COLUMN()-1,FALSE)*VLOOKUP($A14,Usinas!$C:$D,2,FALSE)</f>
        <v>0</v>
      </c>
      <c r="U14" s="63">
        <f ca="1">VLOOKUP($A14,INDIRECT($P$2),COLUMN()-1,FALSE)*VLOOKUP($A14,Usinas!$C:$D,2,FALSE)</f>
        <v>0</v>
      </c>
      <c r="V14" s="63">
        <f ca="1">VLOOKUP($A14,INDIRECT($P$2),COLUMN()-1,FALSE)*VLOOKUP($A14,Usinas!$C:$D,2,FALSE)</f>
        <v>0</v>
      </c>
      <c r="W14" s="63">
        <f ca="1">VLOOKUP($A14,INDIRECT($P$2),COLUMN()-1,FALSE)*VLOOKUP($A14,Usinas!$C:$D,2,FALSE)</f>
        <v>0</v>
      </c>
      <c r="X14" s="63">
        <f ca="1">VLOOKUP($A14,INDIRECT($P$2),COLUMN()-1,FALSE)*VLOOKUP($A14,Usinas!$C:$D,2,FALSE)</f>
        <v>0</v>
      </c>
      <c r="Y14" s="63">
        <f ca="1">VLOOKUP($A14,INDIRECT($P$2),COLUMN()-1,FALSE)*VLOOKUP($A14,Usinas!$C:$D,2,FALSE)</f>
        <v>0</v>
      </c>
      <c r="Z14" s="63">
        <f ca="1">VLOOKUP($A14,INDIRECT($P$2),COLUMN()-1,FALSE)*VLOOKUP($A14,Usinas!$C:$D,2,FALSE)</f>
        <v>0</v>
      </c>
      <c r="AA14" s="63">
        <f ca="1">VLOOKUP($A14,INDIRECT($P$2),COLUMN()-1,FALSE)*VLOOKUP($A14,Usinas!$C:$D,2,FALSE)</f>
        <v>0</v>
      </c>
      <c r="AB14" s="63">
        <f ca="1">VLOOKUP($A14,INDIRECT($P$2),COLUMN()-1,FALSE)*VLOOKUP($A14,Usinas!$C:$D,2,FALSE)</f>
        <v>0</v>
      </c>
      <c r="AC14" s="63">
        <f ca="1">VLOOKUP($A14,INDIRECT($P$2),COLUMN()-1,FALSE)*VLOOKUP($A14,Usinas!$C:$D,2,FALSE)</f>
        <v>0</v>
      </c>
    </row>
    <row r="15" spans="1:29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527.17679999999996</v>
      </c>
      <c r="E15" s="63">
        <f ca="1">VLOOKUP($A15,INDIRECT($P$2),COLUMN()-1,FALSE)*VLOOKUP($A15,Usinas!$C:$D,2,FALSE)</f>
        <v>508.31360000000001</v>
      </c>
      <c r="F15" s="63">
        <f ca="1">VLOOKUP($A15,INDIRECT($P$2),COLUMN()-1,FALSE)*VLOOKUP($A15,Usinas!$C:$D,2,FALSE)</f>
        <v>454.20600000000002</v>
      </c>
      <c r="G15" s="63">
        <f ca="1">VLOOKUP($A15,INDIRECT($P$2),COLUMN()-1,FALSE)*VLOOKUP($A15,Usinas!$C:$D,2,FALSE)</f>
        <v>315.4622</v>
      </c>
      <c r="H15" s="63">
        <f ca="1">VLOOKUP($A15,INDIRECT($P$2),COLUMN()-1,FALSE)*VLOOKUP($A15,Usinas!$C:$D,2,FALSE)</f>
        <v>226.11019999999999</v>
      </c>
      <c r="I15" s="63">
        <f ca="1">VLOOKUP($A15,INDIRECT($P$2),COLUMN()-1,FALSE)*VLOOKUP($A15,Usinas!$C:$D,2,FALSE)</f>
        <v>187.14279999999999</v>
      </c>
      <c r="J15" s="63">
        <f ca="1">VLOOKUP($A15,INDIRECT($P$2),COLUMN()-1,FALSE)*VLOOKUP($A15,Usinas!$C:$D,2,FALSE)</f>
        <v>151.89840000000001</v>
      </c>
      <c r="K15" s="63">
        <f ca="1">VLOOKUP($A15,INDIRECT($P$2),COLUMN()-1,FALSE)*VLOOKUP($A15,Usinas!$C:$D,2,FALSE)</f>
        <v>124.34820000000001</v>
      </c>
      <c r="L15" s="63">
        <f ca="1">VLOOKUP($A15,INDIRECT($P$2),COLUMN()-1,FALSE)*VLOOKUP($A15,Usinas!$C:$D,2,FALSE)</f>
        <v>125.8374</v>
      </c>
      <c r="M15" s="63">
        <f ca="1">VLOOKUP($A15,INDIRECT($P$2),COLUMN()-1,FALSE)*VLOOKUP($A15,Usinas!$C:$D,2,FALSE)</f>
        <v>149.41640000000001</v>
      </c>
      <c r="N15" s="63">
        <f ca="1">VLOOKUP($A15,INDIRECT($P$2),COLUMN()-1,FALSE)*VLOOKUP($A15,Usinas!$C:$D,2,FALSE)</f>
        <v>210.97</v>
      </c>
      <c r="O15" s="63">
        <f ca="1">VLOOKUP($A15,INDIRECT($P$2),COLUMN()-1,FALSE)*VLOOKUP($A15,Usinas!$C:$D,2,FALSE)</f>
        <v>358.4008</v>
      </c>
      <c r="P15" s="63">
        <f ca="1">VLOOKUP($A15,INDIRECT($P$2),COLUMN()-1,FALSE)*VLOOKUP($A15,Usinas!$C:$D,2,FALSE)</f>
        <v>0</v>
      </c>
      <c r="Q15" s="63">
        <f ca="1">VLOOKUP($A15,INDIRECT($P$2),COLUMN()-1,FALSE)*VLOOKUP($A15,Usinas!$C:$D,2,FALSE)</f>
        <v>0</v>
      </c>
      <c r="R15" s="63">
        <f ca="1">VLOOKUP($A15,INDIRECT($P$2),COLUMN()-1,FALSE)*VLOOKUP($A15,Usinas!$C:$D,2,FALSE)</f>
        <v>0</v>
      </c>
      <c r="S15" s="63">
        <f ca="1">VLOOKUP($A15,INDIRECT($P$2),COLUMN()-1,FALSE)*VLOOKUP($A15,Usinas!$C:$D,2,FALSE)</f>
        <v>0</v>
      </c>
      <c r="T15" s="63">
        <f ca="1">VLOOKUP($A15,INDIRECT($P$2),COLUMN()-1,FALSE)*VLOOKUP($A15,Usinas!$C:$D,2,FALSE)</f>
        <v>0</v>
      </c>
      <c r="U15" s="63">
        <f ca="1">VLOOKUP($A15,INDIRECT($P$2),COLUMN()-1,FALSE)*VLOOKUP($A15,Usinas!$C:$D,2,FALSE)</f>
        <v>0</v>
      </c>
      <c r="V15" s="63">
        <f ca="1">VLOOKUP($A15,INDIRECT($P$2),COLUMN()-1,FALSE)*VLOOKUP($A15,Usinas!$C:$D,2,FALSE)</f>
        <v>0</v>
      </c>
      <c r="W15" s="63">
        <f ca="1">VLOOKUP($A15,INDIRECT($P$2),COLUMN()-1,FALSE)*VLOOKUP($A15,Usinas!$C:$D,2,FALSE)</f>
        <v>0</v>
      </c>
      <c r="X15" s="63">
        <f ca="1">VLOOKUP($A15,INDIRECT($P$2),COLUMN()-1,FALSE)*VLOOKUP($A15,Usinas!$C:$D,2,FALSE)</f>
        <v>0</v>
      </c>
      <c r="Y15" s="63">
        <f ca="1">VLOOKUP($A15,INDIRECT($P$2),COLUMN()-1,FALSE)*VLOOKUP($A15,Usinas!$C:$D,2,FALSE)</f>
        <v>0</v>
      </c>
      <c r="Z15" s="63">
        <f ca="1">VLOOKUP($A15,INDIRECT($P$2),COLUMN()-1,FALSE)*VLOOKUP($A15,Usinas!$C:$D,2,FALSE)</f>
        <v>0</v>
      </c>
      <c r="AA15" s="63">
        <f ca="1">VLOOKUP($A15,INDIRECT($P$2),COLUMN()-1,FALSE)*VLOOKUP($A15,Usinas!$C:$D,2,FALSE)</f>
        <v>0</v>
      </c>
      <c r="AB15" s="63">
        <f ca="1">VLOOKUP($A15,INDIRECT($P$2),COLUMN()-1,FALSE)*VLOOKUP($A15,Usinas!$C:$D,2,FALSE)</f>
        <v>0</v>
      </c>
      <c r="AC15" s="63">
        <f ca="1">VLOOKUP($A15,INDIRECT($P$2),COLUMN()-1,FALSE)*VLOOKUP($A15,Usinas!$C:$D,2,FALSE)</f>
        <v>0</v>
      </c>
    </row>
    <row r="16" spans="1:29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482.0752</v>
      </c>
      <c r="E16" s="63">
        <f ca="1">VLOOKUP($A16,INDIRECT($P$2),COLUMN()-1,FALSE)*VLOOKUP($A16,Usinas!$C:$D,2,FALSE)</f>
        <v>470.40559999999999</v>
      </c>
      <c r="F16" s="63">
        <f ca="1">VLOOKUP($A16,INDIRECT($P$2),COLUMN()-1,FALSE)*VLOOKUP($A16,Usinas!$C:$D,2,FALSE)</f>
        <v>422.31879999999995</v>
      </c>
      <c r="G16" s="63">
        <f ca="1">VLOOKUP($A16,INDIRECT($P$2),COLUMN()-1,FALSE)*VLOOKUP($A16,Usinas!$C:$D,2,FALSE)</f>
        <v>295.96519999999998</v>
      </c>
      <c r="H16" s="63">
        <f ca="1">VLOOKUP($A16,INDIRECT($P$2),COLUMN()-1,FALSE)*VLOOKUP($A16,Usinas!$C:$D,2,FALSE)</f>
        <v>211.05879999999999</v>
      </c>
      <c r="I16" s="63">
        <f ca="1">VLOOKUP($A16,INDIRECT($P$2),COLUMN()-1,FALSE)*VLOOKUP($A16,Usinas!$C:$D,2,FALSE)</f>
        <v>173.43439999999998</v>
      </c>
      <c r="J16" s="63">
        <f ca="1">VLOOKUP($A16,INDIRECT($P$2),COLUMN()-1,FALSE)*VLOOKUP($A16,Usinas!$C:$D,2,FALSE)</f>
        <v>140.0352</v>
      </c>
      <c r="K16" s="63">
        <f ca="1">VLOOKUP($A16,INDIRECT($P$2),COLUMN()-1,FALSE)*VLOOKUP($A16,Usinas!$C:$D,2,FALSE)</f>
        <v>114.2816</v>
      </c>
      <c r="L16" s="63">
        <f ca="1">VLOOKUP($A16,INDIRECT($P$2),COLUMN()-1,FALSE)*VLOOKUP($A16,Usinas!$C:$D,2,FALSE)</f>
        <v>114.684</v>
      </c>
      <c r="M16" s="63">
        <f ca="1">VLOOKUP($A16,INDIRECT($P$2),COLUMN()-1,FALSE)*VLOOKUP($A16,Usinas!$C:$D,2,FALSE)</f>
        <v>136.2124</v>
      </c>
      <c r="N16" s="63">
        <f ca="1">VLOOKUP($A16,INDIRECT($P$2),COLUMN()-1,FALSE)*VLOOKUP($A16,Usinas!$C:$D,2,FALSE)</f>
        <v>191.74359999999999</v>
      </c>
      <c r="O16" s="63">
        <f ca="1">VLOOKUP($A16,INDIRECT($P$2),COLUMN()-1,FALSE)*VLOOKUP($A16,Usinas!$C:$D,2,FALSE)</f>
        <v>324.73679999999996</v>
      </c>
      <c r="P16" s="63">
        <f ca="1">VLOOKUP($A16,INDIRECT($P$2),COLUMN()-1,FALSE)*VLOOKUP($A16,Usinas!$C:$D,2,FALSE)</f>
        <v>0</v>
      </c>
      <c r="Q16" s="63">
        <f ca="1">VLOOKUP($A16,INDIRECT($P$2),COLUMN()-1,FALSE)*VLOOKUP($A16,Usinas!$C:$D,2,FALSE)</f>
        <v>0</v>
      </c>
      <c r="R16" s="63">
        <f ca="1">VLOOKUP($A16,INDIRECT($P$2),COLUMN()-1,FALSE)*VLOOKUP($A16,Usinas!$C:$D,2,FALSE)</f>
        <v>0</v>
      </c>
      <c r="S16" s="63">
        <f ca="1">VLOOKUP($A16,INDIRECT($P$2),COLUMN()-1,FALSE)*VLOOKUP($A16,Usinas!$C:$D,2,FALSE)</f>
        <v>0</v>
      </c>
      <c r="T16" s="63">
        <f ca="1">VLOOKUP($A16,INDIRECT($P$2),COLUMN()-1,FALSE)*VLOOKUP($A16,Usinas!$C:$D,2,FALSE)</f>
        <v>0</v>
      </c>
      <c r="U16" s="63">
        <f ca="1">VLOOKUP($A16,INDIRECT($P$2),COLUMN()-1,FALSE)*VLOOKUP($A16,Usinas!$C:$D,2,FALSE)</f>
        <v>0</v>
      </c>
      <c r="V16" s="63">
        <f ca="1">VLOOKUP($A16,INDIRECT($P$2),COLUMN()-1,FALSE)*VLOOKUP($A16,Usinas!$C:$D,2,FALSE)</f>
        <v>0</v>
      </c>
      <c r="W16" s="63">
        <f ca="1">VLOOKUP($A16,INDIRECT($P$2),COLUMN()-1,FALSE)*VLOOKUP($A16,Usinas!$C:$D,2,FALSE)</f>
        <v>0</v>
      </c>
      <c r="X16" s="63">
        <f ca="1">VLOOKUP($A16,INDIRECT($P$2),COLUMN()-1,FALSE)*VLOOKUP($A16,Usinas!$C:$D,2,FALSE)</f>
        <v>0</v>
      </c>
      <c r="Y16" s="63">
        <f ca="1">VLOOKUP($A16,INDIRECT($P$2),COLUMN()-1,FALSE)*VLOOKUP($A16,Usinas!$C:$D,2,FALSE)</f>
        <v>0</v>
      </c>
      <c r="Z16" s="63">
        <f ca="1">VLOOKUP($A16,INDIRECT($P$2),COLUMN()-1,FALSE)*VLOOKUP($A16,Usinas!$C:$D,2,FALSE)</f>
        <v>0</v>
      </c>
      <c r="AA16" s="63">
        <f ca="1">VLOOKUP($A16,INDIRECT($P$2),COLUMN()-1,FALSE)*VLOOKUP($A16,Usinas!$C:$D,2,FALSE)</f>
        <v>0</v>
      </c>
      <c r="AB16" s="63">
        <f ca="1">VLOOKUP($A16,INDIRECT($P$2),COLUMN()-1,FALSE)*VLOOKUP($A16,Usinas!$C:$D,2,FALSE)</f>
        <v>0</v>
      </c>
      <c r="AC16" s="63">
        <f ca="1">VLOOKUP($A16,INDIRECT($P$2),COLUMN()-1,FALSE)*VLOOKUP($A16,Usinas!$C:$D,2,FALSE)</f>
        <v>0</v>
      </c>
    </row>
    <row r="17" spans="1:29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77.634599999999992</v>
      </c>
      <c r="E17" s="63">
        <f ca="1">VLOOKUP($A17,INDIRECT($P$2),COLUMN()-1,FALSE)*VLOOKUP($A17,Usinas!$C:$D,2,FALSE)</f>
        <v>79.2864</v>
      </c>
      <c r="F17" s="63">
        <f ca="1">VLOOKUP($A17,INDIRECT($P$2),COLUMN()-1,FALSE)*VLOOKUP($A17,Usinas!$C:$D,2,FALSE)</f>
        <v>70.201499999999996</v>
      </c>
      <c r="G17" s="63">
        <f ca="1">VLOOKUP($A17,INDIRECT($P$2),COLUMN()-1,FALSE)*VLOOKUP($A17,Usinas!$C:$D,2,FALSE)</f>
        <v>47.902200000000001</v>
      </c>
      <c r="H17" s="63">
        <f ca="1">VLOOKUP($A17,INDIRECT($P$2),COLUMN()-1,FALSE)*VLOOKUP($A17,Usinas!$C:$D,2,FALSE)</f>
        <v>35.5137</v>
      </c>
      <c r="I17" s="63">
        <f ca="1">VLOOKUP($A17,INDIRECT($P$2),COLUMN()-1,FALSE)*VLOOKUP($A17,Usinas!$C:$D,2,FALSE)</f>
        <v>28.906499999999998</v>
      </c>
      <c r="J17" s="63">
        <f ca="1">VLOOKUP($A17,INDIRECT($P$2),COLUMN()-1,FALSE)*VLOOKUP($A17,Usinas!$C:$D,2,FALSE)</f>
        <v>23.9511</v>
      </c>
      <c r="K17" s="63">
        <f ca="1">VLOOKUP($A17,INDIRECT($P$2),COLUMN()-1,FALSE)*VLOOKUP($A17,Usinas!$C:$D,2,FALSE)</f>
        <v>19.8216</v>
      </c>
      <c r="L17" s="63">
        <f ca="1">VLOOKUP($A17,INDIRECT($P$2),COLUMN()-1,FALSE)*VLOOKUP($A17,Usinas!$C:$D,2,FALSE)</f>
        <v>20.647500000000001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32.210099999999997</v>
      </c>
      <c r="O17" s="63">
        <f ca="1">VLOOKUP($A17,INDIRECT($P$2),COLUMN()-1,FALSE)*VLOOKUP($A17,Usinas!$C:$D,2,FALSE)</f>
        <v>56.987099999999998</v>
      </c>
      <c r="P17" s="63">
        <f ca="1">VLOOKUP($A17,INDIRECT($P$2),COLUMN()-1,FALSE)*VLOOKUP($A17,Usinas!$C:$D,2,FALSE)</f>
        <v>0</v>
      </c>
      <c r="Q17" s="63">
        <f ca="1">VLOOKUP($A17,INDIRECT($P$2),COLUMN()-1,FALSE)*VLOOKUP($A17,Usinas!$C:$D,2,FALSE)</f>
        <v>0</v>
      </c>
      <c r="R17" s="63">
        <f ca="1">VLOOKUP($A17,INDIRECT($P$2),COLUMN()-1,FALSE)*VLOOKUP($A17,Usinas!$C:$D,2,FALSE)</f>
        <v>0</v>
      </c>
      <c r="S17" s="63">
        <f ca="1">VLOOKUP($A17,INDIRECT($P$2),COLUMN()-1,FALSE)*VLOOKUP($A17,Usinas!$C:$D,2,FALSE)</f>
        <v>0</v>
      </c>
      <c r="T17" s="63">
        <f ca="1">VLOOKUP($A17,INDIRECT($P$2),COLUMN()-1,FALSE)*VLOOKUP($A17,Usinas!$C:$D,2,FALSE)</f>
        <v>0</v>
      </c>
      <c r="U17" s="63">
        <f ca="1">VLOOKUP($A17,INDIRECT($P$2),COLUMN()-1,FALSE)*VLOOKUP($A17,Usinas!$C:$D,2,FALSE)</f>
        <v>0</v>
      </c>
      <c r="V17" s="63">
        <f ca="1">VLOOKUP($A17,INDIRECT($P$2),COLUMN()-1,FALSE)*VLOOKUP($A17,Usinas!$C:$D,2,FALSE)</f>
        <v>0</v>
      </c>
      <c r="W17" s="63">
        <f ca="1">VLOOKUP($A17,INDIRECT($P$2),COLUMN()-1,FALSE)*VLOOKUP($A17,Usinas!$C:$D,2,FALSE)</f>
        <v>0</v>
      </c>
      <c r="X17" s="63">
        <f ca="1">VLOOKUP($A17,INDIRECT($P$2),COLUMN()-1,FALSE)*VLOOKUP($A17,Usinas!$C:$D,2,FALSE)</f>
        <v>0</v>
      </c>
      <c r="Y17" s="63">
        <f ca="1">VLOOKUP($A17,INDIRECT($P$2),COLUMN()-1,FALSE)*VLOOKUP($A17,Usinas!$C:$D,2,FALSE)</f>
        <v>0</v>
      </c>
      <c r="Z17" s="63">
        <f ca="1">VLOOKUP($A17,INDIRECT($P$2),COLUMN()-1,FALSE)*VLOOKUP($A17,Usinas!$C:$D,2,FALSE)</f>
        <v>0</v>
      </c>
      <c r="AA17" s="63">
        <f ca="1">VLOOKUP($A17,INDIRECT($P$2),COLUMN()-1,FALSE)*VLOOKUP($A17,Usinas!$C:$D,2,FALSE)</f>
        <v>0</v>
      </c>
      <c r="AB17" s="63">
        <f ca="1">VLOOKUP($A17,INDIRECT($P$2),COLUMN()-1,FALSE)*VLOOKUP($A17,Usinas!$C:$D,2,FALSE)</f>
        <v>0</v>
      </c>
      <c r="AC17" s="63">
        <f ca="1">VLOOKUP($A17,INDIRECT($P$2),COLUMN()-1,FALSE)*VLOOKUP($A17,Usinas!$C:$D,2,FALSE)</f>
        <v>0</v>
      </c>
    </row>
    <row r="18" spans="1:29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115.5308</v>
      </c>
      <c r="E18" s="63">
        <f ca="1">VLOOKUP($A18,INDIRECT($P$2),COLUMN()-1,FALSE)*VLOOKUP($A18,Usinas!$C:$D,2,FALSE)</f>
        <v>118.5316</v>
      </c>
      <c r="F18" s="63">
        <f ca="1">VLOOKUP($A18,INDIRECT($P$2),COLUMN()-1,FALSE)*VLOOKUP($A18,Usinas!$C:$D,2,FALSE)</f>
        <v>103.52759999999999</v>
      </c>
      <c r="G18" s="63">
        <f ca="1">VLOOKUP($A18,INDIRECT($P$2),COLUMN()-1,FALSE)*VLOOKUP($A18,Usinas!$C:$D,2,FALSE)</f>
        <v>70.518799999999999</v>
      </c>
      <c r="H18" s="63">
        <f ca="1">VLOOKUP($A18,INDIRECT($P$2),COLUMN()-1,FALSE)*VLOOKUP($A18,Usinas!$C:$D,2,FALSE)</f>
        <v>51.763799999999996</v>
      </c>
      <c r="I18" s="63">
        <f ca="1">VLOOKUP($A18,INDIRECT($P$2),COLUMN()-1,FALSE)*VLOOKUP($A18,Usinas!$C:$D,2,FALSE)</f>
        <v>43.511600000000001</v>
      </c>
      <c r="J18" s="63">
        <f ca="1">VLOOKUP($A18,INDIRECT($P$2),COLUMN()-1,FALSE)*VLOOKUP($A18,Usinas!$C:$D,2,FALSE)</f>
        <v>35.259399999999999</v>
      </c>
      <c r="K18" s="63">
        <f ca="1">VLOOKUP($A18,INDIRECT($P$2),COLUMN()-1,FALSE)*VLOOKUP($A18,Usinas!$C:$D,2,FALSE)</f>
        <v>30.007999999999999</v>
      </c>
      <c r="L18" s="63">
        <f ca="1">VLOOKUP($A18,INDIRECT($P$2),COLUMN()-1,FALSE)*VLOOKUP($A18,Usinas!$C:$D,2,FALSE)</f>
        <v>30.758199999999999</v>
      </c>
      <c r="M18" s="63">
        <f ca="1">VLOOKUP($A18,INDIRECT($P$2),COLUMN()-1,FALSE)*VLOOKUP($A18,Usinas!$C:$D,2,FALSE)</f>
        <v>36.759799999999998</v>
      </c>
      <c r="N18" s="63">
        <f ca="1">VLOOKUP($A18,INDIRECT($P$2),COLUMN()-1,FALSE)*VLOOKUP($A18,Usinas!$C:$D,2,FALSE)</f>
        <v>47.262599999999999</v>
      </c>
      <c r="O18" s="63">
        <f ca="1">VLOOKUP($A18,INDIRECT($P$2),COLUMN()-1,FALSE)*VLOOKUP($A18,Usinas!$C:$D,2,FALSE)</f>
        <v>83.272199999999998</v>
      </c>
      <c r="P18" s="63">
        <f ca="1">VLOOKUP($A18,INDIRECT($P$2),COLUMN()-1,FALSE)*VLOOKUP($A18,Usinas!$C:$D,2,FALSE)</f>
        <v>0</v>
      </c>
      <c r="Q18" s="63">
        <f ca="1">VLOOKUP($A18,INDIRECT($P$2),COLUMN()-1,FALSE)*VLOOKUP($A18,Usinas!$C:$D,2,FALSE)</f>
        <v>0</v>
      </c>
      <c r="R18" s="63">
        <f ca="1">VLOOKUP($A18,INDIRECT($P$2),COLUMN()-1,FALSE)*VLOOKUP($A18,Usinas!$C:$D,2,FALSE)</f>
        <v>0</v>
      </c>
      <c r="S18" s="63">
        <f ca="1">VLOOKUP($A18,INDIRECT($P$2),COLUMN()-1,FALSE)*VLOOKUP($A18,Usinas!$C:$D,2,FALSE)</f>
        <v>0</v>
      </c>
      <c r="T18" s="63">
        <f ca="1">VLOOKUP($A18,INDIRECT($P$2),COLUMN()-1,FALSE)*VLOOKUP($A18,Usinas!$C:$D,2,FALSE)</f>
        <v>0</v>
      </c>
      <c r="U18" s="63">
        <f ca="1">VLOOKUP($A18,INDIRECT($P$2),COLUMN()-1,FALSE)*VLOOKUP($A18,Usinas!$C:$D,2,FALSE)</f>
        <v>0</v>
      </c>
      <c r="V18" s="63">
        <f ca="1">VLOOKUP($A18,INDIRECT($P$2),COLUMN()-1,FALSE)*VLOOKUP($A18,Usinas!$C:$D,2,FALSE)</f>
        <v>0</v>
      </c>
      <c r="W18" s="63">
        <f ca="1">VLOOKUP($A18,INDIRECT($P$2),COLUMN()-1,FALSE)*VLOOKUP($A18,Usinas!$C:$D,2,FALSE)</f>
        <v>0</v>
      </c>
      <c r="X18" s="63">
        <f ca="1">VLOOKUP($A18,INDIRECT($P$2),COLUMN()-1,FALSE)*VLOOKUP($A18,Usinas!$C:$D,2,FALSE)</f>
        <v>0</v>
      </c>
      <c r="Y18" s="63">
        <f ca="1">VLOOKUP($A18,INDIRECT($P$2),COLUMN()-1,FALSE)*VLOOKUP($A18,Usinas!$C:$D,2,FALSE)</f>
        <v>0</v>
      </c>
      <c r="Z18" s="63">
        <f ca="1">VLOOKUP($A18,INDIRECT($P$2),COLUMN()-1,FALSE)*VLOOKUP($A18,Usinas!$C:$D,2,FALSE)</f>
        <v>0</v>
      </c>
      <c r="AA18" s="63">
        <f ca="1">VLOOKUP($A18,INDIRECT($P$2),COLUMN()-1,FALSE)*VLOOKUP($A18,Usinas!$C:$D,2,FALSE)</f>
        <v>0</v>
      </c>
      <c r="AB18" s="63">
        <f ca="1">VLOOKUP($A18,INDIRECT($P$2),COLUMN()-1,FALSE)*VLOOKUP($A18,Usinas!$C:$D,2,FALSE)</f>
        <v>0</v>
      </c>
      <c r="AC18" s="63">
        <f ca="1">VLOOKUP($A18,INDIRECT($P$2),COLUMN()-1,FALSE)*VLOOKUP($A18,Usinas!$C:$D,2,FALSE)</f>
        <v>0</v>
      </c>
    </row>
    <row r="19" spans="1:29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34.4604</v>
      </c>
      <c r="E19" s="63">
        <f ca="1">VLOOKUP($A19,INDIRECT($P$2),COLUMN()-1,FALSE)*VLOOKUP($A19,Usinas!$C:$D,2,FALSE)</f>
        <v>35.344000000000001</v>
      </c>
      <c r="F19" s="63">
        <f ca="1">VLOOKUP($A19,INDIRECT($P$2),COLUMN()-1,FALSE)*VLOOKUP($A19,Usinas!$C:$D,2,FALSE)</f>
        <v>30.926000000000002</v>
      </c>
      <c r="G19" s="63">
        <f ca="1">VLOOKUP($A19,INDIRECT($P$2),COLUMN()-1,FALSE)*VLOOKUP($A19,Usinas!$C:$D,2,FALSE)</f>
        <v>20.985500000000002</v>
      </c>
      <c r="H19" s="63">
        <f ca="1">VLOOKUP($A19,INDIRECT($P$2),COLUMN()-1,FALSE)*VLOOKUP($A19,Usinas!$C:$D,2,FALSE)</f>
        <v>15.463000000000001</v>
      </c>
      <c r="I19" s="63">
        <f ca="1">VLOOKUP($A19,INDIRECT($P$2),COLUMN()-1,FALSE)*VLOOKUP($A19,Usinas!$C:$D,2,FALSE)</f>
        <v>13.033100000000001</v>
      </c>
      <c r="J19" s="63">
        <f ca="1">VLOOKUP($A19,INDIRECT($P$2),COLUMN()-1,FALSE)*VLOOKUP($A19,Usinas!$C:$D,2,FALSE)</f>
        <v>10.603200000000001</v>
      </c>
      <c r="K19" s="63">
        <f ca="1">VLOOKUP($A19,INDIRECT($P$2),COLUMN()-1,FALSE)*VLOOKUP($A19,Usinas!$C:$D,2,FALSE)</f>
        <v>9.0569000000000006</v>
      </c>
      <c r="L19" s="63">
        <f ca="1">VLOOKUP($A19,INDIRECT($P$2),COLUMN()-1,FALSE)*VLOOKUP($A19,Usinas!$C:$D,2,FALSE)</f>
        <v>9.2778000000000009</v>
      </c>
      <c r="M19" s="63">
        <f ca="1">VLOOKUP($A19,INDIRECT($P$2),COLUMN()-1,FALSE)*VLOOKUP($A19,Usinas!$C:$D,2,FALSE)</f>
        <v>11.045</v>
      </c>
      <c r="N19" s="63">
        <f ca="1">VLOOKUP($A19,INDIRECT($P$2),COLUMN()-1,FALSE)*VLOOKUP($A19,Usinas!$C:$D,2,FALSE)</f>
        <v>14.137600000000001</v>
      </c>
      <c r="O19" s="63">
        <f ca="1">VLOOKUP($A19,INDIRECT($P$2),COLUMN()-1,FALSE)*VLOOKUP($A19,Usinas!$C:$D,2,FALSE)</f>
        <v>24.7408</v>
      </c>
      <c r="P19" s="63">
        <f ca="1">VLOOKUP($A19,INDIRECT($P$2),COLUMN()-1,FALSE)*VLOOKUP($A19,Usinas!$C:$D,2,FALSE)</f>
        <v>0</v>
      </c>
      <c r="Q19" s="63">
        <f ca="1">VLOOKUP($A19,INDIRECT($P$2),COLUMN()-1,FALSE)*VLOOKUP($A19,Usinas!$C:$D,2,FALSE)</f>
        <v>0</v>
      </c>
      <c r="R19" s="63">
        <f ca="1">VLOOKUP($A19,INDIRECT($P$2),COLUMN()-1,FALSE)*VLOOKUP($A19,Usinas!$C:$D,2,FALSE)</f>
        <v>0</v>
      </c>
      <c r="S19" s="63">
        <f ca="1">VLOOKUP($A19,INDIRECT($P$2),COLUMN()-1,FALSE)*VLOOKUP($A19,Usinas!$C:$D,2,FALSE)</f>
        <v>0</v>
      </c>
      <c r="T19" s="63">
        <f ca="1">VLOOKUP($A19,INDIRECT($P$2),COLUMN()-1,FALSE)*VLOOKUP($A19,Usinas!$C:$D,2,FALSE)</f>
        <v>0</v>
      </c>
      <c r="U19" s="63">
        <f ca="1">VLOOKUP($A19,INDIRECT($P$2),COLUMN()-1,FALSE)*VLOOKUP($A19,Usinas!$C:$D,2,FALSE)</f>
        <v>0</v>
      </c>
      <c r="V19" s="63">
        <f ca="1">VLOOKUP($A19,INDIRECT($P$2),COLUMN()-1,FALSE)*VLOOKUP($A19,Usinas!$C:$D,2,FALSE)</f>
        <v>0</v>
      </c>
      <c r="W19" s="63">
        <f ca="1">VLOOKUP($A19,INDIRECT($P$2),COLUMN()-1,FALSE)*VLOOKUP($A19,Usinas!$C:$D,2,FALSE)</f>
        <v>0</v>
      </c>
      <c r="X19" s="63">
        <f ca="1">VLOOKUP($A19,INDIRECT($P$2),COLUMN()-1,FALSE)*VLOOKUP($A19,Usinas!$C:$D,2,FALSE)</f>
        <v>0</v>
      </c>
      <c r="Y19" s="63">
        <f ca="1">VLOOKUP($A19,INDIRECT($P$2),COLUMN()-1,FALSE)*VLOOKUP($A19,Usinas!$C:$D,2,FALSE)</f>
        <v>0</v>
      </c>
      <c r="Z19" s="63">
        <f ca="1">VLOOKUP($A19,INDIRECT($P$2),COLUMN()-1,FALSE)*VLOOKUP($A19,Usinas!$C:$D,2,FALSE)</f>
        <v>0</v>
      </c>
      <c r="AA19" s="63">
        <f ca="1">VLOOKUP($A19,INDIRECT($P$2),COLUMN()-1,FALSE)*VLOOKUP($A19,Usinas!$C:$D,2,FALSE)</f>
        <v>0</v>
      </c>
      <c r="AB19" s="63">
        <f ca="1">VLOOKUP($A19,INDIRECT($P$2),COLUMN()-1,FALSE)*VLOOKUP($A19,Usinas!$C:$D,2,FALSE)</f>
        <v>0</v>
      </c>
      <c r="AC19" s="63">
        <f ca="1">VLOOKUP($A19,INDIRECT($P$2),COLUMN()-1,FALSE)*VLOOKUP($A19,Usinas!$C:$D,2,FALSE)</f>
        <v>0</v>
      </c>
    </row>
    <row r="20" spans="1:29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1656.4867999999999</v>
      </c>
      <c r="E20" s="63">
        <f ca="1">VLOOKUP($A20,INDIRECT($P$2),COLUMN()-1,FALSE)*VLOOKUP($A20,Usinas!$C:$D,2,FALSE)</f>
        <v>1694.8409999999999</v>
      </c>
      <c r="F20" s="63">
        <f ca="1">VLOOKUP($A20,INDIRECT($P$2),COLUMN()-1,FALSE)*VLOOKUP($A20,Usinas!$C:$D,2,FALSE)</f>
        <v>1524.3202999999999</v>
      </c>
      <c r="G20" s="63">
        <f ca="1">VLOOKUP($A20,INDIRECT($P$2),COLUMN()-1,FALSE)*VLOOKUP($A20,Usinas!$C:$D,2,FALSE)</f>
        <v>1093.6130000000001</v>
      </c>
      <c r="H20" s="63">
        <f ca="1">VLOOKUP($A20,INDIRECT($P$2),COLUMN()-1,FALSE)*VLOOKUP($A20,Usinas!$C:$D,2,FALSE)</f>
        <v>784.70619999999997</v>
      </c>
      <c r="I20" s="63">
        <f ca="1">VLOOKUP($A20,INDIRECT($P$2),COLUMN()-1,FALSE)*VLOOKUP($A20,Usinas!$C:$D,2,FALSE)</f>
        <v>659.27760000000001</v>
      </c>
      <c r="J20" s="63">
        <f ca="1">VLOOKUP($A20,INDIRECT($P$2),COLUMN()-1,FALSE)*VLOOKUP($A20,Usinas!$C:$D,2,FALSE)</f>
        <v>535.40390000000002</v>
      </c>
      <c r="K20" s="63">
        <f ca="1">VLOOKUP($A20,INDIRECT($P$2),COLUMN()-1,FALSE)*VLOOKUP($A20,Usinas!$C:$D,2,FALSE)</f>
        <v>444.18309999999997</v>
      </c>
      <c r="L20" s="63">
        <f ca="1">VLOOKUP($A20,INDIRECT($P$2),COLUMN()-1,FALSE)*VLOOKUP($A20,Usinas!$C:$D,2,FALSE)</f>
        <v>437.96350000000001</v>
      </c>
      <c r="M20" s="63">
        <f ca="1">VLOOKUP($A20,INDIRECT($P$2),COLUMN()-1,FALSE)*VLOOKUP($A20,Usinas!$C:$D,2,FALSE)</f>
        <v>505.34249999999997</v>
      </c>
      <c r="N20" s="63">
        <f ca="1">VLOOKUP($A20,INDIRECT($P$2),COLUMN()-1,FALSE)*VLOOKUP($A20,Usinas!$C:$D,2,FALSE)</f>
        <v>683.6377</v>
      </c>
      <c r="O20" s="63">
        <f ca="1">VLOOKUP($A20,INDIRECT($P$2),COLUMN()-1,FALSE)*VLOOKUP($A20,Usinas!$C:$D,2,FALSE)</f>
        <v>1126.7842000000001</v>
      </c>
      <c r="P20" s="63">
        <f ca="1">VLOOKUP($A20,INDIRECT($P$2),COLUMN()-1,FALSE)*VLOOKUP($A20,Usinas!$C:$D,2,FALSE)</f>
        <v>0</v>
      </c>
      <c r="Q20" s="63">
        <f ca="1">VLOOKUP($A20,INDIRECT($P$2),COLUMN()-1,FALSE)*VLOOKUP($A20,Usinas!$C:$D,2,FALSE)</f>
        <v>0</v>
      </c>
      <c r="R20" s="63">
        <f ca="1">VLOOKUP($A20,INDIRECT($P$2),COLUMN()-1,FALSE)*VLOOKUP($A20,Usinas!$C:$D,2,FALSE)</f>
        <v>0</v>
      </c>
      <c r="S20" s="63">
        <f ca="1">VLOOKUP($A20,INDIRECT($P$2),COLUMN()-1,FALSE)*VLOOKUP($A20,Usinas!$C:$D,2,FALSE)</f>
        <v>0</v>
      </c>
      <c r="T20" s="63">
        <f ca="1">VLOOKUP($A20,INDIRECT($P$2),COLUMN()-1,FALSE)*VLOOKUP($A20,Usinas!$C:$D,2,FALSE)</f>
        <v>0</v>
      </c>
      <c r="U20" s="63">
        <f ca="1">VLOOKUP($A20,INDIRECT($P$2),COLUMN()-1,FALSE)*VLOOKUP($A20,Usinas!$C:$D,2,FALSE)</f>
        <v>0</v>
      </c>
      <c r="V20" s="63">
        <f ca="1">VLOOKUP($A20,INDIRECT($P$2),COLUMN()-1,FALSE)*VLOOKUP($A20,Usinas!$C:$D,2,FALSE)</f>
        <v>0</v>
      </c>
      <c r="W20" s="63">
        <f ca="1">VLOOKUP($A20,INDIRECT($P$2),COLUMN()-1,FALSE)*VLOOKUP($A20,Usinas!$C:$D,2,FALSE)</f>
        <v>0</v>
      </c>
      <c r="X20" s="63">
        <f ca="1">VLOOKUP($A20,INDIRECT($P$2),COLUMN()-1,FALSE)*VLOOKUP($A20,Usinas!$C:$D,2,FALSE)</f>
        <v>0</v>
      </c>
      <c r="Y20" s="63">
        <f ca="1">VLOOKUP($A20,INDIRECT($P$2),COLUMN()-1,FALSE)*VLOOKUP($A20,Usinas!$C:$D,2,FALSE)</f>
        <v>0</v>
      </c>
      <c r="Z20" s="63">
        <f ca="1">VLOOKUP($A20,INDIRECT($P$2),COLUMN()-1,FALSE)*VLOOKUP($A20,Usinas!$C:$D,2,FALSE)</f>
        <v>0</v>
      </c>
      <c r="AA20" s="63">
        <f ca="1">VLOOKUP($A20,INDIRECT($P$2),COLUMN()-1,FALSE)*VLOOKUP($A20,Usinas!$C:$D,2,FALSE)</f>
        <v>0</v>
      </c>
      <c r="AB20" s="63">
        <f ca="1">VLOOKUP($A20,INDIRECT($P$2),COLUMN()-1,FALSE)*VLOOKUP($A20,Usinas!$C:$D,2,FALSE)</f>
        <v>0</v>
      </c>
      <c r="AC20" s="63">
        <f ca="1">VLOOKUP($A20,INDIRECT($P$2),COLUMN()-1,FALSE)*VLOOKUP($A20,Usinas!$C:$D,2,FALSE)</f>
        <v>0</v>
      </c>
    </row>
    <row r="21" spans="1:29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1651.125</v>
      </c>
      <c r="E21" s="63">
        <f ca="1">VLOOKUP($A21,INDIRECT($P$2),COLUMN()-1,FALSE)*VLOOKUP($A21,Usinas!$C:$D,2,FALSE)</f>
        <v>1713.5625</v>
      </c>
      <c r="F21" s="63">
        <f ca="1">VLOOKUP($A21,INDIRECT($P$2),COLUMN()-1,FALSE)*VLOOKUP($A21,Usinas!$C:$D,2,FALSE)</f>
        <v>1550.7625</v>
      </c>
      <c r="G21" s="63">
        <f ca="1">VLOOKUP($A21,INDIRECT($P$2),COLUMN()-1,FALSE)*VLOOKUP($A21,Usinas!$C:$D,2,FALSE)</f>
        <v>1121.5625</v>
      </c>
      <c r="H21" s="63">
        <f ca="1">VLOOKUP($A21,INDIRECT($P$2),COLUMN()-1,FALSE)*VLOOKUP($A21,Usinas!$C:$D,2,FALSE)</f>
        <v>801.51250000000005</v>
      </c>
      <c r="I21" s="63">
        <f ca="1">VLOOKUP($A21,INDIRECT($P$2),COLUMN()-1,FALSE)*VLOOKUP($A21,Usinas!$C:$D,2,FALSE)</f>
        <v>676.17500000000007</v>
      </c>
      <c r="J21" s="63">
        <f ca="1">VLOOKUP($A21,INDIRECT($P$2),COLUMN()-1,FALSE)*VLOOKUP($A21,Usinas!$C:$D,2,FALSE)</f>
        <v>550.375</v>
      </c>
      <c r="K21" s="63">
        <f ca="1">VLOOKUP($A21,INDIRECT($P$2),COLUMN()-1,FALSE)*VLOOKUP($A21,Usinas!$C:$D,2,FALSE)</f>
        <v>459.72500000000002</v>
      </c>
      <c r="L21" s="63">
        <f ca="1">VLOOKUP($A21,INDIRECT($P$2),COLUMN()-1,FALSE)*VLOOKUP($A21,Usinas!$C:$D,2,FALSE)</f>
        <v>449.55</v>
      </c>
      <c r="M21" s="63">
        <f ca="1">VLOOKUP($A21,INDIRECT($P$2),COLUMN()-1,FALSE)*VLOOKUP($A21,Usinas!$C:$D,2,FALSE)</f>
        <v>518.92500000000007</v>
      </c>
      <c r="N21" s="63">
        <f ca="1">VLOOKUP($A21,INDIRECT($P$2),COLUMN()-1,FALSE)*VLOOKUP($A21,Usinas!$C:$D,2,FALSE)</f>
        <v>687.27499999999998</v>
      </c>
      <c r="O21" s="63">
        <f ca="1">VLOOKUP($A21,INDIRECT($P$2),COLUMN()-1,FALSE)*VLOOKUP($A21,Usinas!$C:$D,2,FALSE)</f>
        <v>1113.7</v>
      </c>
      <c r="P21" s="63">
        <f ca="1">VLOOKUP($A21,INDIRECT($P$2),COLUMN()-1,FALSE)*VLOOKUP($A21,Usinas!$C:$D,2,FALSE)</f>
        <v>0</v>
      </c>
      <c r="Q21" s="63">
        <f ca="1">VLOOKUP($A21,INDIRECT($P$2),COLUMN()-1,FALSE)*VLOOKUP($A21,Usinas!$C:$D,2,FALSE)</f>
        <v>0</v>
      </c>
      <c r="R21" s="63">
        <f ca="1">VLOOKUP($A21,INDIRECT($P$2),COLUMN()-1,FALSE)*VLOOKUP($A21,Usinas!$C:$D,2,FALSE)</f>
        <v>0</v>
      </c>
      <c r="S21" s="63">
        <f ca="1">VLOOKUP($A21,INDIRECT($P$2),COLUMN()-1,FALSE)*VLOOKUP($A21,Usinas!$C:$D,2,FALSE)</f>
        <v>0</v>
      </c>
      <c r="T21" s="63">
        <f ca="1">VLOOKUP($A21,INDIRECT($P$2),COLUMN()-1,FALSE)*VLOOKUP($A21,Usinas!$C:$D,2,FALSE)</f>
        <v>0</v>
      </c>
      <c r="U21" s="63">
        <f ca="1">VLOOKUP($A21,INDIRECT($P$2),COLUMN()-1,FALSE)*VLOOKUP($A21,Usinas!$C:$D,2,FALSE)</f>
        <v>0</v>
      </c>
      <c r="V21" s="63">
        <f ca="1">VLOOKUP($A21,INDIRECT($P$2),COLUMN()-1,FALSE)*VLOOKUP($A21,Usinas!$C:$D,2,FALSE)</f>
        <v>0</v>
      </c>
      <c r="W21" s="63">
        <f ca="1">VLOOKUP($A21,INDIRECT($P$2),COLUMN()-1,FALSE)*VLOOKUP($A21,Usinas!$C:$D,2,FALSE)</f>
        <v>0</v>
      </c>
      <c r="X21" s="63">
        <f ca="1">VLOOKUP($A21,INDIRECT($P$2),COLUMN()-1,FALSE)*VLOOKUP($A21,Usinas!$C:$D,2,FALSE)</f>
        <v>0</v>
      </c>
      <c r="Y21" s="63">
        <f ca="1">VLOOKUP($A21,INDIRECT($P$2),COLUMN()-1,FALSE)*VLOOKUP($A21,Usinas!$C:$D,2,FALSE)</f>
        <v>0</v>
      </c>
      <c r="Z21" s="63">
        <f ca="1">VLOOKUP($A21,INDIRECT($P$2),COLUMN()-1,FALSE)*VLOOKUP($A21,Usinas!$C:$D,2,FALSE)</f>
        <v>0</v>
      </c>
      <c r="AA21" s="63">
        <f ca="1">VLOOKUP($A21,INDIRECT($P$2),COLUMN()-1,FALSE)*VLOOKUP($A21,Usinas!$C:$D,2,FALSE)</f>
        <v>0</v>
      </c>
      <c r="AB21" s="63">
        <f ca="1">VLOOKUP($A21,INDIRECT($P$2),COLUMN()-1,FALSE)*VLOOKUP($A21,Usinas!$C:$D,2,FALSE)</f>
        <v>0</v>
      </c>
      <c r="AC21" s="63">
        <f ca="1">VLOOKUP($A21,INDIRECT($P$2),COLUMN()-1,FALSE)*VLOOKUP($A21,Usinas!$C:$D,2,FALSE)</f>
        <v>0</v>
      </c>
    </row>
    <row r="22" spans="1:29" hidden="1" outlineLevel="1" collapsed="1" x14ac:dyDescent="0.25">
      <c r="A22" s="14"/>
      <c r="B22" s="15" t="s">
        <v>56</v>
      </c>
      <c r="D22" s="69">
        <f t="shared" ref="D22:I22" ca="1" si="0">SUM(D7:D21)</f>
        <v>9042.7174000000014</v>
      </c>
      <c r="E22" s="46">
        <f t="shared" ca="1" si="0"/>
        <v>8847.7004000000015</v>
      </c>
      <c r="F22" s="46">
        <f t="shared" ca="1" si="0"/>
        <v>7916.9201999999996</v>
      </c>
      <c r="G22" s="46">
        <f t="shared" ca="1" si="0"/>
        <v>5537.5129999999999</v>
      </c>
      <c r="H22" s="46">
        <f t="shared" ca="1" si="0"/>
        <v>3999.1154000000006</v>
      </c>
      <c r="I22" s="70">
        <f t="shared" ca="1" si="0"/>
        <v>3345.1421000000005</v>
      </c>
      <c r="J22" s="69">
        <f t="shared" ref="J22:O22" ca="1" si="1">SUM(J7:J21)</f>
        <v>2723.6587</v>
      </c>
      <c r="K22" s="46">
        <f t="shared" ca="1" si="1"/>
        <v>2253.5014000000001</v>
      </c>
      <c r="L22" s="46">
        <f t="shared" ca="1" si="1"/>
        <v>2272.5019000000002</v>
      </c>
      <c r="M22" s="46">
        <f t="shared" ca="1" si="1"/>
        <v>2673.3893000000003</v>
      </c>
      <c r="N22" s="46">
        <f t="shared" ca="1" si="1"/>
        <v>3709.2165999999993</v>
      </c>
      <c r="O22" s="70">
        <f t="shared" ca="1" si="1"/>
        <v>6235.1750999999995</v>
      </c>
      <c r="P22" s="70">
        <f t="shared" ref="P22:AC22" ca="1" si="2">SUM(P7:P21)</f>
        <v>0</v>
      </c>
      <c r="Q22" s="70">
        <f t="shared" ca="1" si="2"/>
        <v>0</v>
      </c>
      <c r="R22" s="70">
        <f t="shared" ca="1" si="2"/>
        <v>0</v>
      </c>
      <c r="S22" s="70">
        <f t="shared" ca="1" si="2"/>
        <v>0</v>
      </c>
      <c r="T22" s="70">
        <f t="shared" ca="1" si="2"/>
        <v>0</v>
      </c>
      <c r="U22" s="70">
        <f t="shared" ca="1" si="2"/>
        <v>0</v>
      </c>
      <c r="V22" s="70">
        <f t="shared" ca="1" si="2"/>
        <v>0</v>
      </c>
      <c r="W22" s="70">
        <f t="shared" ca="1" si="2"/>
        <v>0</v>
      </c>
      <c r="X22" s="70">
        <f t="shared" ca="1" si="2"/>
        <v>0</v>
      </c>
      <c r="Y22" s="70">
        <f t="shared" ca="1" si="2"/>
        <v>0</v>
      </c>
      <c r="Z22" s="70">
        <f t="shared" ca="1" si="2"/>
        <v>0</v>
      </c>
      <c r="AA22" s="70">
        <f t="shared" ca="1" si="2"/>
        <v>0</v>
      </c>
      <c r="AB22" s="70">
        <f t="shared" ca="1" si="2"/>
        <v>0</v>
      </c>
      <c r="AC22" s="70">
        <f t="shared" ca="1" si="2"/>
        <v>0</v>
      </c>
    </row>
    <row r="23" spans="1:29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</row>
    <row r="24" spans="1:29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</row>
    <row r="25" spans="1:29" hidden="1" outlineLevel="1" x14ac:dyDescent="0.25">
      <c r="A25" s="61"/>
      <c r="B25" s="62"/>
      <c r="D25" s="503" t="s">
        <v>57</v>
      </c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4"/>
      <c r="AB25" s="504"/>
      <c r="AC25" s="504"/>
    </row>
    <row r="26" spans="1:29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65.338400000000007</v>
      </c>
      <c r="E26" s="63">
        <f ca="1">VLOOKUP($A26,INDIRECT($P$2),COLUMN()-1,FALSE)*VLOOKUP($A26,Usinas!$C:$D,2,FALSE)</f>
        <v>67.113900000000001</v>
      </c>
      <c r="F26" s="63">
        <f ca="1">VLOOKUP($A26,INDIRECT($P$2),COLUMN()-1,FALSE)*VLOOKUP($A26,Usinas!$C:$D,2,FALSE)</f>
        <v>68.534300000000002</v>
      </c>
      <c r="G26" s="63">
        <f ca="1">VLOOKUP($A26,INDIRECT($P$2),COLUMN()-1,FALSE)*VLOOKUP($A26,Usinas!$C:$D,2,FALSE)</f>
        <v>51.489500000000007</v>
      </c>
      <c r="H26" s="63">
        <f ca="1">VLOOKUP($A26,INDIRECT($P$2),COLUMN()-1,FALSE)*VLOOKUP($A26,Usinas!$C:$D,2,FALSE)</f>
        <v>33.024300000000004</v>
      </c>
      <c r="I26" s="63">
        <f ca="1">VLOOKUP($A26,INDIRECT($P$2),COLUMN()-1,FALSE)*VLOOKUP($A26,Usinas!$C:$D,2,FALSE)</f>
        <v>24.857000000000003</v>
      </c>
      <c r="J26" s="63">
        <f ca="1">VLOOKUP($A26,INDIRECT($P$2),COLUMN()-1,FALSE)*VLOOKUP($A26,Usinas!$C:$D,2,FALSE)</f>
        <v>19.5305</v>
      </c>
      <c r="K26" s="63">
        <f ca="1">VLOOKUP($A26,INDIRECT($P$2),COLUMN()-1,FALSE)*VLOOKUP($A26,Usinas!$C:$D,2,FALSE)</f>
        <v>15.269300000000001</v>
      </c>
      <c r="L26" s="63">
        <f ca="1">VLOOKUP($A26,INDIRECT($P$2),COLUMN()-1,FALSE)*VLOOKUP($A26,Usinas!$C:$D,2,FALSE)</f>
        <v>13.138700000000002</v>
      </c>
      <c r="M26" s="63">
        <f ca="1">VLOOKUP($A26,INDIRECT($P$2),COLUMN()-1,FALSE)*VLOOKUP($A26,Usinas!$C:$D,2,FALSE)</f>
        <v>15.269300000000001</v>
      </c>
      <c r="N26" s="63">
        <f ca="1">VLOOKUP($A26,INDIRECT($P$2),COLUMN()-1,FALSE)*VLOOKUP($A26,Usinas!$C:$D,2,FALSE)</f>
        <v>26.9876</v>
      </c>
      <c r="O26" s="63">
        <f ca="1">VLOOKUP($A26,INDIRECT($P$2),COLUMN()-1,FALSE)*VLOOKUP($A26,Usinas!$C:$D,2,FALSE)</f>
        <v>50.069100000000006</v>
      </c>
      <c r="P26" s="63">
        <f ca="1">VLOOKUP($A26,INDIRECT($P$2),COLUMN()-1,FALSE)*VLOOKUP($A26,Usinas!$C:$D,2,FALSE)</f>
        <v>0</v>
      </c>
      <c r="Q26" s="63">
        <f ca="1">VLOOKUP($A26,INDIRECT($P$2),COLUMN()-1,FALSE)*VLOOKUP($A26,Usinas!$C:$D,2,FALSE)</f>
        <v>0</v>
      </c>
      <c r="R26" s="63">
        <f ca="1">VLOOKUP($A26,INDIRECT($P$2),COLUMN()-1,FALSE)*VLOOKUP($A26,Usinas!$C:$D,2,FALSE)</f>
        <v>0</v>
      </c>
      <c r="S26" s="63">
        <f ca="1">VLOOKUP($A26,INDIRECT($P$2),COLUMN()-1,FALSE)*VLOOKUP($A26,Usinas!$C:$D,2,FALSE)</f>
        <v>0</v>
      </c>
      <c r="T26" s="63">
        <f ca="1">VLOOKUP($A26,INDIRECT($P$2),COLUMN()-1,FALSE)*VLOOKUP($A26,Usinas!$C:$D,2,FALSE)</f>
        <v>0</v>
      </c>
      <c r="U26" s="63">
        <f ca="1">VLOOKUP($A26,INDIRECT($P$2),COLUMN()-1,FALSE)*VLOOKUP($A26,Usinas!$C:$D,2,FALSE)</f>
        <v>0</v>
      </c>
      <c r="V26" s="63">
        <f ca="1">VLOOKUP($A26,INDIRECT($P$2),COLUMN()-1,FALSE)*VLOOKUP($A26,Usinas!$C:$D,2,FALSE)</f>
        <v>0</v>
      </c>
      <c r="W26" s="63">
        <f ca="1">VLOOKUP($A26,INDIRECT($P$2),COLUMN()-1,FALSE)*VLOOKUP($A26,Usinas!$C:$D,2,FALSE)</f>
        <v>0</v>
      </c>
      <c r="X26" s="63">
        <f ca="1">VLOOKUP($A26,INDIRECT($P$2),COLUMN()-1,FALSE)*VLOOKUP($A26,Usinas!$C:$D,2,FALSE)</f>
        <v>0</v>
      </c>
      <c r="Y26" s="63">
        <f ca="1">VLOOKUP($A26,INDIRECT($P$2),COLUMN()-1,FALSE)*VLOOKUP($A26,Usinas!$C:$D,2,FALSE)</f>
        <v>0</v>
      </c>
      <c r="Z26" s="63">
        <f ca="1">VLOOKUP($A26,INDIRECT($P$2),COLUMN()-1,FALSE)*VLOOKUP($A26,Usinas!$C:$D,2,FALSE)</f>
        <v>0</v>
      </c>
      <c r="AA26" s="63">
        <f ca="1">VLOOKUP($A26,INDIRECT($P$2),COLUMN()-1,FALSE)*VLOOKUP($A26,Usinas!$C:$D,2,FALSE)</f>
        <v>0</v>
      </c>
      <c r="AB26" s="63">
        <f ca="1">VLOOKUP($A26,INDIRECT($P$2),COLUMN()-1,FALSE)*VLOOKUP($A26,Usinas!$C:$D,2,FALSE)</f>
        <v>0</v>
      </c>
      <c r="AC26" s="63">
        <f ca="1">VLOOKUP($A26,INDIRECT($P$2),COLUMN()-1,FALSE)*VLOOKUP($A26,Usinas!$C:$D,2,FALSE)</f>
        <v>0</v>
      </c>
    </row>
    <row r="27" spans="1:29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199.2123</v>
      </c>
      <c r="E27" s="63">
        <f ca="1">VLOOKUP($A27,INDIRECT($P$2),COLUMN()-1,FALSE)*VLOOKUP($A27,Usinas!$C:$D,2,FALSE)</f>
        <v>201.15900000000002</v>
      </c>
      <c r="F27" s="63">
        <f ca="1">VLOOKUP($A27,INDIRECT($P$2),COLUMN()-1,FALSE)*VLOOKUP($A27,Usinas!$C:$D,2,FALSE)</f>
        <v>202.45680000000002</v>
      </c>
      <c r="G27" s="63">
        <f ca="1">VLOOKUP($A27,INDIRECT($P$2),COLUMN()-1,FALSE)*VLOOKUP($A27,Usinas!$C:$D,2,FALSE)</f>
        <v>151.8426</v>
      </c>
      <c r="H27" s="63">
        <f ca="1">VLOOKUP($A27,INDIRECT($P$2),COLUMN()-1,FALSE)*VLOOKUP($A27,Usinas!$C:$D,2,FALSE)</f>
        <v>96.037199999999999</v>
      </c>
      <c r="I27" s="63">
        <f ca="1">VLOOKUP($A27,INDIRECT($P$2),COLUMN()-1,FALSE)*VLOOKUP($A27,Usinas!$C:$D,2,FALSE)</f>
        <v>72.027900000000002</v>
      </c>
      <c r="J27" s="63">
        <f ca="1">VLOOKUP($A27,INDIRECT($P$2),COLUMN()-1,FALSE)*VLOOKUP($A27,Usinas!$C:$D,2,FALSE)</f>
        <v>56.454300000000003</v>
      </c>
      <c r="K27" s="63">
        <f ca="1">VLOOKUP($A27,INDIRECT($P$2),COLUMN()-1,FALSE)*VLOOKUP($A27,Usinas!$C:$D,2,FALSE)</f>
        <v>44.774100000000004</v>
      </c>
      <c r="L27" s="63">
        <f ca="1">VLOOKUP($A27,INDIRECT($P$2),COLUMN()-1,FALSE)*VLOOKUP($A27,Usinas!$C:$D,2,FALSE)</f>
        <v>37.636200000000002</v>
      </c>
      <c r="M27" s="63">
        <f ca="1">VLOOKUP($A27,INDIRECT($P$2),COLUMN()-1,FALSE)*VLOOKUP($A27,Usinas!$C:$D,2,FALSE)</f>
        <v>44.774100000000004</v>
      </c>
      <c r="N27" s="63">
        <f ca="1">VLOOKUP($A27,INDIRECT($P$2),COLUMN()-1,FALSE)*VLOOKUP($A27,Usinas!$C:$D,2,FALSE)</f>
        <v>79.814700000000002</v>
      </c>
      <c r="O27" s="63">
        <f ca="1">VLOOKUP($A27,INDIRECT($P$2),COLUMN()-1,FALSE)*VLOOKUP($A27,Usinas!$C:$D,2,FALSE)</f>
        <v>151.19370000000001</v>
      </c>
      <c r="P27" s="63">
        <f ca="1">VLOOKUP($A27,INDIRECT($P$2),COLUMN()-1,FALSE)*VLOOKUP($A27,Usinas!$C:$D,2,FALSE)</f>
        <v>0</v>
      </c>
      <c r="Q27" s="63">
        <f ca="1">VLOOKUP($A27,INDIRECT($P$2),COLUMN()-1,FALSE)*VLOOKUP($A27,Usinas!$C:$D,2,FALSE)</f>
        <v>0</v>
      </c>
      <c r="R27" s="63">
        <f ca="1">VLOOKUP($A27,INDIRECT($P$2),COLUMN()-1,FALSE)*VLOOKUP($A27,Usinas!$C:$D,2,FALSE)</f>
        <v>0</v>
      </c>
      <c r="S27" s="63">
        <f ca="1">VLOOKUP($A27,INDIRECT($P$2),COLUMN()-1,FALSE)*VLOOKUP($A27,Usinas!$C:$D,2,FALSE)</f>
        <v>0</v>
      </c>
      <c r="T27" s="63">
        <f ca="1">VLOOKUP($A27,INDIRECT($P$2),COLUMN()-1,FALSE)*VLOOKUP($A27,Usinas!$C:$D,2,FALSE)</f>
        <v>0</v>
      </c>
      <c r="U27" s="63">
        <f ca="1">VLOOKUP($A27,INDIRECT($P$2),COLUMN()-1,FALSE)*VLOOKUP($A27,Usinas!$C:$D,2,FALSE)</f>
        <v>0</v>
      </c>
      <c r="V27" s="63">
        <f ca="1">VLOOKUP($A27,INDIRECT($P$2),COLUMN()-1,FALSE)*VLOOKUP($A27,Usinas!$C:$D,2,FALSE)</f>
        <v>0</v>
      </c>
      <c r="W27" s="63">
        <f ca="1">VLOOKUP($A27,INDIRECT($P$2),COLUMN()-1,FALSE)*VLOOKUP($A27,Usinas!$C:$D,2,FALSE)</f>
        <v>0</v>
      </c>
      <c r="X27" s="63">
        <f ca="1">VLOOKUP($A27,INDIRECT($P$2),COLUMN()-1,FALSE)*VLOOKUP($A27,Usinas!$C:$D,2,FALSE)</f>
        <v>0</v>
      </c>
      <c r="Y27" s="63">
        <f ca="1">VLOOKUP($A27,INDIRECT($P$2),COLUMN()-1,FALSE)*VLOOKUP($A27,Usinas!$C:$D,2,FALSE)</f>
        <v>0</v>
      </c>
      <c r="Z27" s="63">
        <f ca="1">VLOOKUP($A27,INDIRECT($P$2),COLUMN()-1,FALSE)*VLOOKUP($A27,Usinas!$C:$D,2,FALSE)</f>
        <v>0</v>
      </c>
      <c r="AA27" s="63">
        <f ca="1">VLOOKUP($A27,INDIRECT($P$2),COLUMN()-1,FALSE)*VLOOKUP($A27,Usinas!$C:$D,2,FALSE)</f>
        <v>0</v>
      </c>
      <c r="AB27" s="63">
        <f ca="1">VLOOKUP($A27,INDIRECT($P$2),COLUMN()-1,FALSE)*VLOOKUP($A27,Usinas!$C:$D,2,FALSE)</f>
        <v>0</v>
      </c>
      <c r="AC27" s="63">
        <f ca="1">VLOOKUP($A27,INDIRECT($P$2),COLUMN()-1,FALSE)*VLOOKUP($A27,Usinas!$C:$D,2,FALSE)</f>
        <v>0</v>
      </c>
    </row>
    <row r="28" spans="1:29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999.52659999999992</v>
      </c>
      <c r="E28" s="63">
        <f ca="1">VLOOKUP($A28,INDIRECT($P$2),COLUMN()-1,FALSE)*VLOOKUP($A28,Usinas!$C:$D,2,FALSE)</f>
        <v>1005.3175999999999</v>
      </c>
      <c r="F28" s="63">
        <f ca="1">VLOOKUP($A28,INDIRECT($P$2),COLUMN()-1,FALSE)*VLOOKUP($A28,Usinas!$C:$D,2,FALSE)</f>
        <v>962.46419999999989</v>
      </c>
      <c r="G28" s="63">
        <f ca="1">VLOOKUP($A28,INDIRECT($P$2),COLUMN()-1,FALSE)*VLOOKUP($A28,Usinas!$C:$D,2,FALSE)</f>
        <v>696.07819999999992</v>
      </c>
      <c r="H28" s="63">
        <f ca="1">VLOOKUP($A28,INDIRECT($P$2),COLUMN()-1,FALSE)*VLOOKUP($A28,Usinas!$C:$D,2,FALSE)</f>
        <v>443.59059999999994</v>
      </c>
      <c r="I28" s="63">
        <f ca="1">VLOOKUP($A28,INDIRECT($P$2),COLUMN()-1,FALSE)*VLOOKUP($A28,Usinas!$C:$D,2,FALSE)</f>
        <v>340.51079999999996</v>
      </c>
      <c r="J28" s="63">
        <f ca="1">VLOOKUP($A28,INDIRECT($P$2),COLUMN()-1,FALSE)*VLOOKUP($A28,Usinas!$C:$D,2,FALSE)</f>
        <v>272.17699999999996</v>
      </c>
      <c r="K28" s="63">
        <f ca="1">VLOOKUP($A28,INDIRECT($P$2),COLUMN()-1,FALSE)*VLOOKUP($A28,Usinas!$C:$D,2,FALSE)</f>
        <v>217.74159999999998</v>
      </c>
      <c r="L28" s="63">
        <f ca="1">VLOOKUP($A28,INDIRECT($P$2),COLUMN()-1,FALSE)*VLOOKUP($A28,Usinas!$C:$D,2,FALSE)</f>
        <v>192.26119999999997</v>
      </c>
      <c r="M28" s="63">
        <f ca="1">VLOOKUP($A28,INDIRECT($P$2),COLUMN()-1,FALSE)*VLOOKUP($A28,Usinas!$C:$D,2,FALSE)</f>
        <v>227.00719999999998</v>
      </c>
      <c r="N28" s="63">
        <f ca="1">VLOOKUP($A28,INDIRECT($P$2),COLUMN()-1,FALSE)*VLOOKUP($A28,Usinas!$C:$D,2,FALSE)</f>
        <v>396.10439999999994</v>
      </c>
      <c r="O28" s="63">
        <f ca="1">VLOOKUP($A28,INDIRECT($P$2),COLUMN()-1,FALSE)*VLOOKUP($A28,Usinas!$C:$D,2,FALSE)</f>
        <v>737.77339999999992</v>
      </c>
      <c r="P28" s="63">
        <f ca="1">VLOOKUP($A28,INDIRECT($P$2),COLUMN()-1,FALSE)*VLOOKUP($A28,Usinas!$C:$D,2,FALSE)</f>
        <v>0</v>
      </c>
      <c r="Q28" s="63">
        <f ca="1">VLOOKUP($A28,INDIRECT($P$2),COLUMN()-1,FALSE)*VLOOKUP($A28,Usinas!$C:$D,2,FALSE)</f>
        <v>0</v>
      </c>
      <c r="R28" s="63">
        <f ca="1">VLOOKUP($A28,INDIRECT($P$2),COLUMN()-1,FALSE)*VLOOKUP($A28,Usinas!$C:$D,2,FALSE)</f>
        <v>0</v>
      </c>
      <c r="S28" s="63">
        <f ca="1">VLOOKUP($A28,INDIRECT($P$2),COLUMN()-1,FALSE)*VLOOKUP($A28,Usinas!$C:$D,2,FALSE)</f>
        <v>0</v>
      </c>
      <c r="T28" s="63">
        <f ca="1">VLOOKUP($A28,INDIRECT($P$2),COLUMN()-1,FALSE)*VLOOKUP($A28,Usinas!$C:$D,2,FALSE)</f>
        <v>0</v>
      </c>
      <c r="U28" s="63">
        <f ca="1">VLOOKUP($A28,INDIRECT($P$2),COLUMN()-1,FALSE)*VLOOKUP($A28,Usinas!$C:$D,2,FALSE)</f>
        <v>0</v>
      </c>
      <c r="V28" s="63">
        <f ca="1">VLOOKUP($A28,INDIRECT($P$2),COLUMN()-1,FALSE)*VLOOKUP($A28,Usinas!$C:$D,2,FALSE)</f>
        <v>0</v>
      </c>
      <c r="W28" s="63">
        <f ca="1">VLOOKUP($A28,INDIRECT($P$2),COLUMN()-1,FALSE)*VLOOKUP($A28,Usinas!$C:$D,2,FALSE)</f>
        <v>0</v>
      </c>
      <c r="X28" s="63">
        <f ca="1">VLOOKUP($A28,INDIRECT($P$2),COLUMN()-1,FALSE)*VLOOKUP($A28,Usinas!$C:$D,2,FALSE)</f>
        <v>0</v>
      </c>
      <c r="Y28" s="63">
        <f ca="1">VLOOKUP($A28,INDIRECT($P$2),COLUMN()-1,FALSE)*VLOOKUP($A28,Usinas!$C:$D,2,FALSE)</f>
        <v>0</v>
      </c>
      <c r="Z28" s="63">
        <f ca="1">VLOOKUP($A28,INDIRECT($P$2),COLUMN()-1,FALSE)*VLOOKUP($A28,Usinas!$C:$D,2,FALSE)</f>
        <v>0</v>
      </c>
      <c r="AA28" s="63">
        <f ca="1">VLOOKUP($A28,INDIRECT($P$2),COLUMN()-1,FALSE)*VLOOKUP($A28,Usinas!$C:$D,2,FALSE)</f>
        <v>0</v>
      </c>
      <c r="AB28" s="63">
        <f ca="1">VLOOKUP($A28,INDIRECT($P$2),COLUMN()-1,FALSE)*VLOOKUP($A28,Usinas!$C:$D,2,FALSE)</f>
        <v>0</v>
      </c>
      <c r="AC28" s="63">
        <f ca="1">VLOOKUP($A28,INDIRECT($P$2),COLUMN()-1,FALSE)*VLOOKUP($A28,Usinas!$C:$D,2,FALSE)</f>
        <v>0</v>
      </c>
    </row>
    <row r="29" spans="1:29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492.15210000000002</v>
      </c>
      <c r="E29" s="63">
        <f ca="1">VLOOKUP($A29,INDIRECT($P$2),COLUMN()-1,FALSE)*VLOOKUP($A29,Usinas!$C:$D,2,FALSE)</f>
        <v>499.88729999999998</v>
      </c>
      <c r="F29" s="63">
        <f ca="1">VLOOKUP($A29,INDIRECT($P$2),COLUMN()-1,FALSE)*VLOOKUP($A29,Usinas!$C:$D,2,FALSE)</f>
        <v>467.9796</v>
      </c>
      <c r="G29" s="63">
        <f ca="1">VLOOKUP($A29,INDIRECT($P$2),COLUMN()-1,FALSE)*VLOOKUP($A29,Usinas!$C:$D,2,FALSE)</f>
        <v>349.05090000000001</v>
      </c>
      <c r="H29" s="63">
        <f ca="1">VLOOKUP($A29,INDIRECT($P$2),COLUMN()-1,FALSE)*VLOOKUP($A29,Usinas!$C:$D,2,FALSE)</f>
        <v>240.75809999999998</v>
      </c>
      <c r="I29" s="63">
        <f ca="1">VLOOKUP($A29,INDIRECT($P$2),COLUMN()-1,FALSE)*VLOOKUP($A29,Usinas!$C:$D,2,FALSE)</f>
        <v>187.57859999999999</v>
      </c>
      <c r="J29" s="63">
        <f ca="1">VLOOKUP($A29,INDIRECT($P$2),COLUMN()-1,FALSE)*VLOOKUP($A29,Usinas!$C:$D,2,FALSE)</f>
        <v>154.70400000000001</v>
      </c>
      <c r="K29" s="63">
        <f ca="1">VLOOKUP($A29,INDIRECT($P$2),COLUMN()-1,FALSE)*VLOOKUP($A29,Usinas!$C:$D,2,FALSE)</f>
        <v>125.697</v>
      </c>
      <c r="L29" s="63">
        <f ca="1">VLOOKUP($A29,INDIRECT($P$2),COLUMN()-1,FALSE)*VLOOKUP($A29,Usinas!$C:$D,2,FALSE)</f>
        <v>114.0942</v>
      </c>
      <c r="M29" s="63">
        <f ca="1">VLOOKUP($A29,INDIRECT($P$2),COLUMN()-1,FALSE)*VLOOKUP($A29,Usinas!$C:$D,2,FALSE)</f>
        <v>141.16739999999999</v>
      </c>
      <c r="N29" s="63">
        <f ca="1">VLOOKUP($A29,INDIRECT($P$2),COLUMN()-1,FALSE)*VLOOKUP($A29,Usinas!$C:$D,2,FALSE)</f>
        <v>211.75110000000001</v>
      </c>
      <c r="O29" s="63">
        <f ca="1">VLOOKUP($A29,INDIRECT($P$2),COLUMN()-1,FALSE)*VLOOKUP($A29,Usinas!$C:$D,2,FALSE)</f>
        <v>352.91849999999999</v>
      </c>
      <c r="P29" s="63">
        <f ca="1">VLOOKUP($A29,INDIRECT($P$2),COLUMN()-1,FALSE)*VLOOKUP($A29,Usinas!$C:$D,2,FALSE)</f>
        <v>0</v>
      </c>
      <c r="Q29" s="63">
        <f ca="1">VLOOKUP($A29,INDIRECT($P$2),COLUMN()-1,FALSE)*VLOOKUP($A29,Usinas!$C:$D,2,FALSE)</f>
        <v>0</v>
      </c>
      <c r="R29" s="63">
        <f ca="1">VLOOKUP($A29,INDIRECT($P$2),COLUMN()-1,FALSE)*VLOOKUP($A29,Usinas!$C:$D,2,FALSE)</f>
        <v>0</v>
      </c>
      <c r="S29" s="63">
        <f ca="1">VLOOKUP($A29,INDIRECT($P$2),COLUMN()-1,FALSE)*VLOOKUP($A29,Usinas!$C:$D,2,FALSE)</f>
        <v>0</v>
      </c>
      <c r="T29" s="63">
        <f ca="1">VLOOKUP($A29,INDIRECT($P$2),COLUMN()-1,FALSE)*VLOOKUP($A29,Usinas!$C:$D,2,FALSE)</f>
        <v>0</v>
      </c>
      <c r="U29" s="63">
        <f ca="1">VLOOKUP($A29,INDIRECT($P$2),COLUMN()-1,FALSE)*VLOOKUP($A29,Usinas!$C:$D,2,FALSE)</f>
        <v>0</v>
      </c>
      <c r="V29" s="63">
        <f ca="1">VLOOKUP($A29,INDIRECT($P$2),COLUMN()-1,FALSE)*VLOOKUP($A29,Usinas!$C:$D,2,FALSE)</f>
        <v>0</v>
      </c>
      <c r="W29" s="63">
        <f ca="1">VLOOKUP($A29,INDIRECT($P$2),COLUMN()-1,FALSE)*VLOOKUP($A29,Usinas!$C:$D,2,FALSE)</f>
        <v>0</v>
      </c>
      <c r="X29" s="63">
        <f ca="1">VLOOKUP($A29,INDIRECT($P$2),COLUMN()-1,FALSE)*VLOOKUP($A29,Usinas!$C:$D,2,FALSE)</f>
        <v>0</v>
      </c>
      <c r="Y29" s="63">
        <f ca="1">VLOOKUP($A29,INDIRECT($P$2),COLUMN()-1,FALSE)*VLOOKUP($A29,Usinas!$C:$D,2,FALSE)</f>
        <v>0</v>
      </c>
      <c r="Z29" s="63">
        <f ca="1">VLOOKUP($A29,INDIRECT($P$2),COLUMN()-1,FALSE)*VLOOKUP($A29,Usinas!$C:$D,2,FALSE)</f>
        <v>0</v>
      </c>
      <c r="AA29" s="63">
        <f ca="1">VLOOKUP($A29,INDIRECT($P$2),COLUMN()-1,FALSE)*VLOOKUP($A29,Usinas!$C:$D,2,FALSE)</f>
        <v>0</v>
      </c>
      <c r="AB29" s="63">
        <f ca="1">VLOOKUP($A29,INDIRECT($P$2),COLUMN()-1,FALSE)*VLOOKUP($A29,Usinas!$C:$D,2,FALSE)</f>
        <v>0</v>
      </c>
      <c r="AC29" s="63">
        <f ca="1">VLOOKUP($A29,INDIRECT($P$2),COLUMN()-1,FALSE)*VLOOKUP($A29,Usinas!$C:$D,2,FALSE)</f>
        <v>0</v>
      </c>
    </row>
    <row r="30" spans="1:29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360.54900000000004</v>
      </c>
      <c r="E30" s="63">
        <f ca="1">VLOOKUP($A30,INDIRECT($P$2),COLUMN()-1,FALSE)*VLOOKUP($A30,Usinas!$C:$D,2,FALSE)</f>
        <v>366.74400000000003</v>
      </c>
      <c r="F30" s="63">
        <f ca="1">VLOOKUP($A30,INDIRECT($P$2),COLUMN()-1,FALSE)*VLOOKUP($A30,Usinas!$C:$D,2,FALSE)</f>
        <v>345.06150000000002</v>
      </c>
      <c r="G30" s="63">
        <f ca="1">VLOOKUP($A30,INDIRECT($P$2),COLUMN()-1,FALSE)*VLOOKUP($A30,Usinas!$C:$D,2,FALSE)</f>
        <v>259.57050000000004</v>
      </c>
      <c r="H30" s="63">
        <f ca="1">VLOOKUP($A30,INDIRECT($P$2),COLUMN()-1,FALSE)*VLOOKUP($A30,Usinas!$C:$D,2,FALSE)</f>
        <v>178.41600000000003</v>
      </c>
      <c r="I30" s="63">
        <f ca="1">VLOOKUP($A30,INDIRECT($P$2),COLUMN()-1,FALSE)*VLOOKUP($A30,Usinas!$C:$D,2,FALSE)</f>
        <v>140.00700000000001</v>
      </c>
      <c r="J30" s="63">
        <f ca="1">VLOOKUP($A30,INDIRECT($P$2),COLUMN()-1,FALSE)*VLOOKUP($A30,Usinas!$C:$D,2,FALSE)</f>
        <v>115.227</v>
      </c>
      <c r="K30" s="63">
        <f ca="1">VLOOKUP($A30,INDIRECT($P$2),COLUMN()-1,FALSE)*VLOOKUP($A30,Usinas!$C:$D,2,FALSE)</f>
        <v>95.403000000000006</v>
      </c>
      <c r="L30" s="63">
        <f ca="1">VLOOKUP($A30,INDIRECT($P$2),COLUMN()-1,FALSE)*VLOOKUP($A30,Usinas!$C:$D,2,FALSE)</f>
        <v>87.349500000000006</v>
      </c>
      <c r="M30" s="63">
        <f ca="1">VLOOKUP($A30,INDIRECT($P$2),COLUMN()-1,FALSE)*VLOOKUP($A30,Usinas!$C:$D,2,FALSE)</f>
        <v>105.93450000000001</v>
      </c>
      <c r="N30" s="63">
        <f ca="1">VLOOKUP($A30,INDIRECT($P$2),COLUMN()-1,FALSE)*VLOOKUP($A30,Usinas!$C:$D,2,FALSE)</f>
        <v>157.35300000000001</v>
      </c>
      <c r="O30" s="63">
        <f ca="1">VLOOKUP($A30,INDIRECT($P$2),COLUMN()-1,FALSE)*VLOOKUP($A30,Usinas!$C:$D,2,FALSE)</f>
        <v>259.57050000000004</v>
      </c>
      <c r="P30" s="63">
        <f ca="1">VLOOKUP($A30,INDIRECT($P$2),COLUMN()-1,FALSE)*VLOOKUP($A30,Usinas!$C:$D,2,FALSE)</f>
        <v>0</v>
      </c>
      <c r="Q30" s="63">
        <f ca="1">VLOOKUP($A30,INDIRECT($P$2),COLUMN()-1,FALSE)*VLOOKUP($A30,Usinas!$C:$D,2,FALSE)</f>
        <v>0</v>
      </c>
      <c r="R30" s="63">
        <f ca="1">VLOOKUP($A30,INDIRECT($P$2),COLUMN()-1,FALSE)*VLOOKUP($A30,Usinas!$C:$D,2,FALSE)</f>
        <v>0</v>
      </c>
      <c r="S30" s="63">
        <f ca="1">VLOOKUP($A30,INDIRECT($P$2),COLUMN()-1,FALSE)*VLOOKUP($A30,Usinas!$C:$D,2,FALSE)</f>
        <v>0</v>
      </c>
      <c r="T30" s="63">
        <f ca="1">VLOOKUP($A30,INDIRECT($P$2),COLUMN()-1,FALSE)*VLOOKUP($A30,Usinas!$C:$D,2,FALSE)</f>
        <v>0</v>
      </c>
      <c r="U30" s="63">
        <f ca="1">VLOOKUP($A30,INDIRECT($P$2),COLUMN()-1,FALSE)*VLOOKUP($A30,Usinas!$C:$D,2,FALSE)</f>
        <v>0</v>
      </c>
      <c r="V30" s="63">
        <f ca="1">VLOOKUP($A30,INDIRECT($P$2),COLUMN()-1,FALSE)*VLOOKUP($A30,Usinas!$C:$D,2,FALSE)</f>
        <v>0</v>
      </c>
      <c r="W30" s="63">
        <f ca="1">VLOOKUP($A30,INDIRECT($P$2),COLUMN()-1,FALSE)*VLOOKUP($A30,Usinas!$C:$D,2,FALSE)</f>
        <v>0</v>
      </c>
      <c r="X30" s="63">
        <f ca="1">VLOOKUP($A30,INDIRECT($P$2),COLUMN()-1,FALSE)*VLOOKUP($A30,Usinas!$C:$D,2,FALSE)</f>
        <v>0</v>
      </c>
      <c r="Y30" s="63">
        <f ca="1">VLOOKUP($A30,INDIRECT($P$2),COLUMN()-1,FALSE)*VLOOKUP($A30,Usinas!$C:$D,2,FALSE)</f>
        <v>0</v>
      </c>
      <c r="Z30" s="63">
        <f ca="1">VLOOKUP($A30,INDIRECT($P$2),COLUMN()-1,FALSE)*VLOOKUP($A30,Usinas!$C:$D,2,FALSE)</f>
        <v>0</v>
      </c>
      <c r="AA30" s="63">
        <f ca="1">VLOOKUP($A30,INDIRECT($P$2),COLUMN()-1,FALSE)*VLOOKUP($A30,Usinas!$C:$D,2,FALSE)</f>
        <v>0</v>
      </c>
      <c r="AB30" s="63">
        <f ca="1">VLOOKUP($A30,INDIRECT($P$2),COLUMN()-1,FALSE)*VLOOKUP($A30,Usinas!$C:$D,2,FALSE)</f>
        <v>0</v>
      </c>
      <c r="AC30" s="63">
        <f ca="1">VLOOKUP($A30,INDIRECT($P$2),COLUMN()-1,FALSE)*VLOOKUP($A30,Usinas!$C:$D,2,FALSE)</f>
        <v>0</v>
      </c>
    </row>
    <row r="31" spans="1:29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302.74879999999996</v>
      </c>
      <c r="E31" s="63">
        <f ca="1">VLOOKUP($A31,INDIRECT($P$2),COLUMN()-1,FALSE)*VLOOKUP($A31,Usinas!$C:$D,2,FALSE)</f>
        <v>308.37419999999997</v>
      </c>
      <c r="F31" s="63">
        <f ca="1">VLOOKUP($A31,INDIRECT($P$2),COLUMN()-1,FALSE)*VLOOKUP($A31,Usinas!$C:$D,2,FALSE)</f>
        <v>289.96379999999999</v>
      </c>
      <c r="G31" s="63">
        <f ca="1">VLOOKUP($A31,INDIRECT($P$2),COLUMN()-1,FALSE)*VLOOKUP($A31,Usinas!$C:$D,2,FALSE)</f>
        <v>218.8792</v>
      </c>
      <c r="H31" s="63">
        <f ca="1">VLOOKUP($A31,INDIRECT($P$2),COLUMN()-1,FALSE)*VLOOKUP($A31,Usinas!$C:$D,2,FALSE)</f>
        <v>150.35159999999999</v>
      </c>
      <c r="I31" s="63">
        <f ca="1">VLOOKUP($A31,INDIRECT($P$2),COLUMN()-1,FALSE)*VLOOKUP($A31,Usinas!$C:$D,2,FALSE)</f>
        <v>117.62199999999999</v>
      </c>
      <c r="J31" s="63">
        <f ca="1">VLOOKUP($A31,INDIRECT($P$2),COLUMN()-1,FALSE)*VLOOKUP($A31,Usinas!$C:$D,2,FALSE)</f>
        <v>97.165999999999997</v>
      </c>
      <c r="K31" s="63">
        <f ca="1">VLOOKUP($A31,INDIRECT($P$2),COLUMN()-1,FALSE)*VLOOKUP($A31,Usinas!$C:$D,2,FALSE)</f>
        <v>80.2898</v>
      </c>
      <c r="L31" s="63">
        <f ca="1">VLOOKUP($A31,INDIRECT($P$2),COLUMN()-1,FALSE)*VLOOKUP($A31,Usinas!$C:$D,2,FALSE)</f>
        <v>73.641599999999997</v>
      </c>
      <c r="M31" s="63">
        <f ca="1">VLOOKUP($A31,INDIRECT($P$2),COLUMN()-1,FALSE)*VLOOKUP($A31,Usinas!$C:$D,2,FALSE)</f>
        <v>88.983599999999996</v>
      </c>
      <c r="N31" s="63">
        <f ca="1">VLOOKUP($A31,INDIRECT($P$2),COLUMN()-1,FALSE)*VLOOKUP($A31,Usinas!$C:$D,2,FALSE)</f>
        <v>132.45259999999999</v>
      </c>
      <c r="O31" s="63">
        <f ca="1">VLOOKUP($A31,INDIRECT($P$2),COLUMN()-1,FALSE)*VLOOKUP($A31,Usinas!$C:$D,2,FALSE)</f>
        <v>217.85639999999998</v>
      </c>
      <c r="P31" s="63">
        <f ca="1">VLOOKUP($A31,INDIRECT($P$2),COLUMN()-1,FALSE)*VLOOKUP($A31,Usinas!$C:$D,2,FALSE)</f>
        <v>0</v>
      </c>
      <c r="Q31" s="63">
        <f ca="1">VLOOKUP($A31,INDIRECT($P$2),COLUMN()-1,FALSE)*VLOOKUP($A31,Usinas!$C:$D,2,FALSE)</f>
        <v>0</v>
      </c>
      <c r="R31" s="63">
        <f ca="1">VLOOKUP($A31,INDIRECT($P$2),COLUMN()-1,FALSE)*VLOOKUP($A31,Usinas!$C:$D,2,FALSE)</f>
        <v>0</v>
      </c>
      <c r="S31" s="63">
        <f ca="1">VLOOKUP($A31,INDIRECT($P$2),COLUMN()-1,FALSE)*VLOOKUP($A31,Usinas!$C:$D,2,FALSE)</f>
        <v>0</v>
      </c>
      <c r="T31" s="63">
        <f ca="1">VLOOKUP($A31,INDIRECT($P$2),COLUMN()-1,FALSE)*VLOOKUP($A31,Usinas!$C:$D,2,FALSE)</f>
        <v>0</v>
      </c>
      <c r="U31" s="63">
        <f ca="1">VLOOKUP($A31,INDIRECT($P$2),COLUMN()-1,FALSE)*VLOOKUP($A31,Usinas!$C:$D,2,FALSE)</f>
        <v>0</v>
      </c>
      <c r="V31" s="63">
        <f ca="1">VLOOKUP($A31,INDIRECT($P$2),COLUMN()-1,FALSE)*VLOOKUP($A31,Usinas!$C:$D,2,FALSE)</f>
        <v>0</v>
      </c>
      <c r="W31" s="63">
        <f ca="1">VLOOKUP($A31,INDIRECT($P$2),COLUMN()-1,FALSE)*VLOOKUP($A31,Usinas!$C:$D,2,FALSE)</f>
        <v>0</v>
      </c>
      <c r="X31" s="63">
        <f ca="1">VLOOKUP($A31,INDIRECT($P$2),COLUMN()-1,FALSE)*VLOOKUP($A31,Usinas!$C:$D,2,FALSE)</f>
        <v>0</v>
      </c>
      <c r="Y31" s="63">
        <f ca="1">VLOOKUP($A31,INDIRECT($P$2),COLUMN()-1,FALSE)*VLOOKUP($A31,Usinas!$C:$D,2,FALSE)</f>
        <v>0</v>
      </c>
      <c r="Z31" s="63">
        <f ca="1">VLOOKUP($A31,INDIRECT($P$2),COLUMN()-1,FALSE)*VLOOKUP($A31,Usinas!$C:$D,2,FALSE)</f>
        <v>0</v>
      </c>
      <c r="AA31" s="63">
        <f ca="1">VLOOKUP($A31,INDIRECT($P$2),COLUMN()-1,FALSE)*VLOOKUP($A31,Usinas!$C:$D,2,FALSE)</f>
        <v>0</v>
      </c>
      <c r="AB31" s="63">
        <f ca="1">VLOOKUP($A31,INDIRECT($P$2),COLUMN()-1,FALSE)*VLOOKUP($A31,Usinas!$C:$D,2,FALSE)</f>
        <v>0</v>
      </c>
      <c r="AC31" s="63">
        <f ca="1">VLOOKUP($A31,INDIRECT($P$2),COLUMN()-1,FALSE)*VLOOKUP($A31,Usinas!$C:$D,2,FALSE)</f>
        <v>0</v>
      </c>
    </row>
    <row r="32" spans="1:29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255.97659999999999</v>
      </c>
      <c r="E32" s="63">
        <f ca="1">VLOOKUP($A32,INDIRECT($P$2),COLUMN()-1,FALSE)*VLOOKUP($A32,Usinas!$C:$D,2,FALSE)</f>
        <v>261.3963</v>
      </c>
      <c r="F32" s="63">
        <f ca="1">VLOOKUP($A32,INDIRECT($P$2),COLUMN()-1,FALSE)*VLOOKUP($A32,Usinas!$C:$D,2,FALSE)</f>
        <v>245.971</v>
      </c>
      <c r="G32" s="63">
        <f ca="1">VLOOKUP($A32,INDIRECT($P$2),COLUMN()-1,FALSE)*VLOOKUP($A32,Usinas!$C:$D,2,FALSE)</f>
        <v>186.35429999999999</v>
      </c>
      <c r="H32" s="63">
        <f ca="1">VLOOKUP($A32,INDIRECT($P$2),COLUMN()-1,FALSE)*VLOOKUP($A32,Usinas!$C:$D,2,FALSE)</f>
        <v>127.9883</v>
      </c>
      <c r="I32" s="63">
        <f ca="1">VLOOKUP($A32,INDIRECT($P$2),COLUMN()-1,FALSE)*VLOOKUP($A32,Usinas!$C:$D,2,FALSE)</f>
        <v>100.4729</v>
      </c>
      <c r="J32" s="63">
        <f ca="1">VLOOKUP($A32,INDIRECT($P$2),COLUMN()-1,FALSE)*VLOOKUP($A32,Usinas!$C:$D,2,FALSE)</f>
        <v>82.963099999999997</v>
      </c>
      <c r="K32" s="63">
        <f ca="1">VLOOKUP($A32,INDIRECT($P$2),COLUMN()-1,FALSE)*VLOOKUP($A32,Usinas!$C:$D,2,FALSE)</f>
        <v>68.788499999999999</v>
      </c>
      <c r="L32" s="63">
        <f ca="1">VLOOKUP($A32,INDIRECT($P$2),COLUMN()-1,FALSE)*VLOOKUP($A32,Usinas!$C:$D,2,FALSE)</f>
        <v>62.951900000000002</v>
      </c>
      <c r="M32" s="63">
        <f ca="1">VLOOKUP($A32,INDIRECT($P$2),COLUMN()-1,FALSE)*VLOOKUP($A32,Usinas!$C:$D,2,FALSE)</f>
        <v>75.4589</v>
      </c>
      <c r="N32" s="63">
        <f ca="1">VLOOKUP($A32,INDIRECT($P$2),COLUMN()-1,FALSE)*VLOOKUP($A32,Usinas!$C:$D,2,FALSE)</f>
        <v>111.72919999999999</v>
      </c>
      <c r="O32" s="63">
        <f ca="1">VLOOKUP($A32,INDIRECT($P$2),COLUMN()-1,FALSE)*VLOOKUP($A32,Usinas!$C:$D,2,FALSE)</f>
        <v>183.85290000000001</v>
      </c>
      <c r="P32" s="63">
        <f ca="1">VLOOKUP($A32,INDIRECT($P$2),COLUMN()-1,FALSE)*VLOOKUP($A32,Usinas!$C:$D,2,FALSE)</f>
        <v>0</v>
      </c>
      <c r="Q32" s="63">
        <f ca="1">VLOOKUP($A32,INDIRECT($P$2),COLUMN()-1,FALSE)*VLOOKUP($A32,Usinas!$C:$D,2,FALSE)</f>
        <v>0</v>
      </c>
      <c r="R32" s="63">
        <f ca="1">VLOOKUP($A32,INDIRECT($P$2),COLUMN()-1,FALSE)*VLOOKUP($A32,Usinas!$C:$D,2,FALSE)</f>
        <v>0</v>
      </c>
      <c r="S32" s="63">
        <f ca="1">VLOOKUP($A32,INDIRECT($P$2),COLUMN()-1,FALSE)*VLOOKUP($A32,Usinas!$C:$D,2,FALSE)</f>
        <v>0</v>
      </c>
      <c r="T32" s="63">
        <f ca="1">VLOOKUP($A32,INDIRECT($P$2),COLUMN()-1,FALSE)*VLOOKUP($A32,Usinas!$C:$D,2,FALSE)</f>
        <v>0</v>
      </c>
      <c r="U32" s="63">
        <f ca="1">VLOOKUP($A32,INDIRECT($P$2),COLUMN()-1,FALSE)*VLOOKUP($A32,Usinas!$C:$D,2,FALSE)</f>
        <v>0</v>
      </c>
      <c r="V32" s="63">
        <f ca="1">VLOOKUP($A32,INDIRECT($P$2),COLUMN()-1,FALSE)*VLOOKUP($A32,Usinas!$C:$D,2,FALSE)</f>
        <v>0</v>
      </c>
      <c r="W32" s="63">
        <f ca="1">VLOOKUP($A32,INDIRECT($P$2),COLUMN()-1,FALSE)*VLOOKUP($A32,Usinas!$C:$D,2,FALSE)</f>
        <v>0</v>
      </c>
      <c r="X32" s="63">
        <f ca="1">VLOOKUP($A32,INDIRECT($P$2),COLUMN()-1,FALSE)*VLOOKUP($A32,Usinas!$C:$D,2,FALSE)</f>
        <v>0</v>
      </c>
      <c r="Y32" s="63">
        <f ca="1">VLOOKUP($A32,INDIRECT($P$2),COLUMN()-1,FALSE)*VLOOKUP($A32,Usinas!$C:$D,2,FALSE)</f>
        <v>0</v>
      </c>
      <c r="Z32" s="63">
        <f ca="1">VLOOKUP($A32,INDIRECT($P$2),COLUMN()-1,FALSE)*VLOOKUP($A32,Usinas!$C:$D,2,FALSE)</f>
        <v>0</v>
      </c>
      <c r="AA32" s="63">
        <f ca="1">VLOOKUP($A32,INDIRECT($P$2),COLUMN()-1,FALSE)*VLOOKUP($A32,Usinas!$C:$D,2,FALSE)</f>
        <v>0</v>
      </c>
      <c r="AB32" s="63">
        <f ca="1">VLOOKUP($A32,INDIRECT($P$2),COLUMN()-1,FALSE)*VLOOKUP($A32,Usinas!$C:$D,2,FALSE)</f>
        <v>0</v>
      </c>
      <c r="AC32" s="63">
        <f ca="1">VLOOKUP($A32,INDIRECT($P$2),COLUMN()-1,FALSE)*VLOOKUP($A32,Usinas!$C:$D,2,FALSE)</f>
        <v>0</v>
      </c>
    </row>
    <row r="33" spans="1:29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121.97240000000001</v>
      </c>
      <c r="E33" s="63">
        <f ca="1">VLOOKUP($A33,INDIRECT($P$2),COLUMN()-1,FALSE)*VLOOKUP($A33,Usinas!$C:$D,2,FALSE)</f>
        <v>135.39519999999999</v>
      </c>
      <c r="F33" s="63">
        <f ca="1">VLOOKUP($A33,INDIRECT($P$2),COLUMN()-1,FALSE)*VLOOKUP($A33,Usinas!$C:$D,2,FALSE)</f>
        <v>135.97880000000001</v>
      </c>
      <c r="G33" s="63">
        <f ca="1">VLOOKUP($A33,INDIRECT($P$2),COLUMN()-1,FALSE)*VLOOKUP($A33,Usinas!$C:$D,2,FALSE)</f>
        <v>107.96600000000001</v>
      </c>
      <c r="H33" s="63">
        <f ca="1">VLOOKUP($A33,INDIRECT($P$2),COLUMN()-1,FALSE)*VLOOKUP($A33,Usinas!$C:$D,2,FALSE)</f>
        <v>67.114000000000004</v>
      </c>
      <c r="I33" s="63">
        <f ca="1">VLOOKUP($A33,INDIRECT($P$2),COLUMN()-1,FALSE)*VLOOKUP($A33,Usinas!$C:$D,2,FALSE)</f>
        <v>49.022399999999998</v>
      </c>
      <c r="J33" s="63">
        <f ca="1">VLOOKUP($A33,INDIRECT($P$2),COLUMN()-1,FALSE)*VLOOKUP($A33,Usinas!$C:$D,2,FALSE)</f>
        <v>37.933999999999997</v>
      </c>
      <c r="K33" s="63">
        <f ca="1">VLOOKUP($A33,INDIRECT($P$2),COLUMN()-1,FALSE)*VLOOKUP($A33,Usinas!$C:$D,2,FALSE)</f>
        <v>30.347200000000001</v>
      </c>
      <c r="L33" s="63">
        <f ca="1">VLOOKUP($A33,INDIRECT($P$2),COLUMN()-1,FALSE)*VLOOKUP($A33,Usinas!$C:$D,2,FALSE)</f>
        <v>26.262</v>
      </c>
      <c r="M33" s="63">
        <f ca="1">VLOOKUP($A33,INDIRECT($P$2),COLUMN()-1,FALSE)*VLOOKUP($A33,Usinas!$C:$D,2,FALSE)</f>
        <v>33.848799999999997</v>
      </c>
      <c r="N33" s="63">
        <f ca="1">VLOOKUP($A33,INDIRECT($P$2),COLUMN()-1,FALSE)*VLOOKUP($A33,Usinas!$C:$D,2,FALSE)</f>
        <v>56.609200000000001</v>
      </c>
      <c r="O33" s="63">
        <f ca="1">VLOOKUP($A33,INDIRECT($P$2),COLUMN()-1,FALSE)*VLOOKUP($A33,Usinas!$C:$D,2,FALSE)</f>
        <v>91.041600000000003</v>
      </c>
      <c r="P33" s="63">
        <f ca="1">VLOOKUP($A33,INDIRECT($P$2),COLUMN()-1,FALSE)*VLOOKUP($A33,Usinas!$C:$D,2,FALSE)</f>
        <v>0</v>
      </c>
      <c r="Q33" s="63">
        <f ca="1">VLOOKUP($A33,INDIRECT($P$2),COLUMN()-1,FALSE)*VLOOKUP($A33,Usinas!$C:$D,2,FALSE)</f>
        <v>0</v>
      </c>
      <c r="R33" s="63">
        <f ca="1">VLOOKUP($A33,INDIRECT($P$2),COLUMN()-1,FALSE)*VLOOKUP($A33,Usinas!$C:$D,2,FALSE)</f>
        <v>0</v>
      </c>
      <c r="S33" s="63">
        <f ca="1">VLOOKUP($A33,INDIRECT($P$2),COLUMN()-1,FALSE)*VLOOKUP($A33,Usinas!$C:$D,2,FALSE)</f>
        <v>0</v>
      </c>
      <c r="T33" s="63">
        <f ca="1">VLOOKUP($A33,INDIRECT($P$2),COLUMN()-1,FALSE)*VLOOKUP($A33,Usinas!$C:$D,2,FALSE)</f>
        <v>0</v>
      </c>
      <c r="U33" s="63">
        <f ca="1">VLOOKUP($A33,INDIRECT($P$2),COLUMN()-1,FALSE)*VLOOKUP($A33,Usinas!$C:$D,2,FALSE)</f>
        <v>0</v>
      </c>
      <c r="V33" s="63">
        <f ca="1">VLOOKUP($A33,INDIRECT($P$2),COLUMN()-1,FALSE)*VLOOKUP($A33,Usinas!$C:$D,2,FALSE)</f>
        <v>0</v>
      </c>
      <c r="W33" s="63">
        <f ca="1">VLOOKUP($A33,INDIRECT($P$2),COLUMN()-1,FALSE)*VLOOKUP($A33,Usinas!$C:$D,2,FALSE)</f>
        <v>0</v>
      </c>
      <c r="X33" s="63">
        <f ca="1">VLOOKUP($A33,INDIRECT($P$2),COLUMN()-1,FALSE)*VLOOKUP($A33,Usinas!$C:$D,2,FALSE)</f>
        <v>0</v>
      </c>
      <c r="Y33" s="63">
        <f ca="1">VLOOKUP($A33,INDIRECT($P$2),COLUMN()-1,FALSE)*VLOOKUP($A33,Usinas!$C:$D,2,FALSE)</f>
        <v>0</v>
      </c>
      <c r="Z33" s="63">
        <f ca="1">VLOOKUP($A33,INDIRECT($P$2),COLUMN()-1,FALSE)*VLOOKUP($A33,Usinas!$C:$D,2,FALSE)</f>
        <v>0</v>
      </c>
      <c r="AA33" s="63">
        <f ca="1">VLOOKUP($A33,INDIRECT($P$2),COLUMN()-1,FALSE)*VLOOKUP($A33,Usinas!$C:$D,2,FALSE)</f>
        <v>0</v>
      </c>
      <c r="AB33" s="63">
        <f ca="1">VLOOKUP($A33,INDIRECT($P$2),COLUMN()-1,FALSE)*VLOOKUP($A33,Usinas!$C:$D,2,FALSE)</f>
        <v>0</v>
      </c>
      <c r="AC33" s="63">
        <f ca="1">VLOOKUP($A33,INDIRECT($P$2),COLUMN()-1,FALSE)*VLOOKUP($A33,Usinas!$C:$D,2,FALSE)</f>
        <v>0</v>
      </c>
    </row>
    <row r="34" spans="1:29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90.593100000000007</v>
      </c>
      <c r="E34" s="63">
        <f ca="1">VLOOKUP($A34,INDIRECT($P$2),COLUMN()-1,FALSE)*VLOOKUP($A34,Usinas!$C:$D,2,FALSE)</f>
        <v>99.964800000000011</v>
      </c>
      <c r="F34" s="63">
        <f ca="1">VLOOKUP($A34,INDIRECT($P$2),COLUMN()-1,FALSE)*VLOOKUP($A34,Usinas!$C:$D,2,FALSE)</f>
        <v>100.65900000000001</v>
      </c>
      <c r="G34" s="63">
        <f ca="1">VLOOKUP($A34,INDIRECT($P$2),COLUMN()-1,FALSE)*VLOOKUP($A34,Usinas!$C:$D,2,FALSE)</f>
        <v>79.485900000000001</v>
      </c>
      <c r="H34" s="63">
        <f ca="1">VLOOKUP($A34,INDIRECT($P$2),COLUMN()-1,FALSE)*VLOOKUP($A34,Usinas!$C:$D,2,FALSE)</f>
        <v>49.635300000000001</v>
      </c>
      <c r="I34" s="63">
        <f ca="1">VLOOKUP($A34,INDIRECT($P$2),COLUMN()-1,FALSE)*VLOOKUP($A34,Usinas!$C:$D,2,FALSE)</f>
        <v>36.445500000000003</v>
      </c>
      <c r="J34" s="63">
        <f ca="1">VLOOKUP($A34,INDIRECT($P$2),COLUMN()-1,FALSE)*VLOOKUP($A34,Usinas!$C:$D,2,FALSE)</f>
        <v>28.462200000000003</v>
      </c>
      <c r="K34" s="63">
        <f ca="1">VLOOKUP($A34,INDIRECT($P$2),COLUMN()-1,FALSE)*VLOOKUP($A34,Usinas!$C:$D,2,FALSE)</f>
        <v>22.214400000000001</v>
      </c>
      <c r="L34" s="63">
        <f ca="1">VLOOKUP($A34,INDIRECT($P$2),COLUMN()-1,FALSE)*VLOOKUP($A34,Usinas!$C:$D,2,FALSE)</f>
        <v>19.4376</v>
      </c>
      <c r="M34" s="63">
        <f ca="1">VLOOKUP($A34,INDIRECT($P$2),COLUMN()-1,FALSE)*VLOOKUP($A34,Usinas!$C:$D,2,FALSE)</f>
        <v>24.991200000000003</v>
      </c>
      <c r="N34" s="63">
        <f ca="1">VLOOKUP($A34,INDIRECT($P$2),COLUMN()-1,FALSE)*VLOOKUP($A34,Usinas!$C:$D,2,FALSE)</f>
        <v>41.999100000000006</v>
      </c>
      <c r="O34" s="63">
        <f ca="1">VLOOKUP($A34,INDIRECT($P$2),COLUMN()-1,FALSE)*VLOOKUP($A34,Usinas!$C:$D,2,FALSE)</f>
        <v>67.6845</v>
      </c>
      <c r="P34" s="63">
        <f ca="1">VLOOKUP($A34,INDIRECT($P$2),COLUMN()-1,FALSE)*VLOOKUP($A34,Usinas!$C:$D,2,FALSE)</f>
        <v>0</v>
      </c>
      <c r="Q34" s="63">
        <f ca="1">VLOOKUP($A34,INDIRECT($P$2),COLUMN()-1,FALSE)*VLOOKUP($A34,Usinas!$C:$D,2,FALSE)</f>
        <v>0</v>
      </c>
      <c r="R34" s="63">
        <f ca="1">VLOOKUP($A34,INDIRECT($P$2),COLUMN()-1,FALSE)*VLOOKUP($A34,Usinas!$C:$D,2,FALSE)</f>
        <v>0</v>
      </c>
      <c r="S34" s="63">
        <f ca="1">VLOOKUP($A34,INDIRECT($P$2),COLUMN()-1,FALSE)*VLOOKUP($A34,Usinas!$C:$D,2,FALSE)</f>
        <v>0</v>
      </c>
      <c r="T34" s="63">
        <f ca="1">VLOOKUP($A34,INDIRECT($P$2),COLUMN()-1,FALSE)*VLOOKUP($A34,Usinas!$C:$D,2,FALSE)</f>
        <v>0</v>
      </c>
      <c r="U34" s="63">
        <f ca="1">VLOOKUP($A34,INDIRECT($P$2),COLUMN()-1,FALSE)*VLOOKUP($A34,Usinas!$C:$D,2,FALSE)</f>
        <v>0</v>
      </c>
      <c r="V34" s="63">
        <f ca="1">VLOOKUP($A34,INDIRECT($P$2),COLUMN()-1,FALSE)*VLOOKUP($A34,Usinas!$C:$D,2,FALSE)</f>
        <v>0</v>
      </c>
      <c r="W34" s="63">
        <f ca="1">VLOOKUP($A34,INDIRECT($P$2),COLUMN()-1,FALSE)*VLOOKUP($A34,Usinas!$C:$D,2,FALSE)</f>
        <v>0</v>
      </c>
      <c r="X34" s="63">
        <f ca="1">VLOOKUP($A34,INDIRECT($P$2),COLUMN()-1,FALSE)*VLOOKUP($A34,Usinas!$C:$D,2,FALSE)</f>
        <v>0</v>
      </c>
      <c r="Y34" s="63">
        <f ca="1">VLOOKUP($A34,INDIRECT($P$2),COLUMN()-1,FALSE)*VLOOKUP($A34,Usinas!$C:$D,2,FALSE)</f>
        <v>0</v>
      </c>
      <c r="Z34" s="63">
        <f ca="1">VLOOKUP($A34,INDIRECT($P$2),COLUMN()-1,FALSE)*VLOOKUP($A34,Usinas!$C:$D,2,FALSE)</f>
        <v>0</v>
      </c>
      <c r="AA34" s="63">
        <f ca="1">VLOOKUP($A34,INDIRECT($P$2),COLUMN()-1,FALSE)*VLOOKUP($A34,Usinas!$C:$D,2,FALSE)</f>
        <v>0</v>
      </c>
      <c r="AB34" s="63">
        <f ca="1">VLOOKUP($A34,INDIRECT($P$2),COLUMN()-1,FALSE)*VLOOKUP($A34,Usinas!$C:$D,2,FALSE)</f>
        <v>0</v>
      </c>
      <c r="AC34" s="63">
        <f ca="1">VLOOKUP($A34,INDIRECT($P$2),COLUMN()-1,FALSE)*VLOOKUP($A34,Usinas!$C:$D,2,FALSE)</f>
        <v>0</v>
      </c>
    </row>
    <row r="35" spans="1:29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454.42679999999996</v>
      </c>
      <c r="E35" s="63">
        <f ca="1">VLOOKUP($A35,INDIRECT($P$2),COLUMN()-1,FALSE)*VLOOKUP($A35,Usinas!$C:$D,2,FALSE)</f>
        <v>503.52</v>
      </c>
      <c r="F35" s="63">
        <f ca="1">VLOOKUP($A35,INDIRECT($P$2),COLUMN()-1,FALSE)*VLOOKUP($A35,Usinas!$C:$D,2,FALSE)</f>
        <v>507.92579999999998</v>
      </c>
      <c r="G35" s="63">
        <f ca="1">VLOOKUP($A35,INDIRECT($P$2),COLUMN()-1,FALSE)*VLOOKUP($A35,Usinas!$C:$D,2,FALSE)</f>
        <v>394.00439999999998</v>
      </c>
      <c r="H35" s="63">
        <f ca="1">VLOOKUP($A35,INDIRECT($P$2),COLUMN()-1,FALSE)*VLOOKUP($A35,Usinas!$C:$D,2,FALSE)</f>
        <v>247.9836</v>
      </c>
      <c r="I35" s="63">
        <f ca="1">VLOOKUP($A35,INDIRECT($P$2),COLUMN()-1,FALSE)*VLOOKUP($A35,Usinas!$C:$D,2,FALSE)</f>
        <v>183.15539999999999</v>
      </c>
      <c r="J35" s="63">
        <f ca="1">VLOOKUP($A35,INDIRECT($P$2),COLUMN()-1,FALSE)*VLOOKUP($A35,Usinas!$C:$D,2,FALSE)</f>
        <v>144.1326</v>
      </c>
      <c r="K35" s="63">
        <f ca="1">VLOOKUP($A35,INDIRECT($P$2),COLUMN()-1,FALSE)*VLOOKUP($A35,Usinas!$C:$D,2,FALSE)</f>
        <v>113.29199999999999</v>
      </c>
      <c r="L35" s="63">
        <f ca="1">VLOOKUP($A35,INDIRECT($P$2),COLUMN()-1,FALSE)*VLOOKUP($A35,Usinas!$C:$D,2,FALSE)</f>
        <v>97.556999999999988</v>
      </c>
      <c r="M35" s="63">
        <f ca="1">VLOOKUP($A35,INDIRECT($P$2),COLUMN()-1,FALSE)*VLOOKUP($A35,Usinas!$C:$D,2,FALSE)</f>
        <v>122.10359999999999</v>
      </c>
      <c r="N35" s="63">
        <f ca="1">VLOOKUP($A35,INDIRECT($P$2),COLUMN()-1,FALSE)*VLOOKUP($A35,Usinas!$C:$D,2,FALSE)</f>
        <v>206.44319999999999</v>
      </c>
      <c r="O35" s="63">
        <f ca="1">VLOOKUP($A35,INDIRECT($P$2),COLUMN()-1,FALSE)*VLOOKUP($A35,Usinas!$C:$D,2,FALSE)</f>
        <v>337.35839999999996</v>
      </c>
      <c r="P35" s="63">
        <f ca="1">VLOOKUP($A35,INDIRECT($P$2),COLUMN()-1,FALSE)*VLOOKUP($A35,Usinas!$C:$D,2,FALSE)</f>
        <v>0</v>
      </c>
      <c r="Q35" s="63">
        <f ca="1">VLOOKUP($A35,INDIRECT($P$2),COLUMN()-1,FALSE)*VLOOKUP($A35,Usinas!$C:$D,2,FALSE)</f>
        <v>0</v>
      </c>
      <c r="R35" s="63">
        <f ca="1">VLOOKUP($A35,INDIRECT($P$2),COLUMN()-1,FALSE)*VLOOKUP($A35,Usinas!$C:$D,2,FALSE)</f>
        <v>0</v>
      </c>
      <c r="S35" s="63">
        <f ca="1">VLOOKUP($A35,INDIRECT($P$2),COLUMN()-1,FALSE)*VLOOKUP($A35,Usinas!$C:$D,2,FALSE)</f>
        <v>0</v>
      </c>
      <c r="T35" s="63">
        <f ca="1">VLOOKUP($A35,INDIRECT($P$2),COLUMN()-1,FALSE)*VLOOKUP($A35,Usinas!$C:$D,2,FALSE)</f>
        <v>0</v>
      </c>
      <c r="U35" s="63">
        <f ca="1">VLOOKUP($A35,INDIRECT($P$2),COLUMN()-1,FALSE)*VLOOKUP($A35,Usinas!$C:$D,2,FALSE)</f>
        <v>0</v>
      </c>
      <c r="V35" s="63">
        <f ca="1">VLOOKUP($A35,INDIRECT($P$2),COLUMN()-1,FALSE)*VLOOKUP($A35,Usinas!$C:$D,2,FALSE)</f>
        <v>0</v>
      </c>
      <c r="W35" s="63">
        <f ca="1">VLOOKUP($A35,INDIRECT($P$2),COLUMN()-1,FALSE)*VLOOKUP($A35,Usinas!$C:$D,2,FALSE)</f>
        <v>0</v>
      </c>
      <c r="X35" s="63">
        <f ca="1">VLOOKUP($A35,INDIRECT($P$2),COLUMN()-1,FALSE)*VLOOKUP($A35,Usinas!$C:$D,2,FALSE)</f>
        <v>0</v>
      </c>
      <c r="Y35" s="63">
        <f ca="1">VLOOKUP($A35,INDIRECT($P$2),COLUMN()-1,FALSE)*VLOOKUP($A35,Usinas!$C:$D,2,FALSE)</f>
        <v>0</v>
      </c>
      <c r="Z35" s="63">
        <f ca="1">VLOOKUP($A35,INDIRECT($P$2),COLUMN()-1,FALSE)*VLOOKUP($A35,Usinas!$C:$D,2,FALSE)</f>
        <v>0</v>
      </c>
      <c r="AA35" s="63">
        <f ca="1">VLOOKUP($A35,INDIRECT($P$2),COLUMN()-1,FALSE)*VLOOKUP($A35,Usinas!$C:$D,2,FALSE)</f>
        <v>0</v>
      </c>
      <c r="AB35" s="63">
        <f ca="1">VLOOKUP($A35,INDIRECT($P$2),COLUMN()-1,FALSE)*VLOOKUP($A35,Usinas!$C:$D,2,FALSE)</f>
        <v>0</v>
      </c>
      <c r="AC35" s="63">
        <f ca="1">VLOOKUP($A35,INDIRECT($P$2),COLUMN()-1,FALSE)*VLOOKUP($A35,Usinas!$C:$D,2,FALSE)</f>
        <v>0</v>
      </c>
    </row>
    <row r="36" spans="1:29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1844.5874999999999</v>
      </c>
      <c r="E36" s="63">
        <f ca="1">VLOOKUP($A36,INDIRECT($P$2),COLUMN()-1,FALSE)*VLOOKUP($A36,Usinas!$C:$D,2,FALSE)</f>
        <v>1920.4791</v>
      </c>
      <c r="F36" s="63">
        <f ca="1">VLOOKUP($A36,INDIRECT($P$2),COLUMN()-1,FALSE)*VLOOKUP($A36,Usinas!$C:$D,2,FALSE)</f>
        <v>1874.8036</v>
      </c>
      <c r="G36" s="63">
        <f ca="1">VLOOKUP($A36,INDIRECT($P$2),COLUMN()-1,FALSE)*VLOOKUP($A36,Usinas!$C:$D,2,FALSE)</f>
        <v>1397.6703</v>
      </c>
      <c r="H36" s="63">
        <f ca="1">VLOOKUP($A36,INDIRECT($P$2),COLUMN()-1,FALSE)*VLOOKUP($A36,Usinas!$C:$D,2,FALSE)</f>
        <v>904.37490000000003</v>
      </c>
      <c r="I36" s="63">
        <f ca="1">VLOOKUP($A36,INDIRECT($P$2),COLUMN()-1,FALSE)*VLOOKUP($A36,Usinas!$C:$D,2,FALSE)</f>
        <v>696.37569999999994</v>
      </c>
      <c r="J36" s="63">
        <f ca="1">VLOOKUP($A36,INDIRECT($P$2),COLUMN()-1,FALSE)*VLOOKUP($A36,Usinas!$C:$D,2,FALSE)</f>
        <v>553.0249</v>
      </c>
      <c r="K36" s="63">
        <f ca="1">VLOOKUP($A36,INDIRECT($P$2),COLUMN()-1,FALSE)*VLOOKUP($A36,Usinas!$C:$D,2,FALSE)</f>
        <v>442.70100000000002</v>
      </c>
      <c r="L36" s="63">
        <f ca="1">VLOOKUP($A36,INDIRECT($P$2),COLUMN()-1,FALSE)*VLOOKUP($A36,Usinas!$C:$D,2,FALSE)</f>
        <v>392.10660000000001</v>
      </c>
      <c r="M36" s="63">
        <f ca="1">VLOOKUP($A36,INDIRECT($P$2),COLUMN()-1,FALSE)*VLOOKUP($A36,Usinas!$C:$D,2,FALSE)</f>
        <v>474.32249999999999</v>
      </c>
      <c r="N36" s="63">
        <f ca="1">VLOOKUP($A36,INDIRECT($P$2),COLUMN()-1,FALSE)*VLOOKUP($A36,Usinas!$C:$D,2,FALSE)</f>
        <v>777.88890000000004</v>
      </c>
      <c r="O36" s="63">
        <f ca="1">VLOOKUP($A36,INDIRECT($P$2),COLUMN()-1,FALSE)*VLOOKUP($A36,Usinas!$C:$D,2,FALSE)</f>
        <v>1347.0759</v>
      </c>
      <c r="P36" s="63">
        <f ca="1">VLOOKUP($A36,INDIRECT($P$2),COLUMN()-1,FALSE)*VLOOKUP($A36,Usinas!$C:$D,2,FALSE)</f>
        <v>0</v>
      </c>
      <c r="Q36" s="63">
        <f ca="1">VLOOKUP($A36,INDIRECT($P$2),COLUMN()-1,FALSE)*VLOOKUP($A36,Usinas!$C:$D,2,FALSE)</f>
        <v>0</v>
      </c>
      <c r="R36" s="63">
        <f ca="1">VLOOKUP($A36,INDIRECT($P$2),COLUMN()-1,FALSE)*VLOOKUP($A36,Usinas!$C:$D,2,FALSE)</f>
        <v>0</v>
      </c>
      <c r="S36" s="63">
        <f ca="1">VLOOKUP($A36,INDIRECT($P$2),COLUMN()-1,FALSE)*VLOOKUP($A36,Usinas!$C:$D,2,FALSE)</f>
        <v>0</v>
      </c>
      <c r="T36" s="63">
        <f ca="1">VLOOKUP($A36,INDIRECT($P$2),COLUMN()-1,FALSE)*VLOOKUP($A36,Usinas!$C:$D,2,FALSE)</f>
        <v>0</v>
      </c>
      <c r="U36" s="63">
        <f ca="1">VLOOKUP($A36,INDIRECT($P$2),COLUMN()-1,FALSE)*VLOOKUP($A36,Usinas!$C:$D,2,FALSE)</f>
        <v>0</v>
      </c>
      <c r="V36" s="63">
        <f ca="1">VLOOKUP($A36,INDIRECT($P$2),COLUMN()-1,FALSE)*VLOOKUP($A36,Usinas!$C:$D,2,FALSE)</f>
        <v>0</v>
      </c>
      <c r="W36" s="63">
        <f ca="1">VLOOKUP($A36,INDIRECT($P$2),COLUMN()-1,FALSE)*VLOOKUP($A36,Usinas!$C:$D,2,FALSE)</f>
        <v>0</v>
      </c>
      <c r="X36" s="63">
        <f ca="1">VLOOKUP($A36,INDIRECT($P$2),COLUMN()-1,FALSE)*VLOOKUP($A36,Usinas!$C:$D,2,FALSE)</f>
        <v>0</v>
      </c>
      <c r="Y36" s="63">
        <f ca="1">VLOOKUP($A36,INDIRECT($P$2),COLUMN()-1,FALSE)*VLOOKUP($A36,Usinas!$C:$D,2,FALSE)</f>
        <v>0</v>
      </c>
      <c r="Z36" s="63">
        <f ca="1">VLOOKUP($A36,INDIRECT($P$2),COLUMN()-1,FALSE)*VLOOKUP($A36,Usinas!$C:$D,2,FALSE)</f>
        <v>0</v>
      </c>
      <c r="AA36" s="63">
        <f ca="1">VLOOKUP($A36,INDIRECT($P$2),COLUMN()-1,FALSE)*VLOOKUP($A36,Usinas!$C:$D,2,FALSE)</f>
        <v>0</v>
      </c>
      <c r="AB36" s="63">
        <f ca="1">VLOOKUP($A36,INDIRECT($P$2),COLUMN()-1,FALSE)*VLOOKUP($A36,Usinas!$C:$D,2,FALSE)</f>
        <v>0</v>
      </c>
      <c r="AC36" s="63">
        <f ca="1">VLOOKUP($A36,INDIRECT($P$2),COLUMN()-1,FALSE)*VLOOKUP($A36,Usinas!$C:$D,2,FALSE)</f>
        <v>0</v>
      </c>
    </row>
    <row r="37" spans="1:29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742.23939999999993</v>
      </c>
      <c r="E37" s="63">
        <f ca="1">VLOOKUP($A37,INDIRECT($P$2),COLUMN()-1,FALSE)*VLOOKUP($A37,Usinas!$C:$D,2,FALSE)</f>
        <v>774.93359999999996</v>
      </c>
      <c r="F37" s="63">
        <f ca="1">VLOOKUP($A37,INDIRECT($P$2),COLUMN()-1,FALSE)*VLOOKUP($A37,Usinas!$C:$D,2,FALSE)</f>
        <v>757.10040000000004</v>
      </c>
      <c r="G37" s="63">
        <f ca="1">VLOOKUP($A37,INDIRECT($P$2),COLUMN()-1,FALSE)*VLOOKUP($A37,Usinas!$C:$D,2,FALSE)</f>
        <v>565.79880000000003</v>
      </c>
      <c r="H37" s="63">
        <f ca="1">VLOOKUP($A37,INDIRECT($P$2),COLUMN()-1,FALSE)*VLOOKUP($A37,Usinas!$C:$D,2,FALSE)</f>
        <v>366.66140000000001</v>
      </c>
      <c r="I37" s="63">
        <f ca="1">VLOOKUP($A37,INDIRECT($P$2),COLUMN()-1,FALSE)*VLOOKUP($A37,Usinas!$C:$D,2,FALSE)</f>
        <v>282.89940000000001</v>
      </c>
      <c r="J37" s="63">
        <f ca="1">VLOOKUP($A37,INDIRECT($P$2),COLUMN()-1,FALSE)*VLOOKUP($A37,Usinas!$C:$D,2,FALSE)</f>
        <v>225.3468</v>
      </c>
      <c r="K37" s="63">
        <f ca="1">VLOOKUP($A37,INDIRECT($P$2),COLUMN()-1,FALSE)*VLOOKUP($A37,Usinas!$C:$D,2,FALSE)</f>
        <v>180.7638</v>
      </c>
      <c r="L37" s="63">
        <f ca="1">VLOOKUP($A37,INDIRECT($P$2),COLUMN()-1,FALSE)*VLOOKUP($A37,Usinas!$C:$D,2,FALSE)</f>
        <v>159.95839999999998</v>
      </c>
      <c r="M37" s="63">
        <f ca="1">VLOOKUP($A37,INDIRECT($P$2),COLUMN()-1,FALSE)*VLOOKUP($A37,Usinas!$C:$D,2,FALSE)</f>
        <v>192.1122</v>
      </c>
      <c r="N37" s="63">
        <f ca="1">VLOOKUP($A37,INDIRECT($P$2),COLUMN()-1,FALSE)*VLOOKUP($A37,Usinas!$C:$D,2,FALSE)</f>
        <v>313.43200000000002</v>
      </c>
      <c r="O37" s="63">
        <f ca="1">VLOOKUP($A37,INDIRECT($P$2),COLUMN()-1,FALSE)*VLOOKUP($A37,Usinas!$C:$D,2,FALSE)</f>
        <v>542.02120000000002</v>
      </c>
      <c r="P37" s="63">
        <f ca="1">VLOOKUP($A37,INDIRECT($P$2),COLUMN()-1,FALSE)*VLOOKUP($A37,Usinas!$C:$D,2,FALSE)</f>
        <v>0</v>
      </c>
      <c r="Q37" s="63">
        <f ca="1">VLOOKUP($A37,INDIRECT($P$2),COLUMN()-1,FALSE)*VLOOKUP($A37,Usinas!$C:$D,2,FALSE)</f>
        <v>0</v>
      </c>
      <c r="R37" s="63">
        <f ca="1">VLOOKUP($A37,INDIRECT($P$2),COLUMN()-1,FALSE)*VLOOKUP($A37,Usinas!$C:$D,2,FALSE)</f>
        <v>0</v>
      </c>
      <c r="S37" s="63">
        <f ca="1">VLOOKUP($A37,INDIRECT($P$2),COLUMN()-1,FALSE)*VLOOKUP($A37,Usinas!$C:$D,2,FALSE)</f>
        <v>0</v>
      </c>
      <c r="T37" s="63">
        <f ca="1">VLOOKUP($A37,INDIRECT($P$2),COLUMN()-1,FALSE)*VLOOKUP($A37,Usinas!$C:$D,2,FALSE)</f>
        <v>0</v>
      </c>
      <c r="U37" s="63">
        <f ca="1">VLOOKUP($A37,INDIRECT($P$2),COLUMN()-1,FALSE)*VLOOKUP($A37,Usinas!$C:$D,2,FALSE)</f>
        <v>0</v>
      </c>
      <c r="V37" s="63">
        <f ca="1">VLOOKUP($A37,INDIRECT($P$2),COLUMN()-1,FALSE)*VLOOKUP($A37,Usinas!$C:$D,2,FALSE)</f>
        <v>0</v>
      </c>
      <c r="W37" s="63">
        <f ca="1">VLOOKUP($A37,INDIRECT($P$2),COLUMN()-1,FALSE)*VLOOKUP($A37,Usinas!$C:$D,2,FALSE)</f>
        <v>0</v>
      </c>
      <c r="X37" s="63">
        <f ca="1">VLOOKUP($A37,INDIRECT($P$2),COLUMN()-1,FALSE)*VLOOKUP($A37,Usinas!$C:$D,2,FALSE)</f>
        <v>0</v>
      </c>
      <c r="Y37" s="63">
        <f ca="1">VLOOKUP($A37,INDIRECT($P$2),COLUMN()-1,FALSE)*VLOOKUP($A37,Usinas!$C:$D,2,FALSE)</f>
        <v>0</v>
      </c>
      <c r="Z37" s="63">
        <f ca="1">VLOOKUP($A37,INDIRECT($P$2),COLUMN()-1,FALSE)*VLOOKUP($A37,Usinas!$C:$D,2,FALSE)</f>
        <v>0</v>
      </c>
      <c r="AA37" s="63">
        <f ca="1">VLOOKUP($A37,INDIRECT($P$2),COLUMN()-1,FALSE)*VLOOKUP($A37,Usinas!$C:$D,2,FALSE)</f>
        <v>0</v>
      </c>
      <c r="AB37" s="63">
        <f ca="1">VLOOKUP($A37,INDIRECT($P$2),COLUMN()-1,FALSE)*VLOOKUP($A37,Usinas!$C:$D,2,FALSE)</f>
        <v>0</v>
      </c>
      <c r="AC37" s="63">
        <f ca="1">VLOOKUP($A37,INDIRECT($P$2),COLUMN()-1,FALSE)*VLOOKUP($A37,Usinas!$C:$D,2,FALSE)</f>
        <v>0</v>
      </c>
    </row>
    <row r="38" spans="1:29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2515.3089999999997</v>
      </c>
      <c r="E38" s="63">
        <f ca="1">VLOOKUP($A38,INDIRECT($P$2),COLUMN()-1,FALSE)*VLOOKUP($A38,Usinas!$C:$D,2,FALSE)</f>
        <v>2638.596</v>
      </c>
      <c r="F38" s="63">
        <f ca="1">VLOOKUP($A38,INDIRECT($P$2),COLUMN()-1,FALSE)*VLOOKUP($A38,Usinas!$C:$D,2,FALSE)</f>
        <v>2626.5214999999998</v>
      </c>
      <c r="G38" s="63">
        <f ca="1">VLOOKUP($A38,INDIRECT($P$2),COLUMN()-1,FALSE)*VLOOKUP($A38,Usinas!$C:$D,2,FALSE)</f>
        <v>2000.5539999999999</v>
      </c>
      <c r="H38" s="63">
        <f ca="1">VLOOKUP($A38,INDIRECT($P$2),COLUMN()-1,FALSE)*VLOOKUP($A38,Usinas!$C:$D,2,FALSE)</f>
        <v>1309.7655</v>
      </c>
      <c r="I38" s="63">
        <f ca="1">VLOOKUP($A38,INDIRECT($P$2),COLUMN()-1,FALSE)*VLOOKUP($A38,Usinas!$C:$D,2,FALSE)</f>
        <v>1021.2484999999999</v>
      </c>
      <c r="J38" s="63">
        <f ca="1">VLOOKUP($A38,INDIRECT($P$2),COLUMN()-1,FALSE)*VLOOKUP($A38,Usinas!$C:$D,2,FALSE)</f>
        <v>820.43049999999994</v>
      </c>
      <c r="K38" s="63">
        <f ca="1">VLOOKUP($A38,INDIRECT($P$2),COLUMN()-1,FALSE)*VLOOKUP($A38,Usinas!$C:$D,2,FALSE)</f>
        <v>667.91049999999996</v>
      </c>
      <c r="L38" s="63">
        <f ca="1">VLOOKUP($A38,INDIRECT($P$2),COLUMN()-1,FALSE)*VLOOKUP($A38,Usinas!$C:$D,2,FALSE)</f>
        <v>600.5474999999999</v>
      </c>
      <c r="M38" s="63">
        <f ca="1">VLOOKUP($A38,INDIRECT($P$2),COLUMN()-1,FALSE)*VLOOKUP($A38,Usinas!$C:$D,2,FALSE)</f>
        <v>710.48899999999992</v>
      </c>
      <c r="N38" s="63">
        <f ca="1">VLOOKUP($A38,INDIRECT($P$2),COLUMN()-1,FALSE)*VLOOKUP($A38,Usinas!$C:$D,2,FALSE)</f>
        <v>1099.415</v>
      </c>
      <c r="O38" s="63">
        <f ca="1">VLOOKUP($A38,INDIRECT($P$2),COLUMN()-1,FALSE)*VLOOKUP($A38,Usinas!$C:$D,2,FALSE)</f>
        <v>1851.2114999999999</v>
      </c>
      <c r="P38" s="63">
        <f ca="1">VLOOKUP($A38,INDIRECT($P$2),COLUMN()-1,FALSE)*VLOOKUP($A38,Usinas!$C:$D,2,FALSE)</f>
        <v>0</v>
      </c>
      <c r="Q38" s="63">
        <f ca="1">VLOOKUP($A38,INDIRECT($P$2),COLUMN()-1,FALSE)*VLOOKUP($A38,Usinas!$C:$D,2,FALSE)</f>
        <v>0</v>
      </c>
      <c r="R38" s="63">
        <f ca="1">VLOOKUP($A38,INDIRECT($P$2),COLUMN()-1,FALSE)*VLOOKUP($A38,Usinas!$C:$D,2,FALSE)</f>
        <v>0</v>
      </c>
      <c r="S38" s="63">
        <f ca="1">VLOOKUP($A38,INDIRECT($P$2),COLUMN()-1,FALSE)*VLOOKUP($A38,Usinas!$C:$D,2,FALSE)</f>
        <v>0</v>
      </c>
      <c r="T38" s="63">
        <f ca="1">VLOOKUP($A38,INDIRECT($P$2),COLUMN()-1,FALSE)*VLOOKUP($A38,Usinas!$C:$D,2,FALSE)</f>
        <v>0</v>
      </c>
      <c r="U38" s="63">
        <f ca="1">VLOOKUP($A38,INDIRECT($P$2),COLUMN()-1,FALSE)*VLOOKUP($A38,Usinas!$C:$D,2,FALSE)</f>
        <v>0</v>
      </c>
      <c r="V38" s="63">
        <f ca="1">VLOOKUP($A38,INDIRECT($P$2),COLUMN()-1,FALSE)*VLOOKUP($A38,Usinas!$C:$D,2,FALSE)</f>
        <v>0</v>
      </c>
      <c r="W38" s="63">
        <f ca="1">VLOOKUP($A38,INDIRECT($P$2),COLUMN()-1,FALSE)*VLOOKUP($A38,Usinas!$C:$D,2,FALSE)</f>
        <v>0</v>
      </c>
      <c r="X38" s="63">
        <f ca="1">VLOOKUP($A38,INDIRECT($P$2),COLUMN()-1,FALSE)*VLOOKUP($A38,Usinas!$C:$D,2,FALSE)</f>
        <v>0</v>
      </c>
      <c r="Y38" s="63">
        <f ca="1">VLOOKUP($A38,INDIRECT($P$2),COLUMN()-1,FALSE)*VLOOKUP($A38,Usinas!$C:$D,2,FALSE)</f>
        <v>0</v>
      </c>
      <c r="Z38" s="63">
        <f ca="1">VLOOKUP($A38,INDIRECT($P$2),COLUMN()-1,FALSE)*VLOOKUP($A38,Usinas!$C:$D,2,FALSE)</f>
        <v>0</v>
      </c>
      <c r="AA38" s="63">
        <f ca="1">VLOOKUP($A38,INDIRECT($P$2),COLUMN()-1,FALSE)*VLOOKUP($A38,Usinas!$C:$D,2,FALSE)</f>
        <v>0</v>
      </c>
      <c r="AB38" s="63">
        <f ca="1">VLOOKUP($A38,INDIRECT($P$2),COLUMN()-1,FALSE)*VLOOKUP($A38,Usinas!$C:$D,2,FALSE)</f>
        <v>0</v>
      </c>
      <c r="AC38" s="63">
        <f ca="1">VLOOKUP($A38,INDIRECT($P$2),COLUMN()-1,FALSE)*VLOOKUP($A38,Usinas!$C:$D,2,FALSE)</f>
        <v>0</v>
      </c>
    </row>
    <row r="39" spans="1:29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68.620199999999997</v>
      </c>
      <c r="E39" s="63">
        <f ca="1">VLOOKUP($A39,INDIRECT($P$2),COLUMN()-1,FALSE)*VLOOKUP($A39,Usinas!$C:$D,2,FALSE)</f>
        <v>76.190399999999997</v>
      </c>
      <c r="F39" s="63">
        <f ca="1">VLOOKUP($A39,INDIRECT($P$2),COLUMN()-1,FALSE)*VLOOKUP($A39,Usinas!$C:$D,2,FALSE)</f>
        <v>78.388199999999998</v>
      </c>
      <c r="G39" s="63">
        <f ca="1">VLOOKUP($A39,INDIRECT($P$2),COLUMN()-1,FALSE)*VLOOKUP($A39,Usinas!$C:$D,2,FALSE)</f>
        <v>60.561599999999999</v>
      </c>
      <c r="H39" s="63">
        <f ca="1">VLOOKUP($A39,INDIRECT($P$2),COLUMN()-1,FALSE)*VLOOKUP($A39,Usinas!$C:$D,2,FALSE)</f>
        <v>42.4908</v>
      </c>
      <c r="I39" s="63">
        <f ca="1">VLOOKUP($A39,INDIRECT($P$2),COLUMN()-1,FALSE)*VLOOKUP($A39,Usinas!$C:$D,2,FALSE)</f>
        <v>33.455399999999997</v>
      </c>
      <c r="J39" s="63">
        <f ca="1">VLOOKUP($A39,INDIRECT($P$2),COLUMN()-1,FALSE)*VLOOKUP($A39,Usinas!$C:$D,2,FALSE)</f>
        <v>27.838799999999999</v>
      </c>
      <c r="K39" s="63">
        <f ca="1">VLOOKUP($A39,INDIRECT($P$2),COLUMN()-1,FALSE)*VLOOKUP($A39,Usinas!$C:$D,2,FALSE)</f>
        <v>24.175799999999999</v>
      </c>
      <c r="L39" s="63">
        <f ca="1">VLOOKUP($A39,INDIRECT($P$2),COLUMN()-1,FALSE)*VLOOKUP($A39,Usinas!$C:$D,2,FALSE)</f>
        <v>24.42</v>
      </c>
      <c r="M39" s="63">
        <f ca="1">VLOOKUP($A39,INDIRECT($P$2),COLUMN()-1,FALSE)*VLOOKUP($A39,Usinas!$C:$D,2,FALSE)</f>
        <v>30.0366</v>
      </c>
      <c r="N39" s="63">
        <f ca="1">VLOOKUP($A39,INDIRECT($P$2),COLUMN()-1,FALSE)*VLOOKUP($A39,Usinas!$C:$D,2,FALSE)</f>
        <v>39.804600000000001</v>
      </c>
      <c r="O39" s="63">
        <f ca="1">VLOOKUP($A39,INDIRECT($P$2),COLUMN()-1,FALSE)*VLOOKUP($A39,Usinas!$C:$D,2,FALSE)</f>
        <v>55.1892</v>
      </c>
      <c r="P39" s="63">
        <f ca="1">VLOOKUP($A39,INDIRECT($P$2),COLUMN()-1,FALSE)*VLOOKUP($A39,Usinas!$C:$D,2,FALSE)</f>
        <v>0</v>
      </c>
      <c r="Q39" s="63">
        <f ca="1">VLOOKUP($A39,INDIRECT($P$2),COLUMN()-1,FALSE)*VLOOKUP($A39,Usinas!$C:$D,2,FALSE)</f>
        <v>0</v>
      </c>
      <c r="R39" s="63">
        <f ca="1">VLOOKUP($A39,INDIRECT($P$2),COLUMN()-1,FALSE)*VLOOKUP($A39,Usinas!$C:$D,2,FALSE)</f>
        <v>0</v>
      </c>
      <c r="S39" s="63">
        <f ca="1">VLOOKUP($A39,INDIRECT($P$2),COLUMN()-1,FALSE)*VLOOKUP($A39,Usinas!$C:$D,2,FALSE)</f>
        <v>0</v>
      </c>
      <c r="T39" s="63">
        <f ca="1">VLOOKUP($A39,INDIRECT($P$2),COLUMN()-1,FALSE)*VLOOKUP($A39,Usinas!$C:$D,2,FALSE)</f>
        <v>0</v>
      </c>
      <c r="U39" s="63">
        <f ca="1">VLOOKUP($A39,INDIRECT($P$2),COLUMN()-1,FALSE)*VLOOKUP($A39,Usinas!$C:$D,2,FALSE)</f>
        <v>0</v>
      </c>
      <c r="V39" s="63">
        <f ca="1">VLOOKUP($A39,INDIRECT($P$2),COLUMN()-1,FALSE)*VLOOKUP($A39,Usinas!$C:$D,2,FALSE)</f>
        <v>0</v>
      </c>
      <c r="W39" s="63">
        <f ca="1">VLOOKUP($A39,INDIRECT($P$2),COLUMN()-1,FALSE)*VLOOKUP($A39,Usinas!$C:$D,2,FALSE)</f>
        <v>0</v>
      </c>
      <c r="X39" s="63">
        <f ca="1">VLOOKUP($A39,INDIRECT($P$2),COLUMN()-1,FALSE)*VLOOKUP($A39,Usinas!$C:$D,2,FALSE)</f>
        <v>0</v>
      </c>
      <c r="Y39" s="63">
        <f ca="1">VLOOKUP($A39,INDIRECT($P$2),COLUMN()-1,FALSE)*VLOOKUP($A39,Usinas!$C:$D,2,FALSE)</f>
        <v>0</v>
      </c>
      <c r="Z39" s="63">
        <f ca="1">VLOOKUP($A39,INDIRECT($P$2),COLUMN()-1,FALSE)*VLOOKUP($A39,Usinas!$C:$D,2,FALSE)</f>
        <v>0</v>
      </c>
      <c r="AA39" s="63">
        <f ca="1">VLOOKUP($A39,INDIRECT($P$2),COLUMN()-1,FALSE)*VLOOKUP($A39,Usinas!$C:$D,2,FALSE)</f>
        <v>0</v>
      </c>
      <c r="AB39" s="63">
        <f ca="1">VLOOKUP($A39,INDIRECT($P$2),COLUMN()-1,FALSE)*VLOOKUP($A39,Usinas!$C:$D,2,FALSE)</f>
        <v>0</v>
      </c>
      <c r="AC39" s="63">
        <f ca="1">VLOOKUP($A39,INDIRECT($P$2),COLUMN()-1,FALSE)*VLOOKUP($A39,Usinas!$C:$D,2,FALSE)</f>
        <v>0</v>
      </c>
    </row>
    <row r="40" spans="1:29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93.848800000000011</v>
      </c>
      <c r="E40" s="63">
        <f ca="1">VLOOKUP($A40,INDIRECT($P$2),COLUMN()-1,FALSE)*VLOOKUP($A40,Usinas!$C:$D,2,FALSE)</f>
        <v>104.45500000000001</v>
      </c>
      <c r="F40" s="63">
        <f ca="1">VLOOKUP($A40,INDIRECT($P$2),COLUMN()-1,FALSE)*VLOOKUP($A40,Usinas!$C:$D,2,FALSE)</f>
        <v>107.3476</v>
      </c>
      <c r="G40" s="63">
        <f ca="1">VLOOKUP($A40,INDIRECT($P$2),COLUMN()-1,FALSE)*VLOOKUP($A40,Usinas!$C:$D,2,FALSE)</f>
        <v>82.921199999999999</v>
      </c>
      <c r="H40" s="63">
        <f ca="1">VLOOKUP($A40,INDIRECT($P$2),COLUMN()-1,FALSE)*VLOOKUP($A40,Usinas!$C:$D,2,FALSE)</f>
        <v>58.173400000000001</v>
      </c>
      <c r="I40" s="63">
        <f ca="1">VLOOKUP($A40,INDIRECT($P$2),COLUMN()-1,FALSE)*VLOOKUP($A40,Usinas!$C:$D,2,FALSE)</f>
        <v>45.638800000000003</v>
      </c>
      <c r="J40" s="63">
        <f ca="1">VLOOKUP($A40,INDIRECT($P$2),COLUMN()-1,FALSE)*VLOOKUP($A40,Usinas!$C:$D,2,FALSE)</f>
        <v>37.925200000000004</v>
      </c>
      <c r="K40" s="63">
        <f ca="1">VLOOKUP($A40,INDIRECT($P$2),COLUMN()-1,FALSE)*VLOOKUP($A40,Usinas!$C:$D,2,FALSE)</f>
        <v>33.104199999999999</v>
      </c>
      <c r="L40" s="63">
        <f ca="1">VLOOKUP($A40,INDIRECT($P$2),COLUMN()-1,FALSE)*VLOOKUP($A40,Usinas!$C:$D,2,FALSE)</f>
        <v>33.425600000000003</v>
      </c>
      <c r="M40" s="63">
        <f ca="1">VLOOKUP($A40,INDIRECT($P$2),COLUMN()-1,FALSE)*VLOOKUP($A40,Usinas!$C:$D,2,FALSE)</f>
        <v>41.139200000000002</v>
      </c>
      <c r="N40" s="63">
        <f ca="1">VLOOKUP($A40,INDIRECT($P$2),COLUMN()-1,FALSE)*VLOOKUP($A40,Usinas!$C:$D,2,FALSE)</f>
        <v>54.316600000000001</v>
      </c>
      <c r="O40" s="63">
        <f ca="1">VLOOKUP($A40,INDIRECT($P$2),COLUMN()-1,FALSE)*VLOOKUP($A40,Usinas!$C:$D,2,FALSE)</f>
        <v>75.529000000000011</v>
      </c>
      <c r="P40" s="63">
        <f ca="1">VLOOKUP($A40,INDIRECT($P$2),COLUMN()-1,FALSE)*VLOOKUP($A40,Usinas!$C:$D,2,FALSE)</f>
        <v>0</v>
      </c>
      <c r="Q40" s="63">
        <f ca="1">VLOOKUP($A40,INDIRECT($P$2),COLUMN()-1,FALSE)*VLOOKUP($A40,Usinas!$C:$D,2,FALSE)</f>
        <v>0</v>
      </c>
      <c r="R40" s="63">
        <f ca="1">VLOOKUP($A40,INDIRECT($P$2),COLUMN()-1,FALSE)*VLOOKUP($A40,Usinas!$C:$D,2,FALSE)</f>
        <v>0</v>
      </c>
      <c r="S40" s="63">
        <f ca="1">VLOOKUP($A40,INDIRECT($P$2),COLUMN()-1,FALSE)*VLOOKUP($A40,Usinas!$C:$D,2,FALSE)</f>
        <v>0</v>
      </c>
      <c r="T40" s="63">
        <f ca="1">VLOOKUP($A40,INDIRECT($P$2),COLUMN()-1,FALSE)*VLOOKUP($A40,Usinas!$C:$D,2,FALSE)</f>
        <v>0</v>
      </c>
      <c r="U40" s="63">
        <f ca="1">VLOOKUP($A40,INDIRECT($P$2),COLUMN()-1,FALSE)*VLOOKUP($A40,Usinas!$C:$D,2,FALSE)</f>
        <v>0</v>
      </c>
      <c r="V40" s="63">
        <f ca="1">VLOOKUP($A40,INDIRECT($P$2),COLUMN()-1,FALSE)*VLOOKUP($A40,Usinas!$C:$D,2,FALSE)</f>
        <v>0</v>
      </c>
      <c r="W40" s="63">
        <f ca="1">VLOOKUP($A40,INDIRECT($P$2),COLUMN()-1,FALSE)*VLOOKUP($A40,Usinas!$C:$D,2,FALSE)</f>
        <v>0</v>
      </c>
      <c r="X40" s="63">
        <f ca="1">VLOOKUP($A40,INDIRECT($P$2),COLUMN()-1,FALSE)*VLOOKUP($A40,Usinas!$C:$D,2,FALSE)</f>
        <v>0</v>
      </c>
      <c r="Y40" s="63">
        <f ca="1">VLOOKUP($A40,INDIRECT($P$2),COLUMN()-1,FALSE)*VLOOKUP($A40,Usinas!$C:$D,2,FALSE)</f>
        <v>0</v>
      </c>
      <c r="Z40" s="63">
        <f ca="1">VLOOKUP($A40,INDIRECT($P$2),COLUMN()-1,FALSE)*VLOOKUP($A40,Usinas!$C:$D,2,FALSE)</f>
        <v>0</v>
      </c>
      <c r="AA40" s="63">
        <f ca="1">VLOOKUP($A40,INDIRECT($P$2),COLUMN()-1,FALSE)*VLOOKUP($A40,Usinas!$C:$D,2,FALSE)</f>
        <v>0</v>
      </c>
      <c r="AB40" s="63">
        <f ca="1">VLOOKUP($A40,INDIRECT($P$2),COLUMN()-1,FALSE)*VLOOKUP($A40,Usinas!$C:$D,2,FALSE)</f>
        <v>0</v>
      </c>
      <c r="AC40" s="63">
        <f ca="1">VLOOKUP($A40,INDIRECT($P$2),COLUMN()-1,FALSE)*VLOOKUP($A40,Usinas!$C:$D,2,FALSE)</f>
        <v>0</v>
      </c>
    </row>
    <row r="41" spans="1:29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74.724000000000004</v>
      </c>
      <c r="E41" s="63">
        <f ca="1">VLOOKUP($A41,INDIRECT($P$2),COLUMN()-1,FALSE)*VLOOKUP($A41,Usinas!$C:$D,2,FALSE)</f>
        <v>83.346000000000004</v>
      </c>
      <c r="F41" s="63">
        <f ca="1">VLOOKUP($A41,INDIRECT($P$2),COLUMN()-1,FALSE)*VLOOKUP($A41,Usinas!$C:$D,2,FALSE)</f>
        <v>85.741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46.702500000000001</v>
      </c>
      <c r="I41" s="63">
        <f ca="1">VLOOKUP($A41,INDIRECT($P$2),COLUMN()-1,FALSE)*VLOOKUP($A41,Usinas!$C:$D,2,FALSE)</f>
        <v>36.643499999999996</v>
      </c>
      <c r="J41" s="63">
        <f ca="1">VLOOKUP($A41,INDIRECT($P$2),COLUMN()-1,FALSE)*VLOOKUP($A41,Usinas!$C:$D,2,FALSE)</f>
        <v>30.416499999999999</v>
      </c>
      <c r="K41" s="63">
        <f ca="1">VLOOKUP($A41,INDIRECT($P$2),COLUMN()-1,FALSE)*VLOOKUP($A41,Usinas!$C:$D,2,FALSE)</f>
        <v>26.584499999999998</v>
      </c>
      <c r="L41" s="63">
        <f ca="1">VLOOKUP($A41,INDIRECT($P$2),COLUMN()-1,FALSE)*VLOOKUP($A41,Usinas!$C:$D,2,FALSE)</f>
        <v>26.584499999999998</v>
      </c>
      <c r="M41" s="63">
        <f ca="1">VLOOKUP($A41,INDIRECT($P$2),COLUMN()-1,FALSE)*VLOOKUP($A41,Usinas!$C:$D,2,FALSE)</f>
        <v>33.051000000000002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60.353999999999999</v>
      </c>
      <c r="P41" s="63">
        <f ca="1">VLOOKUP($A41,INDIRECT($P$2),COLUMN()-1,FALSE)*VLOOKUP($A41,Usinas!$C:$D,2,FALSE)</f>
        <v>0</v>
      </c>
      <c r="Q41" s="63">
        <f ca="1">VLOOKUP($A41,INDIRECT($P$2),COLUMN()-1,FALSE)*VLOOKUP($A41,Usinas!$C:$D,2,FALSE)</f>
        <v>0</v>
      </c>
      <c r="R41" s="63">
        <f ca="1">VLOOKUP($A41,INDIRECT($P$2),COLUMN()-1,FALSE)*VLOOKUP($A41,Usinas!$C:$D,2,FALSE)</f>
        <v>0</v>
      </c>
      <c r="S41" s="63">
        <f ca="1">VLOOKUP($A41,INDIRECT($P$2),COLUMN()-1,FALSE)*VLOOKUP($A41,Usinas!$C:$D,2,FALSE)</f>
        <v>0</v>
      </c>
      <c r="T41" s="63">
        <f ca="1">VLOOKUP($A41,INDIRECT($P$2),COLUMN()-1,FALSE)*VLOOKUP($A41,Usinas!$C:$D,2,FALSE)</f>
        <v>0</v>
      </c>
      <c r="U41" s="63">
        <f ca="1">VLOOKUP($A41,INDIRECT($P$2),COLUMN()-1,FALSE)*VLOOKUP($A41,Usinas!$C:$D,2,FALSE)</f>
        <v>0</v>
      </c>
      <c r="V41" s="63">
        <f ca="1">VLOOKUP($A41,INDIRECT($P$2),COLUMN()-1,FALSE)*VLOOKUP($A41,Usinas!$C:$D,2,FALSE)</f>
        <v>0</v>
      </c>
      <c r="W41" s="63">
        <f ca="1">VLOOKUP($A41,INDIRECT($P$2),COLUMN()-1,FALSE)*VLOOKUP($A41,Usinas!$C:$D,2,FALSE)</f>
        <v>0</v>
      </c>
      <c r="X41" s="63">
        <f ca="1">VLOOKUP($A41,INDIRECT($P$2),COLUMN()-1,FALSE)*VLOOKUP($A41,Usinas!$C:$D,2,FALSE)</f>
        <v>0</v>
      </c>
      <c r="Y41" s="63">
        <f ca="1">VLOOKUP($A41,INDIRECT($P$2),COLUMN()-1,FALSE)*VLOOKUP($A41,Usinas!$C:$D,2,FALSE)</f>
        <v>0</v>
      </c>
      <c r="Z41" s="63">
        <f ca="1">VLOOKUP($A41,INDIRECT($P$2),COLUMN()-1,FALSE)*VLOOKUP($A41,Usinas!$C:$D,2,FALSE)</f>
        <v>0</v>
      </c>
      <c r="AA41" s="63">
        <f ca="1">VLOOKUP($A41,INDIRECT($P$2),COLUMN()-1,FALSE)*VLOOKUP($A41,Usinas!$C:$D,2,FALSE)</f>
        <v>0</v>
      </c>
      <c r="AB41" s="63">
        <f ca="1">VLOOKUP($A41,INDIRECT($P$2),COLUMN()-1,FALSE)*VLOOKUP($A41,Usinas!$C:$D,2,FALSE)</f>
        <v>0</v>
      </c>
      <c r="AC41" s="63">
        <f ca="1">VLOOKUP($A41,INDIRECT($P$2),COLUMN()-1,FALSE)*VLOOKUP($A41,Usinas!$C:$D,2,FALSE)</f>
        <v>0</v>
      </c>
    </row>
    <row r="42" spans="1:29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107.1476</v>
      </c>
      <c r="E42" s="63">
        <f ca="1">VLOOKUP($A42,INDIRECT($P$2),COLUMN()-1,FALSE)*VLOOKUP($A42,Usinas!$C:$D,2,FALSE)</f>
        <v>115.2512</v>
      </c>
      <c r="F42" s="63">
        <f ca="1">VLOOKUP($A42,INDIRECT($P$2),COLUMN()-1,FALSE)*VLOOKUP($A42,Usinas!$C:$D,2,FALSE)</f>
        <v>116.6018</v>
      </c>
      <c r="G42" s="63">
        <f ca="1">VLOOKUP($A42,INDIRECT($P$2),COLUMN()-1,FALSE)*VLOOKUP($A42,Usinas!$C:$D,2,FALSE)</f>
        <v>93.641599999999997</v>
      </c>
      <c r="H42" s="63">
        <f ca="1">VLOOKUP($A42,INDIRECT($P$2),COLUMN()-1,FALSE)*VLOOKUP($A42,Usinas!$C:$D,2,FALSE)</f>
        <v>73.382599999999996</v>
      </c>
      <c r="I42" s="63">
        <f ca="1">VLOOKUP($A42,INDIRECT($P$2),COLUMN()-1,FALSE)*VLOOKUP($A42,Usinas!$C:$D,2,FALSE)</f>
        <v>63.478200000000001</v>
      </c>
      <c r="J42" s="63">
        <f ca="1">VLOOKUP($A42,INDIRECT($P$2),COLUMN()-1,FALSE)*VLOOKUP($A42,Usinas!$C:$D,2,FALSE)</f>
        <v>56.725200000000001</v>
      </c>
      <c r="K42" s="63">
        <f ca="1">VLOOKUP($A42,INDIRECT($P$2),COLUMN()-1,FALSE)*VLOOKUP($A42,Usinas!$C:$D,2,FALSE)</f>
        <v>52.673400000000001</v>
      </c>
      <c r="L42" s="63">
        <f ca="1">VLOOKUP($A42,INDIRECT($P$2),COLUMN()-1,FALSE)*VLOOKUP($A42,Usinas!$C:$D,2,FALSE)</f>
        <v>53.573799999999999</v>
      </c>
      <c r="M42" s="63">
        <f ca="1">VLOOKUP($A42,INDIRECT($P$2),COLUMN()-1,FALSE)*VLOOKUP($A42,Usinas!$C:$D,2,FALSE)</f>
        <v>61.227199999999996</v>
      </c>
      <c r="N42" s="63">
        <f ca="1">VLOOKUP($A42,INDIRECT($P$2),COLUMN()-1,FALSE)*VLOOKUP($A42,Usinas!$C:$D,2,FALSE)</f>
        <v>73.382599999999996</v>
      </c>
      <c r="O42" s="63">
        <f ca="1">VLOOKUP($A42,INDIRECT($P$2),COLUMN()-1,FALSE)*VLOOKUP($A42,Usinas!$C:$D,2,FALSE)</f>
        <v>91.390599999999992</v>
      </c>
      <c r="P42" s="63">
        <f ca="1">VLOOKUP($A42,INDIRECT($P$2),COLUMN()-1,FALSE)*VLOOKUP($A42,Usinas!$C:$D,2,FALSE)</f>
        <v>0</v>
      </c>
      <c r="Q42" s="63">
        <f ca="1">VLOOKUP($A42,INDIRECT($P$2),COLUMN()-1,FALSE)*VLOOKUP($A42,Usinas!$C:$D,2,FALSE)</f>
        <v>0</v>
      </c>
      <c r="R42" s="63">
        <f ca="1">VLOOKUP($A42,INDIRECT($P$2),COLUMN()-1,FALSE)*VLOOKUP($A42,Usinas!$C:$D,2,FALSE)</f>
        <v>0</v>
      </c>
      <c r="S42" s="63">
        <f ca="1">VLOOKUP($A42,INDIRECT($P$2),COLUMN()-1,FALSE)*VLOOKUP($A42,Usinas!$C:$D,2,FALSE)</f>
        <v>0</v>
      </c>
      <c r="T42" s="63">
        <f ca="1">VLOOKUP($A42,INDIRECT($P$2),COLUMN()-1,FALSE)*VLOOKUP($A42,Usinas!$C:$D,2,FALSE)</f>
        <v>0</v>
      </c>
      <c r="U42" s="63">
        <f ca="1">VLOOKUP($A42,INDIRECT($P$2),COLUMN()-1,FALSE)*VLOOKUP($A42,Usinas!$C:$D,2,FALSE)</f>
        <v>0</v>
      </c>
      <c r="V42" s="63">
        <f ca="1">VLOOKUP($A42,INDIRECT($P$2),COLUMN()-1,FALSE)*VLOOKUP($A42,Usinas!$C:$D,2,FALSE)</f>
        <v>0</v>
      </c>
      <c r="W42" s="63">
        <f ca="1">VLOOKUP($A42,INDIRECT($P$2),COLUMN()-1,FALSE)*VLOOKUP($A42,Usinas!$C:$D,2,FALSE)</f>
        <v>0</v>
      </c>
      <c r="X42" s="63">
        <f ca="1">VLOOKUP($A42,INDIRECT($P$2),COLUMN()-1,FALSE)*VLOOKUP($A42,Usinas!$C:$D,2,FALSE)</f>
        <v>0</v>
      </c>
      <c r="Y42" s="63">
        <f ca="1">VLOOKUP($A42,INDIRECT($P$2),COLUMN()-1,FALSE)*VLOOKUP($A42,Usinas!$C:$D,2,FALSE)</f>
        <v>0</v>
      </c>
      <c r="Z42" s="63">
        <f ca="1">VLOOKUP($A42,INDIRECT($P$2),COLUMN()-1,FALSE)*VLOOKUP($A42,Usinas!$C:$D,2,FALSE)</f>
        <v>0</v>
      </c>
      <c r="AA42" s="63">
        <f ca="1">VLOOKUP($A42,INDIRECT($P$2),COLUMN()-1,FALSE)*VLOOKUP($A42,Usinas!$C:$D,2,FALSE)</f>
        <v>0</v>
      </c>
      <c r="AB42" s="63">
        <f ca="1">VLOOKUP($A42,INDIRECT($P$2),COLUMN()-1,FALSE)*VLOOKUP($A42,Usinas!$C:$D,2,FALSE)</f>
        <v>0</v>
      </c>
      <c r="AC42" s="63">
        <f ca="1">VLOOKUP($A42,INDIRECT($P$2),COLUMN()-1,FALSE)*VLOOKUP($A42,Usinas!$C:$D,2,FALSE)</f>
        <v>0</v>
      </c>
    </row>
    <row r="43" spans="1:29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96.9178</v>
      </c>
      <c r="E43" s="63">
        <f ca="1">VLOOKUP($A43,INDIRECT($P$2),COLUMN()-1,FALSE)*VLOOKUP($A43,Usinas!$C:$D,2,FALSE)</f>
        <v>104.40179999999999</v>
      </c>
      <c r="F43" s="63">
        <f ca="1">VLOOKUP($A43,INDIRECT($P$2),COLUMN()-1,FALSE)*VLOOKUP($A43,Usinas!$C:$D,2,FALSE)</f>
        <v>105.5244</v>
      </c>
      <c r="G43" s="63">
        <f ca="1">VLOOKUP($A43,INDIRECT($P$2),COLUMN()-1,FALSE)*VLOOKUP($A43,Usinas!$C:$D,2,FALSE)</f>
        <v>84.943399999999997</v>
      </c>
      <c r="H43" s="63">
        <f ca="1">VLOOKUP($A43,INDIRECT($P$2),COLUMN()-1,FALSE)*VLOOKUP($A43,Usinas!$C:$D,2,FALSE)</f>
        <v>66.233399999999989</v>
      </c>
      <c r="I43" s="63">
        <f ca="1">VLOOKUP($A43,INDIRECT($P$2),COLUMN()-1,FALSE)*VLOOKUP($A43,Usinas!$C:$D,2,FALSE)</f>
        <v>57.626799999999996</v>
      </c>
      <c r="J43" s="63">
        <f ca="1">VLOOKUP($A43,INDIRECT($P$2),COLUMN()-1,FALSE)*VLOOKUP($A43,Usinas!$C:$D,2,FALSE)</f>
        <v>51.2654</v>
      </c>
      <c r="K43" s="63">
        <f ca="1">VLOOKUP($A43,INDIRECT($P$2),COLUMN()-1,FALSE)*VLOOKUP($A43,Usinas!$C:$D,2,FALSE)</f>
        <v>47.523399999999995</v>
      </c>
      <c r="L43" s="63">
        <f ca="1">VLOOKUP($A43,INDIRECT($P$2),COLUMN()-1,FALSE)*VLOOKUP($A43,Usinas!$C:$D,2,FALSE)</f>
        <v>48.645999999999994</v>
      </c>
      <c r="M43" s="63">
        <f ca="1">VLOOKUP($A43,INDIRECT($P$2),COLUMN()-1,FALSE)*VLOOKUP($A43,Usinas!$C:$D,2,FALSE)</f>
        <v>55.381599999999999</v>
      </c>
      <c r="N43" s="63">
        <f ca="1">VLOOKUP($A43,INDIRECT($P$2),COLUMN()-1,FALSE)*VLOOKUP($A43,Usinas!$C:$D,2,FALSE)</f>
        <v>66.233399999999989</v>
      </c>
      <c r="O43" s="63">
        <f ca="1">VLOOKUP($A43,INDIRECT($P$2),COLUMN()-1,FALSE)*VLOOKUP($A43,Usinas!$C:$D,2,FALSE)</f>
        <v>82.323999999999998</v>
      </c>
      <c r="P43" s="63">
        <f ca="1">VLOOKUP($A43,INDIRECT($P$2),COLUMN()-1,FALSE)*VLOOKUP($A43,Usinas!$C:$D,2,FALSE)</f>
        <v>0</v>
      </c>
      <c r="Q43" s="63">
        <f ca="1">VLOOKUP($A43,INDIRECT($P$2),COLUMN()-1,FALSE)*VLOOKUP($A43,Usinas!$C:$D,2,FALSE)</f>
        <v>0</v>
      </c>
      <c r="R43" s="63">
        <f ca="1">VLOOKUP($A43,INDIRECT($P$2),COLUMN()-1,FALSE)*VLOOKUP($A43,Usinas!$C:$D,2,FALSE)</f>
        <v>0</v>
      </c>
      <c r="S43" s="63">
        <f ca="1">VLOOKUP($A43,INDIRECT($P$2),COLUMN()-1,FALSE)*VLOOKUP($A43,Usinas!$C:$D,2,FALSE)</f>
        <v>0</v>
      </c>
      <c r="T43" s="63">
        <f ca="1">VLOOKUP($A43,INDIRECT($P$2),COLUMN()-1,FALSE)*VLOOKUP($A43,Usinas!$C:$D,2,FALSE)</f>
        <v>0</v>
      </c>
      <c r="U43" s="63">
        <f ca="1">VLOOKUP($A43,INDIRECT($P$2),COLUMN()-1,FALSE)*VLOOKUP($A43,Usinas!$C:$D,2,FALSE)</f>
        <v>0</v>
      </c>
      <c r="V43" s="63">
        <f ca="1">VLOOKUP($A43,INDIRECT($P$2),COLUMN()-1,FALSE)*VLOOKUP($A43,Usinas!$C:$D,2,FALSE)</f>
        <v>0</v>
      </c>
      <c r="W43" s="63">
        <f ca="1">VLOOKUP($A43,INDIRECT($P$2),COLUMN()-1,FALSE)*VLOOKUP($A43,Usinas!$C:$D,2,FALSE)</f>
        <v>0</v>
      </c>
      <c r="X43" s="63">
        <f ca="1">VLOOKUP($A43,INDIRECT($P$2),COLUMN()-1,FALSE)*VLOOKUP($A43,Usinas!$C:$D,2,FALSE)</f>
        <v>0</v>
      </c>
      <c r="Y43" s="63">
        <f ca="1">VLOOKUP($A43,INDIRECT($P$2),COLUMN()-1,FALSE)*VLOOKUP($A43,Usinas!$C:$D,2,FALSE)</f>
        <v>0</v>
      </c>
      <c r="Z43" s="63">
        <f ca="1">VLOOKUP($A43,INDIRECT($P$2),COLUMN()-1,FALSE)*VLOOKUP($A43,Usinas!$C:$D,2,FALSE)</f>
        <v>0</v>
      </c>
      <c r="AA43" s="63">
        <f ca="1">VLOOKUP($A43,INDIRECT($P$2),COLUMN()-1,FALSE)*VLOOKUP($A43,Usinas!$C:$D,2,FALSE)</f>
        <v>0</v>
      </c>
      <c r="AB43" s="63">
        <f ca="1">VLOOKUP($A43,INDIRECT($P$2),COLUMN()-1,FALSE)*VLOOKUP($A43,Usinas!$C:$D,2,FALSE)</f>
        <v>0</v>
      </c>
      <c r="AC43" s="63">
        <f ca="1">VLOOKUP($A43,INDIRECT($P$2),COLUMN()-1,FALSE)*VLOOKUP($A43,Usinas!$C:$D,2,FALSE)</f>
        <v>0</v>
      </c>
    </row>
    <row r="44" spans="1:29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32.167999999999999</v>
      </c>
      <c r="E44" s="63">
        <f ca="1">VLOOKUP($A44,INDIRECT($P$2),COLUMN()-1,FALSE)*VLOOKUP($A44,Usinas!$C:$D,2,FALSE)</f>
        <v>34.1785</v>
      </c>
      <c r="F44" s="63">
        <f ca="1">VLOOKUP($A44,INDIRECT($P$2),COLUMN()-1,FALSE)*VLOOKUP($A44,Usinas!$C:$D,2,FALSE)</f>
        <v>34.1785</v>
      </c>
      <c r="G44" s="63">
        <f ca="1">VLOOKUP($A44,INDIRECT($P$2),COLUMN()-1,FALSE)*VLOOKUP($A44,Usinas!$C:$D,2,FALSE)</f>
        <v>29.353300000000001</v>
      </c>
      <c r="H44" s="63">
        <f ca="1">VLOOKUP($A44,INDIRECT($P$2),COLUMN()-1,FALSE)*VLOOKUP($A44,Usinas!$C:$D,2,FALSE)</f>
        <v>24.126000000000001</v>
      </c>
      <c r="I44" s="63">
        <f ca="1">VLOOKUP($A44,INDIRECT($P$2),COLUMN()-1,FALSE)*VLOOKUP($A44,Usinas!$C:$D,2,FALSE)</f>
        <v>21.7134</v>
      </c>
      <c r="J44" s="63">
        <f ca="1">VLOOKUP($A44,INDIRECT($P$2),COLUMN()-1,FALSE)*VLOOKUP($A44,Usinas!$C:$D,2,FALSE)</f>
        <v>19.7029</v>
      </c>
      <c r="K44" s="63">
        <f ca="1">VLOOKUP($A44,INDIRECT($P$2),COLUMN()-1,FALSE)*VLOOKUP($A44,Usinas!$C:$D,2,FALSE)</f>
        <v>18.898700000000002</v>
      </c>
      <c r="L44" s="63">
        <f ca="1">VLOOKUP($A44,INDIRECT($P$2),COLUMN()-1,FALSE)*VLOOKUP($A44,Usinas!$C:$D,2,FALSE)</f>
        <v>18.898700000000002</v>
      </c>
      <c r="M44" s="63">
        <f ca="1">VLOOKUP($A44,INDIRECT($P$2),COLUMN()-1,FALSE)*VLOOKUP($A44,Usinas!$C:$D,2,FALSE)</f>
        <v>20.507100000000001</v>
      </c>
      <c r="N44" s="63">
        <f ca="1">VLOOKUP($A44,INDIRECT($P$2),COLUMN()-1,FALSE)*VLOOKUP($A44,Usinas!$C:$D,2,FALSE)</f>
        <v>23.3218</v>
      </c>
      <c r="O44" s="63">
        <f ca="1">VLOOKUP($A44,INDIRECT($P$2),COLUMN()-1,FALSE)*VLOOKUP($A44,Usinas!$C:$D,2,FALSE)</f>
        <v>28.147000000000002</v>
      </c>
      <c r="P44" s="63">
        <f ca="1">VLOOKUP($A44,INDIRECT($P$2),COLUMN()-1,FALSE)*VLOOKUP($A44,Usinas!$C:$D,2,FALSE)</f>
        <v>0</v>
      </c>
      <c r="Q44" s="63">
        <f ca="1">VLOOKUP($A44,INDIRECT($P$2),COLUMN()-1,FALSE)*VLOOKUP($A44,Usinas!$C:$D,2,FALSE)</f>
        <v>0</v>
      </c>
      <c r="R44" s="63">
        <f ca="1">VLOOKUP($A44,INDIRECT($P$2),COLUMN()-1,FALSE)*VLOOKUP($A44,Usinas!$C:$D,2,FALSE)</f>
        <v>0</v>
      </c>
      <c r="S44" s="63">
        <f ca="1">VLOOKUP($A44,INDIRECT($P$2),COLUMN()-1,FALSE)*VLOOKUP($A44,Usinas!$C:$D,2,FALSE)</f>
        <v>0</v>
      </c>
      <c r="T44" s="63">
        <f ca="1">VLOOKUP($A44,INDIRECT($P$2),COLUMN()-1,FALSE)*VLOOKUP($A44,Usinas!$C:$D,2,FALSE)</f>
        <v>0</v>
      </c>
      <c r="U44" s="63">
        <f ca="1">VLOOKUP($A44,INDIRECT($P$2),COLUMN()-1,FALSE)*VLOOKUP($A44,Usinas!$C:$D,2,FALSE)</f>
        <v>0</v>
      </c>
      <c r="V44" s="63">
        <f ca="1">VLOOKUP($A44,INDIRECT($P$2),COLUMN()-1,FALSE)*VLOOKUP($A44,Usinas!$C:$D,2,FALSE)</f>
        <v>0</v>
      </c>
      <c r="W44" s="63">
        <f ca="1">VLOOKUP($A44,INDIRECT($P$2),COLUMN()-1,FALSE)*VLOOKUP($A44,Usinas!$C:$D,2,FALSE)</f>
        <v>0</v>
      </c>
      <c r="X44" s="63">
        <f ca="1">VLOOKUP($A44,INDIRECT($P$2),COLUMN()-1,FALSE)*VLOOKUP($A44,Usinas!$C:$D,2,FALSE)</f>
        <v>0</v>
      </c>
      <c r="Y44" s="63">
        <f ca="1">VLOOKUP($A44,INDIRECT($P$2),COLUMN()-1,FALSE)*VLOOKUP($A44,Usinas!$C:$D,2,FALSE)</f>
        <v>0</v>
      </c>
      <c r="Z44" s="63">
        <f ca="1">VLOOKUP($A44,INDIRECT($P$2),COLUMN()-1,FALSE)*VLOOKUP($A44,Usinas!$C:$D,2,FALSE)</f>
        <v>0</v>
      </c>
      <c r="AA44" s="63">
        <f ca="1">VLOOKUP($A44,INDIRECT($P$2),COLUMN()-1,FALSE)*VLOOKUP($A44,Usinas!$C:$D,2,FALSE)</f>
        <v>0</v>
      </c>
      <c r="AB44" s="63">
        <f ca="1">VLOOKUP($A44,INDIRECT($P$2),COLUMN()-1,FALSE)*VLOOKUP($A44,Usinas!$C:$D,2,FALSE)</f>
        <v>0</v>
      </c>
      <c r="AC44" s="63">
        <f ca="1">VLOOKUP($A44,INDIRECT($P$2),COLUMN()-1,FALSE)*VLOOKUP($A44,Usinas!$C:$D,2,FALSE)</f>
        <v>0</v>
      </c>
    </row>
    <row r="45" spans="1:29" hidden="1" outlineLevel="1" collapsed="1" x14ac:dyDescent="0.25">
      <c r="A45" s="18"/>
      <c r="B45" s="19" t="s">
        <v>56</v>
      </c>
      <c r="D45" s="64">
        <f t="shared" ref="D45:I45" ca="1" si="3">SUM(D26:D44)</f>
        <v>8918.0583999999981</v>
      </c>
      <c r="E45" s="47">
        <f t="shared" ca="1" si="3"/>
        <v>9300.7038999999986</v>
      </c>
      <c r="F45" s="47">
        <f t="shared" ca="1" si="3"/>
        <v>9113.2017999999989</v>
      </c>
      <c r="G45" s="47">
        <f t="shared" ca="1" si="3"/>
        <v>6876.5072</v>
      </c>
      <c r="H45" s="47">
        <f t="shared" ca="1" si="3"/>
        <v>4526.8095000000003</v>
      </c>
      <c r="I45" s="65">
        <f t="shared" ca="1" si="3"/>
        <v>3510.7791999999995</v>
      </c>
      <c r="J45" s="64">
        <f t="shared" ref="J45:O45" ca="1" si="4">SUM(J26:J44)</f>
        <v>2831.4268999999995</v>
      </c>
      <c r="K45" s="47">
        <f t="shared" ca="1" si="4"/>
        <v>2308.1522000000004</v>
      </c>
      <c r="L45" s="47">
        <f t="shared" ca="1" si="4"/>
        <v>2082.491</v>
      </c>
      <c r="M45" s="47">
        <f t="shared" ca="1" si="4"/>
        <v>2497.8049999999998</v>
      </c>
      <c r="N45" s="47">
        <f t="shared" ca="1" si="4"/>
        <v>3912.3884999999996</v>
      </c>
      <c r="O45" s="65">
        <f t="shared" ca="1" si="4"/>
        <v>6582.5613999999996</v>
      </c>
      <c r="P45" s="65">
        <f t="shared" ref="P45:AC45" ca="1" si="5">SUM(P26:P44)</f>
        <v>0</v>
      </c>
      <c r="Q45" s="65">
        <f t="shared" ca="1" si="5"/>
        <v>0</v>
      </c>
      <c r="R45" s="65">
        <f t="shared" ca="1" si="5"/>
        <v>0</v>
      </c>
      <c r="S45" s="65">
        <f t="shared" ca="1" si="5"/>
        <v>0</v>
      </c>
      <c r="T45" s="65">
        <f t="shared" ca="1" si="5"/>
        <v>0</v>
      </c>
      <c r="U45" s="65">
        <f t="shared" ca="1" si="5"/>
        <v>0</v>
      </c>
      <c r="V45" s="65">
        <f t="shared" ca="1" si="5"/>
        <v>0</v>
      </c>
      <c r="W45" s="65">
        <f t="shared" ca="1" si="5"/>
        <v>0</v>
      </c>
      <c r="X45" s="65">
        <f t="shared" ca="1" si="5"/>
        <v>0</v>
      </c>
      <c r="Y45" s="65">
        <f t="shared" ca="1" si="5"/>
        <v>0</v>
      </c>
      <c r="Z45" s="65">
        <f t="shared" ca="1" si="5"/>
        <v>0</v>
      </c>
      <c r="AA45" s="65">
        <f t="shared" ca="1" si="5"/>
        <v>0</v>
      </c>
      <c r="AB45" s="65">
        <f t="shared" ca="1" si="5"/>
        <v>0</v>
      </c>
      <c r="AC45" s="65">
        <f t="shared" ca="1" si="5"/>
        <v>0</v>
      </c>
    </row>
    <row r="46" spans="1:29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</row>
    <row r="47" spans="1:29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</row>
    <row r="48" spans="1:29" hidden="1" outlineLevel="1" x14ac:dyDescent="0.25">
      <c r="A48" s="61"/>
      <c r="B48" s="62"/>
      <c r="D48" s="496" t="s">
        <v>77</v>
      </c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8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</row>
    <row r="49" spans="1:29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  <c r="P49" s="63">
        <f ca="1">VLOOKUP($A49,INDIRECT($P$2),COLUMN()-1,FALSE)*VLOOKUP($A49,Usinas!$C:$D,2,FALSE)</f>
        <v>0</v>
      </c>
      <c r="Q49" s="63">
        <f ca="1">VLOOKUP($A49,INDIRECT($P$2),COLUMN()-1,FALSE)*VLOOKUP($A49,Usinas!$C:$D,2,FALSE)</f>
        <v>0</v>
      </c>
      <c r="R49" s="63">
        <f ca="1">VLOOKUP($A49,INDIRECT($P$2),COLUMN()-1,FALSE)*VLOOKUP($A49,Usinas!$C:$D,2,FALSE)</f>
        <v>0</v>
      </c>
      <c r="S49" s="63">
        <f ca="1">VLOOKUP($A49,INDIRECT($P$2),COLUMN()-1,FALSE)*VLOOKUP($A49,Usinas!$C:$D,2,FALSE)</f>
        <v>0</v>
      </c>
      <c r="T49" s="63">
        <f ca="1">VLOOKUP($A49,INDIRECT($P$2),COLUMN()-1,FALSE)*VLOOKUP($A49,Usinas!$C:$D,2,FALSE)</f>
        <v>0</v>
      </c>
      <c r="U49" s="63">
        <f ca="1">VLOOKUP($A49,INDIRECT($P$2),COLUMN()-1,FALSE)*VLOOKUP($A49,Usinas!$C:$D,2,FALSE)</f>
        <v>0</v>
      </c>
      <c r="V49" s="63">
        <f ca="1">VLOOKUP($A49,INDIRECT($P$2),COLUMN()-1,FALSE)*VLOOKUP($A49,Usinas!$C:$D,2,FALSE)</f>
        <v>0</v>
      </c>
      <c r="W49" s="63">
        <f ca="1">VLOOKUP($A49,INDIRECT($P$2),COLUMN()-1,FALSE)*VLOOKUP($A49,Usinas!$C:$D,2,FALSE)</f>
        <v>0</v>
      </c>
      <c r="X49" s="63">
        <f ca="1">VLOOKUP($A49,INDIRECT($P$2),COLUMN()-1,FALSE)*VLOOKUP($A49,Usinas!$C:$D,2,FALSE)</f>
        <v>0</v>
      </c>
      <c r="Y49" s="63">
        <f ca="1">VLOOKUP($A49,INDIRECT($P$2),COLUMN()-1,FALSE)*VLOOKUP($A49,Usinas!$C:$D,2,FALSE)</f>
        <v>0</v>
      </c>
      <c r="Z49" s="63">
        <f ca="1">VLOOKUP($A49,INDIRECT($P$2),COLUMN()-1,FALSE)*VLOOKUP($A49,Usinas!$C:$D,2,FALSE)</f>
        <v>0</v>
      </c>
      <c r="AA49" s="63">
        <f ca="1">VLOOKUP($A49,INDIRECT($P$2),COLUMN()-1,FALSE)*VLOOKUP($A49,Usinas!$C:$D,2,FALSE)</f>
        <v>0</v>
      </c>
      <c r="AB49" s="63">
        <f ca="1">VLOOKUP($A49,INDIRECT($P$2),COLUMN()-1,FALSE)*VLOOKUP($A49,Usinas!$C:$D,2,FALSE)</f>
        <v>0</v>
      </c>
      <c r="AC49" s="63">
        <f ca="1">VLOOKUP($A49,INDIRECT($P$2),COLUMN()-1,FALSE)*VLOOKUP($A49,Usinas!$C:$D,2,FALSE)</f>
        <v>0</v>
      </c>
    </row>
    <row r="50" spans="1:29" hidden="1" outlineLevel="1" collapsed="1" x14ac:dyDescent="0.25">
      <c r="A50" s="18"/>
      <c r="B50" s="19" t="s">
        <v>56</v>
      </c>
      <c r="D50" s="64">
        <f t="shared" ref="D50:O50" ca="1" si="6">D49</f>
        <v>374.93279999999999</v>
      </c>
      <c r="E50" s="47">
        <f t="shared" ca="1" si="6"/>
        <v>380.61359999999996</v>
      </c>
      <c r="F50" s="47">
        <f t="shared" ca="1" si="6"/>
        <v>346.52879999999999</v>
      </c>
      <c r="G50" s="47">
        <f t="shared" ca="1" si="6"/>
        <v>238.59359999999998</v>
      </c>
      <c r="H50" s="47">
        <f t="shared" ca="1" si="6"/>
        <v>187.46639999999999</v>
      </c>
      <c r="I50" s="65">
        <f t="shared" ca="1" si="6"/>
        <v>170.42399999999998</v>
      </c>
      <c r="J50" s="64">
        <f t="shared" ca="1" si="6"/>
        <v>142.01999999999998</v>
      </c>
      <c r="K50" s="47">
        <f t="shared" ca="1" si="6"/>
        <v>130.6584</v>
      </c>
      <c r="L50" s="47">
        <f t="shared" ca="1" si="6"/>
        <v>170.42399999999998</v>
      </c>
      <c r="M50" s="47">
        <f t="shared" ca="1" si="6"/>
        <v>210.18959999999998</v>
      </c>
      <c r="N50" s="47">
        <f t="shared" ca="1" si="6"/>
        <v>221.55119999999999</v>
      </c>
      <c r="O50" s="65">
        <f t="shared" ca="1" si="6"/>
        <v>284.03999999999996</v>
      </c>
      <c r="P50" s="65">
        <f t="shared" ref="P50:AC50" ca="1" si="7">P49</f>
        <v>0</v>
      </c>
      <c r="Q50" s="65">
        <f t="shared" ca="1" si="7"/>
        <v>0</v>
      </c>
      <c r="R50" s="65">
        <f t="shared" ca="1" si="7"/>
        <v>0</v>
      </c>
      <c r="S50" s="65">
        <f t="shared" ca="1" si="7"/>
        <v>0</v>
      </c>
      <c r="T50" s="65">
        <f t="shared" ca="1" si="7"/>
        <v>0</v>
      </c>
      <c r="U50" s="65">
        <f t="shared" ca="1" si="7"/>
        <v>0</v>
      </c>
      <c r="V50" s="65">
        <f t="shared" ca="1" si="7"/>
        <v>0</v>
      </c>
      <c r="W50" s="65">
        <f t="shared" ca="1" si="7"/>
        <v>0</v>
      </c>
      <c r="X50" s="65">
        <f t="shared" ca="1" si="7"/>
        <v>0</v>
      </c>
      <c r="Y50" s="65">
        <f t="shared" ca="1" si="7"/>
        <v>0</v>
      </c>
      <c r="Z50" s="65">
        <f t="shared" ca="1" si="7"/>
        <v>0</v>
      </c>
      <c r="AA50" s="65">
        <f t="shared" ca="1" si="7"/>
        <v>0</v>
      </c>
      <c r="AB50" s="65">
        <f t="shared" ca="1" si="7"/>
        <v>0</v>
      </c>
      <c r="AC50" s="65">
        <f t="shared" ca="1" si="7"/>
        <v>0</v>
      </c>
    </row>
    <row r="51" spans="1:29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</row>
    <row r="52" spans="1:29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</row>
    <row r="53" spans="1:29" hidden="1" outlineLevel="1" x14ac:dyDescent="0.25">
      <c r="A53" s="61"/>
      <c r="B53" s="62"/>
      <c r="D53" s="496" t="s">
        <v>80</v>
      </c>
      <c r="E53" s="497"/>
      <c r="F53" s="497"/>
      <c r="G53" s="497"/>
      <c r="H53" s="497"/>
      <c r="I53" s="497"/>
      <c r="J53" s="497"/>
      <c r="K53" s="497"/>
      <c r="L53" s="497"/>
      <c r="M53" s="497"/>
      <c r="N53" s="497"/>
      <c r="O53" s="498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</row>
    <row r="54" spans="1:29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  <c r="P54" s="63">
        <f ca="1">VLOOKUP($A54,INDIRECT($P$2),COLUMN()-1,FALSE)*VLOOKUP($A54,Usinas!$C:$D,2,FALSE)</f>
        <v>0</v>
      </c>
      <c r="Q54" s="63">
        <f ca="1">VLOOKUP($A54,INDIRECT($P$2),COLUMN()-1,FALSE)*VLOOKUP($A54,Usinas!$C:$D,2,FALSE)</f>
        <v>0</v>
      </c>
      <c r="R54" s="63">
        <f ca="1">VLOOKUP($A54,INDIRECT($P$2),COLUMN()-1,FALSE)*VLOOKUP($A54,Usinas!$C:$D,2,FALSE)</f>
        <v>0</v>
      </c>
      <c r="S54" s="63">
        <f ca="1">VLOOKUP($A54,INDIRECT($P$2),COLUMN()-1,FALSE)*VLOOKUP($A54,Usinas!$C:$D,2,FALSE)</f>
        <v>0</v>
      </c>
      <c r="T54" s="63">
        <f ca="1">VLOOKUP($A54,INDIRECT($P$2),COLUMN()-1,FALSE)*VLOOKUP($A54,Usinas!$C:$D,2,FALSE)</f>
        <v>0</v>
      </c>
      <c r="U54" s="63">
        <f ca="1">VLOOKUP($A54,INDIRECT($P$2),COLUMN()-1,FALSE)*VLOOKUP($A54,Usinas!$C:$D,2,FALSE)</f>
        <v>0</v>
      </c>
      <c r="V54" s="63">
        <f ca="1">VLOOKUP($A54,INDIRECT($P$2),COLUMN()-1,FALSE)*VLOOKUP($A54,Usinas!$C:$D,2,FALSE)</f>
        <v>0</v>
      </c>
      <c r="W54" s="63">
        <f ca="1">VLOOKUP($A54,INDIRECT($P$2),COLUMN()-1,FALSE)*VLOOKUP($A54,Usinas!$C:$D,2,FALSE)</f>
        <v>0</v>
      </c>
      <c r="X54" s="63">
        <f ca="1">VLOOKUP($A54,INDIRECT($P$2),COLUMN()-1,FALSE)*VLOOKUP($A54,Usinas!$C:$D,2,FALSE)</f>
        <v>0</v>
      </c>
      <c r="Y54" s="63">
        <f ca="1">VLOOKUP($A54,INDIRECT($P$2),COLUMN()-1,FALSE)*VLOOKUP($A54,Usinas!$C:$D,2,FALSE)</f>
        <v>0</v>
      </c>
      <c r="Z54" s="63">
        <f ca="1">VLOOKUP($A54,INDIRECT($P$2),COLUMN()-1,FALSE)*VLOOKUP($A54,Usinas!$C:$D,2,FALSE)</f>
        <v>0</v>
      </c>
      <c r="AA54" s="63">
        <f ca="1">VLOOKUP($A54,INDIRECT($P$2),COLUMN()-1,FALSE)*VLOOKUP($A54,Usinas!$C:$D,2,FALSE)</f>
        <v>0</v>
      </c>
      <c r="AB54" s="63">
        <f ca="1">VLOOKUP($A54,INDIRECT($P$2),COLUMN()-1,FALSE)*VLOOKUP($A54,Usinas!$C:$D,2,FALSE)</f>
        <v>0</v>
      </c>
      <c r="AC54" s="63">
        <f ca="1">VLOOKUP($A54,INDIRECT($P$2),COLUMN()-1,FALSE)*VLOOKUP($A54,Usinas!$C:$D,2,FALSE)</f>
        <v>0</v>
      </c>
    </row>
    <row r="55" spans="1:29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  <c r="P55" s="63">
        <f ca="1">VLOOKUP($A55,INDIRECT($P$2),COLUMN()-1,FALSE)*VLOOKUP($A55,Usinas!$C:$D,2,FALSE)</f>
        <v>0</v>
      </c>
      <c r="Q55" s="63">
        <f ca="1">VLOOKUP($A55,INDIRECT($P$2),COLUMN()-1,FALSE)*VLOOKUP($A55,Usinas!$C:$D,2,FALSE)</f>
        <v>0</v>
      </c>
      <c r="R55" s="63">
        <f ca="1">VLOOKUP($A55,INDIRECT($P$2),COLUMN()-1,FALSE)*VLOOKUP($A55,Usinas!$C:$D,2,FALSE)</f>
        <v>0</v>
      </c>
      <c r="S55" s="63">
        <f ca="1">VLOOKUP($A55,INDIRECT($P$2),COLUMN()-1,FALSE)*VLOOKUP($A55,Usinas!$C:$D,2,FALSE)</f>
        <v>0</v>
      </c>
      <c r="T55" s="63">
        <f ca="1">VLOOKUP($A55,INDIRECT($P$2),COLUMN()-1,FALSE)*VLOOKUP($A55,Usinas!$C:$D,2,FALSE)</f>
        <v>0</v>
      </c>
      <c r="U55" s="63">
        <f ca="1">VLOOKUP($A55,INDIRECT($P$2),COLUMN()-1,FALSE)*VLOOKUP($A55,Usinas!$C:$D,2,FALSE)</f>
        <v>0</v>
      </c>
      <c r="V55" s="63">
        <f ca="1">VLOOKUP($A55,INDIRECT($P$2),COLUMN()-1,FALSE)*VLOOKUP($A55,Usinas!$C:$D,2,FALSE)</f>
        <v>0</v>
      </c>
      <c r="W55" s="63">
        <f ca="1">VLOOKUP($A55,INDIRECT($P$2),COLUMN()-1,FALSE)*VLOOKUP($A55,Usinas!$C:$D,2,FALSE)</f>
        <v>0</v>
      </c>
      <c r="X55" s="63">
        <f ca="1">VLOOKUP($A55,INDIRECT($P$2),COLUMN()-1,FALSE)*VLOOKUP($A55,Usinas!$C:$D,2,FALSE)</f>
        <v>0</v>
      </c>
      <c r="Y55" s="63">
        <f ca="1">VLOOKUP($A55,INDIRECT($P$2),COLUMN()-1,FALSE)*VLOOKUP($A55,Usinas!$C:$D,2,FALSE)</f>
        <v>0</v>
      </c>
      <c r="Z55" s="63">
        <f ca="1">VLOOKUP($A55,INDIRECT($P$2),COLUMN()-1,FALSE)*VLOOKUP($A55,Usinas!$C:$D,2,FALSE)</f>
        <v>0</v>
      </c>
      <c r="AA55" s="63">
        <f ca="1">VLOOKUP($A55,INDIRECT($P$2),COLUMN()-1,FALSE)*VLOOKUP($A55,Usinas!$C:$D,2,FALSE)</f>
        <v>0</v>
      </c>
      <c r="AB55" s="63">
        <f ca="1">VLOOKUP($A55,INDIRECT($P$2),COLUMN()-1,FALSE)*VLOOKUP($A55,Usinas!$C:$D,2,FALSE)</f>
        <v>0</v>
      </c>
      <c r="AC55" s="63">
        <f ca="1">VLOOKUP($A55,INDIRECT($P$2),COLUMN()-1,FALSE)*VLOOKUP($A55,Usinas!$C:$D,2,FALSE)</f>
        <v>0</v>
      </c>
    </row>
    <row r="56" spans="1:29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  <c r="P56" s="63">
        <f ca="1">VLOOKUP($A56,INDIRECT($P$2),COLUMN()-1,FALSE)*VLOOKUP($A56,Usinas!$C:$D,2,FALSE)</f>
        <v>0</v>
      </c>
      <c r="Q56" s="63">
        <f ca="1">VLOOKUP($A56,INDIRECT($P$2),COLUMN()-1,FALSE)*VLOOKUP($A56,Usinas!$C:$D,2,FALSE)</f>
        <v>0</v>
      </c>
      <c r="R56" s="63">
        <f ca="1">VLOOKUP($A56,INDIRECT($P$2),COLUMN()-1,FALSE)*VLOOKUP($A56,Usinas!$C:$D,2,FALSE)</f>
        <v>0</v>
      </c>
      <c r="S56" s="63">
        <f ca="1">VLOOKUP($A56,INDIRECT($P$2),COLUMN()-1,FALSE)*VLOOKUP($A56,Usinas!$C:$D,2,FALSE)</f>
        <v>0</v>
      </c>
      <c r="T56" s="63">
        <f ca="1">VLOOKUP($A56,INDIRECT($P$2),COLUMN()-1,FALSE)*VLOOKUP($A56,Usinas!$C:$D,2,FALSE)</f>
        <v>0</v>
      </c>
      <c r="U56" s="63">
        <f ca="1">VLOOKUP($A56,INDIRECT($P$2),COLUMN()-1,FALSE)*VLOOKUP($A56,Usinas!$C:$D,2,FALSE)</f>
        <v>0</v>
      </c>
      <c r="V56" s="63">
        <f ca="1">VLOOKUP($A56,INDIRECT($P$2),COLUMN()-1,FALSE)*VLOOKUP($A56,Usinas!$C:$D,2,FALSE)</f>
        <v>0</v>
      </c>
      <c r="W56" s="63">
        <f ca="1">VLOOKUP($A56,INDIRECT($P$2),COLUMN()-1,FALSE)*VLOOKUP($A56,Usinas!$C:$D,2,FALSE)</f>
        <v>0</v>
      </c>
      <c r="X56" s="63">
        <f ca="1">VLOOKUP($A56,INDIRECT($P$2),COLUMN()-1,FALSE)*VLOOKUP($A56,Usinas!$C:$D,2,FALSE)</f>
        <v>0</v>
      </c>
      <c r="Y56" s="63">
        <f ca="1">VLOOKUP($A56,INDIRECT($P$2),COLUMN()-1,FALSE)*VLOOKUP($A56,Usinas!$C:$D,2,FALSE)</f>
        <v>0</v>
      </c>
      <c r="Z56" s="63">
        <f ca="1">VLOOKUP($A56,INDIRECT($P$2),COLUMN()-1,FALSE)*VLOOKUP($A56,Usinas!$C:$D,2,FALSE)</f>
        <v>0</v>
      </c>
      <c r="AA56" s="63">
        <f ca="1">VLOOKUP($A56,INDIRECT($P$2),COLUMN()-1,FALSE)*VLOOKUP($A56,Usinas!$C:$D,2,FALSE)</f>
        <v>0</v>
      </c>
      <c r="AB56" s="63">
        <f ca="1">VLOOKUP($A56,INDIRECT($P$2),COLUMN()-1,FALSE)*VLOOKUP($A56,Usinas!$C:$D,2,FALSE)</f>
        <v>0</v>
      </c>
      <c r="AC56" s="63">
        <f ca="1">VLOOKUP($A56,INDIRECT($P$2),COLUMN()-1,FALSE)*VLOOKUP($A56,Usinas!$C:$D,2,FALSE)</f>
        <v>0</v>
      </c>
    </row>
    <row r="57" spans="1:29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  <c r="P57" s="63">
        <f ca="1">VLOOKUP($A57,INDIRECT($P$2),COLUMN()-1,FALSE)*VLOOKUP($A57,Usinas!$C:$D,2,FALSE)</f>
        <v>0</v>
      </c>
      <c r="Q57" s="63">
        <f ca="1">VLOOKUP($A57,INDIRECT($P$2),COLUMN()-1,FALSE)*VLOOKUP($A57,Usinas!$C:$D,2,FALSE)</f>
        <v>0</v>
      </c>
      <c r="R57" s="63">
        <f ca="1">VLOOKUP($A57,INDIRECT($P$2),COLUMN()-1,FALSE)*VLOOKUP($A57,Usinas!$C:$D,2,FALSE)</f>
        <v>0</v>
      </c>
      <c r="S57" s="63">
        <f ca="1">VLOOKUP($A57,INDIRECT($P$2),COLUMN()-1,FALSE)*VLOOKUP($A57,Usinas!$C:$D,2,FALSE)</f>
        <v>0</v>
      </c>
      <c r="T57" s="63">
        <f ca="1">VLOOKUP($A57,INDIRECT($P$2),COLUMN()-1,FALSE)*VLOOKUP($A57,Usinas!$C:$D,2,FALSE)</f>
        <v>0</v>
      </c>
      <c r="U57" s="63">
        <f ca="1">VLOOKUP($A57,INDIRECT($P$2),COLUMN()-1,FALSE)*VLOOKUP($A57,Usinas!$C:$D,2,FALSE)</f>
        <v>0</v>
      </c>
      <c r="V57" s="63">
        <f ca="1">VLOOKUP($A57,INDIRECT($P$2),COLUMN()-1,FALSE)*VLOOKUP($A57,Usinas!$C:$D,2,FALSE)</f>
        <v>0</v>
      </c>
      <c r="W57" s="63">
        <f ca="1">VLOOKUP($A57,INDIRECT($P$2),COLUMN()-1,FALSE)*VLOOKUP($A57,Usinas!$C:$D,2,FALSE)</f>
        <v>0</v>
      </c>
      <c r="X57" s="63">
        <f ca="1">VLOOKUP($A57,INDIRECT($P$2),COLUMN()-1,FALSE)*VLOOKUP($A57,Usinas!$C:$D,2,FALSE)</f>
        <v>0</v>
      </c>
      <c r="Y57" s="63">
        <f ca="1">VLOOKUP($A57,INDIRECT($P$2),COLUMN()-1,FALSE)*VLOOKUP($A57,Usinas!$C:$D,2,FALSE)</f>
        <v>0</v>
      </c>
      <c r="Z57" s="63">
        <f ca="1">VLOOKUP($A57,INDIRECT($P$2),COLUMN()-1,FALSE)*VLOOKUP($A57,Usinas!$C:$D,2,FALSE)</f>
        <v>0</v>
      </c>
      <c r="AA57" s="63">
        <f ca="1">VLOOKUP($A57,INDIRECT($P$2),COLUMN()-1,FALSE)*VLOOKUP($A57,Usinas!$C:$D,2,FALSE)</f>
        <v>0</v>
      </c>
      <c r="AB57" s="63">
        <f ca="1">VLOOKUP($A57,INDIRECT($P$2),COLUMN()-1,FALSE)*VLOOKUP($A57,Usinas!$C:$D,2,FALSE)</f>
        <v>0</v>
      </c>
      <c r="AC57" s="63">
        <f ca="1">VLOOKUP($A57,INDIRECT($P$2),COLUMN()-1,FALSE)*VLOOKUP($A57,Usinas!$C:$D,2,FALSE)</f>
        <v>0</v>
      </c>
    </row>
    <row r="58" spans="1:29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  <c r="P58" s="63">
        <f ca="1">VLOOKUP($A58,INDIRECT($P$2),COLUMN()-1,FALSE)*VLOOKUP($A58,Usinas!$C:$D,2,FALSE)</f>
        <v>0</v>
      </c>
      <c r="Q58" s="63">
        <f ca="1">VLOOKUP($A58,INDIRECT($P$2),COLUMN()-1,FALSE)*VLOOKUP($A58,Usinas!$C:$D,2,FALSE)</f>
        <v>0</v>
      </c>
      <c r="R58" s="63">
        <f ca="1">VLOOKUP($A58,INDIRECT($P$2),COLUMN()-1,FALSE)*VLOOKUP($A58,Usinas!$C:$D,2,FALSE)</f>
        <v>0</v>
      </c>
      <c r="S58" s="63">
        <f ca="1">VLOOKUP($A58,INDIRECT($P$2),COLUMN()-1,FALSE)*VLOOKUP($A58,Usinas!$C:$D,2,FALSE)</f>
        <v>0</v>
      </c>
      <c r="T58" s="63">
        <f ca="1">VLOOKUP($A58,INDIRECT($P$2),COLUMN()-1,FALSE)*VLOOKUP($A58,Usinas!$C:$D,2,FALSE)</f>
        <v>0</v>
      </c>
      <c r="U58" s="63">
        <f ca="1">VLOOKUP($A58,INDIRECT($P$2),COLUMN()-1,FALSE)*VLOOKUP($A58,Usinas!$C:$D,2,FALSE)</f>
        <v>0</v>
      </c>
      <c r="V58" s="63">
        <f ca="1">VLOOKUP($A58,INDIRECT($P$2),COLUMN()-1,FALSE)*VLOOKUP($A58,Usinas!$C:$D,2,FALSE)</f>
        <v>0</v>
      </c>
      <c r="W58" s="63">
        <f ca="1">VLOOKUP($A58,INDIRECT($P$2),COLUMN()-1,FALSE)*VLOOKUP($A58,Usinas!$C:$D,2,FALSE)</f>
        <v>0</v>
      </c>
      <c r="X58" s="63">
        <f ca="1">VLOOKUP($A58,INDIRECT($P$2),COLUMN()-1,FALSE)*VLOOKUP($A58,Usinas!$C:$D,2,FALSE)</f>
        <v>0</v>
      </c>
      <c r="Y58" s="63">
        <f ca="1">VLOOKUP($A58,INDIRECT($P$2),COLUMN()-1,FALSE)*VLOOKUP($A58,Usinas!$C:$D,2,FALSE)</f>
        <v>0</v>
      </c>
      <c r="Z58" s="63">
        <f ca="1">VLOOKUP($A58,INDIRECT($P$2),COLUMN()-1,FALSE)*VLOOKUP($A58,Usinas!$C:$D,2,FALSE)</f>
        <v>0</v>
      </c>
      <c r="AA58" s="63">
        <f ca="1">VLOOKUP($A58,INDIRECT($P$2),COLUMN()-1,FALSE)*VLOOKUP($A58,Usinas!$C:$D,2,FALSE)</f>
        <v>0</v>
      </c>
      <c r="AB58" s="63">
        <f ca="1">VLOOKUP($A58,INDIRECT($P$2),COLUMN()-1,FALSE)*VLOOKUP($A58,Usinas!$C:$D,2,FALSE)</f>
        <v>0</v>
      </c>
      <c r="AC58" s="63">
        <f ca="1">VLOOKUP($A58,INDIRECT($P$2),COLUMN()-1,FALSE)*VLOOKUP($A58,Usinas!$C:$D,2,FALSE)</f>
        <v>0</v>
      </c>
    </row>
    <row r="59" spans="1:29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  <c r="P59" s="63">
        <f ca="1">VLOOKUP($A59,INDIRECT($P$2),COLUMN()-1,FALSE)*VLOOKUP($A59,Usinas!$C:$D,2,FALSE)</f>
        <v>0</v>
      </c>
      <c r="Q59" s="63">
        <f ca="1">VLOOKUP($A59,INDIRECT($P$2),COLUMN()-1,FALSE)*VLOOKUP($A59,Usinas!$C:$D,2,FALSE)</f>
        <v>0</v>
      </c>
      <c r="R59" s="63">
        <f ca="1">VLOOKUP($A59,INDIRECT($P$2),COLUMN()-1,FALSE)*VLOOKUP($A59,Usinas!$C:$D,2,FALSE)</f>
        <v>0</v>
      </c>
      <c r="S59" s="63">
        <f ca="1">VLOOKUP($A59,INDIRECT($P$2),COLUMN()-1,FALSE)*VLOOKUP($A59,Usinas!$C:$D,2,FALSE)</f>
        <v>0</v>
      </c>
      <c r="T59" s="63">
        <f ca="1">VLOOKUP($A59,INDIRECT($P$2),COLUMN()-1,FALSE)*VLOOKUP($A59,Usinas!$C:$D,2,FALSE)</f>
        <v>0</v>
      </c>
      <c r="U59" s="63">
        <f ca="1">VLOOKUP($A59,INDIRECT($P$2),COLUMN()-1,FALSE)*VLOOKUP($A59,Usinas!$C:$D,2,FALSE)</f>
        <v>0</v>
      </c>
      <c r="V59" s="63">
        <f ca="1">VLOOKUP($A59,INDIRECT($P$2),COLUMN()-1,FALSE)*VLOOKUP($A59,Usinas!$C:$D,2,FALSE)</f>
        <v>0</v>
      </c>
      <c r="W59" s="63">
        <f ca="1">VLOOKUP($A59,INDIRECT($P$2),COLUMN()-1,FALSE)*VLOOKUP($A59,Usinas!$C:$D,2,FALSE)</f>
        <v>0</v>
      </c>
      <c r="X59" s="63">
        <f ca="1">VLOOKUP($A59,INDIRECT($P$2),COLUMN()-1,FALSE)*VLOOKUP($A59,Usinas!$C:$D,2,FALSE)</f>
        <v>0</v>
      </c>
      <c r="Y59" s="63">
        <f ca="1">VLOOKUP($A59,INDIRECT($P$2),COLUMN()-1,FALSE)*VLOOKUP($A59,Usinas!$C:$D,2,FALSE)</f>
        <v>0</v>
      </c>
      <c r="Z59" s="63">
        <f ca="1">VLOOKUP($A59,INDIRECT($P$2),COLUMN()-1,FALSE)*VLOOKUP($A59,Usinas!$C:$D,2,FALSE)</f>
        <v>0</v>
      </c>
      <c r="AA59" s="63">
        <f ca="1">VLOOKUP($A59,INDIRECT($P$2),COLUMN()-1,FALSE)*VLOOKUP($A59,Usinas!$C:$D,2,FALSE)</f>
        <v>0</v>
      </c>
      <c r="AB59" s="63">
        <f ca="1">VLOOKUP($A59,INDIRECT($P$2),COLUMN()-1,FALSE)*VLOOKUP($A59,Usinas!$C:$D,2,FALSE)</f>
        <v>0</v>
      </c>
      <c r="AC59" s="63">
        <f ca="1">VLOOKUP($A59,INDIRECT($P$2),COLUMN()-1,FALSE)*VLOOKUP($A59,Usinas!$C:$D,2,FALSE)</f>
        <v>0</v>
      </c>
    </row>
    <row r="60" spans="1:29" hidden="1" outlineLevel="1" x14ac:dyDescent="0.25">
      <c r="A60" s="18"/>
      <c r="B60" s="19" t="s">
        <v>56</v>
      </c>
      <c r="D60" s="64">
        <f t="shared" ref="D60:I60" ca="1" si="8">SUM(D54:D59)</f>
        <v>1478.5945999999999</v>
      </c>
      <c r="E60" s="47">
        <f t="shared" ca="1" si="8"/>
        <v>1570.4183</v>
      </c>
      <c r="F60" s="47">
        <f t="shared" ca="1" si="8"/>
        <v>1360.1858999999999</v>
      </c>
      <c r="G60" s="47">
        <f t="shared" ca="1" si="8"/>
        <v>914.04119999999989</v>
      </c>
      <c r="H60" s="47">
        <f t="shared" ca="1" si="8"/>
        <v>727.05</v>
      </c>
      <c r="I60" s="65">
        <f t="shared" ca="1" si="8"/>
        <v>726.66300000000001</v>
      </c>
      <c r="J60" s="64">
        <f t="shared" ref="J60:O60" ca="1" si="9">SUM(J54:J59)</f>
        <v>581.11359999999991</v>
      </c>
      <c r="K60" s="47">
        <f t="shared" ca="1" si="9"/>
        <v>501.28629999999998</v>
      </c>
      <c r="L60" s="47">
        <f t="shared" ca="1" si="9"/>
        <v>524.75149999999996</v>
      </c>
      <c r="M60" s="47">
        <f t="shared" ca="1" si="9"/>
        <v>617.47310000000004</v>
      </c>
      <c r="N60" s="47">
        <f t="shared" ca="1" si="9"/>
        <v>676.43979999999999</v>
      </c>
      <c r="O60" s="65">
        <f t="shared" ca="1" si="9"/>
        <v>1001.1917000000001</v>
      </c>
      <c r="P60" s="65">
        <f t="shared" ref="P60:AC60" ca="1" si="10">SUM(P54:P59)</f>
        <v>0</v>
      </c>
      <c r="Q60" s="65">
        <f t="shared" ca="1" si="10"/>
        <v>0</v>
      </c>
      <c r="R60" s="65">
        <f t="shared" ca="1" si="10"/>
        <v>0</v>
      </c>
      <c r="S60" s="65">
        <f t="shared" ca="1" si="10"/>
        <v>0</v>
      </c>
      <c r="T60" s="65">
        <f t="shared" ca="1" si="10"/>
        <v>0</v>
      </c>
      <c r="U60" s="65">
        <f t="shared" ca="1" si="10"/>
        <v>0</v>
      </c>
      <c r="V60" s="65">
        <f t="shared" ca="1" si="10"/>
        <v>0</v>
      </c>
      <c r="W60" s="65">
        <f t="shared" ca="1" si="10"/>
        <v>0</v>
      </c>
      <c r="X60" s="65">
        <f t="shared" ca="1" si="10"/>
        <v>0</v>
      </c>
      <c r="Y60" s="65">
        <f t="shared" ca="1" si="10"/>
        <v>0</v>
      </c>
      <c r="Z60" s="65">
        <f t="shared" ca="1" si="10"/>
        <v>0</v>
      </c>
      <c r="AA60" s="65">
        <f t="shared" ca="1" si="10"/>
        <v>0</v>
      </c>
      <c r="AB60" s="65">
        <f t="shared" ca="1" si="10"/>
        <v>0</v>
      </c>
      <c r="AC60" s="65">
        <f t="shared" ca="1" si="10"/>
        <v>0</v>
      </c>
    </row>
    <row r="61" spans="1:29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</row>
    <row r="62" spans="1:29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</row>
    <row r="63" spans="1:29" hidden="1" outlineLevel="1" x14ac:dyDescent="0.25">
      <c r="A63" s="61"/>
      <c r="B63" s="62"/>
      <c r="D63" s="496" t="s">
        <v>88</v>
      </c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8"/>
      <c r="P63" s="498"/>
      <c r="Q63" s="498"/>
      <c r="R63" s="498"/>
      <c r="S63" s="498"/>
      <c r="T63" s="498"/>
      <c r="U63" s="498"/>
      <c r="V63" s="498"/>
      <c r="W63" s="498"/>
      <c r="X63" s="498"/>
      <c r="Y63" s="498"/>
      <c r="Z63" s="498"/>
      <c r="AA63" s="498"/>
      <c r="AB63" s="498"/>
      <c r="AC63" s="498"/>
    </row>
    <row r="64" spans="1:29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95.058900000000008</v>
      </c>
      <c r="E64" s="63">
        <f ca="1">VLOOKUP($A64,INDIRECT($P$2),COLUMN()-1,FALSE)*VLOOKUP($A64,Usinas!$C:$D,2,FALSE)</f>
        <v>104.3613</v>
      </c>
      <c r="F64" s="63">
        <f ca="1">VLOOKUP($A64,INDIRECT($P$2),COLUMN()-1,FALSE)*VLOOKUP($A64,Usinas!$C:$D,2,FALSE)</f>
        <v>88.663499999999999</v>
      </c>
      <c r="G64" s="63">
        <f ca="1">VLOOKUP($A64,INDIRECT($P$2),COLUMN()-1,FALSE)*VLOOKUP($A64,Usinas!$C:$D,2,FALSE)</f>
        <v>62.500500000000002</v>
      </c>
      <c r="H64" s="63">
        <f ca="1">VLOOKUP($A64,INDIRECT($P$2),COLUMN()-1,FALSE)*VLOOKUP($A64,Usinas!$C:$D,2,FALSE)</f>
        <v>55.233000000000004</v>
      </c>
      <c r="I64" s="63">
        <f ca="1">VLOOKUP($A64,INDIRECT($P$2),COLUMN()-1,FALSE)*VLOOKUP($A64,Usinas!$C:$D,2,FALSE)</f>
        <v>59.012100000000004</v>
      </c>
      <c r="J64" s="63">
        <f ca="1">VLOOKUP($A64,INDIRECT($P$2),COLUMN()-1,FALSE)*VLOOKUP($A64,Usinas!$C:$D,2,FALSE)</f>
        <v>50.581800000000001</v>
      </c>
      <c r="K64" s="63">
        <f ca="1">VLOOKUP($A64,INDIRECT($P$2),COLUMN()-1,FALSE)*VLOOKUP($A64,Usinas!$C:$D,2,FALSE)</f>
        <v>42.4422</v>
      </c>
      <c r="L64" s="63">
        <f ca="1">VLOOKUP($A64,INDIRECT($P$2),COLUMN()-1,FALSE)*VLOOKUP($A64,Usinas!$C:$D,2,FALSE)</f>
        <v>45.930600000000005</v>
      </c>
      <c r="M64" s="63">
        <f ca="1">VLOOKUP($A64,INDIRECT($P$2),COLUMN()-1,FALSE)*VLOOKUP($A64,Usinas!$C:$D,2,FALSE)</f>
        <v>54.651600000000002</v>
      </c>
      <c r="N64" s="63">
        <f ca="1">VLOOKUP($A64,INDIRECT($P$2),COLUMN()-1,FALSE)*VLOOKUP($A64,Usinas!$C:$D,2,FALSE)</f>
        <v>53.198100000000004</v>
      </c>
      <c r="O64" s="63">
        <f ca="1">VLOOKUP($A64,INDIRECT($P$2),COLUMN()-1,FALSE)*VLOOKUP($A64,Usinas!$C:$D,2,FALSE)</f>
        <v>66.861000000000004</v>
      </c>
      <c r="P64" s="63">
        <f ca="1">VLOOKUP($A64,INDIRECT($P$2),COLUMN()-1,FALSE)*VLOOKUP($A64,Usinas!$C:$D,2,FALSE)</f>
        <v>0</v>
      </c>
      <c r="Q64" s="63">
        <f ca="1">VLOOKUP($A64,INDIRECT($P$2),COLUMN()-1,FALSE)*VLOOKUP($A64,Usinas!$C:$D,2,FALSE)</f>
        <v>0</v>
      </c>
      <c r="R64" s="63">
        <f ca="1">VLOOKUP($A64,INDIRECT($P$2),COLUMN()-1,FALSE)*VLOOKUP($A64,Usinas!$C:$D,2,FALSE)</f>
        <v>0</v>
      </c>
      <c r="S64" s="63">
        <f ca="1">VLOOKUP($A64,INDIRECT($P$2),COLUMN()-1,FALSE)*VLOOKUP($A64,Usinas!$C:$D,2,FALSE)</f>
        <v>0</v>
      </c>
      <c r="T64" s="63">
        <f ca="1">VLOOKUP($A64,INDIRECT($P$2),COLUMN()-1,FALSE)*VLOOKUP($A64,Usinas!$C:$D,2,FALSE)</f>
        <v>0</v>
      </c>
      <c r="U64" s="63">
        <f ca="1">VLOOKUP($A64,INDIRECT($P$2),COLUMN()-1,FALSE)*VLOOKUP($A64,Usinas!$C:$D,2,FALSE)</f>
        <v>0</v>
      </c>
      <c r="V64" s="63">
        <f ca="1">VLOOKUP($A64,INDIRECT($P$2),COLUMN()-1,FALSE)*VLOOKUP($A64,Usinas!$C:$D,2,FALSE)</f>
        <v>0</v>
      </c>
      <c r="W64" s="63">
        <f ca="1">VLOOKUP($A64,INDIRECT($P$2),COLUMN()-1,FALSE)*VLOOKUP($A64,Usinas!$C:$D,2,FALSE)</f>
        <v>0</v>
      </c>
      <c r="X64" s="63">
        <f ca="1">VLOOKUP($A64,INDIRECT($P$2),COLUMN()-1,FALSE)*VLOOKUP($A64,Usinas!$C:$D,2,FALSE)</f>
        <v>0</v>
      </c>
      <c r="Y64" s="63">
        <f ca="1">VLOOKUP($A64,INDIRECT($P$2),COLUMN()-1,FALSE)*VLOOKUP($A64,Usinas!$C:$D,2,FALSE)</f>
        <v>0</v>
      </c>
      <c r="Z64" s="63">
        <f ca="1">VLOOKUP($A64,INDIRECT($P$2),COLUMN()-1,FALSE)*VLOOKUP($A64,Usinas!$C:$D,2,FALSE)</f>
        <v>0</v>
      </c>
      <c r="AA64" s="63">
        <f ca="1">VLOOKUP($A64,INDIRECT($P$2),COLUMN()-1,FALSE)*VLOOKUP($A64,Usinas!$C:$D,2,FALSE)</f>
        <v>0</v>
      </c>
      <c r="AB64" s="63">
        <f ca="1">VLOOKUP($A64,INDIRECT($P$2),COLUMN()-1,FALSE)*VLOOKUP($A64,Usinas!$C:$D,2,FALSE)</f>
        <v>0</v>
      </c>
      <c r="AC64" s="63">
        <f ca="1">VLOOKUP($A64,INDIRECT($P$2),COLUMN()-1,FALSE)*VLOOKUP($A64,Usinas!$C:$D,2,FALSE)</f>
        <v>0</v>
      </c>
    </row>
    <row r="65" spans="1:29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77.020399999999995</v>
      </c>
      <c r="E65" s="63">
        <f ca="1">VLOOKUP($A65,INDIRECT($P$2),COLUMN()-1,FALSE)*VLOOKUP($A65,Usinas!$C:$D,2,FALSE)</f>
        <v>84.630200000000002</v>
      </c>
      <c r="F65" s="63">
        <f ca="1">VLOOKUP($A65,INDIRECT($P$2),COLUMN()-1,FALSE)*VLOOKUP($A65,Usinas!$C:$D,2,FALSE)</f>
        <v>71.947199999999995</v>
      </c>
      <c r="G65" s="63">
        <f ca="1">VLOOKUP($A65,INDIRECT($P$2),COLUMN()-1,FALSE)*VLOOKUP($A65,Usinas!$C:$D,2,FALSE)</f>
        <v>50.962600000000002</v>
      </c>
      <c r="H65" s="63">
        <f ca="1">VLOOKUP($A65,INDIRECT($P$2),COLUMN()-1,FALSE)*VLOOKUP($A65,Usinas!$C:$D,2,FALSE)</f>
        <v>44.966999999999999</v>
      </c>
      <c r="I65" s="63">
        <f ca="1">VLOOKUP($A65,INDIRECT($P$2),COLUMN()-1,FALSE)*VLOOKUP($A65,Usinas!$C:$D,2,FALSE)</f>
        <v>47.964799999999997</v>
      </c>
      <c r="J65" s="63">
        <f ca="1">VLOOKUP($A65,INDIRECT($P$2),COLUMN()-1,FALSE)*VLOOKUP($A65,Usinas!$C:$D,2,FALSE)</f>
        <v>41.046799999999998</v>
      </c>
      <c r="K65" s="63">
        <f ca="1">VLOOKUP($A65,INDIRECT($P$2),COLUMN()-1,FALSE)*VLOOKUP($A65,Usinas!$C:$D,2,FALSE)</f>
        <v>34.359400000000001</v>
      </c>
      <c r="L65" s="63">
        <f ca="1">VLOOKUP($A65,INDIRECT($P$2),COLUMN()-1,FALSE)*VLOOKUP($A65,Usinas!$C:$D,2,FALSE)</f>
        <v>37.357199999999999</v>
      </c>
      <c r="M65" s="63">
        <f ca="1">VLOOKUP($A65,INDIRECT($P$2),COLUMN()-1,FALSE)*VLOOKUP($A65,Usinas!$C:$D,2,FALSE)</f>
        <v>44.505800000000001</v>
      </c>
      <c r="N65" s="63">
        <f ca="1">VLOOKUP($A65,INDIRECT($P$2),COLUMN()-1,FALSE)*VLOOKUP($A65,Usinas!$C:$D,2,FALSE)</f>
        <v>43.122199999999999</v>
      </c>
      <c r="O65" s="63">
        <f ca="1">VLOOKUP($A65,INDIRECT($P$2),COLUMN()-1,FALSE)*VLOOKUP($A65,Usinas!$C:$D,2,FALSE)</f>
        <v>54.191000000000003</v>
      </c>
      <c r="P65" s="63">
        <f ca="1">VLOOKUP($A65,INDIRECT($P$2),COLUMN()-1,FALSE)*VLOOKUP($A65,Usinas!$C:$D,2,FALSE)</f>
        <v>0</v>
      </c>
      <c r="Q65" s="63">
        <f ca="1">VLOOKUP($A65,INDIRECT($P$2),COLUMN()-1,FALSE)*VLOOKUP($A65,Usinas!$C:$D,2,FALSE)</f>
        <v>0</v>
      </c>
      <c r="R65" s="63">
        <f ca="1">VLOOKUP($A65,INDIRECT($P$2),COLUMN()-1,FALSE)*VLOOKUP($A65,Usinas!$C:$D,2,FALSE)</f>
        <v>0</v>
      </c>
      <c r="S65" s="63">
        <f ca="1">VLOOKUP($A65,INDIRECT($P$2),COLUMN()-1,FALSE)*VLOOKUP($A65,Usinas!$C:$D,2,FALSE)</f>
        <v>0</v>
      </c>
      <c r="T65" s="63">
        <f ca="1">VLOOKUP($A65,INDIRECT($P$2),COLUMN()-1,FALSE)*VLOOKUP($A65,Usinas!$C:$D,2,FALSE)</f>
        <v>0</v>
      </c>
      <c r="U65" s="63">
        <f ca="1">VLOOKUP($A65,INDIRECT($P$2),COLUMN()-1,FALSE)*VLOOKUP($A65,Usinas!$C:$D,2,FALSE)</f>
        <v>0</v>
      </c>
      <c r="V65" s="63">
        <f ca="1">VLOOKUP($A65,INDIRECT($P$2),COLUMN()-1,FALSE)*VLOOKUP($A65,Usinas!$C:$D,2,FALSE)</f>
        <v>0</v>
      </c>
      <c r="W65" s="63">
        <f ca="1">VLOOKUP($A65,INDIRECT($P$2),COLUMN()-1,FALSE)*VLOOKUP($A65,Usinas!$C:$D,2,FALSE)</f>
        <v>0</v>
      </c>
      <c r="X65" s="63">
        <f ca="1">VLOOKUP($A65,INDIRECT($P$2),COLUMN()-1,FALSE)*VLOOKUP($A65,Usinas!$C:$D,2,FALSE)</f>
        <v>0</v>
      </c>
      <c r="Y65" s="63">
        <f ca="1">VLOOKUP($A65,INDIRECT($P$2),COLUMN()-1,FALSE)*VLOOKUP($A65,Usinas!$C:$D,2,FALSE)</f>
        <v>0</v>
      </c>
      <c r="Z65" s="63">
        <f ca="1">VLOOKUP($A65,INDIRECT($P$2),COLUMN()-1,FALSE)*VLOOKUP($A65,Usinas!$C:$D,2,FALSE)</f>
        <v>0</v>
      </c>
      <c r="AA65" s="63">
        <f ca="1">VLOOKUP($A65,INDIRECT($P$2),COLUMN()-1,FALSE)*VLOOKUP($A65,Usinas!$C:$D,2,FALSE)</f>
        <v>0</v>
      </c>
      <c r="AB65" s="63">
        <f ca="1">VLOOKUP($A65,INDIRECT($P$2),COLUMN()-1,FALSE)*VLOOKUP($A65,Usinas!$C:$D,2,FALSE)</f>
        <v>0</v>
      </c>
      <c r="AC65" s="63">
        <f ca="1">VLOOKUP($A65,INDIRECT($P$2),COLUMN()-1,FALSE)*VLOOKUP($A65,Usinas!$C:$D,2,FALSE)</f>
        <v>0</v>
      </c>
    </row>
    <row r="66" spans="1:29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313.79160000000002</v>
      </c>
      <c r="E66" s="63">
        <f ca="1">VLOOKUP($A66,INDIRECT($P$2),COLUMN()-1,FALSE)*VLOOKUP($A66,Usinas!$C:$D,2,FALSE)</f>
        <v>329.23410000000001</v>
      </c>
      <c r="F66" s="63">
        <f ca="1">VLOOKUP($A66,INDIRECT($P$2),COLUMN()-1,FALSE)*VLOOKUP($A66,Usinas!$C:$D,2,FALSE)</f>
        <v>273.64109999999999</v>
      </c>
      <c r="G66" s="63">
        <f ca="1">VLOOKUP($A66,INDIRECT($P$2),COLUMN()-1,FALSE)*VLOOKUP($A66,Usinas!$C:$D,2,FALSE)</f>
        <v>197.66400000000002</v>
      </c>
      <c r="H66" s="63">
        <f ca="1">VLOOKUP($A66,INDIRECT($P$2),COLUMN()-1,FALSE)*VLOOKUP($A66,Usinas!$C:$D,2,FALSE)</f>
        <v>184.0746</v>
      </c>
      <c r="I66" s="63">
        <f ca="1">VLOOKUP($A66,INDIRECT($P$2),COLUMN()-1,FALSE)*VLOOKUP($A66,Usinas!$C:$D,2,FALSE)</f>
        <v>196.42860000000002</v>
      </c>
      <c r="J66" s="63">
        <f ca="1">VLOOKUP($A66,INDIRECT($P$2),COLUMN()-1,FALSE)*VLOOKUP($A66,Usinas!$C:$D,2,FALSE)</f>
        <v>169.24979999999999</v>
      </c>
      <c r="K66" s="63">
        <f ca="1">VLOOKUP($A66,INDIRECT($P$2),COLUMN()-1,FALSE)*VLOOKUP($A66,Usinas!$C:$D,2,FALSE)</f>
        <v>140.21790000000001</v>
      </c>
      <c r="L66" s="63">
        <f ca="1">VLOOKUP($A66,INDIRECT($P$2),COLUMN()-1,FALSE)*VLOOKUP($A66,Usinas!$C:$D,2,FALSE)</f>
        <v>156.89580000000001</v>
      </c>
      <c r="M66" s="63">
        <f ca="1">VLOOKUP($A66,INDIRECT($P$2),COLUMN()-1,FALSE)*VLOOKUP($A66,Usinas!$C:$D,2,FALSE)</f>
        <v>187.7808</v>
      </c>
      <c r="N66" s="63">
        <f ca="1">VLOOKUP($A66,INDIRECT($P$2),COLUMN()-1,FALSE)*VLOOKUP($A66,Usinas!$C:$D,2,FALSE)</f>
        <v>177.2799</v>
      </c>
      <c r="O66" s="63">
        <f ca="1">VLOOKUP($A66,INDIRECT($P$2),COLUMN()-1,FALSE)*VLOOKUP($A66,Usinas!$C:$D,2,FALSE)</f>
        <v>215.57730000000001</v>
      </c>
      <c r="P66" s="63">
        <f ca="1">VLOOKUP($A66,INDIRECT($P$2),COLUMN()-1,FALSE)*VLOOKUP($A66,Usinas!$C:$D,2,FALSE)</f>
        <v>0</v>
      </c>
      <c r="Q66" s="63">
        <f ca="1">VLOOKUP($A66,INDIRECT($P$2),COLUMN()-1,FALSE)*VLOOKUP($A66,Usinas!$C:$D,2,FALSE)</f>
        <v>0</v>
      </c>
      <c r="R66" s="63">
        <f ca="1">VLOOKUP($A66,INDIRECT($P$2),COLUMN()-1,FALSE)*VLOOKUP($A66,Usinas!$C:$D,2,FALSE)</f>
        <v>0</v>
      </c>
      <c r="S66" s="63">
        <f ca="1">VLOOKUP($A66,INDIRECT($P$2),COLUMN()-1,FALSE)*VLOOKUP($A66,Usinas!$C:$D,2,FALSE)</f>
        <v>0</v>
      </c>
      <c r="T66" s="63">
        <f ca="1">VLOOKUP($A66,INDIRECT($P$2),COLUMN()-1,FALSE)*VLOOKUP($A66,Usinas!$C:$D,2,FALSE)</f>
        <v>0</v>
      </c>
      <c r="U66" s="63">
        <f ca="1">VLOOKUP($A66,INDIRECT($P$2),COLUMN()-1,FALSE)*VLOOKUP($A66,Usinas!$C:$D,2,FALSE)</f>
        <v>0</v>
      </c>
      <c r="V66" s="63">
        <f ca="1">VLOOKUP($A66,INDIRECT($P$2),COLUMN()-1,FALSE)*VLOOKUP($A66,Usinas!$C:$D,2,FALSE)</f>
        <v>0</v>
      </c>
      <c r="W66" s="63">
        <f ca="1">VLOOKUP($A66,INDIRECT($P$2),COLUMN()-1,FALSE)*VLOOKUP($A66,Usinas!$C:$D,2,FALSE)</f>
        <v>0</v>
      </c>
      <c r="X66" s="63">
        <f ca="1">VLOOKUP($A66,INDIRECT($P$2),COLUMN()-1,FALSE)*VLOOKUP($A66,Usinas!$C:$D,2,FALSE)</f>
        <v>0</v>
      </c>
      <c r="Y66" s="63">
        <f ca="1">VLOOKUP($A66,INDIRECT($P$2),COLUMN()-1,FALSE)*VLOOKUP($A66,Usinas!$C:$D,2,FALSE)</f>
        <v>0</v>
      </c>
      <c r="Z66" s="63">
        <f ca="1">VLOOKUP($A66,INDIRECT($P$2),COLUMN()-1,FALSE)*VLOOKUP($A66,Usinas!$C:$D,2,FALSE)</f>
        <v>0</v>
      </c>
      <c r="AA66" s="63">
        <f ca="1">VLOOKUP($A66,INDIRECT($P$2),COLUMN()-1,FALSE)*VLOOKUP($A66,Usinas!$C:$D,2,FALSE)</f>
        <v>0</v>
      </c>
      <c r="AB66" s="63">
        <f ca="1">VLOOKUP($A66,INDIRECT($P$2),COLUMN()-1,FALSE)*VLOOKUP($A66,Usinas!$C:$D,2,FALSE)</f>
        <v>0</v>
      </c>
      <c r="AC66" s="63">
        <f ca="1">VLOOKUP($A66,INDIRECT($P$2),COLUMN()-1,FALSE)*VLOOKUP($A66,Usinas!$C:$D,2,FALSE)</f>
        <v>0</v>
      </c>
    </row>
    <row r="67" spans="1:29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49.446799999999996</v>
      </c>
      <c r="E67" s="63">
        <f ca="1">VLOOKUP($A67,INDIRECT($P$2),COLUMN()-1,FALSE)*VLOOKUP($A67,Usinas!$C:$D,2,FALSE)</f>
        <v>51.947999999999993</v>
      </c>
      <c r="F67" s="63">
        <f ca="1">VLOOKUP($A67,INDIRECT($P$2),COLUMN()-1,FALSE)*VLOOKUP($A67,Usinas!$C:$D,2,FALSE)</f>
        <v>43.193799999999996</v>
      </c>
      <c r="G67" s="63">
        <f ca="1">VLOOKUP($A67,INDIRECT($P$2),COLUMN()-1,FALSE)*VLOOKUP($A67,Usinas!$C:$D,2,FALSE)</f>
        <v>31.168799999999997</v>
      </c>
      <c r="H67" s="63">
        <f ca="1">VLOOKUP($A67,INDIRECT($P$2),COLUMN()-1,FALSE)*VLOOKUP($A67,Usinas!$C:$D,2,FALSE)</f>
        <v>29.052399999999999</v>
      </c>
      <c r="I67" s="63">
        <f ca="1">VLOOKUP($A67,INDIRECT($P$2),COLUMN()-1,FALSE)*VLOOKUP($A67,Usinas!$C:$D,2,FALSE)</f>
        <v>30.976399999999998</v>
      </c>
      <c r="J67" s="63">
        <f ca="1">VLOOKUP($A67,INDIRECT($P$2),COLUMN()-1,FALSE)*VLOOKUP($A67,Usinas!$C:$D,2,FALSE)</f>
        <v>26.743599999999997</v>
      </c>
      <c r="K67" s="63">
        <f ca="1">VLOOKUP($A67,INDIRECT($P$2),COLUMN()-1,FALSE)*VLOOKUP($A67,Usinas!$C:$D,2,FALSE)</f>
        <v>22.125999999999998</v>
      </c>
      <c r="L67" s="63">
        <f ca="1">VLOOKUP($A67,INDIRECT($P$2),COLUMN()-1,FALSE)*VLOOKUP($A67,Usinas!$C:$D,2,FALSE)</f>
        <v>24.723399999999998</v>
      </c>
      <c r="M67" s="63">
        <f ca="1">VLOOKUP($A67,INDIRECT($P$2),COLUMN()-1,FALSE)*VLOOKUP($A67,Usinas!$C:$D,2,FALSE)</f>
        <v>29.629599999999996</v>
      </c>
      <c r="N67" s="63">
        <f ca="1">VLOOKUP($A67,INDIRECT($P$2),COLUMN()-1,FALSE)*VLOOKUP($A67,Usinas!$C:$D,2,FALSE)</f>
        <v>27.898</v>
      </c>
      <c r="O67" s="63">
        <f ca="1">VLOOKUP($A67,INDIRECT($P$2),COLUMN()-1,FALSE)*VLOOKUP($A67,Usinas!$C:$D,2,FALSE)</f>
        <v>33.958599999999997</v>
      </c>
      <c r="P67" s="63">
        <f ca="1">VLOOKUP($A67,INDIRECT($P$2),COLUMN()-1,FALSE)*VLOOKUP($A67,Usinas!$C:$D,2,FALSE)</f>
        <v>0</v>
      </c>
      <c r="Q67" s="63">
        <f ca="1">VLOOKUP($A67,INDIRECT($P$2),COLUMN()-1,FALSE)*VLOOKUP($A67,Usinas!$C:$D,2,FALSE)</f>
        <v>0</v>
      </c>
      <c r="R67" s="63">
        <f ca="1">VLOOKUP($A67,INDIRECT($P$2),COLUMN()-1,FALSE)*VLOOKUP($A67,Usinas!$C:$D,2,FALSE)</f>
        <v>0</v>
      </c>
      <c r="S67" s="63">
        <f ca="1">VLOOKUP($A67,INDIRECT($P$2),COLUMN()-1,FALSE)*VLOOKUP($A67,Usinas!$C:$D,2,FALSE)</f>
        <v>0</v>
      </c>
      <c r="T67" s="63">
        <f ca="1">VLOOKUP($A67,INDIRECT($P$2),COLUMN()-1,FALSE)*VLOOKUP($A67,Usinas!$C:$D,2,FALSE)</f>
        <v>0</v>
      </c>
      <c r="U67" s="63">
        <f ca="1">VLOOKUP($A67,INDIRECT($P$2),COLUMN()-1,FALSE)*VLOOKUP($A67,Usinas!$C:$D,2,FALSE)</f>
        <v>0</v>
      </c>
      <c r="V67" s="63">
        <f ca="1">VLOOKUP($A67,INDIRECT($P$2),COLUMN()-1,FALSE)*VLOOKUP($A67,Usinas!$C:$D,2,FALSE)</f>
        <v>0</v>
      </c>
      <c r="W67" s="63">
        <f ca="1">VLOOKUP($A67,INDIRECT($P$2),COLUMN()-1,FALSE)*VLOOKUP($A67,Usinas!$C:$D,2,FALSE)</f>
        <v>0</v>
      </c>
      <c r="X67" s="63">
        <f ca="1">VLOOKUP($A67,INDIRECT($P$2),COLUMN()-1,FALSE)*VLOOKUP($A67,Usinas!$C:$D,2,FALSE)</f>
        <v>0</v>
      </c>
      <c r="Y67" s="63">
        <f ca="1">VLOOKUP($A67,INDIRECT($P$2),COLUMN()-1,FALSE)*VLOOKUP($A67,Usinas!$C:$D,2,FALSE)</f>
        <v>0</v>
      </c>
      <c r="Z67" s="63">
        <f ca="1">VLOOKUP($A67,INDIRECT($P$2),COLUMN()-1,FALSE)*VLOOKUP($A67,Usinas!$C:$D,2,FALSE)</f>
        <v>0</v>
      </c>
      <c r="AA67" s="63">
        <f ca="1">VLOOKUP($A67,INDIRECT($P$2),COLUMN()-1,FALSE)*VLOOKUP($A67,Usinas!$C:$D,2,FALSE)</f>
        <v>0</v>
      </c>
      <c r="AB67" s="63">
        <f ca="1">VLOOKUP($A67,INDIRECT($P$2),COLUMN()-1,FALSE)*VLOOKUP($A67,Usinas!$C:$D,2,FALSE)</f>
        <v>0</v>
      </c>
      <c r="AC67" s="63">
        <f ca="1">VLOOKUP($A67,INDIRECT($P$2),COLUMN()-1,FALSE)*VLOOKUP($A67,Usinas!$C:$D,2,FALSE)</f>
        <v>0</v>
      </c>
    </row>
    <row r="68" spans="1:29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97.729699999999994</v>
      </c>
      <c r="E68" s="63">
        <f ca="1">VLOOKUP($A68,INDIRECT($P$2),COLUMN()-1,FALSE)*VLOOKUP($A68,Usinas!$C:$D,2,FALSE)</f>
        <v>103.95829999999999</v>
      </c>
      <c r="F68" s="63">
        <f ca="1">VLOOKUP($A68,INDIRECT($P$2),COLUMN()-1,FALSE)*VLOOKUP($A68,Usinas!$C:$D,2,FALSE)</f>
        <v>88.386799999999994</v>
      </c>
      <c r="G68" s="63">
        <f ca="1">VLOOKUP($A68,INDIRECT($P$2),COLUMN()-1,FALSE)*VLOOKUP($A68,Usinas!$C:$D,2,FALSE)</f>
        <v>65.251999999999995</v>
      </c>
      <c r="H68" s="63">
        <f ca="1">VLOOKUP($A68,INDIRECT($P$2),COLUMN()-1,FALSE)*VLOOKUP($A68,Usinas!$C:$D,2,FALSE)</f>
        <v>60.209799999999994</v>
      </c>
      <c r="I68" s="63">
        <f ca="1">VLOOKUP($A68,INDIRECT($P$2),COLUMN()-1,FALSE)*VLOOKUP($A68,Usinas!$C:$D,2,FALSE)</f>
        <v>63.768999999999991</v>
      </c>
      <c r="J68" s="63">
        <f ca="1">VLOOKUP($A68,INDIRECT($P$2),COLUMN()-1,FALSE)*VLOOKUP($A68,Usinas!$C:$D,2,FALSE)</f>
        <v>54.426099999999998</v>
      </c>
      <c r="K68" s="63">
        <f ca="1">VLOOKUP($A68,INDIRECT($P$2),COLUMN()-1,FALSE)*VLOOKUP($A68,Usinas!$C:$D,2,FALSE)</f>
        <v>45.824699999999993</v>
      </c>
      <c r="L68" s="63">
        <f ca="1">VLOOKUP($A68,INDIRECT($P$2),COLUMN()-1,FALSE)*VLOOKUP($A68,Usinas!$C:$D,2,FALSE)</f>
        <v>50.125399999999999</v>
      </c>
      <c r="M68" s="63">
        <f ca="1">VLOOKUP($A68,INDIRECT($P$2),COLUMN()-1,FALSE)*VLOOKUP($A68,Usinas!$C:$D,2,FALSE)</f>
        <v>58.875099999999996</v>
      </c>
      <c r="N68" s="63">
        <f ca="1">VLOOKUP($A68,INDIRECT($P$2),COLUMN()-1,FALSE)*VLOOKUP($A68,Usinas!$C:$D,2,FALSE)</f>
        <v>56.502299999999998</v>
      </c>
      <c r="O68" s="63">
        <f ca="1">VLOOKUP($A68,INDIRECT($P$2),COLUMN()-1,FALSE)*VLOOKUP($A68,Usinas!$C:$D,2,FALSE)</f>
        <v>68.662899999999993</v>
      </c>
      <c r="P68" s="63">
        <f ca="1">VLOOKUP($A68,INDIRECT($P$2),COLUMN()-1,FALSE)*VLOOKUP($A68,Usinas!$C:$D,2,FALSE)</f>
        <v>0</v>
      </c>
      <c r="Q68" s="63">
        <f ca="1">VLOOKUP($A68,INDIRECT($P$2),COLUMN()-1,FALSE)*VLOOKUP($A68,Usinas!$C:$D,2,FALSE)</f>
        <v>0</v>
      </c>
      <c r="R68" s="63">
        <f ca="1">VLOOKUP($A68,INDIRECT($P$2),COLUMN()-1,FALSE)*VLOOKUP($A68,Usinas!$C:$D,2,FALSE)</f>
        <v>0</v>
      </c>
      <c r="S68" s="63">
        <f ca="1">VLOOKUP($A68,INDIRECT($P$2),COLUMN()-1,FALSE)*VLOOKUP($A68,Usinas!$C:$D,2,FALSE)</f>
        <v>0</v>
      </c>
      <c r="T68" s="63">
        <f ca="1">VLOOKUP($A68,INDIRECT($P$2),COLUMN()-1,FALSE)*VLOOKUP($A68,Usinas!$C:$D,2,FALSE)</f>
        <v>0</v>
      </c>
      <c r="U68" s="63">
        <f ca="1">VLOOKUP($A68,INDIRECT($P$2),COLUMN()-1,FALSE)*VLOOKUP($A68,Usinas!$C:$D,2,FALSE)</f>
        <v>0</v>
      </c>
      <c r="V68" s="63">
        <f ca="1">VLOOKUP($A68,INDIRECT($P$2),COLUMN()-1,FALSE)*VLOOKUP($A68,Usinas!$C:$D,2,FALSE)</f>
        <v>0</v>
      </c>
      <c r="W68" s="63">
        <f ca="1">VLOOKUP($A68,INDIRECT($P$2),COLUMN()-1,FALSE)*VLOOKUP($A68,Usinas!$C:$D,2,FALSE)</f>
        <v>0</v>
      </c>
      <c r="X68" s="63">
        <f ca="1">VLOOKUP($A68,INDIRECT($P$2),COLUMN()-1,FALSE)*VLOOKUP($A68,Usinas!$C:$D,2,FALSE)</f>
        <v>0</v>
      </c>
      <c r="Y68" s="63">
        <f ca="1">VLOOKUP($A68,INDIRECT($P$2),COLUMN()-1,FALSE)*VLOOKUP($A68,Usinas!$C:$D,2,FALSE)</f>
        <v>0</v>
      </c>
      <c r="Z68" s="63">
        <f ca="1">VLOOKUP($A68,INDIRECT($P$2),COLUMN()-1,FALSE)*VLOOKUP($A68,Usinas!$C:$D,2,FALSE)</f>
        <v>0</v>
      </c>
      <c r="AA68" s="63">
        <f ca="1">VLOOKUP($A68,INDIRECT($P$2),COLUMN()-1,FALSE)*VLOOKUP($A68,Usinas!$C:$D,2,FALSE)</f>
        <v>0</v>
      </c>
      <c r="AB68" s="63">
        <f ca="1">VLOOKUP($A68,INDIRECT($P$2),COLUMN()-1,FALSE)*VLOOKUP($A68,Usinas!$C:$D,2,FALSE)</f>
        <v>0</v>
      </c>
      <c r="AC68" s="63">
        <f ca="1">VLOOKUP($A68,INDIRECT($P$2),COLUMN()-1,FALSE)*VLOOKUP($A68,Usinas!$C:$D,2,FALSE)</f>
        <v>0</v>
      </c>
    </row>
    <row r="69" spans="1:29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86.295999999999992</v>
      </c>
      <c r="E69" s="63">
        <f ca="1">VLOOKUP($A69,INDIRECT($P$2),COLUMN()-1,FALSE)*VLOOKUP($A69,Usinas!$C:$D,2,FALSE)</f>
        <v>91.963200000000001</v>
      </c>
      <c r="F69" s="63">
        <f ca="1">VLOOKUP($A69,INDIRECT($P$2),COLUMN()-1,FALSE)*VLOOKUP($A69,Usinas!$C:$D,2,FALSE)</f>
        <v>78.310400000000001</v>
      </c>
      <c r="G69" s="63">
        <f ca="1">VLOOKUP($A69,INDIRECT($P$2),COLUMN()-1,FALSE)*VLOOKUP($A69,Usinas!$C:$D,2,FALSE)</f>
        <v>57.96</v>
      </c>
      <c r="H69" s="63">
        <f ca="1">VLOOKUP($A69,INDIRECT($P$2),COLUMN()-1,FALSE)*VLOOKUP($A69,Usinas!$C:$D,2,FALSE)</f>
        <v>53.3232</v>
      </c>
      <c r="I69" s="63">
        <f ca="1">VLOOKUP($A69,INDIRECT($P$2),COLUMN()-1,FALSE)*VLOOKUP($A69,Usinas!$C:$D,2,FALSE)</f>
        <v>56.543199999999999</v>
      </c>
      <c r="J69" s="63">
        <f ca="1">VLOOKUP($A69,INDIRECT($P$2),COLUMN()-1,FALSE)*VLOOKUP($A69,Usinas!$C:$D,2,FALSE)</f>
        <v>48.171199999999999</v>
      </c>
      <c r="K69" s="63">
        <f ca="1">VLOOKUP($A69,INDIRECT($P$2),COLUMN()-1,FALSE)*VLOOKUP($A69,Usinas!$C:$D,2,FALSE)</f>
        <v>40.572000000000003</v>
      </c>
      <c r="L69" s="63">
        <f ca="1">VLOOKUP($A69,INDIRECT($P$2),COLUMN()-1,FALSE)*VLOOKUP($A69,Usinas!$C:$D,2,FALSE)</f>
        <v>44.307200000000002</v>
      </c>
      <c r="M69" s="63">
        <f ca="1">VLOOKUP($A69,INDIRECT($P$2),COLUMN()-1,FALSE)*VLOOKUP($A69,Usinas!$C:$D,2,FALSE)</f>
        <v>52.035199999999996</v>
      </c>
      <c r="N69" s="63">
        <f ca="1">VLOOKUP($A69,INDIRECT($P$2),COLUMN()-1,FALSE)*VLOOKUP($A69,Usinas!$C:$D,2,FALSE)</f>
        <v>50.103200000000001</v>
      </c>
      <c r="O69" s="63">
        <f ca="1">VLOOKUP($A69,INDIRECT($P$2),COLUMN()-1,FALSE)*VLOOKUP($A69,Usinas!$C:$D,2,FALSE)</f>
        <v>60.6648</v>
      </c>
      <c r="P69" s="63">
        <f ca="1">VLOOKUP($A69,INDIRECT($P$2),COLUMN()-1,FALSE)*VLOOKUP($A69,Usinas!$C:$D,2,FALSE)</f>
        <v>0</v>
      </c>
      <c r="Q69" s="63">
        <f ca="1">VLOOKUP($A69,INDIRECT($P$2),COLUMN()-1,FALSE)*VLOOKUP($A69,Usinas!$C:$D,2,FALSE)</f>
        <v>0</v>
      </c>
      <c r="R69" s="63">
        <f ca="1">VLOOKUP($A69,INDIRECT($P$2),COLUMN()-1,FALSE)*VLOOKUP($A69,Usinas!$C:$D,2,FALSE)</f>
        <v>0</v>
      </c>
      <c r="S69" s="63">
        <f ca="1">VLOOKUP($A69,INDIRECT($P$2),COLUMN()-1,FALSE)*VLOOKUP($A69,Usinas!$C:$D,2,FALSE)</f>
        <v>0</v>
      </c>
      <c r="T69" s="63">
        <f ca="1">VLOOKUP($A69,INDIRECT($P$2),COLUMN()-1,FALSE)*VLOOKUP($A69,Usinas!$C:$D,2,FALSE)</f>
        <v>0</v>
      </c>
      <c r="U69" s="63">
        <f ca="1">VLOOKUP($A69,INDIRECT($P$2),COLUMN()-1,FALSE)*VLOOKUP($A69,Usinas!$C:$D,2,FALSE)</f>
        <v>0</v>
      </c>
      <c r="V69" s="63">
        <f ca="1">VLOOKUP($A69,INDIRECT($P$2),COLUMN()-1,FALSE)*VLOOKUP($A69,Usinas!$C:$D,2,FALSE)</f>
        <v>0</v>
      </c>
      <c r="W69" s="63">
        <f ca="1">VLOOKUP($A69,INDIRECT($P$2),COLUMN()-1,FALSE)*VLOOKUP($A69,Usinas!$C:$D,2,FALSE)</f>
        <v>0</v>
      </c>
      <c r="X69" s="63">
        <f ca="1">VLOOKUP($A69,INDIRECT($P$2),COLUMN()-1,FALSE)*VLOOKUP($A69,Usinas!$C:$D,2,FALSE)</f>
        <v>0</v>
      </c>
      <c r="Y69" s="63">
        <f ca="1">VLOOKUP($A69,INDIRECT($P$2),COLUMN()-1,FALSE)*VLOOKUP($A69,Usinas!$C:$D,2,FALSE)</f>
        <v>0</v>
      </c>
      <c r="Z69" s="63">
        <f ca="1">VLOOKUP($A69,INDIRECT($P$2),COLUMN()-1,FALSE)*VLOOKUP($A69,Usinas!$C:$D,2,FALSE)</f>
        <v>0</v>
      </c>
      <c r="AA69" s="63">
        <f ca="1">VLOOKUP($A69,INDIRECT($P$2),COLUMN()-1,FALSE)*VLOOKUP($A69,Usinas!$C:$D,2,FALSE)</f>
        <v>0</v>
      </c>
      <c r="AB69" s="63">
        <f ca="1">VLOOKUP($A69,INDIRECT($P$2),COLUMN()-1,FALSE)*VLOOKUP($A69,Usinas!$C:$D,2,FALSE)</f>
        <v>0</v>
      </c>
      <c r="AC69" s="63">
        <f ca="1">VLOOKUP($A69,INDIRECT($P$2),COLUMN()-1,FALSE)*VLOOKUP($A69,Usinas!$C:$D,2,FALSE)</f>
        <v>0</v>
      </c>
    </row>
    <row r="70" spans="1:29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103.18770000000001</v>
      </c>
      <c r="E70" s="63">
        <f ca="1">VLOOKUP($A70,INDIRECT($P$2),COLUMN()-1,FALSE)*VLOOKUP($A70,Usinas!$C:$D,2,FALSE)</f>
        <v>110.3349</v>
      </c>
      <c r="F70" s="63">
        <f ca="1">VLOOKUP($A70,INDIRECT($P$2),COLUMN()-1,FALSE)*VLOOKUP($A70,Usinas!$C:$D,2,FALSE)</f>
        <v>94.104799999999997</v>
      </c>
      <c r="G70" s="63">
        <f ca="1">VLOOKUP($A70,INDIRECT($P$2),COLUMN()-1,FALSE)*VLOOKUP($A70,Usinas!$C:$D,2,FALSE)</f>
        <v>69.834100000000007</v>
      </c>
      <c r="H70" s="63">
        <f ca="1">VLOOKUP($A70,INDIRECT($P$2),COLUMN()-1,FALSE)*VLOOKUP($A70,Usinas!$C:$D,2,FALSE)</f>
        <v>64.175899999999999</v>
      </c>
      <c r="I70" s="63">
        <f ca="1">VLOOKUP($A70,INDIRECT($P$2),COLUMN()-1,FALSE)*VLOOKUP($A70,Usinas!$C:$D,2,FALSE)</f>
        <v>68.047300000000007</v>
      </c>
      <c r="J70" s="63">
        <f ca="1">VLOOKUP($A70,INDIRECT($P$2),COLUMN()-1,FALSE)*VLOOKUP($A70,Usinas!$C:$D,2,FALSE)</f>
        <v>57.9221</v>
      </c>
      <c r="K70" s="63">
        <f ca="1">VLOOKUP($A70,INDIRECT($P$2),COLUMN()-1,FALSE)*VLOOKUP($A70,Usinas!$C:$D,2,FALSE)</f>
        <v>48.988100000000003</v>
      </c>
      <c r="L70" s="63">
        <f ca="1">VLOOKUP($A70,INDIRECT($P$2),COLUMN()-1,FALSE)*VLOOKUP($A70,Usinas!$C:$D,2,FALSE)</f>
        <v>53.157299999999999</v>
      </c>
      <c r="M70" s="63">
        <f ca="1">VLOOKUP($A70,INDIRECT($P$2),COLUMN()-1,FALSE)*VLOOKUP($A70,Usinas!$C:$D,2,FALSE)</f>
        <v>62.538000000000004</v>
      </c>
      <c r="N70" s="63">
        <f ca="1">VLOOKUP($A70,INDIRECT($P$2),COLUMN()-1,FALSE)*VLOOKUP($A70,Usinas!$C:$D,2,FALSE)</f>
        <v>60.1556</v>
      </c>
      <c r="O70" s="63">
        <f ca="1">VLOOKUP($A70,INDIRECT($P$2),COLUMN()-1,FALSE)*VLOOKUP($A70,Usinas!$C:$D,2,FALSE)</f>
        <v>72.812100000000001</v>
      </c>
      <c r="P70" s="63">
        <f ca="1">VLOOKUP($A70,INDIRECT($P$2),COLUMN()-1,FALSE)*VLOOKUP($A70,Usinas!$C:$D,2,FALSE)</f>
        <v>0</v>
      </c>
      <c r="Q70" s="63">
        <f ca="1">VLOOKUP($A70,INDIRECT($P$2),COLUMN()-1,FALSE)*VLOOKUP($A70,Usinas!$C:$D,2,FALSE)</f>
        <v>0</v>
      </c>
      <c r="R70" s="63">
        <f ca="1">VLOOKUP($A70,INDIRECT($P$2),COLUMN()-1,FALSE)*VLOOKUP($A70,Usinas!$C:$D,2,FALSE)</f>
        <v>0</v>
      </c>
      <c r="S70" s="63">
        <f ca="1">VLOOKUP($A70,INDIRECT($P$2),COLUMN()-1,FALSE)*VLOOKUP($A70,Usinas!$C:$D,2,FALSE)</f>
        <v>0</v>
      </c>
      <c r="T70" s="63">
        <f ca="1">VLOOKUP($A70,INDIRECT($P$2),COLUMN()-1,FALSE)*VLOOKUP($A70,Usinas!$C:$D,2,FALSE)</f>
        <v>0</v>
      </c>
      <c r="U70" s="63">
        <f ca="1">VLOOKUP($A70,INDIRECT($P$2),COLUMN()-1,FALSE)*VLOOKUP($A70,Usinas!$C:$D,2,FALSE)</f>
        <v>0</v>
      </c>
      <c r="V70" s="63">
        <f ca="1">VLOOKUP($A70,INDIRECT($P$2),COLUMN()-1,FALSE)*VLOOKUP($A70,Usinas!$C:$D,2,FALSE)</f>
        <v>0</v>
      </c>
      <c r="W70" s="63">
        <f ca="1">VLOOKUP($A70,INDIRECT($P$2),COLUMN()-1,FALSE)*VLOOKUP($A70,Usinas!$C:$D,2,FALSE)</f>
        <v>0</v>
      </c>
      <c r="X70" s="63">
        <f ca="1">VLOOKUP($A70,INDIRECT($P$2),COLUMN()-1,FALSE)*VLOOKUP($A70,Usinas!$C:$D,2,FALSE)</f>
        <v>0</v>
      </c>
      <c r="Y70" s="63">
        <f ca="1">VLOOKUP($A70,INDIRECT($P$2),COLUMN()-1,FALSE)*VLOOKUP($A70,Usinas!$C:$D,2,FALSE)</f>
        <v>0</v>
      </c>
      <c r="Z70" s="63">
        <f ca="1">VLOOKUP($A70,INDIRECT($P$2),COLUMN()-1,FALSE)*VLOOKUP($A70,Usinas!$C:$D,2,FALSE)</f>
        <v>0</v>
      </c>
      <c r="AA70" s="63">
        <f ca="1">VLOOKUP($A70,INDIRECT($P$2),COLUMN()-1,FALSE)*VLOOKUP($A70,Usinas!$C:$D,2,FALSE)</f>
        <v>0</v>
      </c>
      <c r="AB70" s="63">
        <f ca="1">VLOOKUP($A70,INDIRECT($P$2),COLUMN()-1,FALSE)*VLOOKUP($A70,Usinas!$C:$D,2,FALSE)</f>
        <v>0</v>
      </c>
      <c r="AC70" s="63">
        <f ca="1">VLOOKUP($A70,INDIRECT($P$2),COLUMN()-1,FALSE)*VLOOKUP($A70,Usinas!$C:$D,2,FALSE)</f>
        <v>0</v>
      </c>
    </row>
    <row r="71" spans="1:29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567.59040000000005</v>
      </c>
      <c r="E71" s="63">
        <f ca="1">VLOOKUP($A71,INDIRECT($P$2),COLUMN()-1,FALSE)*VLOOKUP($A71,Usinas!$C:$D,2,FALSE)</f>
        <v>579.57119999999998</v>
      </c>
      <c r="F71" s="63">
        <f ca="1">VLOOKUP($A71,INDIRECT($P$2),COLUMN()-1,FALSE)*VLOOKUP($A71,Usinas!$C:$D,2,FALSE)</f>
        <v>479.60640000000001</v>
      </c>
      <c r="G71" s="63">
        <f ca="1">VLOOKUP($A71,INDIRECT($P$2),COLUMN()-1,FALSE)*VLOOKUP($A71,Usinas!$C:$D,2,FALSE)</f>
        <v>363.91680000000002</v>
      </c>
      <c r="H71" s="63">
        <f ca="1">VLOOKUP($A71,INDIRECT($P$2),COLUMN()-1,FALSE)*VLOOKUP($A71,Usinas!$C:$D,2,FALSE)</f>
        <v>366.91200000000003</v>
      </c>
      <c r="I71" s="63">
        <f ca="1">VLOOKUP($A71,INDIRECT($P$2),COLUMN()-1,FALSE)*VLOOKUP($A71,Usinas!$C:$D,2,FALSE)</f>
        <v>412.21440000000001</v>
      </c>
      <c r="J71" s="63">
        <f ca="1">VLOOKUP($A71,INDIRECT($P$2),COLUMN()-1,FALSE)*VLOOKUP($A71,Usinas!$C:$D,2,FALSE)</f>
        <v>362.79360000000003</v>
      </c>
      <c r="K71" s="63">
        <f ca="1">VLOOKUP($A71,INDIRECT($P$2),COLUMN()-1,FALSE)*VLOOKUP($A71,Usinas!$C:$D,2,FALSE)</f>
        <v>299.1456</v>
      </c>
      <c r="L71" s="63">
        <f ca="1">VLOOKUP($A71,INDIRECT($P$2),COLUMN()-1,FALSE)*VLOOKUP($A71,Usinas!$C:$D,2,FALSE)</f>
        <v>329.47200000000004</v>
      </c>
      <c r="M71" s="63">
        <f ca="1">VLOOKUP($A71,INDIRECT($P$2),COLUMN()-1,FALSE)*VLOOKUP($A71,Usinas!$C:$D,2,FALSE)</f>
        <v>412.96320000000003</v>
      </c>
      <c r="N71" s="63">
        <f ca="1">VLOOKUP($A71,INDIRECT($P$2),COLUMN()-1,FALSE)*VLOOKUP($A71,Usinas!$C:$D,2,FALSE)</f>
        <v>380.3904</v>
      </c>
      <c r="O71" s="63">
        <f ca="1">VLOOKUP($A71,INDIRECT($P$2),COLUMN()-1,FALSE)*VLOOKUP($A71,Usinas!$C:$D,2,FALSE)</f>
        <v>412.96320000000003</v>
      </c>
      <c r="P71" s="63">
        <f ca="1">VLOOKUP($A71,INDIRECT($P$2),COLUMN()-1,FALSE)*VLOOKUP($A71,Usinas!$C:$D,2,FALSE)</f>
        <v>0</v>
      </c>
      <c r="Q71" s="63">
        <f ca="1">VLOOKUP($A71,INDIRECT($P$2),COLUMN()-1,FALSE)*VLOOKUP($A71,Usinas!$C:$D,2,FALSE)</f>
        <v>0</v>
      </c>
      <c r="R71" s="63">
        <f ca="1">VLOOKUP($A71,INDIRECT($P$2),COLUMN()-1,FALSE)*VLOOKUP($A71,Usinas!$C:$D,2,FALSE)</f>
        <v>0</v>
      </c>
      <c r="S71" s="63">
        <f ca="1">VLOOKUP($A71,INDIRECT($P$2),COLUMN()-1,FALSE)*VLOOKUP($A71,Usinas!$C:$D,2,FALSE)</f>
        <v>0</v>
      </c>
      <c r="T71" s="63">
        <f ca="1">VLOOKUP($A71,INDIRECT($P$2),COLUMN()-1,FALSE)*VLOOKUP($A71,Usinas!$C:$D,2,FALSE)</f>
        <v>0</v>
      </c>
      <c r="U71" s="63">
        <f ca="1">VLOOKUP($A71,INDIRECT($P$2),COLUMN()-1,FALSE)*VLOOKUP($A71,Usinas!$C:$D,2,FALSE)</f>
        <v>0</v>
      </c>
      <c r="V71" s="63">
        <f ca="1">VLOOKUP($A71,INDIRECT($P$2),COLUMN()-1,FALSE)*VLOOKUP($A71,Usinas!$C:$D,2,FALSE)</f>
        <v>0</v>
      </c>
      <c r="W71" s="63">
        <f ca="1">VLOOKUP($A71,INDIRECT($P$2),COLUMN()-1,FALSE)*VLOOKUP($A71,Usinas!$C:$D,2,FALSE)</f>
        <v>0</v>
      </c>
      <c r="X71" s="63">
        <f ca="1">VLOOKUP($A71,INDIRECT($P$2),COLUMN()-1,FALSE)*VLOOKUP($A71,Usinas!$C:$D,2,FALSE)</f>
        <v>0</v>
      </c>
      <c r="Y71" s="63">
        <f ca="1">VLOOKUP($A71,INDIRECT($P$2),COLUMN()-1,FALSE)*VLOOKUP($A71,Usinas!$C:$D,2,FALSE)</f>
        <v>0</v>
      </c>
      <c r="Z71" s="63">
        <f ca="1">VLOOKUP($A71,INDIRECT($P$2),COLUMN()-1,FALSE)*VLOOKUP($A71,Usinas!$C:$D,2,FALSE)</f>
        <v>0</v>
      </c>
      <c r="AA71" s="63">
        <f ca="1">VLOOKUP($A71,INDIRECT($P$2),COLUMN()-1,FALSE)*VLOOKUP($A71,Usinas!$C:$D,2,FALSE)</f>
        <v>0</v>
      </c>
      <c r="AB71" s="63">
        <f ca="1">VLOOKUP($A71,INDIRECT($P$2),COLUMN()-1,FALSE)*VLOOKUP($A71,Usinas!$C:$D,2,FALSE)</f>
        <v>0</v>
      </c>
      <c r="AC71" s="63">
        <f ca="1">VLOOKUP($A71,INDIRECT($P$2),COLUMN()-1,FALSE)*VLOOKUP($A71,Usinas!$C:$D,2,FALSE)</f>
        <v>0</v>
      </c>
    </row>
    <row r="72" spans="1:29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352.9169</v>
      </c>
      <c r="E72" s="63">
        <f ca="1">VLOOKUP($A72,INDIRECT($P$2),COLUMN()-1,FALSE)*VLOOKUP($A72,Usinas!$C:$D,2,FALSE)</f>
        <v>361.13459999999998</v>
      </c>
      <c r="F72" s="63">
        <f ca="1">VLOOKUP($A72,INDIRECT($P$2),COLUMN()-1,FALSE)*VLOOKUP($A72,Usinas!$C:$D,2,FALSE)</f>
        <v>299.83499999999998</v>
      </c>
      <c r="G72" s="63">
        <f ca="1">VLOOKUP($A72,INDIRECT($P$2),COLUMN()-1,FALSE)*VLOOKUP($A72,Usinas!$C:$D,2,FALSE)</f>
        <v>227.87459999999999</v>
      </c>
      <c r="H72" s="63">
        <f ca="1">VLOOKUP($A72,INDIRECT($P$2),COLUMN()-1,FALSE)*VLOOKUP($A72,Usinas!$C:$D,2,FALSE)</f>
        <v>229.42929999999998</v>
      </c>
      <c r="I72" s="63">
        <f ca="1">VLOOKUP($A72,INDIRECT($P$2),COLUMN()-1,FALSE)*VLOOKUP($A72,Usinas!$C:$D,2,FALSE)</f>
        <v>257.85809999999998</v>
      </c>
      <c r="J72" s="63">
        <f ca="1">VLOOKUP($A72,INDIRECT($P$2),COLUMN()-1,FALSE)*VLOOKUP($A72,Usinas!$C:$D,2,FALSE)</f>
        <v>227.87459999999999</v>
      </c>
      <c r="K72" s="63">
        <f ca="1">VLOOKUP($A72,INDIRECT($P$2),COLUMN()-1,FALSE)*VLOOKUP($A72,Usinas!$C:$D,2,FALSE)</f>
        <v>187.89660000000001</v>
      </c>
      <c r="L72" s="63">
        <f ca="1">VLOOKUP($A72,INDIRECT($P$2),COLUMN()-1,FALSE)*VLOOKUP($A72,Usinas!$C:$D,2,FALSE)</f>
        <v>205.88669999999999</v>
      </c>
      <c r="M72" s="63">
        <f ca="1">VLOOKUP($A72,INDIRECT($P$2),COLUMN()-1,FALSE)*VLOOKUP($A72,Usinas!$C:$D,2,FALSE)</f>
        <v>258.96859999999998</v>
      </c>
      <c r="N72" s="63">
        <f ca="1">VLOOKUP($A72,INDIRECT($P$2),COLUMN()-1,FALSE)*VLOOKUP($A72,Usinas!$C:$D,2,FALSE)</f>
        <v>238.53539999999998</v>
      </c>
      <c r="O72" s="63">
        <f ca="1">VLOOKUP($A72,INDIRECT($P$2),COLUMN()-1,FALSE)*VLOOKUP($A72,Usinas!$C:$D,2,FALSE)</f>
        <v>257.41390000000001</v>
      </c>
      <c r="P72" s="63">
        <f ca="1">VLOOKUP($A72,INDIRECT($P$2),COLUMN()-1,FALSE)*VLOOKUP($A72,Usinas!$C:$D,2,FALSE)</f>
        <v>0</v>
      </c>
      <c r="Q72" s="63">
        <f ca="1">VLOOKUP($A72,INDIRECT($P$2),COLUMN()-1,FALSE)*VLOOKUP($A72,Usinas!$C:$D,2,FALSE)</f>
        <v>0</v>
      </c>
      <c r="R72" s="63">
        <f ca="1">VLOOKUP($A72,INDIRECT($P$2),COLUMN()-1,FALSE)*VLOOKUP($A72,Usinas!$C:$D,2,FALSE)</f>
        <v>0</v>
      </c>
      <c r="S72" s="63">
        <f ca="1">VLOOKUP($A72,INDIRECT($P$2),COLUMN()-1,FALSE)*VLOOKUP($A72,Usinas!$C:$D,2,FALSE)</f>
        <v>0</v>
      </c>
      <c r="T72" s="63">
        <f ca="1">VLOOKUP($A72,INDIRECT($P$2),COLUMN()-1,FALSE)*VLOOKUP($A72,Usinas!$C:$D,2,FALSE)</f>
        <v>0</v>
      </c>
      <c r="U72" s="63">
        <f ca="1">VLOOKUP($A72,INDIRECT($P$2),COLUMN()-1,FALSE)*VLOOKUP($A72,Usinas!$C:$D,2,FALSE)</f>
        <v>0</v>
      </c>
      <c r="V72" s="63">
        <f ca="1">VLOOKUP($A72,INDIRECT($P$2),COLUMN()-1,FALSE)*VLOOKUP($A72,Usinas!$C:$D,2,FALSE)</f>
        <v>0</v>
      </c>
      <c r="W72" s="63">
        <f ca="1">VLOOKUP($A72,INDIRECT($P$2),COLUMN()-1,FALSE)*VLOOKUP($A72,Usinas!$C:$D,2,FALSE)</f>
        <v>0</v>
      </c>
      <c r="X72" s="63">
        <f ca="1">VLOOKUP($A72,INDIRECT($P$2),COLUMN()-1,FALSE)*VLOOKUP($A72,Usinas!$C:$D,2,FALSE)</f>
        <v>0</v>
      </c>
      <c r="Y72" s="63">
        <f ca="1">VLOOKUP($A72,INDIRECT($P$2),COLUMN()-1,FALSE)*VLOOKUP($A72,Usinas!$C:$D,2,FALSE)</f>
        <v>0</v>
      </c>
      <c r="Z72" s="63">
        <f ca="1">VLOOKUP($A72,INDIRECT($P$2),COLUMN()-1,FALSE)*VLOOKUP($A72,Usinas!$C:$D,2,FALSE)</f>
        <v>0</v>
      </c>
      <c r="AA72" s="63">
        <f ca="1">VLOOKUP($A72,INDIRECT($P$2),COLUMN()-1,FALSE)*VLOOKUP($A72,Usinas!$C:$D,2,FALSE)</f>
        <v>0</v>
      </c>
      <c r="AB72" s="63">
        <f ca="1">VLOOKUP($A72,INDIRECT($P$2),COLUMN()-1,FALSE)*VLOOKUP($A72,Usinas!$C:$D,2,FALSE)</f>
        <v>0</v>
      </c>
      <c r="AC72" s="63">
        <f ca="1">VLOOKUP($A72,INDIRECT($P$2),COLUMN()-1,FALSE)*VLOOKUP($A72,Usinas!$C:$D,2,FALSE)</f>
        <v>0</v>
      </c>
    </row>
    <row r="73" spans="1:29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323.27960000000002</v>
      </c>
      <c r="E73" s="63">
        <f ca="1">VLOOKUP($A73,INDIRECT($P$2),COLUMN()-1,FALSE)*VLOOKUP($A73,Usinas!$C:$D,2,FALSE)</f>
        <v>331.7482</v>
      </c>
      <c r="F73" s="63">
        <f ca="1">VLOOKUP($A73,INDIRECT($P$2),COLUMN()-1,FALSE)*VLOOKUP($A73,Usinas!$C:$D,2,FALSE)</f>
        <v>279.09560000000005</v>
      </c>
      <c r="G73" s="63">
        <f ca="1">VLOOKUP($A73,INDIRECT($P$2),COLUMN()-1,FALSE)*VLOOKUP($A73,Usinas!$C:$D,2,FALSE)</f>
        <v>213.00370000000001</v>
      </c>
      <c r="H73" s="63">
        <f ca="1">VLOOKUP($A73,INDIRECT($P$2),COLUMN()-1,FALSE)*VLOOKUP($A73,Usinas!$C:$D,2,FALSE)</f>
        <v>213.18780000000001</v>
      </c>
      <c r="I73" s="63">
        <f ca="1">VLOOKUP($A73,INDIRECT($P$2),COLUMN()-1,FALSE)*VLOOKUP($A73,Usinas!$C:$D,2,FALSE)</f>
        <v>240.06640000000002</v>
      </c>
      <c r="J73" s="63">
        <f ca="1">VLOOKUP($A73,INDIRECT($P$2),COLUMN()-1,FALSE)*VLOOKUP($A73,Usinas!$C:$D,2,FALSE)</f>
        <v>212.81960000000001</v>
      </c>
      <c r="K73" s="63">
        <f ca="1">VLOOKUP($A73,INDIRECT($P$2),COLUMN()-1,FALSE)*VLOOKUP($A73,Usinas!$C:$D,2,FALSE)</f>
        <v>177.10420000000002</v>
      </c>
      <c r="L73" s="63">
        <f ca="1">VLOOKUP($A73,INDIRECT($P$2),COLUMN()-1,FALSE)*VLOOKUP($A73,Usinas!$C:$D,2,FALSE)</f>
        <v>191.46400000000003</v>
      </c>
      <c r="M73" s="63">
        <f ca="1">VLOOKUP($A73,INDIRECT($P$2),COLUMN()-1,FALSE)*VLOOKUP($A73,Usinas!$C:$D,2,FALSE)</f>
        <v>240.80280000000002</v>
      </c>
      <c r="N73" s="63">
        <f ca="1">VLOOKUP($A73,INDIRECT($P$2),COLUMN()-1,FALSE)*VLOOKUP($A73,Usinas!$C:$D,2,FALSE)</f>
        <v>223.49740000000003</v>
      </c>
      <c r="O73" s="63">
        <f ca="1">VLOOKUP($A73,INDIRECT($P$2),COLUMN()-1,FALSE)*VLOOKUP($A73,Usinas!$C:$D,2,FALSE)</f>
        <v>238.96180000000001</v>
      </c>
      <c r="P73" s="63">
        <f ca="1">VLOOKUP($A73,INDIRECT($P$2),COLUMN()-1,FALSE)*VLOOKUP($A73,Usinas!$C:$D,2,FALSE)</f>
        <v>0</v>
      </c>
      <c r="Q73" s="63">
        <f ca="1">VLOOKUP($A73,INDIRECT($P$2),COLUMN()-1,FALSE)*VLOOKUP($A73,Usinas!$C:$D,2,FALSE)</f>
        <v>0</v>
      </c>
      <c r="R73" s="63">
        <f ca="1">VLOOKUP($A73,INDIRECT($P$2),COLUMN()-1,FALSE)*VLOOKUP($A73,Usinas!$C:$D,2,FALSE)</f>
        <v>0</v>
      </c>
      <c r="S73" s="63">
        <f ca="1">VLOOKUP($A73,INDIRECT($P$2),COLUMN()-1,FALSE)*VLOOKUP($A73,Usinas!$C:$D,2,FALSE)</f>
        <v>0</v>
      </c>
      <c r="T73" s="63">
        <f ca="1">VLOOKUP($A73,INDIRECT($P$2),COLUMN()-1,FALSE)*VLOOKUP($A73,Usinas!$C:$D,2,FALSE)</f>
        <v>0</v>
      </c>
      <c r="U73" s="63">
        <f ca="1">VLOOKUP($A73,INDIRECT($P$2),COLUMN()-1,FALSE)*VLOOKUP($A73,Usinas!$C:$D,2,FALSE)</f>
        <v>0</v>
      </c>
      <c r="V73" s="63">
        <f ca="1">VLOOKUP($A73,INDIRECT($P$2),COLUMN()-1,FALSE)*VLOOKUP($A73,Usinas!$C:$D,2,FALSE)</f>
        <v>0</v>
      </c>
      <c r="W73" s="63">
        <f ca="1">VLOOKUP($A73,INDIRECT($P$2),COLUMN()-1,FALSE)*VLOOKUP($A73,Usinas!$C:$D,2,FALSE)</f>
        <v>0</v>
      </c>
      <c r="X73" s="63">
        <f ca="1">VLOOKUP($A73,INDIRECT($P$2),COLUMN()-1,FALSE)*VLOOKUP($A73,Usinas!$C:$D,2,FALSE)</f>
        <v>0</v>
      </c>
      <c r="Y73" s="63">
        <f ca="1">VLOOKUP($A73,INDIRECT($P$2),COLUMN()-1,FALSE)*VLOOKUP($A73,Usinas!$C:$D,2,FALSE)</f>
        <v>0</v>
      </c>
      <c r="Z73" s="63">
        <f ca="1">VLOOKUP($A73,INDIRECT($P$2),COLUMN()-1,FALSE)*VLOOKUP($A73,Usinas!$C:$D,2,FALSE)</f>
        <v>0</v>
      </c>
      <c r="AA73" s="63">
        <f ca="1">VLOOKUP($A73,INDIRECT($P$2),COLUMN()-1,FALSE)*VLOOKUP($A73,Usinas!$C:$D,2,FALSE)</f>
        <v>0</v>
      </c>
      <c r="AB73" s="63">
        <f ca="1">VLOOKUP($A73,INDIRECT($P$2),COLUMN()-1,FALSE)*VLOOKUP($A73,Usinas!$C:$D,2,FALSE)</f>
        <v>0</v>
      </c>
      <c r="AC73" s="63">
        <f ca="1">VLOOKUP($A73,INDIRECT($P$2),COLUMN()-1,FALSE)*VLOOKUP($A73,Usinas!$C:$D,2,FALSE)</f>
        <v>0</v>
      </c>
    </row>
    <row r="74" spans="1:29" hidden="1" outlineLevel="1" collapsed="1" x14ac:dyDescent="0.25">
      <c r="A74" s="18"/>
      <c r="B74" s="19" t="s">
        <v>56</v>
      </c>
      <c r="D74" s="64">
        <f t="shared" ref="D74:I74" ca="1" si="11">SUM(D64:D73)</f>
        <v>2066.3179999999998</v>
      </c>
      <c r="E74" s="47">
        <f t="shared" ca="1" si="11"/>
        <v>2148.884</v>
      </c>
      <c r="F74" s="47">
        <f t="shared" ca="1" si="11"/>
        <v>1796.7846</v>
      </c>
      <c r="G74" s="47">
        <f t="shared" ca="1" si="11"/>
        <v>1340.1371000000001</v>
      </c>
      <c r="H74" s="47">
        <f t="shared" ca="1" si="11"/>
        <v>1300.5649999999998</v>
      </c>
      <c r="I74" s="65">
        <f t="shared" ca="1" si="11"/>
        <v>1432.8803</v>
      </c>
      <c r="J74" s="64">
        <f t="shared" ref="J74:O74" ca="1" si="12">SUM(J64:J73)</f>
        <v>1251.6292000000001</v>
      </c>
      <c r="K74" s="47">
        <f t="shared" ca="1" si="12"/>
        <v>1038.6767</v>
      </c>
      <c r="L74" s="47">
        <f t="shared" ca="1" si="12"/>
        <v>1139.3196</v>
      </c>
      <c r="M74" s="47">
        <f t="shared" ca="1" si="12"/>
        <v>1402.7506999999998</v>
      </c>
      <c r="N74" s="47">
        <f t="shared" ca="1" si="12"/>
        <v>1310.6824999999999</v>
      </c>
      <c r="O74" s="65">
        <f t="shared" ca="1" si="12"/>
        <v>1482.0666000000001</v>
      </c>
      <c r="P74" s="65">
        <f t="shared" ref="P74:AC74" ca="1" si="13">SUM(P64:P73)</f>
        <v>0</v>
      </c>
      <c r="Q74" s="65">
        <f t="shared" ca="1" si="13"/>
        <v>0</v>
      </c>
      <c r="R74" s="65">
        <f t="shared" ca="1" si="13"/>
        <v>0</v>
      </c>
      <c r="S74" s="65">
        <f t="shared" ca="1" si="13"/>
        <v>0</v>
      </c>
      <c r="T74" s="65">
        <f t="shared" ca="1" si="13"/>
        <v>0</v>
      </c>
      <c r="U74" s="65">
        <f t="shared" ca="1" si="13"/>
        <v>0</v>
      </c>
      <c r="V74" s="65">
        <f t="shared" ca="1" si="13"/>
        <v>0</v>
      </c>
      <c r="W74" s="65">
        <f t="shared" ca="1" si="13"/>
        <v>0</v>
      </c>
      <c r="X74" s="65">
        <f t="shared" ca="1" si="13"/>
        <v>0</v>
      </c>
      <c r="Y74" s="65">
        <f t="shared" ca="1" si="13"/>
        <v>0</v>
      </c>
      <c r="Z74" s="65">
        <f t="shared" ca="1" si="13"/>
        <v>0</v>
      </c>
      <c r="AA74" s="65">
        <f t="shared" ca="1" si="13"/>
        <v>0</v>
      </c>
      <c r="AB74" s="65">
        <f t="shared" ca="1" si="13"/>
        <v>0</v>
      </c>
      <c r="AC74" s="65">
        <f t="shared" ca="1" si="13"/>
        <v>0</v>
      </c>
    </row>
    <row r="75" spans="1:29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</row>
    <row r="76" spans="1:29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</row>
    <row r="77" spans="1:29" hidden="1" outlineLevel="1" x14ac:dyDescent="0.25">
      <c r="A77" s="61"/>
      <c r="B77" s="62"/>
      <c r="D77" s="496" t="s">
        <v>100</v>
      </c>
      <c r="E77" s="497"/>
      <c r="F77" s="497"/>
      <c r="G77" s="497"/>
      <c r="H77" s="497"/>
      <c r="I77" s="497"/>
      <c r="J77" s="497"/>
      <c r="K77" s="497"/>
      <c r="L77" s="497"/>
      <c r="M77" s="497"/>
      <c r="N77" s="497"/>
      <c r="O77" s="498"/>
      <c r="P77" s="498"/>
      <c r="Q77" s="498"/>
      <c r="R77" s="498"/>
      <c r="S77" s="498"/>
      <c r="T77" s="498"/>
      <c r="U77" s="498"/>
      <c r="V77" s="498"/>
      <c r="W77" s="498"/>
      <c r="X77" s="498"/>
      <c r="Y77" s="498"/>
      <c r="Z77" s="498"/>
      <c r="AA77" s="498"/>
      <c r="AB77" s="498"/>
      <c r="AC77" s="498"/>
    </row>
    <row r="78" spans="1:29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3358.2920000000004</v>
      </c>
      <c r="E78" s="63">
        <f ca="1">VLOOKUP($A78,INDIRECT($P$2),COLUMN()-1,FALSE)*VLOOKUP($A78,Usinas!$C:$D,2,FALSE)</f>
        <v>3532.7839000000004</v>
      </c>
      <c r="F78" s="63">
        <f ca="1">VLOOKUP($A78,INDIRECT($P$2),COLUMN()-1,FALSE)*VLOOKUP($A78,Usinas!$C:$D,2,FALSE)</f>
        <v>3398.5296000000003</v>
      </c>
      <c r="G78" s="63">
        <f ca="1">VLOOKUP($A78,INDIRECT($P$2),COLUMN()-1,FALSE)*VLOOKUP($A78,Usinas!$C:$D,2,FALSE)</f>
        <v>2550.4448000000002</v>
      </c>
      <c r="H78" s="63">
        <f ca="1">VLOOKUP($A78,INDIRECT($P$2),COLUMN()-1,FALSE)*VLOOKUP($A78,Usinas!$C:$D,2,FALSE)</f>
        <v>1753.4308000000001</v>
      </c>
      <c r="I78" s="63">
        <f ca="1">VLOOKUP($A78,INDIRECT($P$2),COLUMN()-1,FALSE)*VLOOKUP($A78,Usinas!$C:$D,2,FALSE)</f>
        <v>1435.0121000000001</v>
      </c>
      <c r="J78" s="63">
        <f ca="1">VLOOKUP($A78,INDIRECT($P$2),COLUMN()-1,FALSE)*VLOOKUP($A78,Usinas!$C:$D,2,FALSE)</f>
        <v>1170.7594000000001</v>
      </c>
      <c r="K78" s="63">
        <f ca="1">VLOOKUP($A78,INDIRECT($P$2),COLUMN()-1,FALSE)*VLOOKUP($A78,Usinas!$C:$D,2,FALSE)</f>
        <v>981.56530000000009</v>
      </c>
      <c r="L78" s="63">
        <f ca="1">VLOOKUP($A78,INDIRECT($P$2),COLUMN()-1,FALSE)*VLOOKUP($A78,Usinas!$C:$D,2,FALSE)</f>
        <v>930.10760000000005</v>
      </c>
      <c r="M78" s="63">
        <f ca="1">VLOOKUP($A78,INDIRECT($P$2),COLUMN()-1,FALSE)*VLOOKUP($A78,Usinas!$C:$D,2,FALSE)</f>
        <v>1074.4213</v>
      </c>
      <c r="N78" s="63">
        <f ca="1">VLOOKUP($A78,INDIRECT($P$2),COLUMN()-1,FALSE)*VLOOKUP($A78,Usinas!$C:$D,2,FALSE)</f>
        <v>1486.0829000000001</v>
      </c>
      <c r="O78" s="63">
        <f ca="1">VLOOKUP($A78,INDIRECT($P$2),COLUMN()-1,FALSE)*VLOOKUP($A78,Usinas!$C:$D,2,FALSE)</f>
        <v>2383.3040000000001</v>
      </c>
      <c r="P78" s="63">
        <f ca="1">VLOOKUP($A78,INDIRECT($P$2),COLUMN()-1,FALSE)*VLOOKUP($A78,Usinas!$C:$D,2,FALSE)</f>
        <v>0</v>
      </c>
      <c r="Q78" s="63">
        <f ca="1">VLOOKUP($A78,INDIRECT($P$2),COLUMN()-1,FALSE)*VLOOKUP($A78,Usinas!$C:$D,2,FALSE)</f>
        <v>0</v>
      </c>
      <c r="R78" s="63">
        <f ca="1">VLOOKUP($A78,INDIRECT($P$2),COLUMN()-1,FALSE)*VLOOKUP($A78,Usinas!$C:$D,2,FALSE)</f>
        <v>0</v>
      </c>
      <c r="S78" s="63">
        <f ca="1">VLOOKUP($A78,INDIRECT($P$2),COLUMN()-1,FALSE)*VLOOKUP($A78,Usinas!$C:$D,2,FALSE)</f>
        <v>0</v>
      </c>
      <c r="T78" s="63">
        <f ca="1">VLOOKUP($A78,INDIRECT($P$2),COLUMN()-1,FALSE)*VLOOKUP($A78,Usinas!$C:$D,2,FALSE)</f>
        <v>0</v>
      </c>
      <c r="U78" s="63">
        <f ca="1">VLOOKUP($A78,INDIRECT($P$2),COLUMN()-1,FALSE)*VLOOKUP($A78,Usinas!$C:$D,2,FALSE)</f>
        <v>0</v>
      </c>
      <c r="V78" s="63">
        <f ca="1">VLOOKUP($A78,INDIRECT($P$2),COLUMN()-1,FALSE)*VLOOKUP($A78,Usinas!$C:$D,2,FALSE)</f>
        <v>0</v>
      </c>
      <c r="W78" s="63">
        <f ca="1">VLOOKUP($A78,INDIRECT($P$2),COLUMN()-1,FALSE)*VLOOKUP($A78,Usinas!$C:$D,2,FALSE)</f>
        <v>0</v>
      </c>
      <c r="X78" s="63">
        <f ca="1">VLOOKUP($A78,INDIRECT($P$2),COLUMN()-1,FALSE)*VLOOKUP($A78,Usinas!$C:$D,2,FALSE)</f>
        <v>0</v>
      </c>
      <c r="Y78" s="63">
        <f ca="1">VLOOKUP($A78,INDIRECT($P$2),COLUMN()-1,FALSE)*VLOOKUP($A78,Usinas!$C:$D,2,FALSE)</f>
        <v>0</v>
      </c>
      <c r="Z78" s="63">
        <f ca="1">VLOOKUP($A78,INDIRECT($P$2),COLUMN()-1,FALSE)*VLOOKUP($A78,Usinas!$C:$D,2,FALSE)</f>
        <v>0</v>
      </c>
      <c r="AA78" s="63">
        <f ca="1">VLOOKUP($A78,INDIRECT($P$2),COLUMN()-1,FALSE)*VLOOKUP($A78,Usinas!$C:$D,2,FALSE)</f>
        <v>0</v>
      </c>
      <c r="AB78" s="63">
        <f ca="1">VLOOKUP($A78,INDIRECT($P$2),COLUMN()-1,FALSE)*VLOOKUP($A78,Usinas!$C:$D,2,FALSE)</f>
        <v>0</v>
      </c>
      <c r="AC78" s="63">
        <f ca="1">VLOOKUP($A78,INDIRECT($P$2),COLUMN()-1,FALSE)*VLOOKUP($A78,Usinas!$C:$D,2,FALSE)</f>
        <v>0</v>
      </c>
    </row>
    <row r="79" spans="1:29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  <c r="P79" s="63">
        <f ca="1">VLOOKUP($A79,INDIRECT($P$2),COLUMN()-1,FALSE)*VLOOKUP($A79,Usinas!$C:$D,2,FALSE)</f>
        <v>0</v>
      </c>
      <c r="Q79" s="63">
        <f ca="1">VLOOKUP($A79,INDIRECT($P$2),COLUMN()-1,FALSE)*VLOOKUP($A79,Usinas!$C:$D,2,FALSE)</f>
        <v>0</v>
      </c>
      <c r="R79" s="63">
        <f ca="1">VLOOKUP($A79,INDIRECT($P$2),COLUMN()-1,FALSE)*VLOOKUP($A79,Usinas!$C:$D,2,FALSE)</f>
        <v>0</v>
      </c>
      <c r="S79" s="63">
        <f ca="1">VLOOKUP($A79,INDIRECT($P$2),COLUMN()-1,FALSE)*VLOOKUP($A79,Usinas!$C:$D,2,FALSE)</f>
        <v>0</v>
      </c>
      <c r="T79" s="63">
        <f ca="1">VLOOKUP($A79,INDIRECT($P$2),COLUMN()-1,FALSE)*VLOOKUP($A79,Usinas!$C:$D,2,FALSE)</f>
        <v>0</v>
      </c>
      <c r="U79" s="63">
        <f ca="1">VLOOKUP($A79,INDIRECT($P$2),COLUMN()-1,FALSE)*VLOOKUP($A79,Usinas!$C:$D,2,FALSE)</f>
        <v>0</v>
      </c>
      <c r="V79" s="63">
        <f ca="1">VLOOKUP($A79,INDIRECT($P$2),COLUMN()-1,FALSE)*VLOOKUP($A79,Usinas!$C:$D,2,FALSE)</f>
        <v>0</v>
      </c>
      <c r="W79" s="63">
        <f ca="1">VLOOKUP($A79,INDIRECT($P$2),COLUMN()-1,FALSE)*VLOOKUP($A79,Usinas!$C:$D,2,FALSE)</f>
        <v>0</v>
      </c>
      <c r="X79" s="63">
        <f ca="1">VLOOKUP($A79,INDIRECT($P$2),COLUMN()-1,FALSE)*VLOOKUP($A79,Usinas!$C:$D,2,FALSE)</f>
        <v>0</v>
      </c>
      <c r="Y79" s="63">
        <f ca="1">VLOOKUP($A79,INDIRECT($P$2),COLUMN()-1,FALSE)*VLOOKUP($A79,Usinas!$C:$D,2,FALSE)</f>
        <v>0</v>
      </c>
      <c r="Z79" s="63">
        <f ca="1">VLOOKUP($A79,INDIRECT($P$2),COLUMN()-1,FALSE)*VLOOKUP($A79,Usinas!$C:$D,2,FALSE)</f>
        <v>0</v>
      </c>
      <c r="AA79" s="63">
        <f ca="1">VLOOKUP($A79,INDIRECT($P$2),COLUMN()-1,FALSE)*VLOOKUP($A79,Usinas!$C:$D,2,FALSE)</f>
        <v>0</v>
      </c>
      <c r="AB79" s="63">
        <f ca="1">VLOOKUP($A79,INDIRECT($P$2),COLUMN()-1,FALSE)*VLOOKUP($A79,Usinas!$C:$D,2,FALSE)</f>
        <v>0</v>
      </c>
      <c r="AC79" s="63">
        <f ca="1">VLOOKUP($A79,INDIRECT($P$2),COLUMN()-1,FALSE)*VLOOKUP($A79,Usinas!$C:$D,2,FALSE)</f>
        <v>0</v>
      </c>
    </row>
    <row r="80" spans="1:29" hidden="1" outlineLevel="1" collapsed="1" x14ac:dyDescent="0.25">
      <c r="A80" s="18"/>
      <c r="B80" s="19" t="s">
        <v>56</v>
      </c>
      <c r="D80" s="64">
        <f t="shared" ref="D80:I80" ca="1" si="14">SUM(D78:D79)</f>
        <v>5218.7720000000008</v>
      </c>
      <c r="E80" s="47">
        <f t="shared" ca="1" si="14"/>
        <v>5499.4639000000006</v>
      </c>
      <c r="F80" s="47">
        <f t="shared" ca="1" si="14"/>
        <v>5267.4696000000004</v>
      </c>
      <c r="G80" s="47">
        <f t="shared" ca="1" si="14"/>
        <v>3946.3447999999999</v>
      </c>
      <c r="H80" s="47">
        <f t="shared" ca="1" si="14"/>
        <v>2738.9308000000001</v>
      </c>
      <c r="I80" s="65">
        <f t="shared" ca="1" si="14"/>
        <v>2270.0321000000004</v>
      </c>
      <c r="J80" s="64">
        <f t="shared" ref="J80:O80" ca="1" si="15">SUM(J78:J79)</f>
        <v>1856.9194000000002</v>
      </c>
      <c r="K80" s="47">
        <f t="shared" ca="1" si="15"/>
        <v>1566.9253000000001</v>
      </c>
      <c r="L80" s="47">
        <f t="shared" ca="1" si="15"/>
        <v>1492.2476000000001</v>
      </c>
      <c r="M80" s="47">
        <f t="shared" ca="1" si="15"/>
        <v>1718.4612999999999</v>
      </c>
      <c r="N80" s="47">
        <f t="shared" ca="1" si="15"/>
        <v>2333.8829000000001</v>
      </c>
      <c r="O80" s="65">
        <f t="shared" ca="1" si="15"/>
        <v>3704.1440000000002</v>
      </c>
      <c r="P80" s="65">
        <f t="shared" ref="P80:AC80" ca="1" si="16">SUM(P78:P79)</f>
        <v>0</v>
      </c>
      <c r="Q80" s="65">
        <f t="shared" ca="1" si="16"/>
        <v>0</v>
      </c>
      <c r="R80" s="65">
        <f t="shared" ca="1" si="16"/>
        <v>0</v>
      </c>
      <c r="S80" s="65">
        <f t="shared" ca="1" si="16"/>
        <v>0</v>
      </c>
      <c r="T80" s="65">
        <f t="shared" ca="1" si="16"/>
        <v>0</v>
      </c>
      <c r="U80" s="65">
        <f t="shared" ca="1" si="16"/>
        <v>0</v>
      </c>
      <c r="V80" s="65">
        <f t="shared" ca="1" si="16"/>
        <v>0</v>
      </c>
      <c r="W80" s="65">
        <f t="shared" ca="1" si="16"/>
        <v>0</v>
      </c>
      <c r="X80" s="65">
        <f t="shared" ca="1" si="16"/>
        <v>0</v>
      </c>
      <c r="Y80" s="65">
        <f t="shared" ca="1" si="16"/>
        <v>0</v>
      </c>
      <c r="Z80" s="65">
        <f t="shared" ca="1" si="16"/>
        <v>0</v>
      </c>
      <c r="AA80" s="65">
        <f t="shared" ca="1" si="16"/>
        <v>0</v>
      </c>
      <c r="AB80" s="65">
        <f t="shared" ca="1" si="16"/>
        <v>0</v>
      </c>
      <c r="AC80" s="65">
        <f t="shared" ca="1" si="16"/>
        <v>0</v>
      </c>
    </row>
    <row r="81" spans="1:29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</row>
    <row r="82" spans="1:29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</row>
    <row r="83" spans="1:29" ht="17.25" hidden="1" customHeight="1" outlineLevel="1" x14ac:dyDescent="0.25">
      <c r="A83" s="61"/>
      <c r="B83" s="62"/>
      <c r="D83" s="493" t="s">
        <v>104</v>
      </c>
      <c r="E83" s="494"/>
      <c r="F83" s="494"/>
      <c r="G83" s="494"/>
      <c r="H83" s="494"/>
      <c r="I83" s="495"/>
      <c r="J83" s="493"/>
      <c r="K83" s="494"/>
      <c r="L83" s="494"/>
      <c r="M83" s="494"/>
      <c r="N83" s="494"/>
      <c r="O83" s="495"/>
      <c r="P83" s="495"/>
      <c r="Q83" s="495"/>
      <c r="R83" s="495"/>
      <c r="S83" s="495"/>
      <c r="T83" s="495"/>
      <c r="U83" s="495"/>
      <c r="V83" s="495"/>
      <c r="W83" s="495"/>
      <c r="X83" s="495"/>
      <c r="Y83" s="495"/>
      <c r="Z83" s="495"/>
      <c r="AA83" s="495"/>
      <c r="AB83" s="495"/>
      <c r="AC83" s="495"/>
    </row>
    <row r="84" spans="1:29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46.064999999999998</v>
      </c>
      <c r="E84" s="63">
        <f ca="1">VLOOKUP($A84,INDIRECT($P$2),COLUMN()-1,FALSE)*VLOOKUP($A84,Usinas!$C:$D,2,FALSE)</f>
        <v>47.600499999999997</v>
      </c>
      <c r="F84" s="63">
        <f ca="1">VLOOKUP($A84,INDIRECT($P$2),COLUMN()-1,FALSE)*VLOOKUP($A84,Usinas!$C:$D,2,FALSE)</f>
        <v>46.064999999999998</v>
      </c>
      <c r="G84" s="63">
        <f ca="1">VLOOKUP($A84,INDIRECT($P$2),COLUMN()-1,FALSE)*VLOOKUP($A84,Usinas!$C:$D,2,FALSE)</f>
        <v>40.844299999999997</v>
      </c>
      <c r="H84" s="63">
        <f ca="1">VLOOKUP($A84,INDIRECT($P$2),COLUMN()-1,FALSE)*VLOOKUP($A84,Usinas!$C:$D,2,FALSE)</f>
        <v>37.773299999999999</v>
      </c>
      <c r="I84" s="63">
        <f ca="1">VLOOKUP($A84,INDIRECT($P$2),COLUMN()-1,FALSE)*VLOOKUP($A84,Usinas!$C:$D,2,FALSE)</f>
        <v>35.009399999999999</v>
      </c>
      <c r="J84" s="63">
        <f ca="1">VLOOKUP($A84,INDIRECT($P$2),COLUMN()-1,FALSE)*VLOOKUP($A84,Usinas!$C:$D,2,FALSE)</f>
        <v>33.166799999999995</v>
      </c>
      <c r="K84" s="63">
        <f ca="1">VLOOKUP($A84,INDIRECT($P$2),COLUMN()-1,FALSE)*VLOOKUP($A84,Usinas!$C:$D,2,FALSE)</f>
        <v>32.2455</v>
      </c>
      <c r="L84" s="63">
        <f ca="1">VLOOKUP($A84,INDIRECT($P$2),COLUMN()-1,FALSE)*VLOOKUP($A84,Usinas!$C:$D,2,FALSE)</f>
        <v>32.859699999999997</v>
      </c>
      <c r="M84" s="63">
        <f ca="1">VLOOKUP($A84,INDIRECT($P$2),COLUMN()-1,FALSE)*VLOOKUP($A84,Usinas!$C:$D,2,FALSE)</f>
        <v>34.702300000000001</v>
      </c>
      <c r="N84" s="63">
        <f ca="1">VLOOKUP($A84,INDIRECT($P$2),COLUMN()-1,FALSE)*VLOOKUP($A84,Usinas!$C:$D,2,FALSE)</f>
        <v>35.930700000000002</v>
      </c>
      <c r="O84" s="63">
        <f ca="1">VLOOKUP($A84,INDIRECT($P$2),COLUMN()-1,FALSE)*VLOOKUP($A84,Usinas!$C:$D,2,FALSE)</f>
        <v>40.537199999999999</v>
      </c>
      <c r="P84" s="63">
        <f ca="1">VLOOKUP($A84,INDIRECT($P$2),COLUMN()-1,FALSE)*VLOOKUP($A84,Usinas!$C:$D,2,FALSE)</f>
        <v>0</v>
      </c>
      <c r="Q84" s="63">
        <f ca="1">VLOOKUP($A84,INDIRECT($P$2),COLUMN()-1,FALSE)*VLOOKUP($A84,Usinas!$C:$D,2,FALSE)</f>
        <v>0</v>
      </c>
      <c r="R84" s="63">
        <f ca="1">VLOOKUP($A84,INDIRECT($P$2),COLUMN()-1,FALSE)*VLOOKUP($A84,Usinas!$C:$D,2,FALSE)</f>
        <v>0</v>
      </c>
      <c r="S84" s="63">
        <f ca="1">VLOOKUP($A84,INDIRECT($P$2),COLUMN()-1,FALSE)*VLOOKUP($A84,Usinas!$C:$D,2,FALSE)</f>
        <v>0</v>
      </c>
      <c r="T84" s="63">
        <f ca="1">VLOOKUP($A84,INDIRECT($P$2),COLUMN()-1,FALSE)*VLOOKUP($A84,Usinas!$C:$D,2,FALSE)</f>
        <v>0</v>
      </c>
      <c r="U84" s="63">
        <f ca="1">VLOOKUP($A84,INDIRECT($P$2),COLUMN()-1,FALSE)*VLOOKUP($A84,Usinas!$C:$D,2,FALSE)</f>
        <v>0</v>
      </c>
      <c r="V84" s="63">
        <f ca="1">VLOOKUP($A84,INDIRECT($P$2),COLUMN()-1,FALSE)*VLOOKUP($A84,Usinas!$C:$D,2,FALSE)</f>
        <v>0</v>
      </c>
      <c r="W84" s="63">
        <f ca="1">VLOOKUP($A84,INDIRECT($P$2),COLUMN()-1,FALSE)*VLOOKUP($A84,Usinas!$C:$D,2,FALSE)</f>
        <v>0</v>
      </c>
      <c r="X84" s="63">
        <f ca="1">VLOOKUP($A84,INDIRECT($P$2),COLUMN()-1,FALSE)*VLOOKUP($A84,Usinas!$C:$D,2,FALSE)</f>
        <v>0</v>
      </c>
      <c r="Y84" s="63">
        <f ca="1">VLOOKUP($A84,INDIRECT($P$2),COLUMN()-1,FALSE)*VLOOKUP($A84,Usinas!$C:$D,2,FALSE)</f>
        <v>0</v>
      </c>
      <c r="Z84" s="63">
        <f ca="1">VLOOKUP($A84,INDIRECT($P$2),COLUMN()-1,FALSE)*VLOOKUP($A84,Usinas!$C:$D,2,FALSE)</f>
        <v>0</v>
      </c>
      <c r="AA84" s="63">
        <f ca="1">VLOOKUP($A84,INDIRECT($P$2),COLUMN()-1,FALSE)*VLOOKUP($A84,Usinas!$C:$D,2,FALSE)</f>
        <v>0</v>
      </c>
      <c r="AB84" s="63">
        <f ca="1">VLOOKUP($A84,INDIRECT($P$2),COLUMN()-1,FALSE)*VLOOKUP($A84,Usinas!$C:$D,2,FALSE)</f>
        <v>0</v>
      </c>
      <c r="AC84" s="63">
        <f ca="1">VLOOKUP($A84,INDIRECT($P$2),COLUMN()-1,FALSE)*VLOOKUP($A84,Usinas!$C:$D,2,FALSE)</f>
        <v>0</v>
      </c>
    </row>
    <row r="85" spans="1:29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  <c r="P85" s="63">
        <f ca="1">VLOOKUP($A85,INDIRECT($P$2),COLUMN()-1,FALSE)*VLOOKUP($A85,Usinas!$C:$D,2,FALSE)</f>
        <v>0</v>
      </c>
      <c r="Q85" s="63">
        <f ca="1">VLOOKUP($A85,INDIRECT($P$2),COLUMN()-1,FALSE)*VLOOKUP($A85,Usinas!$C:$D,2,FALSE)</f>
        <v>0</v>
      </c>
      <c r="R85" s="63">
        <f ca="1">VLOOKUP($A85,INDIRECT($P$2),COLUMN()-1,FALSE)*VLOOKUP($A85,Usinas!$C:$D,2,FALSE)</f>
        <v>0</v>
      </c>
      <c r="S85" s="63">
        <f ca="1">VLOOKUP($A85,INDIRECT($P$2),COLUMN()-1,FALSE)*VLOOKUP($A85,Usinas!$C:$D,2,FALSE)</f>
        <v>0</v>
      </c>
      <c r="T85" s="63">
        <f ca="1">VLOOKUP($A85,INDIRECT($P$2),COLUMN()-1,FALSE)*VLOOKUP($A85,Usinas!$C:$D,2,FALSE)</f>
        <v>0</v>
      </c>
      <c r="U85" s="63">
        <f ca="1">VLOOKUP($A85,INDIRECT($P$2),COLUMN()-1,FALSE)*VLOOKUP($A85,Usinas!$C:$D,2,FALSE)</f>
        <v>0</v>
      </c>
      <c r="V85" s="63">
        <f ca="1">VLOOKUP($A85,INDIRECT($P$2),COLUMN()-1,FALSE)*VLOOKUP($A85,Usinas!$C:$D,2,FALSE)</f>
        <v>0</v>
      </c>
      <c r="W85" s="63">
        <f ca="1">VLOOKUP($A85,INDIRECT($P$2),COLUMN()-1,FALSE)*VLOOKUP($A85,Usinas!$C:$D,2,FALSE)</f>
        <v>0</v>
      </c>
      <c r="X85" s="63">
        <f ca="1">VLOOKUP($A85,INDIRECT($P$2),COLUMN()-1,FALSE)*VLOOKUP($A85,Usinas!$C:$D,2,FALSE)</f>
        <v>0</v>
      </c>
      <c r="Y85" s="63">
        <f ca="1">VLOOKUP($A85,INDIRECT($P$2),COLUMN()-1,FALSE)*VLOOKUP($A85,Usinas!$C:$D,2,FALSE)</f>
        <v>0</v>
      </c>
      <c r="Z85" s="63">
        <f ca="1">VLOOKUP($A85,INDIRECT($P$2),COLUMN()-1,FALSE)*VLOOKUP($A85,Usinas!$C:$D,2,FALSE)</f>
        <v>0</v>
      </c>
      <c r="AA85" s="63">
        <f ca="1">VLOOKUP($A85,INDIRECT($P$2),COLUMN()-1,FALSE)*VLOOKUP($A85,Usinas!$C:$D,2,FALSE)</f>
        <v>0</v>
      </c>
      <c r="AB85" s="63">
        <f ca="1">VLOOKUP($A85,INDIRECT($P$2),COLUMN()-1,FALSE)*VLOOKUP($A85,Usinas!$C:$D,2,FALSE)</f>
        <v>0</v>
      </c>
      <c r="AC85" s="63">
        <f ca="1">VLOOKUP($A85,INDIRECT($P$2),COLUMN()-1,FALSE)*VLOOKUP($A85,Usinas!$C:$D,2,FALSE)</f>
        <v>0</v>
      </c>
    </row>
    <row r="86" spans="1:29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3372.3247999999999</v>
      </c>
      <c r="E86" s="63">
        <f ca="1">(VLOOKUP(66,INDIRECT($P$2),COLUMN()-1,FALSE) - VLOOKUP(44,INDIRECT($P$2),COLUMN()-1,FALSE)- VLOOKUP(61,INDIRECT($P$2),COLUMN()-1,FALSE))*VLOOKUP($A86,Usinas!$C:$D,2,FALSE)</f>
        <v>3985.9404</v>
      </c>
      <c r="F86" s="63">
        <f ca="1">(VLOOKUP(66,INDIRECT($P$2),COLUMN()-1,FALSE) - VLOOKUP(44,INDIRECT($P$2),COLUMN()-1,FALSE)- VLOOKUP(61,INDIRECT($P$2),COLUMN()-1,FALSE))*VLOOKUP($A86,Usinas!$C:$D,2,FALSE)</f>
        <v>3801.5484000000001</v>
      </c>
      <c r="G86" s="63">
        <f ca="1">(VLOOKUP(66,INDIRECT($P$2),COLUMN()-1,FALSE) - VLOOKUP(44,INDIRECT($P$2),COLUMN()-1,FALSE)- VLOOKUP(61,INDIRECT($P$2),COLUMN()-1,FALSE))*VLOOKUP($A86,Usinas!$C:$D,2,FALSE)</f>
        <v>3549.5459999999998</v>
      </c>
      <c r="H86" s="63">
        <f ca="1">(VLOOKUP(66,INDIRECT($P$2),COLUMN()-1,FALSE) - VLOOKUP(44,INDIRECT($P$2),COLUMN()-1,FALSE)- VLOOKUP(61,INDIRECT($P$2),COLUMN()-1,FALSE))*VLOOKUP($A86,Usinas!$C:$D,2,FALSE)</f>
        <v>3464.5207999999998</v>
      </c>
      <c r="I86" s="63">
        <f ca="1">(VLOOKUP(66,INDIRECT($P$2),COLUMN()-1,FALSE) - VLOOKUP(44,INDIRECT($P$2),COLUMN()-1,FALSE)- VLOOKUP(61,INDIRECT($P$2),COLUMN()-1,FALSE))*VLOOKUP($A86,Usinas!$C:$D,2,FALSE)</f>
        <v>3599.7415999999998</v>
      </c>
      <c r="J86" s="63">
        <f ca="1">(VLOOKUP(66,INDIRECT($P$2),COLUMN()-1,FALSE) - VLOOKUP(44,INDIRECT($P$2),COLUMN()-1,FALSE)- VLOOKUP(61,INDIRECT($P$2),COLUMN()-1,FALSE))*VLOOKUP($A86,Usinas!$C:$D,2,FALSE)</f>
        <v>3089.5904</v>
      </c>
      <c r="K86" s="63">
        <f ca="1">(VLOOKUP(66,INDIRECT($P$2),COLUMN()-1,FALSE) - VLOOKUP(44,INDIRECT($P$2),COLUMN()-1,FALSE)- VLOOKUP(61,INDIRECT($P$2),COLUMN()-1,FALSE))*VLOOKUP($A86,Usinas!$C:$D,2,FALSE)</f>
        <v>2611.1956</v>
      </c>
      <c r="L86" s="63">
        <f ca="1">(VLOOKUP(66,INDIRECT($P$2),COLUMN()-1,FALSE) - VLOOKUP(44,INDIRECT($P$2),COLUMN()-1,FALSE)- VLOOKUP(61,INDIRECT($P$2),COLUMN()-1,FALSE))*VLOOKUP($A86,Usinas!$C:$D,2,FALSE)</f>
        <v>2649.0983999999999</v>
      </c>
      <c r="M86" s="63">
        <f ca="1">(VLOOKUP(66,INDIRECT($P$2),COLUMN()-1,FALSE) - VLOOKUP(44,INDIRECT($P$2),COLUMN()-1,FALSE)- VLOOKUP(61,INDIRECT($P$2),COLUMN()-1,FALSE))*VLOOKUP($A86,Usinas!$C:$D,2,FALSE)</f>
        <v>3303.69</v>
      </c>
      <c r="N86" s="63">
        <f ca="1">(VLOOKUP(66,INDIRECT($P$2),COLUMN()-1,FALSE) - VLOOKUP(44,INDIRECT($P$2),COLUMN()-1,FALSE)- VLOOKUP(61,INDIRECT($P$2),COLUMN()-1,FALSE))*VLOOKUP($A86,Usinas!$C:$D,2,FALSE)</f>
        <v>3071.1511999999998</v>
      </c>
      <c r="O86" s="63">
        <f ca="1">(VLOOKUP(66,INDIRECT($P$2),COLUMN()-1,FALSE) - VLOOKUP(44,INDIRECT($P$2),COLUMN()-1,FALSE)- VLOOKUP(61,INDIRECT($P$2),COLUMN()-1,FALSE))*VLOOKUP($A86,Usinas!$C:$D,2,FALSE)</f>
        <v>3029.1507999999999</v>
      </c>
      <c r="P86" s="63">
        <f ca="1">(VLOOKUP(66,INDIRECT($P$2),COLUMN()-1,FALSE) - VLOOKUP(44,INDIRECT($P$2),COLUMN()-1,FALSE)- VLOOKUP(61,INDIRECT($P$2),COLUMN()-1,FALSE))*VLOOKUP($A86,Usinas!$C:$D,2,FALSE)</f>
        <v>0</v>
      </c>
      <c r="Q86" s="63">
        <f ca="1">(VLOOKUP(66,INDIRECT($P$2),COLUMN()-1,FALSE) - VLOOKUP(44,INDIRECT($P$2),COLUMN()-1,FALSE)- VLOOKUP(61,INDIRECT($P$2),COLUMN()-1,FALSE))*VLOOKUP($A86,Usinas!$C:$D,2,FALSE)</f>
        <v>0</v>
      </c>
      <c r="R86" s="63">
        <f ca="1">(VLOOKUP(66,INDIRECT($P$2),COLUMN()-1,FALSE) - VLOOKUP(44,INDIRECT($P$2),COLUMN()-1,FALSE)- VLOOKUP(61,INDIRECT($P$2),COLUMN()-1,FALSE))*VLOOKUP($A86,Usinas!$C:$D,2,FALSE)</f>
        <v>0</v>
      </c>
      <c r="S86" s="63">
        <f ca="1">(VLOOKUP(66,INDIRECT($P$2),COLUMN()-1,FALSE) - VLOOKUP(44,INDIRECT($P$2),COLUMN()-1,FALSE)- VLOOKUP(61,INDIRECT($P$2),COLUMN()-1,FALSE))*VLOOKUP($A86,Usinas!$C:$D,2,FALSE)</f>
        <v>0</v>
      </c>
      <c r="T86" s="63">
        <f ca="1">(VLOOKUP(66,INDIRECT($P$2),COLUMN()-1,FALSE) - VLOOKUP(44,INDIRECT($P$2),COLUMN()-1,FALSE)- VLOOKUP(61,INDIRECT($P$2),COLUMN()-1,FALSE))*VLOOKUP($A86,Usinas!$C:$D,2,FALSE)</f>
        <v>0</v>
      </c>
      <c r="U86" s="63">
        <f ca="1">(VLOOKUP(66,INDIRECT($P$2),COLUMN()-1,FALSE) - VLOOKUP(44,INDIRECT($P$2),COLUMN()-1,FALSE)- VLOOKUP(61,INDIRECT($P$2),COLUMN()-1,FALSE))*VLOOKUP($A86,Usinas!$C:$D,2,FALSE)</f>
        <v>0</v>
      </c>
      <c r="V86" s="63">
        <f ca="1">(VLOOKUP(66,INDIRECT($P$2),COLUMN()-1,FALSE) - VLOOKUP(44,INDIRECT($P$2),COLUMN()-1,FALSE)- VLOOKUP(61,INDIRECT($P$2),COLUMN()-1,FALSE))*VLOOKUP($A86,Usinas!$C:$D,2,FALSE)</f>
        <v>0</v>
      </c>
      <c r="W86" s="63">
        <f ca="1">(VLOOKUP(66,INDIRECT($P$2),COLUMN()-1,FALSE) - VLOOKUP(44,INDIRECT($P$2),COLUMN()-1,FALSE)- VLOOKUP(61,INDIRECT($P$2),COLUMN()-1,FALSE))*VLOOKUP($A86,Usinas!$C:$D,2,FALSE)</f>
        <v>0</v>
      </c>
      <c r="X86" s="63">
        <f ca="1">(VLOOKUP(66,INDIRECT($P$2),COLUMN()-1,FALSE) - VLOOKUP(44,INDIRECT($P$2),COLUMN()-1,FALSE)- VLOOKUP(61,INDIRECT($P$2),COLUMN()-1,FALSE))*VLOOKUP($A86,Usinas!$C:$D,2,FALSE)</f>
        <v>0</v>
      </c>
      <c r="Y86" s="63">
        <f ca="1">(VLOOKUP(66,INDIRECT($P$2),COLUMN()-1,FALSE) - VLOOKUP(44,INDIRECT($P$2),COLUMN()-1,FALSE)- VLOOKUP(61,INDIRECT($P$2),COLUMN()-1,FALSE))*VLOOKUP($A86,Usinas!$C:$D,2,FALSE)</f>
        <v>0</v>
      </c>
      <c r="Z86" s="63">
        <f ca="1">(VLOOKUP(66,INDIRECT($P$2),COLUMN()-1,FALSE) - VLOOKUP(44,INDIRECT($P$2),COLUMN()-1,FALSE)- VLOOKUP(61,INDIRECT($P$2),COLUMN()-1,FALSE))*VLOOKUP($A86,Usinas!$C:$D,2,FALSE)</f>
        <v>0</v>
      </c>
      <c r="AA86" s="63">
        <f ca="1">(VLOOKUP(66,INDIRECT($P$2),COLUMN()-1,FALSE) - VLOOKUP(44,INDIRECT($P$2),COLUMN()-1,FALSE)- VLOOKUP(61,INDIRECT($P$2),COLUMN()-1,FALSE))*VLOOKUP($A86,Usinas!$C:$D,2,FALSE)</f>
        <v>0</v>
      </c>
      <c r="AB86" s="63">
        <f ca="1">(VLOOKUP(66,INDIRECT($P$2),COLUMN()-1,FALSE) - VLOOKUP(44,INDIRECT($P$2),COLUMN()-1,FALSE)- VLOOKUP(61,INDIRECT($P$2),COLUMN()-1,FALSE))*VLOOKUP($A86,Usinas!$C:$D,2,FALSE)</f>
        <v>0</v>
      </c>
      <c r="AC86" s="63">
        <f ca="1">(VLOOKUP(66,INDIRECT($P$2),COLUMN()-1,FALSE) - VLOOKUP(44,INDIRECT($P$2),COLUMN()-1,FALSE)- VLOOKUP(61,INDIRECT($P$2),COLUMN()-1,FALSE))*VLOOKUP($A86,Usinas!$C:$D,2,FALSE)</f>
        <v>0</v>
      </c>
    </row>
    <row r="87" spans="1:29" hidden="1" outlineLevel="2" x14ac:dyDescent="0.25">
      <c r="A87" s="59">
        <v>66</v>
      </c>
      <c r="B87" s="124" t="s">
        <v>747</v>
      </c>
      <c r="D87" s="246">
        <f ca="1">(VLOOKUP(44,INDIRECT($P$2),COLUMN()-1,FALSE))*VLOOKUP($A86,Usinas!$C:$D,2,FALSE)</f>
        <v>10155.901599999999</v>
      </c>
      <c r="E87" s="246">
        <f ca="1">(VLOOKUP(44,INDIRECT($P$2),COLUMN()-1,FALSE))*VLOOKUP($A86,Usinas!$C:$D,2,FALSE)</f>
        <v>10716.2484</v>
      </c>
      <c r="F87" s="246">
        <f ca="1">(VLOOKUP(44,INDIRECT($P$2),COLUMN()-1,FALSE))*VLOOKUP($A86,Usinas!$C:$D,2,FALSE)</f>
        <v>10190.7312</v>
      </c>
      <c r="G87" s="246">
        <f ca="1">(VLOOKUP(44,INDIRECT($P$2),COLUMN()-1,FALSE))*VLOOKUP($A86,Usinas!$C:$D,2,FALSE)</f>
        <v>7564.1696000000002</v>
      </c>
      <c r="H87" s="246">
        <f ca="1">(VLOOKUP(44,INDIRECT($P$2),COLUMN()-1,FALSE))*VLOOKUP($A86,Usinas!$C:$D,2,FALSE)</f>
        <v>5279.7575999999999</v>
      </c>
      <c r="I87" s="246">
        <f ca="1">(VLOOKUP(44,INDIRECT($P$2),COLUMN()-1,FALSE))*VLOOKUP($A86,Usinas!$C:$D,2,FALSE)</f>
        <v>4435.652</v>
      </c>
      <c r="J87" s="246">
        <f ca="1">(VLOOKUP(44,INDIRECT($P$2),COLUMN()-1,FALSE))*VLOOKUP($A86,Usinas!$C:$D,2,FALSE)</f>
        <v>3613.0587999999998</v>
      </c>
      <c r="K87" s="246">
        <f ca="1">(VLOOKUP(44,INDIRECT($P$2),COLUMN()-1,FALSE))*VLOOKUP($A86,Usinas!$C:$D,2,FALSE)</f>
        <v>3043.4924000000001</v>
      </c>
      <c r="L87" s="246">
        <f ca="1">(VLOOKUP(44,INDIRECT($P$2),COLUMN()-1,FALSE))*VLOOKUP($A86,Usinas!$C:$D,2,FALSE)</f>
        <v>2921.5888</v>
      </c>
      <c r="M87" s="246">
        <f ca="1">(VLOOKUP(44,INDIRECT($P$2),COLUMN()-1,FALSE))*VLOOKUP($A86,Usinas!$C:$D,2,FALSE)</f>
        <v>3380.52</v>
      </c>
      <c r="N87" s="246">
        <f ca="1">(VLOOKUP(44,INDIRECT($P$2),COLUMN()-1,FALSE))*VLOOKUP($A86,Usinas!$C:$D,2,FALSE)</f>
        <v>4518.6283999999996</v>
      </c>
      <c r="O87" s="246">
        <f ca="1">(VLOOKUP(44,INDIRECT($P$2),COLUMN()-1,FALSE))*VLOOKUP($A86,Usinas!$C:$D,2,FALSE)</f>
        <v>7165.6779999999999</v>
      </c>
      <c r="P87" s="246">
        <f ca="1">(VLOOKUP(44,INDIRECT($P$2),COLUMN()-1,FALSE))*VLOOKUP($A86,Usinas!$C:$D,2,FALSE)</f>
        <v>0</v>
      </c>
      <c r="Q87" s="246">
        <f ca="1">(VLOOKUP(44,INDIRECT($P$2),COLUMN()-1,FALSE))*VLOOKUP($A86,Usinas!$C:$D,2,FALSE)</f>
        <v>0</v>
      </c>
      <c r="R87" s="246">
        <f ca="1">(VLOOKUP(44,INDIRECT($P$2),COLUMN()-1,FALSE))*VLOOKUP($A86,Usinas!$C:$D,2,FALSE)</f>
        <v>0</v>
      </c>
      <c r="S87" s="246">
        <f ca="1">(VLOOKUP(44,INDIRECT($P$2),COLUMN()-1,FALSE))*VLOOKUP($A86,Usinas!$C:$D,2,FALSE)</f>
        <v>0</v>
      </c>
      <c r="T87" s="246">
        <f ca="1">(VLOOKUP(44,INDIRECT($P$2),COLUMN()-1,FALSE))*VLOOKUP($A86,Usinas!$C:$D,2,FALSE)</f>
        <v>0</v>
      </c>
      <c r="U87" s="246">
        <f ca="1">(VLOOKUP(44,INDIRECT($P$2),COLUMN()-1,FALSE))*VLOOKUP($A86,Usinas!$C:$D,2,FALSE)</f>
        <v>0</v>
      </c>
      <c r="V87" s="246">
        <f ca="1">(VLOOKUP(44,INDIRECT($P$2),COLUMN()-1,FALSE))*VLOOKUP($A86,Usinas!$C:$D,2,FALSE)</f>
        <v>0</v>
      </c>
      <c r="W87" s="246">
        <f ca="1">(VLOOKUP(44,INDIRECT($P$2),COLUMN()-1,FALSE))*VLOOKUP($A86,Usinas!$C:$D,2,FALSE)</f>
        <v>0</v>
      </c>
      <c r="X87" s="246">
        <f ca="1">(VLOOKUP(44,INDIRECT($P$2),COLUMN()-1,FALSE))*VLOOKUP($A86,Usinas!$C:$D,2,FALSE)</f>
        <v>0</v>
      </c>
      <c r="Y87" s="246">
        <f ca="1">(VLOOKUP(44,INDIRECT($P$2),COLUMN()-1,FALSE))*VLOOKUP($A86,Usinas!$C:$D,2,FALSE)</f>
        <v>0</v>
      </c>
      <c r="Z87" s="246">
        <f ca="1">(VLOOKUP(44,INDIRECT($P$2),COLUMN()-1,FALSE))*VLOOKUP($A86,Usinas!$C:$D,2,FALSE)</f>
        <v>0</v>
      </c>
      <c r="AA87" s="246">
        <f ca="1">(VLOOKUP(44,INDIRECT($P$2),COLUMN()-1,FALSE))*VLOOKUP($A86,Usinas!$C:$D,2,FALSE)</f>
        <v>0</v>
      </c>
      <c r="AB87" s="246">
        <f ca="1">(VLOOKUP(44,INDIRECT($P$2),COLUMN()-1,FALSE))*VLOOKUP($A86,Usinas!$C:$D,2,FALSE)</f>
        <v>0</v>
      </c>
      <c r="AC87" s="246">
        <f ca="1">(VLOOKUP(44,INDIRECT($P$2),COLUMN()-1,FALSE))*VLOOKUP($A86,Usinas!$C:$D,2,FALSE)</f>
        <v>0</v>
      </c>
    </row>
    <row r="88" spans="1:29" hidden="1" outlineLevel="2" x14ac:dyDescent="0.25">
      <c r="A88" s="59">
        <v>66</v>
      </c>
      <c r="B88" s="124" t="s">
        <v>748</v>
      </c>
      <c r="D88" s="246">
        <f ca="1">(VLOOKUP(61,INDIRECT($P$2),COLUMN()-1,FALSE))*VLOOKUP($A86,Usinas!$C:$D,2,FALSE)</f>
        <v>1552.9903999999999</v>
      </c>
      <c r="E88" s="246">
        <f ca="1">(VLOOKUP(61,INDIRECT($P$2),COLUMN()-1,FALSE))*VLOOKUP($A86,Usinas!$C:$D,2,FALSE)</f>
        <v>1585.7711999999999</v>
      </c>
      <c r="F88" s="246">
        <f ca="1">(VLOOKUP(61,INDIRECT($P$2),COLUMN()-1,FALSE))*VLOOKUP($A86,Usinas!$C:$D,2,FALSE)</f>
        <v>1312.2564</v>
      </c>
      <c r="G88" s="246">
        <f ca="1">(VLOOKUP(61,INDIRECT($P$2),COLUMN()-1,FALSE))*VLOOKUP($A86,Usinas!$C:$D,2,FALSE)</f>
        <v>995.71679999999992</v>
      </c>
      <c r="H88" s="246">
        <f ca="1">(VLOOKUP(61,INDIRECT($P$2),COLUMN()-1,FALSE))*VLOOKUP($A86,Usinas!$C:$D,2,FALSE)</f>
        <v>1003.912</v>
      </c>
      <c r="I88" s="246">
        <f ca="1">(VLOOKUP(61,INDIRECT($P$2),COLUMN()-1,FALSE))*VLOOKUP($A86,Usinas!$C:$D,2,FALSE)</f>
        <v>1127.8643999999999</v>
      </c>
      <c r="J88" s="246">
        <f ca="1">(VLOOKUP(61,INDIRECT($P$2),COLUMN()-1,FALSE))*VLOOKUP($A86,Usinas!$C:$D,2,FALSE)</f>
        <v>992.64359999999999</v>
      </c>
      <c r="K88" s="246">
        <f ca="1">(VLOOKUP(61,INDIRECT($P$2),COLUMN()-1,FALSE))*VLOOKUP($A86,Usinas!$C:$D,2,FALSE)</f>
        <v>818.49559999999997</v>
      </c>
      <c r="L88" s="246">
        <f ca="1">(VLOOKUP(61,INDIRECT($P$2),COLUMN()-1,FALSE))*VLOOKUP($A86,Usinas!$C:$D,2,FALSE)</f>
        <v>901.47199999999998</v>
      </c>
      <c r="M88" s="246">
        <f ca="1">(VLOOKUP(61,INDIRECT($P$2),COLUMN()-1,FALSE))*VLOOKUP($A86,Usinas!$C:$D,2,FALSE)</f>
        <v>1129.9132</v>
      </c>
      <c r="N88" s="246">
        <f ca="1">(VLOOKUP(61,INDIRECT($P$2),COLUMN()-1,FALSE))*VLOOKUP($A86,Usinas!$C:$D,2,FALSE)</f>
        <v>1040.7903999999999</v>
      </c>
      <c r="O88" s="246">
        <f ca="1">(VLOOKUP(61,INDIRECT($P$2),COLUMN()-1,FALSE))*VLOOKUP($A86,Usinas!$C:$D,2,FALSE)</f>
        <v>1129.9132</v>
      </c>
      <c r="P88" s="246">
        <f ca="1">(VLOOKUP(61,INDIRECT($P$2),COLUMN()-1,FALSE))*VLOOKUP($A86,Usinas!$C:$D,2,FALSE)</f>
        <v>0</v>
      </c>
      <c r="Q88" s="246">
        <f ca="1">(VLOOKUP(61,INDIRECT($P$2),COLUMN()-1,FALSE))*VLOOKUP($A86,Usinas!$C:$D,2,FALSE)</f>
        <v>0</v>
      </c>
      <c r="R88" s="246">
        <f ca="1">(VLOOKUP(61,INDIRECT($P$2),COLUMN()-1,FALSE))*VLOOKUP($A86,Usinas!$C:$D,2,FALSE)</f>
        <v>0</v>
      </c>
      <c r="S88" s="246">
        <f ca="1">(VLOOKUP(61,INDIRECT($P$2),COLUMN()-1,FALSE))*VLOOKUP($A86,Usinas!$C:$D,2,FALSE)</f>
        <v>0</v>
      </c>
      <c r="T88" s="246">
        <f ca="1">(VLOOKUP(61,INDIRECT($P$2),COLUMN()-1,FALSE))*VLOOKUP($A86,Usinas!$C:$D,2,FALSE)</f>
        <v>0</v>
      </c>
      <c r="U88" s="246">
        <f ca="1">(VLOOKUP(61,INDIRECT($P$2),COLUMN()-1,FALSE))*VLOOKUP($A86,Usinas!$C:$D,2,FALSE)</f>
        <v>0</v>
      </c>
      <c r="V88" s="246">
        <f ca="1">(VLOOKUP(61,INDIRECT($P$2),COLUMN()-1,FALSE))*VLOOKUP($A86,Usinas!$C:$D,2,FALSE)</f>
        <v>0</v>
      </c>
      <c r="W88" s="246">
        <f ca="1">(VLOOKUP(61,INDIRECT($P$2),COLUMN()-1,FALSE))*VLOOKUP($A86,Usinas!$C:$D,2,FALSE)</f>
        <v>0</v>
      </c>
      <c r="X88" s="246">
        <f ca="1">(VLOOKUP(61,INDIRECT($P$2),COLUMN()-1,FALSE))*VLOOKUP($A86,Usinas!$C:$D,2,FALSE)</f>
        <v>0</v>
      </c>
      <c r="Y88" s="246">
        <f ca="1">(VLOOKUP(61,INDIRECT($P$2),COLUMN()-1,FALSE))*VLOOKUP($A86,Usinas!$C:$D,2,FALSE)</f>
        <v>0</v>
      </c>
      <c r="Z88" s="246">
        <f ca="1">(VLOOKUP(61,INDIRECT($P$2),COLUMN()-1,FALSE))*VLOOKUP($A86,Usinas!$C:$D,2,FALSE)</f>
        <v>0</v>
      </c>
      <c r="AA88" s="246">
        <f ca="1">(VLOOKUP(61,INDIRECT($P$2),COLUMN()-1,FALSE))*VLOOKUP($A86,Usinas!$C:$D,2,FALSE)</f>
        <v>0</v>
      </c>
      <c r="AB88" s="246">
        <f ca="1">(VLOOKUP(61,INDIRECT($P$2),COLUMN()-1,FALSE))*VLOOKUP($A86,Usinas!$C:$D,2,FALSE)</f>
        <v>0</v>
      </c>
      <c r="AC88" s="246">
        <f ca="1">(VLOOKUP(61,INDIRECT($P$2),COLUMN()-1,FALSE))*VLOOKUP($A86,Usinas!$C:$D,2,FALSE)</f>
        <v>0</v>
      </c>
    </row>
    <row r="89" spans="1:29" hidden="1" outlineLevel="1" collapsed="1" x14ac:dyDescent="0.25">
      <c r="A89" s="18"/>
      <c r="B89" s="19" t="s">
        <v>56</v>
      </c>
      <c r="D89" s="64">
        <f t="shared" ref="D89:O89" ca="1" si="17">SUM(D84:D88)</f>
        <v>17095.971399999999</v>
      </c>
      <c r="E89" s="64">
        <f t="shared" ca="1" si="17"/>
        <v>18448.253499999999</v>
      </c>
      <c r="F89" s="64">
        <f t="shared" ca="1" si="17"/>
        <v>17365.7716</v>
      </c>
      <c r="G89" s="64">
        <f t="shared" ca="1" si="17"/>
        <v>13692.0427</v>
      </c>
      <c r="H89" s="64">
        <f t="shared" ca="1" si="17"/>
        <v>10902.735499999999</v>
      </c>
      <c r="I89" s="64">
        <f t="shared" ca="1" si="17"/>
        <v>10167.7032</v>
      </c>
      <c r="J89" s="64">
        <f t="shared" ca="1" si="17"/>
        <v>8523.1970000000001</v>
      </c>
      <c r="K89" s="64">
        <f t="shared" ca="1" si="17"/>
        <v>7184.5779000000002</v>
      </c>
      <c r="L89" s="64">
        <f t="shared" ca="1" si="17"/>
        <v>7161.3657000000003</v>
      </c>
      <c r="M89" s="64">
        <f t="shared" ca="1" si="17"/>
        <v>8593.5738999999994</v>
      </c>
      <c r="N89" s="64">
        <f t="shared" ca="1" si="17"/>
        <v>9608.0478999999996</v>
      </c>
      <c r="O89" s="64">
        <f t="shared" ca="1" si="17"/>
        <v>12771.460999999999</v>
      </c>
      <c r="P89" s="64">
        <f t="shared" ref="P89:AC89" ca="1" si="18">SUM(P84:P88)</f>
        <v>0</v>
      </c>
      <c r="Q89" s="64">
        <f t="shared" ca="1" si="18"/>
        <v>0</v>
      </c>
      <c r="R89" s="64">
        <f t="shared" ca="1" si="18"/>
        <v>0</v>
      </c>
      <c r="S89" s="64">
        <f t="shared" ca="1" si="18"/>
        <v>0</v>
      </c>
      <c r="T89" s="64">
        <f t="shared" ca="1" si="18"/>
        <v>0</v>
      </c>
      <c r="U89" s="64">
        <f t="shared" ca="1" si="18"/>
        <v>0</v>
      </c>
      <c r="V89" s="64">
        <f t="shared" ca="1" si="18"/>
        <v>0</v>
      </c>
      <c r="W89" s="64">
        <f t="shared" ca="1" si="18"/>
        <v>0</v>
      </c>
      <c r="X89" s="64">
        <f t="shared" ca="1" si="18"/>
        <v>0</v>
      </c>
      <c r="Y89" s="64">
        <f t="shared" ca="1" si="18"/>
        <v>0</v>
      </c>
      <c r="Z89" s="64">
        <f t="shared" ca="1" si="18"/>
        <v>0</v>
      </c>
      <c r="AA89" s="64">
        <f t="shared" ca="1" si="18"/>
        <v>0</v>
      </c>
      <c r="AB89" s="64">
        <f t="shared" ca="1" si="18"/>
        <v>0</v>
      </c>
      <c r="AC89" s="64">
        <f t="shared" ca="1" si="18"/>
        <v>0</v>
      </c>
    </row>
    <row r="90" spans="1:29" hidden="1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</row>
    <row r="91" spans="1:29" hidden="1" outlineLevel="1" x14ac:dyDescent="0.25">
      <c r="A91" s="1"/>
      <c r="B91" s="124"/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  <c r="P91" s="246"/>
      <c r="Q91" s="246"/>
      <c r="R91" s="246"/>
      <c r="S91" s="246"/>
      <c r="T91" s="246"/>
      <c r="U91" s="246"/>
      <c r="V91" s="246"/>
      <c r="W91" s="246"/>
      <c r="X91" s="246"/>
      <c r="Y91" s="246"/>
      <c r="Z91" s="246"/>
      <c r="AA91" s="246"/>
      <c r="AB91" s="246"/>
      <c r="AC91" s="246"/>
    </row>
    <row r="92" spans="1:29" hidden="1" outlineLevel="1" x14ac:dyDescent="0.25">
      <c r="A92" s="61"/>
      <c r="B92" s="62"/>
      <c r="D92" s="493" t="s">
        <v>108</v>
      </c>
      <c r="E92" s="494"/>
      <c r="F92" s="494"/>
      <c r="G92" s="494"/>
      <c r="H92" s="494"/>
      <c r="I92" s="495"/>
      <c r="J92" s="493"/>
      <c r="K92" s="494"/>
      <c r="L92" s="494"/>
      <c r="M92" s="494"/>
      <c r="N92" s="494"/>
      <c r="O92" s="495"/>
      <c r="P92" s="495"/>
      <c r="Q92" s="495"/>
      <c r="R92" s="495"/>
      <c r="S92" s="495"/>
      <c r="T92" s="495"/>
      <c r="U92" s="495"/>
      <c r="V92" s="495"/>
      <c r="W92" s="495"/>
      <c r="X92" s="495"/>
      <c r="Y92" s="495"/>
      <c r="Z92" s="495"/>
      <c r="AA92" s="495"/>
      <c r="AB92" s="495"/>
      <c r="AC92" s="495"/>
    </row>
    <row r="93" spans="1:29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22.717199999999998</v>
      </c>
      <c r="E93" s="63">
        <f ca="1">VLOOKUP($A93,INDIRECT($P$2),COLUMN()-1,FALSE)*VLOOKUP($A93,Usinas!$C:$D,2,FALSE)</f>
        <v>24.266099999999998</v>
      </c>
      <c r="F93" s="63">
        <f ca="1">VLOOKUP($A93,INDIRECT($P$2),COLUMN()-1,FALSE)*VLOOKUP($A93,Usinas!$C:$D,2,FALSE)</f>
        <v>23.233499999999999</v>
      </c>
      <c r="G93" s="63">
        <f ca="1">VLOOKUP($A93,INDIRECT($P$2),COLUMN()-1,FALSE)*VLOOKUP($A93,Usinas!$C:$D,2,FALSE)</f>
        <v>16.521599999999999</v>
      </c>
      <c r="H93" s="63">
        <f ca="1">VLOOKUP($A93,INDIRECT($P$2),COLUMN()-1,FALSE)*VLOOKUP($A93,Usinas!$C:$D,2,FALSE)</f>
        <v>13.4238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9.8096999999999994</v>
      </c>
      <c r="K93" s="63">
        <f ca="1">VLOOKUP($A93,INDIRECT($P$2),COLUMN()-1,FALSE)*VLOOKUP($A93,Usinas!$C:$D,2,FALSE)</f>
        <v>8.777099999999999</v>
      </c>
      <c r="L93" s="63">
        <f ca="1">VLOOKUP($A93,INDIRECT($P$2),COLUMN()-1,FALSE)*VLOOKUP($A93,Usinas!$C:$D,2,FALSE)</f>
        <v>8.777099999999999</v>
      </c>
      <c r="M93" s="63">
        <f ca="1">VLOOKUP($A93,INDIRECT($P$2),COLUMN()-1,FALSE)*VLOOKUP($A93,Usinas!$C:$D,2,FALSE)</f>
        <v>10.326000000000001</v>
      </c>
      <c r="N93" s="63">
        <f ca="1">VLOOKUP($A93,INDIRECT($P$2),COLUMN()-1,FALSE)*VLOOKUP($A93,Usinas!$C:$D,2,FALSE)</f>
        <v>11.8749</v>
      </c>
      <c r="O93" s="63">
        <f ca="1">VLOOKUP($A93,INDIRECT($P$2),COLUMN()-1,FALSE)*VLOOKUP($A93,Usinas!$C:$D,2,FALSE)</f>
        <v>17.0379</v>
      </c>
      <c r="P93" s="63">
        <f ca="1">VLOOKUP($A93,INDIRECT($P$2),COLUMN()-1,FALSE)*VLOOKUP($A93,Usinas!$C:$D,2,FALSE)</f>
        <v>0</v>
      </c>
      <c r="Q93" s="63">
        <f ca="1">VLOOKUP($A93,INDIRECT($P$2),COLUMN()-1,FALSE)*VLOOKUP($A93,Usinas!$C:$D,2,FALSE)</f>
        <v>0</v>
      </c>
      <c r="R93" s="63">
        <f ca="1">VLOOKUP($A93,INDIRECT($P$2),COLUMN()-1,FALSE)*VLOOKUP($A93,Usinas!$C:$D,2,FALSE)</f>
        <v>0</v>
      </c>
      <c r="S93" s="63">
        <f ca="1">VLOOKUP($A93,INDIRECT($P$2),COLUMN()-1,FALSE)*VLOOKUP($A93,Usinas!$C:$D,2,FALSE)</f>
        <v>0</v>
      </c>
      <c r="T93" s="63">
        <f ca="1">VLOOKUP($A93,INDIRECT($P$2),COLUMN()-1,FALSE)*VLOOKUP($A93,Usinas!$C:$D,2,FALSE)</f>
        <v>0</v>
      </c>
      <c r="U93" s="63">
        <f ca="1">VLOOKUP($A93,INDIRECT($P$2),COLUMN()-1,FALSE)*VLOOKUP($A93,Usinas!$C:$D,2,FALSE)</f>
        <v>0</v>
      </c>
      <c r="V93" s="63">
        <f ca="1">VLOOKUP($A93,INDIRECT($P$2),COLUMN()-1,FALSE)*VLOOKUP($A93,Usinas!$C:$D,2,FALSE)</f>
        <v>0</v>
      </c>
      <c r="W93" s="63">
        <f ca="1">VLOOKUP($A93,INDIRECT($P$2),COLUMN()-1,FALSE)*VLOOKUP($A93,Usinas!$C:$D,2,FALSE)</f>
        <v>0</v>
      </c>
      <c r="X93" s="63">
        <f ca="1">VLOOKUP($A93,INDIRECT($P$2),COLUMN()-1,FALSE)*VLOOKUP($A93,Usinas!$C:$D,2,FALSE)</f>
        <v>0</v>
      </c>
      <c r="Y93" s="63">
        <f ca="1">VLOOKUP($A93,INDIRECT($P$2),COLUMN()-1,FALSE)*VLOOKUP($A93,Usinas!$C:$D,2,FALSE)</f>
        <v>0</v>
      </c>
      <c r="Z93" s="63">
        <f ca="1">VLOOKUP($A93,INDIRECT($P$2),COLUMN()-1,FALSE)*VLOOKUP($A93,Usinas!$C:$D,2,FALSE)</f>
        <v>0</v>
      </c>
      <c r="AA93" s="63">
        <f ca="1">VLOOKUP($A93,INDIRECT($P$2),COLUMN()-1,FALSE)*VLOOKUP($A93,Usinas!$C:$D,2,FALSE)</f>
        <v>0</v>
      </c>
      <c r="AB93" s="63">
        <f ca="1">VLOOKUP($A93,INDIRECT($P$2),COLUMN()-1,FALSE)*VLOOKUP($A93,Usinas!$C:$D,2,FALSE)</f>
        <v>0</v>
      </c>
      <c r="AC93" s="63">
        <f ca="1">VLOOKUP($A93,INDIRECT($P$2),COLUMN()-1,FALSE)*VLOOKUP($A93,Usinas!$C:$D,2,FALSE)</f>
        <v>0</v>
      </c>
    </row>
    <row r="94" spans="1:29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73.573499999999996</v>
      </c>
      <c r="E94" s="63">
        <f ca="1">VLOOKUP($A94,INDIRECT($P$2),COLUMN()-1,FALSE)*VLOOKUP($A94,Usinas!$C:$D,2,FALSE)</f>
        <v>77.777699999999996</v>
      </c>
      <c r="F94" s="63">
        <f ca="1">VLOOKUP($A94,INDIRECT($P$2),COLUMN()-1,FALSE)*VLOOKUP($A94,Usinas!$C:$D,2,FALSE)</f>
        <v>70.770700000000005</v>
      </c>
      <c r="G94" s="63">
        <f ca="1">VLOOKUP($A94,INDIRECT($P$2),COLUMN()-1,FALSE)*VLOOKUP($A94,Usinas!$C:$D,2,FALSE)</f>
        <v>54.654600000000002</v>
      </c>
      <c r="H94" s="63">
        <f ca="1">VLOOKUP($A94,INDIRECT($P$2),COLUMN()-1,FALSE)*VLOOKUP($A94,Usinas!$C:$D,2,FALSE)</f>
        <v>42.042000000000002</v>
      </c>
      <c r="I94" s="63">
        <f ca="1">VLOOKUP($A94,INDIRECT($P$2),COLUMN()-1,FALSE)*VLOOKUP($A94,Usinas!$C:$D,2,FALSE)</f>
        <v>37.837800000000001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28.7287</v>
      </c>
      <c r="L94" s="63">
        <f ca="1">VLOOKUP($A94,INDIRECT($P$2),COLUMN()-1,FALSE)*VLOOKUP($A94,Usinas!$C:$D,2,FALSE)</f>
        <v>30.8308</v>
      </c>
      <c r="M94" s="63">
        <f ca="1">VLOOKUP($A94,INDIRECT($P$2),COLUMN()-1,FALSE)*VLOOKUP($A94,Usinas!$C:$D,2,FALSE)</f>
        <v>35.034999999999997</v>
      </c>
      <c r="N94" s="63">
        <f ca="1">VLOOKUP($A94,INDIRECT($P$2),COLUMN()-1,FALSE)*VLOOKUP($A94,Usinas!$C:$D,2,FALSE)</f>
        <v>40.640599999999999</v>
      </c>
      <c r="O94" s="63">
        <f ca="1">VLOOKUP($A94,INDIRECT($P$2),COLUMN()-1,FALSE)*VLOOKUP($A94,Usinas!$C:$D,2,FALSE)</f>
        <v>54.654600000000002</v>
      </c>
      <c r="P94" s="63">
        <f ca="1">VLOOKUP($A94,INDIRECT($P$2),COLUMN()-1,FALSE)*VLOOKUP($A94,Usinas!$C:$D,2,FALSE)</f>
        <v>0</v>
      </c>
      <c r="Q94" s="63">
        <f ca="1">VLOOKUP($A94,INDIRECT($P$2),COLUMN()-1,FALSE)*VLOOKUP($A94,Usinas!$C:$D,2,FALSE)</f>
        <v>0</v>
      </c>
      <c r="R94" s="63">
        <f ca="1">VLOOKUP($A94,INDIRECT($P$2),COLUMN()-1,FALSE)*VLOOKUP($A94,Usinas!$C:$D,2,FALSE)</f>
        <v>0</v>
      </c>
      <c r="S94" s="63">
        <f ca="1">VLOOKUP($A94,INDIRECT($P$2),COLUMN()-1,FALSE)*VLOOKUP($A94,Usinas!$C:$D,2,FALSE)</f>
        <v>0</v>
      </c>
      <c r="T94" s="63">
        <f ca="1">VLOOKUP($A94,INDIRECT($P$2),COLUMN()-1,FALSE)*VLOOKUP($A94,Usinas!$C:$D,2,FALSE)</f>
        <v>0</v>
      </c>
      <c r="U94" s="63">
        <f ca="1">VLOOKUP($A94,INDIRECT($P$2),COLUMN()-1,FALSE)*VLOOKUP($A94,Usinas!$C:$D,2,FALSE)</f>
        <v>0</v>
      </c>
      <c r="V94" s="63">
        <f ca="1">VLOOKUP($A94,INDIRECT($P$2),COLUMN()-1,FALSE)*VLOOKUP($A94,Usinas!$C:$D,2,FALSE)</f>
        <v>0</v>
      </c>
      <c r="W94" s="63">
        <f ca="1">VLOOKUP($A94,INDIRECT($P$2),COLUMN()-1,FALSE)*VLOOKUP($A94,Usinas!$C:$D,2,FALSE)</f>
        <v>0</v>
      </c>
      <c r="X94" s="63">
        <f ca="1">VLOOKUP($A94,INDIRECT($P$2),COLUMN()-1,FALSE)*VLOOKUP($A94,Usinas!$C:$D,2,FALSE)</f>
        <v>0</v>
      </c>
      <c r="Y94" s="63">
        <f ca="1">VLOOKUP($A94,INDIRECT($P$2),COLUMN()-1,FALSE)*VLOOKUP($A94,Usinas!$C:$D,2,FALSE)</f>
        <v>0</v>
      </c>
      <c r="Z94" s="63">
        <f ca="1">VLOOKUP($A94,INDIRECT($P$2),COLUMN()-1,FALSE)*VLOOKUP($A94,Usinas!$C:$D,2,FALSE)</f>
        <v>0</v>
      </c>
      <c r="AA94" s="63">
        <f ca="1">VLOOKUP($A94,INDIRECT($P$2),COLUMN()-1,FALSE)*VLOOKUP($A94,Usinas!$C:$D,2,FALSE)</f>
        <v>0</v>
      </c>
      <c r="AB94" s="63">
        <f ca="1">VLOOKUP($A94,INDIRECT($P$2),COLUMN()-1,FALSE)*VLOOKUP($A94,Usinas!$C:$D,2,FALSE)</f>
        <v>0</v>
      </c>
      <c r="AC94" s="63">
        <f ca="1">VLOOKUP($A94,INDIRECT($P$2),COLUMN()-1,FALSE)*VLOOKUP($A94,Usinas!$C:$D,2,FALSE)</f>
        <v>0</v>
      </c>
    </row>
    <row r="95" spans="1:29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44.148000000000003</v>
      </c>
      <c r="E95" s="63">
        <f ca="1">VLOOKUP($A95,INDIRECT($P$2),COLUMN()-1,FALSE)*VLOOKUP($A95,Usinas!$C:$D,2,FALSE)</f>
        <v>46.723300000000002</v>
      </c>
      <c r="F95" s="63">
        <f ca="1">VLOOKUP($A95,INDIRECT($P$2),COLUMN()-1,FALSE)*VLOOKUP($A95,Usinas!$C:$D,2,FALSE)</f>
        <v>42.308500000000002</v>
      </c>
      <c r="G95" s="63">
        <f ca="1">VLOOKUP($A95,INDIRECT($P$2),COLUMN()-1,FALSE)*VLOOKUP($A95,Usinas!$C:$D,2,FALSE)</f>
        <v>32.3752</v>
      </c>
      <c r="H95" s="63">
        <f ca="1">VLOOKUP($A95,INDIRECT($P$2),COLUMN()-1,FALSE)*VLOOKUP($A95,Usinas!$C:$D,2,FALSE)</f>
        <v>25.385100000000001</v>
      </c>
      <c r="I95" s="63">
        <f ca="1">VLOOKUP($A95,INDIRECT($P$2),COLUMN()-1,FALSE)*VLOOKUP($A95,Usinas!$C:$D,2,FALSE)</f>
        <v>22.4419</v>
      </c>
      <c r="J95" s="63">
        <f ca="1">VLOOKUP($A95,INDIRECT($P$2),COLUMN()-1,FALSE)*VLOOKUP($A95,Usinas!$C:$D,2,FALSE)</f>
        <v>19.498699999999999</v>
      </c>
      <c r="K95" s="63">
        <f ca="1">VLOOKUP($A95,INDIRECT($P$2),COLUMN()-1,FALSE)*VLOOKUP($A95,Usinas!$C:$D,2,FALSE)</f>
        <v>17.2913</v>
      </c>
      <c r="L95" s="63">
        <f ca="1">VLOOKUP($A95,INDIRECT($P$2),COLUMN()-1,FALSE)*VLOOKUP($A95,Usinas!$C:$D,2,FALSE)</f>
        <v>18.395</v>
      </c>
      <c r="M95" s="63">
        <f ca="1">VLOOKUP($A95,INDIRECT($P$2),COLUMN()-1,FALSE)*VLOOKUP($A95,Usinas!$C:$D,2,FALSE)</f>
        <v>20.970300000000002</v>
      </c>
      <c r="N95" s="63">
        <f ca="1">VLOOKUP($A95,INDIRECT($P$2),COLUMN()-1,FALSE)*VLOOKUP($A95,Usinas!$C:$D,2,FALSE)</f>
        <v>24.281400000000001</v>
      </c>
      <c r="O95" s="63">
        <f ca="1">VLOOKUP($A95,INDIRECT($P$2),COLUMN()-1,FALSE)*VLOOKUP($A95,Usinas!$C:$D,2,FALSE)</f>
        <v>32.3752</v>
      </c>
      <c r="P95" s="63">
        <f ca="1">VLOOKUP($A95,INDIRECT($P$2),COLUMN()-1,FALSE)*VLOOKUP($A95,Usinas!$C:$D,2,FALSE)</f>
        <v>0</v>
      </c>
      <c r="Q95" s="63">
        <f ca="1">VLOOKUP($A95,INDIRECT($P$2),COLUMN()-1,FALSE)*VLOOKUP($A95,Usinas!$C:$D,2,FALSE)</f>
        <v>0</v>
      </c>
      <c r="R95" s="63">
        <f ca="1">VLOOKUP($A95,INDIRECT($P$2),COLUMN()-1,FALSE)*VLOOKUP($A95,Usinas!$C:$D,2,FALSE)</f>
        <v>0</v>
      </c>
      <c r="S95" s="63">
        <f ca="1">VLOOKUP($A95,INDIRECT($P$2),COLUMN()-1,FALSE)*VLOOKUP($A95,Usinas!$C:$D,2,FALSE)</f>
        <v>0</v>
      </c>
      <c r="T95" s="63">
        <f ca="1">VLOOKUP($A95,INDIRECT($P$2),COLUMN()-1,FALSE)*VLOOKUP($A95,Usinas!$C:$D,2,FALSE)</f>
        <v>0</v>
      </c>
      <c r="U95" s="63">
        <f ca="1">VLOOKUP($A95,INDIRECT($P$2),COLUMN()-1,FALSE)*VLOOKUP($A95,Usinas!$C:$D,2,FALSE)</f>
        <v>0</v>
      </c>
      <c r="V95" s="63">
        <f ca="1">VLOOKUP($A95,INDIRECT($P$2),COLUMN()-1,FALSE)*VLOOKUP($A95,Usinas!$C:$D,2,FALSE)</f>
        <v>0</v>
      </c>
      <c r="W95" s="63">
        <f ca="1">VLOOKUP($A95,INDIRECT($P$2),COLUMN()-1,FALSE)*VLOOKUP($A95,Usinas!$C:$D,2,FALSE)</f>
        <v>0</v>
      </c>
      <c r="X95" s="63">
        <f ca="1">VLOOKUP($A95,INDIRECT($P$2),COLUMN()-1,FALSE)*VLOOKUP($A95,Usinas!$C:$D,2,FALSE)</f>
        <v>0</v>
      </c>
      <c r="Y95" s="63">
        <f ca="1">VLOOKUP($A95,INDIRECT($P$2),COLUMN()-1,FALSE)*VLOOKUP($A95,Usinas!$C:$D,2,FALSE)</f>
        <v>0</v>
      </c>
      <c r="Z95" s="63">
        <f ca="1">VLOOKUP($A95,INDIRECT($P$2),COLUMN()-1,FALSE)*VLOOKUP($A95,Usinas!$C:$D,2,FALSE)</f>
        <v>0</v>
      </c>
      <c r="AA95" s="63">
        <f ca="1">VLOOKUP($A95,INDIRECT($P$2),COLUMN()-1,FALSE)*VLOOKUP($A95,Usinas!$C:$D,2,FALSE)</f>
        <v>0</v>
      </c>
      <c r="AB95" s="63">
        <f ca="1">VLOOKUP($A95,INDIRECT($P$2),COLUMN()-1,FALSE)*VLOOKUP($A95,Usinas!$C:$D,2,FALSE)</f>
        <v>0</v>
      </c>
      <c r="AC95" s="63">
        <f ca="1">VLOOKUP($A95,INDIRECT($P$2),COLUMN()-1,FALSE)*VLOOKUP($A95,Usinas!$C:$D,2,FALSE)</f>
        <v>0</v>
      </c>
    </row>
    <row r="96" spans="1:29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208.505</v>
      </c>
      <c r="E96" s="63">
        <f ca="1">VLOOKUP($A96,INDIRECT($P$2),COLUMN()-1,FALSE)*VLOOKUP($A96,Usinas!$C:$D,2,FALSE)</f>
        <v>219.655</v>
      </c>
      <c r="F96" s="63">
        <f ca="1">VLOOKUP($A96,INDIRECT($P$2),COLUMN()-1,FALSE)*VLOOKUP($A96,Usinas!$C:$D,2,FALSE)</f>
        <v>211.29249999999999</v>
      </c>
      <c r="G96" s="63">
        <f ca="1">VLOOKUP($A96,INDIRECT($P$2),COLUMN()-1,FALSE)*VLOOKUP($A96,Usinas!$C:$D,2,FALSE)</f>
        <v>148.29499999999999</v>
      </c>
      <c r="H96" s="63">
        <f ca="1">VLOOKUP($A96,INDIRECT($P$2),COLUMN()-1,FALSE)*VLOOKUP($A96,Usinas!$C:$D,2,FALSE)</f>
        <v>103.69499999999999</v>
      </c>
      <c r="I96" s="63">
        <f ca="1">VLOOKUP($A96,INDIRECT($P$2),COLUMN()-1,FALSE)*VLOOKUP($A96,Usinas!$C:$D,2,FALSE)</f>
        <v>90.872500000000002</v>
      </c>
      <c r="J96" s="63">
        <f ca="1">VLOOKUP($A96,INDIRECT($P$2),COLUMN()-1,FALSE)*VLOOKUP($A96,Usinas!$C:$D,2,FALSE)</f>
        <v>76.377499999999998</v>
      </c>
      <c r="K96" s="63">
        <f ca="1">VLOOKUP($A96,INDIRECT($P$2),COLUMN()-1,FALSE)*VLOOKUP($A96,Usinas!$C:$D,2,FALSE)</f>
        <v>65.784999999999997</v>
      </c>
      <c r="L96" s="63">
        <f ca="1">VLOOKUP($A96,INDIRECT($P$2),COLUMN()-1,FALSE)*VLOOKUP($A96,Usinas!$C:$D,2,FALSE)</f>
        <v>68.015000000000001</v>
      </c>
      <c r="M96" s="63">
        <f ca="1">VLOOKUP($A96,INDIRECT($P$2),COLUMN()-1,FALSE)*VLOOKUP($A96,Usinas!$C:$D,2,FALSE)</f>
        <v>81.394999999999996</v>
      </c>
      <c r="N96" s="63">
        <f ca="1">VLOOKUP($A96,INDIRECT($P$2),COLUMN()-1,FALSE)*VLOOKUP($A96,Usinas!$C:$D,2,FALSE)</f>
        <v>102.58</v>
      </c>
      <c r="O96" s="63">
        <f ca="1">VLOOKUP($A96,INDIRECT($P$2),COLUMN()-1,FALSE)*VLOOKUP($A96,Usinas!$C:$D,2,FALSE)</f>
        <v>148.85249999999999</v>
      </c>
      <c r="P96" s="63">
        <f ca="1">VLOOKUP($A96,INDIRECT($P$2),COLUMN()-1,FALSE)*VLOOKUP($A96,Usinas!$C:$D,2,FALSE)</f>
        <v>0</v>
      </c>
      <c r="Q96" s="63">
        <f ca="1">VLOOKUP($A96,INDIRECT($P$2),COLUMN()-1,FALSE)*VLOOKUP($A96,Usinas!$C:$D,2,FALSE)</f>
        <v>0</v>
      </c>
      <c r="R96" s="63">
        <f ca="1">VLOOKUP($A96,INDIRECT($P$2),COLUMN()-1,FALSE)*VLOOKUP($A96,Usinas!$C:$D,2,FALSE)</f>
        <v>0</v>
      </c>
      <c r="S96" s="63">
        <f ca="1">VLOOKUP($A96,INDIRECT($P$2),COLUMN()-1,FALSE)*VLOOKUP($A96,Usinas!$C:$D,2,FALSE)</f>
        <v>0</v>
      </c>
      <c r="T96" s="63">
        <f ca="1">VLOOKUP($A96,INDIRECT($P$2),COLUMN()-1,FALSE)*VLOOKUP($A96,Usinas!$C:$D,2,FALSE)</f>
        <v>0</v>
      </c>
      <c r="U96" s="63">
        <f ca="1">VLOOKUP($A96,INDIRECT($P$2),COLUMN()-1,FALSE)*VLOOKUP($A96,Usinas!$C:$D,2,FALSE)</f>
        <v>0</v>
      </c>
      <c r="V96" s="63">
        <f ca="1">VLOOKUP($A96,INDIRECT($P$2),COLUMN()-1,FALSE)*VLOOKUP($A96,Usinas!$C:$D,2,FALSE)</f>
        <v>0</v>
      </c>
      <c r="W96" s="63">
        <f ca="1">VLOOKUP($A96,INDIRECT($P$2),COLUMN()-1,FALSE)*VLOOKUP($A96,Usinas!$C:$D,2,FALSE)</f>
        <v>0</v>
      </c>
      <c r="X96" s="63">
        <f ca="1">VLOOKUP($A96,INDIRECT($P$2),COLUMN()-1,FALSE)*VLOOKUP($A96,Usinas!$C:$D,2,FALSE)</f>
        <v>0</v>
      </c>
      <c r="Y96" s="63">
        <f ca="1">VLOOKUP($A96,INDIRECT($P$2),COLUMN()-1,FALSE)*VLOOKUP($A96,Usinas!$C:$D,2,FALSE)</f>
        <v>0</v>
      </c>
      <c r="Z96" s="63">
        <f ca="1">VLOOKUP($A96,INDIRECT($P$2),COLUMN()-1,FALSE)*VLOOKUP($A96,Usinas!$C:$D,2,FALSE)</f>
        <v>0</v>
      </c>
      <c r="AA96" s="63">
        <f ca="1">VLOOKUP($A96,INDIRECT($P$2),COLUMN()-1,FALSE)*VLOOKUP($A96,Usinas!$C:$D,2,FALSE)</f>
        <v>0</v>
      </c>
      <c r="AB96" s="63">
        <f ca="1">VLOOKUP($A96,INDIRECT($P$2),COLUMN()-1,FALSE)*VLOOKUP($A96,Usinas!$C:$D,2,FALSE)</f>
        <v>0</v>
      </c>
      <c r="AC96" s="63">
        <f ca="1">VLOOKUP($A96,INDIRECT($P$2),COLUMN()-1,FALSE)*VLOOKUP($A96,Usinas!$C:$D,2,FALSE)</f>
        <v>0</v>
      </c>
    </row>
    <row r="97" spans="1:29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71.5852</v>
      </c>
      <c r="E97" s="63">
        <f ca="1">VLOOKUP($A97,INDIRECT($P$2),COLUMN()-1,FALSE)*VLOOKUP($A97,Usinas!$C:$D,2,FALSE)</f>
        <v>71.5852</v>
      </c>
      <c r="F97" s="63">
        <f ca="1">VLOOKUP($A97,INDIRECT($P$2),COLUMN()-1,FALSE)*VLOOKUP($A97,Usinas!$C:$D,2,FALSE)</f>
        <v>64.657600000000002</v>
      </c>
      <c r="G97" s="63">
        <f ca="1">VLOOKUP($A97,INDIRECT($P$2),COLUMN()-1,FALSE)*VLOOKUP($A97,Usinas!$C:$D,2,FALSE)</f>
        <v>47.3386</v>
      </c>
      <c r="H97" s="63">
        <f ca="1">VLOOKUP($A97,INDIRECT($P$2),COLUMN()-1,FALSE)*VLOOKUP($A97,Usinas!$C:$D,2,FALSE)</f>
        <v>36.947200000000002</v>
      </c>
      <c r="I97" s="63">
        <f ca="1">VLOOKUP($A97,INDIRECT($P$2),COLUMN()-1,FALSE)*VLOOKUP($A97,Usinas!$C:$D,2,FALSE)</f>
        <v>31.174200000000003</v>
      </c>
      <c r="J97" s="63">
        <f ca="1">VLOOKUP($A97,INDIRECT($P$2),COLUMN()-1,FALSE)*VLOOKUP($A97,Usinas!$C:$D,2,FALSE)</f>
        <v>27.7104</v>
      </c>
      <c r="K97" s="63">
        <f ca="1">VLOOKUP($A97,INDIRECT($P$2),COLUMN()-1,FALSE)*VLOOKUP($A97,Usinas!$C:$D,2,FALSE)</f>
        <v>24.246600000000001</v>
      </c>
      <c r="L97" s="63">
        <f ca="1">VLOOKUP($A97,INDIRECT($P$2),COLUMN()-1,FALSE)*VLOOKUP($A97,Usinas!$C:$D,2,FALSE)</f>
        <v>24.246600000000001</v>
      </c>
      <c r="M97" s="63">
        <f ca="1">VLOOKUP($A97,INDIRECT($P$2),COLUMN()-1,FALSE)*VLOOKUP($A97,Usinas!$C:$D,2,FALSE)</f>
        <v>27.7104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55.4208</v>
      </c>
      <c r="P97" s="63">
        <f ca="1">VLOOKUP($A97,INDIRECT($P$2),COLUMN()-1,FALSE)*VLOOKUP($A97,Usinas!$C:$D,2,FALSE)</f>
        <v>0</v>
      </c>
      <c r="Q97" s="63">
        <f ca="1">VLOOKUP($A97,INDIRECT($P$2),COLUMN()-1,FALSE)*VLOOKUP($A97,Usinas!$C:$D,2,FALSE)</f>
        <v>0</v>
      </c>
      <c r="R97" s="63">
        <f ca="1">VLOOKUP($A97,INDIRECT($P$2),COLUMN()-1,FALSE)*VLOOKUP($A97,Usinas!$C:$D,2,FALSE)</f>
        <v>0</v>
      </c>
      <c r="S97" s="63">
        <f ca="1">VLOOKUP($A97,INDIRECT($P$2),COLUMN()-1,FALSE)*VLOOKUP($A97,Usinas!$C:$D,2,FALSE)</f>
        <v>0</v>
      </c>
      <c r="T97" s="63">
        <f ca="1">VLOOKUP($A97,INDIRECT($P$2),COLUMN()-1,FALSE)*VLOOKUP($A97,Usinas!$C:$D,2,FALSE)</f>
        <v>0</v>
      </c>
      <c r="U97" s="63">
        <f ca="1">VLOOKUP($A97,INDIRECT($P$2),COLUMN()-1,FALSE)*VLOOKUP($A97,Usinas!$C:$D,2,FALSE)</f>
        <v>0</v>
      </c>
      <c r="V97" s="63">
        <f ca="1">VLOOKUP($A97,INDIRECT($P$2),COLUMN()-1,FALSE)*VLOOKUP($A97,Usinas!$C:$D,2,FALSE)</f>
        <v>0</v>
      </c>
      <c r="W97" s="63">
        <f ca="1">VLOOKUP($A97,INDIRECT($P$2),COLUMN()-1,FALSE)*VLOOKUP($A97,Usinas!$C:$D,2,FALSE)</f>
        <v>0</v>
      </c>
      <c r="X97" s="63">
        <f ca="1">VLOOKUP($A97,INDIRECT($P$2),COLUMN()-1,FALSE)*VLOOKUP($A97,Usinas!$C:$D,2,FALSE)</f>
        <v>0</v>
      </c>
      <c r="Y97" s="63">
        <f ca="1">VLOOKUP($A97,INDIRECT($P$2),COLUMN()-1,FALSE)*VLOOKUP($A97,Usinas!$C:$D,2,FALSE)</f>
        <v>0</v>
      </c>
      <c r="Z97" s="63">
        <f ca="1">VLOOKUP($A97,INDIRECT($P$2),COLUMN()-1,FALSE)*VLOOKUP($A97,Usinas!$C:$D,2,FALSE)</f>
        <v>0</v>
      </c>
      <c r="AA97" s="63">
        <f ca="1">VLOOKUP($A97,INDIRECT($P$2),COLUMN()-1,FALSE)*VLOOKUP($A97,Usinas!$C:$D,2,FALSE)</f>
        <v>0</v>
      </c>
      <c r="AB97" s="63">
        <f ca="1">VLOOKUP($A97,INDIRECT($P$2),COLUMN()-1,FALSE)*VLOOKUP($A97,Usinas!$C:$D,2,FALSE)</f>
        <v>0</v>
      </c>
      <c r="AC97" s="63">
        <f ca="1">VLOOKUP($A97,INDIRECT($P$2),COLUMN()-1,FALSE)*VLOOKUP($A97,Usinas!$C:$D,2,FALSE)</f>
        <v>0</v>
      </c>
    </row>
    <row r="98" spans="1:29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89.550000000000011</v>
      </c>
      <c r="E98" s="63">
        <f ca="1">VLOOKUP($A98,INDIRECT($P$2),COLUMN()-1,FALSE)*VLOOKUP($A98,Usinas!$C:$D,2,FALSE)</f>
        <v>86.684400000000011</v>
      </c>
      <c r="F98" s="63">
        <f ca="1">VLOOKUP($A98,INDIRECT($P$2),COLUMN()-1,FALSE)*VLOOKUP($A98,Usinas!$C:$D,2,FALSE)</f>
        <v>78.804000000000002</v>
      </c>
      <c r="G98" s="63">
        <f ca="1">VLOOKUP($A98,INDIRECT($P$2),COLUMN()-1,FALSE)*VLOOKUP($A98,Usinas!$C:$D,2,FALSE)</f>
        <v>58.028400000000005</v>
      </c>
      <c r="H98" s="63">
        <f ca="1">VLOOKUP($A98,INDIRECT($P$2),COLUMN()-1,FALSE)*VLOOKUP($A98,Usinas!$C:$D,2,FALSE)</f>
        <v>45.133200000000002</v>
      </c>
      <c r="I98" s="63">
        <f ca="1">VLOOKUP($A98,INDIRECT($P$2),COLUMN()-1,FALSE)*VLOOKUP($A98,Usinas!$C:$D,2,FALSE)</f>
        <v>39.402000000000001</v>
      </c>
      <c r="J98" s="63">
        <f ca="1">VLOOKUP($A98,INDIRECT($P$2),COLUMN()-1,FALSE)*VLOOKUP($A98,Usinas!$C:$D,2,FALSE)</f>
        <v>33.6708</v>
      </c>
      <c r="K98" s="63">
        <f ca="1">VLOOKUP($A98,INDIRECT($P$2),COLUMN()-1,FALSE)*VLOOKUP($A98,Usinas!$C:$D,2,FALSE)</f>
        <v>30.088800000000003</v>
      </c>
      <c r="L98" s="63">
        <f ca="1">VLOOKUP($A98,INDIRECT($P$2),COLUMN()-1,FALSE)*VLOOKUP($A98,Usinas!$C:$D,2,FALSE)</f>
        <v>30.805200000000003</v>
      </c>
      <c r="M98" s="63">
        <f ca="1">VLOOKUP($A98,INDIRECT($P$2),COLUMN()-1,FALSE)*VLOOKUP($A98,Usinas!$C:$D,2,FALSE)</f>
        <v>35.1036</v>
      </c>
      <c r="N98" s="63">
        <f ca="1">VLOOKUP($A98,INDIRECT($P$2),COLUMN()-1,FALSE)*VLOOKUP($A98,Usinas!$C:$D,2,FALSE)</f>
        <v>48.715200000000003</v>
      </c>
      <c r="O98" s="63">
        <f ca="1">VLOOKUP($A98,INDIRECT($P$2),COLUMN()-1,FALSE)*VLOOKUP($A98,Usinas!$C:$D,2,FALSE)</f>
        <v>71.64</v>
      </c>
      <c r="P98" s="63">
        <f ca="1">VLOOKUP($A98,INDIRECT($P$2),COLUMN()-1,FALSE)*VLOOKUP($A98,Usinas!$C:$D,2,FALSE)</f>
        <v>0</v>
      </c>
      <c r="Q98" s="63">
        <f ca="1">VLOOKUP($A98,INDIRECT($P$2),COLUMN()-1,FALSE)*VLOOKUP($A98,Usinas!$C:$D,2,FALSE)</f>
        <v>0</v>
      </c>
      <c r="R98" s="63">
        <f ca="1">VLOOKUP($A98,INDIRECT($P$2),COLUMN()-1,FALSE)*VLOOKUP($A98,Usinas!$C:$D,2,FALSE)</f>
        <v>0</v>
      </c>
      <c r="S98" s="63">
        <f ca="1">VLOOKUP($A98,INDIRECT($P$2),COLUMN()-1,FALSE)*VLOOKUP($A98,Usinas!$C:$D,2,FALSE)</f>
        <v>0</v>
      </c>
      <c r="T98" s="63">
        <f ca="1">VLOOKUP($A98,INDIRECT($P$2),COLUMN()-1,FALSE)*VLOOKUP($A98,Usinas!$C:$D,2,FALSE)</f>
        <v>0</v>
      </c>
      <c r="U98" s="63">
        <f ca="1">VLOOKUP($A98,INDIRECT($P$2),COLUMN()-1,FALSE)*VLOOKUP($A98,Usinas!$C:$D,2,FALSE)</f>
        <v>0</v>
      </c>
      <c r="V98" s="63">
        <f ca="1">VLOOKUP($A98,INDIRECT($P$2),COLUMN()-1,FALSE)*VLOOKUP($A98,Usinas!$C:$D,2,FALSE)</f>
        <v>0</v>
      </c>
      <c r="W98" s="63">
        <f ca="1">VLOOKUP($A98,INDIRECT($P$2),COLUMN()-1,FALSE)*VLOOKUP($A98,Usinas!$C:$D,2,FALSE)</f>
        <v>0</v>
      </c>
      <c r="X98" s="63">
        <f ca="1">VLOOKUP($A98,INDIRECT($P$2),COLUMN()-1,FALSE)*VLOOKUP($A98,Usinas!$C:$D,2,FALSE)</f>
        <v>0</v>
      </c>
      <c r="Y98" s="63">
        <f ca="1">VLOOKUP($A98,INDIRECT($P$2),COLUMN()-1,FALSE)*VLOOKUP($A98,Usinas!$C:$D,2,FALSE)</f>
        <v>0</v>
      </c>
      <c r="Z98" s="63">
        <f ca="1">VLOOKUP($A98,INDIRECT($P$2),COLUMN()-1,FALSE)*VLOOKUP($A98,Usinas!$C:$D,2,FALSE)</f>
        <v>0</v>
      </c>
      <c r="AA98" s="63">
        <f ca="1">VLOOKUP($A98,INDIRECT($P$2),COLUMN()-1,FALSE)*VLOOKUP($A98,Usinas!$C:$D,2,FALSE)</f>
        <v>0</v>
      </c>
      <c r="AB98" s="63">
        <f ca="1">VLOOKUP($A98,INDIRECT($P$2),COLUMN()-1,FALSE)*VLOOKUP($A98,Usinas!$C:$D,2,FALSE)</f>
        <v>0</v>
      </c>
      <c r="AC98" s="63">
        <f ca="1">VLOOKUP($A98,INDIRECT($P$2),COLUMN()-1,FALSE)*VLOOKUP($A98,Usinas!$C:$D,2,FALSE)</f>
        <v>0</v>
      </c>
    </row>
    <row r="99" spans="1:29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331.90799999999996</v>
      </c>
      <c r="E99" s="63">
        <f ca="1">VLOOKUP($A99,INDIRECT($P$2),COLUMN()-1,FALSE)*VLOOKUP($A99,Usinas!$C:$D,2,FALSE)</f>
        <v>331.90799999999996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198.1686</v>
      </c>
      <c r="I99" s="63">
        <f ca="1">VLOOKUP($A99,INDIRECT($P$2),COLUMN()-1,FALSE)*VLOOKUP($A99,Usinas!$C:$D,2,FALSE)</f>
        <v>159.1206</v>
      </c>
      <c r="J99" s="63">
        <f ca="1">VLOOKUP($A99,INDIRECT($P$2),COLUMN()-1,FALSE)*VLOOKUP($A99,Usinas!$C:$D,2,FALSE)</f>
        <v>114.21539999999999</v>
      </c>
      <c r="K99" s="63">
        <f ca="1">VLOOKUP($A99,INDIRECT($P$2),COLUMN()-1,FALSE)*VLOOKUP($A99,Usinas!$C:$D,2,FALSE)</f>
        <v>85.905599999999993</v>
      </c>
      <c r="L99" s="63">
        <f ca="1">VLOOKUP($A99,INDIRECT($P$2),COLUMN()-1,FALSE)*VLOOKUP($A99,Usinas!$C:$D,2,FALSE)</f>
        <v>86.881799999999998</v>
      </c>
      <c r="M99" s="63">
        <f ca="1">VLOOKUP($A99,INDIRECT($P$2),COLUMN()-1,FALSE)*VLOOKUP($A99,Usinas!$C:$D,2,FALSE)</f>
        <v>118.1202</v>
      </c>
      <c r="N99" s="63">
        <f ca="1">VLOOKUP($A99,INDIRECT($P$2),COLUMN()-1,FALSE)*VLOOKUP($A99,Usinas!$C:$D,2,FALSE)</f>
        <v>203.0496</v>
      </c>
      <c r="O99" s="63">
        <f ca="1">VLOOKUP($A99,INDIRECT($P$2),COLUMN()-1,FALSE)*VLOOKUP($A99,Usinas!$C:$D,2,FALSE)</f>
        <v>331.90799999999996</v>
      </c>
      <c r="P99" s="63">
        <f ca="1">VLOOKUP($A99,INDIRECT($P$2),COLUMN()-1,FALSE)*VLOOKUP($A99,Usinas!$C:$D,2,FALSE)</f>
        <v>0</v>
      </c>
      <c r="Q99" s="63">
        <f ca="1">VLOOKUP($A99,INDIRECT($P$2),COLUMN()-1,FALSE)*VLOOKUP($A99,Usinas!$C:$D,2,FALSE)</f>
        <v>0</v>
      </c>
      <c r="R99" s="63">
        <f ca="1">VLOOKUP($A99,INDIRECT($P$2),COLUMN()-1,FALSE)*VLOOKUP($A99,Usinas!$C:$D,2,FALSE)</f>
        <v>0</v>
      </c>
      <c r="S99" s="63">
        <f ca="1">VLOOKUP($A99,INDIRECT($P$2),COLUMN()-1,FALSE)*VLOOKUP($A99,Usinas!$C:$D,2,FALSE)</f>
        <v>0</v>
      </c>
      <c r="T99" s="63">
        <f ca="1">VLOOKUP($A99,INDIRECT($P$2),COLUMN()-1,FALSE)*VLOOKUP($A99,Usinas!$C:$D,2,FALSE)</f>
        <v>0</v>
      </c>
      <c r="U99" s="63">
        <f ca="1">VLOOKUP($A99,INDIRECT($P$2),COLUMN()-1,FALSE)*VLOOKUP($A99,Usinas!$C:$D,2,FALSE)</f>
        <v>0</v>
      </c>
      <c r="V99" s="63">
        <f ca="1">VLOOKUP($A99,INDIRECT($P$2),COLUMN()-1,FALSE)*VLOOKUP($A99,Usinas!$C:$D,2,FALSE)</f>
        <v>0</v>
      </c>
      <c r="W99" s="63">
        <f ca="1">VLOOKUP($A99,INDIRECT($P$2),COLUMN()-1,FALSE)*VLOOKUP($A99,Usinas!$C:$D,2,FALSE)</f>
        <v>0</v>
      </c>
      <c r="X99" s="63">
        <f ca="1">VLOOKUP($A99,INDIRECT($P$2),COLUMN()-1,FALSE)*VLOOKUP($A99,Usinas!$C:$D,2,FALSE)</f>
        <v>0</v>
      </c>
      <c r="Y99" s="63">
        <f ca="1">VLOOKUP($A99,INDIRECT($P$2),COLUMN()-1,FALSE)*VLOOKUP($A99,Usinas!$C:$D,2,FALSE)</f>
        <v>0</v>
      </c>
      <c r="Z99" s="63">
        <f ca="1">VLOOKUP($A99,INDIRECT($P$2),COLUMN()-1,FALSE)*VLOOKUP($A99,Usinas!$C:$D,2,FALSE)</f>
        <v>0</v>
      </c>
      <c r="AA99" s="63">
        <f ca="1">VLOOKUP($A99,INDIRECT($P$2),COLUMN()-1,FALSE)*VLOOKUP($A99,Usinas!$C:$D,2,FALSE)</f>
        <v>0</v>
      </c>
      <c r="AB99" s="63">
        <f ca="1">VLOOKUP($A99,INDIRECT($P$2),COLUMN()-1,FALSE)*VLOOKUP($A99,Usinas!$C:$D,2,FALSE)</f>
        <v>0</v>
      </c>
      <c r="AC99" s="63">
        <f ca="1">VLOOKUP($A99,INDIRECT($P$2),COLUMN()-1,FALSE)*VLOOKUP($A99,Usinas!$C:$D,2,FALSE)</f>
        <v>0</v>
      </c>
    </row>
    <row r="100" spans="1:29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118.8616</v>
      </c>
      <c r="E100" s="63">
        <f ca="1">VLOOKUP($A100,INDIRECT($P$2),COLUMN()-1,FALSE)*VLOOKUP($A100,Usinas!$C:$D,2,FALSE)</f>
        <v>118.8616</v>
      </c>
      <c r="F100" s="63">
        <f ca="1">VLOOKUP($A100,INDIRECT($P$2),COLUMN()-1,FALSE)*VLOOKUP($A100,Usinas!$C:$D,2,FALSE)</f>
        <v>116.1602</v>
      </c>
      <c r="G100" s="63">
        <f ca="1">VLOOKUP($A100,INDIRECT($P$2),COLUMN()-1,FALSE)*VLOOKUP($A100,Usinas!$C:$D,2,FALSE)</f>
        <v>110.7574</v>
      </c>
      <c r="H100" s="63">
        <f ca="1">VLOOKUP($A100,INDIRECT($P$2),COLUMN()-1,FALSE)*VLOOKUP($A100,Usinas!$C:$D,2,FALSE)</f>
        <v>67.534999999999997</v>
      </c>
      <c r="I100" s="63">
        <f ca="1">VLOOKUP($A100,INDIRECT($P$2),COLUMN()-1,FALSE)*VLOOKUP($A100,Usinas!$C:$D,2,FALSE)</f>
        <v>32.416800000000002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24.3126</v>
      </c>
      <c r="L100" s="63">
        <f ca="1">VLOOKUP($A100,INDIRECT($P$2),COLUMN()-1,FALSE)*VLOOKUP($A100,Usinas!$C:$D,2,FALSE)</f>
        <v>24.3126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70.236400000000003</v>
      </c>
      <c r="O100" s="63">
        <f ca="1">VLOOKUP($A100,INDIRECT($P$2),COLUMN()-1,FALSE)*VLOOKUP($A100,Usinas!$C:$D,2,FALSE)</f>
        <v>110.7574</v>
      </c>
      <c r="P100" s="63">
        <f ca="1">VLOOKUP($A100,INDIRECT($P$2),COLUMN()-1,FALSE)*VLOOKUP($A100,Usinas!$C:$D,2,FALSE)</f>
        <v>0</v>
      </c>
      <c r="Q100" s="63">
        <f ca="1">VLOOKUP($A100,INDIRECT($P$2),COLUMN()-1,FALSE)*VLOOKUP($A100,Usinas!$C:$D,2,FALSE)</f>
        <v>0</v>
      </c>
      <c r="R100" s="63">
        <f ca="1">VLOOKUP($A100,INDIRECT($P$2),COLUMN()-1,FALSE)*VLOOKUP($A100,Usinas!$C:$D,2,FALSE)</f>
        <v>0</v>
      </c>
      <c r="S100" s="63">
        <f ca="1">VLOOKUP($A100,INDIRECT($P$2),COLUMN()-1,FALSE)*VLOOKUP($A100,Usinas!$C:$D,2,FALSE)</f>
        <v>0</v>
      </c>
      <c r="T100" s="63">
        <f ca="1">VLOOKUP($A100,INDIRECT($P$2),COLUMN()-1,FALSE)*VLOOKUP($A100,Usinas!$C:$D,2,FALSE)</f>
        <v>0</v>
      </c>
      <c r="U100" s="63">
        <f ca="1">VLOOKUP($A100,INDIRECT($P$2),COLUMN()-1,FALSE)*VLOOKUP($A100,Usinas!$C:$D,2,FALSE)</f>
        <v>0</v>
      </c>
      <c r="V100" s="63">
        <f ca="1">VLOOKUP($A100,INDIRECT($P$2),COLUMN()-1,FALSE)*VLOOKUP($A100,Usinas!$C:$D,2,FALSE)</f>
        <v>0</v>
      </c>
      <c r="W100" s="63">
        <f ca="1">VLOOKUP($A100,INDIRECT($P$2),COLUMN()-1,FALSE)*VLOOKUP($A100,Usinas!$C:$D,2,FALSE)</f>
        <v>0</v>
      </c>
      <c r="X100" s="63">
        <f ca="1">VLOOKUP($A100,INDIRECT($P$2),COLUMN()-1,FALSE)*VLOOKUP($A100,Usinas!$C:$D,2,FALSE)</f>
        <v>0</v>
      </c>
      <c r="Y100" s="63">
        <f ca="1">VLOOKUP($A100,INDIRECT($P$2),COLUMN()-1,FALSE)*VLOOKUP($A100,Usinas!$C:$D,2,FALSE)</f>
        <v>0</v>
      </c>
      <c r="Z100" s="63">
        <f ca="1">VLOOKUP($A100,INDIRECT($P$2),COLUMN()-1,FALSE)*VLOOKUP($A100,Usinas!$C:$D,2,FALSE)</f>
        <v>0</v>
      </c>
      <c r="AA100" s="63">
        <f ca="1">VLOOKUP($A100,INDIRECT($P$2),COLUMN()-1,FALSE)*VLOOKUP($A100,Usinas!$C:$D,2,FALSE)</f>
        <v>0</v>
      </c>
      <c r="AB100" s="63">
        <f ca="1">VLOOKUP($A100,INDIRECT($P$2),COLUMN()-1,FALSE)*VLOOKUP($A100,Usinas!$C:$D,2,FALSE)</f>
        <v>0</v>
      </c>
      <c r="AC100" s="63">
        <f ca="1">VLOOKUP($A100,INDIRECT($P$2),COLUMN()-1,FALSE)*VLOOKUP($A100,Usinas!$C:$D,2,FALSE)</f>
        <v>0</v>
      </c>
    </row>
    <row r="101" spans="1:29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386.94240000000002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330.51330000000002</v>
      </c>
      <c r="J101" s="63">
        <f ca="1">VLOOKUP($A101,INDIRECT($P$2),COLUMN()-1,FALSE)*VLOOKUP($A101,Usinas!$C:$D,2,FALSE)</f>
        <v>295.58100000000002</v>
      </c>
      <c r="K101" s="63">
        <f ca="1">VLOOKUP($A101,INDIRECT($P$2),COLUMN()-1,FALSE)*VLOOKUP($A101,Usinas!$C:$D,2,FALSE)</f>
        <v>252.5874</v>
      </c>
      <c r="L101" s="63">
        <f ca="1">VLOOKUP($A101,INDIRECT($P$2),COLUMN()-1,FALSE)*VLOOKUP($A101,Usinas!$C:$D,2,FALSE)</f>
        <v>260.64870000000002</v>
      </c>
      <c r="M101" s="63">
        <f ca="1">VLOOKUP($A101,INDIRECT($P$2),COLUMN()-1,FALSE)*VLOOKUP($A101,Usinas!$C:$D,2,FALSE)</f>
        <v>314.39069999999998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  <c r="P101" s="63">
        <f ca="1">VLOOKUP($A101,INDIRECT($P$2),COLUMN()-1,FALSE)*VLOOKUP($A101,Usinas!$C:$D,2,FALSE)</f>
        <v>0</v>
      </c>
      <c r="Q101" s="63">
        <f ca="1">VLOOKUP($A101,INDIRECT($P$2),COLUMN()-1,FALSE)*VLOOKUP($A101,Usinas!$C:$D,2,FALSE)</f>
        <v>0</v>
      </c>
      <c r="R101" s="63">
        <f ca="1">VLOOKUP($A101,INDIRECT($P$2),COLUMN()-1,FALSE)*VLOOKUP($A101,Usinas!$C:$D,2,FALSE)</f>
        <v>0</v>
      </c>
      <c r="S101" s="63">
        <f ca="1">VLOOKUP($A101,INDIRECT($P$2),COLUMN()-1,FALSE)*VLOOKUP($A101,Usinas!$C:$D,2,FALSE)</f>
        <v>0</v>
      </c>
      <c r="T101" s="63">
        <f ca="1">VLOOKUP($A101,INDIRECT($P$2),COLUMN()-1,FALSE)*VLOOKUP($A101,Usinas!$C:$D,2,FALSE)</f>
        <v>0</v>
      </c>
      <c r="U101" s="63">
        <f ca="1">VLOOKUP($A101,INDIRECT($P$2),COLUMN()-1,FALSE)*VLOOKUP($A101,Usinas!$C:$D,2,FALSE)</f>
        <v>0</v>
      </c>
      <c r="V101" s="63">
        <f ca="1">VLOOKUP($A101,INDIRECT($P$2),COLUMN()-1,FALSE)*VLOOKUP($A101,Usinas!$C:$D,2,FALSE)</f>
        <v>0</v>
      </c>
      <c r="W101" s="63">
        <f ca="1">VLOOKUP($A101,INDIRECT($P$2),COLUMN()-1,FALSE)*VLOOKUP($A101,Usinas!$C:$D,2,FALSE)</f>
        <v>0</v>
      </c>
      <c r="X101" s="63">
        <f ca="1">VLOOKUP($A101,INDIRECT($P$2),COLUMN()-1,FALSE)*VLOOKUP($A101,Usinas!$C:$D,2,FALSE)</f>
        <v>0</v>
      </c>
      <c r="Y101" s="63">
        <f ca="1">VLOOKUP($A101,INDIRECT($P$2),COLUMN()-1,FALSE)*VLOOKUP($A101,Usinas!$C:$D,2,FALSE)</f>
        <v>0</v>
      </c>
      <c r="Z101" s="63">
        <f ca="1">VLOOKUP($A101,INDIRECT($P$2),COLUMN()-1,FALSE)*VLOOKUP($A101,Usinas!$C:$D,2,FALSE)</f>
        <v>0</v>
      </c>
      <c r="AA101" s="63">
        <f ca="1">VLOOKUP($A101,INDIRECT($P$2),COLUMN()-1,FALSE)*VLOOKUP($A101,Usinas!$C:$D,2,FALSE)</f>
        <v>0</v>
      </c>
      <c r="AB101" s="63">
        <f ca="1">VLOOKUP($A101,INDIRECT($P$2),COLUMN()-1,FALSE)*VLOOKUP($A101,Usinas!$C:$D,2,FALSE)</f>
        <v>0</v>
      </c>
      <c r="AC101" s="63">
        <f ca="1">VLOOKUP($A101,INDIRECT($P$2),COLUMN()-1,FALSE)*VLOOKUP($A101,Usinas!$C:$D,2,FALSE)</f>
        <v>0</v>
      </c>
    </row>
    <row r="102" spans="1:29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60.780399999999993</v>
      </c>
      <c r="E102" s="63">
        <f ca="1">VLOOKUP($A102,INDIRECT($P$2),COLUMN()-1,FALSE)*VLOOKUP($A102,Usinas!$C:$D,2,FALSE)</f>
        <v>60.780399999999993</v>
      </c>
      <c r="F102" s="63">
        <f ca="1">VLOOKUP($A102,INDIRECT($P$2),COLUMN()-1,FALSE)*VLOOKUP($A102,Usinas!$C:$D,2,FALSE)</f>
        <v>60.457099999999997</v>
      </c>
      <c r="G102" s="63">
        <f ca="1">VLOOKUP($A102,INDIRECT($P$2),COLUMN()-1,FALSE)*VLOOKUP($A102,Usinas!$C:$D,2,FALSE)</f>
        <v>59.810499999999998</v>
      </c>
      <c r="H102" s="63">
        <f ca="1">VLOOKUP($A102,INDIRECT($P$2),COLUMN()-1,FALSE)*VLOOKUP($A102,Usinas!$C:$D,2,FALSE)</f>
        <v>54.637699999999995</v>
      </c>
      <c r="I102" s="63">
        <f ca="1">VLOOKUP($A102,INDIRECT($P$2),COLUMN()-1,FALSE)*VLOOKUP($A102,Usinas!$C:$D,2,FALSE)</f>
        <v>43.968799999999995</v>
      </c>
      <c r="J102" s="63">
        <f ca="1">VLOOKUP($A102,INDIRECT($P$2),COLUMN()-1,FALSE)*VLOOKUP($A102,Usinas!$C:$D,2,FALSE)</f>
        <v>38.795999999999999</v>
      </c>
      <c r="K102" s="63">
        <f ca="1">VLOOKUP($A102,INDIRECT($P$2),COLUMN()-1,FALSE)*VLOOKUP($A102,Usinas!$C:$D,2,FALSE)</f>
        <v>32.976599999999998</v>
      </c>
      <c r="L102" s="63">
        <f ca="1">VLOOKUP($A102,INDIRECT($P$2),COLUMN()-1,FALSE)*VLOOKUP($A102,Usinas!$C:$D,2,FALSE)</f>
        <v>34.269799999999996</v>
      </c>
      <c r="M102" s="63">
        <f ca="1">VLOOKUP($A102,INDIRECT($P$2),COLUMN()-1,FALSE)*VLOOKUP($A102,Usinas!$C:$D,2,FALSE)</f>
        <v>41.382399999999997</v>
      </c>
      <c r="N102" s="63">
        <f ca="1">VLOOKUP($A102,INDIRECT($P$2),COLUMN()-1,FALSE)*VLOOKUP($A102,Usinas!$C:$D,2,FALSE)</f>
        <v>54.960999999999999</v>
      </c>
      <c r="O102" s="63">
        <f ca="1">VLOOKUP($A102,INDIRECT($P$2),COLUMN()-1,FALSE)*VLOOKUP($A102,Usinas!$C:$D,2,FALSE)</f>
        <v>59.810499999999998</v>
      </c>
      <c r="P102" s="63">
        <f ca="1">VLOOKUP($A102,INDIRECT($P$2),COLUMN()-1,FALSE)*VLOOKUP($A102,Usinas!$C:$D,2,FALSE)</f>
        <v>0</v>
      </c>
      <c r="Q102" s="63">
        <f ca="1">VLOOKUP($A102,INDIRECT($P$2),COLUMN()-1,FALSE)*VLOOKUP($A102,Usinas!$C:$D,2,FALSE)</f>
        <v>0</v>
      </c>
      <c r="R102" s="63">
        <f ca="1">VLOOKUP($A102,INDIRECT($P$2),COLUMN()-1,FALSE)*VLOOKUP($A102,Usinas!$C:$D,2,FALSE)</f>
        <v>0</v>
      </c>
      <c r="S102" s="63">
        <f ca="1">VLOOKUP($A102,INDIRECT($P$2),COLUMN()-1,FALSE)*VLOOKUP($A102,Usinas!$C:$D,2,FALSE)</f>
        <v>0</v>
      </c>
      <c r="T102" s="63">
        <f ca="1">VLOOKUP($A102,INDIRECT($P$2),COLUMN()-1,FALSE)*VLOOKUP($A102,Usinas!$C:$D,2,FALSE)</f>
        <v>0</v>
      </c>
      <c r="U102" s="63">
        <f ca="1">VLOOKUP($A102,INDIRECT($P$2),COLUMN()-1,FALSE)*VLOOKUP($A102,Usinas!$C:$D,2,FALSE)</f>
        <v>0</v>
      </c>
      <c r="V102" s="63">
        <f ca="1">VLOOKUP($A102,INDIRECT($P$2),COLUMN()-1,FALSE)*VLOOKUP($A102,Usinas!$C:$D,2,FALSE)</f>
        <v>0</v>
      </c>
      <c r="W102" s="63">
        <f ca="1">VLOOKUP($A102,INDIRECT($P$2),COLUMN()-1,FALSE)*VLOOKUP($A102,Usinas!$C:$D,2,FALSE)</f>
        <v>0</v>
      </c>
      <c r="X102" s="63">
        <f ca="1">VLOOKUP($A102,INDIRECT($P$2),COLUMN()-1,FALSE)*VLOOKUP($A102,Usinas!$C:$D,2,FALSE)</f>
        <v>0</v>
      </c>
      <c r="Y102" s="63">
        <f ca="1">VLOOKUP($A102,INDIRECT($P$2),COLUMN()-1,FALSE)*VLOOKUP($A102,Usinas!$C:$D,2,FALSE)</f>
        <v>0</v>
      </c>
      <c r="Z102" s="63">
        <f ca="1">VLOOKUP($A102,INDIRECT($P$2),COLUMN()-1,FALSE)*VLOOKUP($A102,Usinas!$C:$D,2,FALSE)</f>
        <v>0</v>
      </c>
      <c r="AA102" s="63">
        <f ca="1">VLOOKUP($A102,INDIRECT($P$2),COLUMN()-1,FALSE)*VLOOKUP($A102,Usinas!$C:$D,2,FALSE)</f>
        <v>0</v>
      </c>
      <c r="AB102" s="63">
        <f ca="1">VLOOKUP($A102,INDIRECT($P$2),COLUMN()-1,FALSE)*VLOOKUP($A102,Usinas!$C:$D,2,FALSE)</f>
        <v>0</v>
      </c>
      <c r="AC102" s="63">
        <f ca="1">VLOOKUP($A102,INDIRECT($P$2),COLUMN()-1,FALSE)*VLOOKUP($A102,Usinas!$C:$D,2,FALSE)</f>
        <v>0</v>
      </c>
    </row>
    <row r="103" spans="1:29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232.91239999999999</v>
      </c>
      <c r="E103" s="63">
        <f ca="1">VLOOKUP($A103,INDIRECT($P$2),COLUMN()-1,FALSE)*VLOOKUP($A103,Usinas!$C:$D,2,FALSE)</f>
        <v>233.18260000000001</v>
      </c>
      <c r="F103" s="63">
        <f ca="1">VLOOKUP($A103,INDIRECT($P$2),COLUMN()-1,FALSE)*VLOOKUP($A103,Usinas!$C:$D,2,FALSE)</f>
        <v>215.07919999999999</v>
      </c>
      <c r="G103" s="63">
        <f ca="1">VLOOKUP($A103,INDIRECT($P$2),COLUMN()-1,FALSE)*VLOOKUP($A103,Usinas!$C:$D,2,FALSE)</f>
        <v>141.85499999999999</v>
      </c>
      <c r="H103" s="63">
        <f ca="1">VLOOKUP($A103,INDIRECT($P$2),COLUMN()-1,FALSE)*VLOOKUP($A103,Usinas!$C:$D,2,FALSE)</f>
        <v>92.138199999999998</v>
      </c>
      <c r="I103" s="63">
        <f ca="1">VLOOKUP($A103,INDIRECT($P$2),COLUMN()-1,FALSE)*VLOOKUP($A103,Usinas!$C:$D,2,FALSE)</f>
        <v>78.898399999999995</v>
      </c>
      <c r="J103" s="63">
        <f ca="1">VLOOKUP($A103,INDIRECT($P$2),COLUMN()-1,FALSE)*VLOOKUP($A103,Usinas!$C:$D,2,FALSE)</f>
        <v>64.577799999999996</v>
      </c>
      <c r="K103" s="63">
        <f ca="1">VLOOKUP($A103,INDIRECT($P$2),COLUMN()-1,FALSE)*VLOOKUP($A103,Usinas!$C:$D,2,FALSE)</f>
        <v>55.661200000000001</v>
      </c>
      <c r="L103" s="63">
        <f ca="1">VLOOKUP($A103,INDIRECT($P$2),COLUMN()-1,FALSE)*VLOOKUP($A103,Usinas!$C:$D,2,FALSE)</f>
        <v>56.201599999999999</v>
      </c>
      <c r="M103" s="63">
        <f ca="1">VLOOKUP($A103,INDIRECT($P$2),COLUMN()-1,FALSE)*VLOOKUP($A103,Usinas!$C:$D,2,FALSE)</f>
        <v>66.739400000000003</v>
      </c>
      <c r="N103" s="63">
        <f ca="1">VLOOKUP($A103,INDIRECT($P$2),COLUMN()-1,FALSE)*VLOOKUP($A103,Usinas!$C:$D,2,FALSE)</f>
        <v>94.029600000000002</v>
      </c>
      <c r="O103" s="63">
        <f ca="1">VLOOKUP($A103,INDIRECT($P$2),COLUMN()-1,FALSE)*VLOOKUP($A103,Usinas!$C:$D,2,FALSE)</f>
        <v>158.8776</v>
      </c>
      <c r="P103" s="63">
        <f ca="1">VLOOKUP($A103,INDIRECT($P$2),COLUMN()-1,FALSE)*VLOOKUP($A103,Usinas!$C:$D,2,FALSE)</f>
        <v>0</v>
      </c>
      <c r="Q103" s="63">
        <f ca="1">VLOOKUP($A103,INDIRECT($P$2),COLUMN()-1,FALSE)*VLOOKUP($A103,Usinas!$C:$D,2,FALSE)</f>
        <v>0</v>
      </c>
      <c r="R103" s="63">
        <f ca="1">VLOOKUP($A103,INDIRECT($P$2),COLUMN()-1,FALSE)*VLOOKUP($A103,Usinas!$C:$D,2,FALSE)</f>
        <v>0</v>
      </c>
      <c r="S103" s="63">
        <f ca="1">VLOOKUP($A103,INDIRECT($P$2),COLUMN()-1,FALSE)*VLOOKUP($A103,Usinas!$C:$D,2,FALSE)</f>
        <v>0</v>
      </c>
      <c r="T103" s="63">
        <f ca="1">VLOOKUP($A103,INDIRECT($P$2),COLUMN()-1,FALSE)*VLOOKUP($A103,Usinas!$C:$D,2,FALSE)</f>
        <v>0</v>
      </c>
      <c r="U103" s="63">
        <f ca="1">VLOOKUP($A103,INDIRECT($P$2),COLUMN()-1,FALSE)*VLOOKUP($A103,Usinas!$C:$D,2,FALSE)</f>
        <v>0</v>
      </c>
      <c r="V103" s="63">
        <f ca="1">VLOOKUP($A103,INDIRECT($P$2),COLUMN()-1,FALSE)*VLOOKUP($A103,Usinas!$C:$D,2,FALSE)</f>
        <v>0</v>
      </c>
      <c r="W103" s="63">
        <f ca="1">VLOOKUP($A103,INDIRECT($P$2),COLUMN()-1,FALSE)*VLOOKUP($A103,Usinas!$C:$D,2,FALSE)</f>
        <v>0</v>
      </c>
      <c r="X103" s="63">
        <f ca="1">VLOOKUP($A103,INDIRECT($P$2),COLUMN()-1,FALSE)*VLOOKUP($A103,Usinas!$C:$D,2,FALSE)</f>
        <v>0</v>
      </c>
      <c r="Y103" s="63">
        <f ca="1">VLOOKUP($A103,INDIRECT($P$2),COLUMN()-1,FALSE)*VLOOKUP($A103,Usinas!$C:$D,2,FALSE)</f>
        <v>0</v>
      </c>
      <c r="Z103" s="63">
        <f ca="1">VLOOKUP($A103,INDIRECT($P$2),COLUMN()-1,FALSE)*VLOOKUP($A103,Usinas!$C:$D,2,FALSE)</f>
        <v>0</v>
      </c>
      <c r="AA103" s="63">
        <f ca="1">VLOOKUP($A103,INDIRECT($P$2),COLUMN()-1,FALSE)*VLOOKUP($A103,Usinas!$C:$D,2,FALSE)</f>
        <v>0</v>
      </c>
      <c r="AB103" s="63">
        <f ca="1">VLOOKUP($A103,INDIRECT($P$2),COLUMN()-1,FALSE)*VLOOKUP($A103,Usinas!$C:$D,2,FALSE)</f>
        <v>0</v>
      </c>
      <c r="AC103" s="63">
        <f ca="1">VLOOKUP($A103,INDIRECT($P$2),COLUMN()-1,FALSE)*VLOOKUP($A103,Usinas!$C:$D,2,FALSE)</f>
        <v>0</v>
      </c>
    </row>
    <row r="104" spans="1:29" hidden="1" outlineLevel="1" collapsed="1" x14ac:dyDescent="0.25">
      <c r="A104" s="18"/>
      <c r="B104" s="19" t="s">
        <v>56</v>
      </c>
      <c r="D104" s="64">
        <f t="shared" ref="D104:I104" ca="1" si="19">SUM(D93:D103)</f>
        <v>1641.4837</v>
      </c>
      <c r="E104" s="47">
        <f t="shared" ca="1" si="19"/>
        <v>1658.3667</v>
      </c>
      <c r="F104" s="47">
        <f t="shared" ca="1" si="19"/>
        <v>1601.6137000000001</v>
      </c>
      <c r="G104" s="47">
        <f t="shared" ca="1" si="19"/>
        <v>1388.4866999999999</v>
      </c>
      <c r="H104" s="47">
        <f t="shared" ca="1" si="19"/>
        <v>1066.0482</v>
      </c>
      <c r="I104" s="65">
        <f t="shared" ca="1" si="19"/>
        <v>878.52120000000014</v>
      </c>
      <c r="J104" s="64">
        <f t="shared" ref="J104:O104" ca="1" si="20">SUM(J93:J103)</f>
        <v>740.18420000000015</v>
      </c>
      <c r="K104" s="47">
        <f t="shared" ca="1" si="20"/>
        <v>626.3608999999999</v>
      </c>
      <c r="L104" s="47">
        <f t="shared" ca="1" si="20"/>
        <v>643.38420000000008</v>
      </c>
      <c r="M104" s="47">
        <f t="shared" ca="1" si="20"/>
        <v>780.88839999999993</v>
      </c>
      <c r="N104" s="47">
        <f t="shared" ca="1" si="20"/>
        <v>1076.5675000000001</v>
      </c>
      <c r="O104" s="65">
        <f t="shared" ca="1" si="20"/>
        <v>1428.2769000000001</v>
      </c>
      <c r="P104" s="65">
        <f t="shared" ref="P104:AC104" ca="1" si="21">SUM(P93:P103)</f>
        <v>0</v>
      </c>
      <c r="Q104" s="65">
        <f t="shared" ca="1" si="21"/>
        <v>0</v>
      </c>
      <c r="R104" s="65">
        <f t="shared" ca="1" si="21"/>
        <v>0</v>
      </c>
      <c r="S104" s="65">
        <f t="shared" ca="1" si="21"/>
        <v>0</v>
      </c>
      <c r="T104" s="65">
        <f t="shared" ca="1" si="21"/>
        <v>0</v>
      </c>
      <c r="U104" s="65">
        <f t="shared" ca="1" si="21"/>
        <v>0</v>
      </c>
      <c r="V104" s="65">
        <f t="shared" ca="1" si="21"/>
        <v>0</v>
      </c>
      <c r="W104" s="65">
        <f t="shared" ca="1" si="21"/>
        <v>0</v>
      </c>
      <c r="X104" s="65">
        <f t="shared" ca="1" si="21"/>
        <v>0</v>
      </c>
      <c r="Y104" s="65">
        <f t="shared" ca="1" si="21"/>
        <v>0</v>
      </c>
      <c r="Z104" s="65">
        <f t="shared" ca="1" si="21"/>
        <v>0</v>
      </c>
      <c r="AA104" s="65">
        <f t="shared" ca="1" si="21"/>
        <v>0</v>
      </c>
      <c r="AB104" s="65">
        <f t="shared" ca="1" si="21"/>
        <v>0</v>
      </c>
      <c r="AC104" s="65">
        <f t="shared" ca="1" si="21"/>
        <v>0</v>
      </c>
    </row>
    <row r="105" spans="1:29" hidden="1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</row>
    <row r="106" spans="1:29" hidden="1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</row>
    <row r="107" spans="1:29" hidden="1" outlineLevel="1" x14ac:dyDescent="0.25">
      <c r="A107" s="61"/>
      <c r="B107" s="62"/>
      <c r="D107" s="493" t="s">
        <v>121</v>
      </c>
      <c r="E107" s="494"/>
      <c r="F107" s="494"/>
      <c r="G107" s="494"/>
      <c r="H107" s="494"/>
      <c r="I107" s="495"/>
      <c r="J107" s="493"/>
      <c r="K107" s="494"/>
      <c r="L107" s="494"/>
      <c r="M107" s="494"/>
      <c r="N107" s="494"/>
      <c r="O107" s="495"/>
      <c r="P107" s="495"/>
      <c r="Q107" s="495"/>
      <c r="R107" s="495"/>
      <c r="S107" s="495"/>
      <c r="T107" s="495"/>
      <c r="U107" s="495"/>
      <c r="V107" s="495"/>
      <c r="W107" s="495"/>
      <c r="X107" s="495"/>
      <c r="Y107" s="495"/>
      <c r="Z107" s="495"/>
      <c r="AA107" s="495"/>
      <c r="AB107" s="495"/>
      <c r="AC107" s="495"/>
    </row>
    <row r="108" spans="1:29" hidden="1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103.1083</v>
      </c>
      <c r="E108" s="63">
        <f ca="1">VLOOKUP($A108,INDIRECT($P$2),COLUMN()-1,FALSE)*VLOOKUP($A108,Usinas!$C:$D,2,FALSE)</f>
        <v>79.444099999999992</v>
      </c>
      <c r="F108" s="63">
        <f ca="1">VLOOKUP($A108,INDIRECT($P$2),COLUMN()-1,FALSE)*VLOOKUP($A108,Usinas!$C:$D,2,FALSE)</f>
        <v>76.063499999999991</v>
      </c>
      <c r="G108" s="63">
        <f ca="1">VLOOKUP($A108,INDIRECT($P$2),COLUMN()-1,FALSE)*VLOOKUP($A108,Usinas!$C:$D,2,FALSE)</f>
        <v>62.5411</v>
      </c>
      <c r="H108" s="63">
        <f ca="1">VLOOKUP($A108,INDIRECT($P$2),COLUMN()-1,FALSE)*VLOOKUP($A108,Usinas!$C:$D,2,FALSE)</f>
        <v>43.947800000000001</v>
      </c>
      <c r="I108" s="63">
        <f ca="1">VLOOKUP($A108,INDIRECT($P$2),COLUMN()-1,FALSE)*VLOOKUP($A108,Usinas!$C:$D,2,FALSE)</f>
        <v>33.805999999999997</v>
      </c>
      <c r="J108" s="63">
        <f ca="1">VLOOKUP($A108,INDIRECT($P$2),COLUMN()-1,FALSE)*VLOOKUP($A108,Usinas!$C:$D,2,FALSE)</f>
        <v>28.735099999999999</v>
      </c>
      <c r="K108" s="63">
        <f ca="1">VLOOKUP($A108,INDIRECT($P$2),COLUMN()-1,FALSE)*VLOOKUP($A108,Usinas!$C:$D,2,FALSE)</f>
        <v>25.354499999999998</v>
      </c>
      <c r="L108" s="63">
        <f ca="1">VLOOKUP($A108,INDIRECT($P$2),COLUMN()-1,FALSE)*VLOOKUP($A108,Usinas!$C:$D,2,FALSE)</f>
        <v>23.664199999999997</v>
      </c>
      <c r="M108" s="63">
        <f ca="1">VLOOKUP($A108,INDIRECT($P$2),COLUMN()-1,FALSE)*VLOOKUP($A108,Usinas!$C:$D,2,FALSE)</f>
        <v>32.115699999999997</v>
      </c>
      <c r="N108" s="63">
        <f ca="1">VLOOKUP($A108,INDIRECT($P$2),COLUMN()-1,FALSE)*VLOOKUP($A108,Usinas!$C:$D,2,FALSE)</f>
        <v>64.231399999999994</v>
      </c>
      <c r="O108" s="63">
        <f ca="1">VLOOKUP($A108,INDIRECT($P$2),COLUMN()-1,FALSE)*VLOOKUP($A108,Usinas!$C:$D,2,FALSE)</f>
        <v>98.037399999999991</v>
      </c>
      <c r="P108" s="63">
        <f ca="1">VLOOKUP($A108,INDIRECT($P$2),COLUMN()-1,FALSE)*VLOOKUP($A108,Usinas!$C:$D,2,FALSE)</f>
        <v>0</v>
      </c>
      <c r="Q108" s="63">
        <f ca="1">VLOOKUP($A108,INDIRECT($P$2),COLUMN()-1,FALSE)*VLOOKUP($A108,Usinas!$C:$D,2,FALSE)</f>
        <v>0</v>
      </c>
      <c r="R108" s="63">
        <f ca="1">VLOOKUP($A108,INDIRECT($P$2),COLUMN()-1,FALSE)*VLOOKUP($A108,Usinas!$C:$D,2,FALSE)</f>
        <v>0</v>
      </c>
      <c r="S108" s="63">
        <f ca="1">VLOOKUP($A108,INDIRECT($P$2),COLUMN()-1,FALSE)*VLOOKUP($A108,Usinas!$C:$D,2,FALSE)</f>
        <v>0</v>
      </c>
      <c r="T108" s="63">
        <f ca="1">VLOOKUP($A108,INDIRECT($P$2),COLUMN()-1,FALSE)*VLOOKUP($A108,Usinas!$C:$D,2,FALSE)</f>
        <v>0</v>
      </c>
      <c r="U108" s="63">
        <f ca="1">VLOOKUP($A108,INDIRECT($P$2),COLUMN()-1,FALSE)*VLOOKUP($A108,Usinas!$C:$D,2,FALSE)</f>
        <v>0</v>
      </c>
      <c r="V108" s="63">
        <f ca="1">VLOOKUP($A108,INDIRECT($P$2),COLUMN()-1,FALSE)*VLOOKUP($A108,Usinas!$C:$D,2,FALSE)</f>
        <v>0</v>
      </c>
      <c r="W108" s="63">
        <f ca="1">VLOOKUP($A108,INDIRECT($P$2),COLUMN()-1,FALSE)*VLOOKUP($A108,Usinas!$C:$D,2,FALSE)</f>
        <v>0</v>
      </c>
      <c r="X108" s="63">
        <f ca="1">VLOOKUP($A108,INDIRECT($P$2),COLUMN()-1,FALSE)*VLOOKUP($A108,Usinas!$C:$D,2,FALSE)</f>
        <v>0</v>
      </c>
      <c r="Y108" s="63">
        <f ca="1">VLOOKUP($A108,INDIRECT($P$2),COLUMN()-1,FALSE)*VLOOKUP($A108,Usinas!$C:$D,2,FALSE)</f>
        <v>0</v>
      </c>
      <c r="Z108" s="63">
        <f ca="1">VLOOKUP($A108,INDIRECT($P$2),COLUMN()-1,FALSE)*VLOOKUP($A108,Usinas!$C:$D,2,FALSE)</f>
        <v>0</v>
      </c>
      <c r="AA108" s="63">
        <f ca="1">VLOOKUP($A108,INDIRECT($P$2),COLUMN()-1,FALSE)*VLOOKUP($A108,Usinas!$C:$D,2,FALSE)</f>
        <v>0</v>
      </c>
      <c r="AB108" s="63">
        <f ca="1">VLOOKUP($A108,INDIRECT($P$2),COLUMN()-1,FALSE)*VLOOKUP($A108,Usinas!$C:$D,2,FALSE)</f>
        <v>0</v>
      </c>
      <c r="AC108" s="63">
        <f ca="1">VLOOKUP($A108,INDIRECT($P$2),COLUMN()-1,FALSE)*VLOOKUP($A108,Usinas!$C:$D,2,FALSE)</f>
        <v>0</v>
      </c>
    </row>
    <row r="109" spans="1:29" hidden="1" outlineLevel="1" collapsed="1" x14ac:dyDescent="0.25">
      <c r="A109" s="18"/>
      <c r="B109" s="19" t="s">
        <v>56</v>
      </c>
      <c r="D109" s="64">
        <f t="shared" ref="D109:O109" ca="1" si="22">D108</f>
        <v>103.1083</v>
      </c>
      <c r="E109" s="47">
        <f t="shared" ca="1" si="22"/>
        <v>79.444099999999992</v>
      </c>
      <c r="F109" s="47">
        <f t="shared" ca="1" si="22"/>
        <v>76.063499999999991</v>
      </c>
      <c r="G109" s="47">
        <f t="shared" ca="1" si="22"/>
        <v>62.5411</v>
      </c>
      <c r="H109" s="47">
        <f t="shared" ca="1" si="22"/>
        <v>43.947800000000001</v>
      </c>
      <c r="I109" s="65">
        <f t="shared" ca="1" si="22"/>
        <v>33.805999999999997</v>
      </c>
      <c r="J109" s="64">
        <f t="shared" ca="1" si="22"/>
        <v>28.735099999999999</v>
      </c>
      <c r="K109" s="47">
        <f t="shared" ca="1" si="22"/>
        <v>25.354499999999998</v>
      </c>
      <c r="L109" s="47">
        <f t="shared" ca="1" si="22"/>
        <v>23.664199999999997</v>
      </c>
      <c r="M109" s="47">
        <f t="shared" ca="1" si="22"/>
        <v>32.115699999999997</v>
      </c>
      <c r="N109" s="47">
        <f t="shared" ca="1" si="22"/>
        <v>64.231399999999994</v>
      </c>
      <c r="O109" s="65">
        <f t="shared" ca="1" si="22"/>
        <v>98.037399999999991</v>
      </c>
      <c r="P109" s="65">
        <f t="shared" ref="P109:AC109" ca="1" si="23">P108</f>
        <v>0</v>
      </c>
      <c r="Q109" s="65">
        <f t="shared" ca="1" si="23"/>
        <v>0</v>
      </c>
      <c r="R109" s="65">
        <f t="shared" ca="1" si="23"/>
        <v>0</v>
      </c>
      <c r="S109" s="65">
        <f t="shared" ca="1" si="23"/>
        <v>0</v>
      </c>
      <c r="T109" s="65">
        <f t="shared" ca="1" si="23"/>
        <v>0</v>
      </c>
      <c r="U109" s="65">
        <f t="shared" ca="1" si="23"/>
        <v>0</v>
      </c>
      <c r="V109" s="65">
        <f t="shared" ca="1" si="23"/>
        <v>0</v>
      </c>
      <c r="W109" s="65">
        <f t="shared" ca="1" si="23"/>
        <v>0</v>
      </c>
      <c r="X109" s="65">
        <f t="shared" ca="1" si="23"/>
        <v>0</v>
      </c>
      <c r="Y109" s="65">
        <f t="shared" ca="1" si="23"/>
        <v>0</v>
      </c>
      <c r="Z109" s="65">
        <f t="shared" ca="1" si="23"/>
        <v>0</v>
      </c>
      <c r="AA109" s="65">
        <f t="shared" ca="1" si="23"/>
        <v>0</v>
      </c>
      <c r="AB109" s="65">
        <f t="shared" ca="1" si="23"/>
        <v>0</v>
      </c>
      <c r="AC109" s="65">
        <f t="shared" ca="1" si="23"/>
        <v>0</v>
      </c>
    </row>
    <row r="110" spans="1:29" hidden="1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</row>
    <row r="111" spans="1:29" hidden="1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</row>
    <row r="112" spans="1:29" hidden="1" outlineLevel="1" x14ac:dyDescent="0.25">
      <c r="A112" s="61"/>
      <c r="B112" s="62"/>
      <c r="D112" s="493" t="s">
        <v>123</v>
      </c>
      <c r="E112" s="494"/>
      <c r="F112" s="494"/>
      <c r="G112" s="494"/>
      <c r="H112" s="494"/>
      <c r="I112" s="495"/>
      <c r="J112" s="493"/>
      <c r="K112" s="494"/>
      <c r="L112" s="494"/>
      <c r="M112" s="494"/>
      <c r="N112" s="494"/>
      <c r="O112" s="495"/>
      <c r="P112" s="495"/>
      <c r="Q112" s="495"/>
      <c r="R112" s="495"/>
      <c r="S112" s="495"/>
      <c r="T112" s="495"/>
      <c r="U112" s="495"/>
      <c r="V112" s="495"/>
      <c r="W112" s="495"/>
      <c r="X112" s="495"/>
      <c r="Y112" s="495"/>
      <c r="Z112" s="495"/>
      <c r="AA112" s="495"/>
      <c r="AB112" s="495"/>
      <c r="AC112" s="495"/>
    </row>
    <row r="113" spans="1:29" hidden="1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74.617000000000004</v>
      </c>
      <c r="E113" s="63">
        <f ca="1">VLOOKUP($A113,INDIRECT($P$2),COLUMN()-1,FALSE)*VLOOKUP($A113,Usinas!$C:$D,2,FALSE)</f>
        <v>53.041000000000004</v>
      </c>
      <c r="F113" s="63">
        <f ca="1">VLOOKUP($A113,INDIRECT($P$2),COLUMN()-1,FALSE)*VLOOKUP($A113,Usinas!$C:$D,2,FALSE)</f>
        <v>51.692500000000003</v>
      </c>
      <c r="G113" s="63">
        <f ca="1">VLOOKUP($A113,INDIRECT($P$2),COLUMN()-1,FALSE)*VLOOKUP($A113,Usinas!$C:$D,2,FALSE)</f>
        <v>45.399500000000003</v>
      </c>
      <c r="H113" s="63">
        <f ca="1">VLOOKUP($A113,INDIRECT($P$2),COLUMN()-1,FALSE)*VLOOKUP($A113,Usinas!$C:$D,2,FALSE)</f>
        <v>31.015499999999999</v>
      </c>
      <c r="I113" s="63">
        <f ca="1">VLOOKUP($A113,INDIRECT($P$2),COLUMN()-1,FALSE)*VLOOKUP($A113,Usinas!$C:$D,2,FALSE)</f>
        <v>26.071000000000002</v>
      </c>
      <c r="J113" s="63">
        <f ca="1">VLOOKUP($A113,INDIRECT($P$2),COLUMN()-1,FALSE)*VLOOKUP($A113,Usinas!$C:$D,2,FALSE)</f>
        <v>25.172000000000001</v>
      </c>
      <c r="K113" s="63">
        <f ca="1">VLOOKUP($A113,INDIRECT($P$2),COLUMN()-1,FALSE)*VLOOKUP($A113,Usinas!$C:$D,2,FALSE)</f>
        <v>21.576000000000001</v>
      </c>
      <c r="L113" s="63">
        <f ca="1">VLOOKUP($A113,INDIRECT($P$2),COLUMN()-1,FALSE)*VLOOKUP($A113,Usinas!$C:$D,2,FALSE)</f>
        <v>18.879000000000001</v>
      </c>
      <c r="M113" s="63">
        <f ca="1">VLOOKUP($A113,INDIRECT($P$2),COLUMN()-1,FALSE)*VLOOKUP($A113,Usinas!$C:$D,2,FALSE)</f>
        <v>25.621500000000001</v>
      </c>
      <c r="N113" s="63">
        <f ca="1">VLOOKUP($A113,INDIRECT($P$2),COLUMN()-1,FALSE)*VLOOKUP($A113,Usinas!$C:$D,2,FALSE)</f>
        <v>52.591500000000003</v>
      </c>
      <c r="O113" s="63">
        <f ca="1">VLOOKUP($A113,INDIRECT($P$2),COLUMN()-1,FALSE)*VLOOKUP($A113,Usinas!$C:$D,2,FALSE)</f>
        <v>80.460499999999996</v>
      </c>
      <c r="P113" s="63">
        <f ca="1">VLOOKUP($A113,INDIRECT($P$2),COLUMN()-1,FALSE)*VLOOKUP($A113,Usinas!$C:$D,2,FALSE)</f>
        <v>0</v>
      </c>
      <c r="Q113" s="63">
        <f ca="1">VLOOKUP($A113,INDIRECT($P$2),COLUMN()-1,FALSE)*VLOOKUP($A113,Usinas!$C:$D,2,FALSE)</f>
        <v>0</v>
      </c>
      <c r="R113" s="63">
        <f ca="1">VLOOKUP($A113,INDIRECT($P$2),COLUMN()-1,FALSE)*VLOOKUP($A113,Usinas!$C:$D,2,FALSE)</f>
        <v>0</v>
      </c>
      <c r="S113" s="63">
        <f ca="1">VLOOKUP($A113,INDIRECT($P$2),COLUMN()-1,FALSE)*VLOOKUP($A113,Usinas!$C:$D,2,FALSE)</f>
        <v>0</v>
      </c>
      <c r="T113" s="63">
        <f ca="1">VLOOKUP($A113,INDIRECT($P$2),COLUMN()-1,FALSE)*VLOOKUP($A113,Usinas!$C:$D,2,FALSE)</f>
        <v>0</v>
      </c>
      <c r="U113" s="63">
        <f ca="1">VLOOKUP($A113,INDIRECT($P$2),COLUMN()-1,FALSE)*VLOOKUP($A113,Usinas!$C:$D,2,FALSE)</f>
        <v>0</v>
      </c>
      <c r="V113" s="63">
        <f ca="1">VLOOKUP($A113,INDIRECT($P$2),COLUMN()-1,FALSE)*VLOOKUP($A113,Usinas!$C:$D,2,FALSE)</f>
        <v>0</v>
      </c>
      <c r="W113" s="63">
        <f ca="1">VLOOKUP($A113,INDIRECT($P$2),COLUMN()-1,FALSE)*VLOOKUP($A113,Usinas!$C:$D,2,FALSE)</f>
        <v>0</v>
      </c>
      <c r="X113" s="63">
        <f ca="1">VLOOKUP($A113,INDIRECT($P$2),COLUMN()-1,FALSE)*VLOOKUP($A113,Usinas!$C:$D,2,FALSE)</f>
        <v>0</v>
      </c>
      <c r="Y113" s="63">
        <f ca="1">VLOOKUP($A113,INDIRECT($P$2),COLUMN()-1,FALSE)*VLOOKUP($A113,Usinas!$C:$D,2,FALSE)</f>
        <v>0</v>
      </c>
      <c r="Z113" s="63">
        <f ca="1">VLOOKUP($A113,INDIRECT($P$2),COLUMN()-1,FALSE)*VLOOKUP($A113,Usinas!$C:$D,2,FALSE)</f>
        <v>0</v>
      </c>
      <c r="AA113" s="63">
        <f ca="1">VLOOKUP($A113,INDIRECT($P$2),COLUMN()-1,FALSE)*VLOOKUP($A113,Usinas!$C:$D,2,FALSE)</f>
        <v>0</v>
      </c>
      <c r="AB113" s="63">
        <f ca="1">VLOOKUP($A113,INDIRECT($P$2),COLUMN()-1,FALSE)*VLOOKUP($A113,Usinas!$C:$D,2,FALSE)</f>
        <v>0</v>
      </c>
      <c r="AC113" s="63">
        <f ca="1">VLOOKUP($A113,INDIRECT($P$2),COLUMN()-1,FALSE)*VLOOKUP($A113,Usinas!$C:$D,2,FALSE)</f>
        <v>0</v>
      </c>
    </row>
    <row r="114" spans="1:29" hidden="1" outlineLevel="1" collapsed="1" x14ac:dyDescent="0.25">
      <c r="A114" s="18"/>
      <c r="B114" s="19" t="s">
        <v>56</v>
      </c>
      <c r="D114" s="64">
        <f t="shared" ref="D114:O114" ca="1" si="24">D113</f>
        <v>74.617000000000004</v>
      </c>
      <c r="E114" s="47">
        <f t="shared" ca="1" si="24"/>
        <v>53.041000000000004</v>
      </c>
      <c r="F114" s="47">
        <f t="shared" ca="1" si="24"/>
        <v>51.692500000000003</v>
      </c>
      <c r="G114" s="47">
        <f t="shared" ca="1" si="24"/>
        <v>45.399500000000003</v>
      </c>
      <c r="H114" s="47">
        <f t="shared" ca="1" si="24"/>
        <v>31.015499999999999</v>
      </c>
      <c r="I114" s="65">
        <f t="shared" ca="1" si="24"/>
        <v>26.071000000000002</v>
      </c>
      <c r="J114" s="64">
        <f t="shared" ca="1" si="24"/>
        <v>25.172000000000001</v>
      </c>
      <c r="K114" s="47">
        <f t="shared" ca="1" si="24"/>
        <v>21.576000000000001</v>
      </c>
      <c r="L114" s="47">
        <f t="shared" ca="1" si="24"/>
        <v>18.879000000000001</v>
      </c>
      <c r="M114" s="47">
        <f t="shared" ca="1" si="24"/>
        <v>25.621500000000001</v>
      </c>
      <c r="N114" s="47">
        <f t="shared" ca="1" si="24"/>
        <v>52.591500000000003</v>
      </c>
      <c r="O114" s="65">
        <f t="shared" ca="1" si="24"/>
        <v>80.460499999999996</v>
      </c>
      <c r="P114" s="65">
        <f t="shared" ref="P114:AC114" ca="1" si="25">P113</f>
        <v>0</v>
      </c>
      <c r="Q114" s="65">
        <f t="shared" ca="1" si="25"/>
        <v>0</v>
      </c>
      <c r="R114" s="65">
        <f t="shared" ca="1" si="25"/>
        <v>0</v>
      </c>
      <c r="S114" s="65">
        <f t="shared" ca="1" si="25"/>
        <v>0</v>
      </c>
      <c r="T114" s="65">
        <f t="shared" ca="1" si="25"/>
        <v>0</v>
      </c>
      <c r="U114" s="65">
        <f t="shared" ca="1" si="25"/>
        <v>0</v>
      </c>
      <c r="V114" s="65">
        <f t="shared" ca="1" si="25"/>
        <v>0</v>
      </c>
      <c r="W114" s="65">
        <f t="shared" ca="1" si="25"/>
        <v>0</v>
      </c>
      <c r="X114" s="65">
        <f t="shared" ca="1" si="25"/>
        <v>0</v>
      </c>
      <c r="Y114" s="65">
        <f t="shared" ca="1" si="25"/>
        <v>0</v>
      </c>
      <c r="Z114" s="65">
        <f t="shared" ca="1" si="25"/>
        <v>0</v>
      </c>
      <c r="AA114" s="65">
        <f t="shared" ca="1" si="25"/>
        <v>0</v>
      </c>
      <c r="AB114" s="65">
        <f t="shared" ca="1" si="25"/>
        <v>0</v>
      </c>
      <c r="AC114" s="65">
        <f t="shared" ca="1" si="25"/>
        <v>0</v>
      </c>
    </row>
    <row r="115" spans="1:29" hidden="1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</row>
    <row r="116" spans="1:29" hidden="1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</row>
    <row r="117" spans="1:29" hidden="1" outlineLevel="1" x14ac:dyDescent="0.25">
      <c r="A117" s="61"/>
      <c r="B117" s="62"/>
      <c r="D117" s="493" t="s">
        <v>126</v>
      </c>
      <c r="E117" s="494"/>
      <c r="F117" s="494"/>
      <c r="G117" s="494"/>
      <c r="H117" s="494"/>
      <c r="I117" s="495"/>
      <c r="J117" s="493"/>
      <c r="K117" s="494"/>
      <c r="L117" s="494"/>
      <c r="M117" s="494"/>
      <c r="N117" s="494"/>
      <c r="O117" s="495"/>
      <c r="P117" s="495"/>
      <c r="Q117" s="495"/>
      <c r="R117" s="495"/>
      <c r="S117" s="495"/>
      <c r="T117" s="495"/>
      <c r="U117" s="495"/>
      <c r="V117" s="495"/>
      <c r="W117" s="495"/>
      <c r="X117" s="495"/>
      <c r="Y117" s="495"/>
      <c r="Z117" s="495"/>
      <c r="AA117" s="495"/>
      <c r="AB117" s="495"/>
      <c r="AC117" s="495"/>
    </row>
    <row r="118" spans="1:29" hidden="1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148.9768</v>
      </c>
      <c r="E118" s="63">
        <f ca="1">VLOOKUP($A118,INDIRECT($P$2),COLUMN()-1,FALSE)*VLOOKUP($A118,Usinas!$C:$D,2,FALSE)</f>
        <v>114.75239999999999</v>
      </c>
      <c r="F118" s="63">
        <f ca="1">VLOOKUP($A118,INDIRECT($P$2),COLUMN()-1,FALSE)*VLOOKUP($A118,Usinas!$C:$D,2,FALSE)</f>
        <v>102.67319999999999</v>
      </c>
      <c r="G118" s="63">
        <f ca="1">VLOOKUP($A118,INDIRECT($P$2),COLUMN()-1,FALSE)*VLOOKUP($A118,Usinas!$C:$D,2,FALSE)</f>
        <v>73.481799999999993</v>
      </c>
      <c r="H118" s="63">
        <f ca="1">VLOOKUP($A118,INDIRECT($P$2),COLUMN()-1,FALSE)*VLOOKUP($A118,Usinas!$C:$D,2,FALSE)</f>
        <v>55.363</v>
      </c>
      <c r="I118" s="63">
        <f ca="1">VLOOKUP($A118,INDIRECT($P$2),COLUMN()-1,FALSE)*VLOOKUP($A118,Usinas!$C:$D,2,FALSE)</f>
        <v>47.310199999999995</v>
      </c>
      <c r="J118" s="63">
        <f ca="1">VLOOKUP($A118,INDIRECT($P$2),COLUMN()-1,FALSE)*VLOOKUP($A118,Usinas!$C:$D,2,FALSE)</f>
        <v>41.270599999999995</v>
      </c>
      <c r="K118" s="63">
        <f ca="1">VLOOKUP($A118,INDIRECT($P$2),COLUMN()-1,FALSE)*VLOOKUP($A118,Usinas!$C:$D,2,FALSE)</f>
        <v>36.2376</v>
      </c>
      <c r="L118" s="63">
        <f ca="1">VLOOKUP($A118,INDIRECT($P$2),COLUMN()-1,FALSE)*VLOOKUP($A118,Usinas!$C:$D,2,FALSE)</f>
        <v>36.2376</v>
      </c>
      <c r="M118" s="63">
        <f ca="1">VLOOKUP($A118,INDIRECT($P$2),COLUMN()-1,FALSE)*VLOOKUP($A118,Usinas!$C:$D,2,FALSE)</f>
        <v>46.303599999999996</v>
      </c>
      <c r="N118" s="63">
        <f ca="1">VLOOKUP($A118,INDIRECT($P$2),COLUMN()-1,FALSE)*VLOOKUP($A118,Usinas!$C:$D,2,FALSE)</f>
        <v>77.508200000000002</v>
      </c>
      <c r="O118" s="63">
        <f ca="1">VLOOKUP($A118,INDIRECT($P$2),COLUMN()-1,FALSE)*VLOOKUP($A118,Usinas!$C:$D,2,FALSE)</f>
        <v>127.83819999999999</v>
      </c>
      <c r="P118" s="63">
        <f ca="1">VLOOKUP($A118,INDIRECT($P$2),COLUMN()-1,FALSE)*VLOOKUP($A118,Usinas!$C:$D,2,FALSE)</f>
        <v>0</v>
      </c>
      <c r="Q118" s="63">
        <f ca="1">VLOOKUP($A118,INDIRECT($P$2),COLUMN()-1,FALSE)*VLOOKUP($A118,Usinas!$C:$D,2,FALSE)</f>
        <v>0</v>
      </c>
      <c r="R118" s="63">
        <f ca="1">VLOOKUP($A118,INDIRECT($P$2),COLUMN()-1,FALSE)*VLOOKUP($A118,Usinas!$C:$D,2,FALSE)</f>
        <v>0</v>
      </c>
      <c r="S118" s="63">
        <f ca="1">VLOOKUP($A118,INDIRECT($P$2),COLUMN()-1,FALSE)*VLOOKUP($A118,Usinas!$C:$D,2,FALSE)</f>
        <v>0</v>
      </c>
      <c r="T118" s="63">
        <f ca="1">VLOOKUP($A118,INDIRECT($P$2),COLUMN()-1,FALSE)*VLOOKUP($A118,Usinas!$C:$D,2,FALSE)</f>
        <v>0</v>
      </c>
      <c r="U118" s="63">
        <f ca="1">VLOOKUP($A118,INDIRECT($P$2),COLUMN()-1,FALSE)*VLOOKUP($A118,Usinas!$C:$D,2,FALSE)</f>
        <v>0</v>
      </c>
      <c r="V118" s="63">
        <f ca="1">VLOOKUP($A118,INDIRECT($P$2),COLUMN()-1,FALSE)*VLOOKUP($A118,Usinas!$C:$D,2,FALSE)</f>
        <v>0</v>
      </c>
      <c r="W118" s="63">
        <f ca="1">VLOOKUP($A118,INDIRECT($P$2),COLUMN()-1,FALSE)*VLOOKUP($A118,Usinas!$C:$D,2,FALSE)</f>
        <v>0</v>
      </c>
      <c r="X118" s="63">
        <f ca="1">VLOOKUP($A118,INDIRECT($P$2),COLUMN()-1,FALSE)*VLOOKUP($A118,Usinas!$C:$D,2,FALSE)</f>
        <v>0</v>
      </c>
      <c r="Y118" s="63">
        <f ca="1">VLOOKUP($A118,INDIRECT($P$2),COLUMN()-1,FALSE)*VLOOKUP($A118,Usinas!$C:$D,2,FALSE)</f>
        <v>0</v>
      </c>
      <c r="Z118" s="63">
        <f ca="1">VLOOKUP($A118,INDIRECT($P$2),COLUMN()-1,FALSE)*VLOOKUP($A118,Usinas!$C:$D,2,FALSE)</f>
        <v>0</v>
      </c>
      <c r="AA118" s="63">
        <f ca="1">VLOOKUP($A118,INDIRECT($P$2),COLUMN()-1,FALSE)*VLOOKUP($A118,Usinas!$C:$D,2,FALSE)</f>
        <v>0</v>
      </c>
      <c r="AB118" s="63">
        <f ca="1">VLOOKUP($A118,INDIRECT($P$2),COLUMN()-1,FALSE)*VLOOKUP($A118,Usinas!$C:$D,2,FALSE)</f>
        <v>0</v>
      </c>
      <c r="AC118" s="63">
        <f ca="1">VLOOKUP($A118,INDIRECT($P$2),COLUMN()-1,FALSE)*VLOOKUP($A118,Usinas!$C:$D,2,FALSE)</f>
        <v>0</v>
      </c>
    </row>
    <row r="119" spans="1:29" hidden="1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150.7604</v>
      </c>
      <c r="E119" s="63">
        <f ca="1">VLOOKUP($A119,INDIRECT($P$2),COLUMN()-1,FALSE)*VLOOKUP($A119,Usinas!$C:$D,2,FALSE)</f>
        <v>116.11360000000001</v>
      </c>
      <c r="F119" s="63">
        <f ca="1">VLOOKUP($A119,INDIRECT($P$2),COLUMN()-1,FALSE)*VLOOKUP($A119,Usinas!$C:$D,2,FALSE)</f>
        <v>103.9404</v>
      </c>
      <c r="G119" s="63">
        <f ca="1">VLOOKUP($A119,INDIRECT($P$2),COLUMN()-1,FALSE)*VLOOKUP($A119,Usinas!$C:$D,2,FALSE)</f>
        <v>74.912000000000006</v>
      </c>
      <c r="H119" s="63">
        <f ca="1">VLOOKUP($A119,INDIRECT($P$2),COLUMN()-1,FALSE)*VLOOKUP($A119,Usinas!$C:$D,2,FALSE)</f>
        <v>56.183999999999997</v>
      </c>
      <c r="I119" s="63">
        <f ca="1">VLOOKUP($A119,INDIRECT($P$2),COLUMN()-1,FALSE)*VLOOKUP($A119,Usinas!$C:$D,2,FALSE)</f>
        <v>47.756399999999999</v>
      </c>
      <c r="J119" s="63">
        <f ca="1">VLOOKUP($A119,INDIRECT($P$2),COLUMN()-1,FALSE)*VLOOKUP($A119,Usinas!$C:$D,2,FALSE)</f>
        <v>42.137999999999998</v>
      </c>
      <c r="K119" s="63">
        <f ca="1">VLOOKUP($A119,INDIRECT($P$2),COLUMN()-1,FALSE)*VLOOKUP($A119,Usinas!$C:$D,2,FALSE)</f>
        <v>37.456000000000003</v>
      </c>
      <c r="L119" s="63">
        <f ca="1">VLOOKUP($A119,INDIRECT($P$2),COLUMN()-1,FALSE)*VLOOKUP($A119,Usinas!$C:$D,2,FALSE)</f>
        <v>37.456000000000003</v>
      </c>
      <c r="M119" s="63">
        <f ca="1">VLOOKUP($A119,INDIRECT($P$2),COLUMN()-1,FALSE)*VLOOKUP($A119,Usinas!$C:$D,2,FALSE)</f>
        <v>46.82</v>
      </c>
      <c r="N119" s="63">
        <f ca="1">VLOOKUP($A119,INDIRECT($P$2),COLUMN()-1,FALSE)*VLOOKUP($A119,Usinas!$C:$D,2,FALSE)</f>
        <v>78.657600000000002</v>
      </c>
      <c r="O119" s="63">
        <f ca="1">VLOOKUP($A119,INDIRECT($P$2),COLUMN()-1,FALSE)*VLOOKUP($A119,Usinas!$C:$D,2,FALSE)</f>
        <v>130.15960000000001</v>
      </c>
      <c r="P119" s="63">
        <f ca="1">VLOOKUP($A119,INDIRECT($P$2),COLUMN()-1,FALSE)*VLOOKUP($A119,Usinas!$C:$D,2,FALSE)</f>
        <v>0</v>
      </c>
      <c r="Q119" s="63">
        <f ca="1">VLOOKUP($A119,INDIRECT($P$2),COLUMN()-1,FALSE)*VLOOKUP($A119,Usinas!$C:$D,2,FALSE)</f>
        <v>0</v>
      </c>
      <c r="R119" s="63">
        <f ca="1">VLOOKUP($A119,INDIRECT($P$2),COLUMN()-1,FALSE)*VLOOKUP($A119,Usinas!$C:$D,2,FALSE)</f>
        <v>0</v>
      </c>
      <c r="S119" s="63">
        <f ca="1">VLOOKUP($A119,INDIRECT($P$2),COLUMN()-1,FALSE)*VLOOKUP($A119,Usinas!$C:$D,2,FALSE)</f>
        <v>0</v>
      </c>
      <c r="T119" s="63">
        <f ca="1">VLOOKUP($A119,INDIRECT($P$2),COLUMN()-1,FALSE)*VLOOKUP($A119,Usinas!$C:$D,2,FALSE)</f>
        <v>0</v>
      </c>
      <c r="U119" s="63">
        <f ca="1">VLOOKUP($A119,INDIRECT($P$2),COLUMN()-1,FALSE)*VLOOKUP($A119,Usinas!$C:$D,2,FALSE)</f>
        <v>0</v>
      </c>
      <c r="V119" s="63">
        <f ca="1">VLOOKUP($A119,INDIRECT($P$2),COLUMN()-1,FALSE)*VLOOKUP($A119,Usinas!$C:$D,2,FALSE)</f>
        <v>0</v>
      </c>
      <c r="W119" s="63">
        <f ca="1">VLOOKUP($A119,INDIRECT($P$2),COLUMN()-1,FALSE)*VLOOKUP($A119,Usinas!$C:$D,2,FALSE)</f>
        <v>0</v>
      </c>
      <c r="X119" s="63">
        <f ca="1">VLOOKUP($A119,INDIRECT($P$2),COLUMN()-1,FALSE)*VLOOKUP($A119,Usinas!$C:$D,2,FALSE)</f>
        <v>0</v>
      </c>
      <c r="Y119" s="63">
        <f ca="1">VLOOKUP($A119,INDIRECT($P$2),COLUMN()-1,FALSE)*VLOOKUP($A119,Usinas!$C:$D,2,FALSE)</f>
        <v>0</v>
      </c>
      <c r="Z119" s="63">
        <f ca="1">VLOOKUP($A119,INDIRECT($P$2),COLUMN()-1,FALSE)*VLOOKUP($A119,Usinas!$C:$D,2,FALSE)</f>
        <v>0</v>
      </c>
      <c r="AA119" s="63">
        <f ca="1">VLOOKUP($A119,INDIRECT($P$2),COLUMN()-1,FALSE)*VLOOKUP($A119,Usinas!$C:$D,2,FALSE)</f>
        <v>0</v>
      </c>
      <c r="AB119" s="63">
        <f ca="1">VLOOKUP($A119,INDIRECT($P$2),COLUMN()-1,FALSE)*VLOOKUP($A119,Usinas!$C:$D,2,FALSE)</f>
        <v>0</v>
      </c>
      <c r="AC119" s="63">
        <f ca="1">VLOOKUP($A119,INDIRECT($P$2),COLUMN()-1,FALSE)*VLOOKUP($A119,Usinas!$C:$D,2,FALSE)</f>
        <v>0</v>
      </c>
    </row>
    <row r="120" spans="1:29" hidden="1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229.37200000000001</v>
      </c>
      <c r="E120" s="63">
        <f ca="1">VLOOKUP($A120,INDIRECT($P$2),COLUMN()-1,FALSE)*VLOOKUP($A120,Usinas!$C:$D,2,FALSE)</f>
        <v>188.47</v>
      </c>
      <c r="F120" s="63">
        <f ca="1">VLOOKUP($A120,INDIRECT($P$2),COLUMN()-1,FALSE)*VLOOKUP($A120,Usinas!$C:$D,2,FALSE)</f>
        <v>169.22200000000001</v>
      </c>
      <c r="G120" s="63">
        <f ca="1">VLOOKUP($A120,INDIRECT($P$2),COLUMN()-1,FALSE)*VLOOKUP($A120,Usinas!$C:$D,2,FALSE)</f>
        <v>124.31</v>
      </c>
      <c r="H120" s="63">
        <f ca="1">VLOOKUP($A120,INDIRECT($P$2),COLUMN()-1,FALSE)*VLOOKUP($A120,Usinas!$C:$D,2,FALSE)</f>
        <v>89.022000000000006</v>
      </c>
      <c r="I120" s="63">
        <f ca="1">VLOOKUP($A120,INDIRECT($P$2),COLUMN()-1,FALSE)*VLOOKUP($A120,Usinas!$C:$D,2,FALSE)</f>
        <v>72.981999999999999</v>
      </c>
      <c r="J120" s="63">
        <f ca="1">VLOOKUP($A120,INDIRECT($P$2),COLUMN()-1,FALSE)*VLOOKUP($A120,Usinas!$C:$D,2,FALSE)</f>
        <v>61.754000000000005</v>
      </c>
      <c r="K120" s="63">
        <f ca="1">VLOOKUP($A120,INDIRECT($P$2),COLUMN()-1,FALSE)*VLOOKUP($A120,Usinas!$C:$D,2,FALSE)</f>
        <v>53.734000000000002</v>
      </c>
      <c r="L120" s="63">
        <f ca="1">VLOOKUP($A120,INDIRECT($P$2),COLUMN()-1,FALSE)*VLOOKUP($A120,Usinas!$C:$D,2,FALSE)</f>
        <v>51.328000000000003</v>
      </c>
      <c r="M120" s="63">
        <f ca="1">VLOOKUP($A120,INDIRECT($P$2),COLUMN()-1,FALSE)*VLOOKUP($A120,Usinas!$C:$D,2,FALSE)</f>
        <v>66.566000000000003</v>
      </c>
      <c r="N120" s="63">
        <f ca="1">VLOOKUP($A120,INDIRECT($P$2),COLUMN()-1,FALSE)*VLOOKUP($A120,Usinas!$C:$D,2,FALSE)</f>
        <v>126.71600000000001</v>
      </c>
      <c r="O120" s="63">
        <f ca="1">VLOOKUP($A120,INDIRECT($P$2),COLUMN()-1,FALSE)*VLOOKUP($A120,Usinas!$C:$D,2,FALSE)</f>
        <v>202.90600000000001</v>
      </c>
      <c r="P120" s="63">
        <f ca="1">VLOOKUP($A120,INDIRECT($P$2),COLUMN()-1,FALSE)*VLOOKUP($A120,Usinas!$C:$D,2,FALSE)</f>
        <v>0</v>
      </c>
      <c r="Q120" s="63">
        <f ca="1">VLOOKUP($A120,INDIRECT($P$2),COLUMN()-1,FALSE)*VLOOKUP($A120,Usinas!$C:$D,2,FALSE)</f>
        <v>0</v>
      </c>
      <c r="R120" s="63">
        <f ca="1">VLOOKUP($A120,INDIRECT($P$2),COLUMN()-1,FALSE)*VLOOKUP($A120,Usinas!$C:$D,2,FALSE)</f>
        <v>0</v>
      </c>
      <c r="S120" s="63">
        <f ca="1">VLOOKUP($A120,INDIRECT($P$2),COLUMN()-1,FALSE)*VLOOKUP($A120,Usinas!$C:$D,2,FALSE)</f>
        <v>0</v>
      </c>
      <c r="T120" s="63">
        <f ca="1">VLOOKUP($A120,INDIRECT($P$2),COLUMN()-1,FALSE)*VLOOKUP($A120,Usinas!$C:$D,2,FALSE)</f>
        <v>0</v>
      </c>
      <c r="U120" s="63">
        <f ca="1">VLOOKUP($A120,INDIRECT($P$2),COLUMN()-1,FALSE)*VLOOKUP($A120,Usinas!$C:$D,2,FALSE)</f>
        <v>0</v>
      </c>
      <c r="V120" s="63">
        <f ca="1">VLOOKUP($A120,INDIRECT($P$2),COLUMN()-1,FALSE)*VLOOKUP($A120,Usinas!$C:$D,2,FALSE)</f>
        <v>0</v>
      </c>
      <c r="W120" s="63">
        <f ca="1">VLOOKUP($A120,INDIRECT($P$2),COLUMN()-1,FALSE)*VLOOKUP($A120,Usinas!$C:$D,2,FALSE)</f>
        <v>0</v>
      </c>
      <c r="X120" s="63">
        <f ca="1">VLOOKUP($A120,INDIRECT($P$2),COLUMN()-1,FALSE)*VLOOKUP($A120,Usinas!$C:$D,2,FALSE)</f>
        <v>0</v>
      </c>
      <c r="Y120" s="63">
        <f ca="1">VLOOKUP($A120,INDIRECT($P$2),COLUMN()-1,FALSE)*VLOOKUP($A120,Usinas!$C:$D,2,FALSE)</f>
        <v>0</v>
      </c>
      <c r="Z120" s="63">
        <f ca="1">VLOOKUP($A120,INDIRECT($P$2),COLUMN()-1,FALSE)*VLOOKUP($A120,Usinas!$C:$D,2,FALSE)</f>
        <v>0</v>
      </c>
      <c r="AA120" s="63">
        <f ca="1">VLOOKUP($A120,INDIRECT($P$2),COLUMN()-1,FALSE)*VLOOKUP($A120,Usinas!$C:$D,2,FALSE)</f>
        <v>0</v>
      </c>
      <c r="AB120" s="63">
        <f ca="1">VLOOKUP($A120,INDIRECT($P$2),COLUMN()-1,FALSE)*VLOOKUP($A120,Usinas!$C:$D,2,FALSE)</f>
        <v>0</v>
      </c>
      <c r="AC120" s="63">
        <f ca="1">VLOOKUP($A120,INDIRECT($P$2),COLUMN()-1,FALSE)*VLOOKUP($A120,Usinas!$C:$D,2,FALSE)</f>
        <v>0</v>
      </c>
    </row>
    <row r="121" spans="1:29" hidden="1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123.40349999999999</v>
      </c>
      <c r="E121" s="63">
        <f ca="1">VLOOKUP($A121,INDIRECT($P$2),COLUMN()-1,FALSE)*VLOOKUP($A121,Usinas!$C:$D,2,FALSE)</f>
        <v>101.7975</v>
      </c>
      <c r="F121" s="63">
        <f ca="1">VLOOKUP($A121,INDIRECT($P$2),COLUMN()-1,FALSE)*VLOOKUP($A121,Usinas!$C:$D,2,FALSE)</f>
        <v>90.994500000000002</v>
      </c>
      <c r="G121" s="63">
        <f ca="1">VLOOKUP($A121,INDIRECT($P$2),COLUMN()-1,FALSE)*VLOOKUP($A121,Usinas!$C:$D,2,FALSE)</f>
        <v>67.310999999999993</v>
      </c>
      <c r="H121" s="63">
        <f ca="1">VLOOKUP($A121,INDIRECT($P$2),COLUMN()-1,FALSE)*VLOOKUP($A121,Usinas!$C:$D,2,FALSE)</f>
        <v>48.198</v>
      </c>
      <c r="I121" s="63">
        <f ca="1">VLOOKUP($A121,INDIRECT($P$2),COLUMN()-1,FALSE)*VLOOKUP($A121,Usinas!$C:$D,2,FALSE)</f>
        <v>39.472499999999997</v>
      </c>
      <c r="J121" s="63">
        <f ca="1">VLOOKUP($A121,INDIRECT($P$2),COLUMN()-1,FALSE)*VLOOKUP($A121,Usinas!$C:$D,2,FALSE)</f>
        <v>33.655499999999996</v>
      </c>
      <c r="K121" s="63">
        <f ca="1">VLOOKUP($A121,INDIRECT($P$2),COLUMN()-1,FALSE)*VLOOKUP($A121,Usinas!$C:$D,2,FALSE)</f>
        <v>29.084999999999997</v>
      </c>
      <c r="L121" s="63">
        <f ca="1">VLOOKUP($A121,INDIRECT($P$2),COLUMN()-1,FALSE)*VLOOKUP($A121,Usinas!$C:$D,2,FALSE)</f>
        <v>27.8385</v>
      </c>
      <c r="M121" s="63">
        <f ca="1">VLOOKUP($A121,INDIRECT($P$2),COLUMN()-1,FALSE)*VLOOKUP($A121,Usinas!$C:$D,2,FALSE)</f>
        <v>35.732999999999997</v>
      </c>
      <c r="N121" s="63">
        <f ca="1">VLOOKUP($A121,INDIRECT($P$2),COLUMN()-1,FALSE)*VLOOKUP($A121,Usinas!$C:$D,2,FALSE)</f>
        <v>68.141999999999996</v>
      </c>
      <c r="O121" s="63">
        <f ca="1">VLOOKUP($A121,INDIRECT($P$2),COLUMN()-1,FALSE)*VLOOKUP($A121,Usinas!$C:$D,2,FALSE)</f>
        <v>109.2765</v>
      </c>
      <c r="P121" s="63">
        <f ca="1">VLOOKUP($A121,INDIRECT($P$2),COLUMN()-1,FALSE)*VLOOKUP($A121,Usinas!$C:$D,2,FALSE)</f>
        <v>0</v>
      </c>
      <c r="Q121" s="63">
        <f ca="1">VLOOKUP($A121,INDIRECT($P$2),COLUMN()-1,FALSE)*VLOOKUP($A121,Usinas!$C:$D,2,FALSE)</f>
        <v>0</v>
      </c>
      <c r="R121" s="63">
        <f ca="1">VLOOKUP($A121,INDIRECT($P$2),COLUMN()-1,FALSE)*VLOOKUP($A121,Usinas!$C:$D,2,FALSE)</f>
        <v>0</v>
      </c>
      <c r="S121" s="63">
        <f ca="1">VLOOKUP($A121,INDIRECT($P$2),COLUMN()-1,FALSE)*VLOOKUP($A121,Usinas!$C:$D,2,FALSE)</f>
        <v>0</v>
      </c>
      <c r="T121" s="63">
        <f ca="1">VLOOKUP($A121,INDIRECT($P$2),COLUMN()-1,FALSE)*VLOOKUP($A121,Usinas!$C:$D,2,FALSE)</f>
        <v>0</v>
      </c>
      <c r="U121" s="63">
        <f ca="1">VLOOKUP($A121,INDIRECT($P$2),COLUMN()-1,FALSE)*VLOOKUP($A121,Usinas!$C:$D,2,FALSE)</f>
        <v>0</v>
      </c>
      <c r="V121" s="63">
        <f ca="1">VLOOKUP($A121,INDIRECT($P$2),COLUMN()-1,FALSE)*VLOOKUP($A121,Usinas!$C:$D,2,FALSE)</f>
        <v>0</v>
      </c>
      <c r="W121" s="63">
        <f ca="1">VLOOKUP($A121,INDIRECT($P$2),COLUMN()-1,FALSE)*VLOOKUP($A121,Usinas!$C:$D,2,FALSE)</f>
        <v>0</v>
      </c>
      <c r="X121" s="63">
        <f ca="1">VLOOKUP($A121,INDIRECT($P$2),COLUMN()-1,FALSE)*VLOOKUP($A121,Usinas!$C:$D,2,FALSE)</f>
        <v>0</v>
      </c>
      <c r="Y121" s="63">
        <f ca="1">VLOOKUP($A121,INDIRECT($P$2),COLUMN()-1,FALSE)*VLOOKUP($A121,Usinas!$C:$D,2,FALSE)</f>
        <v>0</v>
      </c>
      <c r="Z121" s="63">
        <f ca="1">VLOOKUP($A121,INDIRECT($P$2),COLUMN()-1,FALSE)*VLOOKUP($A121,Usinas!$C:$D,2,FALSE)</f>
        <v>0</v>
      </c>
      <c r="AA121" s="63">
        <f ca="1">VLOOKUP($A121,INDIRECT($P$2),COLUMN()-1,FALSE)*VLOOKUP($A121,Usinas!$C:$D,2,FALSE)</f>
        <v>0</v>
      </c>
      <c r="AB121" s="63">
        <f ca="1">VLOOKUP($A121,INDIRECT($P$2),COLUMN()-1,FALSE)*VLOOKUP($A121,Usinas!$C:$D,2,FALSE)</f>
        <v>0</v>
      </c>
      <c r="AC121" s="63">
        <f ca="1">VLOOKUP($A121,INDIRECT($P$2),COLUMN()-1,FALSE)*VLOOKUP($A121,Usinas!$C:$D,2,FALSE)</f>
        <v>0</v>
      </c>
    </row>
    <row r="122" spans="1:29" hidden="1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119.3295</v>
      </c>
      <c r="E122" s="63">
        <f ca="1">VLOOKUP($A122,INDIRECT($P$2),COLUMN()-1,FALSE)*VLOOKUP($A122,Usinas!$C:$D,2,FALSE)</f>
        <v>101.3175</v>
      </c>
      <c r="F122" s="63">
        <f ca="1">VLOOKUP($A122,INDIRECT($P$2),COLUMN()-1,FALSE)*VLOOKUP($A122,Usinas!$C:$D,2,FALSE)</f>
        <v>90.510300000000001</v>
      </c>
      <c r="G122" s="63">
        <f ca="1">VLOOKUP($A122,INDIRECT($P$2),COLUMN()-1,FALSE)*VLOOKUP($A122,Usinas!$C:$D,2,FALSE)</f>
        <v>69.346199999999996</v>
      </c>
      <c r="H122" s="63">
        <f ca="1">VLOOKUP($A122,INDIRECT($P$2),COLUMN()-1,FALSE)*VLOOKUP($A122,Usinas!$C:$D,2,FALSE)</f>
        <v>53.585699999999996</v>
      </c>
      <c r="I122" s="63">
        <f ca="1">VLOOKUP($A122,INDIRECT($P$2),COLUMN()-1,FALSE)*VLOOKUP($A122,Usinas!$C:$D,2,FALSE)</f>
        <v>46.380899999999997</v>
      </c>
      <c r="J122" s="63">
        <f ca="1">VLOOKUP($A122,INDIRECT($P$2),COLUMN()-1,FALSE)*VLOOKUP($A122,Usinas!$C:$D,2,FALSE)</f>
        <v>41.427599999999998</v>
      </c>
      <c r="K122" s="63">
        <f ca="1">VLOOKUP($A122,INDIRECT($P$2),COLUMN()-1,FALSE)*VLOOKUP($A122,Usinas!$C:$D,2,FALSE)</f>
        <v>37.374899999999997</v>
      </c>
      <c r="L122" s="63">
        <f ca="1">VLOOKUP($A122,INDIRECT($P$2),COLUMN()-1,FALSE)*VLOOKUP($A122,Usinas!$C:$D,2,FALSE)</f>
        <v>36.924599999999998</v>
      </c>
      <c r="M122" s="63">
        <f ca="1">VLOOKUP($A122,INDIRECT($P$2),COLUMN()-1,FALSE)*VLOOKUP($A122,Usinas!$C:$D,2,FALSE)</f>
        <v>43.679099999999998</v>
      </c>
      <c r="N122" s="63">
        <f ca="1">VLOOKUP($A122,INDIRECT($P$2),COLUMN()-1,FALSE)*VLOOKUP($A122,Usinas!$C:$D,2,FALSE)</f>
        <v>63.942599999999999</v>
      </c>
      <c r="O122" s="63">
        <f ca="1">VLOOKUP($A122,INDIRECT($P$2),COLUMN()-1,FALSE)*VLOOKUP($A122,Usinas!$C:$D,2,FALSE)</f>
        <v>100.8672</v>
      </c>
      <c r="P122" s="63">
        <f ca="1">VLOOKUP($A122,INDIRECT($P$2),COLUMN()-1,FALSE)*VLOOKUP($A122,Usinas!$C:$D,2,FALSE)</f>
        <v>0</v>
      </c>
      <c r="Q122" s="63">
        <f ca="1">VLOOKUP($A122,INDIRECT($P$2),COLUMN()-1,FALSE)*VLOOKUP($A122,Usinas!$C:$D,2,FALSE)</f>
        <v>0</v>
      </c>
      <c r="R122" s="63">
        <f ca="1">VLOOKUP($A122,INDIRECT($P$2),COLUMN()-1,FALSE)*VLOOKUP($A122,Usinas!$C:$D,2,FALSE)</f>
        <v>0</v>
      </c>
      <c r="S122" s="63">
        <f ca="1">VLOOKUP($A122,INDIRECT($P$2),COLUMN()-1,FALSE)*VLOOKUP($A122,Usinas!$C:$D,2,FALSE)</f>
        <v>0</v>
      </c>
      <c r="T122" s="63">
        <f ca="1">VLOOKUP($A122,INDIRECT($P$2),COLUMN()-1,FALSE)*VLOOKUP($A122,Usinas!$C:$D,2,FALSE)</f>
        <v>0</v>
      </c>
      <c r="U122" s="63">
        <f ca="1">VLOOKUP($A122,INDIRECT($P$2),COLUMN()-1,FALSE)*VLOOKUP($A122,Usinas!$C:$D,2,FALSE)</f>
        <v>0</v>
      </c>
      <c r="V122" s="63">
        <f ca="1">VLOOKUP($A122,INDIRECT($P$2),COLUMN()-1,FALSE)*VLOOKUP($A122,Usinas!$C:$D,2,FALSE)</f>
        <v>0</v>
      </c>
      <c r="W122" s="63">
        <f ca="1">VLOOKUP($A122,INDIRECT($P$2),COLUMN()-1,FALSE)*VLOOKUP($A122,Usinas!$C:$D,2,FALSE)</f>
        <v>0</v>
      </c>
      <c r="X122" s="63">
        <f ca="1">VLOOKUP($A122,INDIRECT($P$2),COLUMN()-1,FALSE)*VLOOKUP($A122,Usinas!$C:$D,2,FALSE)</f>
        <v>0</v>
      </c>
      <c r="Y122" s="63">
        <f ca="1">VLOOKUP($A122,INDIRECT($P$2),COLUMN()-1,FALSE)*VLOOKUP($A122,Usinas!$C:$D,2,FALSE)</f>
        <v>0</v>
      </c>
      <c r="Z122" s="63">
        <f ca="1">VLOOKUP($A122,INDIRECT($P$2),COLUMN()-1,FALSE)*VLOOKUP($A122,Usinas!$C:$D,2,FALSE)</f>
        <v>0</v>
      </c>
      <c r="AA122" s="63">
        <f ca="1">VLOOKUP($A122,INDIRECT($P$2),COLUMN()-1,FALSE)*VLOOKUP($A122,Usinas!$C:$D,2,FALSE)</f>
        <v>0</v>
      </c>
      <c r="AB122" s="63">
        <f ca="1">VLOOKUP($A122,INDIRECT($P$2),COLUMN()-1,FALSE)*VLOOKUP($A122,Usinas!$C:$D,2,FALSE)</f>
        <v>0</v>
      </c>
      <c r="AC122" s="63">
        <f ca="1">VLOOKUP($A122,INDIRECT($P$2),COLUMN()-1,FALSE)*VLOOKUP($A122,Usinas!$C:$D,2,FALSE)</f>
        <v>0</v>
      </c>
    </row>
    <row r="123" spans="1:29" hidden="1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171.49800000000002</v>
      </c>
      <c r="E123" s="63">
        <f ca="1">VLOOKUP($A123,INDIRECT($P$2),COLUMN()-1,FALSE)*VLOOKUP($A123,Usinas!$C:$D,2,FALSE)</f>
        <v>141.61320000000001</v>
      </c>
      <c r="F123" s="63">
        <f ca="1">VLOOKUP($A123,INDIRECT($P$2),COLUMN()-1,FALSE)*VLOOKUP($A123,Usinas!$C:$D,2,FALSE)</f>
        <v>124.80300000000001</v>
      </c>
      <c r="G123" s="63">
        <f ca="1">VLOOKUP($A123,INDIRECT($P$2),COLUMN()-1,FALSE)*VLOOKUP($A123,Usinas!$C:$D,2,FALSE)</f>
        <v>96.446399999999997</v>
      </c>
      <c r="H123" s="63">
        <f ca="1">VLOOKUP($A123,INDIRECT($P$2),COLUMN()-1,FALSE)*VLOOKUP($A123,Usinas!$C:$D,2,FALSE)</f>
        <v>72.165000000000006</v>
      </c>
      <c r="I123" s="63">
        <f ca="1">VLOOKUP($A123,INDIRECT($P$2),COLUMN()-1,FALSE)*VLOOKUP($A123,Usinas!$C:$D,2,FALSE)</f>
        <v>61.297800000000002</v>
      </c>
      <c r="J123" s="63">
        <f ca="1">VLOOKUP($A123,INDIRECT($P$2),COLUMN()-1,FALSE)*VLOOKUP($A123,Usinas!$C:$D,2,FALSE)</f>
        <v>54.166200000000003</v>
      </c>
      <c r="K123" s="63">
        <f ca="1">VLOOKUP($A123,INDIRECT($P$2),COLUMN()-1,FALSE)*VLOOKUP($A123,Usinas!$C:$D,2,FALSE)</f>
        <v>48.393000000000001</v>
      </c>
      <c r="L123" s="63">
        <f ca="1">VLOOKUP($A123,INDIRECT($P$2),COLUMN()-1,FALSE)*VLOOKUP($A123,Usinas!$C:$D,2,FALSE)</f>
        <v>46.864800000000002</v>
      </c>
      <c r="M123" s="63">
        <f ca="1">VLOOKUP($A123,INDIRECT($P$2),COLUMN()-1,FALSE)*VLOOKUP($A123,Usinas!$C:$D,2,FALSE)</f>
        <v>56.883000000000003</v>
      </c>
      <c r="N123" s="63">
        <f ca="1">VLOOKUP($A123,INDIRECT($P$2),COLUMN()-1,FALSE)*VLOOKUP($A123,Usinas!$C:$D,2,FALSE)</f>
        <v>92.710800000000006</v>
      </c>
      <c r="O123" s="63">
        <f ca="1">VLOOKUP($A123,INDIRECT($P$2),COLUMN()-1,FALSE)*VLOOKUP($A123,Usinas!$C:$D,2,FALSE)</f>
        <v>150.273</v>
      </c>
      <c r="P123" s="63">
        <f ca="1">VLOOKUP($A123,INDIRECT($P$2),COLUMN()-1,FALSE)*VLOOKUP($A123,Usinas!$C:$D,2,FALSE)</f>
        <v>0</v>
      </c>
      <c r="Q123" s="63">
        <f ca="1">VLOOKUP($A123,INDIRECT($P$2),COLUMN()-1,FALSE)*VLOOKUP($A123,Usinas!$C:$D,2,FALSE)</f>
        <v>0</v>
      </c>
      <c r="R123" s="63">
        <f ca="1">VLOOKUP($A123,INDIRECT($P$2),COLUMN()-1,FALSE)*VLOOKUP($A123,Usinas!$C:$D,2,FALSE)</f>
        <v>0</v>
      </c>
      <c r="S123" s="63">
        <f ca="1">VLOOKUP($A123,INDIRECT($P$2),COLUMN()-1,FALSE)*VLOOKUP($A123,Usinas!$C:$D,2,FALSE)</f>
        <v>0</v>
      </c>
      <c r="T123" s="63">
        <f ca="1">VLOOKUP($A123,INDIRECT($P$2),COLUMN()-1,FALSE)*VLOOKUP($A123,Usinas!$C:$D,2,FALSE)</f>
        <v>0</v>
      </c>
      <c r="U123" s="63">
        <f ca="1">VLOOKUP($A123,INDIRECT($P$2),COLUMN()-1,FALSE)*VLOOKUP($A123,Usinas!$C:$D,2,FALSE)</f>
        <v>0</v>
      </c>
      <c r="V123" s="63">
        <f ca="1">VLOOKUP($A123,INDIRECT($P$2),COLUMN()-1,FALSE)*VLOOKUP($A123,Usinas!$C:$D,2,FALSE)</f>
        <v>0</v>
      </c>
      <c r="W123" s="63">
        <f ca="1">VLOOKUP($A123,INDIRECT($P$2),COLUMN()-1,FALSE)*VLOOKUP($A123,Usinas!$C:$D,2,FALSE)</f>
        <v>0</v>
      </c>
      <c r="X123" s="63">
        <f ca="1">VLOOKUP($A123,INDIRECT($P$2),COLUMN()-1,FALSE)*VLOOKUP($A123,Usinas!$C:$D,2,FALSE)</f>
        <v>0</v>
      </c>
      <c r="Y123" s="63">
        <f ca="1">VLOOKUP($A123,INDIRECT($P$2),COLUMN()-1,FALSE)*VLOOKUP($A123,Usinas!$C:$D,2,FALSE)</f>
        <v>0</v>
      </c>
      <c r="Z123" s="63">
        <f ca="1">VLOOKUP($A123,INDIRECT($P$2),COLUMN()-1,FALSE)*VLOOKUP($A123,Usinas!$C:$D,2,FALSE)</f>
        <v>0</v>
      </c>
      <c r="AA123" s="63">
        <f ca="1">VLOOKUP($A123,INDIRECT($P$2),COLUMN()-1,FALSE)*VLOOKUP($A123,Usinas!$C:$D,2,FALSE)</f>
        <v>0</v>
      </c>
      <c r="AB123" s="63">
        <f ca="1">VLOOKUP($A123,INDIRECT($P$2),COLUMN()-1,FALSE)*VLOOKUP($A123,Usinas!$C:$D,2,FALSE)</f>
        <v>0</v>
      </c>
      <c r="AC123" s="63">
        <f ca="1">VLOOKUP($A123,INDIRECT($P$2),COLUMN()-1,FALSE)*VLOOKUP($A123,Usinas!$C:$D,2,FALSE)</f>
        <v>0</v>
      </c>
    </row>
    <row r="124" spans="1:29" hidden="1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392.65300000000002</v>
      </c>
      <c r="E124" s="63">
        <f ca="1">VLOOKUP($A124,INDIRECT($P$2),COLUMN()-1,FALSE)*VLOOKUP($A124,Usinas!$C:$D,2,FALSE)</f>
        <v>310.28540000000004</v>
      </c>
      <c r="F124" s="63">
        <f ca="1">VLOOKUP($A124,INDIRECT($P$2),COLUMN()-1,FALSE)*VLOOKUP($A124,Usinas!$C:$D,2,FALSE)</f>
        <v>271.91540000000003</v>
      </c>
      <c r="G124" s="63">
        <f ca="1">VLOOKUP($A124,INDIRECT($P$2),COLUMN()-1,FALSE)*VLOOKUP($A124,Usinas!$C:$D,2,FALSE)</f>
        <v>208.22120000000001</v>
      </c>
      <c r="H124" s="63">
        <f ca="1">VLOOKUP($A124,INDIRECT($P$2),COLUMN()-1,FALSE)*VLOOKUP($A124,Usinas!$C:$D,2,FALSE)</f>
        <v>151.43360000000001</v>
      </c>
      <c r="I124" s="63">
        <f ca="1">VLOOKUP($A124,INDIRECT($P$2),COLUMN()-1,FALSE)*VLOOKUP($A124,Usinas!$C:$D,2,FALSE)</f>
        <v>126.87680000000002</v>
      </c>
      <c r="J124" s="63">
        <f ca="1">VLOOKUP($A124,INDIRECT($P$2),COLUMN()-1,FALSE)*VLOOKUP($A124,Usinas!$C:$D,2,FALSE)</f>
        <v>111.78460000000001</v>
      </c>
      <c r="K124" s="63">
        <f ca="1">VLOOKUP($A124,INDIRECT($P$2),COLUMN()-1,FALSE)*VLOOKUP($A124,Usinas!$C:$D,2,FALSE)</f>
        <v>99.506200000000007</v>
      </c>
      <c r="L124" s="63">
        <f ca="1">VLOOKUP($A124,INDIRECT($P$2),COLUMN()-1,FALSE)*VLOOKUP($A124,Usinas!$C:$D,2,FALSE)</f>
        <v>95.41340000000001</v>
      </c>
      <c r="M124" s="63">
        <f ca="1">VLOOKUP($A124,INDIRECT($P$2),COLUMN()-1,FALSE)*VLOOKUP($A124,Usinas!$C:$D,2,FALSE)</f>
        <v>119.71440000000001</v>
      </c>
      <c r="N124" s="63">
        <f ca="1">VLOOKUP($A124,INDIRECT($P$2),COLUMN()-1,FALSE)*VLOOKUP($A124,Usinas!$C:$D,2,FALSE)</f>
        <v>205.15160000000003</v>
      </c>
      <c r="O124" s="63">
        <f ca="1">VLOOKUP($A124,INDIRECT($P$2),COLUMN()-1,FALSE)*VLOOKUP($A124,Usinas!$C:$D,2,FALSE)</f>
        <v>346.86480000000006</v>
      </c>
      <c r="P124" s="63">
        <f ca="1">VLOOKUP($A124,INDIRECT($P$2),COLUMN()-1,FALSE)*VLOOKUP($A124,Usinas!$C:$D,2,FALSE)</f>
        <v>0</v>
      </c>
      <c r="Q124" s="63">
        <f ca="1">VLOOKUP($A124,INDIRECT($P$2),COLUMN()-1,FALSE)*VLOOKUP($A124,Usinas!$C:$D,2,FALSE)</f>
        <v>0</v>
      </c>
      <c r="R124" s="63">
        <f ca="1">VLOOKUP($A124,INDIRECT($P$2),COLUMN()-1,FALSE)*VLOOKUP($A124,Usinas!$C:$D,2,FALSE)</f>
        <v>0</v>
      </c>
      <c r="S124" s="63">
        <f ca="1">VLOOKUP($A124,INDIRECT($P$2),COLUMN()-1,FALSE)*VLOOKUP($A124,Usinas!$C:$D,2,FALSE)</f>
        <v>0</v>
      </c>
      <c r="T124" s="63">
        <f ca="1">VLOOKUP($A124,INDIRECT($P$2),COLUMN()-1,FALSE)*VLOOKUP($A124,Usinas!$C:$D,2,FALSE)</f>
        <v>0</v>
      </c>
      <c r="U124" s="63">
        <f ca="1">VLOOKUP($A124,INDIRECT($P$2),COLUMN()-1,FALSE)*VLOOKUP($A124,Usinas!$C:$D,2,FALSE)</f>
        <v>0</v>
      </c>
      <c r="V124" s="63">
        <f ca="1">VLOOKUP($A124,INDIRECT($P$2),COLUMN()-1,FALSE)*VLOOKUP($A124,Usinas!$C:$D,2,FALSE)</f>
        <v>0</v>
      </c>
      <c r="W124" s="63">
        <f ca="1">VLOOKUP($A124,INDIRECT($P$2),COLUMN()-1,FALSE)*VLOOKUP($A124,Usinas!$C:$D,2,FALSE)</f>
        <v>0</v>
      </c>
      <c r="X124" s="63">
        <f ca="1">VLOOKUP($A124,INDIRECT($P$2),COLUMN()-1,FALSE)*VLOOKUP($A124,Usinas!$C:$D,2,FALSE)</f>
        <v>0</v>
      </c>
      <c r="Y124" s="63">
        <f ca="1">VLOOKUP($A124,INDIRECT($P$2),COLUMN()-1,FALSE)*VLOOKUP($A124,Usinas!$C:$D,2,FALSE)</f>
        <v>0</v>
      </c>
      <c r="Z124" s="63">
        <f ca="1">VLOOKUP($A124,INDIRECT($P$2),COLUMN()-1,FALSE)*VLOOKUP($A124,Usinas!$C:$D,2,FALSE)</f>
        <v>0</v>
      </c>
      <c r="AA124" s="63">
        <f ca="1">VLOOKUP($A124,INDIRECT($P$2),COLUMN()-1,FALSE)*VLOOKUP($A124,Usinas!$C:$D,2,FALSE)</f>
        <v>0</v>
      </c>
      <c r="AB124" s="63">
        <f ca="1">VLOOKUP($A124,INDIRECT($P$2),COLUMN()-1,FALSE)*VLOOKUP($A124,Usinas!$C:$D,2,FALSE)</f>
        <v>0</v>
      </c>
      <c r="AC124" s="63">
        <f ca="1">VLOOKUP($A124,INDIRECT($P$2),COLUMN()-1,FALSE)*VLOOKUP($A124,Usinas!$C:$D,2,FALSE)</f>
        <v>0</v>
      </c>
    </row>
    <row r="125" spans="1:29" hidden="1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355.43430000000001</v>
      </c>
      <c r="E125" s="63">
        <f ca="1">VLOOKUP($A125,INDIRECT($P$2),COLUMN()-1,FALSE)*VLOOKUP($A125,Usinas!$C:$D,2,FALSE)</f>
        <v>280.64789999999999</v>
      </c>
      <c r="F125" s="63">
        <f ca="1">VLOOKUP($A125,INDIRECT($P$2),COLUMN()-1,FALSE)*VLOOKUP($A125,Usinas!$C:$D,2,FALSE)</f>
        <v>245.4426</v>
      </c>
      <c r="G125" s="63">
        <f ca="1">VLOOKUP($A125,INDIRECT($P$2),COLUMN()-1,FALSE)*VLOOKUP($A125,Usinas!$C:$D,2,FALSE)</f>
        <v>187.9605</v>
      </c>
      <c r="H125" s="63">
        <f ca="1">VLOOKUP($A125,INDIRECT($P$2),COLUMN()-1,FALSE)*VLOOKUP($A125,Usinas!$C:$D,2,FALSE)</f>
        <v>136.64429999999999</v>
      </c>
      <c r="I125" s="63">
        <f ca="1">VLOOKUP($A125,INDIRECT($P$2),COLUMN()-1,FALSE)*VLOOKUP($A125,Usinas!$C:$D,2,FALSE)</f>
        <v>113.9697</v>
      </c>
      <c r="J125" s="63">
        <f ca="1">VLOOKUP($A125,INDIRECT($P$2),COLUMN()-1,FALSE)*VLOOKUP($A125,Usinas!$C:$D,2,FALSE)</f>
        <v>100.44449999999999</v>
      </c>
      <c r="K125" s="63">
        <f ca="1">VLOOKUP($A125,INDIRECT($P$2),COLUMN()-1,FALSE)*VLOOKUP($A125,Usinas!$C:$D,2,FALSE)</f>
        <v>89.107199999999992</v>
      </c>
      <c r="L125" s="63">
        <f ca="1">VLOOKUP($A125,INDIRECT($P$2),COLUMN()-1,FALSE)*VLOOKUP($A125,Usinas!$C:$D,2,FALSE)</f>
        <v>85.129199999999997</v>
      </c>
      <c r="M125" s="63">
        <f ca="1">VLOOKUP($A125,INDIRECT($P$2),COLUMN()-1,FALSE)*VLOOKUP($A125,Usinas!$C:$D,2,FALSE)</f>
        <v>107.40599999999999</v>
      </c>
      <c r="N125" s="63">
        <f ca="1">VLOOKUP($A125,INDIRECT($P$2),COLUMN()-1,FALSE)*VLOOKUP($A125,Usinas!$C:$D,2,FALSE)</f>
        <v>185.5737</v>
      </c>
      <c r="O125" s="63">
        <f ca="1">VLOOKUP($A125,INDIRECT($P$2),COLUMN()-1,FALSE)*VLOOKUP($A125,Usinas!$C:$D,2,FALSE)</f>
        <v>314.46089999999998</v>
      </c>
      <c r="P125" s="63">
        <f ca="1">VLOOKUP($A125,INDIRECT($P$2),COLUMN()-1,FALSE)*VLOOKUP($A125,Usinas!$C:$D,2,FALSE)</f>
        <v>0</v>
      </c>
      <c r="Q125" s="63">
        <f ca="1">VLOOKUP($A125,INDIRECT($P$2),COLUMN()-1,FALSE)*VLOOKUP($A125,Usinas!$C:$D,2,FALSE)</f>
        <v>0</v>
      </c>
      <c r="R125" s="63">
        <f ca="1">VLOOKUP($A125,INDIRECT($P$2),COLUMN()-1,FALSE)*VLOOKUP($A125,Usinas!$C:$D,2,FALSE)</f>
        <v>0</v>
      </c>
      <c r="S125" s="63">
        <f ca="1">VLOOKUP($A125,INDIRECT($P$2),COLUMN()-1,FALSE)*VLOOKUP($A125,Usinas!$C:$D,2,FALSE)</f>
        <v>0</v>
      </c>
      <c r="T125" s="63">
        <f ca="1">VLOOKUP($A125,INDIRECT($P$2),COLUMN()-1,FALSE)*VLOOKUP($A125,Usinas!$C:$D,2,FALSE)</f>
        <v>0</v>
      </c>
      <c r="U125" s="63">
        <f ca="1">VLOOKUP($A125,INDIRECT($P$2),COLUMN()-1,FALSE)*VLOOKUP($A125,Usinas!$C:$D,2,FALSE)</f>
        <v>0</v>
      </c>
      <c r="V125" s="63">
        <f ca="1">VLOOKUP($A125,INDIRECT($P$2),COLUMN()-1,FALSE)*VLOOKUP($A125,Usinas!$C:$D,2,FALSE)</f>
        <v>0</v>
      </c>
      <c r="W125" s="63">
        <f ca="1">VLOOKUP($A125,INDIRECT($P$2),COLUMN()-1,FALSE)*VLOOKUP($A125,Usinas!$C:$D,2,FALSE)</f>
        <v>0</v>
      </c>
      <c r="X125" s="63">
        <f ca="1">VLOOKUP($A125,INDIRECT($P$2),COLUMN()-1,FALSE)*VLOOKUP($A125,Usinas!$C:$D,2,FALSE)</f>
        <v>0</v>
      </c>
      <c r="Y125" s="63">
        <f ca="1">VLOOKUP($A125,INDIRECT($P$2),COLUMN()-1,FALSE)*VLOOKUP($A125,Usinas!$C:$D,2,FALSE)</f>
        <v>0</v>
      </c>
      <c r="Z125" s="63">
        <f ca="1">VLOOKUP($A125,INDIRECT($P$2),COLUMN()-1,FALSE)*VLOOKUP($A125,Usinas!$C:$D,2,FALSE)</f>
        <v>0</v>
      </c>
      <c r="AA125" s="63">
        <f ca="1">VLOOKUP($A125,INDIRECT($P$2),COLUMN()-1,FALSE)*VLOOKUP($A125,Usinas!$C:$D,2,FALSE)</f>
        <v>0</v>
      </c>
      <c r="AB125" s="63">
        <f ca="1">VLOOKUP($A125,INDIRECT($P$2),COLUMN()-1,FALSE)*VLOOKUP($A125,Usinas!$C:$D,2,FALSE)</f>
        <v>0</v>
      </c>
      <c r="AC125" s="63">
        <f ca="1">VLOOKUP($A125,INDIRECT($P$2),COLUMN()-1,FALSE)*VLOOKUP($A125,Usinas!$C:$D,2,FALSE)</f>
        <v>0</v>
      </c>
    </row>
    <row r="126" spans="1:29" hidden="1" outlineLevel="1" collapsed="1" x14ac:dyDescent="0.25">
      <c r="A126" s="18"/>
      <c r="B126" s="19" t="s">
        <v>56</v>
      </c>
      <c r="D126" s="64">
        <f t="shared" ref="D126:I126" ca="1" si="26">SUM(D118:D125)</f>
        <v>1691.4275000000002</v>
      </c>
      <c r="E126" s="47">
        <f t="shared" ca="1" si="26"/>
        <v>1354.9974999999999</v>
      </c>
      <c r="F126" s="47">
        <f t="shared" ca="1" si="26"/>
        <v>1199.5014000000001</v>
      </c>
      <c r="G126" s="47">
        <f t="shared" ca="1" si="26"/>
        <v>901.98910000000001</v>
      </c>
      <c r="H126" s="47">
        <f t="shared" ca="1" si="26"/>
        <v>662.5956000000001</v>
      </c>
      <c r="I126" s="65">
        <f t="shared" ca="1" si="26"/>
        <v>556.04629999999997</v>
      </c>
      <c r="J126" s="64">
        <f t="shared" ref="J126:O126" ca="1" si="27">SUM(J118:J125)</f>
        <v>486.64100000000002</v>
      </c>
      <c r="K126" s="47">
        <f t="shared" ca="1" si="27"/>
        <v>430.89389999999997</v>
      </c>
      <c r="L126" s="47">
        <f t="shared" ca="1" si="27"/>
        <v>417.19209999999998</v>
      </c>
      <c r="M126" s="47">
        <f t="shared" ca="1" si="27"/>
        <v>523.10509999999999</v>
      </c>
      <c r="N126" s="47">
        <f t="shared" ca="1" si="27"/>
        <v>898.40250000000003</v>
      </c>
      <c r="O126" s="65">
        <f t="shared" ca="1" si="27"/>
        <v>1482.6462000000001</v>
      </c>
      <c r="P126" s="65">
        <f t="shared" ref="P126:AC126" ca="1" si="28">SUM(P118:P125)</f>
        <v>0</v>
      </c>
      <c r="Q126" s="65">
        <f t="shared" ca="1" si="28"/>
        <v>0</v>
      </c>
      <c r="R126" s="65">
        <f t="shared" ca="1" si="28"/>
        <v>0</v>
      </c>
      <c r="S126" s="65">
        <f t="shared" ca="1" si="28"/>
        <v>0</v>
      </c>
      <c r="T126" s="65">
        <f t="shared" ca="1" si="28"/>
        <v>0</v>
      </c>
      <c r="U126" s="65">
        <f t="shared" ca="1" si="28"/>
        <v>0</v>
      </c>
      <c r="V126" s="65">
        <f t="shared" ca="1" si="28"/>
        <v>0</v>
      </c>
      <c r="W126" s="65">
        <f t="shared" ca="1" si="28"/>
        <v>0</v>
      </c>
      <c r="X126" s="65">
        <f t="shared" ca="1" si="28"/>
        <v>0</v>
      </c>
      <c r="Y126" s="65">
        <f t="shared" ca="1" si="28"/>
        <v>0</v>
      </c>
      <c r="Z126" s="65">
        <f t="shared" ca="1" si="28"/>
        <v>0</v>
      </c>
      <c r="AA126" s="65">
        <f t="shared" ca="1" si="28"/>
        <v>0</v>
      </c>
      <c r="AB126" s="65">
        <f t="shared" ca="1" si="28"/>
        <v>0</v>
      </c>
      <c r="AC126" s="65">
        <f t="shared" ca="1" si="28"/>
        <v>0</v>
      </c>
    </row>
    <row r="127" spans="1:29" hidden="1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</row>
    <row r="128" spans="1:29" hidden="1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</row>
    <row r="129" spans="1:29" hidden="1" outlineLevel="1" x14ac:dyDescent="0.25">
      <c r="A129" s="38"/>
      <c r="B129" s="39"/>
      <c r="D129" s="487" t="s">
        <v>136</v>
      </c>
      <c r="E129" s="488"/>
      <c r="F129" s="488"/>
      <c r="G129" s="488"/>
      <c r="H129" s="488"/>
      <c r="I129" s="489"/>
      <c r="J129" s="487"/>
      <c r="K129" s="488"/>
      <c r="L129" s="488"/>
      <c r="M129" s="488"/>
      <c r="N129" s="488"/>
      <c r="O129" s="489"/>
      <c r="P129" s="489"/>
      <c r="Q129" s="489"/>
      <c r="R129" s="489"/>
      <c r="S129" s="489"/>
      <c r="T129" s="489"/>
      <c r="U129" s="489"/>
      <c r="V129" s="489"/>
      <c r="W129" s="489"/>
      <c r="X129" s="489"/>
      <c r="Y129" s="489"/>
      <c r="Z129" s="489"/>
      <c r="AA129" s="489"/>
      <c r="AB129" s="489"/>
      <c r="AC129" s="489"/>
    </row>
    <row r="130" spans="1:29" hidden="1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151.38400000000001</v>
      </c>
      <c r="E130" s="63">
        <f ca="1">VLOOKUP($A130,INDIRECT($P$2),COLUMN()-1,FALSE)*VLOOKUP($A130,Usinas!$C:$D,2,FALSE)</f>
        <v>175.26</v>
      </c>
      <c r="F130" s="63">
        <f ca="1">VLOOKUP($A130,INDIRECT($P$2),COLUMN()-1,FALSE)*VLOOKUP($A130,Usinas!$C:$D,2,FALSE)</f>
        <v>163.06800000000001</v>
      </c>
      <c r="G130" s="63">
        <f ca="1">VLOOKUP($A130,INDIRECT($P$2),COLUMN()-1,FALSE)*VLOOKUP($A130,Usinas!$C:$D,2,FALSE)</f>
        <v>107.188</v>
      </c>
      <c r="H130" s="63">
        <f ca="1">VLOOKUP($A130,INDIRECT($P$2),COLUMN()-1,FALSE)*VLOOKUP($A130,Usinas!$C:$D,2,FALSE)</f>
        <v>60.96</v>
      </c>
      <c r="I130" s="63">
        <f ca="1">VLOOKUP($A130,INDIRECT($P$2),COLUMN()-1,FALSE)*VLOOKUP($A130,Usinas!$C:$D,2,FALSE)</f>
        <v>45.212000000000003</v>
      </c>
      <c r="J130" s="63">
        <f ca="1">VLOOKUP($A130,INDIRECT($P$2),COLUMN()-1,FALSE)*VLOOKUP($A130,Usinas!$C:$D,2,FALSE)</f>
        <v>38.608000000000004</v>
      </c>
      <c r="K130" s="63">
        <f ca="1">VLOOKUP($A130,INDIRECT($P$2),COLUMN()-1,FALSE)*VLOOKUP($A130,Usinas!$C:$D,2,FALSE)</f>
        <v>34.036000000000001</v>
      </c>
      <c r="L130" s="63">
        <f ca="1">VLOOKUP($A130,INDIRECT($P$2),COLUMN()-1,FALSE)*VLOOKUP($A130,Usinas!$C:$D,2,FALSE)</f>
        <v>34.543999999999997</v>
      </c>
      <c r="M130" s="63">
        <f ca="1">VLOOKUP($A130,INDIRECT($P$2),COLUMN()-1,FALSE)*VLOOKUP($A130,Usinas!$C:$D,2,FALSE)</f>
        <v>46.736000000000004</v>
      </c>
      <c r="N130" s="63">
        <f ca="1">VLOOKUP($A130,INDIRECT($P$2),COLUMN()-1,FALSE)*VLOOKUP($A130,Usinas!$C:$D,2,FALSE)</f>
        <v>65.531999999999996</v>
      </c>
      <c r="O130" s="63">
        <f ca="1">VLOOKUP($A130,INDIRECT($P$2),COLUMN()-1,FALSE)*VLOOKUP($A130,Usinas!$C:$D,2,FALSE)</f>
        <v>104.648</v>
      </c>
      <c r="P130" s="63">
        <f ca="1">VLOOKUP($A130,INDIRECT($P$2),COLUMN()-1,FALSE)*VLOOKUP($A130,Usinas!$C:$D,2,FALSE)</f>
        <v>0</v>
      </c>
      <c r="Q130" s="63">
        <f ca="1">VLOOKUP($A130,INDIRECT($P$2),COLUMN()-1,FALSE)*VLOOKUP($A130,Usinas!$C:$D,2,FALSE)</f>
        <v>0</v>
      </c>
      <c r="R130" s="63">
        <f ca="1">VLOOKUP($A130,INDIRECT($P$2),COLUMN()-1,FALSE)*VLOOKUP($A130,Usinas!$C:$D,2,FALSE)</f>
        <v>0</v>
      </c>
      <c r="S130" s="63">
        <f ca="1">VLOOKUP($A130,INDIRECT($P$2),COLUMN()-1,FALSE)*VLOOKUP($A130,Usinas!$C:$D,2,FALSE)</f>
        <v>0</v>
      </c>
      <c r="T130" s="63">
        <f ca="1">VLOOKUP($A130,INDIRECT($P$2),COLUMN()-1,FALSE)*VLOOKUP($A130,Usinas!$C:$D,2,FALSE)</f>
        <v>0</v>
      </c>
      <c r="U130" s="63">
        <f ca="1">VLOOKUP($A130,INDIRECT($P$2),COLUMN()-1,FALSE)*VLOOKUP($A130,Usinas!$C:$D,2,FALSE)</f>
        <v>0</v>
      </c>
      <c r="V130" s="63">
        <f ca="1">VLOOKUP($A130,INDIRECT($P$2),COLUMN()-1,FALSE)*VLOOKUP($A130,Usinas!$C:$D,2,FALSE)</f>
        <v>0</v>
      </c>
      <c r="W130" s="63">
        <f ca="1">VLOOKUP($A130,INDIRECT($P$2),COLUMN()-1,FALSE)*VLOOKUP($A130,Usinas!$C:$D,2,FALSE)</f>
        <v>0</v>
      </c>
      <c r="X130" s="63">
        <f ca="1">VLOOKUP($A130,INDIRECT($P$2),COLUMN()-1,FALSE)*VLOOKUP($A130,Usinas!$C:$D,2,FALSE)</f>
        <v>0</v>
      </c>
      <c r="Y130" s="63">
        <f ca="1">VLOOKUP($A130,INDIRECT($P$2),COLUMN()-1,FALSE)*VLOOKUP($A130,Usinas!$C:$D,2,FALSE)</f>
        <v>0</v>
      </c>
      <c r="Z130" s="63">
        <f ca="1">VLOOKUP($A130,INDIRECT($P$2),COLUMN()-1,FALSE)*VLOOKUP($A130,Usinas!$C:$D,2,FALSE)</f>
        <v>0</v>
      </c>
      <c r="AA130" s="63">
        <f ca="1">VLOOKUP($A130,INDIRECT($P$2),COLUMN()-1,FALSE)*VLOOKUP($A130,Usinas!$C:$D,2,FALSE)</f>
        <v>0</v>
      </c>
      <c r="AB130" s="63">
        <f ca="1">VLOOKUP($A130,INDIRECT($P$2),COLUMN()-1,FALSE)*VLOOKUP($A130,Usinas!$C:$D,2,FALSE)</f>
        <v>0</v>
      </c>
      <c r="AC130" s="63">
        <f ca="1">VLOOKUP($A130,INDIRECT($P$2),COLUMN()-1,FALSE)*VLOOKUP($A130,Usinas!$C:$D,2,FALSE)</f>
        <v>0</v>
      </c>
    </row>
    <row r="131" spans="1:29" hidden="1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190.11159999999998</v>
      </c>
      <c r="E131" s="63">
        <f ca="1">VLOOKUP($A131,INDIRECT($P$2),COLUMN()-1,FALSE)*VLOOKUP($A131,Usinas!$C:$D,2,FALSE)</f>
        <v>201.16459999999998</v>
      </c>
      <c r="F131" s="63">
        <f ca="1">VLOOKUP($A131,INDIRECT($P$2),COLUMN()-1,FALSE)*VLOOKUP($A131,Usinas!$C:$D,2,FALSE)</f>
        <v>203.37519999999998</v>
      </c>
      <c r="G131" s="63">
        <f ca="1">VLOOKUP($A131,INDIRECT($P$2),COLUMN()-1,FALSE)*VLOOKUP($A131,Usinas!$C:$D,2,FALSE)</f>
        <v>187.90099999999998</v>
      </c>
      <c r="H131" s="63">
        <f ca="1">VLOOKUP($A131,INDIRECT($P$2),COLUMN()-1,FALSE)*VLOOKUP($A131,Usinas!$C:$D,2,FALSE)</f>
        <v>170.21619999999999</v>
      </c>
      <c r="I131" s="63">
        <f ca="1">VLOOKUP($A131,INDIRECT($P$2),COLUMN()-1,FALSE)*VLOOKUP($A131,Usinas!$C:$D,2,FALSE)</f>
        <v>156.95259999999999</v>
      </c>
      <c r="J131" s="63">
        <f ca="1">VLOOKUP($A131,INDIRECT($P$2),COLUMN()-1,FALSE)*VLOOKUP($A131,Usinas!$C:$D,2,FALSE)</f>
        <v>148.11019999999999</v>
      </c>
      <c r="K131" s="63">
        <f ca="1">VLOOKUP($A131,INDIRECT($P$2),COLUMN()-1,FALSE)*VLOOKUP($A131,Usinas!$C:$D,2,FALSE)</f>
        <v>141.47839999999999</v>
      </c>
      <c r="L131" s="63">
        <f ca="1">VLOOKUP($A131,INDIRECT($P$2),COLUMN()-1,FALSE)*VLOOKUP($A131,Usinas!$C:$D,2,FALSE)</f>
        <v>139.26779999999999</v>
      </c>
      <c r="M131" s="63">
        <f ca="1">VLOOKUP($A131,INDIRECT($P$2),COLUMN()-1,FALSE)*VLOOKUP($A131,Usinas!$C:$D,2,FALSE)</f>
        <v>148.11019999999999</v>
      </c>
      <c r="N131" s="63">
        <f ca="1">VLOOKUP($A131,INDIRECT($P$2),COLUMN()-1,FALSE)*VLOOKUP($A131,Usinas!$C:$D,2,FALSE)</f>
        <v>159.16319999999999</v>
      </c>
      <c r="O131" s="63">
        <f ca="1">VLOOKUP($A131,INDIRECT($P$2),COLUMN()-1,FALSE)*VLOOKUP($A131,Usinas!$C:$D,2,FALSE)</f>
        <v>174.63739999999999</v>
      </c>
      <c r="P131" s="63">
        <f ca="1">VLOOKUP($A131,INDIRECT($P$2),COLUMN()-1,FALSE)*VLOOKUP($A131,Usinas!$C:$D,2,FALSE)</f>
        <v>0</v>
      </c>
      <c r="Q131" s="63">
        <f ca="1">VLOOKUP($A131,INDIRECT($P$2),COLUMN()-1,FALSE)*VLOOKUP($A131,Usinas!$C:$D,2,FALSE)</f>
        <v>0</v>
      </c>
      <c r="R131" s="63">
        <f ca="1">VLOOKUP($A131,INDIRECT($P$2),COLUMN()-1,FALSE)*VLOOKUP($A131,Usinas!$C:$D,2,FALSE)</f>
        <v>0</v>
      </c>
      <c r="S131" s="63">
        <f ca="1">VLOOKUP($A131,INDIRECT($P$2),COLUMN()-1,FALSE)*VLOOKUP($A131,Usinas!$C:$D,2,FALSE)</f>
        <v>0</v>
      </c>
      <c r="T131" s="63">
        <f ca="1">VLOOKUP($A131,INDIRECT($P$2),COLUMN()-1,FALSE)*VLOOKUP($A131,Usinas!$C:$D,2,FALSE)</f>
        <v>0</v>
      </c>
      <c r="U131" s="63">
        <f ca="1">VLOOKUP($A131,INDIRECT($P$2),COLUMN()-1,FALSE)*VLOOKUP($A131,Usinas!$C:$D,2,FALSE)</f>
        <v>0</v>
      </c>
      <c r="V131" s="63">
        <f ca="1">VLOOKUP($A131,INDIRECT($P$2),COLUMN()-1,FALSE)*VLOOKUP($A131,Usinas!$C:$D,2,FALSE)</f>
        <v>0</v>
      </c>
      <c r="W131" s="63">
        <f ca="1">VLOOKUP($A131,INDIRECT($P$2),COLUMN()-1,FALSE)*VLOOKUP($A131,Usinas!$C:$D,2,FALSE)</f>
        <v>0</v>
      </c>
      <c r="X131" s="63">
        <f ca="1">VLOOKUP($A131,INDIRECT($P$2),COLUMN()-1,FALSE)*VLOOKUP($A131,Usinas!$C:$D,2,FALSE)</f>
        <v>0</v>
      </c>
      <c r="Y131" s="63">
        <f ca="1">VLOOKUP($A131,INDIRECT($P$2),COLUMN()-1,FALSE)*VLOOKUP($A131,Usinas!$C:$D,2,FALSE)</f>
        <v>0</v>
      </c>
      <c r="Z131" s="63">
        <f ca="1">VLOOKUP($A131,INDIRECT($P$2),COLUMN()-1,FALSE)*VLOOKUP($A131,Usinas!$C:$D,2,FALSE)</f>
        <v>0</v>
      </c>
      <c r="AA131" s="63">
        <f ca="1">VLOOKUP($A131,INDIRECT($P$2),COLUMN()-1,FALSE)*VLOOKUP($A131,Usinas!$C:$D,2,FALSE)</f>
        <v>0</v>
      </c>
      <c r="AB131" s="63">
        <f ca="1">VLOOKUP($A131,INDIRECT($P$2),COLUMN()-1,FALSE)*VLOOKUP($A131,Usinas!$C:$D,2,FALSE)</f>
        <v>0</v>
      </c>
      <c r="AC131" s="63">
        <f ca="1">VLOOKUP($A131,INDIRECT($P$2),COLUMN()-1,FALSE)*VLOOKUP($A131,Usinas!$C:$D,2,FALSE)</f>
        <v>0</v>
      </c>
    </row>
    <row r="132" spans="1:29" hidden="1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89.251199999999997</v>
      </c>
      <c r="E132" s="63">
        <f ca="1">VLOOKUP($A132,INDIRECT($P$2),COLUMN()-1,FALSE)*VLOOKUP($A132,Usinas!$C:$D,2,FALSE)</f>
        <v>93.899699999999996</v>
      </c>
      <c r="F132" s="63">
        <f ca="1">VLOOKUP($A132,INDIRECT($P$2),COLUMN()-1,FALSE)*VLOOKUP($A132,Usinas!$C:$D,2,FALSE)</f>
        <v>100.4076</v>
      </c>
      <c r="G132" s="63">
        <f ca="1">VLOOKUP($A132,INDIRECT($P$2),COLUMN()-1,FALSE)*VLOOKUP($A132,Usinas!$C:$D,2,FALSE)</f>
        <v>88.3215</v>
      </c>
      <c r="H132" s="63">
        <f ca="1">VLOOKUP($A132,INDIRECT($P$2),COLUMN()-1,FALSE)*VLOOKUP($A132,Usinas!$C:$D,2,FALSE)</f>
        <v>78.094799999999992</v>
      </c>
      <c r="I132" s="63">
        <f ca="1">VLOOKUP($A132,INDIRECT($P$2),COLUMN()-1,FALSE)*VLOOKUP($A132,Usinas!$C:$D,2,FALSE)</f>
        <v>72.516599999999997</v>
      </c>
      <c r="J132" s="63">
        <f ca="1">VLOOKUP($A132,INDIRECT($P$2),COLUMN()-1,FALSE)*VLOOKUP($A132,Usinas!$C:$D,2,FALSE)</f>
        <v>69.727499999999992</v>
      </c>
      <c r="K132" s="63">
        <f ca="1">VLOOKUP($A132,INDIRECT($P$2),COLUMN()-1,FALSE)*VLOOKUP($A132,Usinas!$C:$D,2,FALSE)</f>
        <v>66.008700000000005</v>
      </c>
      <c r="L132" s="63">
        <f ca="1">VLOOKUP($A132,INDIRECT($P$2),COLUMN()-1,FALSE)*VLOOKUP($A132,Usinas!$C:$D,2,FALSE)</f>
        <v>65.078999999999994</v>
      </c>
      <c r="M132" s="63">
        <f ca="1">VLOOKUP($A132,INDIRECT($P$2),COLUMN()-1,FALSE)*VLOOKUP($A132,Usinas!$C:$D,2,FALSE)</f>
        <v>68.797799999999995</v>
      </c>
      <c r="N132" s="63">
        <f ca="1">VLOOKUP($A132,INDIRECT($P$2),COLUMN()-1,FALSE)*VLOOKUP($A132,Usinas!$C:$D,2,FALSE)</f>
        <v>72.516599999999997</v>
      </c>
      <c r="O132" s="63">
        <f ca="1">VLOOKUP($A132,INDIRECT($P$2),COLUMN()-1,FALSE)*VLOOKUP($A132,Usinas!$C:$D,2,FALSE)</f>
        <v>79.9542</v>
      </c>
      <c r="P132" s="63">
        <f ca="1">VLOOKUP($A132,INDIRECT($P$2),COLUMN()-1,FALSE)*VLOOKUP($A132,Usinas!$C:$D,2,FALSE)</f>
        <v>0</v>
      </c>
      <c r="Q132" s="63">
        <f ca="1">VLOOKUP($A132,INDIRECT($P$2),COLUMN()-1,FALSE)*VLOOKUP($A132,Usinas!$C:$D,2,FALSE)</f>
        <v>0</v>
      </c>
      <c r="R132" s="63">
        <f ca="1">VLOOKUP($A132,INDIRECT($P$2),COLUMN()-1,FALSE)*VLOOKUP($A132,Usinas!$C:$D,2,FALSE)</f>
        <v>0</v>
      </c>
      <c r="S132" s="63">
        <f ca="1">VLOOKUP($A132,INDIRECT($P$2),COLUMN()-1,FALSE)*VLOOKUP($A132,Usinas!$C:$D,2,FALSE)</f>
        <v>0</v>
      </c>
      <c r="T132" s="63">
        <f ca="1">VLOOKUP($A132,INDIRECT($P$2),COLUMN()-1,FALSE)*VLOOKUP($A132,Usinas!$C:$D,2,FALSE)</f>
        <v>0</v>
      </c>
      <c r="U132" s="63">
        <f ca="1">VLOOKUP($A132,INDIRECT($P$2),COLUMN()-1,FALSE)*VLOOKUP($A132,Usinas!$C:$D,2,FALSE)</f>
        <v>0</v>
      </c>
      <c r="V132" s="63">
        <f ca="1">VLOOKUP($A132,INDIRECT($P$2),COLUMN()-1,FALSE)*VLOOKUP($A132,Usinas!$C:$D,2,FALSE)</f>
        <v>0</v>
      </c>
      <c r="W132" s="63">
        <f ca="1">VLOOKUP($A132,INDIRECT($P$2),COLUMN()-1,FALSE)*VLOOKUP($A132,Usinas!$C:$D,2,FALSE)</f>
        <v>0</v>
      </c>
      <c r="X132" s="63">
        <f ca="1">VLOOKUP($A132,INDIRECT($P$2),COLUMN()-1,FALSE)*VLOOKUP($A132,Usinas!$C:$D,2,FALSE)</f>
        <v>0</v>
      </c>
      <c r="Y132" s="63">
        <f ca="1">VLOOKUP($A132,INDIRECT($P$2),COLUMN()-1,FALSE)*VLOOKUP($A132,Usinas!$C:$D,2,FALSE)</f>
        <v>0</v>
      </c>
      <c r="Z132" s="63">
        <f ca="1">VLOOKUP($A132,INDIRECT($P$2),COLUMN()-1,FALSE)*VLOOKUP($A132,Usinas!$C:$D,2,FALSE)</f>
        <v>0</v>
      </c>
      <c r="AA132" s="63">
        <f ca="1">VLOOKUP($A132,INDIRECT($P$2),COLUMN()-1,FALSE)*VLOOKUP($A132,Usinas!$C:$D,2,FALSE)</f>
        <v>0</v>
      </c>
      <c r="AB132" s="63">
        <f ca="1">VLOOKUP($A132,INDIRECT($P$2),COLUMN()-1,FALSE)*VLOOKUP($A132,Usinas!$C:$D,2,FALSE)</f>
        <v>0</v>
      </c>
      <c r="AC132" s="63">
        <f ca="1">VLOOKUP($A132,INDIRECT($P$2),COLUMN()-1,FALSE)*VLOOKUP($A132,Usinas!$C:$D,2,FALSE)</f>
        <v>0</v>
      </c>
    </row>
    <row r="133" spans="1:29" hidden="1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76.081499999999991</v>
      </c>
      <c r="E133" s="63">
        <f ca="1">VLOOKUP($A133,INDIRECT($P$2),COLUMN()-1,FALSE)*VLOOKUP($A133,Usinas!$C:$D,2,FALSE)</f>
        <v>86.840499999999992</v>
      </c>
      <c r="F133" s="63">
        <f ca="1">VLOOKUP($A133,INDIRECT($P$2),COLUMN()-1,FALSE)*VLOOKUP($A133,Usinas!$C:$D,2,FALSE)</f>
        <v>85.3035</v>
      </c>
      <c r="G133" s="63">
        <f ca="1">VLOOKUP($A133,INDIRECT($P$2),COLUMN()-1,FALSE)*VLOOKUP($A133,Usinas!$C:$D,2,FALSE)</f>
        <v>68.396500000000003</v>
      </c>
      <c r="H133" s="63">
        <f ca="1">VLOOKUP($A133,INDIRECT($P$2),COLUMN()-1,FALSE)*VLOOKUP($A133,Usinas!$C:$D,2,FALSE)</f>
        <v>50.720999999999997</v>
      </c>
      <c r="I133" s="63">
        <f ca="1">VLOOKUP($A133,INDIRECT($P$2),COLUMN()-1,FALSE)*VLOOKUP($A133,Usinas!$C:$D,2,FALSE)</f>
        <v>43.804499999999997</v>
      </c>
      <c r="J133" s="63">
        <f ca="1">VLOOKUP($A133,INDIRECT($P$2),COLUMN()-1,FALSE)*VLOOKUP($A133,Usinas!$C:$D,2,FALSE)</f>
        <v>39.1935</v>
      </c>
      <c r="K133" s="63">
        <f ca="1">VLOOKUP($A133,INDIRECT($P$2),COLUMN()-1,FALSE)*VLOOKUP($A133,Usinas!$C:$D,2,FALSE)</f>
        <v>36.119499999999995</v>
      </c>
      <c r="L133" s="63">
        <f ca="1">VLOOKUP($A133,INDIRECT($P$2),COLUMN()-1,FALSE)*VLOOKUP($A133,Usinas!$C:$D,2,FALSE)</f>
        <v>36.119499999999995</v>
      </c>
      <c r="M133" s="63">
        <f ca="1">VLOOKUP($A133,INDIRECT($P$2),COLUMN()-1,FALSE)*VLOOKUP($A133,Usinas!$C:$D,2,FALSE)</f>
        <v>39.961999999999996</v>
      </c>
      <c r="N133" s="63">
        <f ca="1">VLOOKUP($A133,INDIRECT($P$2),COLUMN()-1,FALSE)*VLOOKUP($A133,Usinas!$C:$D,2,FALSE)</f>
        <v>46.878499999999995</v>
      </c>
      <c r="O133" s="63">
        <f ca="1">VLOOKUP($A133,INDIRECT($P$2),COLUMN()-1,FALSE)*VLOOKUP($A133,Usinas!$C:$D,2,FALSE)</f>
        <v>61.48</v>
      </c>
      <c r="P133" s="63">
        <f ca="1">VLOOKUP($A133,INDIRECT($P$2),COLUMN()-1,FALSE)*VLOOKUP($A133,Usinas!$C:$D,2,FALSE)</f>
        <v>0</v>
      </c>
      <c r="Q133" s="63">
        <f ca="1">VLOOKUP($A133,INDIRECT($P$2),COLUMN()-1,FALSE)*VLOOKUP($A133,Usinas!$C:$D,2,FALSE)</f>
        <v>0</v>
      </c>
      <c r="R133" s="63">
        <f ca="1">VLOOKUP($A133,INDIRECT($P$2),COLUMN()-1,FALSE)*VLOOKUP($A133,Usinas!$C:$D,2,FALSE)</f>
        <v>0</v>
      </c>
      <c r="S133" s="63">
        <f ca="1">VLOOKUP($A133,INDIRECT($P$2),COLUMN()-1,FALSE)*VLOOKUP($A133,Usinas!$C:$D,2,FALSE)</f>
        <v>0</v>
      </c>
      <c r="T133" s="63">
        <f ca="1">VLOOKUP($A133,INDIRECT($P$2),COLUMN()-1,FALSE)*VLOOKUP($A133,Usinas!$C:$D,2,FALSE)</f>
        <v>0</v>
      </c>
      <c r="U133" s="63">
        <f ca="1">VLOOKUP($A133,INDIRECT($P$2),COLUMN()-1,FALSE)*VLOOKUP($A133,Usinas!$C:$D,2,FALSE)</f>
        <v>0</v>
      </c>
      <c r="V133" s="63">
        <f ca="1">VLOOKUP($A133,INDIRECT($P$2),COLUMN()-1,FALSE)*VLOOKUP($A133,Usinas!$C:$D,2,FALSE)</f>
        <v>0</v>
      </c>
      <c r="W133" s="63">
        <f ca="1">VLOOKUP($A133,INDIRECT($P$2),COLUMN()-1,FALSE)*VLOOKUP($A133,Usinas!$C:$D,2,FALSE)</f>
        <v>0</v>
      </c>
      <c r="X133" s="63">
        <f ca="1">VLOOKUP($A133,INDIRECT($P$2),COLUMN()-1,FALSE)*VLOOKUP($A133,Usinas!$C:$D,2,FALSE)</f>
        <v>0</v>
      </c>
      <c r="Y133" s="63">
        <f ca="1">VLOOKUP($A133,INDIRECT($P$2),COLUMN()-1,FALSE)*VLOOKUP($A133,Usinas!$C:$D,2,FALSE)</f>
        <v>0</v>
      </c>
      <c r="Z133" s="63">
        <f ca="1">VLOOKUP($A133,INDIRECT($P$2),COLUMN()-1,FALSE)*VLOOKUP($A133,Usinas!$C:$D,2,FALSE)</f>
        <v>0</v>
      </c>
      <c r="AA133" s="63">
        <f ca="1">VLOOKUP($A133,INDIRECT($P$2),COLUMN()-1,FALSE)*VLOOKUP($A133,Usinas!$C:$D,2,FALSE)</f>
        <v>0</v>
      </c>
      <c r="AB133" s="63">
        <f ca="1">VLOOKUP($A133,INDIRECT($P$2),COLUMN()-1,FALSE)*VLOOKUP($A133,Usinas!$C:$D,2,FALSE)</f>
        <v>0</v>
      </c>
      <c r="AC133" s="63">
        <f ca="1">VLOOKUP($A133,INDIRECT($P$2),COLUMN()-1,FALSE)*VLOOKUP($A133,Usinas!$C:$D,2,FALSE)</f>
        <v>0</v>
      </c>
    </row>
    <row r="134" spans="1:29" hidden="1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121.1661</v>
      </c>
      <c r="E134" s="63">
        <f ca="1">VLOOKUP($A134,INDIRECT($P$2),COLUMN()-1,FALSE)*VLOOKUP($A134,Usinas!$C:$D,2,FALSE)</f>
        <v>138.30070000000001</v>
      </c>
      <c r="F134" s="63">
        <f ca="1">VLOOKUP($A134,INDIRECT($P$2),COLUMN()-1,FALSE)*VLOOKUP($A134,Usinas!$C:$D,2,FALSE)</f>
        <v>135.85290000000001</v>
      </c>
      <c r="G134" s="63">
        <f ca="1">VLOOKUP($A134,INDIRECT($P$2),COLUMN()-1,FALSE)*VLOOKUP($A134,Usinas!$C:$D,2,FALSE)</f>
        <v>108.9271</v>
      </c>
      <c r="H134" s="63">
        <f ca="1">VLOOKUP($A134,INDIRECT($P$2),COLUMN()-1,FALSE)*VLOOKUP($A134,Usinas!$C:$D,2,FALSE)</f>
        <v>80.7774</v>
      </c>
      <c r="I134" s="63">
        <f ca="1">VLOOKUP($A134,INDIRECT($P$2),COLUMN()-1,FALSE)*VLOOKUP($A134,Usinas!$C:$D,2,FALSE)</f>
        <v>69.762299999999996</v>
      </c>
      <c r="J134" s="63">
        <f ca="1">VLOOKUP($A134,INDIRECT($P$2),COLUMN()-1,FALSE)*VLOOKUP($A134,Usinas!$C:$D,2,FALSE)</f>
        <v>62.418900000000001</v>
      </c>
      <c r="K134" s="63">
        <f ca="1">VLOOKUP($A134,INDIRECT($P$2),COLUMN()-1,FALSE)*VLOOKUP($A134,Usinas!$C:$D,2,FALSE)</f>
        <v>57.523299999999999</v>
      </c>
      <c r="L134" s="63">
        <f ca="1">VLOOKUP($A134,INDIRECT($P$2),COLUMN()-1,FALSE)*VLOOKUP($A134,Usinas!$C:$D,2,FALSE)</f>
        <v>57.523299999999999</v>
      </c>
      <c r="M134" s="63">
        <f ca="1">VLOOKUP($A134,INDIRECT($P$2),COLUMN()-1,FALSE)*VLOOKUP($A134,Usinas!$C:$D,2,FALSE)</f>
        <v>63.642800000000001</v>
      </c>
      <c r="N134" s="63">
        <f ca="1">VLOOKUP($A134,INDIRECT($P$2),COLUMN()-1,FALSE)*VLOOKUP($A134,Usinas!$C:$D,2,FALSE)</f>
        <v>74.657899999999998</v>
      </c>
      <c r="O134" s="63">
        <f ca="1">VLOOKUP($A134,INDIRECT($P$2),COLUMN()-1,FALSE)*VLOOKUP($A134,Usinas!$C:$D,2,FALSE)</f>
        <v>97.912000000000006</v>
      </c>
      <c r="P134" s="63">
        <f ca="1">VLOOKUP($A134,INDIRECT($P$2),COLUMN()-1,FALSE)*VLOOKUP($A134,Usinas!$C:$D,2,FALSE)</f>
        <v>0</v>
      </c>
      <c r="Q134" s="63">
        <f ca="1">VLOOKUP($A134,INDIRECT($P$2),COLUMN()-1,FALSE)*VLOOKUP($A134,Usinas!$C:$D,2,FALSE)</f>
        <v>0</v>
      </c>
      <c r="R134" s="63">
        <f ca="1">VLOOKUP($A134,INDIRECT($P$2),COLUMN()-1,FALSE)*VLOOKUP($A134,Usinas!$C:$D,2,FALSE)</f>
        <v>0</v>
      </c>
      <c r="S134" s="63">
        <f ca="1">VLOOKUP($A134,INDIRECT($P$2),COLUMN()-1,FALSE)*VLOOKUP($A134,Usinas!$C:$D,2,FALSE)</f>
        <v>0</v>
      </c>
      <c r="T134" s="63">
        <f ca="1">VLOOKUP($A134,INDIRECT($P$2),COLUMN()-1,FALSE)*VLOOKUP($A134,Usinas!$C:$D,2,FALSE)</f>
        <v>0</v>
      </c>
      <c r="U134" s="63">
        <f ca="1">VLOOKUP($A134,INDIRECT($P$2),COLUMN()-1,FALSE)*VLOOKUP($A134,Usinas!$C:$D,2,FALSE)</f>
        <v>0</v>
      </c>
      <c r="V134" s="63">
        <f ca="1">VLOOKUP($A134,INDIRECT($P$2),COLUMN()-1,FALSE)*VLOOKUP($A134,Usinas!$C:$D,2,FALSE)</f>
        <v>0</v>
      </c>
      <c r="W134" s="63">
        <f ca="1">VLOOKUP($A134,INDIRECT($P$2),COLUMN()-1,FALSE)*VLOOKUP($A134,Usinas!$C:$D,2,FALSE)</f>
        <v>0</v>
      </c>
      <c r="X134" s="63">
        <f ca="1">VLOOKUP($A134,INDIRECT($P$2),COLUMN()-1,FALSE)*VLOOKUP($A134,Usinas!$C:$D,2,FALSE)</f>
        <v>0</v>
      </c>
      <c r="Y134" s="63">
        <f ca="1">VLOOKUP($A134,INDIRECT($P$2),COLUMN()-1,FALSE)*VLOOKUP($A134,Usinas!$C:$D,2,FALSE)</f>
        <v>0</v>
      </c>
      <c r="Z134" s="63">
        <f ca="1">VLOOKUP($A134,INDIRECT($P$2),COLUMN()-1,FALSE)*VLOOKUP($A134,Usinas!$C:$D,2,FALSE)</f>
        <v>0</v>
      </c>
      <c r="AA134" s="63">
        <f ca="1">VLOOKUP($A134,INDIRECT($P$2),COLUMN()-1,FALSE)*VLOOKUP($A134,Usinas!$C:$D,2,FALSE)</f>
        <v>0</v>
      </c>
      <c r="AB134" s="63">
        <f ca="1">VLOOKUP($A134,INDIRECT($P$2),COLUMN()-1,FALSE)*VLOOKUP($A134,Usinas!$C:$D,2,FALSE)</f>
        <v>0</v>
      </c>
      <c r="AC134" s="63">
        <f ca="1">VLOOKUP($A134,INDIRECT($P$2),COLUMN()-1,FALSE)*VLOOKUP($A134,Usinas!$C:$D,2,FALSE)</f>
        <v>0</v>
      </c>
    </row>
    <row r="135" spans="1:29" hidden="1" outlineLevel="1" collapsed="1" x14ac:dyDescent="0.25">
      <c r="A135" s="40"/>
      <c r="B135" s="41" t="s">
        <v>56</v>
      </c>
      <c r="D135" s="78">
        <f t="shared" ref="D135:I135" ca="1" si="29">SUM(D130:D134)</f>
        <v>627.99439999999993</v>
      </c>
      <c r="E135" s="47">
        <f t="shared" ca="1" si="29"/>
        <v>695.46549999999991</v>
      </c>
      <c r="F135" s="47">
        <f t="shared" ca="1" si="29"/>
        <v>688.00720000000001</v>
      </c>
      <c r="G135" s="47">
        <f t="shared" ca="1" si="29"/>
        <v>560.73410000000001</v>
      </c>
      <c r="H135" s="47">
        <f t="shared" ca="1" si="29"/>
        <v>440.76939999999996</v>
      </c>
      <c r="I135" s="79">
        <f t="shared" ca="1" si="29"/>
        <v>388.24799999999999</v>
      </c>
      <c r="J135" s="78">
        <f t="shared" ref="J135:O135" ca="1" si="30">SUM(J130:J134)</f>
        <v>358.05809999999997</v>
      </c>
      <c r="K135" s="47">
        <f t="shared" ca="1" si="30"/>
        <v>335.16590000000002</v>
      </c>
      <c r="L135" s="47">
        <f t="shared" ca="1" si="30"/>
        <v>332.53360000000004</v>
      </c>
      <c r="M135" s="47">
        <f t="shared" ca="1" si="30"/>
        <v>367.24880000000002</v>
      </c>
      <c r="N135" s="47">
        <f t="shared" ca="1" si="30"/>
        <v>418.74819999999994</v>
      </c>
      <c r="O135" s="79">
        <f t="shared" ca="1" si="30"/>
        <v>518.63160000000005</v>
      </c>
      <c r="P135" s="79">
        <f t="shared" ref="P135:AC135" ca="1" si="31">SUM(P130:P134)</f>
        <v>0</v>
      </c>
      <c r="Q135" s="79">
        <f t="shared" ca="1" si="31"/>
        <v>0</v>
      </c>
      <c r="R135" s="79">
        <f t="shared" ca="1" si="31"/>
        <v>0</v>
      </c>
      <c r="S135" s="79">
        <f t="shared" ca="1" si="31"/>
        <v>0</v>
      </c>
      <c r="T135" s="79">
        <f t="shared" ca="1" si="31"/>
        <v>0</v>
      </c>
      <c r="U135" s="79">
        <f t="shared" ca="1" si="31"/>
        <v>0</v>
      </c>
      <c r="V135" s="79">
        <f t="shared" ca="1" si="31"/>
        <v>0</v>
      </c>
      <c r="W135" s="79">
        <f t="shared" ca="1" si="31"/>
        <v>0</v>
      </c>
      <c r="X135" s="79">
        <f t="shared" ca="1" si="31"/>
        <v>0</v>
      </c>
      <c r="Y135" s="79">
        <f t="shared" ca="1" si="31"/>
        <v>0</v>
      </c>
      <c r="Z135" s="79">
        <f t="shared" ca="1" si="31"/>
        <v>0</v>
      </c>
      <c r="AA135" s="79">
        <f t="shared" ca="1" si="31"/>
        <v>0</v>
      </c>
      <c r="AB135" s="79">
        <f t="shared" ca="1" si="31"/>
        <v>0</v>
      </c>
      <c r="AC135" s="79">
        <f t="shared" ca="1" si="31"/>
        <v>0</v>
      </c>
    </row>
    <row r="136" spans="1:29" hidden="1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</row>
    <row r="137" spans="1:29" hidden="1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</row>
    <row r="138" spans="1:29" hidden="1" outlineLevel="1" x14ac:dyDescent="0.25">
      <c r="A138" s="38"/>
      <c r="B138" s="39"/>
      <c r="D138" s="487" t="s">
        <v>143</v>
      </c>
      <c r="E138" s="488"/>
      <c r="F138" s="488"/>
      <c r="G138" s="488"/>
      <c r="H138" s="488"/>
      <c r="I138" s="489"/>
      <c r="J138" s="487"/>
      <c r="K138" s="488"/>
      <c r="L138" s="488"/>
      <c r="M138" s="488"/>
      <c r="N138" s="488"/>
      <c r="O138" s="489"/>
      <c r="P138" s="489"/>
      <c r="Q138" s="489"/>
      <c r="R138" s="489"/>
      <c r="S138" s="489"/>
      <c r="T138" s="489"/>
      <c r="U138" s="489"/>
      <c r="V138" s="489"/>
      <c r="W138" s="489"/>
      <c r="X138" s="489"/>
      <c r="Y138" s="489"/>
      <c r="Z138" s="489"/>
      <c r="AA138" s="489"/>
      <c r="AB138" s="489"/>
      <c r="AC138" s="489"/>
    </row>
    <row r="139" spans="1:29" hidden="1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479.589</v>
      </c>
      <c r="E139" s="63">
        <f ca="1">VLOOKUP($A139,INDIRECT($P$2),COLUMN()-1,FALSE)*VLOOKUP($A139,Usinas!$C:$D,2,FALSE)</f>
        <v>334.25900000000001</v>
      </c>
      <c r="F139" s="63">
        <f ca="1">VLOOKUP($A139,INDIRECT($P$2),COLUMN()-1,FALSE)*VLOOKUP($A139,Usinas!$C:$D,2,FALSE)</f>
        <v>295.01990000000001</v>
      </c>
      <c r="G139" s="63">
        <f ca="1">VLOOKUP($A139,INDIRECT($P$2),COLUMN()-1,FALSE)*VLOOKUP($A139,Usinas!$C:$D,2,FALSE)</f>
        <v>183.11580000000001</v>
      </c>
      <c r="H139" s="63">
        <f ca="1">VLOOKUP($A139,INDIRECT($P$2),COLUMN()-1,FALSE)*VLOOKUP($A139,Usinas!$C:$D,2,FALSE)</f>
        <v>95.9178</v>
      </c>
      <c r="I139" s="63">
        <f ca="1">VLOOKUP($A139,INDIRECT($P$2),COLUMN()-1,FALSE)*VLOOKUP($A139,Usinas!$C:$D,2,FALSE)</f>
        <v>72.665000000000006</v>
      </c>
      <c r="J139" s="63">
        <f ca="1">VLOOKUP($A139,INDIRECT($P$2),COLUMN()-1,FALSE)*VLOOKUP($A139,Usinas!$C:$D,2,FALSE)</f>
        <v>59.585300000000004</v>
      </c>
      <c r="K139" s="63">
        <f ca="1">VLOOKUP($A139,INDIRECT($P$2),COLUMN()-1,FALSE)*VLOOKUP($A139,Usinas!$C:$D,2,FALSE)</f>
        <v>49.412199999999999</v>
      </c>
      <c r="L139" s="63">
        <f ca="1">VLOOKUP($A139,INDIRECT($P$2),COLUMN()-1,FALSE)*VLOOKUP($A139,Usinas!$C:$D,2,FALSE)</f>
        <v>47.9589</v>
      </c>
      <c r="M139" s="63">
        <f ca="1">VLOOKUP($A139,INDIRECT($P$2),COLUMN()-1,FALSE)*VLOOKUP($A139,Usinas!$C:$D,2,FALSE)</f>
        <v>91.557900000000004</v>
      </c>
      <c r="N139" s="63">
        <f ca="1">VLOOKUP($A139,INDIRECT($P$2),COLUMN()-1,FALSE)*VLOOKUP($A139,Usinas!$C:$D,2,FALSE)</f>
        <v>279.03359999999998</v>
      </c>
      <c r="O139" s="63">
        <f ca="1">VLOOKUP($A139,INDIRECT($P$2),COLUMN()-1,FALSE)*VLOOKUP($A139,Usinas!$C:$D,2,FALSE)</f>
        <v>499.93520000000001</v>
      </c>
      <c r="P139" s="63">
        <f ca="1">VLOOKUP($A139,INDIRECT($P$2),COLUMN()-1,FALSE)*VLOOKUP($A139,Usinas!$C:$D,2,FALSE)</f>
        <v>0</v>
      </c>
      <c r="Q139" s="63">
        <f ca="1">VLOOKUP($A139,INDIRECT($P$2),COLUMN()-1,FALSE)*VLOOKUP($A139,Usinas!$C:$D,2,FALSE)</f>
        <v>0</v>
      </c>
      <c r="R139" s="63">
        <f ca="1">VLOOKUP($A139,INDIRECT($P$2),COLUMN()-1,FALSE)*VLOOKUP($A139,Usinas!$C:$D,2,FALSE)</f>
        <v>0</v>
      </c>
      <c r="S139" s="63">
        <f ca="1">VLOOKUP($A139,INDIRECT($P$2),COLUMN()-1,FALSE)*VLOOKUP($A139,Usinas!$C:$D,2,FALSE)</f>
        <v>0</v>
      </c>
      <c r="T139" s="63">
        <f ca="1">VLOOKUP($A139,INDIRECT($P$2),COLUMN()-1,FALSE)*VLOOKUP($A139,Usinas!$C:$D,2,FALSE)</f>
        <v>0</v>
      </c>
      <c r="U139" s="63">
        <f ca="1">VLOOKUP($A139,INDIRECT($P$2),COLUMN()-1,FALSE)*VLOOKUP($A139,Usinas!$C:$D,2,FALSE)</f>
        <v>0</v>
      </c>
      <c r="V139" s="63">
        <f ca="1">VLOOKUP($A139,INDIRECT($P$2),COLUMN()-1,FALSE)*VLOOKUP($A139,Usinas!$C:$D,2,FALSE)</f>
        <v>0</v>
      </c>
      <c r="W139" s="63">
        <f ca="1">VLOOKUP($A139,INDIRECT($P$2),COLUMN()-1,FALSE)*VLOOKUP($A139,Usinas!$C:$D,2,FALSE)</f>
        <v>0</v>
      </c>
      <c r="X139" s="63">
        <f ca="1">VLOOKUP($A139,INDIRECT($P$2),COLUMN()-1,FALSE)*VLOOKUP($A139,Usinas!$C:$D,2,FALSE)</f>
        <v>0</v>
      </c>
      <c r="Y139" s="63">
        <f ca="1">VLOOKUP($A139,INDIRECT($P$2),COLUMN()-1,FALSE)*VLOOKUP($A139,Usinas!$C:$D,2,FALSE)</f>
        <v>0</v>
      </c>
      <c r="Z139" s="63">
        <f ca="1">VLOOKUP($A139,INDIRECT($P$2),COLUMN()-1,FALSE)*VLOOKUP($A139,Usinas!$C:$D,2,FALSE)</f>
        <v>0</v>
      </c>
      <c r="AA139" s="63">
        <f ca="1">VLOOKUP($A139,INDIRECT($P$2),COLUMN()-1,FALSE)*VLOOKUP($A139,Usinas!$C:$D,2,FALSE)</f>
        <v>0</v>
      </c>
      <c r="AB139" s="63">
        <f ca="1">VLOOKUP($A139,INDIRECT($P$2),COLUMN()-1,FALSE)*VLOOKUP($A139,Usinas!$C:$D,2,FALSE)</f>
        <v>0</v>
      </c>
      <c r="AC139" s="63">
        <f ca="1">VLOOKUP($A139,INDIRECT($P$2),COLUMN()-1,FALSE)*VLOOKUP($A139,Usinas!$C:$D,2,FALSE)</f>
        <v>0</v>
      </c>
    </row>
    <row r="140" spans="1:29" hidden="1" outlineLevel="1" collapsed="1" x14ac:dyDescent="0.25">
      <c r="A140" s="40"/>
      <c r="B140" s="41" t="s">
        <v>56</v>
      </c>
      <c r="D140" s="78">
        <f t="shared" ref="D140:O140" ca="1" si="32">D139</f>
        <v>479.589</v>
      </c>
      <c r="E140" s="47">
        <f t="shared" ca="1" si="32"/>
        <v>334.25900000000001</v>
      </c>
      <c r="F140" s="47">
        <f t="shared" ca="1" si="32"/>
        <v>295.01990000000001</v>
      </c>
      <c r="G140" s="47">
        <f t="shared" ca="1" si="32"/>
        <v>183.11580000000001</v>
      </c>
      <c r="H140" s="47">
        <f t="shared" ca="1" si="32"/>
        <v>95.9178</v>
      </c>
      <c r="I140" s="79">
        <f t="shared" ca="1" si="32"/>
        <v>72.665000000000006</v>
      </c>
      <c r="J140" s="78">
        <f t="shared" ca="1" si="32"/>
        <v>59.585300000000004</v>
      </c>
      <c r="K140" s="47">
        <f t="shared" ca="1" si="32"/>
        <v>49.412199999999999</v>
      </c>
      <c r="L140" s="47">
        <f t="shared" ca="1" si="32"/>
        <v>47.9589</v>
      </c>
      <c r="M140" s="47">
        <f t="shared" ca="1" si="32"/>
        <v>91.557900000000004</v>
      </c>
      <c r="N140" s="47">
        <f t="shared" ca="1" si="32"/>
        <v>279.03359999999998</v>
      </c>
      <c r="O140" s="79">
        <f t="shared" ca="1" si="32"/>
        <v>499.93520000000001</v>
      </c>
      <c r="P140" s="79">
        <f t="shared" ref="P140:AC140" ca="1" si="33">P139</f>
        <v>0</v>
      </c>
      <c r="Q140" s="79">
        <f t="shared" ca="1" si="33"/>
        <v>0</v>
      </c>
      <c r="R140" s="79">
        <f t="shared" ca="1" si="33"/>
        <v>0</v>
      </c>
      <c r="S140" s="79">
        <f t="shared" ca="1" si="33"/>
        <v>0</v>
      </c>
      <c r="T140" s="79">
        <f t="shared" ca="1" si="33"/>
        <v>0</v>
      </c>
      <c r="U140" s="79">
        <f t="shared" ca="1" si="33"/>
        <v>0</v>
      </c>
      <c r="V140" s="79">
        <f t="shared" ca="1" si="33"/>
        <v>0</v>
      </c>
      <c r="W140" s="79">
        <f t="shared" ca="1" si="33"/>
        <v>0</v>
      </c>
      <c r="X140" s="79">
        <f t="shared" ca="1" si="33"/>
        <v>0</v>
      </c>
      <c r="Y140" s="79">
        <f t="shared" ca="1" si="33"/>
        <v>0</v>
      </c>
      <c r="Z140" s="79">
        <f t="shared" ca="1" si="33"/>
        <v>0</v>
      </c>
      <c r="AA140" s="79">
        <f t="shared" ca="1" si="33"/>
        <v>0</v>
      </c>
      <c r="AB140" s="79">
        <f t="shared" ca="1" si="33"/>
        <v>0</v>
      </c>
      <c r="AC140" s="79">
        <f t="shared" ca="1" si="33"/>
        <v>0</v>
      </c>
    </row>
    <row r="141" spans="1:29" hidden="1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</row>
    <row r="142" spans="1:29" hidden="1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</row>
    <row r="143" spans="1:29" hidden="1" outlineLevel="1" x14ac:dyDescent="0.25">
      <c r="A143" s="38"/>
      <c r="B143" s="39"/>
      <c r="D143" s="487" t="s">
        <v>146</v>
      </c>
      <c r="E143" s="488"/>
      <c r="F143" s="488"/>
      <c r="G143" s="488"/>
      <c r="H143" s="488"/>
      <c r="I143" s="489"/>
      <c r="J143" s="487"/>
      <c r="K143" s="488"/>
      <c r="L143" s="488"/>
      <c r="M143" s="488"/>
      <c r="N143" s="488"/>
      <c r="O143" s="489"/>
      <c r="P143" s="489"/>
      <c r="Q143" s="489"/>
      <c r="R143" s="489"/>
      <c r="S143" s="489"/>
      <c r="T143" s="489"/>
      <c r="U143" s="489"/>
      <c r="V143" s="489"/>
      <c r="W143" s="489"/>
      <c r="X143" s="489"/>
      <c r="Y143" s="489"/>
      <c r="Z143" s="489"/>
      <c r="AA143" s="489"/>
      <c r="AB143" s="489"/>
      <c r="AC143" s="489"/>
    </row>
    <row r="144" spans="1:29" hidden="1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135.33799999999999</v>
      </c>
      <c r="E144" s="63">
        <f ca="1">VLOOKUP($A144,INDIRECT($P$2),COLUMN()-1,FALSE)*VLOOKUP($A144,Usinas!$C:$D,2,FALSE)</f>
        <v>209.63579999999999</v>
      </c>
      <c r="F144" s="63">
        <f ca="1">VLOOKUP($A144,INDIRECT($P$2),COLUMN()-1,FALSE)*VLOOKUP($A144,Usinas!$C:$D,2,FALSE)</f>
        <v>237.8082</v>
      </c>
      <c r="G144" s="63">
        <f ca="1">VLOOKUP($A144,INDIRECT($P$2),COLUMN()-1,FALSE)*VLOOKUP($A144,Usinas!$C:$D,2,FALSE)</f>
        <v>210.46440000000001</v>
      </c>
      <c r="H144" s="63">
        <f ca="1">VLOOKUP($A144,INDIRECT($P$2),COLUMN()-1,FALSE)*VLOOKUP($A144,Usinas!$C:$D,2,FALSE)</f>
        <v>126.7758</v>
      </c>
      <c r="I144" s="63">
        <f ca="1">VLOOKUP($A144,INDIRECT($P$2),COLUMN()-1,FALSE)*VLOOKUP($A144,Usinas!$C:$D,2,FALSE)</f>
        <v>66.011799999999994</v>
      </c>
      <c r="J144" s="63">
        <f ca="1">VLOOKUP($A144,INDIRECT($P$2),COLUMN()-1,FALSE)*VLOOKUP($A144,Usinas!$C:$D,2,FALSE)</f>
        <v>38.115600000000001</v>
      </c>
      <c r="K144" s="63">
        <f ca="1">VLOOKUP($A144,INDIRECT($P$2),COLUMN()-1,FALSE)*VLOOKUP($A144,Usinas!$C:$D,2,FALSE)</f>
        <v>23.7532</v>
      </c>
      <c r="L144" s="63">
        <f ca="1">VLOOKUP($A144,INDIRECT($P$2),COLUMN()-1,FALSE)*VLOOKUP($A144,Usinas!$C:$D,2,FALSE)</f>
        <v>16.848199999999999</v>
      </c>
      <c r="M144" s="63">
        <f ca="1">VLOOKUP($A144,INDIRECT($P$2),COLUMN()-1,FALSE)*VLOOKUP($A144,Usinas!$C:$D,2,FALSE)</f>
        <v>16.848199999999999</v>
      </c>
      <c r="N144" s="63">
        <f ca="1">VLOOKUP($A144,INDIRECT($P$2),COLUMN()-1,FALSE)*VLOOKUP($A144,Usinas!$C:$D,2,FALSE)</f>
        <v>33.9726</v>
      </c>
      <c r="O144" s="63">
        <f ca="1">VLOOKUP($A144,INDIRECT($P$2),COLUMN()-1,FALSE)*VLOOKUP($A144,Usinas!$C:$D,2,FALSE)</f>
        <v>70.7072</v>
      </c>
      <c r="P144" s="63">
        <f ca="1">VLOOKUP($A144,INDIRECT($P$2),COLUMN()-1,FALSE)*VLOOKUP($A144,Usinas!$C:$D,2,FALSE)</f>
        <v>0</v>
      </c>
      <c r="Q144" s="63">
        <f ca="1">VLOOKUP($A144,INDIRECT($P$2),COLUMN()-1,FALSE)*VLOOKUP($A144,Usinas!$C:$D,2,FALSE)</f>
        <v>0</v>
      </c>
      <c r="R144" s="63">
        <f ca="1">VLOOKUP($A144,INDIRECT($P$2),COLUMN()-1,FALSE)*VLOOKUP($A144,Usinas!$C:$D,2,FALSE)</f>
        <v>0</v>
      </c>
      <c r="S144" s="63">
        <f ca="1">VLOOKUP($A144,INDIRECT($P$2),COLUMN()-1,FALSE)*VLOOKUP($A144,Usinas!$C:$D,2,FALSE)</f>
        <v>0</v>
      </c>
      <c r="T144" s="63">
        <f ca="1">VLOOKUP($A144,INDIRECT($P$2),COLUMN()-1,FALSE)*VLOOKUP($A144,Usinas!$C:$D,2,FALSE)</f>
        <v>0</v>
      </c>
      <c r="U144" s="63">
        <f ca="1">VLOOKUP($A144,INDIRECT($P$2),COLUMN()-1,FALSE)*VLOOKUP($A144,Usinas!$C:$D,2,FALSE)</f>
        <v>0</v>
      </c>
      <c r="V144" s="63">
        <f ca="1">VLOOKUP($A144,INDIRECT($P$2),COLUMN()-1,FALSE)*VLOOKUP($A144,Usinas!$C:$D,2,FALSE)</f>
        <v>0</v>
      </c>
      <c r="W144" s="63">
        <f ca="1">VLOOKUP($A144,INDIRECT($P$2),COLUMN()-1,FALSE)*VLOOKUP($A144,Usinas!$C:$D,2,FALSE)</f>
        <v>0</v>
      </c>
      <c r="X144" s="63">
        <f ca="1">VLOOKUP($A144,INDIRECT($P$2),COLUMN()-1,FALSE)*VLOOKUP($A144,Usinas!$C:$D,2,FALSE)</f>
        <v>0</v>
      </c>
      <c r="Y144" s="63">
        <f ca="1">VLOOKUP($A144,INDIRECT($P$2),COLUMN()-1,FALSE)*VLOOKUP($A144,Usinas!$C:$D,2,FALSE)</f>
        <v>0</v>
      </c>
      <c r="Z144" s="63">
        <f ca="1">VLOOKUP($A144,INDIRECT($P$2),COLUMN()-1,FALSE)*VLOOKUP($A144,Usinas!$C:$D,2,FALSE)</f>
        <v>0</v>
      </c>
      <c r="AA144" s="63">
        <f ca="1">VLOOKUP($A144,INDIRECT($P$2),COLUMN()-1,FALSE)*VLOOKUP($A144,Usinas!$C:$D,2,FALSE)</f>
        <v>0</v>
      </c>
      <c r="AB144" s="63">
        <f ca="1">VLOOKUP($A144,INDIRECT($P$2),COLUMN()-1,FALSE)*VLOOKUP($A144,Usinas!$C:$D,2,FALSE)</f>
        <v>0</v>
      </c>
      <c r="AC144" s="63">
        <f ca="1">VLOOKUP($A144,INDIRECT($P$2),COLUMN()-1,FALSE)*VLOOKUP($A144,Usinas!$C:$D,2,FALSE)</f>
        <v>0</v>
      </c>
    </row>
    <row r="145" spans="1:29" hidden="1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61.354799999999997</v>
      </c>
      <c r="E145" s="63">
        <f ca="1">VLOOKUP($A145,INDIRECT($P$2),COLUMN()-1,FALSE)*VLOOKUP($A145,Usinas!$C:$D,2,FALSE)</f>
        <v>71.318399999999997</v>
      </c>
      <c r="F145" s="63">
        <f ca="1">VLOOKUP($A145,INDIRECT($P$2),COLUMN()-1,FALSE)*VLOOKUP($A145,Usinas!$C:$D,2,FALSE)</f>
        <v>78.135599999999997</v>
      </c>
      <c r="G145" s="63">
        <f ca="1">VLOOKUP($A145,INDIRECT($P$2),COLUMN()-1,FALSE)*VLOOKUP($A145,Usinas!$C:$D,2,FALSE)</f>
        <v>58.732799999999997</v>
      </c>
      <c r="H145" s="63">
        <f ca="1">VLOOKUP($A145,INDIRECT($P$2),COLUMN()-1,FALSE)*VLOOKUP($A145,Usinas!$C:$D,2,FALSE)</f>
        <v>41.951999999999998</v>
      </c>
      <c r="I145" s="63">
        <f ca="1">VLOOKUP($A145,INDIRECT($P$2),COLUMN()-1,FALSE)*VLOOKUP($A145,Usinas!$C:$D,2,FALSE)</f>
        <v>34.085999999999999</v>
      </c>
      <c r="J145" s="63">
        <f ca="1">VLOOKUP($A145,INDIRECT($P$2),COLUMN()-1,FALSE)*VLOOKUP($A145,Usinas!$C:$D,2,FALSE)</f>
        <v>30.415199999999999</v>
      </c>
      <c r="K145" s="63">
        <f ca="1">VLOOKUP($A145,INDIRECT($P$2),COLUMN()-1,FALSE)*VLOOKUP($A145,Usinas!$C:$D,2,FALSE)</f>
        <v>28.317599999999999</v>
      </c>
      <c r="L145" s="63">
        <f ca="1">VLOOKUP($A145,INDIRECT($P$2),COLUMN()-1,FALSE)*VLOOKUP($A145,Usinas!$C:$D,2,FALSE)</f>
        <v>27.793199999999999</v>
      </c>
      <c r="M145" s="63">
        <f ca="1">VLOOKUP($A145,INDIRECT($P$2),COLUMN()-1,FALSE)*VLOOKUP($A145,Usinas!$C:$D,2,FALSE)</f>
        <v>29.890799999999999</v>
      </c>
      <c r="N145" s="63">
        <f ca="1">VLOOKUP($A145,INDIRECT($P$2),COLUMN()-1,FALSE)*VLOOKUP($A145,Usinas!$C:$D,2,FALSE)</f>
        <v>35.134799999999998</v>
      </c>
      <c r="O145" s="63">
        <f ca="1">VLOOKUP($A145,INDIRECT($P$2),COLUMN()-1,FALSE)*VLOOKUP($A145,Usinas!$C:$D,2,FALSE)</f>
        <v>47.195999999999998</v>
      </c>
      <c r="P145" s="63">
        <f ca="1">VLOOKUP($A145,INDIRECT($P$2),COLUMN()-1,FALSE)*VLOOKUP($A145,Usinas!$C:$D,2,FALSE)</f>
        <v>0</v>
      </c>
      <c r="Q145" s="63">
        <f ca="1">VLOOKUP($A145,INDIRECT($P$2),COLUMN()-1,FALSE)*VLOOKUP($A145,Usinas!$C:$D,2,FALSE)</f>
        <v>0</v>
      </c>
      <c r="R145" s="63">
        <f ca="1">VLOOKUP($A145,INDIRECT($P$2),COLUMN()-1,FALSE)*VLOOKUP($A145,Usinas!$C:$D,2,FALSE)</f>
        <v>0</v>
      </c>
      <c r="S145" s="63">
        <f ca="1">VLOOKUP($A145,INDIRECT($P$2),COLUMN()-1,FALSE)*VLOOKUP($A145,Usinas!$C:$D,2,FALSE)</f>
        <v>0</v>
      </c>
      <c r="T145" s="63">
        <f ca="1">VLOOKUP($A145,INDIRECT($P$2),COLUMN()-1,FALSE)*VLOOKUP($A145,Usinas!$C:$D,2,FALSE)</f>
        <v>0</v>
      </c>
      <c r="U145" s="63">
        <f ca="1">VLOOKUP($A145,INDIRECT($P$2),COLUMN()-1,FALSE)*VLOOKUP($A145,Usinas!$C:$D,2,FALSE)</f>
        <v>0</v>
      </c>
      <c r="V145" s="63">
        <f ca="1">VLOOKUP($A145,INDIRECT($P$2),COLUMN()-1,FALSE)*VLOOKUP($A145,Usinas!$C:$D,2,FALSE)</f>
        <v>0</v>
      </c>
      <c r="W145" s="63">
        <f ca="1">VLOOKUP($A145,INDIRECT($P$2),COLUMN()-1,FALSE)*VLOOKUP($A145,Usinas!$C:$D,2,FALSE)</f>
        <v>0</v>
      </c>
      <c r="X145" s="63">
        <f ca="1">VLOOKUP($A145,INDIRECT($P$2),COLUMN()-1,FALSE)*VLOOKUP($A145,Usinas!$C:$D,2,FALSE)</f>
        <v>0</v>
      </c>
      <c r="Y145" s="63">
        <f ca="1">VLOOKUP($A145,INDIRECT($P$2),COLUMN()-1,FALSE)*VLOOKUP($A145,Usinas!$C:$D,2,FALSE)</f>
        <v>0</v>
      </c>
      <c r="Z145" s="63">
        <f ca="1">VLOOKUP($A145,INDIRECT($P$2),COLUMN()-1,FALSE)*VLOOKUP($A145,Usinas!$C:$D,2,FALSE)</f>
        <v>0</v>
      </c>
      <c r="AA145" s="63">
        <f ca="1">VLOOKUP($A145,INDIRECT($P$2),COLUMN()-1,FALSE)*VLOOKUP($A145,Usinas!$C:$D,2,FALSE)</f>
        <v>0</v>
      </c>
      <c r="AB145" s="63">
        <f ca="1">VLOOKUP($A145,INDIRECT($P$2),COLUMN()-1,FALSE)*VLOOKUP($A145,Usinas!$C:$D,2,FALSE)</f>
        <v>0</v>
      </c>
      <c r="AC145" s="63">
        <f ca="1">VLOOKUP($A145,INDIRECT($P$2),COLUMN()-1,FALSE)*VLOOKUP($A145,Usinas!$C:$D,2,FALSE)</f>
        <v>0</v>
      </c>
    </row>
    <row r="146" spans="1:29" hidden="1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343.98650000000004</v>
      </c>
      <c r="E146" s="63">
        <f ca="1">VLOOKUP($A146,INDIRECT($P$2),COLUMN()-1,FALSE)*VLOOKUP($A146,Usinas!$C:$D,2,FALSE)</f>
        <v>387.98760000000004</v>
      </c>
      <c r="F146" s="63">
        <f ca="1">VLOOKUP($A146,INDIRECT($P$2),COLUMN()-1,FALSE)*VLOOKUP($A146,Usinas!$C:$D,2,FALSE)</f>
        <v>394.06510000000003</v>
      </c>
      <c r="G146" s="63">
        <f ca="1">VLOOKUP($A146,INDIRECT($P$2),COLUMN()-1,FALSE)*VLOOKUP($A146,Usinas!$C:$D,2,FALSE)</f>
        <v>312.86970000000002</v>
      </c>
      <c r="H146" s="63">
        <f ca="1">VLOOKUP($A146,INDIRECT($P$2),COLUMN()-1,FALSE)*VLOOKUP($A146,Usinas!$C:$D,2,FALSE)</f>
        <v>213.6849</v>
      </c>
      <c r="I146" s="63">
        <f ca="1">VLOOKUP($A146,INDIRECT($P$2),COLUMN()-1,FALSE)*VLOOKUP($A146,Usinas!$C:$D,2,FALSE)</f>
        <v>159.23050000000001</v>
      </c>
      <c r="J146" s="63">
        <f ca="1">VLOOKUP($A146,INDIRECT($P$2),COLUMN()-1,FALSE)*VLOOKUP($A146,Usinas!$C:$D,2,FALSE)</f>
        <v>126.6551</v>
      </c>
      <c r="K146" s="63">
        <f ca="1">VLOOKUP($A146,INDIRECT($P$2),COLUMN()-1,FALSE)*VLOOKUP($A146,Usinas!$C:$D,2,FALSE)</f>
        <v>107.45020000000001</v>
      </c>
      <c r="L146" s="63">
        <f ca="1">VLOOKUP($A146,INDIRECT($P$2),COLUMN()-1,FALSE)*VLOOKUP($A146,Usinas!$C:$D,2,FALSE)</f>
        <v>98.698599999999999</v>
      </c>
      <c r="M146" s="63">
        <f ca="1">VLOOKUP($A146,INDIRECT($P$2),COLUMN()-1,FALSE)*VLOOKUP($A146,Usinas!$C:$D,2,FALSE)</f>
        <v>115.2294</v>
      </c>
      <c r="N146" s="63">
        <f ca="1">VLOOKUP($A146,INDIRECT($P$2),COLUMN()-1,FALSE)*VLOOKUP($A146,Usinas!$C:$D,2,FALSE)</f>
        <v>168.7114</v>
      </c>
      <c r="O146" s="63">
        <f ca="1">VLOOKUP($A146,INDIRECT($P$2),COLUMN()-1,FALSE)*VLOOKUP($A146,Usinas!$C:$D,2,FALSE)</f>
        <v>260.36009999999999</v>
      </c>
      <c r="P146" s="63">
        <f ca="1">VLOOKUP($A146,INDIRECT($P$2),COLUMN()-1,FALSE)*VLOOKUP($A146,Usinas!$C:$D,2,FALSE)</f>
        <v>0</v>
      </c>
      <c r="Q146" s="63">
        <f ca="1">VLOOKUP($A146,INDIRECT($P$2),COLUMN()-1,FALSE)*VLOOKUP($A146,Usinas!$C:$D,2,FALSE)</f>
        <v>0</v>
      </c>
      <c r="R146" s="63">
        <f ca="1">VLOOKUP($A146,INDIRECT($P$2),COLUMN()-1,FALSE)*VLOOKUP($A146,Usinas!$C:$D,2,FALSE)</f>
        <v>0</v>
      </c>
      <c r="S146" s="63">
        <f ca="1">VLOOKUP($A146,INDIRECT($P$2),COLUMN()-1,FALSE)*VLOOKUP($A146,Usinas!$C:$D,2,FALSE)</f>
        <v>0</v>
      </c>
      <c r="T146" s="63">
        <f ca="1">VLOOKUP($A146,INDIRECT($P$2),COLUMN()-1,FALSE)*VLOOKUP($A146,Usinas!$C:$D,2,FALSE)</f>
        <v>0</v>
      </c>
      <c r="U146" s="63">
        <f ca="1">VLOOKUP($A146,INDIRECT($P$2),COLUMN()-1,FALSE)*VLOOKUP($A146,Usinas!$C:$D,2,FALSE)</f>
        <v>0</v>
      </c>
      <c r="V146" s="63">
        <f ca="1">VLOOKUP($A146,INDIRECT($P$2),COLUMN()-1,FALSE)*VLOOKUP($A146,Usinas!$C:$D,2,FALSE)</f>
        <v>0</v>
      </c>
      <c r="W146" s="63">
        <f ca="1">VLOOKUP($A146,INDIRECT($P$2),COLUMN()-1,FALSE)*VLOOKUP($A146,Usinas!$C:$D,2,FALSE)</f>
        <v>0</v>
      </c>
      <c r="X146" s="63">
        <f ca="1">VLOOKUP($A146,INDIRECT($P$2),COLUMN()-1,FALSE)*VLOOKUP($A146,Usinas!$C:$D,2,FALSE)</f>
        <v>0</v>
      </c>
      <c r="Y146" s="63">
        <f ca="1">VLOOKUP($A146,INDIRECT($P$2),COLUMN()-1,FALSE)*VLOOKUP($A146,Usinas!$C:$D,2,FALSE)</f>
        <v>0</v>
      </c>
      <c r="Z146" s="63">
        <f ca="1">VLOOKUP($A146,INDIRECT($P$2),COLUMN()-1,FALSE)*VLOOKUP($A146,Usinas!$C:$D,2,FALSE)</f>
        <v>0</v>
      </c>
      <c r="AA146" s="63">
        <f ca="1">VLOOKUP($A146,INDIRECT($P$2),COLUMN()-1,FALSE)*VLOOKUP($A146,Usinas!$C:$D,2,FALSE)</f>
        <v>0</v>
      </c>
      <c r="AB146" s="63">
        <f ca="1">VLOOKUP($A146,INDIRECT($P$2),COLUMN()-1,FALSE)*VLOOKUP($A146,Usinas!$C:$D,2,FALSE)</f>
        <v>0</v>
      </c>
      <c r="AC146" s="63">
        <f ca="1">VLOOKUP($A146,INDIRECT($P$2),COLUMN()-1,FALSE)*VLOOKUP($A146,Usinas!$C:$D,2,FALSE)</f>
        <v>0</v>
      </c>
    </row>
    <row r="147" spans="1:29" hidden="1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321.25880000000001</v>
      </c>
      <c r="E147" s="63">
        <f ca="1">VLOOKUP($A147,INDIRECT($P$2),COLUMN()-1,FALSE)*VLOOKUP($A147,Usinas!$C:$D,2,FALSE)</f>
        <v>361.98760000000004</v>
      </c>
      <c r="F147" s="63">
        <f ca="1">VLOOKUP($A147,INDIRECT($P$2),COLUMN()-1,FALSE)*VLOOKUP($A147,Usinas!$C:$D,2,FALSE)</f>
        <v>368.0138</v>
      </c>
      <c r="G147" s="63">
        <f ca="1">VLOOKUP($A147,INDIRECT($P$2),COLUMN()-1,FALSE)*VLOOKUP($A147,Usinas!$C:$D,2,FALSE)</f>
        <v>292.16680000000002</v>
      </c>
      <c r="H147" s="63">
        <f ca="1">VLOOKUP($A147,INDIRECT($P$2),COLUMN()-1,FALSE)*VLOOKUP($A147,Usinas!$C:$D,2,FALSE)</f>
        <v>199.69580000000002</v>
      </c>
      <c r="I147" s="63">
        <f ca="1">VLOOKUP($A147,INDIRECT($P$2),COLUMN()-1,FALSE)*VLOOKUP($A147,Usinas!$C:$D,2,FALSE)</f>
        <v>148.78480000000002</v>
      </c>
      <c r="J147" s="63">
        <f ca="1">VLOOKUP($A147,INDIRECT($P$2),COLUMN()-1,FALSE)*VLOOKUP($A147,Usinas!$C:$D,2,FALSE)</f>
        <v>118.44600000000001</v>
      </c>
      <c r="K147" s="63">
        <f ca="1">VLOOKUP($A147,INDIRECT($P$2),COLUMN()-1,FALSE)*VLOOKUP($A147,Usinas!$C:$D,2,FALSE)</f>
        <v>100.15960000000001</v>
      </c>
      <c r="L147" s="63">
        <f ca="1">VLOOKUP($A147,INDIRECT($P$2),COLUMN()-1,FALSE)*VLOOKUP($A147,Usinas!$C:$D,2,FALSE)</f>
        <v>92.263200000000012</v>
      </c>
      <c r="M147" s="63">
        <f ca="1">VLOOKUP($A147,INDIRECT($P$2),COLUMN()-1,FALSE)*VLOOKUP($A147,Usinas!$C:$D,2,FALSE)</f>
        <v>107.84820000000001</v>
      </c>
      <c r="N147" s="63">
        <f ca="1">VLOOKUP($A147,INDIRECT($P$2),COLUMN()-1,FALSE)*VLOOKUP($A147,Usinas!$C:$D,2,FALSE)</f>
        <v>157.51240000000001</v>
      </c>
      <c r="O147" s="63">
        <f ca="1">VLOOKUP($A147,INDIRECT($P$2),COLUMN()-1,FALSE)*VLOOKUP($A147,Usinas!$C:$D,2,FALSE)</f>
        <v>243.33380000000002</v>
      </c>
      <c r="P147" s="63">
        <f ca="1">VLOOKUP($A147,INDIRECT($P$2),COLUMN()-1,FALSE)*VLOOKUP($A147,Usinas!$C:$D,2,FALSE)</f>
        <v>0</v>
      </c>
      <c r="Q147" s="63">
        <f ca="1">VLOOKUP($A147,INDIRECT($P$2),COLUMN()-1,FALSE)*VLOOKUP($A147,Usinas!$C:$D,2,FALSE)</f>
        <v>0</v>
      </c>
      <c r="R147" s="63">
        <f ca="1">VLOOKUP($A147,INDIRECT($P$2),COLUMN()-1,FALSE)*VLOOKUP($A147,Usinas!$C:$D,2,FALSE)</f>
        <v>0</v>
      </c>
      <c r="S147" s="63">
        <f ca="1">VLOOKUP($A147,INDIRECT($P$2),COLUMN()-1,FALSE)*VLOOKUP($A147,Usinas!$C:$D,2,FALSE)</f>
        <v>0</v>
      </c>
      <c r="T147" s="63">
        <f ca="1">VLOOKUP($A147,INDIRECT($P$2),COLUMN()-1,FALSE)*VLOOKUP($A147,Usinas!$C:$D,2,FALSE)</f>
        <v>0</v>
      </c>
      <c r="U147" s="63">
        <f ca="1">VLOOKUP($A147,INDIRECT($P$2),COLUMN()-1,FALSE)*VLOOKUP($A147,Usinas!$C:$D,2,FALSE)</f>
        <v>0</v>
      </c>
      <c r="V147" s="63">
        <f ca="1">VLOOKUP($A147,INDIRECT($P$2),COLUMN()-1,FALSE)*VLOOKUP($A147,Usinas!$C:$D,2,FALSE)</f>
        <v>0</v>
      </c>
      <c r="W147" s="63">
        <f ca="1">VLOOKUP($A147,INDIRECT($P$2),COLUMN()-1,FALSE)*VLOOKUP($A147,Usinas!$C:$D,2,FALSE)</f>
        <v>0</v>
      </c>
      <c r="X147" s="63">
        <f ca="1">VLOOKUP($A147,INDIRECT($P$2),COLUMN()-1,FALSE)*VLOOKUP($A147,Usinas!$C:$D,2,FALSE)</f>
        <v>0</v>
      </c>
      <c r="Y147" s="63">
        <f ca="1">VLOOKUP($A147,INDIRECT($P$2),COLUMN()-1,FALSE)*VLOOKUP($A147,Usinas!$C:$D,2,FALSE)</f>
        <v>0</v>
      </c>
      <c r="Z147" s="63">
        <f ca="1">VLOOKUP($A147,INDIRECT($P$2),COLUMN()-1,FALSE)*VLOOKUP($A147,Usinas!$C:$D,2,FALSE)</f>
        <v>0</v>
      </c>
      <c r="AA147" s="63">
        <f ca="1">VLOOKUP($A147,INDIRECT($P$2),COLUMN()-1,FALSE)*VLOOKUP($A147,Usinas!$C:$D,2,FALSE)</f>
        <v>0</v>
      </c>
      <c r="AB147" s="63">
        <f ca="1">VLOOKUP($A147,INDIRECT($P$2),COLUMN()-1,FALSE)*VLOOKUP($A147,Usinas!$C:$D,2,FALSE)</f>
        <v>0</v>
      </c>
      <c r="AC147" s="63">
        <f ca="1">VLOOKUP($A147,INDIRECT($P$2),COLUMN()-1,FALSE)*VLOOKUP($A147,Usinas!$C:$D,2,FALSE)</f>
        <v>0</v>
      </c>
    </row>
    <row r="148" spans="1:29" hidden="1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1839.1505999999999</v>
      </c>
      <c r="E148" s="63">
        <f ca="1">VLOOKUP($A148,INDIRECT($P$2),COLUMN()-1,FALSE)*VLOOKUP($A148,Usinas!$C:$D,2,FALSE)</f>
        <v>2161.0904</v>
      </c>
      <c r="F148" s="63">
        <f ca="1">VLOOKUP($A148,INDIRECT($P$2),COLUMN()-1,FALSE)*VLOOKUP($A148,Usinas!$C:$D,2,FALSE)</f>
        <v>2288.9566</v>
      </c>
      <c r="G148" s="63">
        <f ca="1">VLOOKUP($A148,INDIRECT($P$2),COLUMN()-1,FALSE)*VLOOKUP($A148,Usinas!$C:$D,2,FALSE)</f>
        <v>1845.2153999999998</v>
      </c>
      <c r="H148" s="63">
        <f ca="1">VLOOKUP($A148,INDIRECT($P$2),COLUMN()-1,FALSE)*VLOOKUP($A148,Usinas!$C:$D,2,FALSE)</f>
        <v>1167.4739999999999</v>
      </c>
      <c r="I148" s="63">
        <f ca="1">VLOOKUP($A148,INDIRECT($P$2),COLUMN()-1,FALSE)*VLOOKUP($A148,Usinas!$C:$D,2,FALSE)</f>
        <v>740.41099999999994</v>
      </c>
      <c r="J148" s="63">
        <f ca="1">VLOOKUP($A148,INDIRECT($P$2),COLUMN()-1,FALSE)*VLOOKUP($A148,Usinas!$C:$D,2,FALSE)</f>
        <v>522.58359999999993</v>
      </c>
      <c r="K148" s="63">
        <f ca="1">VLOOKUP($A148,INDIRECT($P$2),COLUMN()-1,FALSE)*VLOOKUP($A148,Usinas!$C:$D,2,FALSE)</f>
        <v>401.28759999999994</v>
      </c>
      <c r="L148" s="63">
        <f ca="1">VLOOKUP($A148,INDIRECT($P$2),COLUMN()-1,FALSE)*VLOOKUP($A148,Usinas!$C:$D,2,FALSE)</f>
        <v>348.726</v>
      </c>
      <c r="M148" s="63">
        <f ca="1">VLOOKUP($A148,INDIRECT($P$2),COLUMN()-1,FALSE)*VLOOKUP($A148,Usinas!$C:$D,2,FALSE)</f>
        <v>440.20339999999999</v>
      </c>
      <c r="N148" s="63">
        <f ca="1">VLOOKUP($A148,INDIRECT($P$2),COLUMN()-1,FALSE)*VLOOKUP($A148,Usinas!$C:$D,2,FALSE)</f>
        <v>737.8839999999999</v>
      </c>
      <c r="O148" s="63">
        <f ca="1">VLOOKUP($A148,INDIRECT($P$2),COLUMN()-1,FALSE)*VLOOKUP($A148,Usinas!$C:$D,2,FALSE)</f>
        <v>1286.2429999999999</v>
      </c>
      <c r="P148" s="63">
        <f ca="1">VLOOKUP($A148,INDIRECT($P$2),COLUMN()-1,FALSE)*VLOOKUP($A148,Usinas!$C:$D,2,FALSE)</f>
        <v>0</v>
      </c>
      <c r="Q148" s="63">
        <f ca="1">VLOOKUP($A148,INDIRECT($P$2),COLUMN()-1,FALSE)*VLOOKUP($A148,Usinas!$C:$D,2,FALSE)</f>
        <v>0</v>
      </c>
      <c r="R148" s="63">
        <f ca="1">VLOOKUP($A148,INDIRECT($P$2),COLUMN()-1,FALSE)*VLOOKUP($A148,Usinas!$C:$D,2,FALSE)</f>
        <v>0</v>
      </c>
      <c r="S148" s="63">
        <f ca="1">VLOOKUP($A148,INDIRECT($P$2),COLUMN()-1,FALSE)*VLOOKUP($A148,Usinas!$C:$D,2,FALSE)</f>
        <v>0</v>
      </c>
      <c r="T148" s="63">
        <f ca="1">VLOOKUP($A148,INDIRECT($P$2),COLUMN()-1,FALSE)*VLOOKUP($A148,Usinas!$C:$D,2,FALSE)</f>
        <v>0</v>
      </c>
      <c r="U148" s="63">
        <f ca="1">VLOOKUP($A148,INDIRECT($P$2),COLUMN()-1,FALSE)*VLOOKUP($A148,Usinas!$C:$D,2,FALSE)</f>
        <v>0</v>
      </c>
      <c r="V148" s="63">
        <f ca="1">VLOOKUP($A148,INDIRECT($P$2),COLUMN()-1,FALSE)*VLOOKUP($A148,Usinas!$C:$D,2,FALSE)</f>
        <v>0</v>
      </c>
      <c r="W148" s="63">
        <f ca="1">VLOOKUP($A148,INDIRECT($P$2),COLUMN()-1,FALSE)*VLOOKUP($A148,Usinas!$C:$D,2,FALSE)</f>
        <v>0</v>
      </c>
      <c r="X148" s="63">
        <f ca="1">VLOOKUP($A148,INDIRECT($P$2),COLUMN()-1,FALSE)*VLOOKUP($A148,Usinas!$C:$D,2,FALSE)</f>
        <v>0</v>
      </c>
      <c r="Y148" s="63">
        <f ca="1">VLOOKUP($A148,INDIRECT($P$2),COLUMN()-1,FALSE)*VLOOKUP($A148,Usinas!$C:$D,2,FALSE)</f>
        <v>0</v>
      </c>
      <c r="Z148" s="63">
        <f ca="1">VLOOKUP($A148,INDIRECT($P$2),COLUMN()-1,FALSE)*VLOOKUP($A148,Usinas!$C:$D,2,FALSE)</f>
        <v>0</v>
      </c>
      <c r="AA148" s="63">
        <f ca="1">VLOOKUP($A148,INDIRECT($P$2),COLUMN()-1,FALSE)*VLOOKUP($A148,Usinas!$C:$D,2,FALSE)</f>
        <v>0</v>
      </c>
      <c r="AB148" s="63">
        <f ca="1">VLOOKUP($A148,INDIRECT($P$2),COLUMN()-1,FALSE)*VLOOKUP($A148,Usinas!$C:$D,2,FALSE)</f>
        <v>0</v>
      </c>
      <c r="AC148" s="63">
        <f ca="1">VLOOKUP($A148,INDIRECT($P$2),COLUMN()-1,FALSE)*VLOOKUP($A148,Usinas!$C:$D,2,FALSE)</f>
        <v>0</v>
      </c>
    </row>
    <row r="149" spans="1:29" hidden="1" outlineLevel="2" x14ac:dyDescent="0.25">
      <c r="A149" s="30">
        <v>230</v>
      </c>
      <c r="B149" s="31" t="s">
        <v>750</v>
      </c>
      <c r="D149" s="63">
        <f ca="1">VLOOKUP($A149,INDIRECT($P$2),COLUMN()-1,FALSE)*VLOOKUP($A149,Usinas!$C:$D,2,FALSE)</f>
        <v>832.44240000000002</v>
      </c>
      <c r="E149" s="63">
        <f ca="1">VLOOKUP($A149,INDIRECT($P$2),COLUMN()-1,FALSE)*VLOOKUP($A149,Usinas!$C:$D,2,FALSE)</f>
        <v>977.75710000000004</v>
      </c>
      <c r="F149" s="63">
        <f ca="1">VLOOKUP($A149,INDIRECT($P$2),COLUMN()-1,FALSE)*VLOOKUP($A149,Usinas!$C:$D,2,FALSE)</f>
        <v>1035.7923000000001</v>
      </c>
      <c r="G149" s="63">
        <f ca="1">VLOOKUP($A149,INDIRECT($P$2),COLUMN()-1,FALSE)*VLOOKUP($A149,Usinas!$C:$D,2,FALSE)</f>
        <v>835.16280000000006</v>
      </c>
      <c r="H149" s="63">
        <f ca="1">VLOOKUP($A149,INDIRECT($P$2),COLUMN()-1,FALSE)*VLOOKUP($A149,Usinas!$C:$D,2,FALSE)</f>
        <v>528.6644</v>
      </c>
      <c r="I149" s="63">
        <f ca="1">VLOOKUP($A149,INDIRECT($P$2),COLUMN()-1,FALSE)*VLOOKUP($A149,Usinas!$C:$D,2,FALSE)</f>
        <v>335.28930000000003</v>
      </c>
      <c r="J149" s="63">
        <f ca="1">VLOOKUP($A149,INDIRECT($P$2),COLUMN()-1,FALSE)*VLOOKUP($A149,Usinas!$C:$D,2,FALSE)</f>
        <v>236.44810000000001</v>
      </c>
      <c r="K149" s="63">
        <f ca="1">VLOOKUP($A149,INDIRECT($P$2),COLUMN()-1,FALSE)*VLOOKUP($A149,Usinas!$C:$D,2,FALSE)</f>
        <v>181.58670000000001</v>
      </c>
      <c r="L149" s="63">
        <f ca="1">VLOOKUP($A149,INDIRECT($P$2),COLUMN()-1,FALSE)*VLOOKUP($A149,Usinas!$C:$D,2,FALSE)</f>
        <v>157.78320000000002</v>
      </c>
      <c r="M149" s="63">
        <f ca="1">VLOOKUP($A149,INDIRECT($P$2),COLUMN()-1,FALSE)*VLOOKUP($A149,Usinas!$C:$D,2,FALSE)</f>
        <v>199.26930000000002</v>
      </c>
      <c r="N149" s="63">
        <f ca="1">VLOOKUP($A149,INDIRECT($P$2),COLUMN()-1,FALSE)*VLOOKUP($A149,Usinas!$C:$D,2,FALSE)</f>
        <v>334.1558</v>
      </c>
      <c r="O149" s="63">
        <f ca="1">VLOOKUP($A149,INDIRECT($P$2),COLUMN()-1,FALSE)*VLOOKUP($A149,Usinas!$C:$D,2,FALSE)</f>
        <v>581.93889999999999</v>
      </c>
      <c r="P149" s="63">
        <f ca="1">VLOOKUP($A149,INDIRECT($P$2),COLUMN()-1,FALSE)*VLOOKUP($A149,Usinas!$C:$D,2,FALSE)</f>
        <v>0</v>
      </c>
      <c r="Q149" s="63">
        <f ca="1">VLOOKUP($A149,INDIRECT($P$2),COLUMN()-1,FALSE)*VLOOKUP($A149,Usinas!$C:$D,2,FALSE)</f>
        <v>0</v>
      </c>
      <c r="R149" s="63">
        <f ca="1">VLOOKUP($A149,INDIRECT($P$2),COLUMN()-1,FALSE)*VLOOKUP($A149,Usinas!$C:$D,2,FALSE)</f>
        <v>0</v>
      </c>
      <c r="S149" s="63">
        <f ca="1">VLOOKUP($A149,INDIRECT($P$2),COLUMN()-1,FALSE)*VLOOKUP($A149,Usinas!$C:$D,2,FALSE)</f>
        <v>0</v>
      </c>
      <c r="T149" s="63">
        <f ca="1">VLOOKUP($A149,INDIRECT($P$2),COLUMN()-1,FALSE)*VLOOKUP($A149,Usinas!$C:$D,2,FALSE)</f>
        <v>0</v>
      </c>
      <c r="U149" s="63">
        <f ca="1">VLOOKUP($A149,INDIRECT($P$2),COLUMN()-1,FALSE)*VLOOKUP($A149,Usinas!$C:$D,2,FALSE)</f>
        <v>0</v>
      </c>
      <c r="V149" s="63">
        <f ca="1">VLOOKUP($A149,INDIRECT($P$2),COLUMN()-1,FALSE)*VLOOKUP($A149,Usinas!$C:$D,2,FALSE)</f>
        <v>0</v>
      </c>
      <c r="W149" s="63">
        <f ca="1">VLOOKUP($A149,INDIRECT($P$2),COLUMN()-1,FALSE)*VLOOKUP($A149,Usinas!$C:$D,2,FALSE)</f>
        <v>0</v>
      </c>
      <c r="X149" s="63">
        <f ca="1">VLOOKUP($A149,INDIRECT($P$2),COLUMN()-1,FALSE)*VLOOKUP($A149,Usinas!$C:$D,2,FALSE)</f>
        <v>0</v>
      </c>
      <c r="Y149" s="63">
        <f ca="1">VLOOKUP($A149,INDIRECT($P$2),COLUMN()-1,FALSE)*VLOOKUP($A149,Usinas!$C:$D,2,FALSE)</f>
        <v>0</v>
      </c>
      <c r="Z149" s="63">
        <f ca="1">VLOOKUP($A149,INDIRECT($P$2),COLUMN()-1,FALSE)*VLOOKUP($A149,Usinas!$C:$D,2,FALSE)</f>
        <v>0</v>
      </c>
      <c r="AA149" s="63">
        <f ca="1">VLOOKUP($A149,INDIRECT($P$2),COLUMN()-1,FALSE)*VLOOKUP($A149,Usinas!$C:$D,2,FALSE)</f>
        <v>0</v>
      </c>
      <c r="AB149" s="63">
        <f ca="1">VLOOKUP($A149,INDIRECT($P$2),COLUMN()-1,FALSE)*VLOOKUP($A149,Usinas!$C:$D,2,FALSE)</f>
        <v>0</v>
      </c>
      <c r="AC149" s="63">
        <f ca="1">VLOOKUP($A149,INDIRECT($P$2),COLUMN()-1,FALSE)*VLOOKUP($A149,Usinas!$C:$D,2,FALSE)</f>
        <v>0</v>
      </c>
    </row>
    <row r="150" spans="1:29" hidden="1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3669.47</v>
      </c>
      <c r="E150" s="63">
        <f ca="1">VLOOKUP($A150,INDIRECT($P$2),COLUMN()-1,FALSE)*VLOOKUP($A150,Usinas!$C:$D,2,FALSE)</f>
        <v>4711.2250000000004</v>
      </c>
      <c r="F150" s="63">
        <f ca="1">VLOOKUP($A150,INDIRECT($P$2),COLUMN()-1,FALSE)*VLOOKUP($A150,Usinas!$C:$D,2,FALSE)</f>
        <v>5422.83</v>
      </c>
      <c r="G150" s="63">
        <f ca="1">VLOOKUP($A150,INDIRECT($P$2),COLUMN()-1,FALSE)*VLOOKUP($A150,Usinas!$C:$D,2,FALSE)</f>
        <v>5233.7299999999996</v>
      </c>
      <c r="H150" s="63">
        <f ca="1">VLOOKUP($A150,INDIRECT($P$2),COLUMN()-1,FALSE)*VLOOKUP($A150,Usinas!$C:$D,2,FALSE)</f>
        <v>4027.83</v>
      </c>
      <c r="I150" s="63">
        <f ca="1">VLOOKUP($A150,INDIRECT($P$2),COLUMN()-1,FALSE)*VLOOKUP($A150,Usinas!$C:$D,2,FALSE)</f>
        <v>2812.94</v>
      </c>
      <c r="J150" s="63">
        <f ca="1">VLOOKUP($A150,INDIRECT($P$2),COLUMN()-1,FALSE)*VLOOKUP($A150,Usinas!$C:$D,2,FALSE)</f>
        <v>1787.3050000000001</v>
      </c>
      <c r="K150" s="63">
        <f ca="1">VLOOKUP($A150,INDIRECT($P$2),COLUMN()-1,FALSE)*VLOOKUP($A150,Usinas!$C:$D,2,FALSE)</f>
        <v>1095.23</v>
      </c>
      <c r="L150" s="63">
        <f ca="1">VLOOKUP($A150,INDIRECT($P$2),COLUMN()-1,FALSE)*VLOOKUP($A150,Usinas!$C:$D,2,FALSE)</f>
        <v>812.2</v>
      </c>
      <c r="M150" s="63">
        <f ca="1">VLOOKUP($A150,INDIRECT($P$2),COLUMN()-1,FALSE)*VLOOKUP($A150,Usinas!$C:$D,2,FALSE)</f>
        <v>969.21500000000003</v>
      </c>
      <c r="N150" s="63">
        <f ca="1">VLOOKUP($A150,INDIRECT($P$2),COLUMN()-1,FALSE)*VLOOKUP($A150,Usinas!$C:$D,2,FALSE)</f>
        <v>1539.3050000000001</v>
      </c>
      <c r="O150" s="63">
        <f ca="1">VLOOKUP($A150,INDIRECT($P$2),COLUMN()-1,FALSE)*VLOOKUP($A150,Usinas!$C:$D,2,FALSE)</f>
        <v>2493.7950000000001</v>
      </c>
      <c r="P150" s="63">
        <f ca="1">VLOOKUP($A150,INDIRECT($P$2),COLUMN()-1,FALSE)*VLOOKUP($A150,Usinas!$C:$D,2,FALSE)</f>
        <v>0</v>
      </c>
      <c r="Q150" s="63">
        <f ca="1">VLOOKUP($A150,INDIRECT($P$2),COLUMN()-1,FALSE)*VLOOKUP($A150,Usinas!$C:$D,2,FALSE)</f>
        <v>0</v>
      </c>
      <c r="R150" s="63">
        <f ca="1">VLOOKUP($A150,INDIRECT($P$2),COLUMN()-1,FALSE)*VLOOKUP($A150,Usinas!$C:$D,2,FALSE)</f>
        <v>0</v>
      </c>
      <c r="S150" s="63">
        <f ca="1">VLOOKUP($A150,INDIRECT($P$2),COLUMN()-1,FALSE)*VLOOKUP($A150,Usinas!$C:$D,2,FALSE)</f>
        <v>0</v>
      </c>
      <c r="T150" s="63">
        <f ca="1">VLOOKUP($A150,INDIRECT($P$2),COLUMN()-1,FALSE)*VLOOKUP($A150,Usinas!$C:$D,2,FALSE)</f>
        <v>0</v>
      </c>
      <c r="U150" s="63">
        <f ca="1">VLOOKUP($A150,INDIRECT($P$2),COLUMN()-1,FALSE)*VLOOKUP($A150,Usinas!$C:$D,2,FALSE)</f>
        <v>0</v>
      </c>
      <c r="V150" s="63">
        <f ca="1">VLOOKUP($A150,INDIRECT($P$2),COLUMN()-1,FALSE)*VLOOKUP($A150,Usinas!$C:$D,2,FALSE)</f>
        <v>0</v>
      </c>
      <c r="W150" s="63">
        <f ca="1">VLOOKUP($A150,INDIRECT($P$2),COLUMN()-1,FALSE)*VLOOKUP($A150,Usinas!$C:$D,2,FALSE)</f>
        <v>0</v>
      </c>
      <c r="X150" s="63">
        <f ca="1">VLOOKUP($A150,INDIRECT($P$2),COLUMN()-1,FALSE)*VLOOKUP($A150,Usinas!$C:$D,2,FALSE)</f>
        <v>0</v>
      </c>
      <c r="Y150" s="63">
        <f ca="1">VLOOKUP($A150,INDIRECT($P$2),COLUMN()-1,FALSE)*VLOOKUP($A150,Usinas!$C:$D,2,FALSE)</f>
        <v>0</v>
      </c>
      <c r="Z150" s="63">
        <f ca="1">VLOOKUP($A150,INDIRECT($P$2),COLUMN()-1,FALSE)*VLOOKUP($A150,Usinas!$C:$D,2,FALSE)</f>
        <v>0</v>
      </c>
      <c r="AA150" s="63">
        <f ca="1">VLOOKUP($A150,INDIRECT($P$2),COLUMN()-1,FALSE)*VLOOKUP($A150,Usinas!$C:$D,2,FALSE)</f>
        <v>0</v>
      </c>
      <c r="AB150" s="63">
        <f ca="1">VLOOKUP($A150,INDIRECT($P$2),COLUMN()-1,FALSE)*VLOOKUP($A150,Usinas!$C:$D,2,FALSE)</f>
        <v>0</v>
      </c>
      <c r="AC150" s="63">
        <f ca="1">VLOOKUP($A150,INDIRECT($P$2),COLUMN()-1,FALSE)*VLOOKUP($A150,Usinas!$C:$D,2,FALSE)</f>
        <v>0</v>
      </c>
    </row>
    <row r="151" spans="1:29" hidden="1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3819.9560000000001</v>
      </c>
      <c r="E151" s="63">
        <f ca="1">VLOOKUP($A151,INDIRECT($P$2),COLUMN()-1,FALSE)*VLOOKUP($A151,Usinas!$C:$D,2,FALSE)</f>
        <v>4903.6540000000005</v>
      </c>
      <c r="F151" s="63">
        <f ca="1">VLOOKUP($A151,INDIRECT($P$2),COLUMN()-1,FALSE)*VLOOKUP($A151,Usinas!$C:$D,2,FALSE)</f>
        <v>5651.2785000000003</v>
      </c>
      <c r="G151" s="63">
        <f ca="1">VLOOKUP($A151,INDIRECT($P$2),COLUMN()-1,FALSE)*VLOOKUP($A151,Usinas!$C:$D,2,FALSE)</f>
        <v>5455.5137000000004</v>
      </c>
      <c r="H151" s="63">
        <f ca="1">VLOOKUP($A151,INDIRECT($P$2),COLUMN()-1,FALSE)*VLOOKUP($A151,Usinas!$C:$D,2,FALSE)</f>
        <v>4197.6613000000007</v>
      </c>
      <c r="I151" s="63">
        <f ca="1">VLOOKUP($A151,INDIRECT($P$2),COLUMN()-1,FALSE)*VLOOKUP($A151,Usinas!$C:$D,2,FALSE)</f>
        <v>2932.1817000000001</v>
      </c>
      <c r="J151" s="63">
        <f ca="1">VLOOKUP($A151,INDIRECT($P$2),COLUMN()-1,FALSE)*VLOOKUP($A151,Usinas!$C:$D,2,FALSE)</f>
        <v>1863.2614000000001</v>
      </c>
      <c r="K151" s="63">
        <f ca="1">VLOOKUP($A151,INDIRECT($P$2),COLUMN()-1,FALSE)*VLOOKUP($A151,Usinas!$C:$D,2,FALSE)</f>
        <v>1141.2198000000001</v>
      </c>
      <c r="L151" s="63">
        <f ca="1">VLOOKUP($A151,INDIRECT($P$2),COLUMN()-1,FALSE)*VLOOKUP($A151,Usinas!$C:$D,2,FALSE)</f>
        <v>846.30140000000006</v>
      </c>
      <c r="M151" s="63">
        <f ca="1">VLOOKUP($A151,INDIRECT($P$2),COLUMN()-1,FALSE)*VLOOKUP($A151,Usinas!$C:$D,2,FALSE)</f>
        <v>1007.9027000000001</v>
      </c>
      <c r="N151" s="63">
        <f ca="1">VLOOKUP($A151,INDIRECT($P$2),COLUMN()-1,FALSE)*VLOOKUP($A151,Usinas!$C:$D,2,FALSE)</f>
        <v>1600.123</v>
      </c>
      <c r="O151" s="63">
        <f ca="1">VLOOKUP($A151,INDIRECT($P$2),COLUMN()-1,FALSE)*VLOOKUP($A151,Usinas!$C:$D,2,FALSE)</f>
        <v>2591.5001000000002</v>
      </c>
      <c r="P151" s="63">
        <f ca="1">VLOOKUP($A151,INDIRECT($P$2),COLUMN()-1,FALSE)*VLOOKUP($A151,Usinas!$C:$D,2,FALSE)</f>
        <v>0</v>
      </c>
      <c r="Q151" s="63">
        <f ca="1">VLOOKUP($A151,INDIRECT($P$2),COLUMN()-1,FALSE)*VLOOKUP($A151,Usinas!$C:$D,2,FALSE)</f>
        <v>0</v>
      </c>
      <c r="R151" s="63">
        <f ca="1">VLOOKUP($A151,INDIRECT($P$2),COLUMN()-1,FALSE)*VLOOKUP($A151,Usinas!$C:$D,2,FALSE)</f>
        <v>0</v>
      </c>
      <c r="S151" s="63">
        <f ca="1">VLOOKUP($A151,INDIRECT($P$2),COLUMN()-1,FALSE)*VLOOKUP($A151,Usinas!$C:$D,2,FALSE)</f>
        <v>0</v>
      </c>
      <c r="T151" s="63">
        <f ca="1">VLOOKUP($A151,INDIRECT($P$2),COLUMN()-1,FALSE)*VLOOKUP($A151,Usinas!$C:$D,2,FALSE)</f>
        <v>0</v>
      </c>
      <c r="U151" s="63">
        <f ca="1">VLOOKUP($A151,INDIRECT($P$2),COLUMN()-1,FALSE)*VLOOKUP($A151,Usinas!$C:$D,2,FALSE)</f>
        <v>0</v>
      </c>
      <c r="V151" s="63">
        <f ca="1">VLOOKUP($A151,INDIRECT($P$2),COLUMN()-1,FALSE)*VLOOKUP($A151,Usinas!$C:$D,2,FALSE)</f>
        <v>0</v>
      </c>
      <c r="W151" s="63">
        <f ca="1">VLOOKUP($A151,INDIRECT($P$2),COLUMN()-1,FALSE)*VLOOKUP($A151,Usinas!$C:$D,2,FALSE)</f>
        <v>0</v>
      </c>
      <c r="X151" s="63">
        <f ca="1">VLOOKUP($A151,INDIRECT($P$2),COLUMN()-1,FALSE)*VLOOKUP($A151,Usinas!$C:$D,2,FALSE)</f>
        <v>0</v>
      </c>
      <c r="Y151" s="63">
        <f ca="1">VLOOKUP($A151,INDIRECT($P$2),COLUMN()-1,FALSE)*VLOOKUP($A151,Usinas!$C:$D,2,FALSE)</f>
        <v>0</v>
      </c>
      <c r="Z151" s="63">
        <f ca="1">VLOOKUP($A151,INDIRECT($P$2),COLUMN()-1,FALSE)*VLOOKUP($A151,Usinas!$C:$D,2,FALSE)</f>
        <v>0</v>
      </c>
      <c r="AA151" s="63">
        <f ca="1">VLOOKUP($A151,INDIRECT($P$2),COLUMN()-1,FALSE)*VLOOKUP($A151,Usinas!$C:$D,2,FALSE)</f>
        <v>0</v>
      </c>
      <c r="AB151" s="63">
        <f ca="1">VLOOKUP($A151,INDIRECT($P$2),COLUMN()-1,FALSE)*VLOOKUP($A151,Usinas!$C:$D,2,FALSE)</f>
        <v>0</v>
      </c>
      <c r="AC151" s="63">
        <f ca="1">VLOOKUP($A151,INDIRECT($P$2),COLUMN()-1,FALSE)*VLOOKUP($A151,Usinas!$C:$D,2,FALSE)</f>
        <v>0</v>
      </c>
    </row>
    <row r="152" spans="1:29" hidden="1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430.10550000000001</v>
      </c>
      <c r="E152" s="63">
        <f ca="1">VLOOKUP($A152,INDIRECT($P$2),COLUMN()-1,FALSE)*VLOOKUP($A152,Usinas!$C:$D,2,FALSE)</f>
        <v>641.2482</v>
      </c>
      <c r="F152" s="63">
        <f ca="1">VLOOKUP($A152,INDIRECT($P$2),COLUMN()-1,FALSE)*VLOOKUP($A152,Usinas!$C:$D,2,FALSE)</f>
        <v>725.53150000000005</v>
      </c>
      <c r="G152" s="63">
        <f ca="1">VLOOKUP($A152,INDIRECT($P$2),COLUMN()-1,FALSE)*VLOOKUP($A152,Usinas!$C:$D,2,FALSE)</f>
        <v>630.82140000000004</v>
      </c>
      <c r="H152" s="63">
        <f ca="1">VLOOKUP($A152,INDIRECT($P$2),COLUMN()-1,FALSE)*VLOOKUP($A152,Usinas!$C:$D,2,FALSE)</f>
        <v>395.34949999999998</v>
      </c>
      <c r="I152" s="63">
        <f ca="1">VLOOKUP($A152,INDIRECT($P$2),COLUMN()-1,FALSE)*VLOOKUP($A152,Usinas!$C:$D,2,FALSE)</f>
        <v>186.8135</v>
      </c>
      <c r="J152" s="63">
        <f ca="1">VLOOKUP($A152,INDIRECT($P$2),COLUMN()-1,FALSE)*VLOOKUP($A152,Usinas!$C:$D,2,FALSE)</f>
        <v>86.89</v>
      </c>
      <c r="K152" s="63">
        <f ca="1">VLOOKUP($A152,INDIRECT($P$2),COLUMN()-1,FALSE)*VLOOKUP($A152,Usinas!$C:$D,2,FALSE)</f>
        <v>50.3962</v>
      </c>
      <c r="L152" s="63">
        <f ca="1">VLOOKUP($A152,INDIRECT($P$2),COLUMN()-1,FALSE)*VLOOKUP($A152,Usinas!$C:$D,2,FALSE)</f>
        <v>40.838300000000004</v>
      </c>
      <c r="M152" s="63">
        <f ca="1">VLOOKUP($A152,INDIRECT($P$2),COLUMN()-1,FALSE)*VLOOKUP($A152,Usinas!$C:$D,2,FALSE)</f>
        <v>46.9206</v>
      </c>
      <c r="N152" s="63">
        <f ca="1">VLOOKUP($A152,INDIRECT($P$2),COLUMN()-1,FALSE)*VLOOKUP($A152,Usinas!$C:$D,2,FALSE)</f>
        <v>81.676600000000008</v>
      </c>
      <c r="O152" s="63">
        <f ca="1">VLOOKUP($A152,INDIRECT($P$2),COLUMN()-1,FALSE)*VLOOKUP($A152,Usinas!$C:$D,2,FALSE)</f>
        <v>199.84700000000001</v>
      </c>
      <c r="P152" s="63">
        <f ca="1">VLOOKUP($A152,INDIRECT($P$2),COLUMN()-1,FALSE)*VLOOKUP($A152,Usinas!$C:$D,2,FALSE)</f>
        <v>0</v>
      </c>
      <c r="Q152" s="63">
        <f ca="1">VLOOKUP($A152,INDIRECT($P$2),COLUMN()-1,FALSE)*VLOOKUP($A152,Usinas!$C:$D,2,FALSE)</f>
        <v>0</v>
      </c>
      <c r="R152" s="63">
        <f ca="1">VLOOKUP($A152,INDIRECT($P$2),COLUMN()-1,FALSE)*VLOOKUP($A152,Usinas!$C:$D,2,FALSE)</f>
        <v>0</v>
      </c>
      <c r="S152" s="63">
        <f ca="1">VLOOKUP($A152,INDIRECT($P$2),COLUMN()-1,FALSE)*VLOOKUP($A152,Usinas!$C:$D,2,FALSE)</f>
        <v>0</v>
      </c>
      <c r="T152" s="63">
        <f ca="1">VLOOKUP($A152,INDIRECT($P$2),COLUMN()-1,FALSE)*VLOOKUP($A152,Usinas!$C:$D,2,FALSE)</f>
        <v>0</v>
      </c>
      <c r="U152" s="63">
        <f ca="1">VLOOKUP($A152,INDIRECT($P$2),COLUMN()-1,FALSE)*VLOOKUP($A152,Usinas!$C:$D,2,FALSE)</f>
        <v>0</v>
      </c>
      <c r="V152" s="63">
        <f ca="1">VLOOKUP($A152,INDIRECT($P$2),COLUMN()-1,FALSE)*VLOOKUP($A152,Usinas!$C:$D,2,FALSE)</f>
        <v>0</v>
      </c>
      <c r="W152" s="63">
        <f ca="1">VLOOKUP($A152,INDIRECT($P$2),COLUMN()-1,FALSE)*VLOOKUP($A152,Usinas!$C:$D,2,FALSE)</f>
        <v>0</v>
      </c>
      <c r="X152" s="63">
        <f ca="1">VLOOKUP($A152,INDIRECT($P$2),COLUMN()-1,FALSE)*VLOOKUP($A152,Usinas!$C:$D,2,FALSE)</f>
        <v>0</v>
      </c>
      <c r="Y152" s="63">
        <f ca="1">VLOOKUP($A152,INDIRECT($P$2),COLUMN()-1,FALSE)*VLOOKUP($A152,Usinas!$C:$D,2,FALSE)</f>
        <v>0</v>
      </c>
      <c r="Z152" s="63">
        <f ca="1">VLOOKUP($A152,INDIRECT($P$2),COLUMN()-1,FALSE)*VLOOKUP($A152,Usinas!$C:$D,2,FALSE)</f>
        <v>0</v>
      </c>
      <c r="AA152" s="63">
        <f ca="1">VLOOKUP($A152,INDIRECT($P$2),COLUMN()-1,FALSE)*VLOOKUP($A152,Usinas!$C:$D,2,FALSE)</f>
        <v>0</v>
      </c>
      <c r="AB152" s="63">
        <f ca="1">VLOOKUP($A152,INDIRECT($P$2),COLUMN()-1,FALSE)*VLOOKUP($A152,Usinas!$C:$D,2,FALSE)</f>
        <v>0</v>
      </c>
      <c r="AC152" s="63">
        <f ca="1">VLOOKUP($A152,INDIRECT($P$2),COLUMN()-1,FALSE)*VLOOKUP($A152,Usinas!$C:$D,2,FALSE)</f>
        <v>0</v>
      </c>
    </row>
    <row r="153" spans="1:29" hidden="1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55.627199999999995</v>
      </c>
      <c r="E153" s="63">
        <f ca="1">VLOOKUP($A153,INDIRECT($P$2),COLUMN()-1,FALSE)*VLOOKUP($A153,Usinas!$C:$D,2,FALSE)</f>
        <v>58.717599999999997</v>
      </c>
      <c r="F153" s="63">
        <f ca="1">VLOOKUP($A153,INDIRECT($P$2),COLUMN()-1,FALSE)*VLOOKUP($A153,Usinas!$C:$D,2,FALSE)</f>
        <v>60.262799999999999</v>
      </c>
      <c r="G153" s="63">
        <f ca="1">VLOOKUP($A153,INDIRECT($P$2),COLUMN()-1,FALSE)*VLOOKUP($A153,Usinas!$C:$D,2,FALSE)</f>
        <v>57.172399999999996</v>
      </c>
      <c r="H153" s="63">
        <f ca="1">VLOOKUP($A153,INDIRECT($P$2),COLUMN()-1,FALSE)*VLOOKUP($A153,Usinas!$C:$D,2,FALSE)</f>
        <v>52.536799999999999</v>
      </c>
      <c r="I153" s="63">
        <f ca="1">VLOOKUP($A153,INDIRECT($P$2),COLUMN()-1,FALSE)*VLOOKUP($A153,Usinas!$C:$D,2,FALSE)</f>
        <v>49.446399999999997</v>
      </c>
      <c r="J153" s="63">
        <f ca="1">VLOOKUP($A153,INDIRECT($P$2),COLUMN()-1,FALSE)*VLOOKUP($A153,Usinas!$C:$D,2,FALSE)</f>
        <v>46.355999999999995</v>
      </c>
      <c r="K153" s="63">
        <f ca="1">VLOOKUP($A153,INDIRECT($P$2),COLUMN()-1,FALSE)*VLOOKUP($A153,Usinas!$C:$D,2,FALSE)</f>
        <v>46.355999999999995</v>
      </c>
      <c r="L153" s="63">
        <f ca="1">VLOOKUP($A153,INDIRECT($P$2),COLUMN()-1,FALSE)*VLOOKUP($A153,Usinas!$C:$D,2,FALSE)</f>
        <v>44.8108</v>
      </c>
      <c r="M153" s="63">
        <f ca="1">VLOOKUP($A153,INDIRECT($P$2),COLUMN()-1,FALSE)*VLOOKUP($A153,Usinas!$C:$D,2,FALSE)</f>
        <v>46.355999999999995</v>
      </c>
      <c r="N153" s="63">
        <f ca="1">VLOOKUP($A153,INDIRECT($P$2),COLUMN()-1,FALSE)*VLOOKUP($A153,Usinas!$C:$D,2,FALSE)</f>
        <v>47.901199999999996</v>
      </c>
      <c r="O153" s="63">
        <f ca="1">VLOOKUP($A153,INDIRECT($P$2),COLUMN()-1,FALSE)*VLOOKUP($A153,Usinas!$C:$D,2,FALSE)</f>
        <v>50.991599999999998</v>
      </c>
      <c r="P153" s="63">
        <f ca="1">VLOOKUP($A153,INDIRECT($P$2),COLUMN()-1,FALSE)*VLOOKUP($A153,Usinas!$C:$D,2,FALSE)</f>
        <v>0</v>
      </c>
      <c r="Q153" s="63">
        <f ca="1">VLOOKUP($A153,INDIRECT($P$2),COLUMN()-1,FALSE)*VLOOKUP($A153,Usinas!$C:$D,2,FALSE)</f>
        <v>0</v>
      </c>
      <c r="R153" s="63">
        <f ca="1">VLOOKUP($A153,INDIRECT($P$2),COLUMN()-1,FALSE)*VLOOKUP($A153,Usinas!$C:$D,2,FALSE)</f>
        <v>0</v>
      </c>
      <c r="S153" s="63">
        <f ca="1">VLOOKUP($A153,INDIRECT($P$2),COLUMN()-1,FALSE)*VLOOKUP($A153,Usinas!$C:$D,2,FALSE)</f>
        <v>0</v>
      </c>
      <c r="T153" s="63">
        <f ca="1">VLOOKUP($A153,INDIRECT($P$2),COLUMN()-1,FALSE)*VLOOKUP($A153,Usinas!$C:$D,2,FALSE)</f>
        <v>0</v>
      </c>
      <c r="U153" s="63">
        <f ca="1">VLOOKUP($A153,INDIRECT($P$2),COLUMN()-1,FALSE)*VLOOKUP($A153,Usinas!$C:$D,2,FALSE)</f>
        <v>0</v>
      </c>
      <c r="V153" s="63">
        <f ca="1">VLOOKUP($A153,INDIRECT($P$2),COLUMN()-1,FALSE)*VLOOKUP($A153,Usinas!$C:$D,2,FALSE)</f>
        <v>0</v>
      </c>
      <c r="W153" s="63">
        <f ca="1">VLOOKUP($A153,INDIRECT($P$2),COLUMN()-1,FALSE)*VLOOKUP($A153,Usinas!$C:$D,2,FALSE)</f>
        <v>0</v>
      </c>
      <c r="X153" s="63">
        <f ca="1">VLOOKUP($A153,INDIRECT($P$2),COLUMN()-1,FALSE)*VLOOKUP($A153,Usinas!$C:$D,2,FALSE)</f>
        <v>0</v>
      </c>
      <c r="Y153" s="63">
        <f ca="1">VLOOKUP($A153,INDIRECT($P$2),COLUMN()-1,FALSE)*VLOOKUP($A153,Usinas!$C:$D,2,FALSE)</f>
        <v>0</v>
      </c>
      <c r="Z153" s="63">
        <f ca="1">VLOOKUP($A153,INDIRECT($P$2),COLUMN()-1,FALSE)*VLOOKUP($A153,Usinas!$C:$D,2,FALSE)</f>
        <v>0</v>
      </c>
      <c r="AA153" s="63">
        <f ca="1">VLOOKUP($A153,INDIRECT($P$2),COLUMN()-1,FALSE)*VLOOKUP($A153,Usinas!$C:$D,2,FALSE)</f>
        <v>0</v>
      </c>
      <c r="AB153" s="63">
        <f ca="1">VLOOKUP($A153,INDIRECT($P$2),COLUMN()-1,FALSE)*VLOOKUP($A153,Usinas!$C:$D,2,FALSE)</f>
        <v>0</v>
      </c>
      <c r="AC153" s="63">
        <f ca="1">VLOOKUP($A153,INDIRECT($P$2),COLUMN()-1,FALSE)*VLOOKUP($A153,Usinas!$C:$D,2,FALSE)</f>
        <v>0</v>
      </c>
    </row>
    <row r="154" spans="1:29" hidden="1" outlineLevel="1" collapsed="1" x14ac:dyDescent="0.25">
      <c r="A154" s="40"/>
      <c r="B154" s="41" t="s">
        <v>56</v>
      </c>
      <c r="D154" s="78">
        <f t="shared" ref="D154:I154" ca="1" si="34">SUM(D144:D153)</f>
        <v>11508.6898</v>
      </c>
      <c r="E154" s="47">
        <f t="shared" ca="1" si="34"/>
        <v>14484.6217</v>
      </c>
      <c r="F154" s="47">
        <f t="shared" ca="1" si="34"/>
        <v>16262.6744</v>
      </c>
      <c r="G154" s="47">
        <f t="shared" ca="1" si="34"/>
        <v>14931.849399999999</v>
      </c>
      <c r="H154" s="47">
        <f t="shared" ca="1" si="34"/>
        <v>10951.6245</v>
      </c>
      <c r="I154" s="79">
        <f t="shared" ca="1" si="34"/>
        <v>7465.1949999999997</v>
      </c>
      <c r="J154" s="78">
        <f t="shared" ref="J154:O154" ca="1" si="35">SUM(J144:J153)</f>
        <v>4856.4760000000006</v>
      </c>
      <c r="K154" s="47">
        <f t="shared" ca="1" si="35"/>
        <v>3175.7569000000003</v>
      </c>
      <c r="L154" s="47">
        <f t="shared" ca="1" si="35"/>
        <v>2486.2629000000002</v>
      </c>
      <c r="M154" s="47">
        <f t="shared" ca="1" si="35"/>
        <v>2979.6836000000003</v>
      </c>
      <c r="N154" s="47">
        <f t="shared" ca="1" si="35"/>
        <v>4736.3768</v>
      </c>
      <c r="O154" s="79">
        <f t="shared" ca="1" si="35"/>
        <v>7825.9127000000008</v>
      </c>
      <c r="P154" s="79">
        <f t="shared" ref="P154:AC154" ca="1" si="36">SUM(P144:P153)</f>
        <v>0</v>
      </c>
      <c r="Q154" s="79">
        <f t="shared" ca="1" si="36"/>
        <v>0</v>
      </c>
      <c r="R154" s="79">
        <f t="shared" ca="1" si="36"/>
        <v>0</v>
      </c>
      <c r="S154" s="79">
        <f t="shared" ca="1" si="36"/>
        <v>0</v>
      </c>
      <c r="T154" s="79">
        <f t="shared" ca="1" si="36"/>
        <v>0</v>
      </c>
      <c r="U154" s="79">
        <f t="shared" ca="1" si="36"/>
        <v>0</v>
      </c>
      <c r="V154" s="79">
        <f t="shared" ca="1" si="36"/>
        <v>0</v>
      </c>
      <c r="W154" s="79">
        <f t="shared" ca="1" si="36"/>
        <v>0</v>
      </c>
      <c r="X154" s="79">
        <f t="shared" ca="1" si="36"/>
        <v>0</v>
      </c>
      <c r="Y154" s="79">
        <f t="shared" ca="1" si="36"/>
        <v>0</v>
      </c>
      <c r="Z154" s="79">
        <f t="shared" ca="1" si="36"/>
        <v>0</v>
      </c>
      <c r="AA154" s="79">
        <f t="shared" ca="1" si="36"/>
        <v>0</v>
      </c>
      <c r="AB154" s="79">
        <f t="shared" ca="1" si="36"/>
        <v>0</v>
      </c>
      <c r="AC154" s="79">
        <f t="shared" ca="1" si="36"/>
        <v>0</v>
      </c>
    </row>
    <row r="155" spans="1:29" hidden="1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</row>
    <row r="156" spans="1:29" hidden="1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</row>
    <row r="157" spans="1:29" hidden="1" outlineLevel="1" x14ac:dyDescent="0.25">
      <c r="A157" s="38"/>
      <c r="B157" s="39"/>
      <c r="D157" s="487" t="s">
        <v>154</v>
      </c>
      <c r="E157" s="488"/>
      <c r="F157" s="488"/>
      <c r="G157" s="488"/>
      <c r="H157" s="488"/>
      <c r="I157" s="489"/>
      <c r="J157" s="487"/>
      <c r="K157" s="488"/>
      <c r="L157" s="488"/>
      <c r="M157" s="488"/>
      <c r="N157" s="488"/>
      <c r="O157" s="489"/>
      <c r="P157" s="489"/>
      <c r="Q157" s="489"/>
      <c r="R157" s="489"/>
      <c r="S157" s="489"/>
      <c r="T157" s="489"/>
      <c r="U157" s="489"/>
      <c r="V157" s="489"/>
      <c r="W157" s="489"/>
      <c r="X157" s="489"/>
      <c r="Y157" s="489"/>
      <c r="Z157" s="489"/>
      <c r="AA157" s="489"/>
      <c r="AB157" s="489"/>
      <c r="AC157" s="489"/>
    </row>
    <row r="158" spans="1:29" hidden="1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106.4028</v>
      </c>
      <c r="E158" s="63">
        <f ca="1">VLOOKUP($A158,INDIRECT($P$2),COLUMN()-1,FALSE)*VLOOKUP($A158,Usinas!$C:$D,2,FALSE)</f>
        <v>91.345799999999997</v>
      </c>
      <c r="F158" s="63">
        <f ca="1">VLOOKUP($A158,INDIRECT($P$2),COLUMN()-1,FALSE)*VLOOKUP($A158,Usinas!$C:$D,2,FALSE)</f>
        <v>77.292600000000007</v>
      </c>
      <c r="G158" s="63">
        <f ca="1">VLOOKUP($A158,INDIRECT($P$2),COLUMN()-1,FALSE)*VLOOKUP($A158,Usinas!$C:$D,2,FALSE)</f>
        <v>50.5246</v>
      </c>
      <c r="H158" s="63">
        <f ca="1">VLOOKUP($A158,INDIRECT($P$2),COLUMN()-1,FALSE)*VLOOKUP($A158,Usinas!$C:$D,2,FALSE)</f>
        <v>34.798400000000001</v>
      </c>
      <c r="I158" s="63">
        <f ca="1">VLOOKUP($A158,INDIRECT($P$2),COLUMN()-1,FALSE)*VLOOKUP($A158,Usinas!$C:$D,2,FALSE)</f>
        <v>28.441000000000003</v>
      </c>
      <c r="J158" s="63">
        <f ca="1">VLOOKUP($A158,INDIRECT($P$2),COLUMN()-1,FALSE)*VLOOKUP($A158,Usinas!$C:$D,2,FALSE)</f>
        <v>23.087400000000002</v>
      </c>
      <c r="K158" s="63">
        <f ca="1">VLOOKUP($A158,INDIRECT($P$2),COLUMN()-1,FALSE)*VLOOKUP($A158,Usinas!$C:$D,2,FALSE)</f>
        <v>19.741399999999999</v>
      </c>
      <c r="L158" s="63">
        <f ca="1">VLOOKUP($A158,INDIRECT($P$2),COLUMN()-1,FALSE)*VLOOKUP($A158,Usinas!$C:$D,2,FALSE)</f>
        <v>19.072200000000002</v>
      </c>
      <c r="M158" s="63">
        <f ca="1">VLOOKUP($A158,INDIRECT($P$2),COLUMN()-1,FALSE)*VLOOKUP($A158,Usinas!$C:$D,2,FALSE)</f>
        <v>24.425800000000002</v>
      </c>
      <c r="N158" s="63">
        <f ca="1">VLOOKUP($A158,INDIRECT($P$2),COLUMN()-1,FALSE)*VLOOKUP($A158,Usinas!$C:$D,2,FALSE)</f>
        <v>41.825000000000003</v>
      </c>
      <c r="O158" s="63">
        <f ca="1">VLOOKUP($A158,INDIRECT($P$2),COLUMN()-1,FALSE)*VLOOKUP($A158,Usinas!$C:$D,2,FALSE)</f>
        <v>80.304000000000002</v>
      </c>
      <c r="P158" s="63">
        <f ca="1">VLOOKUP($A158,INDIRECT($P$2),COLUMN()-1,FALSE)*VLOOKUP($A158,Usinas!$C:$D,2,FALSE)</f>
        <v>0</v>
      </c>
      <c r="Q158" s="63">
        <f ca="1">VLOOKUP($A158,INDIRECT($P$2),COLUMN()-1,FALSE)*VLOOKUP($A158,Usinas!$C:$D,2,FALSE)</f>
        <v>0</v>
      </c>
      <c r="R158" s="63">
        <f ca="1">VLOOKUP($A158,INDIRECT($P$2),COLUMN()-1,FALSE)*VLOOKUP($A158,Usinas!$C:$D,2,FALSE)</f>
        <v>0</v>
      </c>
      <c r="S158" s="63">
        <f ca="1">VLOOKUP($A158,INDIRECT($P$2),COLUMN()-1,FALSE)*VLOOKUP($A158,Usinas!$C:$D,2,FALSE)</f>
        <v>0</v>
      </c>
      <c r="T158" s="63">
        <f ca="1">VLOOKUP($A158,INDIRECT($P$2),COLUMN()-1,FALSE)*VLOOKUP($A158,Usinas!$C:$D,2,FALSE)</f>
        <v>0</v>
      </c>
      <c r="U158" s="63">
        <f ca="1">VLOOKUP($A158,INDIRECT($P$2),COLUMN()-1,FALSE)*VLOOKUP($A158,Usinas!$C:$D,2,FALSE)</f>
        <v>0</v>
      </c>
      <c r="V158" s="63">
        <f ca="1">VLOOKUP($A158,INDIRECT($P$2),COLUMN()-1,FALSE)*VLOOKUP($A158,Usinas!$C:$D,2,FALSE)</f>
        <v>0</v>
      </c>
      <c r="W158" s="63">
        <f ca="1">VLOOKUP($A158,INDIRECT($P$2),COLUMN()-1,FALSE)*VLOOKUP($A158,Usinas!$C:$D,2,FALSE)</f>
        <v>0</v>
      </c>
      <c r="X158" s="63">
        <f ca="1">VLOOKUP($A158,INDIRECT($P$2),COLUMN()-1,FALSE)*VLOOKUP($A158,Usinas!$C:$D,2,FALSE)</f>
        <v>0</v>
      </c>
      <c r="Y158" s="63">
        <f ca="1">VLOOKUP($A158,INDIRECT($P$2),COLUMN()-1,FALSE)*VLOOKUP($A158,Usinas!$C:$D,2,FALSE)</f>
        <v>0</v>
      </c>
      <c r="Z158" s="63">
        <f ca="1">VLOOKUP($A158,INDIRECT($P$2),COLUMN()-1,FALSE)*VLOOKUP($A158,Usinas!$C:$D,2,FALSE)</f>
        <v>0</v>
      </c>
      <c r="AA158" s="63">
        <f ca="1">VLOOKUP($A158,INDIRECT($P$2),COLUMN()-1,FALSE)*VLOOKUP($A158,Usinas!$C:$D,2,FALSE)</f>
        <v>0</v>
      </c>
      <c r="AB158" s="63">
        <f ca="1">VLOOKUP($A158,INDIRECT($P$2),COLUMN()-1,FALSE)*VLOOKUP($A158,Usinas!$C:$D,2,FALSE)</f>
        <v>0</v>
      </c>
      <c r="AC158" s="63">
        <f ca="1">VLOOKUP($A158,INDIRECT($P$2),COLUMN()-1,FALSE)*VLOOKUP($A158,Usinas!$C:$D,2,FALSE)</f>
        <v>0</v>
      </c>
    </row>
    <row r="159" spans="1:29" hidden="1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620.428</v>
      </c>
      <c r="E159" s="63">
        <f ca="1">VLOOKUP($A159,INDIRECT($P$2),COLUMN()-1,FALSE)*VLOOKUP($A159,Usinas!$C:$D,2,FALSE)</f>
        <v>577.70000000000005</v>
      </c>
      <c r="F159" s="63">
        <f ca="1">VLOOKUP($A159,INDIRECT($P$2),COLUMN()-1,FALSE)*VLOOKUP($A159,Usinas!$C:$D,2,FALSE)</f>
        <v>479.6</v>
      </c>
      <c r="G159" s="63">
        <f ca="1">VLOOKUP($A159,INDIRECT($P$2),COLUMN()-1,FALSE)*VLOOKUP($A159,Usinas!$C:$D,2,FALSE)</f>
        <v>312.17599999999999</v>
      </c>
      <c r="H159" s="63">
        <f ca="1">VLOOKUP($A159,INDIRECT($P$2),COLUMN()-1,FALSE)*VLOOKUP($A159,Usinas!$C:$D,2,FALSE)</f>
        <v>188.352</v>
      </c>
      <c r="I159" s="63">
        <f ca="1">VLOOKUP($A159,INDIRECT($P$2),COLUMN()-1,FALSE)*VLOOKUP($A159,Usinas!$C:$D,2,FALSE)</f>
        <v>141.69999999999999</v>
      </c>
      <c r="J159" s="63">
        <f ca="1">VLOOKUP($A159,INDIRECT($P$2),COLUMN()-1,FALSE)*VLOOKUP($A159,Usinas!$C:$D,2,FALSE)</f>
        <v>113.36</v>
      </c>
      <c r="K159" s="63">
        <f ca="1">VLOOKUP($A159,INDIRECT($P$2),COLUMN()-1,FALSE)*VLOOKUP($A159,Usinas!$C:$D,2,FALSE)</f>
        <v>92.432000000000002</v>
      </c>
      <c r="L159" s="63">
        <f ca="1">VLOOKUP($A159,INDIRECT($P$2),COLUMN()-1,FALSE)*VLOOKUP($A159,Usinas!$C:$D,2,FALSE)</f>
        <v>89.816000000000003</v>
      </c>
      <c r="M159" s="63">
        <f ca="1">VLOOKUP($A159,INDIRECT($P$2),COLUMN()-1,FALSE)*VLOOKUP($A159,Usinas!$C:$D,2,FALSE)</f>
        <v>122.51600000000001</v>
      </c>
      <c r="N159" s="63">
        <f ca="1">VLOOKUP($A159,INDIRECT($P$2),COLUMN()-1,FALSE)*VLOOKUP($A159,Usinas!$C:$D,2,FALSE)</f>
        <v>249.392</v>
      </c>
      <c r="O159" s="63">
        <f ca="1">VLOOKUP($A159,INDIRECT($P$2),COLUMN()-1,FALSE)*VLOOKUP($A159,Usinas!$C:$D,2,FALSE)</f>
        <v>467.82799999999997</v>
      </c>
      <c r="P159" s="63">
        <f ca="1">VLOOKUP($A159,INDIRECT($P$2),COLUMN()-1,FALSE)*VLOOKUP($A159,Usinas!$C:$D,2,FALSE)</f>
        <v>0</v>
      </c>
      <c r="Q159" s="63">
        <f ca="1">VLOOKUP($A159,INDIRECT($P$2),COLUMN()-1,FALSE)*VLOOKUP($A159,Usinas!$C:$D,2,FALSE)</f>
        <v>0</v>
      </c>
      <c r="R159" s="63">
        <f ca="1">VLOOKUP($A159,INDIRECT($P$2),COLUMN()-1,FALSE)*VLOOKUP($A159,Usinas!$C:$D,2,FALSE)</f>
        <v>0</v>
      </c>
      <c r="S159" s="63">
        <f ca="1">VLOOKUP($A159,INDIRECT($P$2),COLUMN()-1,FALSE)*VLOOKUP($A159,Usinas!$C:$D,2,FALSE)</f>
        <v>0</v>
      </c>
      <c r="T159" s="63">
        <f ca="1">VLOOKUP($A159,INDIRECT($P$2),COLUMN()-1,FALSE)*VLOOKUP($A159,Usinas!$C:$D,2,FALSE)</f>
        <v>0</v>
      </c>
      <c r="U159" s="63">
        <f ca="1">VLOOKUP($A159,INDIRECT($P$2),COLUMN()-1,FALSE)*VLOOKUP($A159,Usinas!$C:$D,2,FALSE)</f>
        <v>0</v>
      </c>
      <c r="V159" s="63">
        <f ca="1">VLOOKUP($A159,INDIRECT($P$2),COLUMN()-1,FALSE)*VLOOKUP($A159,Usinas!$C:$D,2,FALSE)</f>
        <v>0</v>
      </c>
      <c r="W159" s="63">
        <f ca="1">VLOOKUP($A159,INDIRECT($P$2),COLUMN()-1,FALSE)*VLOOKUP($A159,Usinas!$C:$D,2,FALSE)</f>
        <v>0</v>
      </c>
      <c r="X159" s="63">
        <f ca="1">VLOOKUP($A159,INDIRECT($P$2),COLUMN()-1,FALSE)*VLOOKUP($A159,Usinas!$C:$D,2,FALSE)</f>
        <v>0</v>
      </c>
      <c r="Y159" s="63">
        <f ca="1">VLOOKUP($A159,INDIRECT($P$2),COLUMN()-1,FALSE)*VLOOKUP($A159,Usinas!$C:$D,2,FALSE)</f>
        <v>0</v>
      </c>
      <c r="Z159" s="63">
        <f ca="1">VLOOKUP($A159,INDIRECT($P$2),COLUMN()-1,FALSE)*VLOOKUP($A159,Usinas!$C:$D,2,FALSE)</f>
        <v>0</v>
      </c>
      <c r="AA159" s="63">
        <f ca="1">VLOOKUP($A159,INDIRECT($P$2),COLUMN()-1,FALSE)*VLOOKUP($A159,Usinas!$C:$D,2,FALSE)</f>
        <v>0</v>
      </c>
      <c r="AB159" s="63">
        <f ca="1">VLOOKUP($A159,INDIRECT($P$2),COLUMN()-1,FALSE)*VLOOKUP($A159,Usinas!$C:$D,2,FALSE)</f>
        <v>0</v>
      </c>
      <c r="AC159" s="63">
        <f ca="1">VLOOKUP($A159,INDIRECT($P$2),COLUMN()-1,FALSE)*VLOOKUP($A159,Usinas!$C:$D,2,FALSE)</f>
        <v>0</v>
      </c>
    </row>
    <row r="160" spans="1:29" hidden="1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127.9512</v>
      </c>
      <c r="E160" s="63">
        <f ca="1">VLOOKUP($A160,INDIRECT($P$2),COLUMN()-1,FALSE)*VLOOKUP($A160,Usinas!$C:$D,2,FALSE)</f>
        <v>129.5916</v>
      </c>
      <c r="F160" s="63">
        <f ca="1">VLOOKUP($A160,INDIRECT($P$2),COLUMN()-1,FALSE)*VLOOKUP($A160,Usinas!$C:$D,2,FALSE)</f>
        <v>136.1532</v>
      </c>
      <c r="G160" s="63">
        <f ca="1">VLOOKUP($A160,INDIRECT($P$2),COLUMN()-1,FALSE)*VLOOKUP($A160,Usinas!$C:$D,2,FALSE)</f>
        <v>108.2664</v>
      </c>
      <c r="H160" s="63">
        <f ca="1">VLOOKUP($A160,INDIRECT($P$2),COLUMN()-1,FALSE)*VLOOKUP($A160,Usinas!$C:$D,2,FALSE)</f>
        <v>75.458399999999997</v>
      </c>
      <c r="I160" s="63">
        <f ca="1">VLOOKUP($A160,INDIRECT($P$2),COLUMN()-1,FALSE)*VLOOKUP($A160,Usinas!$C:$D,2,FALSE)</f>
        <v>62.3352</v>
      </c>
      <c r="J160" s="63">
        <f ca="1">VLOOKUP($A160,INDIRECT($P$2),COLUMN()-1,FALSE)*VLOOKUP($A160,Usinas!$C:$D,2,FALSE)</f>
        <v>54.133200000000002</v>
      </c>
      <c r="K160" s="63">
        <f ca="1">VLOOKUP($A160,INDIRECT($P$2),COLUMN()-1,FALSE)*VLOOKUP($A160,Usinas!$C:$D,2,FALSE)</f>
        <v>45.931200000000004</v>
      </c>
      <c r="L160" s="63">
        <f ca="1">VLOOKUP($A160,INDIRECT($P$2),COLUMN()-1,FALSE)*VLOOKUP($A160,Usinas!$C:$D,2,FALSE)</f>
        <v>42.650400000000005</v>
      </c>
      <c r="M160" s="63">
        <f ca="1">VLOOKUP($A160,INDIRECT($P$2),COLUMN()-1,FALSE)*VLOOKUP($A160,Usinas!$C:$D,2,FALSE)</f>
        <v>50.852400000000003</v>
      </c>
      <c r="N160" s="63">
        <f ca="1">VLOOKUP($A160,INDIRECT($P$2),COLUMN()-1,FALSE)*VLOOKUP($A160,Usinas!$C:$D,2,FALSE)</f>
        <v>78.739200000000011</v>
      </c>
      <c r="O160" s="63">
        <f ca="1">VLOOKUP($A160,INDIRECT($P$2),COLUMN()-1,FALSE)*VLOOKUP($A160,Usinas!$C:$D,2,FALSE)</f>
        <v>121.3896</v>
      </c>
      <c r="P160" s="63">
        <f ca="1">VLOOKUP($A160,INDIRECT($P$2),COLUMN()-1,FALSE)*VLOOKUP($A160,Usinas!$C:$D,2,FALSE)</f>
        <v>0</v>
      </c>
      <c r="Q160" s="63">
        <f ca="1">VLOOKUP($A160,INDIRECT($P$2),COLUMN()-1,FALSE)*VLOOKUP($A160,Usinas!$C:$D,2,FALSE)</f>
        <v>0</v>
      </c>
      <c r="R160" s="63">
        <f ca="1">VLOOKUP($A160,INDIRECT($P$2),COLUMN()-1,FALSE)*VLOOKUP($A160,Usinas!$C:$D,2,FALSE)</f>
        <v>0</v>
      </c>
      <c r="S160" s="63">
        <f ca="1">VLOOKUP($A160,INDIRECT($P$2),COLUMN()-1,FALSE)*VLOOKUP($A160,Usinas!$C:$D,2,FALSE)</f>
        <v>0</v>
      </c>
      <c r="T160" s="63">
        <f ca="1">VLOOKUP($A160,INDIRECT($P$2),COLUMN()-1,FALSE)*VLOOKUP($A160,Usinas!$C:$D,2,FALSE)</f>
        <v>0</v>
      </c>
      <c r="U160" s="63">
        <f ca="1">VLOOKUP($A160,INDIRECT($P$2),COLUMN()-1,FALSE)*VLOOKUP($A160,Usinas!$C:$D,2,FALSE)</f>
        <v>0</v>
      </c>
      <c r="V160" s="63">
        <f ca="1">VLOOKUP($A160,INDIRECT($P$2),COLUMN()-1,FALSE)*VLOOKUP($A160,Usinas!$C:$D,2,FALSE)</f>
        <v>0</v>
      </c>
      <c r="W160" s="63">
        <f ca="1">VLOOKUP($A160,INDIRECT($P$2),COLUMN()-1,FALSE)*VLOOKUP($A160,Usinas!$C:$D,2,FALSE)</f>
        <v>0</v>
      </c>
      <c r="X160" s="63">
        <f ca="1">VLOOKUP($A160,INDIRECT($P$2),COLUMN()-1,FALSE)*VLOOKUP($A160,Usinas!$C:$D,2,FALSE)</f>
        <v>0</v>
      </c>
      <c r="Y160" s="63">
        <f ca="1">VLOOKUP($A160,INDIRECT($P$2),COLUMN()-1,FALSE)*VLOOKUP($A160,Usinas!$C:$D,2,FALSE)</f>
        <v>0</v>
      </c>
      <c r="Z160" s="63">
        <f ca="1">VLOOKUP($A160,INDIRECT($P$2),COLUMN()-1,FALSE)*VLOOKUP($A160,Usinas!$C:$D,2,FALSE)</f>
        <v>0</v>
      </c>
      <c r="AA160" s="63">
        <f ca="1">VLOOKUP($A160,INDIRECT($P$2),COLUMN()-1,FALSE)*VLOOKUP($A160,Usinas!$C:$D,2,FALSE)</f>
        <v>0</v>
      </c>
      <c r="AB160" s="63">
        <f ca="1">VLOOKUP($A160,INDIRECT($P$2),COLUMN()-1,FALSE)*VLOOKUP($A160,Usinas!$C:$D,2,FALSE)</f>
        <v>0</v>
      </c>
      <c r="AC160" s="63">
        <f ca="1">VLOOKUP($A160,INDIRECT($P$2),COLUMN()-1,FALSE)*VLOOKUP($A160,Usinas!$C:$D,2,FALSE)</f>
        <v>0</v>
      </c>
    </row>
    <row r="161" spans="1:29" hidden="1" outlineLevel="1" collapsed="1" x14ac:dyDescent="0.25">
      <c r="A161" s="40"/>
      <c r="B161" s="41" t="s">
        <v>56</v>
      </c>
      <c r="D161" s="78">
        <f t="shared" ref="D161:I161" ca="1" si="37">SUM(D158:D160)</f>
        <v>854.78199999999993</v>
      </c>
      <c r="E161" s="47">
        <f t="shared" ca="1" si="37"/>
        <v>798.63740000000007</v>
      </c>
      <c r="F161" s="47">
        <f t="shared" ca="1" si="37"/>
        <v>693.04579999999999</v>
      </c>
      <c r="G161" s="47">
        <f t="shared" ca="1" si="37"/>
        <v>470.96699999999998</v>
      </c>
      <c r="H161" s="47">
        <f t="shared" ca="1" si="37"/>
        <v>298.60879999999997</v>
      </c>
      <c r="I161" s="79">
        <f t="shared" ca="1" si="37"/>
        <v>232.47620000000001</v>
      </c>
      <c r="J161" s="78">
        <f t="shared" ref="J161:O161" ca="1" si="38">SUM(J158:J160)</f>
        <v>190.5806</v>
      </c>
      <c r="K161" s="47">
        <f t="shared" ca="1" si="38"/>
        <v>158.1046</v>
      </c>
      <c r="L161" s="47">
        <f t="shared" ca="1" si="38"/>
        <v>151.53860000000003</v>
      </c>
      <c r="M161" s="47">
        <f t="shared" ca="1" si="38"/>
        <v>197.79419999999999</v>
      </c>
      <c r="N161" s="47">
        <f t="shared" ca="1" si="38"/>
        <v>369.95619999999997</v>
      </c>
      <c r="O161" s="79">
        <f t="shared" ca="1" si="38"/>
        <v>669.52159999999992</v>
      </c>
      <c r="P161" s="79">
        <f t="shared" ref="P161:AC161" ca="1" si="39">SUM(P158:P160)</f>
        <v>0</v>
      </c>
      <c r="Q161" s="79">
        <f t="shared" ca="1" si="39"/>
        <v>0</v>
      </c>
      <c r="R161" s="79">
        <f t="shared" ca="1" si="39"/>
        <v>0</v>
      </c>
      <c r="S161" s="79">
        <f t="shared" ca="1" si="39"/>
        <v>0</v>
      </c>
      <c r="T161" s="79">
        <f t="shared" ca="1" si="39"/>
        <v>0</v>
      </c>
      <c r="U161" s="79">
        <f t="shared" ca="1" si="39"/>
        <v>0</v>
      </c>
      <c r="V161" s="79">
        <f t="shared" ca="1" si="39"/>
        <v>0</v>
      </c>
      <c r="W161" s="79">
        <f t="shared" ca="1" si="39"/>
        <v>0</v>
      </c>
      <c r="X161" s="79">
        <f t="shared" ca="1" si="39"/>
        <v>0</v>
      </c>
      <c r="Y161" s="79">
        <f t="shared" ca="1" si="39"/>
        <v>0</v>
      </c>
      <c r="Z161" s="79">
        <f t="shared" ca="1" si="39"/>
        <v>0</v>
      </c>
      <c r="AA161" s="79">
        <f t="shared" ca="1" si="39"/>
        <v>0</v>
      </c>
      <c r="AB161" s="79">
        <f t="shared" ca="1" si="39"/>
        <v>0</v>
      </c>
      <c r="AC161" s="79">
        <f t="shared" ca="1" si="39"/>
        <v>0</v>
      </c>
    </row>
    <row r="162" spans="1:29" hidden="1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</row>
    <row r="163" spans="1:29" hidden="1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</row>
    <row r="164" spans="1:29" hidden="1" outlineLevel="1" x14ac:dyDescent="0.25">
      <c r="A164" s="38"/>
      <c r="B164" s="39"/>
      <c r="D164" s="487" t="s">
        <v>159</v>
      </c>
      <c r="E164" s="488"/>
      <c r="F164" s="488"/>
      <c r="G164" s="488"/>
      <c r="H164" s="488"/>
      <c r="I164" s="489"/>
      <c r="J164" s="487"/>
      <c r="K164" s="488"/>
      <c r="L164" s="488"/>
      <c r="M164" s="488"/>
      <c r="N164" s="488"/>
      <c r="O164" s="489"/>
      <c r="P164" s="489"/>
      <c r="Q164" s="489"/>
      <c r="R164" s="489"/>
      <c r="S164" s="489"/>
      <c r="T164" s="489"/>
      <c r="U164" s="489"/>
      <c r="V164" s="489"/>
      <c r="W164" s="489"/>
      <c r="X164" s="489"/>
      <c r="Y164" s="489"/>
      <c r="Z164" s="489"/>
      <c r="AA164" s="489"/>
      <c r="AB164" s="489"/>
      <c r="AC164" s="489"/>
    </row>
    <row r="165" spans="1:29" hidden="1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1431.5904</v>
      </c>
      <c r="E165" s="63">
        <f ca="1">VLOOKUP($A165,INDIRECT($P$2),COLUMN()-1,FALSE)*VLOOKUP($A165,Usinas!$C:$D,2,FALSE)</f>
        <v>1633.4279999999999</v>
      </c>
      <c r="F165" s="63">
        <f ca="1">VLOOKUP($A165,INDIRECT($P$2),COLUMN()-1,FALSE)*VLOOKUP($A165,Usinas!$C:$D,2,FALSE)</f>
        <v>1513.7819999999999</v>
      </c>
      <c r="G165" s="63">
        <f ca="1">VLOOKUP($A165,INDIRECT($P$2),COLUMN()-1,FALSE)*VLOOKUP($A165,Usinas!$C:$D,2,FALSE)</f>
        <v>1072.6523999999999</v>
      </c>
      <c r="H165" s="63">
        <f ca="1">VLOOKUP($A165,INDIRECT($P$2),COLUMN()-1,FALSE)*VLOOKUP($A165,Usinas!$C:$D,2,FALSE)</f>
        <v>568.05840000000001</v>
      </c>
      <c r="I165" s="63">
        <f ca="1">VLOOKUP($A165,INDIRECT($P$2),COLUMN()-1,FALSE)*VLOOKUP($A165,Usinas!$C:$D,2,FALSE)</f>
        <v>393.27120000000002</v>
      </c>
      <c r="J165" s="63">
        <f ca="1">VLOOKUP($A165,INDIRECT($P$2),COLUMN()-1,FALSE)*VLOOKUP($A165,Usinas!$C:$D,2,FALSE)</f>
        <v>295.47359999999998</v>
      </c>
      <c r="K165" s="63">
        <f ca="1">VLOOKUP($A165,INDIRECT($P$2),COLUMN()-1,FALSE)*VLOOKUP($A165,Usinas!$C:$D,2,FALSE)</f>
        <v>226.80719999999999</v>
      </c>
      <c r="L165" s="63">
        <f ca="1">VLOOKUP($A165,INDIRECT($P$2),COLUMN()-1,FALSE)*VLOOKUP($A165,Usinas!$C:$D,2,FALSE)</f>
        <v>214.32239999999999</v>
      </c>
      <c r="M165" s="63">
        <f ca="1">VLOOKUP($A165,INDIRECT($P$2),COLUMN()-1,FALSE)*VLOOKUP($A165,Usinas!$C:$D,2,FALSE)</f>
        <v>312.12</v>
      </c>
      <c r="N165" s="63">
        <f ca="1">VLOOKUP($A165,INDIRECT($P$2),COLUMN()-1,FALSE)*VLOOKUP($A165,Usinas!$C:$D,2,FALSE)</f>
        <v>572.22</v>
      </c>
      <c r="O165" s="63">
        <f ca="1">VLOOKUP($A165,INDIRECT($P$2),COLUMN()-1,FALSE)*VLOOKUP($A165,Usinas!$C:$D,2,FALSE)</f>
        <v>1073.6928</v>
      </c>
      <c r="P165" s="63">
        <f ca="1">VLOOKUP($A165,INDIRECT($P$2),COLUMN()-1,FALSE)*VLOOKUP($A165,Usinas!$C:$D,2,FALSE)</f>
        <v>0</v>
      </c>
      <c r="Q165" s="63">
        <f ca="1">VLOOKUP($A165,INDIRECT($P$2),COLUMN()-1,FALSE)*VLOOKUP($A165,Usinas!$C:$D,2,FALSE)</f>
        <v>0</v>
      </c>
      <c r="R165" s="63">
        <f ca="1">VLOOKUP($A165,INDIRECT($P$2),COLUMN()-1,FALSE)*VLOOKUP($A165,Usinas!$C:$D,2,FALSE)</f>
        <v>0</v>
      </c>
      <c r="S165" s="63">
        <f ca="1">VLOOKUP($A165,INDIRECT($P$2),COLUMN()-1,FALSE)*VLOOKUP($A165,Usinas!$C:$D,2,FALSE)</f>
        <v>0</v>
      </c>
      <c r="T165" s="63">
        <f ca="1">VLOOKUP($A165,INDIRECT($P$2),COLUMN()-1,FALSE)*VLOOKUP($A165,Usinas!$C:$D,2,FALSE)</f>
        <v>0</v>
      </c>
      <c r="U165" s="63">
        <f ca="1">VLOOKUP($A165,INDIRECT($P$2),COLUMN()-1,FALSE)*VLOOKUP($A165,Usinas!$C:$D,2,FALSE)</f>
        <v>0</v>
      </c>
      <c r="V165" s="63">
        <f ca="1">VLOOKUP($A165,INDIRECT($P$2),COLUMN()-1,FALSE)*VLOOKUP($A165,Usinas!$C:$D,2,FALSE)</f>
        <v>0</v>
      </c>
      <c r="W165" s="63">
        <f ca="1">VLOOKUP($A165,INDIRECT($P$2),COLUMN()-1,FALSE)*VLOOKUP($A165,Usinas!$C:$D,2,FALSE)</f>
        <v>0</v>
      </c>
      <c r="X165" s="63">
        <f ca="1">VLOOKUP($A165,INDIRECT($P$2),COLUMN()-1,FALSE)*VLOOKUP($A165,Usinas!$C:$D,2,FALSE)</f>
        <v>0</v>
      </c>
      <c r="Y165" s="63">
        <f ca="1">VLOOKUP($A165,INDIRECT($P$2),COLUMN()-1,FALSE)*VLOOKUP($A165,Usinas!$C:$D,2,FALSE)</f>
        <v>0</v>
      </c>
      <c r="Z165" s="63">
        <f ca="1">VLOOKUP($A165,INDIRECT($P$2),COLUMN()-1,FALSE)*VLOOKUP($A165,Usinas!$C:$D,2,FALSE)</f>
        <v>0</v>
      </c>
      <c r="AA165" s="63">
        <f ca="1">VLOOKUP($A165,INDIRECT($P$2),COLUMN()-1,FALSE)*VLOOKUP($A165,Usinas!$C:$D,2,FALSE)</f>
        <v>0</v>
      </c>
      <c r="AB165" s="63">
        <f ca="1">VLOOKUP($A165,INDIRECT($P$2),COLUMN()-1,FALSE)*VLOOKUP($A165,Usinas!$C:$D,2,FALSE)</f>
        <v>0</v>
      </c>
      <c r="AC165" s="63">
        <f ca="1">VLOOKUP($A165,INDIRECT($P$2),COLUMN()-1,FALSE)*VLOOKUP($A165,Usinas!$C:$D,2,FALSE)</f>
        <v>0</v>
      </c>
    </row>
    <row r="166" spans="1:29" hidden="1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594.89839999999992</v>
      </c>
      <c r="E166" s="63">
        <f ca="1">VLOOKUP($A166,INDIRECT($P$2),COLUMN()-1,FALSE)*VLOOKUP($A166,Usinas!$C:$D,2,FALSE)</f>
        <v>676.51319999999998</v>
      </c>
      <c r="F166" s="63">
        <f ca="1">VLOOKUP($A166,INDIRECT($P$2),COLUMN()-1,FALSE)*VLOOKUP($A166,Usinas!$C:$D,2,FALSE)</f>
        <v>629.32359999999994</v>
      </c>
      <c r="G166" s="63">
        <f ca="1">VLOOKUP($A166,INDIRECT($P$2),COLUMN()-1,FALSE)*VLOOKUP($A166,Usinas!$C:$D,2,FALSE)</f>
        <v>446.75399999999996</v>
      </c>
      <c r="H166" s="63">
        <f ca="1">VLOOKUP($A166,INDIRECT($P$2),COLUMN()-1,FALSE)*VLOOKUP($A166,Usinas!$C:$D,2,FALSE)</f>
        <v>237.49519999999998</v>
      </c>
      <c r="I166" s="63">
        <f ca="1">VLOOKUP($A166,INDIRECT($P$2),COLUMN()-1,FALSE)*VLOOKUP($A166,Usinas!$C:$D,2,FALSE)</f>
        <v>164.00319999999999</v>
      </c>
      <c r="J166" s="63">
        <f ca="1">VLOOKUP($A166,INDIRECT($P$2),COLUMN()-1,FALSE)*VLOOKUP($A166,Usinas!$C:$D,2,FALSE)</f>
        <v>123.776</v>
      </c>
      <c r="K166" s="63">
        <f ca="1">VLOOKUP($A166,INDIRECT($P$2),COLUMN()-1,FALSE)*VLOOKUP($A166,Usinas!$C:$D,2,FALSE)</f>
        <v>96.313199999999995</v>
      </c>
      <c r="L166" s="63">
        <f ca="1">VLOOKUP($A166,INDIRECT($P$2),COLUMN()-1,FALSE)*VLOOKUP($A166,Usinas!$C:$D,2,FALSE)</f>
        <v>90.511199999999988</v>
      </c>
      <c r="M166" s="63">
        <f ca="1">VLOOKUP($A166,INDIRECT($P$2),COLUMN()-1,FALSE)*VLOOKUP($A166,Usinas!$C:$D,2,FALSE)</f>
        <v>131.512</v>
      </c>
      <c r="N166" s="63">
        <f ca="1">VLOOKUP($A166,INDIRECT($P$2),COLUMN()-1,FALSE)*VLOOKUP($A166,Usinas!$C:$D,2,FALSE)</f>
        <v>239.81599999999997</v>
      </c>
      <c r="O166" s="63">
        <f ca="1">VLOOKUP($A166,INDIRECT($P$2),COLUMN()-1,FALSE)*VLOOKUP($A166,Usinas!$C:$D,2,FALSE)</f>
        <v>445.20679999999999</v>
      </c>
      <c r="P166" s="63">
        <f ca="1">VLOOKUP($A166,INDIRECT($P$2),COLUMN()-1,FALSE)*VLOOKUP($A166,Usinas!$C:$D,2,FALSE)</f>
        <v>0</v>
      </c>
      <c r="Q166" s="63">
        <f ca="1">VLOOKUP($A166,INDIRECT($P$2),COLUMN()-1,FALSE)*VLOOKUP($A166,Usinas!$C:$D,2,FALSE)</f>
        <v>0</v>
      </c>
      <c r="R166" s="63">
        <f ca="1">VLOOKUP($A166,INDIRECT($P$2),COLUMN()-1,FALSE)*VLOOKUP($A166,Usinas!$C:$D,2,FALSE)</f>
        <v>0</v>
      </c>
      <c r="S166" s="63">
        <f ca="1">VLOOKUP($A166,INDIRECT($P$2),COLUMN()-1,FALSE)*VLOOKUP($A166,Usinas!$C:$D,2,FALSE)</f>
        <v>0</v>
      </c>
      <c r="T166" s="63">
        <f ca="1">VLOOKUP($A166,INDIRECT($P$2),COLUMN()-1,FALSE)*VLOOKUP($A166,Usinas!$C:$D,2,FALSE)</f>
        <v>0</v>
      </c>
      <c r="U166" s="63">
        <f ca="1">VLOOKUP($A166,INDIRECT($P$2),COLUMN()-1,FALSE)*VLOOKUP($A166,Usinas!$C:$D,2,FALSE)</f>
        <v>0</v>
      </c>
      <c r="V166" s="63">
        <f ca="1">VLOOKUP($A166,INDIRECT($P$2),COLUMN()-1,FALSE)*VLOOKUP($A166,Usinas!$C:$D,2,FALSE)</f>
        <v>0</v>
      </c>
      <c r="W166" s="63">
        <f ca="1">VLOOKUP($A166,INDIRECT($P$2),COLUMN()-1,FALSE)*VLOOKUP($A166,Usinas!$C:$D,2,FALSE)</f>
        <v>0</v>
      </c>
      <c r="X166" s="63">
        <f ca="1">VLOOKUP($A166,INDIRECT($P$2),COLUMN()-1,FALSE)*VLOOKUP($A166,Usinas!$C:$D,2,FALSE)</f>
        <v>0</v>
      </c>
      <c r="Y166" s="63">
        <f ca="1">VLOOKUP($A166,INDIRECT($P$2),COLUMN()-1,FALSE)*VLOOKUP($A166,Usinas!$C:$D,2,FALSE)</f>
        <v>0</v>
      </c>
      <c r="Z166" s="63">
        <f ca="1">VLOOKUP($A166,INDIRECT($P$2),COLUMN()-1,FALSE)*VLOOKUP($A166,Usinas!$C:$D,2,FALSE)</f>
        <v>0</v>
      </c>
      <c r="AA166" s="63">
        <f ca="1">VLOOKUP($A166,INDIRECT($P$2),COLUMN()-1,FALSE)*VLOOKUP($A166,Usinas!$C:$D,2,FALSE)</f>
        <v>0</v>
      </c>
      <c r="AB166" s="63">
        <f ca="1">VLOOKUP($A166,INDIRECT($P$2),COLUMN()-1,FALSE)*VLOOKUP($A166,Usinas!$C:$D,2,FALSE)</f>
        <v>0</v>
      </c>
      <c r="AC166" s="63">
        <f ca="1">VLOOKUP($A166,INDIRECT($P$2),COLUMN()-1,FALSE)*VLOOKUP($A166,Usinas!$C:$D,2,FALSE)</f>
        <v>0</v>
      </c>
    </row>
    <row r="167" spans="1:29" hidden="1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363.82570000000004</v>
      </c>
      <c r="E167" s="63">
        <f ca="1">VLOOKUP($A167,INDIRECT($P$2),COLUMN()-1,FALSE)*VLOOKUP($A167,Usinas!$C:$D,2,FALSE)</f>
        <v>414.5421</v>
      </c>
      <c r="F167" s="63">
        <f ca="1">VLOOKUP($A167,INDIRECT($P$2),COLUMN()-1,FALSE)*VLOOKUP($A167,Usinas!$C:$D,2,FALSE)</f>
        <v>389.39879999999999</v>
      </c>
      <c r="G167" s="63">
        <f ca="1">VLOOKUP($A167,INDIRECT($P$2),COLUMN()-1,FALSE)*VLOOKUP($A167,Usinas!$C:$D,2,FALSE)</f>
        <v>280.87430000000001</v>
      </c>
      <c r="H167" s="63">
        <f ca="1">VLOOKUP($A167,INDIRECT($P$2),COLUMN()-1,FALSE)*VLOOKUP($A167,Usinas!$C:$D,2,FALSE)</f>
        <v>148.28100000000001</v>
      </c>
      <c r="I167" s="63">
        <f ca="1">VLOOKUP($A167,INDIRECT($P$2),COLUMN()-1,FALSE)*VLOOKUP($A167,Usinas!$C:$D,2,FALSE)</f>
        <v>99.9285</v>
      </c>
      <c r="J167" s="63">
        <f ca="1">VLOOKUP($A167,INDIRECT($P$2),COLUMN()-1,FALSE)*VLOOKUP($A167,Usinas!$C:$D,2,FALSE)</f>
        <v>75.429900000000004</v>
      </c>
      <c r="K167" s="63">
        <f ca="1">VLOOKUP($A167,INDIRECT($P$2),COLUMN()-1,FALSE)*VLOOKUP($A167,Usinas!$C:$D,2,FALSE)</f>
        <v>58.667700000000004</v>
      </c>
      <c r="L167" s="63">
        <f ca="1">VLOOKUP($A167,INDIRECT($P$2),COLUMN()-1,FALSE)*VLOOKUP($A167,Usinas!$C:$D,2,FALSE)</f>
        <v>55.014400000000002</v>
      </c>
      <c r="M167" s="63">
        <f ca="1">VLOOKUP($A167,INDIRECT($P$2),COLUMN()-1,FALSE)*VLOOKUP($A167,Usinas!$C:$D,2,FALSE)</f>
        <v>78.438500000000005</v>
      </c>
      <c r="N167" s="63">
        <f ca="1">VLOOKUP($A167,INDIRECT($P$2),COLUMN()-1,FALSE)*VLOOKUP($A167,Usinas!$C:$D,2,FALSE)</f>
        <v>144.4128</v>
      </c>
      <c r="O167" s="63">
        <f ca="1">VLOOKUP($A167,INDIRECT($P$2),COLUMN()-1,FALSE)*VLOOKUP($A167,Usinas!$C:$D,2,FALSE)</f>
        <v>272.2783</v>
      </c>
      <c r="P167" s="63">
        <f ca="1">VLOOKUP($A167,INDIRECT($P$2),COLUMN()-1,FALSE)*VLOOKUP($A167,Usinas!$C:$D,2,FALSE)</f>
        <v>0</v>
      </c>
      <c r="Q167" s="63">
        <f ca="1">VLOOKUP($A167,INDIRECT($P$2),COLUMN()-1,FALSE)*VLOOKUP($A167,Usinas!$C:$D,2,FALSE)</f>
        <v>0</v>
      </c>
      <c r="R167" s="63">
        <f ca="1">VLOOKUP($A167,INDIRECT($P$2),COLUMN()-1,FALSE)*VLOOKUP($A167,Usinas!$C:$D,2,FALSE)</f>
        <v>0</v>
      </c>
      <c r="S167" s="63">
        <f ca="1">VLOOKUP($A167,INDIRECT($P$2),COLUMN()-1,FALSE)*VLOOKUP($A167,Usinas!$C:$D,2,FALSE)</f>
        <v>0</v>
      </c>
      <c r="T167" s="63">
        <f ca="1">VLOOKUP($A167,INDIRECT($P$2),COLUMN()-1,FALSE)*VLOOKUP($A167,Usinas!$C:$D,2,FALSE)</f>
        <v>0</v>
      </c>
      <c r="U167" s="63">
        <f ca="1">VLOOKUP($A167,INDIRECT($P$2),COLUMN()-1,FALSE)*VLOOKUP($A167,Usinas!$C:$D,2,FALSE)</f>
        <v>0</v>
      </c>
      <c r="V167" s="63">
        <f ca="1">VLOOKUP($A167,INDIRECT($P$2),COLUMN()-1,FALSE)*VLOOKUP($A167,Usinas!$C:$D,2,FALSE)</f>
        <v>0</v>
      </c>
      <c r="W167" s="63">
        <f ca="1">VLOOKUP($A167,INDIRECT($P$2),COLUMN()-1,FALSE)*VLOOKUP($A167,Usinas!$C:$D,2,FALSE)</f>
        <v>0</v>
      </c>
      <c r="X167" s="63">
        <f ca="1">VLOOKUP($A167,INDIRECT($P$2),COLUMN()-1,FALSE)*VLOOKUP($A167,Usinas!$C:$D,2,FALSE)</f>
        <v>0</v>
      </c>
      <c r="Y167" s="63">
        <f ca="1">VLOOKUP($A167,INDIRECT($P$2),COLUMN()-1,FALSE)*VLOOKUP($A167,Usinas!$C:$D,2,FALSE)</f>
        <v>0</v>
      </c>
      <c r="Z167" s="63">
        <f ca="1">VLOOKUP($A167,INDIRECT($P$2),COLUMN()-1,FALSE)*VLOOKUP($A167,Usinas!$C:$D,2,FALSE)</f>
        <v>0</v>
      </c>
      <c r="AA167" s="63">
        <f ca="1">VLOOKUP($A167,INDIRECT($P$2),COLUMN()-1,FALSE)*VLOOKUP($A167,Usinas!$C:$D,2,FALSE)</f>
        <v>0</v>
      </c>
      <c r="AB167" s="63">
        <f ca="1">VLOOKUP($A167,INDIRECT($P$2),COLUMN()-1,FALSE)*VLOOKUP($A167,Usinas!$C:$D,2,FALSE)</f>
        <v>0</v>
      </c>
      <c r="AC167" s="63">
        <f ca="1">VLOOKUP($A167,INDIRECT($P$2),COLUMN()-1,FALSE)*VLOOKUP($A167,Usinas!$C:$D,2,FALSE)</f>
        <v>0</v>
      </c>
    </row>
    <row r="168" spans="1:29" hidden="1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727.9384</v>
      </c>
      <c r="E168" s="63">
        <f ca="1">VLOOKUP($A168,INDIRECT($P$2),COLUMN()-1,FALSE)*VLOOKUP($A168,Usinas!$C:$D,2,FALSE)</f>
        <v>818.96079999999995</v>
      </c>
      <c r="F168" s="63">
        <f ca="1">VLOOKUP($A168,INDIRECT($P$2),COLUMN()-1,FALSE)*VLOOKUP($A168,Usinas!$C:$D,2,FALSE)</f>
        <v>790.06479999999999</v>
      </c>
      <c r="G168" s="63">
        <f ca="1">VLOOKUP($A168,INDIRECT($P$2),COLUMN()-1,FALSE)*VLOOKUP($A168,Usinas!$C:$D,2,FALSE)</f>
        <v>561.3048</v>
      </c>
      <c r="H168" s="63">
        <f ca="1">VLOOKUP($A168,INDIRECT($P$2),COLUMN()-1,FALSE)*VLOOKUP($A168,Usinas!$C:$D,2,FALSE)</f>
        <v>278.3648</v>
      </c>
      <c r="I168" s="63">
        <f ca="1">VLOOKUP($A168,INDIRECT($P$2),COLUMN()-1,FALSE)*VLOOKUP($A168,Usinas!$C:$D,2,FALSE)</f>
        <v>181.804</v>
      </c>
      <c r="J168" s="63">
        <f ca="1">VLOOKUP($A168,INDIRECT($P$2),COLUMN()-1,FALSE)*VLOOKUP($A168,Usinas!$C:$D,2,FALSE)</f>
        <v>138.45999999999998</v>
      </c>
      <c r="K168" s="63">
        <f ca="1">VLOOKUP($A168,INDIRECT($P$2),COLUMN()-1,FALSE)*VLOOKUP($A168,Usinas!$C:$D,2,FALSE)</f>
        <v>110.52719999999999</v>
      </c>
      <c r="L168" s="63">
        <f ca="1">VLOOKUP($A168,INDIRECT($P$2),COLUMN()-1,FALSE)*VLOOKUP($A168,Usinas!$C:$D,2,FALSE)</f>
        <v>104.9888</v>
      </c>
      <c r="M168" s="63">
        <f ca="1">VLOOKUP($A168,INDIRECT($P$2),COLUMN()-1,FALSE)*VLOOKUP($A168,Usinas!$C:$D,2,FALSE)</f>
        <v>144.47999999999999</v>
      </c>
      <c r="N168" s="63">
        <f ca="1">VLOOKUP($A168,INDIRECT($P$2),COLUMN()-1,FALSE)*VLOOKUP($A168,Usinas!$C:$D,2,FALSE)</f>
        <v>276.67919999999998</v>
      </c>
      <c r="O168" s="63">
        <f ca="1">VLOOKUP($A168,INDIRECT($P$2),COLUMN()-1,FALSE)*VLOOKUP($A168,Usinas!$C:$D,2,FALSE)</f>
        <v>544.20799999999997</v>
      </c>
      <c r="P168" s="63">
        <f ca="1">VLOOKUP($A168,INDIRECT($P$2),COLUMN()-1,FALSE)*VLOOKUP($A168,Usinas!$C:$D,2,FALSE)</f>
        <v>0</v>
      </c>
      <c r="Q168" s="63">
        <f ca="1">VLOOKUP($A168,INDIRECT($P$2),COLUMN()-1,FALSE)*VLOOKUP($A168,Usinas!$C:$D,2,FALSE)</f>
        <v>0</v>
      </c>
      <c r="R168" s="63">
        <f ca="1">VLOOKUP($A168,INDIRECT($P$2),COLUMN()-1,FALSE)*VLOOKUP($A168,Usinas!$C:$D,2,FALSE)</f>
        <v>0</v>
      </c>
      <c r="S168" s="63">
        <f ca="1">VLOOKUP($A168,INDIRECT($P$2),COLUMN()-1,FALSE)*VLOOKUP($A168,Usinas!$C:$D,2,FALSE)</f>
        <v>0</v>
      </c>
      <c r="T168" s="63">
        <f ca="1">VLOOKUP($A168,INDIRECT($P$2),COLUMN()-1,FALSE)*VLOOKUP($A168,Usinas!$C:$D,2,FALSE)</f>
        <v>0</v>
      </c>
      <c r="U168" s="63">
        <f ca="1">VLOOKUP($A168,INDIRECT($P$2),COLUMN()-1,FALSE)*VLOOKUP($A168,Usinas!$C:$D,2,FALSE)</f>
        <v>0</v>
      </c>
      <c r="V168" s="63">
        <f ca="1">VLOOKUP($A168,INDIRECT($P$2),COLUMN()-1,FALSE)*VLOOKUP($A168,Usinas!$C:$D,2,FALSE)</f>
        <v>0</v>
      </c>
      <c r="W168" s="63">
        <f ca="1">VLOOKUP($A168,INDIRECT($P$2),COLUMN()-1,FALSE)*VLOOKUP($A168,Usinas!$C:$D,2,FALSE)</f>
        <v>0</v>
      </c>
      <c r="X168" s="63">
        <f ca="1">VLOOKUP($A168,INDIRECT($P$2),COLUMN()-1,FALSE)*VLOOKUP($A168,Usinas!$C:$D,2,FALSE)</f>
        <v>0</v>
      </c>
      <c r="Y168" s="63">
        <f ca="1">VLOOKUP($A168,INDIRECT($P$2),COLUMN()-1,FALSE)*VLOOKUP($A168,Usinas!$C:$D,2,FALSE)</f>
        <v>0</v>
      </c>
      <c r="Z168" s="63">
        <f ca="1">VLOOKUP($A168,INDIRECT($P$2),COLUMN()-1,FALSE)*VLOOKUP($A168,Usinas!$C:$D,2,FALSE)</f>
        <v>0</v>
      </c>
      <c r="AA168" s="63">
        <f ca="1">VLOOKUP($A168,INDIRECT($P$2),COLUMN()-1,FALSE)*VLOOKUP($A168,Usinas!$C:$D,2,FALSE)</f>
        <v>0</v>
      </c>
      <c r="AB168" s="63">
        <f ca="1">VLOOKUP($A168,INDIRECT($P$2),COLUMN()-1,FALSE)*VLOOKUP($A168,Usinas!$C:$D,2,FALSE)</f>
        <v>0</v>
      </c>
      <c r="AC168" s="63">
        <f ca="1">VLOOKUP($A168,INDIRECT($P$2),COLUMN()-1,FALSE)*VLOOKUP($A168,Usinas!$C:$D,2,FALSE)</f>
        <v>0</v>
      </c>
    </row>
    <row r="169" spans="1:29" hidden="1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1434.069</v>
      </c>
      <c r="E169" s="63">
        <f ca="1">VLOOKUP($A169,INDIRECT($P$2),COLUMN()-1,FALSE)*VLOOKUP($A169,Usinas!$C:$D,2,FALSE)</f>
        <v>1640.9250000000002</v>
      </c>
      <c r="F169" s="63">
        <f ca="1">VLOOKUP($A169,INDIRECT($P$2),COLUMN()-1,FALSE)*VLOOKUP($A169,Usinas!$C:$D,2,FALSE)</f>
        <v>1657.5</v>
      </c>
      <c r="G169" s="63">
        <f ca="1">VLOOKUP($A169,INDIRECT($P$2),COLUMN()-1,FALSE)*VLOOKUP($A169,Usinas!$C:$D,2,FALSE)</f>
        <v>1237.1580000000001</v>
      </c>
      <c r="H169" s="63">
        <f ca="1">VLOOKUP($A169,INDIRECT($P$2),COLUMN()-1,FALSE)*VLOOKUP($A169,Usinas!$C:$D,2,FALSE)</f>
        <v>607.30799999999999</v>
      </c>
      <c r="I169" s="63">
        <f ca="1">VLOOKUP($A169,INDIRECT($P$2),COLUMN()-1,FALSE)*VLOOKUP($A169,Usinas!$C:$D,2,FALSE)</f>
        <v>359.67750000000001</v>
      </c>
      <c r="J169" s="63">
        <f ca="1">VLOOKUP($A169,INDIRECT($P$2),COLUMN()-1,FALSE)*VLOOKUP($A169,Usinas!$C:$D,2,FALSE)</f>
        <v>257.90700000000004</v>
      </c>
      <c r="K169" s="63">
        <f ca="1">VLOOKUP($A169,INDIRECT($P$2),COLUMN()-1,FALSE)*VLOOKUP($A169,Usinas!$C:$D,2,FALSE)</f>
        <v>197.57400000000001</v>
      </c>
      <c r="L169" s="63">
        <f ca="1">VLOOKUP($A169,INDIRECT($P$2),COLUMN()-1,FALSE)*VLOOKUP($A169,Usinas!$C:$D,2,FALSE)</f>
        <v>179.3415</v>
      </c>
      <c r="M169" s="63">
        <f ca="1">VLOOKUP($A169,INDIRECT($P$2),COLUMN()-1,FALSE)*VLOOKUP($A169,Usinas!$C:$D,2,FALSE)</f>
        <v>249.61950000000002</v>
      </c>
      <c r="N169" s="63">
        <f ca="1">VLOOKUP($A169,INDIRECT($P$2),COLUMN()-1,FALSE)*VLOOKUP($A169,Usinas!$C:$D,2,FALSE)</f>
        <v>501.55950000000001</v>
      </c>
      <c r="O169" s="63">
        <f ca="1">VLOOKUP($A169,INDIRECT($P$2),COLUMN()-1,FALSE)*VLOOKUP($A169,Usinas!$C:$D,2,FALSE)</f>
        <v>1022.6775</v>
      </c>
      <c r="P169" s="63">
        <f ca="1">VLOOKUP($A169,INDIRECT($P$2),COLUMN()-1,FALSE)*VLOOKUP($A169,Usinas!$C:$D,2,FALSE)</f>
        <v>0</v>
      </c>
      <c r="Q169" s="63">
        <f ca="1">VLOOKUP($A169,INDIRECT($P$2),COLUMN()-1,FALSE)*VLOOKUP($A169,Usinas!$C:$D,2,FALSE)</f>
        <v>0</v>
      </c>
      <c r="R169" s="63">
        <f ca="1">VLOOKUP($A169,INDIRECT($P$2),COLUMN()-1,FALSE)*VLOOKUP($A169,Usinas!$C:$D,2,FALSE)</f>
        <v>0</v>
      </c>
      <c r="S169" s="63">
        <f ca="1">VLOOKUP($A169,INDIRECT($P$2),COLUMN()-1,FALSE)*VLOOKUP($A169,Usinas!$C:$D,2,FALSE)</f>
        <v>0</v>
      </c>
      <c r="T169" s="63">
        <f ca="1">VLOOKUP($A169,INDIRECT($P$2),COLUMN()-1,FALSE)*VLOOKUP($A169,Usinas!$C:$D,2,FALSE)</f>
        <v>0</v>
      </c>
      <c r="U169" s="63">
        <f ca="1">VLOOKUP($A169,INDIRECT($P$2),COLUMN()-1,FALSE)*VLOOKUP($A169,Usinas!$C:$D,2,FALSE)</f>
        <v>0</v>
      </c>
      <c r="V169" s="63">
        <f ca="1">VLOOKUP($A169,INDIRECT($P$2),COLUMN()-1,FALSE)*VLOOKUP($A169,Usinas!$C:$D,2,FALSE)</f>
        <v>0</v>
      </c>
      <c r="W169" s="63">
        <f ca="1">VLOOKUP($A169,INDIRECT($P$2),COLUMN()-1,FALSE)*VLOOKUP($A169,Usinas!$C:$D,2,FALSE)</f>
        <v>0</v>
      </c>
      <c r="X169" s="63">
        <f ca="1">VLOOKUP($A169,INDIRECT($P$2),COLUMN()-1,FALSE)*VLOOKUP($A169,Usinas!$C:$D,2,FALSE)</f>
        <v>0</v>
      </c>
      <c r="Y169" s="63">
        <f ca="1">VLOOKUP($A169,INDIRECT($P$2),COLUMN()-1,FALSE)*VLOOKUP($A169,Usinas!$C:$D,2,FALSE)</f>
        <v>0</v>
      </c>
      <c r="Z169" s="63">
        <f ca="1">VLOOKUP($A169,INDIRECT($P$2),COLUMN()-1,FALSE)*VLOOKUP($A169,Usinas!$C:$D,2,FALSE)</f>
        <v>0</v>
      </c>
      <c r="AA169" s="63">
        <f ca="1">VLOOKUP($A169,INDIRECT($P$2),COLUMN()-1,FALSE)*VLOOKUP($A169,Usinas!$C:$D,2,FALSE)</f>
        <v>0</v>
      </c>
      <c r="AB169" s="63">
        <f ca="1">VLOOKUP($A169,INDIRECT($P$2),COLUMN()-1,FALSE)*VLOOKUP($A169,Usinas!$C:$D,2,FALSE)</f>
        <v>0</v>
      </c>
      <c r="AC169" s="63">
        <f ca="1">VLOOKUP($A169,INDIRECT($P$2),COLUMN()-1,FALSE)*VLOOKUP($A169,Usinas!$C:$D,2,FALSE)</f>
        <v>0</v>
      </c>
    </row>
    <row r="170" spans="1:29" hidden="1" outlineLevel="1" collapsed="1" x14ac:dyDescent="0.25">
      <c r="A170" s="40"/>
      <c r="B170" s="41" t="s">
        <v>56</v>
      </c>
      <c r="D170" s="78">
        <f t="shared" ref="D170:I170" ca="1" si="40">SUM(D165:D169)</f>
        <v>4552.3218999999999</v>
      </c>
      <c r="E170" s="47">
        <f t="shared" ca="1" si="40"/>
        <v>5184.3690999999999</v>
      </c>
      <c r="F170" s="47">
        <f t="shared" ca="1" si="40"/>
        <v>4980.0691999999999</v>
      </c>
      <c r="G170" s="47">
        <f t="shared" ca="1" si="40"/>
        <v>3598.7434999999996</v>
      </c>
      <c r="H170" s="47">
        <f t="shared" ca="1" si="40"/>
        <v>1839.5074</v>
      </c>
      <c r="I170" s="79">
        <f t="shared" ca="1" si="40"/>
        <v>1198.6844000000001</v>
      </c>
      <c r="J170" s="78">
        <f t="shared" ref="J170:O170" ca="1" si="41">SUM(J165:J169)</f>
        <v>891.04650000000004</v>
      </c>
      <c r="K170" s="47">
        <f t="shared" ca="1" si="41"/>
        <v>689.88930000000005</v>
      </c>
      <c r="L170" s="47">
        <f t="shared" ca="1" si="41"/>
        <v>644.17830000000004</v>
      </c>
      <c r="M170" s="47">
        <f t="shared" ca="1" si="41"/>
        <v>916.17000000000007</v>
      </c>
      <c r="N170" s="47">
        <f t="shared" ca="1" si="41"/>
        <v>1734.6875000000002</v>
      </c>
      <c r="O170" s="79">
        <f t="shared" ca="1" si="41"/>
        <v>3358.0634</v>
      </c>
      <c r="P170" s="79">
        <f t="shared" ref="P170:AC170" ca="1" si="42">SUM(P165:P169)</f>
        <v>0</v>
      </c>
      <c r="Q170" s="79">
        <f t="shared" ca="1" si="42"/>
        <v>0</v>
      </c>
      <c r="R170" s="79">
        <f t="shared" ca="1" si="42"/>
        <v>0</v>
      </c>
      <c r="S170" s="79">
        <f t="shared" ca="1" si="42"/>
        <v>0</v>
      </c>
      <c r="T170" s="79">
        <f t="shared" ca="1" si="42"/>
        <v>0</v>
      </c>
      <c r="U170" s="79">
        <f t="shared" ca="1" si="42"/>
        <v>0</v>
      </c>
      <c r="V170" s="79">
        <f t="shared" ca="1" si="42"/>
        <v>0</v>
      </c>
      <c r="W170" s="79">
        <f t="shared" ca="1" si="42"/>
        <v>0</v>
      </c>
      <c r="X170" s="79">
        <f t="shared" ca="1" si="42"/>
        <v>0</v>
      </c>
      <c r="Y170" s="79">
        <f t="shared" ca="1" si="42"/>
        <v>0</v>
      </c>
      <c r="Z170" s="79">
        <f t="shared" ca="1" si="42"/>
        <v>0</v>
      </c>
      <c r="AA170" s="79">
        <f t="shared" ca="1" si="42"/>
        <v>0</v>
      </c>
      <c r="AB170" s="79">
        <f t="shared" ca="1" si="42"/>
        <v>0</v>
      </c>
      <c r="AC170" s="79">
        <f t="shared" ca="1" si="42"/>
        <v>0</v>
      </c>
    </row>
    <row r="171" spans="1:29" hidden="1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</row>
    <row r="172" spans="1:29" hidden="1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</row>
    <row r="173" spans="1:29" ht="15.75" collapsed="1" x14ac:dyDescent="0.25">
      <c r="A173" s="80"/>
      <c r="B173" s="81"/>
      <c r="C173" s="92"/>
      <c r="D173" s="478" t="s">
        <v>166</v>
      </c>
      <c r="E173" s="479"/>
      <c r="F173" s="479"/>
      <c r="G173" s="479"/>
      <c r="H173" s="479"/>
      <c r="I173" s="479"/>
      <c r="J173" s="479"/>
      <c r="K173" s="479"/>
      <c r="L173" s="479"/>
      <c r="M173" s="479"/>
      <c r="N173" s="479"/>
      <c r="O173" s="480"/>
      <c r="P173" s="480"/>
      <c r="Q173" s="480"/>
      <c r="R173" s="480"/>
      <c r="S173" s="480"/>
      <c r="T173" s="480"/>
      <c r="U173" s="480"/>
      <c r="V173" s="480"/>
      <c r="W173" s="480"/>
      <c r="X173" s="480"/>
      <c r="Y173" s="480"/>
      <c r="Z173" s="480"/>
      <c r="AA173" s="480"/>
      <c r="AB173" s="480"/>
      <c r="AC173" s="480"/>
    </row>
    <row r="174" spans="1:29" ht="15.75" x14ac:dyDescent="0.25">
      <c r="A174" s="82"/>
      <c r="B174" s="83" t="s">
        <v>56</v>
      </c>
      <c r="C174" s="92"/>
      <c r="D174" s="83">
        <f t="shared" ref="D174:O174" ca="1" si="43">D22+D45+D60+D74+D80+D89+D104+D109+D114+D126+D135+D140+D154+D161+D170+D50</f>
        <v>65729.378199999992</v>
      </c>
      <c r="E174" s="84">
        <f t="shared" ca="1" si="43"/>
        <v>70839.239600000001</v>
      </c>
      <c r="F174" s="84">
        <f t="shared" ca="1" si="43"/>
        <v>69014.550100000008</v>
      </c>
      <c r="G174" s="84">
        <f t="shared" ca="1" si="43"/>
        <v>54689.005799999992</v>
      </c>
      <c r="H174" s="84">
        <f t="shared" ca="1" si="43"/>
        <v>39812.707600000009</v>
      </c>
      <c r="I174" s="85">
        <f t="shared" ca="1" si="43"/>
        <v>32475.337</v>
      </c>
      <c r="J174" s="83">
        <f t="shared" ca="1" si="43"/>
        <v>25546.443599999999</v>
      </c>
      <c r="K174" s="84">
        <f t="shared" ca="1" si="43"/>
        <v>20496.292399999995</v>
      </c>
      <c r="L174" s="84">
        <f t="shared" ca="1" si="43"/>
        <v>19608.6931</v>
      </c>
      <c r="M174" s="84">
        <f t="shared" ca="1" si="43"/>
        <v>23627.828100000002</v>
      </c>
      <c r="N174" s="84">
        <f t="shared" ca="1" si="43"/>
        <v>31402.804599999996</v>
      </c>
      <c r="O174" s="85">
        <f t="shared" ca="1" si="43"/>
        <v>48022.125300000007</v>
      </c>
      <c r="P174" s="85">
        <f t="shared" ref="P174:AC174" ca="1" si="44">P22+P45+P60+P74+P80+P89+P104+P109+P114+P126+P135+P140+P154+P161+P170+P50</f>
        <v>0</v>
      </c>
      <c r="Q174" s="85">
        <f t="shared" ca="1" si="44"/>
        <v>0</v>
      </c>
      <c r="R174" s="85">
        <f t="shared" ca="1" si="44"/>
        <v>0</v>
      </c>
      <c r="S174" s="85">
        <f t="shared" ca="1" si="44"/>
        <v>0</v>
      </c>
      <c r="T174" s="85">
        <f t="shared" ca="1" si="44"/>
        <v>0</v>
      </c>
      <c r="U174" s="85">
        <f t="shared" ca="1" si="44"/>
        <v>0</v>
      </c>
      <c r="V174" s="85">
        <f t="shared" ca="1" si="44"/>
        <v>0</v>
      </c>
      <c r="W174" s="85">
        <f t="shared" ca="1" si="44"/>
        <v>0</v>
      </c>
      <c r="X174" s="85">
        <f t="shared" ca="1" si="44"/>
        <v>0</v>
      </c>
      <c r="Y174" s="85">
        <f t="shared" ca="1" si="44"/>
        <v>0</v>
      </c>
      <c r="Z174" s="85">
        <f t="shared" ca="1" si="44"/>
        <v>0</v>
      </c>
      <c r="AA174" s="85">
        <f t="shared" ca="1" si="44"/>
        <v>0</v>
      </c>
      <c r="AB174" s="85">
        <f t="shared" ca="1" si="44"/>
        <v>0</v>
      </c>
      <c r="AC174" s="85">
        <f t="shared" ca="1" si="44"/>
        <v>0</v>
      </c>
    </row>
    <row r="176" spans="1:29" x14ac:dyDescent="0.25">
      <c r="A176" s="469"/>
      <c r="B176" s="470"/>
      <c r="D176" s="89"/>
      <c r="E176" s="90"/>
      <c r="F176" s="90"/>
      <c r="G176" s="90"/>
      <c r="H176" s="90"/>
      <c r="I176" s="91"/>
    </row>
    <row r="177" spans="1:29" hidden="1" outlineLevel="1" x14ac:dyDescent="0.25">
      <c r="A177" s="61"/>
      <c r="B177" s="62"/>
      <c r="D177" s="493" t="s">
        <v>168</v>
      </c>
      <c r="E177" s="494" t="s">
        <v>58</v>
      </c>
      <c r="F177" s="494" t="s">
        <v>169</v>
      </c>
      <c r="G177" s="494"/>
      <c r="H177" s="494"/>
      <c r="I177" s="495"/>
      <c r="J177" s="493" t="s">
        <v>168</v>
      </c>
      <c r="K177" s="494" t="s">
        <v>58</v>
      </c>
      <c r="L177" s="494" t="s">
        <v>169</v>
      </c>
      <c r="M177" s="494"/>
      <c r="N177" s="494"/>
      <c r="O177" s="495"/>
      <c r="P177" s="495"/>
      <c r="Q177" s="495"/>
      <c r="R177" s="495"/>
      <c r="S177" s="495"/>
      <c r="T177" s="495"/>
      <c r="U177" s="495"/>
      <c r="V177" s="495"/>
      <c r="W177" s="495"/>
      <c r="X177" s="495"/>
      <c r="Y177" s="495"/>
      <c r="Z177" s="495"/>
      <c r="AA177" s="495"/>
      <c r="AB177" s="495"/>
      <c r="AC177" s="495"/>
    </row>
    <row r="178" spans="1:29" hidden="1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76.384399999999999</v>
      </c>
      <c r="E178" s="63">
        <f ca="1">VLOOKUP($A178,INDIRECT($P$2),COLUMN()-1,FALSE)*VLOOKUP($A178,Usinas!$C:$D,2,FALSE)</f>
        <v>76.384399999999999</v>
      </c>
      <c r="F178" s="63">
        <f ca="1">VLOOKUP($A178,INDIRECT($P$2),COLUMN()-1,FALSE)*VLOOKUP($A178,Usinas!$C:$D,2,FALSE)</f>
        <v>65.820599999999999</v>
      </c>
      <c r="G178" s="63">
        <f ca="1">VLOOKUP($A178,INDIRECT($P$2),COLUMN()-1,FALSE)*VLOOKUP($A178,Usinas!$C:$D,2,FALSE)</f>
        <v>64.195399999999992</v>
      </c>
      <c r="H178" s="63">
        <f ca="1">VLOOKUP($A178,INDIRECT($P$2),COLUMN()-1,FALSE)*VLOOKUP($A178,Usinas!$C:$D,2,FALSE)</f>
        <v>86.135599999999997</v>
      </c>
      <c r="I178" s="63">
        <f ca="1">VLOOKUP($A178,INDIRECT($P$2),COLUMN()-1,FALSE)*VLOOKUP($A178,Usinas!$C:$D,2,FALSE)</f>
        <v>107.2632</v>
      </c>
      <c r="J178" s="63">
        <f ca="1">VLOOKUP($A178,INDIRECT($P$2),COLUMN()-1,FALSE)*VLOOKUP($A178,Usinas!$C:$D,2,FALSE)</f>
        <v>95.074200000000005</v>
      </c>
      <c r="K178" s="63">
        <f ca="1">VLOOKUP($A178,INDIRECT($P$2),COLUMN()-1,FALSE)*VLOOKUP($A178,Usinas!$C:$D,2,FALSE)</f>
        <v>72.321399999999997</v>
      </c>
      <c r="L178" s="63">
        <f ca="1">VLOOKUP($A178,INDIRECT($P$2),COLUMN()-1,FALSE)*VLOOKUP($A178,Usinas!$C:$D,2,FALSE)</f>
        <v>87.760800000000003</v>
      </c>
      <c r="M178" s="63">
        <f ca="1">VLOOKUP($A178,INDIRECT($P$2),COLUMN()-1,FALSE)*VLOOKUP($A178,Usinas!$C:$D,2,FALSE)</f>
        <v>112.95139999999999</v>
      </c>
      <c r="N178" s="63">
        <f ca="1">VLOOKUP($A178,INDIRECT($P$2),COLUMN()-1,FALSE)*VLOOKUP($A178,Usinas!$C:$D,2,FALSE)</f>
        <v>87.760800000000003</v>
      </c>
      <c r="O178" s="63">
        <f ca="1">VLOOKUP($A178,INDIRECT($P$2),COLUMN()-1,FALSE)*VLOOKUP($A178,Usinas!$C:$D,2,FALSE)</f>
        <v>75.571799999999996</v>
      </c>
      <c r="P178" s="63">
        <f ca="1">VLOOKUP($A178,INDIRECT($P$2),COLUMN()-1,FALSE)*VLOOKUP($A178,Usinas!$C:$D,2,FALSE)</f>
        <v>0</v>
      </c>
      <c r="Q178" s="63">
        <f ca="1">VLOOKUP($A178,INDIRECT($P$2),COLUMN()-1,FALSE)*VLOOKUP($A178,Usinas!$C:$D,2,FALSE)</f>
        <v>0</v>
      </c>
      <c r="R178" s="63">
        <f ca="1">VLOOKUP($A178,INDIRECT($P$2),COLUMN()-1,FALSE)*VLOOKUP($A178,Usinas!$C:$D,2,FALSE)</f>
        <v>0</v>
      </c>
      <c r="S178" s="63">
        <f ca="1">VLOOKUP($A178,INDIRECT($P$2),COLUMN()-1,FALSE)*VLOOKUP($A178,Usinas!$C:$D,2,FALSE)</f>
        <v>0</v>
      </c>
      <c r="T178" s="63">
        <f ca="1">VLOOKUP($A178,INDIRECT($P$2),COLUMN()-1,FALSE)*VLOOKUP($A178,Usinas!$C:$D,2,FALSE)</f>
        <v>0</v>
      </c>
      <c r="U178" s="63">
        <f ca="1">VLOOKUP($A178,INDIRECT($P$2),COLUMN()-1,FALSE)*VLOOKUP($A178,Usinas!$C:$D,2,FALSE)</f>
        <v>0</v>
      </c>
      <c r="V178" s="63">
        <f ca="1">VLOOKUP($A178,INDIRECT($P$2),COLUMN()-1,FALSE)*VLOOKUP($A178,Usinas!$C:$D,2,FALSE)</f>
        <v>0</v>
      </c>
      <c r="W178" s="63">
        <f ca="1">VLOOKUP($A178,INDIRECT($P$2),COLUMN()-1,FALSE)*VLOOKUP($A178,Usinas!$C:$D,2,FALSE)</f>
        <v>0</v>
      </c>
      <c r="X178" s="63">
        <f ca="1">VLOOKUP($A178,INDIRECT($P$2),COLUMN()-1,FALSE)*VLOOKUP($A178,Usinas!$C:$D,2,FALSE)</f>
        <v>0</v>
      </c>
      <c r="Y178" s="63">
        <f ca="1">VLOOKUP($A178,INDIRECT($P$2),COLUMN()-1,FALSE)*VLOOKUP($A178,Usinas!$C:$D,2,FALSE)</f>
        <v>0</v>
      </c>
      <c r="Z178" s="63">
        <f ca="1">VLOOKUP($A178,INDIRECT($P$2),COLUMN()-1,FALSE)*VLOOKUP($A178,Usinas!$C:$D,2,FALSE)</f>
        <v>0</v>
      </c>
      <c r="AA178" s="63">
        <f ca="1">VLOOKUP($A178,INDIRECT($P$2),COLUMN()-1,FALSE)*VLOOKUP($A178,Usinas!$C:$D,2,FALSE)</f>
        <v>0</v>
      </c>
      <c r="AB178" s="63">
        <f ca="1">VLOOKUP($A178,INDIRECT($P$2),COLUMN()-1,FALSE)*VLOOKUP($A178,Usinas!$C:$D,2,FALSE)</f>
        <v>0</v>
      </c>
      <c r="AC178" s="63">
        <f ca="1">VLOOKUP($A178,INDIRECT($P$2),COLUMN()-1,FALSE)*VLOOKUP($A178,Usinas!$C:$D,2,FALSE)</f>
        <v>0</v>
      </c>
    </row>
    <row r="179" spans="1:29" hidden="1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82.2393</v>
      </c>
      <c r="E179" s="63">
        <f ca="1">VLOOKUP($A179,INDIRECT($P$2),COLUMN()-1,FALSE)*VLOOKUP($A179,Usinas!$C:$D,2,FALSE)</f>
        <v>82.2393</v>
      </c>
      <c r="F179" s="63">
        <f ca="1">VLOOKUP($A179,INDIRECT($P$2),COLUMN()-1,FALSE)*VLOOKUP($A179,Usinas!$C:$D,2,FALSE)</f>
        <v>70.609499999999997</v>
      </c>
      <c r="G179" s="63">
        <f ca="1">VLOOKUP($A179,INDIRECT($P$2),COLUMN()-1,FALSE)*VLOOKUP($A179,Usinas!$C:$D,2,FALSE)</f>
        <v>68.948099999999997</v>
      </c>
      <c r="H179" s="63">
        <f ca="1">VLOOKUP($A179,INDIRECT($P$2),COLUMN()-1,FALSE)*VLOOKUP($A179,Usinas!$C:$D,2,FALSE)</f>
        <v>92.207700000000003</v>
      </c>
      <c r="I179" s="63">
        <f ca="1">VLOOKUP($A179,INDIRECT($P$2),COLUMN()-1,FALSE)*VLOOKUP($A179,Usinas!$C:$D,2,FALSE)</f>
        <v>114.6366</v>
      </c>
      <c r="J179" s="63">
        <f ca="1">VLOOKUP($A179,INDIRECT($P$2),COLUMN()-1,FALSE)*VLOOKUP($A179,Usinas!$C:$D,2,FALSE)</f>
        <v>101.3454</v>
      </c>
      <c r="K179" s="63">
        <f ca="1">VLOOKUP($A179,INDIRECT($P$2),COLUMN()-1,FALSE)*VLOOKUP($A179,Usinas!$C:$D,2,FALSE)</f>
        <v>78.085800000000006</v>
      </c>
      <c r="L179" s="63">
        <f ca="1">VLOOKUP($A179,INDIRECT($P$2),COLUMN()-1,FALSE)*VLOOKUP($A179,Usinas!$C:$D,2,FALSE)</f>
        <v>94.699799999999996</v>
      </c>
      <c r="M179" s="63">
        <f ca="1">VLOOKUP($A179,INDIRECT($P$2),COLUMN()-1,FALSE)*VLOOKUP($A179,Usinas!$C:$D,2,FALSE)</f>
        <v>121.2822</v>
      </c>
      <c r="N179" s="63">
        <f ca="1">VLOOKUP($A179,INDIRECT($P$2),COLUMN()-1,FALSE)*VLOOKUP($A179,Usinas!$C:$D,2,FALSE)</f>
        <v>93.869100000000003</v>
      </c>
      <c r="O179" s="63">
        <f ca="1">VLOOKUP($A179,INDIRECT($P$2),COLUMN()-1,FALSE)*VLOOKUP($A179,Usinas!$C:$D,2,FALSE)</f>
        <v>80.5779</v>
      </c>
      <c r="P179" s="63">
        <f ca="1">VLOOKUP($A179,INDIRECT($P$2),COLUMN()-1,FALSE)*VLOOKUP($A179,Usinas!$C:$D,2,FALSE)</f>
        <v>0</v>
      </c>
      <c r="Q179" s="63">
        <f ca="1">VLOOKUP($A179,INDIRECT($P$2),COLUMN()-1,FALSE)*VLOOKUP($A179,Usinas!$C:$D,2,FALSE)</f>
        <v>0</v>
      </c>
      <c r="R179" s="63">
        <f ca="1">VLOOKUP($A179,INDIRECT($P$2),COLUMN()-1,FALSE)*VLOOKUP($A179,Usinas!$C:$D,2,FALSE)</f>
        <v>0</v>
      </c>
      <c r="S179" s="63">
        <f ca="1">VLOOKUP($A179,INDIRECT($P$2),COLUMN()-1,FALSE)*VLOOKUP($A179,Usinas!$C:$D,2,FALSE)</f>
        <v>0</v>
      </c>
      <c r="T179" s="63">
        <f ca="1">VLOOKUP($A179,INDIRECT($P$2),COLUMN()-1,FALSE)*VLOOKUP($A179,Usinas!$C:$D,2,FALSE)</f>
        <v>0</v>
      </c>
      <c r="U179" s="63">
        <f ca="1">VLOOKUP($A179,INDIRECT($P$2),COLUMN()-1,FALSE)*VLOOKUP($A179,Usinas!$C:$D,2,FALSE)</f>
        <v>0</v>
      </c>
      <c r="V179" s="63">
        <f ca="1">VLOOKUP($A179,INDIRECT($P$2),COLUMN()-1,FALSE)*VLOOKUP($A179,Usinas!$C:$D,2,FALSE)</f>
        <v>0</v>
      </c>
      <c r="W179" s="63">
        <f ca="1">VLOOKUP($A179,INDIRECT($P$2),COLUMN()-1,FALSE)*VLOOKUP($A179,Usinas!$C:$D,2,FALSE)</f>
        <v>0</v>
      </c>
      <c r="X179" s="63">
        <f ca="1">VLOOKUP($A179,INDIRECT($P$2),COLUMN()-1,FALSE)*VLOOKUP($A179,Usinas!$C:$D,2,FALSE)</f>
        <v>0</v>
      </c>
      <c r="Y179" s="63">
        <f ca="1">VLOOKUP($A179,INDIRECT($P$2),COLUMN()-1,FALSE)*VLOOKUP($A179,Usinas!$C:$D,2,FALSE)</f>
        <v>0</v>
      </c>
      <c r="Z179" s="63">
        <f ca="1">VLOOKUP($A179,INDIRECT($P$2),COLUMN()-1,FALSE)*VLOOKUP($A179,Usinas!$C:$D,2,FALSE)</f>
        <v>0</v>
      </c>
      <c r="AA179" s="63">
        <f ca="1">VLOOKUP($A179,INDIRECT($P$2),COLUMN()-1,FALSE)*VLOOKUP($A179,Usinas!$C:$D,2,FALSE)</f>
        <v>0</v>
      </c>
      <c r="AB179" s="63">
        <f ca="1">VLOOKUP($A179,INDIRECT($P$2),COLUMN()-1,FALSE)*VLOOKUP($A179,Usinas!$C:$D,2,FALSE)</f>
        <v>0</v>
      </c>
      <c r="AC179" s="63">
        <f ca="1">VLOOKUP($A179,INDIRECT($P$2),COLUMN()-1,FALSE)*VLOOKUP($A179,Usinas!$C:$D,2,FALSE)</f>
        <v>0</v>
      </c>
    </row>
    <row r="180" spans="1:29" hidden="1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675.96840000000009</v>
      </c>
      <c r="E180" s="63">
        <f ca="1">VLOOKUP($A180,INDIRECT($P$2),COLUMN()-1,FALSE)*VLOOKUP($A180,Usinas!$C:$D,2,FALSE)</f>
        <v>730.65840000000003</v>
      </c>
      <c r="F180" s="63">
        <f ca="1">VLOOKUP($A180,INDIRECT($P$2),COLUMN()-1,FALSE)*VLOOKUP($A180,Usinas!$C:$D,2,FALSE)</f>
        <v>663.93660000000011</v>
      </c>
      <c r="G180" s="63">
        <f ca="1">VLOOKUP($A180,INDIRECT($P$2),COLUMN()-1,FALSE)*VLOOKUP($A180,Usinas!$C:$D,2,FALSE)</f>
        <v>523.93020000000001</v>
      </c>
      <c r="H180" s="63">
        <f ca="1">VLOOKUP($A180,INDIRECT($P$2),COLUMN()-1,FALSE)*VLOOKUP($A180,Usinas!$C:$D,2,FALSE)</f>
        <v>626.74740000000008</v>
      </c>
      <c r="I180" s="63">
        <f ca="1">VLOOKUP($A180,INDIRECT($P$2),COLUMN()-1,FALSE)*VLOOKUP($A180,Usinas!$C:$D,2,FALSE)</f>
        <v>796.28640000000007</v>
      </c>
      <c r="J180" s="63">
        <f ca="1">VLOOKUP($A180,INDIRECT($P$2),COLUMN()-1,FALSE)*VLOOKUP($A180,Usinas!$C:$D,2,FALSE)</f>
        <v>776.59800000000007</v>
      </c>
      <c r="K180" s="63">
        <f ca="1">VLOOKUP($A180,INDIRECT($P$2),COLUMN()-1,FALSE)*VLOOKUP($A180,Usinas!$C:$D,2,FALSE)</f>
        <v>662.84280000000001</v>
      </c>
      <c r="L180" s="63">
        <f ca="1">VLOOKUP($A180,INDIRECT($P$2),COLUMN()-1,FALSE)*VLOOKUP($A180,Usinas!$C:$D,2,FALSE)</f>
        <v>775.50420000000008</v>
      </c>
      <c r="M180" s="63">
        <f ca="1">VLOOKUP($A180,INDIRECT($P$2),COLUMN()-1,FALSE)*VLOOKUP($A180,Usinas!$C:$D,2,FALSE)</f>
        <v>1011.7650000000001</v>
      </c>
      <c r="N180" s="63">
        <f ca="1">VLOOKUP($A180,INDIRECT($P$2),COLUMN()-1,FALSE)*VLOOKUP($A180,Usinas!$C:$D,2,FALSE)</f>
        <v>747.06540000000007</v>
      </c>
      <c r="O180" s="63">
        <f ca="1">VLOOKUP($A180,INDIRECT($P$2),COLUMN()-1,FALSE)*VLOOKUP($A180,Usinas!$C:$D,2,FALSE)</f>
        <v>634.40400000000011</v>
      </c>
      <c r="P180" s="63">
        <f ca="1">VLOOKUP($A180,INDIRECT($P$2),COLUMN()-1,FALSE)*VLOOKUP($A180,Usinas!$C:$D,2,FALSE)</f>
        <v>0</v>
      </c>
      <c r="Q180" s="63">
        <f ca="1">VLOOKUP($A180,INDIRECT($P$2),COLUMN()-1,FALSE)*VLOOKUP($A180,Usinas!$C:$D,2,FALSE)</f>
        <v>0</v>
      </c>
      <c r="R180" s="63">
        <f ca="1">VLOOKUP($A180,INDIRECT($P$2),COLUMN()-1,FALSE)*VLOOKUP($A180,Usinas!$C:$D,2,FALSE)</f>
        <v>0</v>
      </c>
      <c r="S180" s="63">
        <f ca="1">VLOOKUP($A180,INDIRECT($P$2),COLUMN()-1,FALSE)*VLOOKUP($A180,Usinas!$C:$D,2,FALSE)</f>
        <v>0</v>
      </c>
      <c r="T180" s="63">
        <f ca="1">VLOOKUP($A180,INDIRECT($P$2),COLUMN()-1,FALSE)*VLOOKUP($A180,Usinas!$C:$D,2,FALSE)</f>
        <v>0</v>
      </c>
      <c r="U180" s="63">
        <f ca="1">VLOOKUP($A180,INDIRECT($P$2),COLUMN()-1,FALSE)*VLOOKUP($A180,Usinas!$C:$D,2,FALSE)</f>
        <v>0</v>
      </c>
      <c r="V180" s="63">
        <f ca="1">VLOOKUP($A180,INDIRECT($P$2),COLUMN()-1,FALSE)*VLOOKUP($A180,Usinas!$C:$D,2,FALSE)</f>
        <v>0</v>
      </c>
      <c r="W180" s="63">
        <f ca="1">VLOOKUP($A180,INDIRECT($P$2),COLUMN()-1,FALSE)*VLOOKUP($A180,Usinas!$C:$D,2,FALSE)</f>
        <v>0</v>
      </c>
      <c r="X180" s="63">
        <f ca="1">VLOOKUP($A180,INDIRECT($P$2),COLUMN()-1,FALSE)*VLOOKUP($A180,Usinas!$C:$D,2,FALSE)</f>
        <v>0</v>
      </c>
      <c r="Y180" s="63">
        <f ca="1">VLOOKUP($A180,INDIRECT($P$2),COLUMN()-1,FALSE)*VLOOKUP($A180,Usinas!$C:$D,2,FALSE)</f>
        <v>0</v>
      </c>
      <c r="Z180" s="63">
        <f ca="1">VLOOKUP($A180,INDIRECT($P$2),COLUMN()-1,FALSE)*VLOOKUP($A180,Usinas!$C:$D,2,FALSE)</f>
        <v>0</v>
      </c>
      <c r="AA180" s="63">
        <f ca="1">VLOOKUP($A180,INDIRECT($P$2),COLUMN()-1,FALSE)*VLOOKUP($A180,Usinas!$C:$D,2,FALSE)</f>
        <v>0</v>
      </c>
      <c r="AB180" s="63">
        <f ca="1">VLOOKUP($A180,INDIRECT($P$2),COLUMN()-1,FALSE)*VLOOKUP($A180,Usinas!$C:$D,2,FALSE)</f>
        <v>0</v>
      </c>
      <c r="AC180" s="63">
        <f ca="1">VLOOKUP($A180,INDIRECT($P$2),COLUMN()-1,FALSE)*VLOOKUP($A180,Usinas!$C:$D,2,FALSE)</f>
        <v>0</v>
      </c>
    </row>
    <row r="181" spans="1:29" hidden="1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737.66399999999999</v>
      </c>
      <c r="E181" s="63">
        <f ca="1">VLOOKUP($A181,INDIRECT($P$2),COLUMN()-1,FALSE)*VLOOKUP($A181,Usinas!$C:$D,2,FALSE)</f>
        <v>785.57600000000002</v>
      </c>
      <c r="F181" s="63">
        <f ca="1">VLOOKUP($A181,INDIRECT($P$2),COLUMN()-1,FALSE)*VLOOKUP($A181,Usinas!$C:$D,2,FALSE)</f>
        <v>706.024</v>
      </c>
      <c r="G181" s="63">
        <f ca="1">VLOOKUP($A181,INDIRECT($P$2),COLUMN()-1,FALSE)*VLOOKUP($A181,Usinas!$C:$D,2,FALSE)</f>
        <v>586.69600000000003</v>
      </c>
      <c r="H181" s="63">
        <f ca="1">VLOOKUP($A181,INDIRECT($P$2),COLUMN()-1,FALSE)*VLOOKUP($A181,Usinas!$C:$D,2,FALSE)</f>
        <v>724.10400000000004</v>
      </c>
      <c r="I181" s="63">
        <f ca="1">VLOOKUP($A181,INDIRECT($P$2),COLUMN()-1,FALSE)*VLOOKUP($A181,Usinas!$C:$D,2,FALSE)</f>
        <v>918.46400000000006</v>
      </c>
      <c r="J181" s="63">
        <f ca="1">VLOOKUP($A181,INDIRECT($P$2),COLUMN()-1,FALSE)*VLOOKUP($A181,Usinas!$C:$D,2,FALSE)</f>
        <v>870.55200000000002</v>
      </c>
      <c r="K181" s="63">
        <f ca="1">VLOOKUP($A181,INDIRECT($P$2),COLUMN()-1,FALSE)*VLOOKUP($A181,Usinas!$C:$D,2,FALSE)</f>
        <v>724.10400000000004</v>
      </c>
      <c r="L181" s="63">
        <f ca="1">VLOOKUP($A181,INDIRECT($P$2),COLUMN()-1,FALSE)*VLOOKUP($A181,Usinas!$C:$D,2,FALSE)</f>
        <v>854.28</v>
      </c>
      <c r="M181" s="63">
        <f ca="1">VLOOKUP($A181,INDIRECT($P$2),COLUMN()-1,FALSE)*VLOOKUP($A181,Usinas!$C:$D,2,FALSE)</f>
        <v>1120.056</v>
      </c>
      <c r="N181" s="63">
        <f ca="1">VLOOKUP($A181,INDIRECT($P$2),COLUMN()-1,FALSE)*VLOOKUP($A181,Usinas!$C:$D,2,FALSE)</f>
        <v>833.48800000000006</v>
      </c>
      <c r="O181" s="63">
        <f ca="1">VLOOKUP($A181,INDIRECT($P$2),COLUMN()-1,FALSE)*VLOOKUP($A181,Usinas!$C:$D,2,FALSE)</f>
        <v>696.98400000000004</v>
      </c>
      <c r="P181" s="63">
        <f ca="1">VLOOKUP($A181,INDIRECT($P$2),COLUMN()-1,FALSE)*VLOOKUP($A181,Usinas!$C:$D,2,FALSE)</f>
        <v>0</v>
      </c>
      <c r="Q181" s="63">
        <f ca="1">VLOOKUP($A181,INDIRECT($P$2),COLUMN()-1,FALSE)*VLOOKUP($A181,Usinas!$C:$D,2,FALSE)</f>
        <v>0</v>
      </c>
      <c r="R181" s="63">
        <f ca="1">VLOOKUP($A181,INDIRECT($P$2),COLUMN()-1,FALSE)*VLOOKUP($A181,Usinas!$C:$D,2,FALSE)</f>
        <v>0</v>
      </c>
      <c r="S181" s="63">
        <f ca="1">VLOOKUP($A181,INDIRECT($P$2),COLUMN()-1,FALSE)*VLOOKUP($A181,Usinas!$C:$D,2,FALSE)</f>
        <v>0</v>
      </c>
      <c r="T181" s="63">
        <f ca="1">VLOOKUP($A181,INDIRECT($P$2),COLUMN()-1,FALSE)*VLOOKUP($A181,Usinas!$C:$D,2,FALSE)</f>
        <v>0</v>
      </c>
      <c r="U181" s="63">
        <f ca="1">VLOOKUP($A181,INDIRECT($P$2),COLUMN()-1,FALSE)*VLOOKUP($A181,Usinas!$C:$D,2,FALSE)</f>
        <v>0</v>
      </c>
      <c r="V181" s="63">
        <f ca="1">VLOOKUP($A181,INDIRECT($P$2),COLUMN()-1,FALSE)*VLOOKUP($A181,Usinas!$C:$D,2,FALSE)</f>
        <v>0</v>
      </c>
      <c r="W181" s="63">
        <f ca="1">VLOOKUP($A181,INDIRECT($P$2),COLUMN()-1,FALSE)*VLOOKUP($A181,Usinas!$C:$D,2,FALSE)</f>
        <v>0</v>
      </c>
      <c r="X181" s="63">
        <f ca="1">VLOOKUP($A181,INDIRECT($P$2),COLUMN()-1,FALSE)*VLOOKUP($A181,Usinas!$C:$D,2,FALSE)</f>
        <v>0</v>
      </c>
      <c r="Y181" s="63">
        <f ca="1">VLOOKUP($A181,INDIRECT($P$2),COLUMN()-1,FALSE)*VLOOKUP($A181,Usinas!$C:$D,2,FALSE)</f>
        <v>0</v>
      </c>
      <c r="Z181" s="63">
        <f ca="1">VLOOKUP($A181,INDIRECT($P$2),COLUMN()-1,FALSE)*VLOOKUP($A181,Usinas!$C:$D,2,FALSE)</f>
        <v>0</v>
      </c>
      <c r="AA181" s="63">
        <f ca="1">VLOOKUP($A181,INDIRECT($P$2),COLUMN()-1,FALSE)*VLOOKUP($A181,Usinas!$C:$D,2,FALSE)</f>
        <v>0</v>
      </c>
      <c r="AB181" s="63">
        <f ca="1">VLOOKUP($A181,INDIRECT($P$2),COLUMN()-1,FALSE)*VLOOKUP($A181,Usinas!$C:$D,2,FALSE)</f>
        <v>0</v>
      </c>
      <c r="AC181" s="63">
        <f ca="1">VLOOKUP($A181,INDIRECT($P$2),COLUMN()-1,FALSE)*VLOOKUP($A181,Usinas!$C:$D,2,FALSE)</f>
        <v>0</v>
      </c>
    </row>
    <row r="182" spans="1:29" hidden="1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822.51620000000003</v>
      </c>
      <c r="E182" s="63">
        <f ca="1">VLOOKUP($A182,INDIRECT($P$2),COLUMN()-1,FALSE)*VLOOKUP($A182,Usinas!$C:$D,2,FALSE)</f>
        <v>873.36590000000001</v>
      </c>
      <c r="F182" s="63">
        <f ca="1">VLOOKUP($A182,INDIRECT($P$2),COLUMN()-1,FALSE)*VLOOKUP($A182,Usinas!$C:$D,2,FALSE)</f>
        <v>776.12699999999995</v>
      </c>
      <c r="G182" s="63">
        <f ca="1">VLOOKUP($A182,INDIRECT($P$2),COLUMN()-1,FALSE)*VLOOKUP($A182,Usinas!$C:$D,2,FALSE)</f>
        <v>671.75130000000001</v>
      </c>
      <c r="H182" s="63">
        <f ca="1">VLOOKUP($A182,INDIRECT($P$2),COLUMN()-1,FALSE)*VLOOKUP($A182,Usinas!$C:$D,2,FALSE)</f>
        <v>834.11350000000004</v>
      </c>
      <c r="I182" s="63">
        <f ca="1">VLOOKUP($A182,INDIRECT($P$2),COLUMN()-1,FALSE)*VLOOKUP($A182,Usinas!$C:$D,2,FALSE)</f>
        <v>1063.3832</v>
      </c>
      <c r="J182" s="63">
        <f ca="1">VLOOKUP($A182,INDIRECT($P$2),COLUMN()-1,FALSE)*VLOOKUP($A182,Usinas!$C:$D,2,FALSE)</f>
        <v>994.69150000000002</v>
      </c>
      <c r="K182" s="63">
        <f ca="1">VLOOKUP($A182,INDIRECT($P$2),COLUMN()-1,FALSE)*VLOOKUP($A182,Usinas!$C:$D,2,FALSE)</f>
        <v>819.83990000000006</v>
      </c>
      <c r="L182" s="63">
        <f ca="1">VLOOKUP($A182,INDIRECT($P$2),COLUMN()-1,FALSE)*VLOOKUP($A182,Usinas!$C:$D,2,FALSE)</f>
        <v>962.57590000000005</v>
      </c>
      <c r="M182" s="63">
        <f ca="1">VLOOKUP($A182,INDIRECT($P$2),COLUMN()-1,FALSE)*VLOOKUP($A182,Usinas!$C:$D,2,FALSE)</f>
        <v>1280.1635000000001</v>
      </c>
      <c r="N182" s="63">
        <f ca="1">VLOOKUP($A182,INDIRECT($P$2),COLUMN()-1,FALSE)*VLOOKUP($A182,Usinas!$C:$D,2,FALSE)</f>
        <v>950.97860000000003</v>
      </c>
      <c r="O182" s="63">
        <f ca="1">VLOOKUP($A182,INDIRECT($P$2),COLUMN()-1,FALSE)*VLOOKUP($A182,Usinas!$C:$D,2,FALSE)</f>
        <v>782.37170000000003</v>
      </c>
      <c r="P182" s="63">
        <f ca="1">VLOOKUP($A182,INDIRECT($P$2),COLUMN()-1,FALSE)*VLOOKUP($A182,Usinas!$C:$D,2,FALSE)</f>
        <v>0</v>
      </c>
      <c r="Q182" s="63">
        <f ca="1">VLOOKUP($A182,INDIRECT($P$2),COLUMN()-1,FALSE)*VLOOKUP($A182,Usinas!$C:$D,2,FALSE)</f>
        <v>0</v>
      </c>
      <c r="R182" s="63">
        <f ca="1">VLOOKUP($A182,INDIRECT($P$2),COLUMN()-1,FALSE)*VLOOKUP($A182,Usinas!$C:$D,2,FALSE)</f>
        <v>0</v>
      </c>
      <c r="S182" s="63">
        <f ca="1">VLOOKUP($A182,INDIRECT($P$2),COLUMN()-1,FALSE)*VLOOKUP($A182,Usinas!$C:$D,2,FALSE)</f>
        <v>0</v>
      </c>
      <c r="T182" s="63">
        <f ca="1">VLOOKUP($A182,INDIRECT($P$2),COLUMN()-1,FALSE)*VLOOKUP($A182,Usinas!$C:$D,2,FALSE)</f>
        <v>0</v>
      </c>
      <c r="U182" s="63">
        <f ca="1">VLOOKUP($A182,INDIRECT($P$2),COLUMN()-1,FALSE)*VLOOKUP($A182,Usinas!$C:$D,2,FALSE)</f>
        <v>0</v>
      </c>
      <c r="V182" s="63">
        <f ca="1">VLOOKUP($A182,INDIRECT($P$2),COLUMN()-1,FALSE)*VLOOKUP($A182,Usinas!$C:$D,2,FALSE)</f>
        <v>0</v>
      </c>
      <c r="W182" s="63">
        <f ca="1">VLOOKUP($A182,INDIRECT($P$2),COLUMN()-1,FALSE)*VLOOKUP($A182,Usinas!$C:$D,2,FALSE)</f>
        <v>0</v>
      </c>
      <c r="X182" s="63">
        <f ca="1">VLOOKUP($A182,INDIRECT($P$2),COLUMN()-1,FALSE)*VLOOKUP($A182,Usinas!$C:$D,2,FALSE)</f>
        <v>0</v>
      </c>
      <c r="Y182" s="63">
        <f ca="1">VLOOKUP($A182,INDIRECT($P$2),COLUMN()-1,FALSE)*VLOOKUP($A182,Usinas!$C:$D,2,FALSE)</f>
        <v>0</v>
      </c>
      <c r="Z182" s="63">
        <f ca="1">VLOOKUP($A182,INDIRECT($P$2),COLUMN()-1,FALSE)*VLOOKUP($A182,Usinas!$C:$D,2,FALSE)</f>
        <v>0</v>
      </c>
      <c r="AA182" s="63">
        <f ca="1">VLOOKUP($A182,INDIRECT($P$2),COLUMN()-1,FALSE)*VLOOKUP($A182,Usinas!$C:$D,2,FALSE)</f>
        <v>0</v>
      </c>
      <c r="AB182" s="63">
        <f ca="1">VLOOKUP($A182,INDIRECT($P$2),COLUMN()-1,FALSE)*VLOOKUP($A182,Usinas!$C:$D,2,FALSE)</f>
        <v>0</v>
      </c>
      <c r="AC182" s="63">
        <f ca="1">VLOOKUP($A182,INDIRECT($P$2),COLUMN()-1,FALSE)*VLOOKUP($A182,Usinas!$C:$D,2,FALSE)</f>
        <v>0</v>
      </c>
    </row>
    <row r="183" spans="1:29" hidden="1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551.71199999999999</v>
      </c>
      <c r="E183" s="63">
        <f ca="1">VLOOKUP($A183,INDIRECT($P$2),COLUMN()-1,FALSE)*VLOOKUP($A183,Usinas!$C:$D,2,FALSE)</f>
        <v>586.19399999999996</v>
      </c>
      <c r="F183" s="63">
        <f ca="1">VLOOKUP($A183,INDIRECT($P$2),COLUMN()-1,FALSE)*VLOOKUP($A183,Usinas!$C:$D,2,FALSE)</f>
        <v>522.40229999999997</v>
      </c>
      <c r="G183" s="63">
        <f ca="1">VLOOKUP($A183,INDIRECT($P$2),COLUMN()-1,FALSE)*VLOOKUP($A183,Usinas!$C:$D,2,FALSE)</f>
        <v>452.86360000000002</v>
      </c>
      <c r="H183" s="63">
        <f ca="1">VLOOKUP($A183,INDIRECT($P$2),COLUMN()-1,FALSE)*VLOOKUP($A183,Usinas!$C:$D,2,FALSE)</f>
        <v>563.78070000000002</v>
      </c>
      <c r="I183" s="63">
        <f ca="1">VLOOKUP($A183,INDIRECT($P$2),COLUMN()-1,FALSE)*VLOOKUP($A183,Usinas!$C:$D,2,FALSE)</f>
        <v>718.94970000000001</v>
      </c>
      <c r="J183" s="63">
        <f ca="1">VLOOKUP($A183,INDIRECT($P$2),COLUMN()-1,FALSE)*VLOOKUP($A183,Usinas!$C:$D,2,FALSE)</f>
        <v>671.24959999999999</v>
      </c>
      <c r="K183" s="63">
        <f ca="1">VLOOKUP($A183,INDIRECT($P$2),COLUMN()-1,FALSE)*VLOOKUP($A183,Usinas!$C:$D,2,FALSE)</f>
        <v>552.2867</v>
      </c>
      <c r="L183" s="63">
        <f ca="1">VLOOKUP($A183,INDIRECT($P$2),COLUMN()-1,FALSE)*VLOOKUP($A183,Usinas!$C:$D,2,FALSE)</f>
        <v>645.38810000000001</v>
      </c>
      <c r="M183" s="63">
        <f ca="1">VLOOKUP($A183,INDIRECT($P$2),COLUMN()-1,FALSE)*VLOOKUP($A183,Usinas!$C:$D,2,FALSE)</f>
        <v>867.22230000000002</v>
      </c>
      <c r="N183" s="63">
        <f ca="1">VLOOKUP($A183,INDIRECT($P$2),COLUMN()-1,FALSE)*VLOOKUP($A183,Usinas!$C:$D,2,FALSE)</f>
        <v>645.96280000000002</v>
      </c>
      <c r="O183" s="63">
        <f ca="1">VLOOKUP($A183,INDIRECT($P$2),COLUMN()-1,FALSE)*VLOOKUP($A183,Usinas!$C:$D,2,FALSE)</f>
        <v>528.14930000000004</v>
      </c>
      <c r="P183" s="63">
        <f ca="1">VLOOKUP($A183,INDIRECT($P$2),COLUMN()-1,FALSE)*VLOOKUP($A183,Usinas!$C:$D,2,FALSE)</f>
        <v>0</v>
      </c>
      <c r="Q183" s="63">
        <f ca="1">VLOOKUP($A183,INDIRECT($P$2),COLUMN()-1,FALSE)*VLOOKUP($A183,Usinas!$C:$D,2,FALSE)</f>
        <v>0</v>
      </c>
      <c r="R183" s="63">
        <f ca="1">VLOOKUP($A183,INDIRECT($P$2),COLUMN()-1,FALSE)*VLOOKUP($A183,Usinas!$C:$D,2,FALSE)</f>
        <v>0</v>
      </c>
      <c r="S183" s="63">
        <f ca="1">VLOOKUP($A183,INDIRECT($P$2),COLUMN()-1,FALSE)*VLOOKUP($A183,Usinas!$C:$D,2,FALSE)</f>
        <v>0</v>
      </c>
      <c r="T183" s="63">
        <f ca="1">VLOOKUP($A183,INDIRECT($P$2),COLUMN()-1,FALSE)*VLOOKUP($A183,Usinas!$C:$D,2,FALSE)</f>
        <v>0</v>
      </c>
      <c r="U183" s="63">
        <f ca="1">VLOOKUP($A183,INDIRECT($P$2),COLUMN()-1,FALSE)*VLOOKUP($A183,Usinas!$C:$D,2,FALSE)</f>
        <v>0</v>
      </c>
      <c r="V183" s="63">
        <f ca="1">VLOOKUP($A183,INDIRECT($P$2),COLUMN()-1,FALSE)*VLOOKUP($A183,Usinas!$C:$D,2,FALSE)</f>
        <v>0</v>
      </c>
      <c r="W183" s="63">
        <f ca="1">VLOOKUP($A183,INDIRECT($P$2),COLUMN()-1,FALSE)*VLOOKUP($A183,Usinas!$C:$D,2,FALSE)</f>
        <v>0</v>
      </c>
      <c r="X183" s="63">
        <f ca="1">VLOOKUP($A183,INDIRECT($P$2),COLUMN()-1,FALSE)*VLOOKUP($A183,Usinas!$C:$D,2,FALSE)</f>
        <v>0</v>
      </c>
      <c r="Y183" s="63">
        <f ca="1">VLOOKUP($A183,INDIRECT($P$2),COLUMN()-1,FALSE)*VLOOKUP($A183,Usinas!$C:$D,2,FALSE)</f>
        <v>0</v>
      </c>
      <c r="Z183" s="63">
        <f ca="1">VLOOKUP($A183,INDIRECT($P$2),COLUMN()-1,FALSE)*VLOOKUP($A183,Usinas!$C:$D,2,FALSE)</f>
        <v>0</v>
      </c>
      <c r="AA183" s="63">
        <f ca="1">VLOOKUP($A183,INDIRECT($P$2),COLUMN()-1,FALSE)*VLOOKUP($A183,Usinas!$C:$D,2,FALSE)</f>
        <v>0</v>
      </c>
      <c r="AB183" s="63">
        <f ca="1">VLOOKUP($A183,INDIRECT($P$2),COLUMN()-1,FALSE)*VLOOKUP($A183,Usinas!$C:$D,2,FALSE)</f>
        <v>0</v>
      </c>
      <c r="AC183" s="63">
        <f ca="1">VLOOKUP($A183,INDIRECT($P$2),COLUMN()-1,FALSE)*VLOOKUP($A183,Usinas!$C:$D,2,FALSE)</f>
        <v>0</v>
      </c>
    </row>
    <row r="184" spans="1:29" hidden="1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667.04319999999996</v>
      </c>
      <c r="E184" s="63">
        <f ca="1">VLOOKUP($A184,INDIRECT($P$2),COLUMN()-1,FALSE)*VLOOKUP($A184,Usinas!$C:$D,2,FALSE)</f>
        <v>705.65559999999994</v>
      </c>
      <c r="F184" s="63">
        <f ca="1">VLOOKUP($A184,INDIRECT($P$2),COLUMN()-1,FALSE)*VLOOKUP($A184,Usinas!$C:$D,2,FALSE)</f>
        <v>628.99040000000002</v>
      </c>
      <c r="G184" s="63">
        <f ca="1">VLOOKUP($A184,INDIRECT($P$2),COLUMN()-1,FALSE)*VLOOKUP($A184,Usinas!$C:$D,2,FALSE)</f>
        <v>569.11320000000001</v>
      </c>
      <c r="H184" s="63">
        <f ca="1">VLOOKUP($A184,INDIRECT($P$2),COLUMN()-1,FALSE)*VLOOKUP($A184,Usinas!$C:$D,2,FALSE)</f>
        <v>731.3972</v>
      </c>
      <c r="I184" s="63">
        <f ca="1">VLOOKUP($A184,INDIRECT($P$2),COLUMN()-1,FALSE)*VLOOKUP($A184,Usinas!$C:$D,2,FALSE)</f>
        <v>928.37639999999999</v>
      </c>
      <c r="J184" s="63">
        <f ca="1">VLOOKUP($A184,INDIRECT($P$2),COLUMN()-1,FALSE)*VLOOKUP($A184,Usinas!$C:$D,2,FALSE)</f>
        <v>839.95960000000002</v>
      </c>
      <c r="K184" s="63">
        <f ca="1">VLOOKUP($A184,INDIRECT($P$2),COLUMN()-1,FALSE)*VLOOKUP($A184,Usinas!$C:$D,2,FALSE)</f>
        <v>691.66559999999993</v>
      </c>
      <c r="L184" s="63">
        <f ca="1">VLOOKUP($A184,INDIRECT($P$2),COLUMN()-1,FALSE)*VLOOKUP($A184,Usinas!$C:$D,2,FALSE)</f>
        <v>796.31079999999997</v>
      </c>
      <c r="M184" s="63">
        <f ca="1">VLOOKUP($A184,INDIRECT($P$2),COLUMN()-1,FALSE)*VLOOKUP($A184,Usinas!$C:$D,2,FALSE)</f>
        <v>1091.7796000000001</v>
      </c>
      <c r="N184" s="63">
        <f ca="1">VLOOKUP($A184,INDIRECT($P$2),COLUMN()-1,FALSE)*VLOOKUP($A184,Usinas!$C:$D,2,FALSE)</f>
        <v>815.89679999999998</v>
      </c>
      <c r="O184" s="63">
        <f ca="1">VLOOKUP($A184,INDIRECT($P$2),COLUMN()-1,FALSE)*VLOOKUP($A184,Usinas!$C:$D,2,FALSE)</f>
        <v>655.29160000000002</v>
      </c>
      <c r="P184" s="63">
        <f ca="1">VLOOKUP($A184,INDIRECT($P$2),COLUMN()-1,FALSE)*VLOOKUP($A184,Usinas!$C:$D,2,FALSE)</f>
        <v>0</v>
      </c>
      <c r="Q184" s="63">
        <f ca="1">VLOOKUP($A184,INDIRECT($P$2),COLUMN()-1,FALSE)*VLOOKUP($A184,Usinas!$C:$D,2,FALSE)</f>
        <v>0</v>
      </c>
      <c r="R184" s="63">
        <f ca="1">VLOOKUP($A184,INDIRECT($P$2),COLUMN()-1,FALSE)*VLOOKUP($A184,Usinas!$C:$D,2,FALSE)</f>
        <v>0</v>
      </c>
      <c r="S184" s="63">
        <f ca="1">VLOOKUP($A184,INDIRECT($P$2),COLUMN()-1,FALSE)*VLOOKUP($A184,Usinas!$C:$D,2,FALSE)</f>
        <v>0</v>
      </c>
      <c r="T184" s="63">
        <f ca="1">VLOOKUP($A184,INDIRECT($P$2),COLUMN()-1,FALSE)*VLOOKUP($A184,Usinas!$C:$D,2,FALSE)</f>
        <v>0</v>
      </c>
      <c r="U184" s="63">
        <f ca="1">VLOOKUP($A184,INDIRECT($P$2),COLUMN()-1,FALSE)*VLOOKUP($A184,Usinas!$C:$D,2,FALSE)</f>
        <v>0</v>
      </c>
      <c r="V184" s="63">
        <f ca="1">VLOOKUP($A184,INDIRECT($P$2),COLUMN()-1,FALSE)*VLOOKUP($A184,Usinas!$C:$D,2,FALSE)</f>
        <v>0</v>
      </c>
      <c r="W184" s="63">
        <f ca="1">VLOOKUP($A184,INDIRECT($P$2),COLUMN()-1,FALSE)*VLOOKUP($A184,Usinas!$C:$D,2,FALSE)</f>
        <v>0</v>
      </c>
      <c r="X184" s="63">
        <f ca="1">VLOOKUP($A184,INDIRECT($P$2),COLUMN()-1,FALSE)*VLOOKUP($A184,Usinas!$C:$D,2,FALSE)</f>
        <v>0</v>
      </c>
      <c r="Y184" s="63">
        <f ca="1">VLOOKUP($A184,INDIRECT($P$2),COLUMN()-1,FALSE)*VLOOKUP($A184,Usinas!$C:$D,2,FALSE)</f>
        <v>0</v>
      </c>
      <c r="Z184" s="63">
        <f ca="1">VLOOKUP($A184,INDIRECT($P$2),COLUMN()-1,FALSE)*VLOOKUP($A184,Usinas!$C:$D,2,FALSE)</f>
        <v>0</v>
      </c>
      <c r="AA184" s="63">
        <f ca="1">VLOOKUP($A184,INDIRECT($P$2),COLUMN()-1,FALSE)*VLOOKUP($A184,Usinas!$C:$D,2,FALSE)</f>
        <v>0</v>
      </c>
      <c r="AB184" s="63">
        <f ca="1">VLOOKUP($A184,INDIRECT($P$2),COLUMN()-1,FALSE)*VLOOKUP($A184,Usinas!$C:$D,2,FALSE)</f>
        <v>0</v>
      </c>
      <c r="AC184" s="63">
        <f ca="1">VLOOKUP($A184,INDIRECT($P$2),COLUMN()-1,FALSE)*VLOOKUP($A184,Usinas!$C:$D,2,FALSE)</f>
        <v>0</v>
      </c>
    </row>
    <row r="185" spans="1:29" hidden="1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187.64460000000003</v>
      </c>
      <c r="E185" s="63">
        <f ca="1">VLOOKUP($A185,INDIRECT($P$2),COLUMN()-1,FALSE)*VLOOKUP($A185,Usinas!$C:$D,2,FALSE)</f>
        <v>198.72540000000001</v>
      </c>
      <c r="F185" s="63">
        <f ca="1">VLOOKUP($A185,INDIRECT($P$2),COLUMN()-1,FALSE)*VLOOKUP($A185,Usinas!$C:$D,2,FALSE)</f>
        <v>177.00120000000001</v>
      </c>
      <c r="G185" s="63">
        <f ca="1">VLOOKUP($A185,INDIRECT($P$2),COLUMN()-1,FALSE)*VLOOKUP($A185,Usinas!$C:$D,2,FALSE)</f>
        <v>160.23420000000002</v>
      </c>
      <c r="H185" s="63">
        <f ca="1">VLOOKUP($A185,INDIRECT($P$2),COLUMN()-1,FALSE)*VLOOKUP($A185,Usinas!$C:$D,2,FALSE)</f>
        <v>206.16120000000001</v>
      </c>
      <c r="I185" s="63">
        <f ca="1">VLOOKUP($A185,INDIRECT($P$2),COLUMN()-1,FALSE)*VLOOKUP($A185,Usinas!$C:$D,2,FALSE)</f>
        <v>261.4194</v>
      </c>
      <c r="J185" s="63">
        <f ca="1">VLOOKUP($A185,INDIRECT($P$2),COLUMN()-1,FALSE)*VLOOKUP($A185,Usinas!$C:$D,2,FALSE)</f>
        <v>236.48760000000001</v>
      </c>
      <c r="K185" s="63">
        <f ca="1">VLOOKUP($A185,INDIRECT($P$2),COLUMN()-1,FALSE)*VLOOKUP($A185,Usinas!$C:$D,2,FALSE)</f>
        <v>194.64300000000003</v>
      </c>
      <c r="L185" s="63">
        <f ca="1">VLOOKUP($A185,INDIRECT($P$2),COLUMN()-1,FALSE)*VLOOKUP($A185,Usinas!$C:$D,2,FALSE)</f>
        <v>224.09460000000001</v>
      </c>
      <c r="M185" s="63">
        <f ca="1">VLOOKUP($A185,INDIRECT($P$2),COLUMN()-1,FALSE)*VLOOKUP($A185,Usinas!$C:$D,2,FALSE)</f>
        <v>307.63800000000003</v>
      </c>
      <c r="N185" s="63">
        <f ca="1">VLOOKUP($A185,INDIRECT($P$2),COLUMN()-1,FALSE)*VLOOKUP($A185,Usinas!$C:$D,2,FALSE)</f>
        <v>229.92660000000001</v>
      </c>
      <c r="O185" s="63">
        <f ca="1">VLOOKUP($A185,INDIRECT($P$2),COLUMN()-1,FALSE)*VLOOKUP($A185,Usinas!$C:$D,2,FALSE)</f>
        <v>184.2912</v>
      </c>
      <c r="P185" s="63">
        <f ca="1">VLOOKUP($A185,INDIRECT($P$2),COLUMN()-1,FALSE)*VLOOKUP($A185,Usinas!$C:$D,2,FALSE)</f>
        <v>0</v>
      </c>
      <c r="Q185" s="63">
        <f ca="1">VLOOKUP($A185,INDIRECT($P$2),COLUMN()-1,FALSE)*VLOOKUP($A185,Usinas!$C:$D,2,FALSE)</f>
        <v>0</v>
      </c>
      <c r="R185" s="63">
        <f ca="1">VLOOKUP($A185,INDIRECT($P$2),COLUMN()-1,FALSE)*VLOOKUP($A185,Usinas!$C:$D,2,FALSE)</f>
        <v>0</v>
      </c>
      <c r="S185" s="63">
        <f ca="1">VLOOKUP($A185,INDIRECT($P$2),COLUMN()-1,FALSE)*VLOOKUP($A185,Usinas!$C:$D,2,FALSE)</f>
        <v>0</v>
      </c>
      <c r="T185" s="63">
        <f ca="1">VLOOKUP($A185,INDIRECT($P$2),COLUMN()-1,FALSE)*VLOOKUP($A185,Usinas!$C:$D,2,FALSE)</f>
        <v>0</v>
      </c>
      <c r="U185" s="63">
        <f ca="1">VLOOKUP($A185,INDIRECT($P$2),COLUMN()-1,FALSE)*VLOOKUP($A185,Usinas!$C:$D,2,FALSE)</f>
        <v>0</v>
      </c>
      <c r="V185" s="63">
        <f ca="1">VLOOKUP($A185,INDIRECT($P$2),COLUMN()-1,FALSE)*VLOOKUP($A185,Usinas!$C:$D,2,FALSE)</f>
        <v>0</v>
      </c>
      <c r="W185" s="63">
        <f ca="1">VLOOKUP($A185,INDIRECT($P$2),COLUMN()-1,FALSE)*VLOOKUP($A185,Usinas!$C:$D,2,FALSE)</f>
        <v>0</v>
      </c>
      <c r="X185" s="63">
        <f ca="1">VLOOKUP($A185,INDIRECT($P$2),COLUMN()-1,FALSE)*VLOOKUP($A185,Usinas!$C:$D,2,FALSE)</f>
        <v>0</v>
      </c>
      <c r="Y185" s="63">
        <f ca="1">VLOOKUP($A185,INDIRECT($P$2),COLUMN()-1,FALSE)*VLOOKUP($A185,Usinas!$C:$D,2,FALSE)</f>
        <v>0</v>
      </c>
      <c r="Z185" s="63">
        <f ca="1">VLOOKUP($A185,INDIRECT($P$2),COLUMN()-1,FALSE)*VLOOKUP($A185,Usinas!$C:$D,2,FALSE)</f>
        <v>0</v>
      </c>
      <c r="AA185" s="63">
        <f ca="1">VLOOKUP($A185,INDIRECT($P$2),COLUMN()-1,FALSE)*VLOOKUP($A185,Usinas!$C:$D,2,FALSE)</f>
        <v>0</v>
      </c>
      <c r="AB185" s="63">
        <f ca="1">VLOOKUP($A185,INDIRECT($P$2),COLUMN()-1,FALSE)*VLOOKUP($A185,Usinas!$C:$D,2,FALSE)</f>
        <v>0</v>
      </c>
      <c r="AC185" s="63">
        <f ca="1">VLOOKUP($A185,INDIRECT($P$2),COLUMN()-1,FALSE)*VLOOKUP($A185,Usinas!$C:$D,2,FALSE)</f>
        <v>0</v>
      </c>
    </row>
    <row r="186" spans="1:29" hidden="1" outlineLevel="1" collapsed="1" x14ac:dyDescent="0.25">
      <c r="A186" s="32"/>
      <c r="B186" s="33" t="s">
        <v>56</v>
      </c>
      <c r="D186" s="46">
        <f ca="1">SUM(D178:D185)</f>
        <v>3801.1721000000002</v>
      </c>
      <c r="E186" s="46">
        <f t="shared" ref="E186:O186" ca="1" si="45">SUM(E178:E185)</f>
        <v>4038.799</v>
      </c>
      <c r="F186" s="46">
        <f t="shared" ca="1" si="45"/>
        <v>3610.9116000000004</v>
      </c>
      <c r="G186" s="46">
        <f t="shared" ca="1" si="45"/>
        <v>3097.732</v>
      </c>
      <c r="H186" s="46">
        <f t="shared" ca="1" si="45"/>
        <v>3864.6472999999996</v>
      </c>
      <c r="I186" s="46">
        <f t="shared" ca="1" si="45"/>
        <v>4908.7789000000002</v>
      </c>
      <c r="J186" s="46">
        <f t="shared" ca="1" si="45"/>
        <v>4585.9579000000003</v>
      </c>
      <c r="K186" s="46">
        <f t="shared" ca="1" si="45"/>
        <v>3795.7892000000002</v>
      </c>
      <c r="L186" s="46">
        <f t="shared" ca="1" si="45"/>
        <v>4440.6142000000009</v>
      </c>
      <c r="M186" s="46">
        <f t="shared" ca="1" si="45"/>
        <v>5912.8580000000002</v>
      </c>
      <c r="N186" s="46">
        <f t="shared" ca="1" si="45"/>
        <v>4404.9481000000005</v>
      </c>
      <c r="O186" s="46">
        <f t="shared" ca="1" si="45"/>
        <v>3637.6415000000006</v>
      </c>
      <c r="P186" s="46">
        <f t="shared" ref="P186:AC186" ca="1" si="46">SUM(P178:P185)</f>
        <v>0</v>
      </c>
      <c r="Q186" s="46">
        <f t="shared" ca="1" si="46"/>
        <v>0</v>
      </c>
      <c r="R186" s="46">
        <f t="shared" ca="1" si="46"/>
        <v>0</v>
      </c>
      <c r="S186" s="46">
        <f t="shared" ca="1" si="46"/>
        <v>0</v>
      </c>
      <c r="T186" s="46">
        <f t="shared" ca="1" si="46"/>
        <v>0</v>
      </c>
      <c r="U186" s="46">
        <f t="shared" ca="1" si="46"/>
        <v>0</v>
      </c>
      <c r="V186" s="46">
        <f t="shared" ca="1" si="46"/>
        <v>0</v>
      </c>
      <c r="W186" s="46">
        <f t="shared" ca="1" si="46"/>
        <v>0</v>
      </c>
      <c r="X186" s="46">
        <f t="shared" ca="1" si="46"/>
        <v>0</v>
      </c>
      <c r="Y186" s="46">
        <f t="shared" ca="1" si="46"/>
        <v>0</v>
      </c>
      <c r="Z186" s="46">
        <f t="shared" ca="1" si="46"/>
        <v>0</v>
      </c>
      <c r="AA186" s="46">
        <f t="shared" ca="1" si="46"/>
        <v>0</v>
      </c>
      <c r="AB186" s="46">
        <f t="shared" ca="1" si="46"/>
        <v>0</v>
      </c>
      <c r="AC186" s="46">
        <f t="shared" ca="1" si="46"/>
        <v>0</v>
      </c>
    </row>
    <row r="187" spans="1:29" hidden="1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</row>
    <row r="188" spans="1:29" hidden="1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</row>
    <row r="189" spans="1:29" hidden="1" outlineLevel="1" x14ac:dyDescent="0.25">
      <c r="A189" s="36"/>
      <c r="B189" s="37"/>
      <c r="D189" s="487" t="s">
        <v>176</v>
      </c>
      <c r="E189" s="488" t="s">
        <v>58</v>
      </c>
      <c r="F189" s="488" t="s">
        <v>177</v>
      </c>
      <c r="G189" s="488"/>
      <c r="H189" s="488"/>
      <c r="I189" s="489"/>
      <c r="J189" s="487" t="s">
        <v>176</v>
      </c>
      <c r="K189" s="488" t="s">
        <v>58</v>
      </c>
      <c r="L189" s="488" t="s">
        <v>177</v>
      </c>
      <c r="M189" s="488"/>
      <c r="N189" s="488"/>
      <c r="O189" s="489"/>
      <c r="P189" s="489"/>
      <c r="Q189" s="489"/>
      <c r="R189" s="489"/>
      <c r="S189" s="489"/>
      <c r="T189" s="489"/>
      <c r="U189" s="489"/>
      <c r="V189" s="489"/>
      <c r="W189" s="489"/>
      <c r="X189" s="489"/>
      <c r="Y189" s="489"/>
      <c r="Z189" s="489"/>
      <c r="AA189" s="489"/>
      <c r="AB189" s="489"/>
      <c r="AC189" s="489"/>
    </row>
    <row r="190" spans="1:29" hidden="1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  <c r="P190" s="63">
        <f ca="1">VLOOKUP($A190,INDIRECT($P$2),COLUMN()-1,FALSE)*VLOOKUP($A190,Usinas!$C:$D,2,FALSE)</f>
        <v>0</v>
      </c>
      <c r="Q190" s="63">
        <f ca="1">VLOOKUP($A190,INDIRECT($P$2),COLUMN()-1,FALSE)*VLOOKUP($A190,Usinas!$C:$D,2,FALSE)</f>
        <v>0</v>
      </c>
      <c r="R190" s="63">
        <f ca="1">VLOOKUP($A190,INDIRECT($P$2),COLUMN()-1,FALSE)*VLOOKUP($A190,Usinas!$C:$D,2,FALSE)</f>
        <v>0</v>
      </c>
      <c r="S190" s="63">
        <f ca="1">VLOOKUP($A190,INDIRECT($P$2),COLUMN()-1,FALSE)*VLOOKUP($A190,Usinas!$C:$D,2,FALSE)</f>
        <v>0</v>
      </c>
      <c r="T190" s="63">
        <f ca="1">VLOOKUP($A190,INDIRECT($P$2),COLUMN()-1,FALSE)*VLOOKUP($A190,Usinas!$C:$D,2,FALSE)</f>
        <v>0</v>
      </c>
      <c r="U190" s="63">
        <f ca="1">VLOOKUP($A190,INDIRECT($P$2),COLUMN()-1,FALSE)*VLOOKUP($A190,Usinas!$C:$D,2,FALSE)</f>
        <v>0</v>
      </c>
      <c r="V190" s="63">
        <f ca="1">VLOOKUP($A190,INDIRECT($P$2),COLUMN()-1,FALSE)*VLOOKUP($A190,Usinas!$C:$D,2,FALSE)</f>
        <v>0</v>
      </c>
      <c r="W190" s="63">
        <f ca="1">VLOOKUP($A190,INDIRECT($P$2),COLUMN()-1,FALSE)*VLOOKUP($A190,Usinas!$C:$D,2,FALSE)</f>
        <v>0</v>
      </c>
      <c r="X190" s="63">
        <f ca="1">VLOOKUP($A190,INDIRECT($P$2),COLUMN()-1,FALSE)*VLOOKUP($A190,Usinas!$C:$D,2,FALSE)</f>
        <v>0</v>
      </c>
      <c r="Y190" s="63">
        <f ca="1">VLOOKUP($A190,INDIRECT($P$2),COLUMN()-1,FALSE)*VLOOKUP($A190,Usinas!$C:$D,2,FALSE)</f>
        <v>0</v>
      </c>
      <c r="Z190" s="63">
        <f ca="1">VLOOKUP($A190,INDIRECT($P$2),COLUMN()-1,FALSE)*VLOOKUP($A190,Usinas!$C:$D,2,FALSE)</f>
        <v>0</v>
      </c>
      <c r="AA190" s="63">
        <f ca="1">VLOOKUP($A190,INDIRECT($P$2),COLUMN()-1,FALSE)*VLOOKUP($A190,Usinas!$C:$D,2,FALSE)</f>
        <v>0</v>
      </c>
      <c r="AB190" s="63">
        <f ca="1">VLOOKUP($A190,INDIRECT($P$2),COLUMN()-1,FALSE)*VLOOKUP($A190,Usinas!$C:$D,2,FALSE)</f>
        <v>0</v>
      </c>
      <c r="AC190" s="63">
        <f ca="1">VLOOKUP($A190,INDIRECT($P$2),COLUMN()-1,FALSE)*VLOOKUP($A190,Usinas!$C:$D,2,FALSE)</f>
        <v>0</v>
      </c>
    </row>
    <row r="191" spans="1:29" hidden="1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51.179800000000007</v>
      </c>
      <c r="E191" s="63">
        <f ca="1">VLOOKUP($A191,INDIRECT($P$2),COLUMN()-1,FALSE)*VLOOKUP($A191,Usinas!$C:$D,2,FALSE)</f>
        <v>45.656800000000004</v>
      </c>
      <c r="F191" s="63">
        <f ca="1">VLOOKUP($A191,INDIRECT($P$2),COLUMN()-1,FALSE)*VLOOKUP($A191,Usinas!$C:$D,2,FALSE)</f>
        <v>39.397400000000005</v>
      </c>
      <c r="G191" s="63">
        <f ca="1">VLOOKUP($A191,INDIRECT($P$2),COLUMN()-1,FALSE)*VLOOKUP($A191,Usinas!$C:$D,2,FALSE)</f>
        <v>52.284400000000005</v>
      </c>
      <c r="H191" s="63">
        <f ca="1">VLOOKUP($A191,INDIRECT($P$2),COLUMN()-1,FALSE)*VLOOKUP($A191,Usinas!$C:$D,2,FALSE)</f>
        <v>74.008200000000002</v>
      </c>
      <c r="I191" s="63">
        <f ca="1">VLOOKUP($A191,INDIRECT($P$2),COLUMN()-1,FALSE)*VLOOKUP($A191,Usinas!$C:$D,2,FALSE)</f>
        <v>91.68180000000001</v>
      </c>
      <c r="J191" s="63">
        <f ca="1">VLOOKUP($A191,INDIRECT($P$2),COLUMN()-1,FALSE)*VLOOKUP($A191,Usinas!$C:$D,2,FALSE)</f>
        <v>101.99140000000001</v>
      </c>
      <c r="K191" s="63">
        <f ca="1">VLOOKUP($A191,INDIRECT($P$2),COLUMN()-1,FALSE)*VLOOKUP($A191,Usinas!$C:$D,2,FALSE)</f>
        <v>98.677600000000012</v>
      </c>
      <c r="L191" s="63">
        <f ca="1">VLOOKUP($A191,INDIRECT($P$2),COLUMN()-1,FALSE)*VLOOKUP($A191,Usinas!$C:$D,2,FALSE)</f>
        <v>111.56460000000001</v>
      </c>
      <c r="M191" s="63">
        <f ca="1">VLOOKUP($A191,INDIRECT($P$2),COLUMN()-1,FALSE)*VLOOKUP($A191,Usinas!$C:$D,2,FALSE)</f>
        <v>113.77380000000001</v>
      </c>
      <c r="N191" s="63">
        <f ca="1">VLOOKUP($A191,INDIRECT($P$2),COLUMN()-1,FALSE)*VLOOKUP($A191,Usinas!$C:$D,2,FALSE)</f>
        <v>81.740400000000008</v>
      </c>
      <c r="O191" s="63">
        <f ca="1">VLOOKUP($A191,INDIRECT($P$2),COLUMN()-1,FALSE)*VLOOKUP($A191,Usinas!$C:$D,2,FALSE)</f>
        <v>63.698600000000006</v>
      </c>
      <c r="P191" s="63">
        <f ca="1">VLOOKUP($A191,INDIRECT($P$2),COLUMN()-1,FALSE)*VLOOKUP($A191,Usinas!$C:$D,2,FALSE)</f>
        <v>0</v>
      </c>
      <c r="Q191" s="63">
        <f ca="1">VLOOKUP($A191,INDIRECT($P$2),COLUMN()-1,FALSE)*VLOOKUP($A191,Usinas!$C:$D,2,FALSE)</f>
        <v>0</v>
      </c>
      <c r="R191" s="63">
        <f ca="1">VLOOKUP($A191,INDIRECT($P$2),COLUMN()-1,FALSE)*VLOOKUP($A191,Usinas!$C:$D,2,FALSE)</f>
        <v>0</v>
      </c>
      <c r="S191" s="63">
        <f ca="1">VLOOKUP($A191,INDIRECT($P$2),COLUMN()-1,FALSE)*VLOOKUP($A191,Usinas!$C:$D,2,FALSE)</f>
        <v>0</v>
      </c>
      <c r="T191" s="63">
        <f ca="1">VLOOKUP($A191,INDIRECT($P$2),COLUMN()-1,FALSE)*VLOOKUP($A191,Usinas!$C:$D,2,FALSE)</f>
        <v>0</v>
      </c>
      <c r="U191" s="63">
        <f ca="1">VLOOKUP($A191,INDIRECT($P$2),COLUMN()-1,FALSE)*VLOOKUP($A191,Usinas!$C:$D,2,FALSE)</f>
        <v>0</v>
      </c>
      <c r="V191" s="63">
        <f ca="1">VLOOKUP($A191,INDIRECT($P$2),COLUMN()-1,FALSE)*VLOOKUP($A191,Usinas!$C:$D,2,FALSE)</f>
        <v>0</v>
      </c>
      <c r="W191" s="63">
        <f ca="1">VLOOKUP($A191,INDIRECT($P$2),COLUMN()-1,FALSE)*VLOOKUP($A191,Usinas!$C:$D,2,FALSE)</f>
        <v>0</v>
      </c>
      <c r="X191" s="63">
        <f ca="1">VLOOKUP($A191,INDIRECT($P$2),COLUMN()-1,FALSE)*VLOOKUP($A191,Usinas!$C:$D,2,FALSE)</f>
        <v>0</v>
      </c>
      <c r="Y191" s="63">
        <f ca="1">VLOOKUP($A191,INDIRECT($P$2),COLUMN()-1,FALSE)*VLOOKUP($A191,Usinas!$C:$D,2,FALSE)</f>
        <v>0</v>
      </c>
      <c r="Z191" s="63">
        <f ca="1">VLOOKUP($A191,INDIRECT($P$2),COLUMN()-1,FALSE)*VLOOKUP($A191,Usinas!$C:$D,2,FALSE)</f>
        <v>0</v>
      </c>
      <c r="AA191" s="63">
        <f ca="1">VLOOKUP($A191,INDIRECT($P$2),COLUMN()-1,FALSE)*VLOOKUP($A191,Usinas!$C:$D,2,FALSE)</f>
        <v>0</v>
      </c>
      <c r="AB191" s="63">
        <f ca="1">VLOOKUP($A191,INDIRECT($P$2),COLUMN()-1,FALSE)*VLOOKUP($A191,Usinas!$C:$D,2,FALSE)</f>
        <v>0</v>
      </c>
      <c r="AC191" s="63">
        <f ca="1">VLOOKUP($A191,INDIRECT($P$2),COLUMN()-1,FALSE)*VLOOKUP($A191,Usinas!$C:$D,2,FALSE)</f>
        <v>0</v>
      </c>
    </row>
    <row r="192" spans="1:29" hidden="1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112.1091</v>
      </c>
      <c r="E192" s="63">
        <f ca="1">VLOOKUP($A192,INDIRECT($P$2),COLUMN()-1,FALSE)*VLOOKUP($A192,Usinas!$C:$D,2,FALSE)</f>
        <v>99.387500000000003</v>
      </c>
      <c r="F192" s="63">
        <f ca="1">VLOOKUP($A192,INDIRECT($P$2),COLUMN()-1,FALSE)*VLOOKUP($A192,Usinas!$C:$D,2,FALSE)</f>
        <v>85.870800000000003</v>
      </c>
      <c r="G192" s="63">
        <f ca="1">VLOOKUP($A192,INDIRECT($P$2),COLUMN()-1,FALSE)*VLOOKUP($A192,Usinas!$C:$D,2,FALSE)</f>
        <v>113.69930000000001</v>
      </c>
      <c r="H192" s="63">
        <f ca="1">VLOOKUP($A192,INDIRECT($P$2),COLUMN()-1,FALSE)*VLOOKUP($A192,Usinas!$C:$D,2,FALSE)</f>
        <v>161.40530000000001</v>
      </c>
      <c r="I192" s="63">
        <f ca="1">VLOOKUP($A192,INDIRECT($P$2),COLUMN()-1,FALSE)*VLOOKUP($A192,Usinas!$C:$D,2,FALSE)</f>
        <v>199.5701</v>
      </c>
      <c r="J192" s="63">
        <f ca="1">VLOOKUP($A192,INDIRECT($P$2),COLUMN()-1,FALSE)*VLOOKUP($A192,Usinas!$C:$D,2,FALSE)</f>
        <v>221.8329</v>
      </c>
      <c r="K192" s="63">
        <f ca="1">VLOOKUP($A192,INDIRECT($P$2),COLUMN()-1,FALSE)*VLOOKUP($A192,Usinas!$C:$D,2,FALSE)</f>
        <v>214.67700000000002</v>
      </c>
      <c r="L192" s="63">
        <f ca="1">VLOOKUP($A192,INDIRECT($P$2),COLUMN()-1,FALSE)*VLOOKUP($A192,Usinas!$C:$D,2,FALSE)</f>
        <v>243.3006</v>
      </c>
      <c r="M192" s="63">
        <f ca="1">VLOOKUP($A192,INDIRECT($P$2),COLUMN()-1,FALSE)*VLOOKUP($A192,Usinas!$C:$D,2,FALSE)</f>
        <v>248.0712</v>
      </c>
      <c r="N192" s="63">
        <f ca="1">VLOOKUP($A192,INDIRECT($P$2),COLUMN()-1,FALSE)*VLOOKUP($A192,Usinas!$C:$D,2,FALSE)</f>
        <v>178.10240000000002</v>
      </c>
      <c r="O192" s="63">
        <f ca="1">VLOOKUP($A192,INDIRECT($P$2),COLUMN()-1,FALSE)*VLOOKUP($A192,Usinas!$C:$D,2,FALSE)</f>
        <v>138.34739999999999</v>
      </c>
      <c r="P192" s="63">
        <f ca="1">VLOOKUP($A192,INDIRECT($P$2),COLUMN()-1,FALSE)*VLOOKUP($A192,Usinas!$C:$D,2,FALSE)</f>
        <v>0</v>
      </c>
      <c r="Q192" s="63">
        <f ca="1">VLOOKUP($A192,INDIRECT($P$2),COLUMN()-1,FALSE)*VLOOKUP($A192,Usinas!$C:$D,2,FALSE)</f>
        <v>0</v>
      </c>
      <c r="R192" s="63">
        <f ca="1">VLOOKUP($A192,INDIRECT($P$2),COLUMN()-1,FALSE)*VLOOKUP($A192,Usinas!$C:$D,2,FALSE)</f>
        <v>0</v>
      </c>
      <c r="S192" s="63">
        <f ca="1">VLOOKUP($A192,INDIRECT($P$2),COLUMN()-1,FALSE)*VLOOKUP($A192,Usinas!$C:$D,2,FALSE)</f>
        <v>0</v>
      </c>
      <c r="T192" s="63">
        <f ca="1">VLOOKUP($A192,INDIRECT($P$2),COLUMN()-1,FALSE)*VLOOKUP($A192,Usinas!$C:$D,2,FALSE)</f>
        <v>0</v>
      </c>
      <c r="U192" s="63">
        <f ca="1">VLOOKUP($A192,INDIRECT($P$2),COLUMN()-1,FALSE)*VLOOKUP($A192,Usinas!$C:$D,2,FALSE)</f>
        <v>0</v>
      </c>
      <c r="V192" s="63">
        <f ca="1">VLOOKUP($A192,INDIRECT($P$2),COLUMN()-1,FALSE)*VLOOKUP($A192,Usinas!$C:$D,2,FALSE)</f>
        <v>0</v>
      </c>
      <c r="W192" s="63">
        <f ca="1">VLOOKUP($A192,INDIRECT($P$2),COLUMN()-1,FALSE)*VLOOKUP($A192,Usinas!$C:$D,2,FALSE)</f>
        <v>0</v>
      </c>
      <c r="X192" s="63">
        <f ca="1">VLOOKUP($A192,INDIRECT($P$2),COLUMN()-1,FALSE)*VLOOKUP($A192,Usinas!$C:$D,2,FALSE)</f>
        <v>0</v>
      </c>
      <c r="Y192" s="63">
        <f ca="1">VLOOKUP($A192,INDIRECT($P$2),COLUMN()-1,FALSE)*VLOOKUP($A192,Usinas!$C:$D,2,FALSE)</f>
        <v>0</v>
      </c>
      <c r="Z192" s="63">
        <f ca="1">VLOOKUP($A192,INDIRECT($P$2),COLUMN()-1,FALSE)*VLOOKUP($A192,Usinas!$C:$D,2,FALSE)</f>
        <v>0</v>
      </c>
      <c r="AA192" s="63">
        <f ca="1">VLOOKUP($A192,INDIRECT($P$2),COLUMN()-1,FALSE)*VLOOKUP($A192,Usinas!$C:$D,2,FALSE)</f>
        <v>0</v>
      </c>
      <c r="AB192" s="63">
        <f ca="1">VLOOKUP($A192,INDIRECT($P$2),COLUMN()-1,FALSE)*VLOOKUP($A192,Usinas!$C:$D,2,FALSE)</f>
        <v>0</v>
      </c>
      <c r="AC192" s="63">
        <f ca="1">VLOOKUP($A192,INDIRECT($P$2),COLUMN()-1,FALSE)*VLOOKUP($A192,Usinas!$C:$D,2,FALSE)</f>
        <v>0</v>
      </c>
    </row>
    <row r="193" spans="1:29" hidden="1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131.43959999999998</v>
      </c>
      <c r="E193" s="63">
        <f ca="1">VLOOKUP($A193,INDIRECT($P$2),COLUMN()-1,FALSE)*VLOOKUP($A193,Usinas!$C:$D,2,FALSE)</f>
        <v>116.33159999999999</v>
      </c>
      <c r="F193" s="63">
        <f ca="1">VLOOKUP($A193,INDIRECT($P$2),COLUMN()-1,FALSE)*VLOOKUP($A193,Usinas!$C:$D,2,FALSE)</f>
        <v>102.73439999999999</v>
      </c>
      <c r="G193" s="63">
        <f ca="1">VLOOKUP($A193,INDIRECT($P$2),COLUMN()-1,FALSE)*VLOOKUP($A193,Usinas!$C:$D,2,FALSE)</f>
        <v>137.4828</v>
      </c>
      <c r="H193" s="63">
        <f ca="1">VLOOKUP($A193,INDIRECT($P$2),COLUMN()-1,FALSE)*VLOOKUP($A193,Usinas!$C:$D,2,FALSE)</f>
        <v>194.89319999999998</v>
      </c>
      <c r="I193" s="63">
        <f ca="1">VLOOKUP($A193,INDIRECT($P$2),COLUMN()-1,FALSE)*VLOOKUP($A193,Usinas!$C:$D,2,FALSE)</f>
        <v>240.9726</v>
      </c>
      <c r="J193" s="63">
        <f ca="1">VLOOKUP($A193,INDIRECT($P$2),COLUMN()-1,FALSE)*VLOOKUP($A193,Usinas!$C:$D,2,FALSE)</f>
        <v>269.67779999999999</v>
      </c>
      <c r="K193" s="63">
        <f ca="1">VLOOKUP($A193,INDIRECT($P$2),COLUMN()-1,FALSE)*VLOOKUP($A193,Usinas!$C:$D,2,FALSE)</f>
        <v>256.0806</v>
      </c>
      <c r="L193" s="63">
        <f ca="1">VLOOKUP($A193,INDIRECT($P$2),COLUMN()-1,FALSE)*VLOOKUP($A193,Usinas!$C:$D,2,FALSE)</f>
        <v>293.85059999999999</v>
      </c>
      <c r="M193" s="63">
        <f ca="1">VLOOKUP($A193,INDIRECT($P$2),COLUMN()-1,FALSE)*VLOOKUP($A193,Usinas!$C:$D,2,FALSE)</f>
        <v>298.38299999999998</v>
      </c>
      <c r="N193" s="63">
        <f ca="1">VLOOKUP($A193,INDIRECT($P$2),COLUMN()-1,FALSE)*VLOOKUP($A193,Usinas!$C:$D,2,FALSE)</f>
        <v>216.79979999999998</v>
      </c>
      <c r="O193" s="63">
        <f ca="1">VLOOKUP($A193,INDIRECT($P$2),COLUMN()-1,FALSE)*VLOOKUP($A193,Usinas!$C:$D,2,FALSE)</f>
        <v>163.16639999999998</v>
      </c>
      <c r="P193" s="63">
        <f ca="1">VLOOKUP($A193,INDIRECT($P$2),COLUMN()-1,FALSE)*VLOOKUP($A193,Usinas!$C:$D,2,FALSE)</f>
        <v>0</v>
      </c>
      <c r="Q193" s="63">
        <f ca="1">VLOOKUP($A193,INDIRECT($P$2),COLUMN()-1,FALSE)*VLOOKUP($A193,Usinas!$C:$D,2,FALSE)</f>
        <v>0</v>
      </c>
      <c r="R193" s="63">
        <f ca="1">VLOOKUP($A193,INDIRECT($P$2),COLUMN()-1,FALSE)*VLOOKUP($A193,Usinas!$C:$D,2,FALSE)</f>
        <v>0</v>
      </c>
      <c r="S193" s="63">
        <f ca="1">VLOOKUP($A193,INDIRECT($P$2),COLUMN()-1,FALSE)*VLOOKUP($A193,Usinas!$C:$D,2,FALSE)</f>
        <v>0</v>
      </c>
      <c r="T193" s="63">
        <f ca="1">VLOOKUP($A193,INDIRECT($P$2),COLUMN()-1,FALSE)*VLOOKUP($A193,Usinas!$C:$D,2,FALSE)</f>
        <v>0</v>
      </c>
      <c r="U193" s="63">
        <f ca="1">VLOOKUP($A193,INDIRECT($P$2),COLUMN()-1,FALSE)*VLOOKUP($A193,Usinas!$C:$D,2,FALSE)</f>
        <v>0</v>
      </c>
      <c r="V193" s="63">
        <f ca="1">VLOOKUP($A193,INDIRECT($P$2),COLUMN()-1,FALSE)*VLOOKUP($A193,Usinas!$C:$D,2,FALSE)</f>
        <v>0</v>
      </c>
      <c r="W193" s="63">
        <f ca="1">VLOOKUP($A193,INDIRECT($P$2),COLUMN()-1,FALSE)*VLOOKUP($A193,Usinas!$C:$D,2,FALSE)</f>
        <v>0</v>
      </c>
      <c r="X193" s="63">
        <f ca="1">VLOOKUP($A193,INDIRECT($P$2),COLUMN()-1,FALSE)*VLOOKUP($A193,Usinas!$C:$D,2,FALSE)</f>
        <v>0</v>
      </c>
      <c r="Y193" s="63">
        <f ca="1">VLOOKUP($A193,INDIRECT($P$2),COLUMN()-1,FALSE)*VLOOKUP($A193,Usinas!$C:$D,2,FALSE)</f>
        <v>0</v>
      </c>
      <c r="Z193" s="63">
        <f ca="1">VLOOKUP($A193,INDIRECT($P$2),COLUMN()-1,FALSE)*VLOOKUP($A193,Usinas!$C:$D,2,FALSE)</f>
        <v>0</v>
      </c>
      <c r="AA193" s="63">
        <f ca="1">VLOOKUP($A193,INDIRECT($P$2),COLUMN()-1,FALSE)*VLOOKUP($A193,Usinas!$C:$D,2,FALSE)</f>
        <v>0</v>
      </c>
      <c r="AB193" s="63">
        <f ca="1">VLOOKUP($A193,INDIRECT($P$2),COLUMN()-1,FALSE)*VLOOKUP($A193,Usinas!$C:$D,2,FALSE)</f>
        <v>0</v>
      </c>
      <c r="AC193" s="63">
        <f ca="1">VLOOKUP($A193,INDIRECT($P$2),COLUMN()-1,FALSE)*VLOOKUP($A193,Usinas!$C:$D,2,FALSE)</f>
        <v>0</v>
      </c>
    </row>
    <row r="194" spans="1:29" hidden="1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71.147199999999998</v>
      </c>
      <c r="E194" s="63">
        <f ca="1">VLOOKUP($A194,INDIRECT($P$2),COLUMN()-1,FALSE)*VLOOKUP($A194,Usinas!$C:$D,2,FALSE)</f>
        <v>63.764000000000003</v>
      </c>
      <c r="F194" s="63">
        <f ca="1">VLOOKUP($A194,INDIRECT($P$2),COLUMN()-1,FALSE)*VLOOKUP($A194,Usinas!$C:$D,2,FALSE)</f>
        <v>56.7164</v>
      </c>
      <c r="G194" s="63">
        <f ca="1">VLOOKUP($A194,INDIRECT($P$2),COLUMN()-1,FALSE)*VLOOKUP($A194,Usinas!$C:$D,2,FALSE)</f>
        <v>77.523600000000002</v>
      </c>
      <c r="H194" s="63">
        <f ca="1">VLOOKUP($A194,INDIRECT($P$2),COLUMN()-1,FALSE)*VLOOKUP($A194,Usinas!$C:$D,2,FALSE)</f>
        <v>106.0496</v>
      </c>
      <c r="I194" s="63">
        <f ca="1">VLOOKUP($A194,INDIRECT($P$2),COLUMN()-1,FALSE)*VLOOKUP($A194,Usinas!$C:$D,2,FALSE)</f>
        <v>135.24680000000001</v>
      </c>
      <c r="J194" s="63">
        <f ca="1">VLOOKUP($A194,INDIRECT($P$2),COLUMN()-1,FALSE)*VLOOKUP($A194,Usinas!$C:$D,2,FALSE)</f>
        <v>150.34880000000001</v>
      </c>
      <c r="K194" s="63">
        <f ca="1">VLOOKUP($A194,INDIRECT($P$2),COLUMN()-1,FALSE)*VLOOKUP($A194,Usinas!$C:$D,2,FALSE)</f>
        <v>138.6028</v>
      </c>
      <c r="L194" s="63">
        <f ca="1">VLOOKUP($A194,INDIRECT($P$2),COLUMN()-1,FALSE)*VLOOKUP($A194,Usinas!$C:$D,2,FALSE)</f>
        <v>158.4032</v>
      </c>
      <c r="M194" s="63">
        <f ca="1">VLOOKUP($A194,INDIRECT($P$2),COLUMN()-1,FALSE)*VLOOKUP($A194,Usinas!$C:$D,2,FALSE)</f>
        <v>160.41679999999999</v>
      </c>
      <c r="N194" s="63">
        <f ca="1">VLOOKUP($A194,INDIRECT($P$2),COLUMN()-1,FALSE)*VLOOKUP($A194,Usinas!$C:$D,2,FALSE)</f>
        <v>115.1108</v>
      </c>
      <c r="O194" s="63">
        <f ca="1">VLOOKUP($A194,INDIRECT($P$2),COLUMN()-1,FALSE)*VLOOKUP($A194,Usinas!$C:$D,2,FALSE)</f>
        <v>87.5916</v>
      </c>
      <c r="P194" s="63">
        <f ca="1">VLOOKUP($A194,INDIRECT($P$2),COLUMN()-1,FALSE)*VLOOKUP($A194,Usinas!$C:$D,2,FALSE)</f>
        <v>0</v>
      </c>
      <c r="Q194" s="63">
        <f ca="1">VLOOKUP($A194,INDIRECT($P$2),COLUMN()-1,FALSE)*VLOOKUP($A194,Usinas!$C:$D,2,FALSE)</f>
        <v>0</v>
      </c>
      <c r="R194" s="63">
        <f ca="1">VLOOKUP($A194,INDIRECT($P$2),COLUMN()-1,FALSE)*VLOOKUP($A194,Usinas!$C:$D,2,FALSE)</f>
        <v>0</v>
      </c>
      <c r="S194" s="63">
        <f ca="1">VLOOKUP($A194,INDIRECT($P$2),COLUMN()-1,FALSE)*VLOOKUP($A194,Usinas!$C:$D,2,FALSE)</f>
        <v>0</v>
      </c>
      <c r="T194" s="63">
        <f ca="1">VLOOKUP($A194,INDIRECT($P$2),COLUMN()-1,FALSE)*VLOOKUP($A194,Usinas!$C:$D,2,FALSE)</f>
        <v>0</v>
      </c>
      <c r="U194" s="63">
        <f ca="1">VLOOKUP($A194,INDIRECT($P$2),COLUMN()-1,FALSE)*VLOOKUP($A194,Usinas!$C:$D,2,FALSE)</f>
        <v>0</v>
      </c>
      <c r="V194" s="63">
        <f ca="1">VLOOKUP($A194,INDIRECT($P$2),COLUMN()-1,FALSE)*VLOOKUP($A194,Usinas!$C:$D,2,FALSE)</f>
        <v>0</v>
      </c>
      <c r="W194" s="63">
        <f ca="1">VLOOKUP($A194,INDIRECT($P$2),COLUMN()-1,FALSE)*VLOOKUP($A194,Usinas!$C:$D,2,FALSE)</f>
        <v>0</v>
      </c>
      <c r="X194" s="63">
        <f ca="1">VLOOKUP($A194,INDIRECT($P$2),COLUMN()-1,FALSE)*VLOOKUP($A194,Usinas!$C:$D,2,FALSE)</f>
        <v>0</v>
      </c>
      <c r="Y194" s="63">
        <f ca="1">VLOOKUP($A194,INDIRECT($P$2),COLUMN()-1,FALSE)*VLOOKUP($A194,Usinas!$C:$D,2,FALSE)</f>
        <v>0</v>
      </c>
      <c r="Z194" s="63">
        <f ca="1">VLOOKUP($A194,INDIRECT($P$2),COLUMN()-1,FALSE)*VLOOKUP($A194,Usinas!$C:$D,2,FALSE)</f>
        <v>0</v>
      </c>
      <c r="AA194" s="63">
        <f ca="1">VLOOKUP($A194,INDIRECT($P$2),COLUMN()-1,FALSE)*VLOOKUP($A194,Usinas!$C:$D,2,FALSE)</f>
        <v>0</v>
      </c>
      <c r="AB194" s="63">
        <f ca="1">VLOOKUP($A194,INDIRECT($P$2),COLUMN()-1,FALSE)*VLOOKUP($A194,Usinas!$C:$D,2,FALSE)</f>
        <v>0</v>
      </c>
      <c r="AC194" s="63">
        <f ca="1">VLOOKUP($A194,INDIRECT($P$2),COLUMN()-1,FALSE)*VLOOKUP($A194,Usinas!$C:$D,2,FALSE)</f>
        <v>0</v>
      </c>
    </row>
    <row r="195" spans="1:29" hidden="1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57.718300000000006</v>
      </c>
      <c r="E195" s="63">
        <f ca="1">VLOOKUP($A195,INDIRECT($P$2),COLUMN()-1,FALSE)*VLOOKUP($A195,Usinas!$C:$D,2,FALSE)</f>
        <v>70.111800000000002</v>
      </c>
      <c r="F195" s="63">
        <f ca="1">VLOOKUP($A195,INDIRECT($P$2),COLUMN()-1,FALSE)*VLOOKUP($A195,Usinas!$C:$D,2,FALSE)</f>
        <v>54.531400000000005</v>
      </c>
      <c r="G195" s="63">
        <f ca="1">VLOOKUP($A195,INDIRECT($P$2),COLUMN()-1,FALSE)*VLOOKUP($A195,Usinas!$C:$D,2,FALSE)</f>
        <v>61.259300000000003</v>
      </c>
      <c r="H195" s="63">
        <f ca="1">VLOOKUP($A195,INDIRECT($P$2),COLUMN()-1,FALSE)*VLOOKUP($A195,Usinas!$C:$D,2,FALSE)</f>
        <v>87.462700000000012</v>
      </c>
      <c r="I195" s="63">
        <f ca="1">VLOOKUP($A195,INDIRECT($P$2),COLUMN()-1,FALSE)*VLOOKUP($A195,Usinas!$C:$D,2,FALSE)</f>
        <v>117.20710000000001</v>
      </c>
      <c r="J195" s="63">
        <f ca="1">VLOOKUP($A195,INDIRECT($P$2),COLUMN()-1,FALSE)*VLOOKUP($A195,Usinas!$C:$D,2,FALSE)</f>
        <v>146.95150000000001</v>
      </c>
      <c r="K195" s="63">
        <f ca="1">VLOOKUP($A195,INDIRECT($P$2),COLUMN()-1,FALSE)*VLOOKUP($A195,Usinas!$C:$D,2,FALSE)</f>
        <v>142.70230000000001</v>
      </c>
      <c r="L195" s="63">
        <f ca="1">VLOOKUP($A195,INDIRECT($P$2),COLUMN()-1,FALSE)*VLOOKUP($A195,Usinas!$C:$D,2,FALSE)</f>
        <v>161.11550000000003</v>
      </c>
      <c r="M195" s="63">
        <f ca="1">VLOOKUP($A195,INDIRECT($P$2),COLUMN()-1,FALSE)*VLOOKUP($A195,Usinas!$C:$D,2,FALSE)</f>
        <v>140.57770000000002</v>
      </c>
      <c r="N195" s="63">
        <f ca="1">VLOOKUP($A195,INDIRECT($P$2),COLUMN()-1,FALSE)*VLOOKUP($A195,Usinas!$C:$D,2,FALSE)</f>
        <v>80.026600000000002</v>
      </c>
      <c r="O195" s="63">
        <f ca="1">VLOOKUP($A195,INDIRECT($P$2),COLUMN()-1,FALSE)*VLOOKUP($A195,Usinas!$C:$D,2,FALSE)</f>
        <v>62.675700000000006</v>
      </c>
      <c r="P195" s="63">
        <f ca="1">VLOOKUP($A195,INDIRECT($P$2),COLUMN()-1,FALSE)*VLOOKUP($A195,Usinas!$C:$D,2,FALSE)</f>
        <v>0</v>
      </c>
      <c r="Q195" s="63">
        <f ca="1">VLOOKUP($A195,INDIRECT($P$2),COLUMN()-1,FALSE)*VLOOKUP($A195,Usinas!$C:$D,2,FALSE)</f>
        <v>0</v>
      </c>
      <c r="R195" s="63">
        <f ca="1">VLOOKUP($A195,INDIRECT($P$2),COLUMN()-1,FALSE)*VLOOKUP($A195,Usinas!$C:$D,2,FALSE)</f>
        <v>0</v>
      </c>
      <c r="S195" s="63">
        <f ca="1">VLOOKUP($A195,INDIRECT($P$2),COLUMN()-1,FALSE)*VLOOKUP($A195,Usinas!$C:$D,2,FALSE)</f>
        <v>0</v>
      </c>
      <c r="T195" s="63">
        <f ca="1">VLOOKUP($A195,INDIRECT($P$2),COLUMN()-1,FALSE)*VLOOKUP($A195,Usinas!$C:$D,2,FALSE)</f>
        <v>0</v>
      </c>
      <c r="U195" s="63">
        <f ca="1">VLOOKUP($A195,INDIRECT($P$2),COLUMN()-1,FALSE)*VLOOKUP($A195,Usinas!$C:$D,2,FALSE)</f>
        <v>0</v>
      </c>
      <c r="V195" s="63">
        <f ca="1">VLOOKUP($A195,INDIRECT($P$2),COLUMN()-1,FALSE)*VLOOKUP($A195,Usinas!$C:$D,2,FALSE)</f>
        <v>0</v>
      </c>
      <c r="W195" s="63">
        <f ca="1">VLOOKUP($A195,INDIRECT($P$2),COLUMN()-1,FALSE)*VLOOKUP($A195,Usinas!$C:$D,2,FALSE)</f>
        <v>0</v>
      </c>
      <c r="X195" s="63">
        <f ca="1">VLOOKUP($A195,INDIRECT($P$2),COLUMN()-1,FALSE)*VLOOKUP($A195,Usinas!$C:$D,2,FALSE)</f>
        <v>0</v>
      </c>
      <c r="Y195" s="63">
        <f ca="1">VLOOKUP($A195,INDIRECT($P$2),COLUMN()-1,FALSE)*VLOOKUP($A195,Usinas!$C:$D,2,FALSE)</f>
        <v>0</v>
      </c>
      <c r="Z195" s="63">
        <f ca="1">VLOOKUP($A195,INDIRECT($P$2),COLUMN()-1,FALSE)*VLOOKUP($A195,Usinas!$C:$D,2,FALSE)</f>
        <v>0</v>
      </c>
      <c r="AA195" s="63">
        <f ca="1">VLOOKUP($A195,INDIRECT($P$2),COLUMN()-1,FALSE)*VLOOKUP($A195,Usinas!$C:$D,2,FALSE)</f>
        <v>0</v>
      </c>
      <c r="AB195" s="63">
        <f ca="1">VLOOKUP($A195,INDIRECT($P$2),COLUMN()-1,FALSE)*VLOOKUP($A195,Usinas!$C:$D,2,FALSE)</f>
        <v>0</v>
      </c>
      <c r="AC195" s="63">
        <f ca="1">VLOOKUP($A195,INDIRECT($P$2),COLUMN()-1,FALSE)*VLOOKUP($A195,Usinas!$C:$D,2,FALSE)</f>
        <v>0</v>
      </c>
    </row>
    <row r="196" spans="1:29" hidden="1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73.689599999999999</v>
      </c>
      <c r="E196" s="63">
        <f ca="1">VLOOKUP($A196,INDIRECT($P$2),COLUMN()-1,FALSE)*VLOOKUP($A196,Usinas!$C:$D,2,FALSE)</f>
        <v>90.576799999999992</v>
      </c>
      <c r="F196" s="63">
        <f ca="1">VLOOKUP($A196,INDIRECT($P$2),COLUMN()-1,FALSE)*VLOOKUP($A196,Usinas!$C:$D,2,FALSE)</f>
        <v>70.619199999999992</v>
      </c>
      <c r="G196" s="63">
        <f ca="1">VLOOKUP($A196,INDIRECT($P$2),COLUMN()-1,FALSE)*VLOOKUP($A196,Usinas!$C:$D,2,FALSE)</f>
        <v>75.992399999999989</v>
      </c>
      <c r="H196" s="63">
        <f ca="1">VLOOKUP($A196,INDIRECT($P$2),COLUMN()-1,FALSE)*VLOOKUP($A196,Usinas!$C:$D,2,FALSE)</f>
        <v>102.09079999999999</v>
      </c>
      <c r="I196" s="63">
        <f ca="1">VLOOKUP($A196,INDIRECT($P$2),COLUMN()-1,FALSE)*VLOOKUP($A196,Usinas!$C:$D,2,FALSE)</f>
        <v>142.006</v>
      </c>
      <c r="J196" s="63">
        <f ca="1">VLOOKUP($A196,INDIRECT($P$2),COLUMN()-1,FALSE)*VLOOKUP($A196,Usinas!$C:$D,2,FALSE)</f>
        <v>176.548</v>
      </c>
      <c r="K196" s="63">
        <f ca="1">VLOOKUP($A196,INDIRECT($P$2),COLUMN()-1,FALSE)*VLOOKUP($A196,Usinas!$C:$D,2,FALSE)</f>
        <v>170.40719999999999</v>
      </c>
      <c r="L196" s="63">
        <f ca="1">VLOOKUP($A196,INDIRECT($P$2),COLUMN()-1,FALSE)*VLOOKUP($A196,Usinas!$C:$D,2,FALSE)</f>
        <v>189.59719999999999</v>
      </c>
      <c r="M196" s="63">
        <f ca="1">VLOOKUP($A196,INDIRECT($P$2),COLUMN()-1,FALSE)*VLOOKUP($A196,Usinas!$C:$D,2,FALSE)</f>
        <v>164.26639999999998</v>
      </c>
      <c r="N196" s="63">
        <f ca="1">VLOOKUP($A196,INDIRECT($P$2),COLUMN()-1,FALSE)*VLOOKUP($A196,Usinas!$C:$D,2,FALSE)</f>
        <v>95.949999999999989</v>
      </c>
      <c r="O196" s="63">
        <f ca="1">VLOOKUP($A196,INDIRECT($P$2),COLUMN()-1,FALSE)*VLOOKUP($A196,Usinas!$C:$D,2,FALSE)</f>
        <v>73.689599999999999</v>
      </c>
      <c r="P196" s="63">
        <f ca="1">VLOOKUP($A196,INDIRECT($P$2),COLUMN()-1,FALSE)*VLOOKUP($A196,Usinas!$C:$D,2,FALSE)</f>
        <v>0</v>
      </c>
      <c r="Q196" s="63">
        <f ca="1">VLOOKUP($A196,INDIRECT($P$2),COLUMN()-1,FALSE)*VLOOKUP($A196,Usinas!$C:$D,2,FALSE)</f>
        <v>0</v>
      </c>
      <c r="R196" s="63">
        <f ca="1">VLOOKUP($A196,INDIRECT($P$2),COLUMN()-1,FALSE)*VLOOKUP($A196,Usinas!$C:$D,2,FALSE)</f>
        <v>0</v>
      </c>
      <c r="S196" s="63">
        <f ca="1">VLOOKUP($A196,INDIRECT($P$2),COLUMN()-1,FALSE)*VLOOKUP($A196,Usinas!$C:$D,2,FALSE)</f>
        <v>0</v>
      </c>
      <c r="T196" s="63">
        <f ca="1">VLOOKUP($A196,INDIRECT($P$2),COLUMN()-1,FALSE)*VLOOKUP($A196,Usinas!$C:$D,2,FALSE)</f>
        <v>0</v>
      </c>
      <c r="U196" s="63">
        <f ca="1">VLOOKUP($A196,INDIRECT($P$2),COLUMN()-1,FALSE)*VLOOKUP($A196,Usinas!$C:$D,2,FALSE)</f>
        <v>0</v>
      </c>
      <c r="V196" s="63">
        <f ca="1">VLOOKUP($A196,INDIRECT($P$2),COLUMN()-1,FALSE)*VLOOKUP($A196,Usinas!$C:$D,2,FALSE)</f>
        <v>0</v>
      </c>
      <c r="W196" s="63">
        <f ca="1">VLOOKUP($A196,INDIRECT($P$2),COLUMN()-1,FALSE)*VLOOKUP($A196,Usinas!$C:$D,2,FALSE)</f>
        <v>0</v>
      </c>
      <c r="X196" s="63">
        <f ca="1">VLOOKUP($A196,INDIRECT($P$2),COLUMN()-1,FALSE)*VLOOKUP($A196,Usinas!$C:$D,2,FALSE)</f>
        <v>0</v>
      </c>
      <c r="Y196" s="63">
        <f ca="1">VLOOKUP($A196,INDIRECT($P$2),COLUMN()-1,FALSE)*VLOOKUP($A196,Usinas!$C:$D,2,FALSE)</f>
        <v>0</v>
      </c>
      <c r="Z196" s="63">
        <f ca="1">VLOOKUP($A196,INDIRECT($P$2),COLUMN()-1,FALSE)*VLOOKUP($A196,Usinas!$C:$D,2,FALSE)</f>
        <v>0</v>
      </c>
      <c r="AA196" s="63">
        <f ca="1">VLOOKUP($A196,INDIRECT($P$2),COLUMN()-1,FALSE)*VLOOKUP($A196,Usinas!$C:$D,2,FALSE)</f>
        <v>0</v>
      </c>
      <c r="AB196" s="63">
        <f ca="1">VLOOKUP($A196,INDIRECT($P$2),COLUMN()-1,FALSE)*VLOOKUP($A196,Usinas!$C:$D,2,FALSE)</f>
        <v>0</v>
      </c>
      <c r="AC196" s="63">
        <f ca="1">VLOOKUP($A196,INDIRECT($P$2),COLUMN()-1,FALSE)*VLOOKUP($A196,Usinas!$C:$D,2,FALSE)</f>
        <v>0</v>
      </c>
    </row>
    <row r="197" spans="1:29" hidden="1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50.668799999999997</v>
      </c>
      <c r="E197" s="63">
        <f ca="1">VLOOKUP($A197,INDIRECT($P$2),COLUMN()-1,FALSE)*VLOOKUP($A197,Usinas!$C:$D,2,FALSE)</f>
        <v>61.827999999999996</v>
      </c>
      <c r="F197" s="63">
        <f ca="1">VLOOKUP($A197,INDIRECT($P$2),COLUMN()-1,FALSE)*VLOOKUP($A197,Usinas!$C:$D,2,FALSE)</f>
        <v>48.256</v>
      </c>
      <c r="G197" s="63">
        <f ca="1">VLOOKUP($A197,INDIRECT($P$2),COLUMN()-1,FALSE)*VLOOKUP($A197,Usinas!$C:$D,2,FALSE)</f>
        <v>53.684799999999996</v>
      </c>
      <c r="H197" s="63">
        <f ca="1">VLOOKUP($A197,INDIRECT($P$2),COLUMN()-1,FALSE)*VLOOKUP($A197,Usinas!$C:$D,2,FALSE)</f>
        <v>76.908000000000001</v>
      </c>
      <c r="I197" s="63">
        <f ca="1">VLOOKUP($A197,INDIRECT($P$2),COLUMN()-1,FALSE)*VLOOKUP($A197,Usinas!$C:$D,2,FALSE)</f>
        <v>103.44879999999999</v>
      </c>
      <c r="J197" s="63">
        <f ca="1">VLOOKUP($A197,INDIRECT($P$2),COLUMN()-1,FALSE)*VLOOKUP($A197,Usinas!$C:$D,2,FALSE)</f>
        <v>129.68799999999999</v>
      </c>
      <c r="K197" s="63">
        <f ca="1">VLOOKUP($A197,INDIRECT($P$2),COLUMN()-1,FALSE)*VLOOKUP($A197,Usinas!$C:$D,2,FALSE)</f>
        <v>125.76719999999999</v>
      </c>
      <c r="L197" s="63">
        <f ca="1">VLOOKUP($A197,INDIRECT($P$2),COLUMN()-1,FALSE)*VLOOKUP($A197,Usinas!$C:$D,2,FALSE)</f>
        <v>142.05359999999999</v>
      </c>
      <c r="M197" s="63">
        <f ca="1">VLOOKUP($A197,INDIRECT($P$2),COLUMN()-1,FALSE)*VLOOKUP($A197,Usinas!$C:$D,2,FALSE)</f>
        <v>123.95759999999999</v>
      </c>
      <c r="N197" s="63">
        <f ca="1">VLOOKUP($A197,INDIRECT($P$2),COLUMN()-1,FALSE)*VLOOKUP($A197,Usinas!$C:$D,2,FALSE)</f>
        <v>70.875999999999991</v>
      </c>
      <c r="O197" s="63">
        <f ca="1">VLOOKUP($A197,INDIRECT($P$2),COLUMN()-1,FALSE)*VLOOKUP($A197,Usinas!$C:$D,2,FALSE)</f>
        <v>55.494399999999999</v>
      </c>
      <c r="P197" s="63">
        <f ca="1">VLOOKUP($A197,INDIRECT($P$2),COLUMN()-1,FALSE)*VLOOKUP($A197,Usinas!$C:$D,2,FALSE)</f>
        <v>0</v>
      </c>
      <c r="Q197" s="63">
        <f ca="1">VLOOKUP($A197,INDIRECT($P$2),COLUMN()-1,FALSE)*VLOOKUP($A197,Usinas!$C:$D,2,FALSE)</f>
        <v>0</v>
      </c>
      <c r="R197" s="63">
        <f ca="1">VLOOKUP($A197,INDIRECT($P$2),COLUMN()-1,FALSE)*VLOOKUP($A197,Usinas!$C:$D,2,FALSE)</f>
        <v>0</v>
      </c>
      <c r="S197" s="63">
        <f ca="1">VLOOKUP($A197,INDIRECT($P$2),COLUMN()-1,FALSE)*VLOOKUP($A197,Usinas!$C:$D,2,FALSE)</f>
        <v>0</v>
      </c>
      <c r="T197" s="63">
        <f ca="1">VLOOKUP($A197,INDIRECT($P$2),COLUMN()-1,FALSE)*VLOOKUP($A197,Usinas!$C:$D,2,FALSE)</f>
        <v>0</v>
      </c>
      <c r="U197" s="63">
        <f ca="1">VLOOKUP($A197,INDIRECT($P$2),COLUMN()-1,FALSE)*VLOOKUP($A197,Usinas!$C:$D,2,FALSE)</f>
        <v>0</v>
      </c>
      <c r="V197" s="63">
        <f ca="1">VLOOKUP($A197,INDIRECT($P$2),COLUMN()-1,FALSE)*VLOOKUP($A197,Usinas!$C:$D,2,FALSE)</f>
        <v>0</v>
      </c>
      <c r="W197" s="63">
        <f ca="1">VLOOKUP($A197,INDIRECT($P$2),COLUMN()-1,FALSE)*VLOOKUP($A197,Usinas!$C:$D,2,FALSE)</f>
        <v>0</v>
      </c>
      <c r="X197" s="63">
        <f ca="1">VLOOKUP($A197,INDIRECT($P$2),COLUMN()-1,FALSE)*VLOOKUP($A197,Usinas!$C:$D,2,FALSE)</f>
        <v>0</v>
      </c>
      <c r="Y197" s="63">
        <f ca="1">VLOOKUP($A197,INDIRECT($P$2),COLUMN()-1,FALSE)*VLOOKUP($A197,Usinas!$C:$D,2,FALSE)</f>
        <v>0</v>
      </c>
      <c r="Z197" s="63">
        <f ca="1">VLOOKUP($A197,INDIRECT($P$2),COLUMN()-1,FALSE)*VLOOKUP($A197,Usinas!$C:$D,2,FALSE)</f>
        <v>0</v>
      </c>
      <c r="AA197" s="63">
        <f ca="1">VLOOKUP($A197,INDIRECT($P$2),COLUMN()-1,FALSE)*VLOOKUP($A197,Usinas!$C:$D,2,FALSE)</f>
        <v>0</v>
      </c>
      <c r="AB197" s="63">
        <f ca="1">VLOOKUP($A197,INDIRECT($P$2),COLUMN()-1,FALSE)*VLOOKUP($A197,Usinas!$C:$D,2,FALSE)</f>
        <v>0</v>
      </c>
      <c r="AC197" s="63">
        <f ca="1">VLOOKUP($A197,INDIRECT($P$2),COLUMN()-1,FALSE)*VLOOKUP($A197,Usinas!$C:$D,2,FALSE)</f>
        <v>0</v>
      </c>
    </row>
    <row r="198" spans="1:29" hidden="1" outlineLevel="1" collapsed="1" x14ac:dyDescent="0.25">
      <c r="A198" s="32"/>
      <c r="B198" s="33" t="s">
        <v>56</v>
      </c>
      <c r="D198" s="69">
        <f t="shared" ref="D198:I198" ca="1" si="47">SUM(D190:D197)</f>
        <v>547.95240000000001</v>
      </c>
      <c r="E198" s="46">
        <f t="shared" ca="1" si="47"/>
        <v>547.65650000000005</v>
      </c>
      <c r="F198" s="46">
        <f t="shared" ca="1" si="47"/>
        <v>458.12559999999996</v>
      </c>
      <c r="G198" s="46">
        <f t="shared" ca="1" si="47"/>
        <v>571.92660000000001</v>
      </c>
      <c r="H198" s="46">
        <f t="shared" ca="1" si="47"/>
        <v>802.81779999999992</v>
      </c>
      <c r="I198" s="70">
        <f t="shared" ca="1" si="47"/>
        <v>1030.1332</v>
      </c>
      <c r="J198" s="69">
        <f t="shared" ref="J198:O198" ca="1" si="48">SUM(J190:J197)</f>
        <v>1197.0383999999999</v>
      </c>
      <c r="K198" s="46">
        <f t="shared" ca="1" si="48"/>
        <v>1146.9147</v>
      </c>
      <c r="L198" s="46">
        <f t="shared" ca="1" si="48"/>
        <v>1299.8852999999999</v>
      </c>
      <c r="M198" s="46">
        <f t="shared" ca="1" si="48"/>
        <v>1249.4465</v>
      </c>
      <c r="N198" s="46">
        <f t="shared" ca="1" si="48"/>
        <v>838.60599999999999</v>
      </c>
      <c r="O198" s="70">
        <f t="shared" ca="1" si="48"/>
        <v>644.66370000000006</v>
      </c>
      <c r="P198" s="70">
        <f t="shared" ref="P198:AC198" ca="1" si="49">SUM(P190:P197)</f>
        <v>0</v>
      </c>
      <c r="Q198" s="70">
        <f t="shared" ca="1" si="49"/>
        <v>0</v>
      </c>
      <c r="R198" s="70">
        <f t="shared" ca="1" si="49"/>
        <v>0</v>
      </c>
      <c r="S198" s="70">
        <f t="shared" ca="1" si="49"/>
        <v>0</v>
      </c>
      <c r="T198" s="70">
        <f t="shared" ca="1" si="49"/>
        <v>0</v>
      </c>
      <c r="U198" s="70">
        <f t="shared" ca="1" si="49"/>
        <v>0</v>
      </c>
      <c r="V198" s="70">
        <f t="shared" ca="1" si="49"/>
        <v>0</v>
      </c>
      <c r="W198" s="70">
        <f t="shared" ca="1" si="49"/>
        <v>0</v>
      </c>
      <c r="X198" s="70">
        <f t="shared" ca="1" si="49"/>
        <v>0</v>
      </c>
      <c r="Y198" s="70">
        <f t="shared" ca="1" si="49"/>
        <v>0</v>
      </c>
      <c r="Z198" s="70">
        <f t="shared" ca="1" si="49"/>
        <v>0</v>
      </c>
      <c r="AA198" s="70">
        <f t="shared" ca="1" si="49"/>
        <v>0</v>
      </c>
      <c r="AB198" s="70">
        <f t="shared" ca="1" si="49"/>
        <v>0</v>
      </c>
      <c r="AC198" s="70">
        <f t="shared" ca="1" si="49"/>
        <v>0</v>
      </c>
    </row>
    <row r="199" spans="1:29" hidden="1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</row>
    <row r="200" spans="1:29" hidden="1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</row>
    <row r="201" spans="1:29" hidden="1" outlineLevel="1" x14ac:dyDescent="0.25">
      <c r="A201" s="36"/>
      <c r="B201" s="37"/>
      <c r="D201" s="487" t="s">
        <v>185</v>
      </c>
      <c r="E201" s="488" t="s">
        <v>58</v>
      </c>
      <c r="F201" s="488" t="s">
        <v>186</v>
      </c>
      <c r="G201" s="488"/>
      <c r="H201" s="488"/>
      <c r="I201" s="489"/>
      <c r="J201" s="487" t="s">
        <v>185</v>
      </c>
      <c r="K201" s="488" t="s">
        <v>58</v>
      </c>
      <c r="L201" s="488" t="s">
        <v>186</v>
      </c>
      <c r="M201" s="488"/>
      <c r="N201" s="488"/>
      <c r="O201" s="489"/>
      <c r="P201" s="489"/>
      <c r="Q201" s="489"/>
      <c r="R201" s="489"/>
      <c r="S201" s="489"/>
      <c r="T201" s="489"/>
      <c r="U201" s="489"/>
      <c r="V201" s="489"/>
      <c r="W201" s="489"/>
      <c r="X201" s="489"/>
      <c r="Y201" s="489"/>
      <c r="Z201" s="489"/>
      <c r="AA201" s="489"/>
      <c r="AB201" s="489"/>
      <c r="AC201" s="489"/>
    </row>
    <row r="202" spans="1:29" hidden="1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266.07639999999998</v>
      </c>
      <c r="E202" s="63">
        <f ca="1">VLOOKUP($A202,INDIRECT($P$2),COLUMN()-1,FALSE)*VLOOKUP($A202,Usinas!$C:$D,2,FALSE)</f>
        <v>325.51900000000001</v>
      </c>
      <c r="F202" s="63">
        <f ca="1">VLOOKUP($A202,INDIRECT($P$2),COLUMN()-1,FALSE)*VLOOKUP($A202,Usinas!$C:$D,2,FALSE)</f>
        <v>249.09280000000001</v>
      </c>
      <c r="G202" s="63">
        <f ca="1">VLOOKUP($A202,INDIRECT($P$2),COLUMN()-1,FALSE)*VLOOKUP($A202,Usinas!$C:$D,2,FALSE)</f>
        <v>257.58460000000002</v>
      </c>
      <c r="H202" s="63">
        <f ca="1">VLOOKUP($A202,INDIRECT($P$2),COLUMN()-1,FALSE)*VLOOKUP($A202,Usinas!$C:$D,2,FALSE)</f>
        <v>369.39330000000001</v>
      </c>
      <c r="I202" s="63">
        <f ca="1">VLOOKUP($A202,INDIRECT($P$2),COLUMN()-1,FALSE)*VLOOKUP($A202,Usinas!$C:$D,2,FALSE)</f>
        <v>428.83589999999998</v>
      </c>
      <c r="J202" s="63">
        <f ca="1">VLOOKUP($A202,INDIRECT($P$2),COLUMN()-1,FALSE)*VLOOKUP($A202,Usinas!$C:$D,2,FALSE)</f>
        <v>513.75390000000004</v>
      </c>
      <c r="K202" s="63">
        <f ca="1">VLOOKUP($A202,INDIRECT($P$2),COLUMN()-1,FALSE)*VLOOKUP($A202,Usinas!$C:$D,2,FALSE)</f>
        <v>517.99980000000005</v>
      </c>
      <c r="L202" s="63">
        <f ca="1">VLOOKUP($A202,INDIRECT($P$2),COLUMN()-1,FALSE)*VLOOKUP($A202,Usinas!$C:$D,2,FALSE)</f>
        <v>600.08720000000005</v>
      </c>
      <c r="M202" s="63">
        <f ca="1">VLOOKUP($A202,INDIRECT($P$2),COLUMN()-1,FALSE)*VLOOKUP($A202,Usinas!$C:$D,2,FALSE)</f>
        <v>547.72109999999998</v>
      </c>
      <c r="N202" s="63">
        <f ca="1">VLOOKUP($A202,INDIRECT($P$2),COLUMN()-1,FALSE)*VLOOKUP($A202,Usinas!$C:$D,2,FALSE)</f>
        <v>326.93430000000001</v>
      </c>
      <c r="O202" s="63">
        <f ca="1">VLOOKUP($A202,INDIRECT($P$2),COLUMN()-1,FALSE)*VLOOKUP($A202,Usinas!$C:$D,2,FALSE)</f>
        <v>261.83049999999997</v>
      </c>
      <c r="P202" s="63">
        <f ca="1">VLOOKUP($A202,INDIRECT($P$2),COLUMN()-1,FALSE)*VLOOKUP($A202,Usinas!$C:$D,2,FALSE)</f>
        <v>0</v>
      </c>
      <c r="Q202" s="63">
        <f ca="1">VLOOKUP($A202,INDIRECT($P$2),COLUMN()-1,FALSE)*VLOOKUP($A202,Usinas!$C:$D,2,FALSE)</f>
        <v>0</v>
      </c>
      <c r="R202" s="63">
        <f ca="1">VLOOKUP($A202,INDIRECT($P$2),COLUMN()-1,FALSE)*VLOOKUP($A202,Usinas!$C:$D,2,FALSE)</f>
        <v>0</v>
      </c>
      <c r="S202" s="63">
        <f ca="1">VLOOKUP($A202,INDIRECT($P$2),COLUMN()-1,FALSE)*VLOOKUP($A202,Usinas!$C:$D,2,FALSE)</f>
        <v>0</v>
      </c>
      <c r="T202" s="63">
        <f ca="1">VLOOKUP($A202,INDIRECT($P$2),COLUMN()-1,FALSE)*VLOOKUP($A202,Usinas!$C:$D,2,FALSE)</f>
        <v>0</v>
      </c>
      <c r="U202" s="63">
        <f ca="1">VLOOKUP($A202,INDIRECT($P$2),COLUMN()-1,FALSE)*VLOOKUP($A202,Usinas!$C:$D,2,FALSE)</f>
        <v>0</v>
      </c>
      <c r="V202" s="63">
        <f ca="1">VLOOKUP($A202,INDIRECT($P$2),COLUMN()-1,FALSE)*VLOOKUP($A202,Usinas!$C:$D,2,FALSE)</f>
        <v>0</v>
      </c>
      <c r="W202" s="63">
        <f ca="1">VLOOKUP($A202,INDIRECT($P$2),COLUMN()-1,FALSE)*VLOOKUP($A202,Usinas!$C:$D,2,FALSE)</f>
        <v>0</v>
      </c>
      <c r="X202" s="63">
        <f ca="1">VLOOKUP($A202,INDIRECT($P$2),COLUMN()-1,FALSE)*VLOOKUP($A202,Usinas!$C:$D,2,FALSE)</f>
        <v>0</v>
      </c>
      <c r="Y202" s="63">
        <f ca="1">VLOOKUP($A202,INDIRECT($P$2),COLUMN()-1,FALSE)*VLOOKUP($A202,Usinas!$C:$D,2,FALSE)</f>
        <v>0</v>
      </c>
      <c r="Z202" s="63">
        <f ca="1">VLOOKUP($A202,INDIRECT($P$2),COLUMN()-1,FALSE)*VLOOKUP($A202,Usinas!$C:$D,2,FALSE)</f>
        <v>0</v>
      </c>
      <c r="AA202" s="63">
        <f ca="1">VLOOKUP($A202,INDIRECT($P$2),COLUMN()-1,FALSE)*VLOOKUP($A202,Usinas!$C:$D,2,FALSE)</f>
        <v>0</v>
      </c>
      <c r="AB202" s="63">
        <f ca="1">VLOOKUP($A202,INDIRECT($P$2),COLUMN()-1,FALSE)*VLOOKUP($A202,Usinas!$C:$D,2,FALSE)</f>
        <v>0</v>
      </c>
      <c r="AC202" s="63">
        <f ca="1">VLOOKUP($A202,INDIRECT($P$2),COLUMN()-1,FALSE)*VLOOKUP($A202,Usinas!$C:$D,2,FALSE)</f>
        <v>0</v>
      </c>
    </row>
    <row r="203" spans="1:29" hidden="1" outlineLevel="2" x14ac:dyDescent="0.25">
      <c r="A203" s="30">
        <v>88</v>
      </c>
      <c r="B203" s="31" t="s">
        <v>818</v>
      </c>
      <c r="D203" s="63">
        <f ca="1">VLOOKUP($A203,INDIRECT($P$2),COLUMN()-1,FALSE)*VLOOKUP($A203,Usinas!$C:$D,2,FALSE)</f>
        <v>79.330500000000001</v>
      </c>
      <c r="E203" s="63">
        <f ca="1">VLOOKUP($A203,INDIRECT($P$2),COLUMN()-1,FALSE)*VLOOKUP($A203,Usinas!$C:$D,2,FALSE)</f>
        <v>94.936499999999995</v>
      </c>
      <c r="F203" s="63">
        <f ca="1">VLOOKUP($A203,INDIRECT($P$2),COLUMN()-1,FALSE)*VLOOKUP($A203,Usinas!$C:$D,2,FALSE)</f>
        <v>77.596500000000006</v>
      </c>
      <c r="G203" s="63">
        <f ca="1">VLOOKUP($A203,INDIRECT($P$2),COLUMN()-1,FALSE)*VLOOKUP($A203,Usinas!$C:$D,2,FALSE)</f>
        <v>67.192499999999995</v>
      </c>
      <c r="H203" s="63">
        <f ca="1">VLOOKUP($A203,INDIRECT($P$2),COLUMN()-1,FALSE)*VLOOKUP($A203,Usinas!$C:$D,2,FALSE)</f>
        <v>90.168000000000006</v>
      </c>
      <c r="I203" s="63">
        <f ca="1">VLOOKUP($A203,INDIRECT($P$2),COLUMN()-1,FALSE)*VLOOKUP($A203,Usinas!$C:$D,2,FALSE)</f>
        <v>104.4735</v>
      </c>
      <c r="J203" s="63">
        <f ca="1">VLOOKUP($A203,INDIRECT($P$2),COLUMN()-1,FALSE)*VLOOKUP($A203,Usinas!$C:$D,2,FALSE)</f>
        <v>114.8775</v>
      </c>
      <c r="K203" s="63">
        <f ca="1">VLOOKUP($A203,INDIRECT($P$2),COLUMN()-1,FALSE)*VLOOKUP($A203,Usinas!$C:$D,2,FALSE)</f>
        <v>119.21250000000001</v>
      </c>
      <c r="L203" s="63">
        <f ca="1">VLOOKUP($A203,INDIRECT($P$2),COLUMN()-1,FALSE)*VLOOKUP($A203,Usinas!$C:$D,2,FALSE)</f>
        <v>141.321</v>
      </c>
      <c r="M203" s="63">
        <f ca="1">VLOOKUP($A203,INDIRECT($P$2),COLUMN()-1,FALSE)*VLOOKUP($A203,Usinas!$C:$D,2,FALSE)</f>
        <v>154.7595</v>
      </c>
      <c r="N203" s="63">
        <f ca="1">VLOOKUP($A203,INDIRECT($P$2),COLUMN()-1,FALSE)*VLOOKUP($A203,Usinas!$C:$D,2,FALSE)</f>
        <v>99.704999999999998</v>
      </c>
      <c r="O203" s="63">
        <f ca="1">VLOOKUP($A203,INDIRECT($P$2),COLUMN()-1,FALSE)*VLOOKUP($A203,Usinas!$C:$D,2,FALSE)</f>
        <v>73.261499999999998</v>
      </c>
      <c r="P203" s="63">
        <f ca="1">VLOOKUP($A203,INDIRECT($P$2),COLUMN()-1,FALSE)*VLOOKUP($A203,Usinas!$C:$D,2,FALSE)</f>
        <v>0</v>
      </c>
      <c r="Q203" s="63">
        <f ca="1">VLOOKUP($A203,INDIRECT($P$2),COLUMN()-1,FALSE)*VLOOKUP($A203,Usinas!$C:$D,2,FALSE)</f>
        <v>0</v>
      </c>
      <c r="R203" s="63">
        <f ca="1">VLOOKUP($A203,INDIRECT($P$2),COLUMN()-1,FALSE)*VLOOKUP($A203,Usinas!$C:$D,2,FALSE)</f>
        <v>0</v>
      </c>
      <c r="S203" s="63">
        <f ca="1">VLOOKUP($A203,INDIRECT($P$2),COLUMN()-1,FALSE)*VLOOKUP($A203,Usinas!$C:$D,2,FALSE)</f>
        <v>0</v>
      </c>
      <c r="T203" s="63">
        <f ca="1">VLOOKUP($A203,INDIRECT($P$2),COLUMN()-1,FALSE)*VLOOKUP($A203,Usinas!$C:$D,2,FALSE)</f>
        <v>0</v>
      </c>
      <c r="U203" s="63">
        <f ca="1">VLOOKUP($A203,INDIRECT($P$2),COLUMN()-1,FALSE)*VLOOKUP($A203,Usinas!$C:$D,2,FALSE)</f>
        <v>0</v>
      </c>
      <c r="V203" s="63">
        <f ca="1">VLOOKUP($A203,INDIRECT($P$2),COLUMN()-1,FALSE)*VLOOKUP($A203,Usinas!$C:$D,2,FALSE)</f>
        <v>0</v>
      </c>
      <c r="W203" s="63">
        <f ca="1">VLOOKUP($A203,INDIRECT($P$2),COLUMN()-1,FALSE)*VLOOKUP($A203,Usinas!$C:$D,2,FALSE)</f>
        <v>0</v>
      </c>
      <c r="X203" s="63">
        <f ca="1">VLOOKUP($A203,INDIRECT($P$2),COLUMN()-1,FALSE)*VLOOKUP($A203,Usinas!$C:$D,2,FALSE)</f>
        <v>0</v>
      </c>
      <c r="Y203" s="63">
        <f ca="1">VLOOKUP($A203,INDIRECT($P$2),COLUMN()-1,FALSE)*VLOOKUP($A203,Usinas!$C:$D,2,FALSE)</f>
        <v>0</v>
      </c>
      <c r="Z203" s="63">
        <f ca="1">VLOOKUP($A203,INDIRECT($P$2),COLUMN()-1,FALSE)*VLOOKUP($A203,Usinas!$C:$D,2,FALSE)</f>
        <v>0</v>
      </c>
      <c r="AA203" s="63">
        <f ca="1">VLOOKUP($A203,INDIRECT($P$2),COLUMN()-1,FALSE)*VLOOKUP($A203,Usinas!$C:$D,2,FALSE)</f>
        <v>0</v>
      </c>
      <c r="AB203" s="63">
        <f ca="1">VLOOKUP($A203,INDIRECT($P$2),COLUMN()-1,FALSE)*VLOOKUP($A203,Usinas!$C:$D,2,FALSE)</f>
        <v>0</v>
      </c>
      <c r="AC203" s="63">
        <f ca="1">VLOOKUP($A203,INDIRECT($P$2),COLUMN()-1,FALSE)*VLOOKUP($A203,Usinas!$C:$D,2,FALSE)</f>
        <v>0</v>
      </c>
    </row>
    <row r="204" spans="1:29" hidden="1" outlineLevel="2" x14ac:dyDescent="0.25">
      <c r="A204" s="30">
        <v>89</v>
      </c>
      <c r="B204" s="31" t="s">
        <v>188</v>
      </c>
      <c r="D204" s="63">
        <f ca="1">VLOOKUP($A204,INDIRECT($P$2),COLUMN()-1,FALSE)*VLOOKUP($A204,Usinas!$C:$D,2,FALSE)</f>
        <v>80.463799999999992</v>
      </c>
      <c r="E204" s="63">
        <f ca="1">VLOOKUP($A204,INDIRECT($P$2),COLUMN()-1,FALSE)*VLOOKUP($A204,Usinas!$C:$D,2,FALSE)</f>
        <v>95.227800000000002</v>
      </c>
      <c r="F204" s="63">
        <f ca="1">VLOOKUP($A204,INDIRECT($P$2),COLUMN()-1,FALSE)*VLOOKUP($A204,Usinas!$C:$D,2,FALSE)</f>
        <v>77.880099999999999</v>
      </c>
      <c r="G204" s="63">
        <f ca="1">VLOOKUP($A204,INDIRECT($P$2),COLUMN()-1,FALSE)*VLOOKUP($A204,Usinas!$C:$D,2,FALSE)</f>
        <v>69.390799999999999</v>
      </c>
      <c r="H204" s="63">
        <f ca="1">VLOOKUP($A204,INDIRECT($P$2),COLUMN()-1,FALSE)*VLOOKUP($A204,Usinas!$C:$D,2,FALSE)</f>
        <v>94.489599999999996</v>
      </c>
      <c r="I204" s="63">
        <f ca="1">VLOOKUP($A204,INDIRECT($P$2),COLUMN()-1,FALSE)*VLOOKUP($A204,Usinas!$C:$D,2,FALSE)</f>
        <v>109.9918</v>
      </c>
      <c r="J204" s="63">
        <f ca="1">VLOOKUP($A204,INDIRECT($P$2),COLUMN()-1,FALSE)*VLOOKUP($A204,Usinas!$C:$D,2,FALSE)</f>
        <v>121.06479999999999</v>
      </c>
      <c r="K204" s="63">
        <f ca="1">VLOOKUP($A204,INDIRECT($P$2),COLUMN()-1,FALSE)*VLOOKUP($A204,Usinas!$C:$D,2,FALSE)</f>
        <v>122.54119999999999</v>
      </c>
      <c r="L204" s="63">
        <f ca="1">VLOOKUP($A204,INDIRECT($P$2),COLUMN()-1,FALSE)*VLOOKUP($A204,Usinas!$C:$D,2,FALSE)</f>
        <v>148.00909999999999</v>
      </c>
      <c r="M204" s="63">
        <f ca="1">VLOOKUP($A204,INDIRECT($P$2),COLUMN()-1,FALSE)*VLOOKUP($A204,Usinas!$C:$D,2,FALSE)</f>
        <v>160.18940000000001</v>
      </c>
      <c r="N204" s="63">
        <f ca="1">VLOOKUP($A204,INDIRECT($P$2),COLUMN()-1,FALSE)*VLOOKUP($A204,Usinas!$C:$D,2,FALSE)</f>
        <v>103.348</v>
      </c>
      <c r="O204" s="63">
        <f ca="1">VLOOKUP($A204,INDIRECT($P$2),COLUMN()-1,FALSE)*VLOOKUP($A204,Usinas!$C:$D,2,FALSE)</f>
        <v>74.927300000000002</v>
      </c>
      <c r="P204" s="63">
        <f ca="1">VLOOKUP($A204,INDIRECT($P$2),COLUMN()-1,FALSE)*VLOOKUP($A204,Usinas!$C:$D,2,FALSE)</f>
        <v>0</v>
      </c>
      <c r="Q204" s="63">
        <f ca="1">VLOOKUP($A204,INDIRECT($P$2),COLUMN()-1,FALSE)*VLOOKUP($A204,Usinas!$C:$D,2,FALSE)</f>
        <v>0</v>
      </c>
      <c r="R204" s="63">
        <f ca="1">VLOOKUP($A204,INDIRECT($P$2),COLUMN()-1,FALSE)*VLOOKUP($A204,Usinas!$C:$D,2,FALSE)</f>
        <v>0</v>
      </c>
      <c r="S204" s="63">
        <f ca="1">VLOOKUP($A204,INDIRECT($P$2),COLUMN()-1,FALSE)*VLOOKUP($A204,Usinas!$C:$D,2,FALSE)</f>
        <v>0</v>
      </c>
      <c r="T204" s="63">
        <f ca="1">VLOOKUP($A204,INDIRECT($P$2),COLUMN()-1,FALSE)*VLOOKUP($A204,Usinas!$C:$D,2,FALSE)</f>
        <v>0</v>
      </c>
      <c r="U204" s="63">
        <f ca="1">VLOOKUP($A204,INDIRECT($P$2),COLUMN()-1,FALSE)*VLOOKUP($A204,Usinas!$C:$D,2,FALSE)</f>
        <v>0</v>
      </c>
      <c r="V204" s="63">
        <f ca="1">VLOOKUP($A204,INDIRECT($P$2),COLUMN()-1,FALSE)*VLOOKUP($A204,Usinas!$C:$D,2,FALSE)</f>
        <v>0</v>
      </c>
      <c r="W204" s="63">
        <f ca="1">VLOOKUP($A204,INDIRECT($P$2),COLUMN()-1,FALSE)*VLOOKUP($A204,Usinas!$C:$D,2,FALSE)</f>
        <v>0</v>
      </c>
      <c r="X204" s="63">
        <f ca="1">VLOOKUP($A204,INDIRECT($P$2),COLUMN()-1,FALSE)*VLOOKUP($A204,Usinas!$C:$D,2,FALSE)</f>
        <v>0</v>
      </c>
      <c r="Y204" s="63">
        <f ca="1">VLOOKUP($A204,INDIRECT($P$2),COLUMN()-1,FALSE)*VLOOKUP($A204,Usinas!$C:$D,2,FALSE)</f>
        <v>0</v>
      </c>
      <c r="Z204" s="63">
        <f ca="1">VLOOKUP($A204,INDIRECT($P$2),COLUMN()-1,FALSE)*VLOOKUP($A204,Usinas!$C:$D,2,FALSE)</f>
        <v>0</v>
      </c>
      <c r="AA204" s="63">
        <f ca="1">VLOOKUP($A204,INDIRECT($P$2),COLUMN()-1,FALSE)*VLOOKUP($A204,Usinas!$C:$D,2,FALSE)</f>
        <v>0</v>
      </c>
      <c r="AB204" s="63">
        <f ca="1">VLOOKUP($A204,INDIRECT($P$2),COLUMN()-1,FALSE)*VLOOKUP($A204,Usinas!$C:$D,2,FALSE)</f>
        <v>0</v>
      </c>
      <c r="AC204" s="63">
        <f ca="1">VLOOKUP($A204,INDIRECT($P$2),COLUMN()-1,FALSE)*VLOOKUP($A204,Usinas!$C:$D,2,FALSE)</f>
        <v>0</v>
      </c>
    </row>
    <row r="205" spans="1:29" hidden="1" outlineLevel="2" x14ac:dyDescent="0.25">
      <c r="A205" s="30">
        <v>216</v>
      </c>
      <c r="B205" s="31" t="s">
        <v>189</v>
      </c>
      <c r="D205" s="63">
        <f ca="1">VLOOKUP($A205,INDIRECT($P$2),COLUMN()-1,FALSE)*VLOOKUP($A205,Usinas!$C:$D,2,FALSE)</f>
        <v>379.08680000000004</v>
      </c>
      <c r="E205" s="63">
        <f ca="1">VLOOKUP($A205,INDIRECT($P$2),COLUMN()-1,FALSE)*VLOOKUP($A205,Usinas!$C:$D,2,FALSE)</f>
        <v>449.76400000000001</v>
      </c>
      <c r="F205" s="63">
        <f ca="1">VLOOKUP($A205,INDIRECT($P$2),COLUMN()-1,FALSE)*VLOOKUP($A205,Usinas!$C:$D,2,FALSE)</f>
        <v>366.2364</v>
      </c>
      <c r="G205" s="63">
        <f ca="1">VLOOKUP($A205,INDIRECT($P$2),COLUMN()-1,FALSE)*VLOOKUP($A205,Usinas!$C:$D,2,FALSE)</f>
        <v>334.11040000000003</v>
      </c>
      <c r="H205" s="63">
        <f ca="1">VLOOKUP($A205,INDIRECT($P$2),COLUMN()-1,FALSE)*VLOOKUP($A205,Usinas!$C:$D,2,FALSE)</f>
        <v>459.40180000000004</v>
      </c>
      <c r="I205" s="63">
        <f ca="1">VLOOKUP($A205,INDIRECT($P$2),COLUMN()-1,FALSE)*VLOOKUP($A205,Usinas!$C:$D,2,FALSE)</f>
        <v>536.50419999999997</v>
      </c>
      <c r="J205" s="63">
        <f ca="1">VLOOKUP($A205,INDIRECT($P$2),COLUMN()-1,FALSE)*VLOOKUP($A205,Usinas!$C:$D,2,FALSE)</f>
        <v>587.9058</v>
      </c>
      <c r="K205" s="63">
        <f ca="1">VLOOKUP($A205,INDIRECT($P$2),COLUMN()-1,FALSE)*VLOOKUP($A205,Usinas!$C:$D,2,FALSE)</f>
        <v>594.33100000000002</v>
      </c>
      <c r="L205" s="63">
        <f ca="1">VLOOKUP($A205,INDIRECT($P$2),COLUMN()-1,FALSE)*VLOOKUP($A205,Usinas!$C:$D,2,FALSE)</f>
        <v>716.40980000000002</v>
      </c>
      <c r="M205" s="63">
        <f ca="1">VLOOKUP($A205,INDIRECT($P$2),COLUMN()-1,FALSE)*VLOOKUP($A205,Usinas!$C:$D,2,FALSE)</f>
        <v>775.84289999999999</v>
      </c>
      <c r="N205" s="63">
        <f ca="1">VLOOKUP($A205,INDIRECT($P$2),COLUMN()-1,FALSE)*VLOOKUP($A205,Usinas!$C:$D,2,FALSE)</f>
        <v>497.95300000000003</v>
      </c>
      <c r="O205" s="63">
        <f ca="1">VLOOKUP($A205,INDIRECT($P$2),COLUMN()-1,FALSE)*VLOOKUP($A205,Usinas!$C:$D,2,FALSE)</f>
        <v>358.20490000000001</v>
      </c>
      <c r="P205" s="63">
        <f ca="1">VLOOKUP($A205,INDIRECT($P$2),COLUMN()-1,FALSE)*VLOOKUP($A205,Usinas!$C:$D,2,FALSE)</f>
        <v>0</v>
      </c>
      <c r="Q205" s="63">
        <f ca="1">VLOOKUP($A205,INDIRECT($P$2),COLUMN()-1,FALSE)*VLOOKUP($A205,Usinas!$C:$D,2,FALSE)</f>
        <v>0</v>
      </c>
      <c r="R205" s="63">
        <f ca="1">VLOOKUP($A205,INDIRECT($P$2),COLUMN()-1,FALSE)*VLOOKUP($A205,Usinas!$C:$D,2,FALSE)</f>
        <v>0</v>
      </c>
      <c r="S205" s="63">
        <f ca="1">VLOOKUP($A205,INDIRECT($P$2),COLUMN()-1,FALSE)*VLOOKUP($A205,Usinas!$C:$D,2,FALSE)</f>
        <v>0</v>
      </c>
      <c r="T205" s="63">
        <f ca="1">VLOOKUP($A205,INDIRECT($P$2),COLUMN()-1,FALSE)*VLOOKUP($A205,Usinas!$C:$D,2,FALSE)</f>
        <v>0</v>
      </c>
      <c r="U205" s="63">
        <f ca="1">VLOOKUP($A205,INDIRECT($P$2),COLUMN()-1,FALSE)*VLOOKUP($A205,Usinas!$C:$D,2,FALSE)</f>
        <v>0</v>
      </c>
      <c r="V205" s="63">
        <f ca="1">VLOOKUP($A205,INDIRECT($P$2),COLUMN()-1,FALSE)*VLOOKUP($A205,Usinas!$C:$D,2,FALSE)</f>
        <v>0</v>
      </c>
      <c r="W205" s="63">
        <f ca="1">VLOOKUP($A205,INDIRECT($P$2),COLUMN()-1,FALSE)*VLOOKUP($A205,Usinas!$C:$D,2,FALSE)</f>
        <v>0</v>
      </c>
      <c r="X205" s="63">
        <f ca="1">VLOOKUP($A205,INDIRECT($P$2),COLUMN()-1,FALSE)*VLOOKUP($A205,Usinas!$C:$D,2,FALSE)</f>
        <v>0</v>
      </c>
      <c r="Y205" s="63">
        <f ca="1">VLOOKUP($A205,INDIRECT($P$2),COLUMN()-1,FALSE)*VLOOKUP($A205,Usinas!$C:$D,2,FALSE)</f>
        <v>0</v>
      </c>
      <c r="Z205" s="63">
        <f ca="1">VLOOKUP($A205,INDIRECT($P$2),COLUMN()-1,FALSE)*VLOOKUP($A205,Usinas!$C:$D,2,FALSE)</f>
        <v>0</v>
      </c>
      <c r="AA205" s="63">
        <f ca="1">VLOOKUP($A205,INDIRECT($P$2),COLUMN()-1,FALSE)*VLOOKUP($A205,Usinas!$C:$D,2,FALSE)</f>
        <v>0</v>
      </c>
      <c r="AB205" s="63">
        <f ca="1">VLOOKUP($A205,INDIRECT($P$2),COLUMN()-1,FALSE)*VLOOKUP($A205,Usinas!$C:$D,2,FALSE)</f>
        <v>0</v>
      </c>
      <c r="AC205" s="63">
        <f ca="1">VLOOKUP($A205,INDIRECT($P$2),COLUMN()-1,FALSE)*VLOOKUP($A205,Usinas!$C:$D,2,FALSE)</f>
        <v>0</v>
      </c>
    </row>
    <row r="206" spans="1:29" hidden="1" outlineLevel="2" x14ac:dyDescent="0.25">
      <c r="A206" s="30">
        <v>217</v>
      </c>
      <c r="B206" s="31" t="s">
        <v>190</v>
      </c>
      <c r="D206" s="63">
        <f ca="1">VLOOKUP($A206,INDIRECT($P$2),COLUMN()-1,FALSE)*VLOOKUP($A206,Usinas!$C:$D,2,FALSE)</f>
        <v>452.11849999999998</v>
      </c>
      <c r="E206" s="63">
        <f ca="1">VLOOKUP($A206,INDIRECT($P$2),COLUMN()-1,FALSE)*VLOOKUP($A206,Usinas!$C:$D,2,FALSE)</f>
        <v>546.05380000000002</v>
      </c>
      <c r="F206" s="63">
        <f ca="1">VLOOKUP($A206,INDIRECT($P$2),COLUMN()-1,FALSE)*VLOOKUP($A206,Usinas!$C:$D,2,FALSE)</f>
        <v>432.80470000000003</v>
      </c>
      <c r="G206" s="63">
        <f ca="1">VLOOKUP($A206,INDIRECT($P$2),COLUMN()-1,FALSE)*VLOOKUP($A206,Usinas!$C:$D,2,FALSE)</f>
        <v>429.29309999999998</v>
      </c>
      <c r="H206" s="63">
        <f ca="1">VLOOKUP($A206,INDIRECT($P$2),COLUMN()-1,FALSE)*VLOOKUP($A206,Usinas!$C:$D,2,FALSE)</f>
        <v>610.14049999999997</v>
      </c>
      <c r="I206" s="63">
        <f ca="1">VLOOKUP($A206,INDIRECT($P$2),COLUMN()-1,FALSE)*VLOOKUP($A206,Usinas!$C:$D,2,FALSE)</f>
        <v>712.85479999999995</v>
      </c>
      <c r="J206" s="63">
        <f ca="1">VLOOKUP($A206,INDIRECT($P$2),COLUMN()-1,FALSE)*VLOOKUP($A206,Usinas!$C:$D,2,FALSE)</f>
        <v>812.93539999999996</v>
      </c>
      <c r="K206" s="63">
        <f ca="1">VLOOKUP($A206,INDIRECT($P$2),COLUMN()-1,FALSE)*VLOOKUP($A206,Usinas!$C:$D,2,FALSE)</f>
        <v>813.81330000000003</v>
      </c>
      <c r="L206" s="63">
        <f ca="1">VLOOKUP($A206,INDIRECT($P$2),COLUMN()-1,FALSE)*VLOOKUP($A206,Usinas!$C:$D,2,FALSE)</f>
        <v>952.52150000000006</v>
      </c>
      <c r="M206" s="63">
        <f ca="1">VLOOKUP($A206,INDIRECT($P$2),COLUMN()-1,FALSE)*VLOOKUP($A206,Usinas!$C:$D,2,FALSE)</f>
        <v>967.44579999999996</v>
      </c>
      <c r="N206" s="63">
        <f ca="1">VLOOKUP($A206,INDIRECT($P$2),COLUMN()-1,FALSE)*VLOOKUP($A206,Usinas!$C:$D,2,FALSE)</f>
        <v>602.23940000000005</v>
      </c>
      <c r="O206" s="63">
        <f ca="1">VLOOKUP($A206,INDIRECT($P$2),COLUMN()-1,FALSE)*VLOOKUP($A206,Usinas!$C:$D,2,FALSE)</f>
        <v>447.72899999999998</v>
      </c>
      <c r="P206" s="63">
        <f ca="1">VLOOKUP($A206,INDIRECT($P$2),COLUMN()-1,FALSE)*VLOOKUP($A206,Usinas!$C:$D,2,FALSE)</f>
        <v>0</v>
      </c>
      <c r="Q206" s="63">
        <f ca="1">VLOOKUP($A206,INDIRECT($P$2),COLUMN()-1,FALSE)*VLOOKUP($A206,Usinas!$C:$D,2,FALSE)</f>
        <v>0</v>
      </c>
      <c r="R206" s="63">
        <f ca="1">VLOOKUP($A206,INDIRECT($P$2),COLUMN()-1,FALSE)*VLOOKUP($A206,Usinas!$C:$D,2,FALSE)</f>
        <v>0</v>
      </c>
      <c r="S206" s="63">
        <f ca="1">VLOOKUP($A206,INDIRECT($P$2),COLUMN()-1,FALSE)*VLOOKUP($A206,Usinas!$C:$D,2,FALSE)</f>
        <v>0</v>
      </c>
      <c r="T206" s="63">
        <f ca="1">VLOOKUP($A206,INDIRECT($P$2),COLUMN()-1,FALSE)*VLOOKUP($A206,Usinas!$C:$D,2,FALSE)</f>
        <v>0</v>
      </c>
      <c r="U206" s="63">
        <f ca="1">VLOOKUP($A206,INDIRECT($P$2),COLUMN()-1,FALSE)*VLOOKUP($A206,Usinas!$C:$D,2,FALSE)</f>
        <v>0</v>
      </c>
      <c r="V206" s="63">
        <f ca="1">VLOOKUP($A206,INDIRECT($P$2),COLUMN()-1,FALSE)*VLOOKUP($A206,Usinas!$C:$D,2,FALSE)</f>
        <v>0</v>
      </c>
      <c r="W206" s="63">
        <f ca="1">VLOOKUP($A206,INDIRECT($P$2),COLUMN()-1,FALSE)*VLOOKUP($A206,Usinas!$C:$D,2,FALSE)</f>
        <v>0</v>
      </c>
      <c r="X206" s="63">
        <f ca="1">VLOOKUP($A206,INDIRECT($P$2),COLUMN()-1,FALSE)*VLOOKUP($A206,Usinas!$C:$D,2,FALSE)</f>
        <v>0</v>
      </c>
      <c r="Y206" s="63">
        <f ca="1">VLOOKUP($A206,INDIRECT($P$2),COLUMN()-1,FALSE)*VLOOKUP($A206,Usinas!$C:$D,2,FALSE)</f>
        <v>0</v>
      </c>
      <c r="Z206" s="63">
        <f ca="1">VLOOKUP($A206,INDIRECT($P$2),COLUMN()-1,FALSE)*VLOOKUP($A206,Usinas!$C:$D,2,FALSE)</f>
        <v>0</v>
      </c>
      <c r="AA206" s="63">
        <f ca="1">VLOOKUP($A206,INDIRECT($P$2),COLUMN()-1,FALSE)*VLOOKUP($A206,Usinas!$C:$D,2,FALSE)</f>
        <v>0</v>
      </c>
      <c r="AB206" s="63">
        <f ca="1">VLOOKUP($A206,INDIRECT($P$2),COLUMN()-1,FALSE)*VLOOKUP($A206,Usinas!$C:$D,2,FALSE)</f>
        <v>0</v>
      </c>
      <c r="AC206" s="63">
        <f ca="1">VLOOKUP($A206,INDIRECT($P$2),COLUMN()-1,FALSE)*VLOOKUP($A206,Usinas!$C:$D,2,FALSE)</f>
        <v>0</v>
      </c>
    </row>
    <row r="207" spans="1:29" hidden="1" outlineLevel="2" x14ac:dyDescent="0.25">
      <c r="A207" s="30">
        <v>92</v>
      </c>
      <c r="B207" s="31" t="s">
        <v>35</v>
      </c>
      <c r="D207" s="63">
        <f ca="1">VLOOKUP($A207,INDIRECT($P$2),COLUMN()-1,FALSE)*VLOOKUP($A207,Usinas!$C:$D,2,FALSE)</f>
        <v>637.69970000000001</v>
      </c>
      <c r="E207" s="63">
        <f ca="1">VLOOKUP($A207,INDIRECT($P$2),COLUMN()-1,FALSE)*VLOOKUP($A207,Usinas!$C:$D,2,FALSE)</f>
        <v>765.9674</v>
      </c>
      <c r="F207" s="63">
        <f ca="1">VLOOKUP($A207,INDIRECT($P$2),COLUMN()-1,FALSE)*VLOOKUP($A207,Usinas!$C:$D,2,FALSE)</f>
        <v>614.95719999999994</v>
      </c>
      <c r="G207" s="63">
        <f ca="1">VLOOKUP($A207,INDIRECT($P$2),COLUMN()-1,FALSE)*VLOOKUP($A207,Usinas!$C:$D,2,FALSE)</f>
        <v>630.4221</v>
      </c>
      <c r="H207" s="63">
        <f ca="1">VLOOKUP($A207,INDIRECT($P$2),COLUMN()-1,FALSE)*VLOOKUP($A207,Usinas!$C:$D,2,FALSE)</f>
        <v>907.88059999999996</v>
      </c>
      <c r="I207" s="63">
        <f ca="1">VLOOKUP($A207,INDIRECT($P$2),COLUMN()-1,FALSE)*VLOOKUP($A207,Usinas!$C:$D,2,FALSE)</f>
        <v>1071.6266000000001</v>
      </c>
      <c r="J207" s="63">
        <f ca="1">VLOOKUP($A207,INDIRECT($P$2),COLUMN()-1,FALSE)*VLOOKUP($A207,Usinas!$C:$D,2,FALSE)</f>
        <v>1185.3390999999999</v>
      </c>
      <c r="K207" s="63">
        <f ca="1">VLOOKUP($A207,INDIRECT($P$2),COLUMN()-1,FALSE)*VLOOKUP($A207,Usinas!$C:$D,2,FALSE)</f>
        <v>1193.5264</v>
      </c>
      <c r="L207" s="63">
        <f ca="1">VLOOKUP($A207,INDIRECT($P$2),COLUMN()-1,FALSE)*VLOOKUP($A207,Usinas!$C:$D,2,FALSE)</f>
        <v>1385.4730999999999</v>
      </c>
      <c r="M207" s="63">
        <f ca="1">VLOOKUP($A207,INDIRECT($P$2),COLUMN()-1,FALSE)*VLOOKUP($A207,Usinas!$C:$D,2,FALSE)</f>
        <v>1425.4999</v>
      </c>
      <c r="N207" s="63">
        <f ca="1">VLOOKUP($A207,INDIRECT($P$2),COLUMN()-1,FALSE)*VLOOKUP($A207,Usinas!$C:$D,2,FALSE)</f>
        <v>886.95749999999998</v>
      </c>
      <c r="O207" s="63">
        <f ca="1">VLOOKUP($A207,INDIRECT($P$2),COLUMN()-1,FALSE)*VLOOKUP($A207,Usinas!$C:$D,2,FALSE)</f>
        <v>651.34519999999998</v>
      </c>
      <c r="P207" s="63">
        <f ca="1">VLOOKUP($A207,INDIRECT($P$2),COLUMN()-1,FALSE)*VLOOKUP($A207,Usinas!$C:$D,2,FALSE)</f>
        <v>0</v>
      </c>
      <c r="Q207" s="63">
        <f ca="1">VLOOKUP($A207,INDIRECT($P$2),COLUMN()-1,FALSE)*VLOOKUP($A207,Usinas!$C:$D,2,FALSE)</f>
        <v>0</v>
      </c>
      <c r="R207" s="63">
        <f ca="1">VLOOKUP($A207,INDIRECT($P$2),COLUMN()-1,FALSE)*VLOOKUP($A207,Usinas!$C:$D,2,FALSE)</f>
        <v>0</v>
      </c>
      <c r="S207" s="63">
        <f ca="1">VLOOKUP($A207,INDIRECT($P$2),COLUMN()-1,FALSE)*VLOOKUP($A207,Usinas!$C:$D,2,FALSE)</f>
        <v>0</v>
      </c>
      <c r="T207" s="63">
        <f ca="1">VLOOKUP($A207,INDIRECT($P$2),COLUMN()-1,FALSE)*VLOOKUP($A207,Usinas!$C:$D,2,FALSE)</f>
        <v>0</v>
      </c>
      <c r="U207" s="63">
        <f ca="1">VLOOKUP($A207,INDIRECT($P$2),COLUMN()-1,FALSE)*VLOOKUP($A207,Usinas!$C:$D,2,FALSE)</f>
        <v>0</v>
      </c>
      <c r="V207" s="63">
        <f ca="1">VLOOKUP($A207,INDIRECT($P$2),COLUMN()-1,FALSE)*VLOOKUP($A207,Usinas!$C:$D,2,FALSE)</f>
        <v>0</v>
      </c>
      <c r="W207" s="63">
        <f ca="1">VLOOKUP($A207,INDIRECT($P$2),COLUMN()-1,FALSE)*VLOOKUP($A207,Usinas!$C:$D,2,FALSE)</f>
        <v>0</v>
      </c>
      <c r="X207" s="63">
        <f ca="1">VLOOKUP($A207,INDIRECT($P$2),COLUMN()-1,FALSE)*VLOOKUP($A207,Usinas!$C:$D,2,FALSE)</f>
        <v>0</v>
      </c>
      <c r="Y207" s="63">
        <f ca="1">VLOOKUP($A207,INDIRECT($P$2),COLUMN()-1,FALSE)*VLOOKUP($A207,Usinas!$C:$D,2,FALSE)</f>
        <v>0</v>
      </c>
      <c r="Z207" s="63">
        <f ca="1">VLOOKUP($A207,INDIRECT($P$2),COLUMN()-1,FALSE)*VLOOKUP($A207,Usinas!$C:$D,2,FALSE)</f>
        <v>0</v>
      </c>
      <c r="AA207" s="63">
        <f ca="1">VLOOKUP($A207,INDIRECT($P$2),COLUMN()-1,FALSE)*VLOOKUP($A207,Usinas!$C:$D,2,FALSE)</f>
        <v>0</v>
      </c>
      <c r="AB207" s="63">
        <f ca="1">VLOOKUP($A207,INDIRECT($P$2),COLUMN()-1,FALSE)*VLOOKUP($A207,Usinas!$C:$D,2,FALSE)</f>
        <v>0</v>
      </c>
      <c r="AC207" s="63">
        <f ca="1">VLOOKUP($A207,INDIRECT($P$2),COLUMN()-1,FALSE)*VLOOKUP($A207,Usinas!$C:$D,2,FALSE)</f>
        <v>0</v>
      </c>
    </row>
    <row r="208" spans="1:29" hidden="1" outlineLevel="2" x14ac:dyDescent="0.25">
      <c r="A208" s="30">
        <v>93</v>
      </c>
      <c r="B208" s="31" t="s">
        <v>191</v>
      </c>
      <c r="D208" s="63">
        <f ca="1">VLOOKUP($A208,INDIRECT($P$2),COLUMN()-1,FALSE)*VLOOKUP($A208,Usinas!$C:$D,2,FALSE)</f>
        <v>77.882000000000005</v>
      </c>
      <c r="E208" s="63">
        <f ca="1">VLOOKUP($A208,INDIRECT($P$2),COLUMN()-1,FALSE)*VLOOKUP($A208,Usinas!$C:$D,2,FALSE)</f>
        <v>75.656800000000004</v>
      </c>
      <c r="F208" s="63">
        <f ca="1">VLOOKUP($A208,INDIRECT($P$2),COLUMN()-1,FALSE)*VLOOKUP($A208,Usinas!$C:$D,2,FALSE)</f>
        <v>64.530799999999999</v>
      </c>
      <c r="G208" s="63">
        <f ca="1">VLOOKUP($A208,INDIRECT($P$2),COLUMN()-1,FALSE)*VLOOKUP($A208,Usinas!$C:$D,2,FALSE)</f>
        <v>82.332400000000007</v>
      </c>
      <c r="H208" s="63">
        <f ca="1">VLOOKUP($A208,INDIRECT($P$2),COLUMN()-1,FALSE)*VLOOKUP($A208,Usinas!$C:$D,2,FALSE)</f>
        <v>126.8364</v>
      </c>
      <c r="I208" s="63">
        <f ca="1">VLOOKUP($A208,INDIRECT($P$2),COLUMN()-1,FALSE)*VLOOKUP($A208,Usinas!$C:$D,2,FALSE)</f>
        <v>162.43960000000001</v>
      </c>
      <c r="J208" s="63">
        <f ca="1">VLOOKUP($A208,INDIRECT($P$2),COLUMN()-1,FALSE)*VLOOKUP($A208,Usinas!$C:$D,2,FALSE)</f>
        <v>173.56560000000002</v>
      </c>
      <c r="K208" s="63">
        <f ca="1">VLOOKUP($A208,INDIRECT($P$2),COLUMN()-1,FALSE)*VLOOKUP($A208,Usinas!$C:$D,2,FALSE)</f>
        <v>153.53880000000001</v>
      </c>
      <c r="L208" s="63">
        <f ca="1">VLOOKUP($A208,INDIRECT($P$2),COLUMN()-1,FALSE)*VLOOKUP($A208,Usinas!$C:$D,2,FALSE)</f>
        <v>169.11520000000002</v>
      </c>
      <c r="M208" s="63">
        <f ca="1">VLOOKUP($A208,INDIRECT($P$2),COLUMN()-1,FALSE)*VLOOKUP($A208,Usinas!$C:$D,2,FALSE)</f>
        <v>186.91679999999999</v>
      </c>
      <c r="N208" s="63">
        <f ca="1">VLOOKUP($A208,INDIRECT($P$2),COLUMN()-1,FALSE)*VLOOKUP($A208,Usinas!$C:$D,2,FALSE)</f>
        <v>129.0616</v>
      </c>
      <c r="O208" s="63">
        <f ca="1">VLOOKUP($A208,INDIRECT($P$2),COLUMN()-1,FALSE)*VLOOKUP($A208,Usinas!$C:$D,2,FALSE)</f>
        <v>97.908799999999999</v>
      </c>
      <c r="P208" s="63">
        <f ca="1">VLOOKUP($A208,INDIRECT($P$2),COLUMN()-1,FALSE)*VLOOKUP($A208,Usinas!$C:$D,2,FALSE)</f>
        <v>0</v>
      </c>
      <c r="Q208" s="63">
        <f ca="1">VLOOKUP($A208,INDIRECT($P$2),COLUMN()-1,FALSE)*VLOOKUP($A208,Usinas!$C:$D,2,FALSE)</f>
        <v>0</v>
      </c>
      <c r="R208" s="63">
        <f ca="1">VLOOKUP($A208,INDIRECT($P$2),COLUMN()-1,FALSE)*VLOOKUP($A208,Usinas!$C:$D,2,FALSE)</f>
        <v>0</v>
      </c>
      <c r="S208" s="63">
        <f ca="1">VLOOKUP($A208,INDIRECT($P$2),COLUMN()-1,FALSE)*VLOOKUP($A208,Usinas!$C:$D,2,FALSE)</f>
        <v>0</v>
      </c>
      <c r="T208" s="63">
        <f ca="1">VLOOKUP($A208,INDIRECT($P$2),COLUMN()-1,FALSE)*VLOOKUP($A208,Usinas!$C:$D,2,FALSE)</f>
        <v>0</v>
      </c>
      <c r="U208" s="63">
        <f ca="1">VLOOKUP($A208,INDIRECT($P$2),COLUMN()-1,FALSE)*VLOOKUP($A208,Usinas!$C:$D,2,FALSE)</f>
        <v>0</v>
      </c>
      <c r="V208" s="63">
        <f ca="1">VLOOKUP($A208,INDIRECT($P$2),COLUMN()-1,FALSE)*VLOOKUP($A208,Usinas!$C:$D,2,FALSE)</f>
        <v>0</v>
      </c>
      <c r="W208" s="63">
        <f ca="1">VLOOKUP($A208,INDIRECT($P$2),COLUMN()-1,FALSE)*VLOOKUP($A208,Usinas!$C:$D,2,FALSE)</f>
        <v>0</v>
      </c>
      <c r="X208" s="63">
        <f ca="1">VLOOKUP($A208,INDIRECT($P$2),COLUMN()-1,FALSE)*VLOOKUP($A208,Usinas!$C:$D,2,FALSE)</f>
        <v>0</v>
      </c>
      <c r="Y208" s="63">
        <f ca="1">VLOOKUP($A208,INDIRECT($P$2),COLUMN()-1,FALSE)*VLOOKUP($A208,Usinas!$C:$D,2,FALSE)</f>
        <v>0</v>
      </c>
      <c r="Z208" s="63">
        <f ca="1">VLOOKUP($A208,INDIRECT($P$2),COLUMN()-1,FALSE)*VLOOKUP($A208,Usinas!$C:$D,2,FALSE)</f>
        <v>0</v>
      </c>
      <c r="AA208" s="63">
        <f ca="1">VLOOKUP($A208,INDIRECT($P$2),COLUMN()-1,FALSE)*VLOOKUP($A208,Usinas!$C:$D,2,FALSE)</f>
        <v>0</v>
      </c>
      <c r="AB208" s="63">
        <f ca="1">VLOOKUP($A208,INDIRECT($P$2),COLUMN()-1,FALSE)*VLOOKUP($A208,Usinas!$C:$D,2,FALSE)</f>
        <v>0</v>
      </c>
      <c r="AC208" s="63">
        <f ca="1">VLOOKUP($A208,INDIRECT($P$2),COLUMN()-1,FALSE)*VLOOKUP($A208,Usinas!$C:$D,2,FALSE)</f>
        <v>0</v>
      </c>
    </row>
    <row r="209" spans="1:29" hidden="1" outlineLevel="2" x14ac:dyDescent="0.25">
      <c r="A209" s="30">
        <v>220</v>
      </c>
      <c r="B209" s="31" t="s">
        <v>192</v>
      </c>
      <c r="D209" s="63">
        <f ca="1">VLOOKUP($A209,INDIRECT($P$2),COLUMN()-1,FALSE)*VLOOKUP($A209,Usinas!$C:$D,2,FALSE)</f>
        <v>33.480000000000004</v>
      </c>
      <c r="E209" s="63">
        <f ca="1">VLOOKUP($A209,INDIRECT($P$2),COLUMN()-1,FALSE)*VLOOKUP($A209,Usinas!$C:$D,2,FALSE)</f>
        <v>31.32</v>
      </c>
      <c r="F209" s="63">
        <f ca="1">VLOOKUP($A209,INDIRECT($P$2),COLUMN()-1,FALSE)*VLOOKUP($A209,Usinas!$C:$D,2,FALSE)</f>
        <v>27</v>
      </c>
      <c r="G209" s="63">
        <f ca="1">VLOOKUP($A209,INDIRECT($P$2),COLUMN()-1,FALSE)*VLOOKUP($A209,Usinas!$C:$D,2,FALSE)</f>
        <v>34.56</v>
      </c>
      <c r="H209" s="63">
        <f ca="1">VLOOKUP($A209,INDIRECT($P$2),COLUMN()-1,FALSE)*VLOOKUP($A209,Usinas!$C:$D,2,FALSE)</f>
        <v>53.46</v>
      </c>
      <c r="I209" s="63">
        <f ca="1">VLOOKUP($A209,INDIRECT($P$2),COLUMN()-1,FALSE)*VLOOKUP($A209,Usinas!$C:$D,2,FALSE)</f>
        <v>67.5</v>
      </c>
      <c r="J209" s="63">
        <f ca="1">VLOOKUP($A209,INDIRECT($P$2),COLUMN()-1,FALSE)*VLOOKUP($A209,Usinas!$C:$D,2,FALSE)</f>
        <v>72.900000000000006</v>
      </c>
      <c r="K209" s="63">
        <f ca="1">VLOOKUP($A209,INDIRECT($P$2),COLUMN()-1,FALSE)*VLOOKUP($A209,Usinas!$C:$D,2,FALSE)</f>
        <v>62.1</v>
      </c>
      <c r="L209" s="63">
        <f ca="1">VLOOKUP($A209,INDIRECT($P$2),COLUMN()-1,FALSE)*VLOOKUP($A209,Usinas!$C:$D,2,FALSE)</f>
        <v>68.58</v>
      </c>
      <c r="M209" s="63">
        <f ca="1">VLOOKUP($A209,INDIRECT($P$2),COLUMN()-1,FALSE)*VLOOKUP($A209,Usinas!$C:$D,2,FALSE)</f>
        <v>78.84</v>
      </c>
      <c r="N209" s="63">
        <f ca="1">VLOOKUP($A209,INDIRECT($P$2),COLUMN()-1,FALSE)*VLOOKUP($A209,Usinas!$C:$D,2,FALSE)</f>
        <v>55.080000000000005</v>
      </c>
      <c r="O209" s="63">
        <f ca="1">VLOOKUP($A209,INDIRECT($P$2),COLUMN()-1,FALSE)*VLOOKUP($A209,Usinas!$C:$D,2,FALSE)</f>
        <v>41.580000000000005</v>
      </c>
      <c r="P209" s="63">
        <f ca="1">VLOOKUP($A209,INDIRECT($P$2),COLUMN()-1,FALSE)*VLOOKUP($A209,Usinas!$C:$D,2,FALSE)</f>
        <v>0</v>
      </c>
      <c r="Q209" s="63">
        <f ca="1">VLOOKUP($A209,INDIRECT($P$2),COLUMN()-1,FALSE)*VLOOKUP($A209,Usinas!$C:$D,2,FALSE)</f>
        <v>0</v>
      </c>
      <c r="R209" s="63">
        <f ca="1">VLOOKUP($A209,INDIRECT($P$2),COLUMN()-1,FALSE)*VLOOKUP($A209,Usinas!$C:$D,2,FALSE)</f>
        <v>0</v>
      </c>
      <c r="S209" s="63">
        <f ca="1">VLOOKUP($A209,INDIRECT($P$2),COLUMN()-1,FALSE)*VLOOKUP($A209,Usinas!$C:$D,2,FALSE)</f>
        <v>0</v>
      </c>
      <c r="T209" s="63">
        <f ca="1">VLOOKUP($A209,INDIRECT($P$2),COLUMN()-1,FALSE)*VLOOKUP($A209,Usinas!$C:$D,2,FALSE)</f>
        <v>0</v>
      </c>
      <c r="U209" s="63">
        <f ca="1">VLOOKUP($A209,INDIRECT($P$2),COLUMN()-1,FALSE)*VLOOKUP($A209,Usinas!$C:$D,2,FALSE)</f>
        <v>0</v>
      </c>
      <c r="V209" s="63">
        <f ca="1">VLOOKUP($A209,INDIRECT($P$2),COLUMN()-1,FALSE)*VLOOKUP($A209,Usinas!$C:$D,2,FALSE)</f>
        <v>0</v>
      </c>
      <c r="W209" s="63">
        <f ca="1">VLOOKUP($A209,INDIRECT($P$2),COLUMN()-1,FALSE)*VLOOKUP($A209,Usinas!$C:$D,2,FALSE)</f>
        <v>0</v>
      </c>
      <c r="X209" s="63">
        <f ca="1">VLOOKUP($A209,INDIRECT($P$2),COLUMN()-1,FALSE)*VLOOKUP($A209,Usinas!$C:$D,2,FALSE)</f>
        <v>0</v>
      </c>
      <c r="Y209" s="63">
        <f ca="1">VLOOKUP($A209,INDIRECT($P$2),COLUMN()-1,FALSE)*VLOOKUP($A209,Usinas!$C:$D,2,FALSE)</f>
        <v>0</v>
      </c>
      <c r="Z209" s="63">
        <f ca="1">VLOOKUP($A209,INDIRECT($P$2),COLUMN()-1,FALSE)*VLOOKUP($A209,Usinas!$C:$D,2,FALSE)</f>
        <v>0</v>
      </c>
      <c r="AA209" s="63">
        <f ca="1">VLOOKUP($A209,INDIRECT($P$2),COLUMN()-1,FALSE)*VLOOKUP($A209,Usinas!$C:$D,2,FALSE)</f>
        <v>0</v>
      </c>
      <c r="AB209" s="63">
        <f ca="1">VLOOKUP($A209,INDIRECT($P$2),COLUMN()-1,FALSE)*VLOOKUP($A209,Usinas!$C:$D,2,FALSE)</f>
        <v>0</v>
      </c>
      <c r="AC209" s="63">
        <f ca="1">VLOOKUP($A209,INDIRECT($P$2),COLUMN()-1,FALSE)*VLOOKUP($A209,Usinas!$C:$D,2,FALSE)</f>
        <v>0</v>
      </c>
    </row>
    <row r="210" spans="1:29" hidden="1" outlineLevel="2" x14ac:dyDescent="0.25">
      <c r="A210" s="30">
        <v>94</v>
      </c>
      <c r="B210" s="31" t="s">
        <v>193</v>
      </c>
      <c r="D210" s="63">
        <f ca="1">VLOOKUP($A210,INDIRECT($P$2),COLUMN()-1,FALSE)*VLOOKUP($A210,Usinas!$C:$D,2,FALSE)</f>
        <v>383.01</v>
      </c>
      <c r="E210" s="63">
        <f ca="1">VLOOKUP($A210,INDIRECT($P$2),COLUMN()-1,FALSE)*VLOOKUP($A210,Usinas!$C:$D,2,FALSE)</f>
        <v>451.05059999999997</v>
      </c>
      <c r="F210" s="63">
        <f ca="1">VLOOKUP($A210,INDIRECT($P$2),COLUMN()-1,FALSE)*VLOOKUP($A210,Usinas!$C:$D,2,FALSE)</f>
        <v>368.5908</v>
      </c>
      <c r="G210" s="63">
        <f ca="1">VLOOKUP($A210,INDIRECT($P$2),COLUMN()-1,FALSE)*VLOOKUP($A210,Usinas!$C:$D,2,FALSE)</f>
        <v>385.26299999999998</v>
      </c>
      <c r="H210" s="63">
        <f ca="1">VLOOKUP($A210,INDIRECT($P$2),COLUMN()-1,FALSE)*VLOOKUP($A210,Usinas!$C:$D,2,FALSE)</f>
        <v>557.84280000000001</v>
      </c>
      <c r="I210" s="63">
        <f ca="1">VLOOKUP($A210,INDIRECT($P$2),COLUMN()-1,FALSE)*VLOOKUP($A210,Usinas!$C:$D,2,FALSE)</f>
        <v>671.39400000000001</v>
      </c>
      <c r="J210" s="63">
        <f ca="1">VLOOKUP($A210,INDIRECT($P$2),COLUMN()-1,FALSE)*VLOOKUP($A210,Usinas!$C:$D,2,FALSE)</f>
        <v>729.07079999999996</v>
      </c>
      <c r="K210" s="63">
        <f ca="1">VLOOKUP($A210,INDIRECT($P$2),COLUMN()-1,FALSE)*VLOOKUP($A210,Usinas!$C:$D,2,FALSE)</f>
        <v>725.91660000000002</v>
      </c>
      <c r="L210" s="63">
        <f ca="1">VLOOKUP($A210,INDIRECT($P$2),COLUMN()-1,FALSE)*VLOOKUP($A210,Usinas!$C:$D,2,FALSE)</f>
        <v>829.10400000000004</v>
      </c>
      <c r="M210" s="63">
        <f ca="1">VLOOKUP($A210,INDIRECT($P$2),COLUMN()-1,FALSE)*VLOOKUP($A210,Usinas!$C:$D,2,FALSE)</f>
        <v>864.25080000000003</v>
      </c>
      <c r="N210" s="63">
        <f ca="1">VLOOKUP($A210,INDIRECT($P$2),COLUMN()-1,FALSE)*VLOOKUP($A210,Usinas!$C:$D,2,FALSE)</f>
        <v>551.98500000000001</v>
      </c>
      <c r="O210" s="63">
        <f ca="1">VLOOKUP($A210,INDIRECT($P$2),COLUMN()-1,FALSE)*VLOOKUP($A210,Usinas!$C:$D,2,FALSE)</f>
        <v>405.54</v>
      </c>
      <c r="P210" s="63">
        <f ca="1">VLOOKUP($A210,INDIRECT($P$2),COLUMN()-1,FALSE)*VLOOKUP($A210,Usinas!$C:$D,2,FALSE)</f>
        <v>0</v>
      </c>
      <c r="Q210" s="63">
        <f ca="1">VLOOKUP($A210,INDIRECT($P$2),COLUMN()-1,FALSE)*VLOOKUP($A210,Usinas!$C:$D,2,FALSE)</f>
        <v>0</v>
      </c>
      <c r="R210" s="63">
        <f ca="1">VLOOKUP($A210,INDIRECT($P$2),COLUMN()-1,FALSE)*VLOOKUP($A210,Usinas!$C:$D,2,FALSE)</f>
        <v>0</v>
      </c>
      <c r="S210" s="63">
        <f ca="1">VLOOKUP($A210,INDIRECT($P$2),COLUMN()-1,FALSE)*VLOOKUP($A210,Usinas!$C:$D,2,FALSE)</f>
        <v>0</v>
      </c>
      <c r="T210" s="63">
        <f ca="1">VLOOKUP($A210,INDIRECT($P$2),COLUMN()-1,FALSE)*VLOOKUP($A210,Usinas!$C:$D,2,FALSE)</f>
        <v>0</v>
      </c>
      <c r="U210" s="63">
        <f ca="1">VLOOKUP($A210,INDIRECT($P$2),COLUMN()-1,FALSE)*VLOOKUP($A210,Usinas!$C:$D,2,FALSE)</f>
        <v>0</v>
      </c>
      <c r="V210" s="63">
        <f ca="1">VLOOKUP($A210,INDIRECT($P$2),COLUMN()-1,FALSE)*VLOOKUP($A210,Usinas!$C:$D,2,FALSE)</f>
        <v>0</v>
      </c>
      <c r="W210" s="63">
        <f ca="1">VLOOKUP($A210,INDIRECT($P$2),COLUMN()-1,FALSE)*VLOOKUP($A210,Usinas!$C:$D,2,FALSE)</f>
        <v>0</v>
      </c>
      <c r="X210" s="63">
        <f ca="1">VLOOKUP($A210,INDIRECT($P$2),COLUMN()-1,FALSE)*VLOOKUP($A210,Usinas!$C:$D,2,FALSE)</f>
        <v>0</v>
      </c>
      <c r="Y210" s="63">
        <f ca="1">VLOOKUP($A210,INDIRECT($P$2),COLUMN()-1,FALSE)*VLOOKUP($A210,Usinas!$C:$D,2,FALSE)</f>
        <v>0</v>
      </c>
      <c r="Z210" s="63">
        <f ca="1">VLOOKUP($A210,INDIRECT($P$2),COLUMN()-1,FALSE)*VLOOKUP($A210,Usinas!$C:$D,2,FALSE)</f>
        <v>0</v>
      </c>
      <c r="AA210" s="63">
        <f ca="1">VLOOKUP($A210,INDIRECT($P$2),COLUMN()-1,FALSE)*VLOOKUP($A210,Usinas!$C:$D,2,FALSE)</f>
        <v>0</v>
      </c>
      <c r="AB210" s="63">
        <f ca="1">VLOOKUP($A210,INDIRECT($P$2),COLUMN()-1,FALSE)*VLOOKUP($A210,Usinas!$C:$D,2,FALSE)</f>
        <v>0</v>
      </c>
      <c r="AC210" s="63">
        <f ca="1">VLOOKUP($A210,INDIRECT($P$2),COLUMN()-1,FALSE)*VLOOKUP($A210,Usinas!$C:$D,2,FALSE)</f>
        <v>0</v>
      </c>
    </row>
    <row r="211" spans="1:29" hidden="1" outlineLevel="2" x14ac:dyDescent="0.25">
      <c r="A211" s="30">
        <v>286</v>
      </c>
      <c r="B211" s="31" t="s">
        <v>194</v>
      </c>
      <c r="D211" s="63">
        <f ca="1">VLOOKUP($A211,INDIRECT($P$2),COLUMN()-1,FALSE)*VLOOKUP($A211,Usinas!$C:$D,2,FALSE)</f>
        <v>60.029999999999994</v>
      </c>
      <c r="E211" s="63">
        <f ca="1">VLOOKUP($A211,INDIRECT($P$2),COLUMN()-1,FALSE)*VLOOKUP($A211,Usinas!$C:$D,2,FALSE)</f>
        <v>68.309999999999988</v>
      </c>
      <c r="F211" s="63">
        <f ca="1">VLOOKUP($A211,INDIRECT($P$2),COLUMN()-1,FALSE)*VLOOKUP($A211,Usinas!$C:$D,2,FALSE)</f>
        <v>58.994999999999997</v>
      </c>
      <c r="G211" s="63">
        <f ca="1">VLOOKUP($A211,INDIRECT($P$2),COLUMN()-1,FALSE)*VLOOKUP($A211,Usinas!$C:$D,2,FALSE)</f>
        <v>60.029999999999994</v>
      </c>
      <c r="H211" s="63">
        <f ca="1">VLOOKUP($A211,INDIRECT($P$2),COLUMN()-1,FALSE)*VLOOKUP($A211,Usinas!$C:$D,2,FALSE)</f>
        <v>85.904999999999987</v>
      </c>
      <c r="I211" s="63">
        <f ca="1">VLOOKUP($A211,INDIRECT($P$2),COLUMN()-1,FALSE)*VLOOKUP($A211,Usinas!$C:$D,2,FALSE)</f>
        <v>100.395</v>
      </c>
      <c r="J211" s="63">
        <f ca="1">VLOOKUP($A211,INDIRECT($P$2),COLUMN()-1,FALSE)*VLOOKUP($A211,Usinas!$C:$D,2,FALSE)</f>
        <v>93.149999999999991</v>
      </c>
      <c r="K211" s="63">
        <f ca="1">VLOOKUP($A211,INDIRECT($P$2),COLUMN()-1,FALSE)*VLOOKUP($A211,Usinas!$C:$D,2,FALSE)</f>
        <v>87.974999999999994</v>
      </c>
      <c r="L211" s="63">
        <f ca="1">VLOOKUP($A211,INDIRECT($P$2),COLUMN()-1,FALSE)*VLOOKUP($A211,Usinas!$C:$D,2,FALSE)</f>
        <v>98.324999999999989</v>
      </c>
      <c r="M211" s="63">
        <f ca="1">VLOOKUP($A211,INDIRECT($P$2),COLUMN()-1,FALSE)*VLOOKUP($A211,Usinas!$C:$D,2,FALSE)</f>
        <v>127.30499999999999</v>
      </c>
      <c r="N211" s="63">
        <f ca="1">VLOOKUP($A211,INDIRECT($P$2),COLUMN()-1,FALSE)*VLOOKUP($A211,Usinas!$C:$D,2,FALSE)</f>
        <v>84.86999999999999</v>
      </c>
      <c r="O211" s="63">
        <f ca="1">VLOOKUP($A211,INDIRECT($P$2),COLUMN()-1,FALSE)*VLOOKUP($A211,Usinas!$C:$D,2,FALSE)</f>
        <v>64.17</v>
      </c>
      <c r="P211" s="63">
        <f ca="1">VLOOKUP($A211,INDIRECT($P$2),COLUMN()-1,FALSE)*VLOOKUP($A211,Usinas!$C:$D,2,FALSE)</f>
        <v>0</v>
      </c>
      <c r="Q211" s="63">
        <f ca="1">VLOOKUP($A211,INDIRECT($P$2),COLUMN()-1,FALSE)*VLOOKUP($A211,Usinas!$C:$D,2,FALSE)</f>
        <v>0</v>
      </c>
      <c r="R211" s="63">
        <f ca="1">VLOOKUP($A211,INDIRECT($P$2),COLUMN()-1,FALSE)*VLOOKUP($A211,Usinas!$C:$D,2,FALSE)</f>
        <v>0</v>
      </c>
      <c r="S211" s="63">
        <f ca="1">VLOOKUP($A211,INDIRECT($P$2),COLUMN()-1,FALSE)*VLOOKUP($A211,Usinas!$C:$D,2,FALSE)</f>
        <v>0</v>
      </c>
      <c r="T211" s="63">
        <f ca="1">VLOOKUP($A211,INDIRECT($P$2),COLUMN()-1,FALSE)*VLOOKUP($A211,Usinas!$C:$D,2,FALSE)</f>
        <v>0</v>
      </c>
      <c r="U211" s="63">
        <f ca="1">VLOOKUP($A211,INDIRECT($P$2),COLUMN()-1,FALSE)*VLOOKUP($A211,Usinas!$C:$D,2,FALSE)</f>
        <v>0</v>
      </c>
      <c r="V211" s="63">
        <f ca="1">VLOOKUP($A211,INDIRECT($P$2),COLUMN()-1,FALSE)*VLOOKUP($A211,Usinas!$C:$D,2,FALSE)</f>
        <v>0</v>
      </c>
      <c r="W211" s="63">
        <f ca="1">VLOOKUP($A211,INDIRECT($P$2),COLUMN()-1,FALSE)*VLOOKUP($A211,Usinas!$C:$D,2,FALSE)</f>
        <v>0</v>
      </c>
      <c r="X211" s="63">
        <f ca="1">VLOOKUP($A211,INDIRECT($P$2),COLUMN()-1,FALSE)*VLOOKUP($A211,Usinas!$C:$D,2,FALSE)</f>
        <v>0</v>
      </c>
      <c r="Y211" s="63">
        <f ca="1">VLOOKUP($A211,INDIRECT($P$2),COLUMN()-1,FALSE)*VLOOKUP($A211,Usinas!$C:$D,2,FALSE)</f>
        <v>0</v>
      </c>
      <c r="Z211" s="63">
        <f ca="1">VLOOKUP($A211,INDIRECT($P$2),COLUMN()-1,FALSE)*VLOOKUP($A211,Usinas!$C:$D,2,FALSE)</f>
        <v>0</v>
      </c>
      <c r="AA211" s="63">
        <f ca="1">VLOOKUP($A211,INDIRECT($P$2),COLUMN()-1,FALSE)*VLOOKUP($A211,Usinas!$C:$D,2,FALSE)</f>
        <v>0</v>
      </c>
      <c r="AB211" s="63">
        <f ca="1">VLOOKUP($A211,INDIRECT($P$2),COLUMN()-1,FALSE)*VLOOKUP($A211,Usinas!$C:$D,2,FALSE)</f>
        <v>0</v>
      </c>
      <c r="AC211" s="63">
        <f ca="1">VLOOKUP($A211,INDIRECT($P$2),COLUMN()-1,FALSE)*VLOOKUP($A211,Usinas!$C:$D,2,FALSE)</f>
        <v>0</v>
      </c>
    </row>
    <row r="212" spans="1:29" hidden="1" outlineLevel="2" x14ac:dyDescent="0.25">
      <c r="A212" s="30">
        <v>102</v>
      </c>
      <c r="B212" s="31" t="s">
        <v>195</v>
      </c>
      <c r="D212" s="63">
        <f ca="1">VLOOKUP($A212,INDIRECT($P$2),COLUMN()-1,FALSE)*VLOOKUP($A212,Usinas!$C:$D,2,FALSE)</f>
        <v>31.174799999999998</v>
      </c>
      <c r="E212" s="63">
        <f ca="1">VLOOKUP($A212,INDIRECT($P$2),COLUMN()-1,FALSE)*VLOOKUP($A212,Usinas!$C:$D,2,FALSE)</f>
        <v>27.043199999999999</v>
      </c>
      <c r="F212" s="63">
        <f ca="1">VLOOKUP($A212,INDIRECT($P$2),COLUMN()-1,FALSE)*VLOOKUP($A212,Usinas!$C:$D,2,FALSE)</f>
        <v>23.8506</v>
      </c>
      <c r="G212" s="63">
        <f ca="1">VLOOKUP($A212,INDIRECT($P$2),COLUMN()-1,FALSE)*VLOOKUP($A212,Usinas!$C:$D,2,FALSE)</f>
        <v>36.057600000000001</v>
      </c>
      <c r="H212" s="63">
        <f ca="1">VLOOKUP($A212,INDIRECT($P$2),COLUMN()-1,FALSE)*VLOOKUP($A212,Usinas!$C:$D,2,FALSE)</f>
        <v>47.888999999999996</v>
      </c>
      <c r="I212" s="63">
        <f ca="1">VLOOKUP($A212,INDIRECT($P$2),COLUMN()-1,FALSE)*VLOOKUP($A212,Usinas!$C:$D,2,FALSE)</f>
        <v>57.466799999999999</v>
      </c>
      <c r="J212" s="63">
        <f ca="1">VLOOKUP($A212,INDIRECT($P$2),COLUMN()-1,FALSE)*VLOOKUP($A212,Usinas!$C:$D,2,FALSE)</f>
        <v>55.776600000000002</v>
      </c>
      <c r="K212" s="63">
        <f ca="1">VLOOKUP($A212,INDIRECT($P$2),COLUMN()-1,FALSE)*VLOOKUP($A212,Usinas!$C:$D,2,FALSE)</f>
        <v>51.4572</v>
      </c>
      <c r="L212" s="63">
        <f ca="1">VLOOKUP($A212,INDIRECT($P$2),COLUMN()-1,FALSE)*VLOOKUP($A212,Usinas!$C:$D,2,FALSE)</f>
        <v>59.532599999999995</v>
      </c>
      <c r="M212" s="63">
        <f ca="1">VLOOKUP($A212,INDIRECT($P$2),COLUMN()-1,FALSE)*VLOOKUP($A212,Usinas!$C:$D,2,FALSE)</f>
        <v>67.7958</v>
      </c>
      <c r="N212" s="63">
        <f ca="1">VLOOKUP($A212,INDIRECT($P$2),COLUMN()-1,FALSE)*VLOOKUP($A212,Usinas!$C:$D,2,FALSE)</f>
        <v>51.269399999999997</v>
      </c>
      <c r="O212" s="63">
        <f ca="1">VLOOKUP($A212,INDIRECT($P$2),COLUMN()-1,FALSE)*VLOOKUP($A212,Usinas!$C:$D,2,FALSE)</f>
        <v>40.001399999999997</v>
      </c>
      <c r="P212" s="63">
        <f ca="1">VLOOKUP($A212,INDIRECT($P$2),COLUMN()-1,FALSE)*VLOOKUP($A212,Usinas!$C:$D,2,FALSE)</f>
        <v>0</v>
      </c>
      <c r="Q212" s="63">
        <f ca="1">VLOOKUP($A212,INDIRECT($P$2),COLUMN()-1,FALSE)*VLOOKUP($A212,Usinas!$C:$D,2,FALSE)</f>
        <v>0</v>
      </c>
      <c r="R212" s="63">
        <f ca="1">VLOOKUP($A212,INDIRECT($P$2),COLUMN()-1,FALSE)*VLOOKUP($A212,Usinas!$C:$D,2,FALSE)</f>
        <v>0</v>
      </c>
      <c r="S212" s="63">
        <f ca="1">VLOOKUP($A212,INDIRECT($P$2),COLUMN()-1,FALSE)*VLOOKUP($A212,Usinas!$C:$D,2,FALSE)</f>
        <v>0</v>
      </c>
      <c r="T212" s="63">
        <f ca="1">VLOOKUP($A212,INDIRECT($P$2),COLUMN()-1,FALSE)*VLOOKUP($A212,Usinas!$C:$D,2,FALSE)</f>
        <v>0</v>
      </c>
      <c r="U212" s="63">
        <f ca="1">VLOOKUP($A212,INDIRECT($P$2),COLUMN()-1,FALSE)*VLOOKUP($A212,Usinas!$C:$D,2,FALSE)</f>
        <v>0</v>
      </c>
      <c r="V212" s="63">
        <f ca="1">VLOOKUP($A212,INDIRECT($P$2),COLUMN()-1,FALSE)*VLOOKUP($A212,Usinas!$C:$D,2,FALSE)</f>
        <v>0</v>
      </c>
      <c r="W212" s="63">
        <f ca="1">VLOOKUP($A212,INDIRECT($P$2),COLUMN()-1,FALSE)*VLOOKUP($A212,Usinas!$C:$D,2,FALSE)</f>
        <v>0</v>
      </c>
      <c r="X212" s="63">
        <f ca="1">VLOOKUP($A212,INDIRECT($P$2),COLUMN()-1,FALSE)*VLOOKUP($A212,Usinas!$C:$D,2,FALSE)</f>
        <v>0</v>
      </c>
      <c r="Y212" s="63">
        <f ca="1">VLOOKUP($A212,INDIRECT($P$2),COLUMN()-1,FALSE)*VLOOKUP($A212,Usinas!$C:$D,2,FALSE)</f>
        <v>0</v>
      </c>
      <c r="Z212" s="63">
        <f ca="1">VLOOKUP($A212,INDIRECT($P$2),COLUMN()-1,FALSE)*VLOOKUP($A212,Usinas!$C:$D,2,FALSE)</f>
        <v>0</v>
      </c>
      <c r="AA212" s="63">
        <f ca="1">VLOOKUP($A212,INDIRECT($P$2),COLUMN()-1,FALSE)*VLOOKUP($A212,Usinas!$C:$D,2,FALSE)</f>
        <v>0</v>
      </c>
      <c r="AB212" s="63">
        <f ca="1">VLOOKUP($A212,INDIRECT($P$2),COLUMN()-1,FALSE)*VLOOKUP($A212,Usinas!$C:$D,2,FALSE)</f>
        <v>0</v>
      </c>
      <c r="AC212" s="63">
        <f ca="1">VLOOKUP($A212,INDIRECT($P$2),COLUMN()-1,FALSE)*VLOOKUP($A212,Usinas!$C:$D,2,FALSE)</f>
        <v>0</v>
      </c>
    </row>
    <row r="213" spans="1:29" hidden="1" outlineLevel="2" x14ac:dyDescent="0.25">
      <c r="A213" s="30">
        <v>103</v>
      </c>
      <c r="B213" s="31" t="s">
        <v>196</v>
      </c>
      <c r="D213" s="63">
        <f ca="1">VLOOKUP($A213,INDIRECT($P$2),COLUMN()-1,FALSE)*VLOOKUP($A213,Usinas!$C:$D,2,FALSE)</f>
        <v>44.028500000000001</v>
      </c>
      <c r="E213" s="63">
        <f ca="1">VLOOKUP($A213,INDIRECT($P$2),COLUMN()-1,FALSE)*VLOOKUP($A213,Usinas!$C:$D,2,FALSE)</f>
        <v>37.920500000000004</v>
      </c>
      <c r="F213" s="63">
        <f ca="1">VLOOKUP($A213,INDIRECT($P$2),COLUMN()-1,FALSE)*VLOOKUP($A213,Usinas!$C:$D,2,FALSE)</f>
        <v>33.594000000000001</v>
      </c>
      <c r="G213" s="63">
        <f ca="1">VLOOKUP($A213,INDIRECT($P$2),COLUMN()-1,FALSE)*VLOOKUP($A213,Usinas!$C:$D,2,FALSE)</f>
        <v>50.390999999999998</v>
      </c>
      <c r="H213" s="63">
        <f ca="1">VLOOKUP($A213,INDIRECT($P$2),COLUMN()-1,FALSE)*VLOOKUP($A213,Usinas!$C:$D,2,FALSE)</f>
        <v>67.188000000000002</v>
      </c>
      <c r="I213" s="63">
        <f ca="1">VLOOKUP($A213,INDIRECT($P$2),COLUMN()-1,FALSE)*VLOOKUP($A213,Usinas!$C:$D,2,FALSE)</f>
        <v>80.676500000000004</v>
      </c>
      <c r="J213" s="63">
        <f ca="1">VLOOKUP($A213,INDIRECT($P$2),COLUMN()-1,FALSE)*VLOOKUP($A213,Usinas!$C:$D,2,FALSE)</f>
        <v>78.640500000000003</v>
      </c>
      <c r="K213" s="63">
        <f ca="1">VLOOKUP($A213,INDIRECT($P$2),COLUMN()-1,FALSE)*VLOOKUP($A213,Usinas!$C:$D,2,FALSE)</f>
        <v>72.532499999999999</v>
      </c>
      <c r="L213" s="63">
        <f ca="1">VLOOKUP($A213,INDIRECT($P$2),COLUMN()-1,FALSE)*VLOOKUP($A213,Usinas!$C:$D,2,FALSE)</f>
        <v>83.475999999999999</v>
      </c>
      <c r="M213" s="63">
        <f ca="1">VLOOKUP($A213,INDIRECT($P$2),COLUMN()-1,FALSE)*VLOOKUP($A213,Usinas!$C:$D,2,FALSE)</f>
        <v>95.4375</v>
      </c>
      <c r="N213" s="63">
        <f ca="1">VLOOKUP($A213,INDIRECT($P$2),COLUMN()-1,FALSE)*VLOOKUP($A213,Usinas!$C:$D,2,FALSE)</f>
        <v>72.532499999999999</v>
      </c>
      <c r="O213" s="63">
        <f ca="1">VLOOKUP($A213,INDIRECT($P$2),COLUMN()-1,FALSE)*VLOOKUP($A213,Usinas!$C:$D,2,FALSE)</f>
        <v>56.244500000000002</v>
      </c>
      <c r="P213" s="63">
        <f ca="1">VLOOKUP($A213,INDIRECT($P$2),COLUMN()-1,FALSE)*VLOOKUP($A213,Usinas!$C:$D,2,FALSE)</f>
        <v>0</v>
      </c>
      <c r="Q213" s="63">
        <f ca="1">VLOOKUP($A213,INDIRECT($P$2),COLUMN()-1,FALSE)*VLOOKUP($A213,Usinas!$C:$D,2,FALSE)</f>
        <v>0</v>
      </c>
      <c r="R213" s="63">
        <f ca="1">VLOOKUP($A213,INDIRECT($P$2),COLUMN()-1,FALSE)*VLOOKUP($A213,Usinas!$C:$D,2,FALSE)</f>
        <v>0</v>
      </c>
      <c r="S213" s="63">
        <f ca="1">VLOOKUP($A213,INDIRECT($P$2),COLUMN()-1,FALSE)*VLOOKUP($A213,Usinas!$C:$D,2,FALSE)</f>
        <v>0</v>
      </c>
      <c r="T213" s="63">
        <f ca="1">VLOOKUP($A213,INDIRECT($P$2),COLUMN()-1,FALSE)*VLOOKUP($A213,Usinas!$C:$D,2,FALSE)</f>
        <v>0</v>
      </c>
      <c r="U213" s="63">
        <f ca="1">VLOOKUP($A213,INDIRECT($P$2),COLUMN()-1,FALSE)*VLOOKUP($A213,Usinas!$C:$D,2,FALSE)</f>
        <v>0</v>
      </c>
      <c r="V213" s="63">
        <f ca="1">VLOOKUP($A213,INDIRECT($P$2),COLUMN()-1,FALSE)*VLOOKUP($A213,Usinas!$C:$D,2,FALSE)</f>
        <v>0</v>
      </c>
      <c r="W213" s="63">
        <f ca="1">VLOOKUP($A213,INDIRECT($P$2),COLUMN()-1,FALSE)*VLOOKUP($A213,Usinas!$C:$D,2,FALSE)</f>
        <v>0</v>
      </c>
      <c r="X213" s="63">
        <f ca="1">VLOOKUP($A213,INDIRECT($P$2),COLUMN()-1,FALSE)*VLOOKUP($A213,Usinas!$C:$D,2,FALSE)</f>
        <v>0</v>
      </c>
      <c r="Y213" s="63">
        <f ca="1">VLOOKUP($A213,INDIRECT($P$2),COLUMN()-1,FALSE)*VLOOKUP($A213,Usinas!$C:$D,2,FALSE)</f>
        <v>0</v>
      </c>
      <c r="Z213" s="63">
        <f ca="1">VLOOKUP($A213,INDIRECT($P$2),COLUMN()-1,FALSE)*VLOOKUP($A213,Usinas!$C:$D,2,FALSE)</f>
        <v>0</v>
      </c>
      <c r="AA213" s="63">
        <f ca="1">VLOOKUP($A213,INDIRECT($P$2),COLUMN()-1,FALSE)*VLOOKUP($A213,Usinas!$C:$D,2,FALSE)</f>
        <v>0</v>
      </c>
      <c r="AB213" s="63">
        <f ca="1">VLOOKUP($A213,INDIRECT($P$2),COLUMN()-1,FALSE)*VLOOKUP($A213,Usinas!$C:$D,2,FALSE)</f>
        <v>0</v>
      </c>
      <c r="AC213" s="63">
        <f ca="1">VLOOKUP($A213,INDIRECT($P$2),COLUMN()-1,FALSE)*VLOOKUP($A213,Usinas!$C:$D,2,FALSE)</f>
        <v>0</v>
      </c>
    </row>
    <row r="214" spans="1:29" hidden="1" outlineLevel="1" x14ac:dyDescent="0.25">
      <c r="A214" s="32"/>
      <c r="B214" s="33" t="s">
        <v>56</v>
      </c>
      <c r="D214" s="69">
        <f t="shared" ref="D214:I214" ca="1" si="50">SUM(D202:D213)</f>
        <v>2524.3810000000003</v>
      </c>
      <c r="E214" s="46">
        <f t="shared" ca="1" si="50"/>
        <v>2968.7696000000005</v>
      </c>
      <c r="F214" s="46">
        <f t="shared" ca="1" si="50"/>
        <v>2395.1289000000002</v>
      </c>
      <c r="G214" s="46">
        <f t="shared" ca="1" si="50"/>
        <v>2436.6275000000005</v>
      </c>
      <c r="H214" s="46">
        <f t="shared" ca="1" si="50"/>
        <v>3470.5950000000003</v>
      </c>
      <c r="I214" s="70">
        <f t="shared" ca="1" si="50"/>
        <v>4104.1587</v>
      </c>
      <c r="J214" s="69">
        <f t="shared" ref="J214:O214" ca="1" si="51">SUM(J202:J213)</f>
        <v>4538.9799999999996</v>
      </c>
      <c r="K214" s="46">
        <f t="shared" ca="1" si="51"/>
        <v>4514.9442999999992</v>
      </c>
      <c r="L214" s="46">
        <f t="shared" ca="1" si="51"/>
        <v>5251.9544999999998</v>
      </c>
      <c r="M214" s="46">
        <f t="shared" ca="1" si="51"/>
        <v>5452.0045</v>
      </c>
      <c r="N214" s="46">
        <f t="shared" ca="1" si="51"/>
        <v>3461.9357</v>
      </c>
      <c r="O214" s="70">
        <f t="shared" ca="1" si="51"/>
        <v>2572.7430999999997</v>
      </c>
      <c r="P214" s="70">
        <f t="shared" ref="P214:AC214" ca="1" si="52">SUM(P202:P213)</f>
        <v>0</v>
      </c>
      <c r="Q214" s="70">
        <f t="shared" ca="1" si="52"/>
        <v>0</v>
      </c>
      <c r="R214" s="70">
        <f t="shared" ca="1" si="52"/>
        <v>0</v>
      </c>
      <c r="S214" s="70">
        <f t="shared" ca="1" si="52"/>
        <v>0</v>
      </c>
      <c r="T214" s="70">
        <f t="shared" ca="1" si="52"/>
        <v>0</v>
      </c>
      <c r="U214" s="70">
        <f t="shared" ca="1" si="52"/>
        <v>0</v>
      </c>
      <c r="V214" s="70">
        <f t="shared" ca="1" si="52"/>
        <v>0</v>
      </c>
      <c r="W214" s="70">
        <f t="shared" ca="1" si="52"/>
        <v>0</v>
      </c>
      <c r="X214" s="70">
        <f t="shared" ca="1" si="52"/>
        <v>0</v>
      </c>
      <c r="Y214" s="70">
        <f t="shared" ca="1" si="52"/>
        <v>0</v>
      </c>
      <c r="Z214" s="70">
        <f t="shared" ca="1" si="52"/>
        <v>0</v>
      </c>
      <c r="AA214" s="70">
        <f t="shared" ca="1" si="52"/>
        <v>0</v>
      </c>
      <c r="AB214" s="70">
        <f t="shared" ca="1" si="52"/>
        <v>0</v>
      </c>
      <c r="AC214" s="70">
        <f t="shared" ca="1" si="52"/>
        <v>0</v>
      </c>
    </row>
    <row r="215" spans="1:29" hidden="1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</row>
    <row r="216" spans="1:29" hidden="1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</row>
    <row r="217" spans="1:29" hidden="1" outlineLevel="1" x14ac:dyDescent="0.25">
      <c r="A217" s="36"/>
      <c r="B217" s="37"/>
      <c r="D217" s="487" t="s">
        <v>197</v>
      </c>
      <c r="E217" s="488" t="s">
        <v>58</v>
      </c>
      <c r="F217" s="488" t="s">
        <v>198</v>
      </c>
      <c r="G217" s="488"/>
      <c r="H217" s="488"/>
      <c r="I217" s="489"/>
      <c r="J217" s="487" t="s">
        <v>197</v>
      </c>
      <c r="K217" s="488" t="s">
        <v>58</v>
      </c>
      <c r="L217" s="488" t="s">
        <v>198</v>
      </c>
      <c r="M217" s="488"/>
      <c r="N217" s="488"/>
      <c r="O217" s="489"/>
      <c r="P217" s="489"/>
      <c r="Q217" s="489"/>
      <c r="R217" s="489"/>
      <c r="S217" s="489"/>
      <c r="T217" s="489"/>
      <c r="U217" s="489"/>
      <c r="V217" s="489"/>
      <c r="W217" s="489"/>
      <c r="X217" s="489"/>
      <c r="Y217" s="489"/>
      <c r="Z217" s="489"/>
      <c r="AA217" s="489"/>
      <c r="AB217" s="489"/>
      <c r="AC217" s="489"/>
    </row>
    <row r="218" spans="1:29" hidden="1" outlineLevel="2" x14ac:dyDescent="0.25">
      <c r="A218" s="30">
        <v>115</v>
      </c>
      <c r="B218" s="31" t="s">
        <v>199</v>
      </c>
      <c r="D218" s="63">
        <f ca="1">VLOOKUP($A218,INDIRECT($P$2),COLUMN()-1,FALSE)*VLOOKUP($A218,Usinas!$C:$D,2,FALSE)</f>
        <v>158.85499999999999</v>
      </c>
      <c r="E218" s="63">
        <f ca="1">VLOOKUP($A218,INDIRECT($P$2),COLUMN()-1,FALSE)*VLOOKUP($A218,Usinas!$C:$D,2,FALSE)</f>
        <v>171.5634</v>
      </c>
      <c r="F218" s="63">
        <f ca="1">VLOOKUP($A218,INDIRECT($P$2),COLUMN()-1,FALSE)*VLOOKUP($A218,Usinas!$C:$D,2,FALSE)</f>
        <v>152.5008</v>
      </c>
      <c r="G218" s="63">
        <f ca="1">VLOOKUP($A218,INDIRECT($P$2),COLUMN()-1,FALSE)*VLOOKUP($A218,Usinas!$C:$D,2,FALSE)</f>
        <v>114.37559999999999</v>
      </c>
      <c r="H218" s="63">
        <f ca="1">VLOOKUP($A218,INDIRECT($P$2),COLUMN()-1,FALSE)*VLOOKUP($A218,Usinas!$C:$D,2,FALSE)</f>
        <v>108.0214</v>
      </c>
      <c r="I218" s="63">
        <f ca="1">VLOOKUP($A218,INDIRECT($P$2),COLUMN()-1,FALSE)*VLOOKUP($A218,Usinas!$C:$D,2,FALSE)</f>
        <v>108.0214</v>
      </c>
      <c r="J218" s="63">
        <f ca="1">VLOOKUP($A218,INDIRECT($P$2),COLUMN()-1,FALSE)*VLOOKUP($A218,Usinas!$C:$D,2,FALSE)</f>
        <v>108.0214</v>
      </c>
      <c r="K218" s="63">
        <f ca="1">VLOOKUP($A218,INDIRECT($P$2),COLUMN()-1,FALSE)*VLOOKUP($A218,Usinas!$C:$D,2,FALSE)</f>
        <v>95.312999999999988</v>
      </c>
      <c r="L218" s="63">
        <f ca="1">VLOOKUP($A218,INDIRECT($P$2),COLUMN()-1,FALSE)*VLOOKUP($A218,Usinas!$C:$D,2,FALSE)</f>
        <v>114.37559999999999</v>
      </c>
      <c r="M218" s="63">
        <f ca="1">VLOOKUP($A218,INDIRECT($P$2),COLUMN()-1,FALSE)*VLOOKUP($A218,Usinas!$C:$D,2,FALSE)</f>
        <v>127.08399999999999</v>
      </c>
      <c r="N218" s="63">
        <f ca="1">VLOOKUP($A218,INDIRECT($P$2),COLUMN()-1,FALSE)*VLOOKUP($A218,Usinas!$C:$D,2,FALSE)</f>
        <v>127.08399999999999</v>
      </c>
      <c r="O218" s="63">
        <f ca="1">VLOOKUP($A218,INDIRECT($P$2),COLUMN()-1,FALSE)*VLOOKUP($A218,Usinas!$C:$D,2,FALSE)</f>
        <v>133.43819999999999</v>
      </c>
      <c r="P218" s="63">
        <f ca="1">VLOOKUP($A218,INDIRECT($P$2),COLUMN()-1,FALSE)*VLOOKUP($A218,Usinas!$C:$D,2,FALSE)</f>
        <v>0</v>
      </c>
      <c r="Q218" s="63">
        <f ca="1">VLOOKUP($A218,INDIRECT($P$2),COLUMN()-1,FALSE)*VLOOKUP($A218,Usinas!$C:$D,2,FALSE)</f>
        <v>0</v>
      </c>
      <c r="R218" s="63">
        <f ca="1">VLOOKUP($A218,INDIRECT($P$2),COLUMN()-1,FALSE)*VLOOKUP($A218,Usinas!$C:$D,2,FALSE)</f>
        <v>0</v>
      </c>
      <c r="S218" s="63">
        <f ca="1">VLOOKUP($A218,INDIRECT($P$2),COLUMN()-1,FALSE)*VLOOKUP($A218,Usinas!$C:$D,2,FALSE)</f>
        <v>0</v>
      </c>
      <c r="T218" s="63">
        <f ca="1">VLOOKUP($A218,INDIRECT($P$2),COLUMN()-1,FALSE)*VLOOKUP($A218,Usinas!$C:$D,2,FALSE)</f>
        <v>0</v>
      </c>
      <c r="U218" s="63">
        <f ca="1">VLOOKUP($A218,INDIRECT($P$2),COLUMN()-1,FALSE)*VLOOKUP($A218,Usinas!$C:$D,2,FALSE)</f>
        <v>0</v>
      </c>
      <c r="V218" s="63">
        <f ca="1">VLOOKUP($A218,INDIRECT($P$2),COLUMN()-1,FALSE)*VLOOKUP($A218,Usinas!$C:$D,2,FALSE)</f>
        <v>0</v>
      </c>
      <c r="W218" s="63">
        <f ca="1">VLOOKUP($A218,INDIRECT($P$2),COLUMN()-1,FALSE)*VLOOKUP($A218,Usinas!$C:$D,2,FALSE)</f>
        <v>0</v>
      </c>
      <c r="X218" s="63">
        <f ca="1">VLOOKUP($A218,INDIRECT($P$2),COLUMN()-1,FALSE)*VLOOKUP($A218,Usinas!$C:$D,2,FALSE)</f>
        <v>0</v>
      </c>
      <c r="Y218" s="63">
        <f ca="1">VLOOKUP($A218,INDIRECT($P$2),COLUMN()-1,FALSE)*VLOOKUP($A218,Usinas!$C:$D,2,FALSE)</f>
        <v>0</v>
      </c>
      <c r="Z218" s="63">
        <f ca="1">VLOOKUP($A218,INDIRECT($P$2),COLUMN()-1,FALSE)*VLOOKUP($A218,Usinas!$C:$D,2,FALSE)</f>
        <v>0</v>
      </c>
      <c r="AA218" s="63">
        <f ca="1">VLOOKUP($A218,INDIRECT($P$2),COLUMN()-1,FALSE)*VLOOKUP($A218,Usinas!$C:$D,2,FALSE)</f>
        <v>0</v>
      </c>
      <c r="AB218" s="63">
        <f ca="1">VLOOKUP($A218,INDIRECT($P$2),COLUMN()-1,FALSE)*VLOOKUP($A218,Usinas!$C:$D,2,FALSE)</f>
        <v>0</v>
      </c>
      <c r="AC218" s="63">
        <f ca="1">VLOOKUP($A218,INDIRECT($P$2),COLUMN()-1,FALSE)*VLOOKUP($A218,Usinas!$C:$D,2,FALSE)</f>
        <v>0</v>
      </c>
    </row>
    <row r="219" spans="1:29" hidden="1" outlineLevel="1" collapsed="1" x14ac:dyDescent="0.25">
      <c r="A219" s="32"/>
      <c r="B219" s="33" t="s">
        <v>56</v>
      </c>
      <c r="D219" s="69">
        <f t="shared" ref="D219:O219" ca="1" si="53">D218</f>
        <v>158.85499999999999</v>
      </c>
      <c r="E219" s="46">
        <f t="shared" ca="1" si="53"/>
        <v>171.5634</v>
      </c>
      <c r="F219" s="46">
        <f t="shared" ca="1" si="53"/>
        <v>152.5008</v>
      </c>
      <c r="G219" s="46">
        <f t="shared" ca="1" si="53"/>
        <v>114.37559999999999</v>
      </c>
      <c r="H219" s="46">
        <f t="shared" ca="1" si="53"/>
        <v>108.0214</v>
      </c>
      <c r="I219" s="70">
        <f t="shared" ca="1" si="53"/>
        <v>108.0214</v>
      </c>
      <c r="J219" s="69">
        <f t="shared" ca="1" si="53"/>
        <v>108.0214</v>
      </c>
      <c r="K219" s="46">
        <f t="shared" ca="1" si="53"/>
        <v>95.312999999999988</v>
      </c>
      <c r="L219" s="46">
        <f t="shared" ca="1" si="53"/>
        <v>114.37559999999999</v>
      </c>
      <c r="M219" s="46">
        <f t="shared" ca="1" si="53"/>
        <v>127.08399999999999</v>
      </c>
      <c r="N219" s="46">
        <f t="shared" ca="1" si="53"/>
        <v>127.08399999999999</v>
      </c>
      <c r="O219" s="70">
        <f t="shared" ca="1" si="53"/>
        <v>133.43819999999999</v>
      </c>
      <c r="P219" s="70">
        <f t="shared" ref="P219:AC219" ca="1" si="54">P218</f>
        <v>0</v>
      </c>
      <c r="Q219" s="70">
        <f t="shared" ca="1" si="54"/>
        <v>0</v>
      </c>
      <c r="R219" s="70">
        <f t="shared" ca="1" si="54"/>
        <v>0</v>
      </c>
      <c r="S219" s="70">
        <f t="shared" ca="1" si="54"/>
        <v>0</v>
      </c>
      <c r="T219" s="70">
        <f t="shared" ca="1" si="54"/>
        <v>0</v>
      </c>
      <c r="U219" s="70">
        <f t="shared" ca="1" si="54"/>
        <v>0</v>
      </c>
      <c r="V219" s="70">
        <f t="shared" ca="1" si="54"/>
        <v>0</v>
      </c>
      <c r="W219" s="70">
        <f t="shared" ca="1" si="54"/>
        <v>0</v>
      </c>
      <c r="X219" s="70">
        <f t="shared" ca="1" si="54"/>
        <v>0</v>
      </c>
      <c r="Y219" s="70">
        <f t="shared" ca="1" si="54"/>
        <v>0</v>
      </c>
      <c r="Z219" s="70">
        <f t="shared" ca="1" si="54"/>
        <v>0</v>
      </c>
      <c r="AA219" s="70">
        <f t="shared" ca="1" si="54"/>
        <v>0</v>
      </c>
      <c r="AB219" s="70">
        <f t="shared" ca="1" si="54"/>
        <v>0</v>
      </c>
      <c r="AC219" s="70">
        <f t="shared" ca="1" si="54"/>
        <v>0</v>
      </c>
    </row>
    <row r="220" spans="1:29" hidden="1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</row>
    <row r="221" spans="1:29" hidden="1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</row>
    <row r="222" spans="1:29" hidden="1" outlineLevel="1" x14ac:dyDescent="0.25">
      <c r="A222" s="36"/>
      <c r="B222" s="37"/>
      <c r="D222" s="487" t="s">
        <v>200</v>
      </c>
      <c r="E222" s="488" t="s">
        <v>58</v>
      </c>
      <c r="F222" s="488" t="s">
        <v>201</v>
      </c>
      <c r="G222" s="488"/>
      <c r="H222" s="488"/>
      <c r="I222" s="489"/>
      <c r="J222" s="487" t="s">
        <v>200</v>
      </c>
      <c r="K222" s="488" t="s">
        <v>58</v>
      </c>
      <c r="L222" s="488" t="s">
        <v>201</v>
      </c>
      <c r="M222" s="488"/>
      <c r="N222" s="488"/>
      <c r="O222" s="489"/>
      <c r="P222" s="489"/>
      <c r="Q222" s="489"/>
      <c r="R222" s="489"/>
      <c r="S222" s="489"/>
      <c r="T222" s="489"/>
      <c r="U222" s="489"/>
      <c r="V222" s="489"/>
      <c r="W222" s="489"/>
      <c r="X222" s="489"/>
      <c r="Y222" s="489"/>
      <c r="Z222" s="489"/>
      <c r="AA222" s="489"/>
      <c r="AB222" s="489"/>
      <c r="AC222" s="489"/>
    </row>
    <row r="223" spans="1:29" hidden="1" outlineLevel="2" x14ac:dyDescent="0.25">
      <c r="A223" s="30">
        <v>101</v>
      </c>
      <c r="B223" s="31" t="s">
        <v>202</v>
      </c>
      <c r="D223" s="63">
        <f ca="1">VLOOKUP($A223,INDIRECT($P$2),COLUMN()-1,FALSE)*VLOOKUP($A223,Usinas!$C:$D,2,FALSE)</f>
        <v>201.10740000000001</v>
      </c>
      <c r="E223" s="63">
        <f ca="1">VLOOKUP($A223,INDIRECT($P$2),COLUMN()-1,FALSE)*VLOOKUP($A223,Usinas!$C:$D,2,FALSE)</f>
        <v>231.09710000000001</v>
      </c>
      <c r="F223" s="63">
        <f ca="1">VLOOKUP($A223,INDIRECT($P$2),COLUMN()-1,FALSE)*VLOOKUP($A223,Usinas!$C:$D,2,FALSE)</f>
        <v>183.46639999999999</v>
      </c>
      <c r="G223" s="63">
        <f ca="1">VLOOKUP($A223,INDIRECT($P$2),COLUMN()-1,FALSE)*VLOOKUP($A223,Usinas!$C:$D,2,FALSE)</f>
        <v>132.3075</v>
      </c>
      <c r="H223" s="63">
        <f ca="1">VLOOKUP($A223,INDIRECT($P$2),COLUMN()-1,FALSE)*VLOOKUP($A223,Usinas!$C:$D,2,FALSE)</f>
        <v>164.06129999999999</v>
      </c>
      <c r="I223" s="63">
        <f ca="1">VLOOKUP($A223,INDIRECT($P$2),COLUMN()-1,FALSE)*VLOOKUP($A223,Usinas!$C:$D,2,FALSE)</f>
        <v>174.64590000000001</v>
      </c>
      <c r="J223" s="63">
        <f ca="1">VLOOKUP($A223,INDIRECT($P$2),COLUMN()-1,FALSE)*VLOOKUP($A223,Usinas!$C:$D,2,FALSE)</f>
        <v>202.8715</v>
      </c>
      <c r="K223" s="63">
        <f ca="1">VLOOKUP($A223,INDIRECT($P$2),COLUMN()-1,FALSE)*VLOOKUP($A223,Usinas!$C:$D,2,FALSE)</f>
        <v>224.04069999999999</v>
      </c>
      <c r="L223" s="63">
        <f ca="1">VLOOKUP($A223,INDIRECT($P$2),COLUMN()-1,FALSE)*VLOOKUP($A223,Usinas!$C:$D,2,FALSE)</f>
        <v>275.19959999999998</v>
      </c>
      <c r="M223" s="63">
        <f ca="1">VLOOKUP($A223,INDIRECT($P$2),COLUMN()-1,FALSE)*VLOOKUP($A223,Usinas!$C:$D,2,FALSE)</f>
        <v>299.89699999999999</v>
      </c>
      <c r="N223" s="63">
        <f ca="1">VLOOKUP($A223,INDIRECT($P$2),COLUMN()-1,FALSE)*VLOOKUP($A223,Usinas!$C:$D,2,FALSE)</f>
        <v>197.57920000000001</v>
      </c>
      <c r="O223" s="63">
        <f ca="1">VLOOKUP($A223,INDIRECT($P$2),COLUMN()-1,FALSE)*VLOOKUP($A223,Usinas!$C:$D,2,FALSE)</f>
        <v>169.3536</v>
      </c>
      <c r="P223" s="63">
        <f ca="1">VLOOKUP($A223,INDIRECT($P$2),COLUMN()-1,FALSE)*VLOOKUP($A223,Usinas!$C:$D,2,FALSE)</f>
        <v>0</v>
      </c>
      <c r="Q223" s="63">
        <f ca="1">VLOOKUP($A223,INDIRECT($P$2),COLUMN()-1,FALSE)*VLOOKUP($A223,Usinas!$C:$D,2,FALSE)</f>
        <v>0</v>
      </c>
      <c r="R223" s="63">
        <f ca="1">VLOOKUP($A223,INDIRECT($P$2),COLUMN()-1,FALSE)*VLOOKUP($A223,Usinas!$C:$D,2,FALSE)</f>
        <v>0</v>
      </c>
      <c r="S223" s="63">
        <f ca="1">VLOOKUP($A223,INDIRECT($P$2),COLUMN()-1,FALSE)*VLOOKUP($A223,Usinas!$C:$D,2,FALSE)</f>
        <v>0</v>
      </c>
      <c r="T223" s="63">
        <f ca="1">VLOOKUP($A223,INDIRECT($P$2),COLUMN()-1,FALSE)*VLOOKUP($A223,Usinas!$C:$D,2,FALSE)</f>
        <v>0</v>
      </c>
      <c r="U223" s="63">
        <f ca="1">VLOOKUP($A223,INDIRECT($P$2),COLUMN()-1,FALSE)*VLOOKUP($A223,Usinas!$C:$D,2,FALSE)</f>
        <v>0</v>
      </c>
      <c r="V223" s="63">
        <f ca="1">VLOOKUP($A223,INDIRECT($P$2),COLUMN()-1,FALSE)*VLOOKUP($A223,Usinas!$C:$D,2,FALSE)</f>
        <v>0</v>
      </c>
      <c r="W223" s="63">
        <f ca="1">VLOOKUP($A223,INDIRECT($P$2),COLUMN()-1,FALSE)*VLOOKUP($A223,Usinas!$C:$D,2,FALSE)</f>
        <v>0</v>
      </c>
      <c r="X223" s="63">
        <f ca="1">VLOOKUP($A223,INDIRECT($P$2),COLUMN()-1,FALSE)*VLOOKUP($A223,Usinas!$C:$D,2,FALSE)</f>
        <v>0</v>
      </c>
      <c r="Y223" s="63">
        <f ca="1">VLOOKUP($A223,INDIRECT($P$2),COLUMN()-1,FALSE)*VLOOKUP($A223,Usinas!$C:$D,2,FALSE)</f>
        <v>0</v>
      </c>
      <c r="Z223" s="63">
        <f ca="1">VLOOKUP($A223,INDIRECT($P$2),COLUMN()-1,FALSE)*VLOOKUP($A223,Usinas!$C:$D,2,FALSE)</f>
        <v>0</v>
      </c>
      <c r="AA223" s="63">
        <f ca="1">VLOOKUP($A223,INDIRECT($P$2),COLUMN()-1,FALSE)*VLOOKUP($A223,Usinas!$C:$D,2,FALSE)</f>
        <v>0</v>
      </c>
      <c r="AB223" s="63">
        <f ca="1">VLOOKUP($A223,INDIRECT($P$2),COLUMN()-1,FALSE)*VLOOKUP($A223,Usinas!$C:$D,2,FALSE)</f>
        <v>0</v>
      </c>
      <c r="AC223" s="63">
        <f ca="1">VLOOKUP($A223,INDIRECT($P$2),COLUMN()-1,FALSE)*VLOOKUP($A223,Usinas!$C:$D,2,FALSE)</f>
        <v>0</v>
      </c>
    </row>
    <row r="224" spans="1:29" hidden="1" outlineLevel="1" collapsed="1" x14ac:dyDescent="0.25">
      <c r="A224" s="32"/>
      <c r="B224" s="33" t="s">
        <v>56</v>
      </c>
      <c r="D224" s="69">
        <f t="shared" ref="D224:O224" ca="1" si="55">D223</f>
        <v>201.10740000000001</v>
      </c>
      <c r="E224" s="46">
        <f t="shared" ca="1" si="55"/>
        <v>231.09710000000001</v>
      </c>
      <c r="F224" s="46">
        <f t="shared" ca="1" si="55"/>
        <v>183.46639999999999</v>
      </c>
      <c r="G224" s="46">
        <f t="shared" ca="1" si="55"/>
        <v>132.3075</v>
      </c>
      <c r="H224" s="46">
        <f t="shared" ca="1" si="55"/>
        <v>164.06129999999999</v>
      </c>
      <c r="I224" s="70">
        <f t="shared" ca="1" si="55"/>
        <v>174.64590000000001</v>
      </c>
      <c r="J224" s="69">
        <f t="shared" ca="1" si="55"/>
        <v>202.8715</v>
      </c>
      <c r="K224" s="46">
        <f t="shared" ca="1" si="55"/>
        <v>224.04069999999999</v>
      </c>
      <c r="L224" s="46">
        <f t="shared" ca="1" si="55"/>
        <v>275.19959999999998</v>
      </c>
      <c r="M224" s="46">
        <f t="shared" ca="1" si="55"/>
        <v>299.89699999999999</v>
      </c>
      <c r="N224" s="46">
        <f t="shared" ca="1" si="55"/>
        <v>197.57920000000001</v>
      </c>
      <c r="O224" s="70">
        <f t="shared" ca="1" si="55"/>
        <v>169.3536</v>
      </c>
      <c r="P224" s="70">
        <f t="shared" ref="P224:AC224" ca="1" si="56">P223</f>
        <v>0</v>
      </c>
      <c r="Q224" s="70">
        <f t="shared" ca="1" si="56"/>
        <v>0</v>
      </c>
      <c r="R224" s="70">
        <f t="shared" ca="1" si="56"/>
        <v>0</v>
      </c>
      <c r="S224" s="70">
        <f t="shared" ca="1" si="56"/>
        <v>0</v>
      </c>
      <c r="T224" s="70">
        <f t="shared" ca="1" si="56"/>
        <v>0</v>
      </c>
      <c r="U224" s="70">
        <f t="shared" ca="1" si="56"/>
        <v>0</v>
      </c>
      <c r="V224" s="70">
        <f t="shared" ca="1" si="56"/>
        <v>0</v>
      </c>
      <c r="W224" s="70">
        <f t="shared" ca="1" si="56"/>
        <v>0</v>
      </c>
      <c r="X224" s="70">
        <f t="shared" ca="1" si="56"/>
        <v>0</v>
      </c>
      <c r="Y224" s="70">
        <f t="shared" ca="1" si="56"/>
        <v>0</v>
      </c>
      <c r="Z224" s="70">
        <f t="shared" ca="1" si="56"/>
        <v>0</v>
      </c>
      <c r="AA224" s="70">
        <f t="shared" ca="1" si="56"/>
        <v>0</v>
      </c>
      <c r="AB224" s="70">
        <f t="shared" ca="1" si="56"/>
        <v>0</v>
      </c>
      <c r="AC224" s="70">
        <f t="shared" ca="1" si="56"/>
        <v>0</v>
      </c>
    </row>
    <row r="225" spans="1:29" hidden="1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</row>
    <row r="226" spans="1:29" hidden="1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</row>
    <row r="227" spans="1:29" hidden="1" outlineLevel="1" x14ac:dyDescent="0.25">
      <c r="A227" s="36"/>
      <c r="B227" s="37"/>
      <c r="D227" s="487" t="s">
        <v>203</v>
      </c>
      <c r="E227" s="488" t="s">
        <v>58</v>
      </c>
      <c r="F227" s="488" t="s">
        <v>204</v>
      </c>
      <c r="G227" s="488"/>
      <c r="H227" s="488"/>
      <c r="I227" s="489"/>
      <c r="J227" s="487" t="s">
        <v>203</v>
      </c>
      <c r="K227" s="488" t="s">
        <v>58</v>
      </c>
      <c r="L227" s="488" t="s">
        <v>204</v>
      </c>
      <c r="M227" s="488"/>
      <c r="N227" s="488"/>
      <c r="O227" s="489"/>
      <c r="P227" s="489"/>
      <c r="Q227" s="489"/>
      <c r="R227" s="489"/>
      <c r="S227" s="489"/>
      <c r="T227" s="489"/>
      <c r="U227" s="489"/>
      <c r="V227" s="489"/>
      <c r="W227" s="489"/>
      <c r="X227" s="489"/>
      <c r="Y227" s="489"/>
      <c r="Z227" s="489"/>
      <c r="AA227" s="489"/>
      <c r="AB227" s="489"/>
      <c r="AC227" s="489"/>
    </row>
    <row r="228" spans="1:29" hidden="1" outlineLevel="1" x14ac:dyDescent="0.25">
      <c r="A228" s="30">
        <v>55</v>
      </c>
      <c r="B228" s="31" t="s">
        <v>795</v>
      </c>
      <c r="D228" s="63">
        <f ca="1">VLOOKUP($A228,INDIRECT($P$2),COLUMN()-1,FALSE)*VLOOKUP($A228,Usinas!$C:$D,2,FALSE)</f>
        <v>0</v>
      </c>
      <c r="E228" s="63">
        <f ca="1">VLOOKUP($A228,INDIRECT($P$2),COLUMN()-1,FALSE)*VLOOKUP($A228,Usinas!$C:$D,2,FALSE)</f>
        <v>0</v>
      </c>
      <c r="F228" s="63">
        <f ca="1">VLOOKUP($A228,INDIRECT($P$2),COLUMN()-1,FALSE)*VLOOKUP($A228,Usinas!$C:$D,2,FALSE)</f>
        <v>0</v>
      </c>
      <c r="G228" s="63">
        <f ca="1">VLOOKUP($A228,INDIRECT($P$2),COLUMN()-1,FALSE)*VLOOKUP($A228,Usinas!$C:$D,2,FALSE)</f>
        <v>0</v>
      </c>
      <c r="H228" s="63">
        <f ca="1">VLOOKUP($A228,INDIRECT($P$2),COLUMN()-1,FALSE)*VLOOKUP($A228,Usinas!$C:$D,2,FALSE)</f>
        <v>0</v>
      </c>
      <c r="I228" s="63">
        <f ca="1">VLOOKUP($A228,INDIRECT($P$2),COLUMN()-1,FALSE)*VLOOKUP($A228,Usinas!$C:$D,2,FALSE)</f>
        <v>0</v>
      </c>
      <c r="J228" s="63">
        <f ca="1">VLOOKUP($A228,INDIRECT($P$2),COLUMN()-1,FALSE)*VLOOKUP($A228,Usinas!$C:$D,2,FALSE)</f>
        <v>0</v>
      </c>
      <c r="K228" s="63">
        <f ca="1">VLOOKUP($A228,INDIRECT($P$2),COLUMN()-1,FALSE)*VLOOKUP($A228,Usinas!$C:$D,2,FALSE)</f>
        <v>0</v>
      </c>
      <c r="L228" s="63">
        <f ca="1">VLOOKUP($A228,INDIRECT($P$2),COLUMN()-1,FALSE)*VLOOKUP($A228,Usinas!$C:$D,2,FALSE)</f>
        <v>0</v>
      </c>
      <c r="M228" s="63">
        <f ca="1">VLOOKUP($A228,INDIRECT($P$2),COLUMN()-1,FALSE)*VLOOKUP($A228,Usinas!$C:$D,2,FALSE)</f>
        <v>0</v>
      </c>
      <c r="N228" s="63">
        <f ca="1">VLOOKUP($A228,INDIRECT($P$2),COLUMN()-1,FALSE)*VLOOKUP($A228,Usinas!$C:$D,2,FALSE)</f>
        <v>0</v>
      </c>
      <c r="O228" s="63">
        <f ca="1">VLOOKUP($A228,INDIRECT($P$2),COLUMN()-1,FALSE)*VLOOKUP($A228,Usinas!$C:$D,2,FALSE)</f>
        <v>0</v>
      </c>
      <c r="P228" s="63">
        <f ca="1">VLOOKUP($A228,INDIRECT($P$2),COLUMN()-1,FALSE)*VLOOKUP($A228,Usinas!$C:$D,2,FALSE)</f>
        <v>0</v>
      </c>
      <c r="Q228" s="63">
        <f ca="1">VLOOKUP($A228,INDIRECT($P$2),COLUMN()-1,FALSE)*VLOOKUP($A228,Usinas!$C:$D,2,FALSE)</f>
        <v>0</v>
      </c>
      <c r="R228" s="63">
        <f ca="1">VLOOKUP($A228,INDIRECT($P$2),COLUMN()-1,FALSE)*VLOOKUP($A228,Usinas!$C:$D,2,FALSE)</f>
        <v>0</v>
      </c>
      <c r="S228" s="63">
        <f ca="1">VLOOKUP($A228,INDIRECT($P$2),COLUMN()-1,FALSE)*VLOOKUP($A228,Usinas!$C:$D,2,FALSE)</f>
        <v>0</v>
      </c>
      <c r="T228" s="63">
        <f ca="1">VLOOKUP($A228,INDIRECT($P$2),COLUMN()-1,FALSE)*VLOOKUP($A228,Usinas!$C:$D,2,FALSE)</f>
        <v>0</v>
      </c>
      <c r="U228" s="63">
        <f ca="1">VLOOKUP($A228,INDIRECT($P$2),COLUMN()-1,FALSE)*VLOOKUP($A228,Usinas!$C:$D,2,FALSE)</f>
        <v>0</v>
      </c>
      <c r="V228" s="63">
        <f ca="1">VLOOKUP($A228,INDIRECT($P$2),COLUMN()-1,FALSE)*VLOOKUP($A228,Usinas!$C:$D,2,FALSE)</f>
        <v>0</v>
      </c>
      <c r="W228" s="63">
        <f ca="1">VLOOKUP($A228,INDIRECT($P$2),COLUMN()-1,FALSE)*VLOOKUP($A228,Usinas!$C:$D,2,FALSE)</f>
        <v>0</v>
      </c>
      <c r="X228" s="63">
        <f ca="1">VLOOKUP($A228,INDIRECT($P$2),COLUMN()-1,FALSE)*VLOOKUP($A228,Usinas!$C:$D,2,FALSE)</f>
        <v>0</v>
      </c>
      <c r="Y228" s="63">
        <f ca="1">VLOOKUP($A228,INDIRECT($P$2),COLUMN()-1,FALSE)*VLOOKUP($A228,Usinas!$C:$D,2,FALSE)</f>
        <v>0</v>
      </c>
      <c r="Z228" s="63">
        <f ca="1">VLOOKUP($A228,INDIRECT($P$2),COLUMN()-1,FALSE)*VLOOKUP($A228,Usinas!$C:$D,2,FALSE)</f>
        <v>0</v>
      </c>
      <c r="AA228" s="63">
        <f ca="1">VLOOKUP($A228,INDIRECT($P$2),COLUMN()-1,FALSE)*VLOOKUP($A228,Usinas!$C:$D,2,FALSE)</f>
        <v>0</v>
      </c>
      <c r="AB228" s="63">
        <f ca="1">VLOOKUP($A228,INDIRECT($P$2),COLUMN()-1,FALSE)*VLOOKUP($A228,Usinas!$C:$D,2,FALSE)</f>
        <v>0</v>
      </c>
      <c r="AC228" s="63">
        <f ca="1">VLOOKUP($A228,INDIRECT($P$2),COLUMN()-1,FALSE)*VLOOKUP($A228,Usinas!$C:$D,2,FALSE)</f>
        <v>0</v>
      </c>
    </row>
    <row r="229" spans="1:29" hidden="1" outlineLevel="2" x14ac:dyDescent="0.25">
      <c r="A229" s="30">
        <v>57</v>
      </c>
      <c r="B229" s="31" t="s">
        <v>205</v>
      </c>
      <c r="D229" s="63">
        <f ca="1">VLOOKUP($A229,INDIRECT($P$2),COLUMN()-1,FALSE)*VLOOKUP($A229,Usinas!$C:$D,2,FALSE)</f>
        <v>322.16580000000005</v>
      </c>
      <c r="E229" s="63">
        <f ca="1">VLOOKUP($A229,INDIRECT($P$2),COLUMN()-1,FALSE)*VLOOKUP($A229,Usinas!$C:$D,2,FALSE)</f>
        <v>323.21520000000004</v>
      </c>
      <c r="F229" s="63">
        <f ca="1">VLOOKUP($A229,INDIRECT($P$2),COLUMN()-1,FALSE)*VLOOKUP($A229,Usinas!$C:$D,2,FALSE)</f>
        <v>270.74520000000001</v>
      </c>
      <c r="G229" s="63">
        <f ca="1">VLOOKUP($A229,INDIRECT($P$2),COLUMN()-1,FALSE)*VLOOKUP($A229,Usinas!$C:$D,2,FALSE)</f>
        <v>201.48480000000001</v>
      </c>
      <c r="H229" s="63">
        <f ca="1">VLOOKUP($A229,INDIRECT($P$2),COLUMN()-1,FALSE)*VLOOKUP($A229,Usinas!$C:$D,2,FALSE)</f>
        <v>244.51020000000003</v>
      </c>
      <c r="I229" s="63">
        <f ca="1">VLOOKUP($A229,INDIRECT($P$2),COLUMN()-1,FALSE)*VLOOKUP($A229,Usinas!$C:$D,2,FALSE)</f>
        <v>307.47420000000005</v>
      </c>
      <c r="J229" s="63">
        <f ca="1">VLOOKUP($A229,INDIRECT($P$2),COLUMN()-1,FALSE)*VLOOKUP($A229,Usinas!$C:$D,2,FALSE)</f>
        <v>296.98020000000002</v>
      </c>
      <c r="K229" s="63">
        <f ca="1">VLOOKUP($A229,INDIRECT($P$2),COLUMN()-1,FALSE)*VLOOKUP($A229,Usinas!$C:$D,2,FALSE)</f>
        <v>239.26320000000001</v>
      </c>
      <c r="L229" s="63">
        <f ca="1">VLOOKUP($A229,INDIRECT($P$2),COLUMN()-1,FALSE)*VLOOKUP($A229,Usinas!$C:$D,2,FALSE)</f>
        <v>270.74520000000001</v>
      </c>
      <c r="M229" s="63">
        <f ca="1">VLOOKUP($A229,INDIRECT($P$2),COLUMN()-1,FALSE)*VLOOKUP($A229,Usinas!$C:$D,2,FALSE)</f>
        <v>354.69720000000001</v>
      </c>
      <c r="N229" s="63">
        <f ca="1">VLOOKUP($A229,INDIRECT($P$2),COLUMN()-1,FALSE)*VLOOKUP($A229,Usinas!$C:$D,2,FALSE)</f>
        <v>295.93080000000003</v>
      </c>
      <c r="O229" s="63">
        <f ca="1">VLOOKUP($A229,INDIRECT($P$2),COLUMN()-1,FALSE)*VLOOKUP($A229,Usinas!$C:$D,2,FALSE)</f>
        <v>267.59700000000004</v>
      </c>
      <c r="P229" s="63">
        <f ca="1">VLOOKUP($A229,INDIRECT($P$2),COLUMN()-1,FALSE)*VLOOKUP($A229,Usinas!$C:$D,2,FALSE)</f>
        <v>0</v>
      </c>
      <c r="Q229" s="63">
        <f ca="1">VLOOKUP($A229,INDIRECT($P$2),COLUMN()-1,FALSE)*VLOOKUP($A229,Usinas!$C:$D,2,FALSE)</f>
        <v>0</v>
      </c>
      <c r="R229" s="63">
        <f ca="1">VLOOKUP($A229,INDIRECT($P$2),COLUMN()-1,FALSE)*VLOOKUP($A229,Usinas!$C:$D,2,FALSE)</f>
        <v>0</v>
      </c>
      <c r="S229" s="63">
        <f ca="1">VLOOKUP($A229,INDIRECT($P$2),COLUMN()-1,FALSE)*VLOOKUP($A229,Usinas!$C:$D,2,FALSE)</f>
        <v>0</v>
      </c>
      <c r="T229" s="63">
        <f ca="1">VLOOKUP($A229,INDIRECT($P$2),COLUMN()-1,FALSE)*VLOOKUP($A229,Usinas!$C:$D,2,FALSE)</f>
        <v>0</v>
      </c>
      <c r="U229" s="63">
        <f ca="1">VLOOKUP($A229,INDIRECT($P$2),COLUMN()-1,FALSE)*VLOOKUP($A229,Usinas!$C:$D,2,FALSE)</f>
        <v>0</v>
      </c>
      <c r="V229" s="63">
        <f ca="1">VLOOKUP($A229,INDIRECT($P$2),COLUMN()-1,FALSE)*VLOOKUP($A229,Usinas!$C:$D,2,FALSE)</f>
        <v>0</v>
      </c>
      <c r="W229" s="63">
        <f ca="1">VLOOKUP($A229,INDIRECT($P$2),COLUMN()-1,FALSE)*VLOOKUP($A229,Usinas!$C:$D,2,FALSE)</f>
        <v>0</v>
      </c>
      <c r="X229" s="63">
        <f ca="1">VLOOKUP($A229,INDIRECT($P$2),COLUMN()-1,FALSE)*VLOOKUP($A229,Usinas!$C:$D,2,FALSE)</f>
        <v>0</v>
      </c>
      <c r="Y229" s="63">
        <f ca="1">VLOOKUP($A229,INDIRECT($P$2),COLUMN()-1,FALSE)*VLOOKUP($A229,Usinas!$C:$D,2,FALSE)</f>
        <v>0</v>
      </c>
      <c r="Z229" s="63">
        <f ca="1">VLOOKUP($A229,INDIRECT($P$2),COLUMN()-1,FALSE)*VLOOKUP($A229,Usinas!$C:$D,2,FALSE)</f>
        <v>0</v>
      </c>
      <c r="AA229" s="63">
        <f ca="1">VLOOKUP($A229,INDIRECT($P$2),COLUMN()-1,FALSE)*VLOOKUP($A229,Usinas!$C:$D,2,FALSE)</f>
        <v>0</v>
      </c>
      <c r="AB229" s="63">
        <f ca="1">VLOOKUP($A229,INDIRECT($P$2),COLUMN()-1,FALSE)*VLOOKUP($A229,Usinas!$C:$D,2,FALSE)</f>
        <v>0</v>
      </c>
      <c r="AC229" s="63">
        <f ca="1">VLOOKUP($A229,INDIRECT($P$2),COLUMN()-1,FALSE)*VLOOKUP($A229,Usinas!$C:$D,2,FALSE)</f>
        <v>0</v>
      </c>
    </row>
    <row r="230" spans="1:29" hidden="1" outlineLevel="1" collapsed="1" x14ac:dyDescent="0.25">
      <c r="A230" s="32"/>
      <c r="B230" s="33" t="s">
        <v>56</v>
      </c>
      <c r="D230" s="69">
        <f ca="1">SUM(D228:D229)</f>
        <v>322.16580000000005</v>
      </c>
      <c r="E230" s="69">
        <f t="shared" ref="E230:O230" ca="1" si="57">SUM(E228:E229)</f>
        <v>323.21520000000004</v>
      </c>
      <c r="F230" s="69">
        <f t="shared" ca="1" si="57"/>
        <v>270.74520000000001</v>
      </c>
      <c r="G230" s="69">
        <f t="shared" ca="1" si="57"/>
        <v>201.48480000000001</v>
      </c>
      <c r="H230" s="69">
        <f t="shared" ca="1" si="57"/>
        <v>244.51020000000003</v>
      </c>
      <c r="I230" s="69">
        <f t="shared" ca="1" si="57"/>
        <v>307.47420000000005</v>
      </c>
      <c r="J230" s="69">
        <f t="shared" ca="1" si="57"/>
        <v>296.98020000000002</v>
      </c>
      <c r="K230" s="69">
        <f t="shared" ca="1" si="57"/>
        <v>239.26320000000001</v>
      </c>
      <c r="L230" s="69">
        <f t="shared" ca="1" si="57"/>
        <v>270.74520000000001</v>
      </c>
      <c r="M230" s="69">
        <f t="shared" ca="1" si="57"/>
        <v>354.69720000000001</v>
      </c>
      <c r="N230" s="69">
        <f t="shared" ca="1" si="57"/>
        <v>295.93080000000003</v>
      </c>
      <c r="O230" s="69">
        <f t="shared" ca="1" si="57"/>
        <v>267.59700000000004</v>
      </c>
      <c r="P230" s="69">
        <f t="shared" ref="P230:AC230" ca="1" si="58">SUM(P228:P229)</f>
        <v>0</v>
      </c>
      <c r="Q230" s="69">
        <f t="shared" ca="1" si="58"/>
        <v>0</v>
      </c>
      <c r="R230" s="69">
        <f t="shared" ca="1" si="58"/>
        <v>0</v>
      </c>
      <c r="S230" s="69">
        <f t="shared" ca="1" si="58"/>
        <v>0</v>
      </c>
      <c r="T230" s="69">
        <f t="shared" ca="1" si="58"/>
        <v>0</v>
      </c>
      <c r="U230" s="69">
        <f t="shared" ca="1" si="58"/>
        <v>0</v>
      </c>
      <c r="V230" s="69">
        <f t="shared" ca="1" si="58"/>
        <v>0</v>
      </c>
      <c r="W230" s="69">
        <f t="shared" ca="1" si="58"/>
        <v>0</v>
      </c>
      <c r="X230" s="69">
        <f t="shared" ca="1" si="58"/>
        <v>0</v>
      </c>
      <c r="Y230" s="69">
        <f t="shared" ca="1" si="58"/>
        <v>0</v>
      </c>
      <c r="Z230" s="69">
        <f t="shared" ca="1" si="58"/>
        <v>0</v>
      </c>
      <c r="AA230" s="69">
        <f t="shared" ca="1" si="58"/>
        <v>0</v>
      </c>
      <c r="AB230" s="69">
        <f t="shared" ca="1" si="58"/>
        <v>0</v>
      </c>
      <c r="AC230" s="69">
        <f t="shared" ca="1" si="58"/>
        <v>0</v>
      </c>
    </row>
    <row r="231" spans="1:29" hidden="1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</row>
    <row r="232" spans="1:29" hidden="1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</row>
    <row r="233" spans="1:29" ht="15.75" collapsed="1" x14ac:dyDescent="0.25">
      <c r="A233" s="80"/>
      <c r="B233" s="81"/>
      <c r="C233" s="92"/>
      <c r="D233" s="478" t="s">
        <v>206</v>
      </c>
      <c r="E233" s="479"/>
      <c r="F233" s="479"/>
      <c r="G233" s="479"/>
      <c r="H233" s="479"/>
      <c r="I233" s="479"/>
      <c r="J233" s="479"/>
      <c r="K233" s="479"/>
      <c r="L233" s="479"/>
      <c r="M233" s="479"/>
      <c r="N233" s="479"/>
      <c r="O233" s="480"/>
      <c r="P233" s="480"/>
      <c r="Q233" s="480"/>
      <c r="R233" s="480"/>
      <c r="S233" s="480"/>
      <c r="T233" s="480"/>
      <c r="U233" s="480"/>
      <c r="V233" s="480"/>
      <c r="W233" s="480"/>
      <c r="X233" s="480"/>
      <c r="Y233" s="480"/>
      <c r="Z233" s="480"/>
      <c r="AA233" s="480"/>
      <c r="AB233" s="480"/>
      <c r="AC233" s="480"/>
    </row>
    <row r="234" spans="1:29" ht="15.75" x14ac:dyDescent="0.25">
      <c r="A234" s="82"/>
      <c r="B234" s="83" t="s">
        <v>56</v>
      </c>
      <c r="C234" s="92"/>
      <c r="D234" s="83">
        <f t="shared" ref="D234:O234" ca="1" si="59">D186+D198+D214+D219+D224+D230</f>
        <v>7555.6336999999994</v>
      </c>
      <c r="E234" s="84">
        <f t="shared" ca="1" si="59"/>
        <v>8281.1008000000002</v>
      </c>
      <c r="F234" s="84">
        <f t="shared" ca="1" si="59"/>
        <v>7070.8785000000007</v>
      </c>
      <c r="G234" s="84">
        <f t="shared" ca="1" si="59"/>
        <v>6554.4540000000006</v>
      </c>
      <c r="H234" s="84">
        <f t="shared" ca="1" si="59"/>
        <v>8654.6530000000002</v>
      </c>
      <c r="I234" s="85">
        <f t="shared" ca="1" si="59"/>
        <v>10633.212300000001</v>
      </c>
      <c r="J234" s="83">
        <f t="shared" ca="1" si="59"/>
        <v>10929.849399999999</v>
      </c>
      <c r="K234" s="84">
        <f t="shared" ca="1" si="59"/>
        <v>10016.265099999999</v>
      </c>
      <c r="L234" s="84">
        <f t="shared" ca="1" si="59"/>
        <v>11652.7744</v>
      </c>
      <c r="M234" s="84">
        <f t="shared" ca="1" si="59"/>
        <v>13395.987200000003</v>
      </c>
      <c r="N234" s="84">
        <f t="shared" ca="1" si="59"/>
        <v>9326.0838000000003</v>
      </c>
      <c r="O234" s="85">
        <f t="shared" ca="1" si="59"/>
        <v>7425.4371000000001</v>
      </c>
      <c r="P234" s="85">
        <f t="shared" ref="P234:AC234" ca="1" si="60">P186+P198+P214+P219+P224+P230</f>
        <v>0</v>
      </c>
      <c r="Q234" s="85">
        <f t="shared" ca="1" si="60"/>
        <v>0</v>
      </c>
      <c r="R234" s="85">
        <f t="shared" ca="1" si="60"/>
        <v>0</v>
      </c>
      <c r="S234" s="85">
        <f t="shared" ca="1" si="60"/>
        <v>0</v>
      </c>
      <c r="T234" s="85">
        <f t="shared" ca="1" si="60"/>
        <v>0</v>
      </c>
      <c r="U234" s="85">
        <f t="shared" ca="1" si="60"/>
        <v>0</v>
      </c>
      <c r="V234" s="85">
        <f t="shared" ca="1" si="60"/>
        <v>0</v>
      </c>
      <c r="W234" s="85">
        <f t="shared" ca="1" si="60"/>
        <v>0</v>
      </c>
      <c r="X234" s="85">
        <f t="shared" ca="1" si="60"/>
        <v>0</v>
      </c>
      <c r="Y234" s="85">
        <f t="shared" ca="1" si="60"/>
        <v>0</v>
      </c>
      <c r="Z234" s="85">
        <f t="shared" ca="1" si="60"/>
        <v>0</v>
      </c>
      <c r="AA234" s="85">
        <f t="shared" ca="1" si="60"/>
        <v>0</v>
      </c>
      <c r="AB234" s="85">
        <f t="shared" ca="1" si="60"/>
        <v>0</v>
      </c>
      <c r="AC234" s="85">
        <f t="shared" ca="1" si="60"/>
        <v>0</v>
      </c>
    </row>
    <row r="236" spans="1:29" x14ac:dyDescent="0.25">
      <c r="A236" s="471"/>
      <c r="B236" s="472"/>
      <c r="D236" s="95"/>
      <c r="E236" s="96"/>
      <c r="F236" s="96"/>
      <c r="G236" s="96"/>
      <c r="H236" s="96"/>
      <c r="I236" s="97"/>
    </row>
    <row r="237" spans="1:29" hidden="1" outlineLevel="1" x14ac:dyDescent="0.25">
      <c r="A237" s="28"/>
      <c r="B237" s="29"/>
      <c r="D237" s="490" t="s">
        <v>207</v>
      </c>
      <c r="E237" s="491"/>
      <c r="F237" s="491"/>
      <c r="G237" s="491"/>
      <c r="H237" s="491"/>
      <c r="I237" s="492"/>
      <c r="J237" s="490" t="s">
        <v>207</v>
      </c>
      <c r="K237" s="491"/>
      <c r="L237" s="491"/>
      <c r="M237" s="491"/>
      <c r="N237" s="491"/>
      <c r="O237" s="492"/>
      <c r="P237" s="492"/>
      <c r="Q237" s="492"/>
      <c r="R237" s="492"/>
      <c r="S237" s="492"/>
      <c r="T237" s="492"/>
      <c r="U237" s="492"/>
      <c r="V237" s="492"/>
      <c r="W237" s="492"/>
      <c r="X237" s="492"/>
      <c r="Y237" s="492"/>
      <c r="Z237" s="492"/>
      <c r="AA237" s="492"/>
      <c r="AB237" s="492"/>
      <c r="AC237" s="492"/>
    </row>
    <row r="238" spans="1:29" hidden="1" outlineLevel="2" x14ac:dyDescent="0.25">
      <c r="A238" s="30">
        <v>169</v>
      </c>
      <c r="B238" s="31" t="s">
        <v>36</v>
      </c>
      <c r="D238" s="63">
        <f ca="1">VLOOKUP($A238,INDIRECT($P$2),COLUMN()-1,FALSE)*VLOOKUP($A238,Usinas!$C:$D,2,FALSE)</f>
        <v>1093.4784999999999</v>
      </c>
      <c r="E238" s="63">
        <f ca="1">VLOOKUP($A238,INDIRECT($P$2),COLUMN()-1,FALSE)*VLOOKUP($A238,Usinas!$C:$D,2,FALSE)</f>
        <v>1150.0504000000001</v>
      </c>
      <c r="F238" s="63">
        <f ca="1">VLOOKUP($A238,INDIRECT($P$2),COLUMN()-1,FALSE)*VLOOKUP($A238,Usinas!$C:$D,2,FALSE)</f>
        <v>1112.5807</v>
      </c>
      <c r="G238" s="63">
        <f ca="1">VLOOKUP($A238,INDIRECT($P$2),COLUMN()-1,FALSE)*VLOOKUP($A238,Usinas!$C:$D,2,FALSE)</f>
        <v>873.80320000000006</v>
      </c>
      <c r="H238" s="63">
        <f ca="1">VLOOKUP($A238,INDIRECT($P$2),COLUMN()-1,FALSE)*VLOOKUP($A238,Usinas!$C:$D,2,FALSE)</f>
        <v>527.02480000000003</v>
      </c>
      <c r="I238" s="63">
        <f ca="1">VLOOKUP($A238,INDIRECT($P$2),COLUMN()-1,FALSE)*VLOOKUP($A238,Usinas!$C:$D,2,FALSE)</f>
        <v>360.24790000000002</v>
      </c>
      <c r="J238" s="63">
        <f ca="1">VLOOKUP($A238,INDIRECT($P$2),COLUMN()-1,FALSE)*VLOOKUP($A238,Usinas!$C:$D,2,FALSE)</f>
        <v>300.9821</v>
      </c>
      <c r="K238" s="63">
        <f ca="1">VLOOKUP($A238,INDIRECT($P$2),COLUMN()-1,FALSE)*VLOOKUP($A238,Usinas!$C:$D,2,FALSE)</f>
        <v>260.5736</v>
      </c>
      <c r="L238" s="63">
        <f ca="1">VLOOKUP($A238,INDIRECT($P$2),COLUMN()-1,FALSE)*VLOOKUP($A238,Usinas!$C:$D,2,FALSE)</f>
        <v>233.1448</v>
      </c>
      <c r="M238" s="63">
        <f ca="1">VLOOKUP($A238,INDIRECT($P$2),COLUMN()-1,FALSE)*VLOOKUP($A238,Usinas!$C:$D,2,FALSE)</f>
        <v>259.10419999999999</v>
      </c>
      <c r="N238" s="63">
        <f ca="1">VLOOKUP($A238,INDIRECT($P$2),COLUMN()-1,FALSE)*VLOOKUP($A238,Usinas!$C:$D,2,FALSE)</f>
        <v>434.45260000000002</v>
      </c>
      <c r="O238" s="63">
        <f ca="1">VLOOKUP($A238,INDIRECT($P$2),COLUMN()-1,FALSE)*VLOOKUP($A238,Usinas!$C:$D,2,FALSE)</f>
        <v>793.476</v>
      </c>
      <c r="P238" s="63">
        <f ca="1">VLOOKUP($A238,INDIRECT($P$2),COLUMN()-1,FALSE)*VLOOKUP($A238,Usinas!$C:$D,2,FALSE)</f>
        <v>0</v>
      </c>
      <c r="Q238" s="63">
        <f ca="1">VLOOKUP($A238,INDIRECT($P$2),COLUMN()-1,FALSE)*VLOOKUP($A238,Usinas!$C:$D,2,FALSE)</f>
        <v>0</v>
      </c>
      <c r="R238" s="63">
        <f ca="1">VLOOKUP($A238,INDIRECT($P$2),COLUMN()-1,FALSE)*VLOOKUP($A238,Usinas!$C:$D,2,FALSE)</f>
        <v>0</v>
      </c>
      <c r="S238" s="63">
        <f ca="1">VLOOKUP($A238,INDIRECT($P$2),COLUMN()-1,FALSE)*VLOOKUP($A238,Usinas!$C:$D,2,FALSE)</f>
        <v>0</v>
      </c>
      <c r="T238" s="63">
        <f ca="1">VLOOKUP($A238,INDIRECT($P$2),COLUMN()-1,FALSE)*VLOOKUP($A238,Usinas!$C:$D,2,FALSE)</f>
        <v>0</v>
      </c>
      <c r="U238" s="63">
        <f ca="1">VLOOKUP($A238,INDIRECT($P$2),COLUMN()-1,FALSE)*VLOOKUP($A238,Usinas!$C:$D,2,FALSE)</f>
        <v>0</v>
      </c>
      <c r="V238" s="63">
        <f ca="1">VLOOKUP($A238,INDIRECT($P$2),COLUMN()-1,FALSE)*VLOOKUP($A238,Usinas!$C:$D,2,FALSE)</f>
        <v>0</v>
      </c>
      <c r="W238" s="63">
        <f ca="1">VLOOKUP($A238,INDIRECT($P$2),COLUMN()-1,FALSE)*VLOOKUP($A238,Usinas!$C:$D,2,FALSE)</f>
        <v>0</v>
      </c>
      <c r="X238" s="63">
        <f ca="1">VLOOKUP($A238,INDIRECT($P$2),COLUMN()-1,FALSE)*VLOOKUP($A238,Usinas!$C:$D,2,FALSE)</f>
        <v>0</v>
      </c>
      <c r="Y238" s="63">
        <f ca="1">VLOOKUP($A238,INDIRECT($P$2),COLUMN()-1,FALSE)*VLOOKUP($A238,Usinas!$C:$D,2,FALSE)</f>
        <v>0</v>
      </c>
      <c r="Z238" s="63">
        <f ca="1">VLOOKUP($A238,INDIRECT($P$2),COLUMN()-1,FALSE)*VLOOKUP($A238,Usinas!$C:$D,2,FALSE)</f>
        <v>0</v>
      </c>
      <c r="AA238" s="63">
        <f ca="1">VLOOKUP($A238,INDIRECT($P$2),COLUMN()-1,FALSE)*VLOOKUP($A238,Usinas!$C:$D,2,FALSE)</f>
        <v>0</v>
      </c>
      <c r="AB238" s="63">
        <f ca="1">VLOOKUP($A238,INDIRECT($P$2),COLUMN()-1,FALSE)*VLOOKUP($A238,Usinas!$C:$D,2,FALSE)</f>
        <v>0</v>
      </c>
      <c r="AC238" s="63">
        <f ca="1">VLOOKUP($A238,INDIRECT($P$2),COLUMN()-1,FALSE)*VLOOKUP($A238,Usinas!$C:$D,2,FALSE)</f>
        <v>0</v>
      </c>
    </row>
    <row r="239" spans="1:29" hidden="1" outlineLevel="2" x14ac:dyDescent="0.25">
      <c r="A239" s="30">
        <v>172</v>
      </c>
      <c r="B239" s="31" t="s">
        <v>208</v>
      </c>
      <c r="D239" s="63">
        <f ca="1">VLOOKUP($A239,INDIRECT($P$2),COLUMN()-1,FALSE)*VLOOKUP($A239,Usinas!$C:$D,2,FALSE)</f>
        <v>1993.905</v>
      </c>
      <c r="E239" s="63">
        <f ca="1">VLOOKUP($A239,INDIRECT($P$2),COLUMN()-1,FALSE)*VLOOKUP($A239,Usinas!$C:$D,2,FALSE)</f>
        <v>2128.8674999999998</v>
      </c>
      <c r="F239" s="63">
        <f ca="1">VLOOKUP($A239,INDIRECT($P$2),COLUMN()-1,FALSE)*VLOOKUP($A239,Usinas!$C:$D,2,FALSE)</f>
        <v>2120.46</v>
      </c>
      <c r="G239" s="63">
        <f ca="1">VLOOKUP($A239,INDIRECT($P$2),COLUMN()-1,FALSE)*VLOOKUP($A239,Usinas!$C:$D,2,FALSE)</f>
        <v>1710.7049999999999</v>
      </c>
      <c r="H239" s="63">
        <f ca="1">VLOOKUP($A239,INDIRECT($P$2),COLUMN()-1,FALSE)*VLOOKUP($A239,Usinas!$C:$D,2,FALSE)</f>
        <v>1027.0425</v>
      </c>
      <c r="I239" s="63">
        <f ca="1">VLOOKUP($A239,INDIRECT($P$2),COLUMN()-1,FALSE)*VLOOKUP($A239,Usinas!$C:$D,2,FALSE)</f>
        <v>676.14</v>
      </c>
      <c r="J239" s="63">
        <f ca="1">VLOOKUP($A239,INDIRECT($P$2),COLUMN()-1,FALSE)*VLOOKUP($A239,Usinas!$C:$D,2,FALSE)</f>
        <v>556.22249999999997</v>
      </c>
      <c r="K239" s="63">
        <f ca="1">VLOOKUP($A239,INDIRECT($P$2),COLUMN()-1,FALSE)*VLOOKUP($A239,Usinas!$C:$D,2,FALSE)</f>
        <v>484.98</v>
      </c>
      <c r="L239" s="63">
        <f ca="1">VLOOKUP($A239,INDIRECT($P$2),COLUMN()-1,FALSE)*VLOOKUP($A239,Usinas!$C:$D,2,FALSE)</f>
        <v>433.65</v>
      </c>
      <c r="M239" s="63">
        <f ca="1">VLOOKUP($A239,INDIRECT($P$2),COLUMN()-1,FALSE)*VLOOKUP($A239,Usinas!$C:$D,2,FALSE)</f>
        <v>466.39499999999998</v>
      </c>
      <c r="N239" s="63">
        <f ca="1">VLOOKUP($A239,INDIRECT($P$2),COLUMN()-1,FALSE)*VLOOKUP($A239,Usinas!$C:$D,2,FALSE)</f>
        <v>755.34749999999997</v>
      </c>
      <c r="O239" s="63">
        <f ca="1">VLOOKUP($A239,INDIRECT($P$2),COLUMN()-1,FALSE)*VLOOKUP($A239,Usinas!$C:$D,2,FALSE)</f>
        <v>1409.8050000000001</v>
      </c>
      <c r="P239" s="63">
        <f ca="1">VLOOKUP($A239,INDIRECT($P$2),COLUMN()-1,FALSE)*VLOOKUP($A239,Usinas!$C:$D,2,FALSE)</f>
        <v>0</v>
      </c>
      <c r="Q239" s="63">
        <f ca="1">VLOOKUP($A239,INDIRECT($P$2),COLUMN()-1,FALSE)*VLOOKUP($A239,Usinas!$C:$D,2,FALSE)</f>
        <v>0</v>
      </c>
      <c r="R239" s="63">
        <f ca="1">VLOOKUP($A239,INDIRECT($P$2),COLUMN()-1,FALSE)*VLOOKUP($A239,Usinas!$C:$D,2,FALSE)</f>
        <v>0</v>
      </c>
      <c r="S239" s="63">
        <f ca="1">VLOOKUP($A239,INDIRECT($P$2),COLUMN()-1,FALSE)*VLOOKUP($A239,Usinas!$C:$D,2,FALSE)</f>
        <v>0</v>
      </c>
      <c r="T239" s="63">
        <f ca="1">VLOOKUP($A239,INDIRECT($P$2),COLUMN()-1,FALSE)*VLOOKUP($A239,Usinas!$C:$D,2,FALSE)</f>
        <v>0</v>
      </c>
      <c r="U239" s="63">
        <f ca="1">VLOOKUP($A239,INDIRECT($P$2),COLUMN()-1,FALSE)*VLOOKUP($A239,Usinas!$C:$D,2,FALSE)</f>
        <v>0</v>
      </c>
      <c r="V239" s="63">
        <f ca="1">VLOOKUP($A239,INDIRECT($P$2),COLUMN()-1,FALSE)*VLOOKUP($A239,Usinas!$C:$D,2,FALSE)</f>
        <v>0</v>
      </c>
      <c r="W239" s="63">
        <f ca="1">VLOOKUP($A239,INDIRECT($P$2),COLUMN()-1,FALSE)*VLOOKUP($A239,Usinas!$C:$D,2,FALSE)</f>
        <v>0</v>
      </c>
      <c r="X239" s="63">
        <f ca="1">VLOOKUP($A239,INDIRECT($P$2),COLUMN()-1,FALSE)*VLOOKUP($A239,Usinas!$C:$D,2,FALSE)</f>
        <v>0</v>
      </c>
      <c r="Y239" s="63">
        <f ca="1">VLOOKUP($A239,INDIRECT($P$2),COLUMN()-1,FALSE)*VLOOKUP($A239,Usinas!$C:$D,2,FALSE)</f>
        <v>0</v>
      </c>
      <c r="Z239" s="63">
        <f ca="1">VLOOKUP($A239,INDIRECT($P$2),COLUMN()-1,FALSE)*VLOOKUP($A239,Usinas!$C:$D,2,FALSE)</f>
        <v>0</v>
      </c>
      <c r="AA239" s="63">
        <f ca="1">VLOOKUP($A239,INDIRECT($P$2),COLUMN()-1,FALSE)*VLOOKUP($A239,Usinas!$C:$D,2,FALSE)</f>
        <v>0</v>
      </c>
      <c r="AB239" s="63">
        <f ca="1">VLOOKUP($A239,INDIRECT($P$2),COLUMN()-1,FALSE)*VLOOKUP($A239,Usinas!$C:$D,2,FALSE)</f>
        <v>0</v>
      </c>
      <c r="AC239" s="63">
        <f ca="1">VLOOKUP($A239,INDIRECT($P$2),COLUMN()-1,FALSE)*VLOOKUP($A239,Usinas!$C:$D,2,FALSE)</f>
        <v>0</v>
      </c>
    </row>
    <row r="240" spans="1:29" hidden="1" outlineLevel="2" x14ac:dyDescent="0.25">
      <c r="A240" s="30">
        <v>176</v>
      </c>
      <c r="B240" s="31" t="s">
        <v>209</v>
      </c>
      <c r="D240" s="63">
        <f ca="1">VLOOKUP($A240,INDIRECT($P$2),COLUMN()-1,FALSE)*VLOOKUP($A240,Usinas!$C:$D,2,FALSE)</f>
        <v>4601.9778000000006</v>
      </c>
      <c r="E240" s="63">
        <f ca="1">VLOOKUP($A240,INDIRECT($P$2),COLUMN()-1,FALSE)*VLOOKUP($A240,Usinas!$C:$D,2,FALSE)</f>
        <v>4913.4743000000008</v>
      </c>
      <c r="F240" s="63">
        <f ca="1">VLOOKUP($A240,INDIRECT($P$2),COLUMN()-1,FALSE)*VLOOKUP($A240,Usinas!$C:$D,2,FALSE)</f>
        <v>4894.0696000000007</v>
      </c>
      <c r="G240" s="63">
        <f ca="1">VLOOKUP($A240,INDIRECT($P$2),COLUMN()-1,FALSE)*VLOOKUP($A240,Usinas!$C:$D,2,FALSE)</f>
        <v>3948.3458000000005</v>
      </c>
      <c r="H240" s="63">
        <f ca="1">VLOOKUP($A240,INDIRECT($P$2),COLUMN()-1,FALSE)*VLOOKUP($A240,Usinas!$C:$D,2,FALSE)</f>
        <v>2370.4373000000001</v>
      </c>
      <c r="I240" s="63">
        <f ca="1">VLOOKUP($A240,INDIRECT($P$2),COLUMN()-1,FALSE)*VLOOKUP($A240,Usinas!$C:$D,2,FALSE)</f>
        <v>1560.5464000000002</v>
      </c>
      <c r="J240" s="63">
        <f ca="1">VLOOKUP($A240,INDIRECT($P$2),COLUMN()-1,FALSE)*VLOOKUP($A240,Usinas!$C:$D,2,FALSE)</f>
        <v>1283.7741000000001</v>
      </c>
      <c r="K240" s="63">
        <f ca="1">VLOOKUP($A240,INDIRECT($P$2),COLUMN()-1,FALSE)*VLOOKUP($A240,Usinas!$C:$D,2,FALSE)</f>
        <v>1119.3448000000001</v>
      </c>
      <c r="L240" s="63">
        <f ca="1">VLOOKUP($A240,INDIRECT($P$2),COLUMN()-1,FALSE)*VLOOKUP($A240,Usinas!$C:$D,2,FALSE)</f>
        <v>1000.8740000000001</v>
      </c>
      <c r="M240" s="63">
        <f ca="1">VLOOKUP($A240,INDIRECT($P$2),COLUMN()-1,FALSE)*VLOOKUP($A240,Usinas!$C:$D,2,FALSE)</f>
        <v>1076.4502</v>
      </c>
      <c r="N240" s="63">
        <f ca="1">VLOOKUP($A240,INDIRECT($P$2),COLUMN()-1,FALSE)*VLOOKUP($A240,Usinas!$C:$D,2,FALSE)</f>
        <v>1743.3591000000001</v>
      </c>
      <c r="O240" s="63">
        <f ca="1">VLOOKUP($A240,INDIRECT($P$2),COLUMN()-1,FALSE)*VLOOKUP($A240,Usinas!$C:$D,2,FALSE)</f>
        <v>3253.8618000000001</v>
      </c>
      <c r="P240" s="63">
        <f ca="1">VLOOKUP($A240,INDIRECT($P$2),COLUMN()-1,FALSE)*VLOOKUP($A240,Usinas!$C:$D,2,FALSE)</f>
        <v>0</v>
      </c>
      <c r="Q240" s="63">
        <f ca="1">VLOOKUP($A240,INDIRECT($P$2),COLUMN()-1,FALSE)*VLOOKUP($A240,Usinas!$C:$D,2,FALSE)</f>
        <v>0</v>
      </c>
      <c r="R240" s="63">
        <f ca="1">VLOOKUP($A240,INDIRECT($P$2),COLUMN()-1,FALSE)*VLOOKUP($A240,Usinas!$C:$D,2,FALSE)</f>
        <v>0</v>
      </c>
      <c r="S240" s="63">
        <f ca="1">VLOOKUP($A240,INDIRECT($P$2),COLUMN()-1,FALSE)*VLOOKUP($A240,Usinas!$C:$D,2,FALSE)</f>
        <v>0</v>
      </c>
      <c r="T240" s="63">
        <f ca="1">VLOOKUP($A240,INDIRECT($P$2),COLUMN()-1,FALSE)*VLOOKUP($A240,Usinas!$C:$D,2,FALSE)</f>
        <v>0</v>
      </c>
      <c r="U240" s="63">
        <f ca="1">VLOOKUP($A240,INDIRECT($P$2),COLUMN()-1,FALSE)*VLOOKUP($A240,Usinas!$C:$D,2,FALSE)</f>
        <v>0</v>
      </c>
      <c r="V240" s="63">
        <f ca="1">VLOOKUP($A240,INDIRECT($P$2),COLUMN()-1,FALSE)*VLOOKUP($A240,Usinas!$C:$D,2,FALSE)</f>
        <v>0</v>
      </c>
      <c r="W240" s="63">
        <f ca="1">VLOOKUP($A240,INDIRECT($P$2),COLUMN()-1,FALSE)*VLOOKUP($A240,Usinas!$C:$D,2,FALSE)</f>
        <v>0</v>
      </c>
      <c r="X240" s="63">
        <f ca="1">VLOOKUP($A240,INDIRECT($P$2),COLUMN()-1,FALSE)*VLOOKUP($A240,Usinas!$C:$D,2,FALSE)</f>
        <v>0</v>
      </c>
      <c r="Y240" s="63">
        <f ca="1">VLOOKUP($A240,INDIRECT($P$2),COLUMN()-1,FALSE)*VLOOKUP($A240,Usinas!$C:$D,2,FALSE)</f>
        <v>0</v>
      </c>
      <c r="Z240" s="63">
        <f ca="1">VLOOKUP($A240,INDIRECT($P$2),COLUMN()-1,FALSE)*VLOOKUP($A240,Usinas!$C:$D,2,FALSE)</f>
        <v>0</v>
      </c>
      <c r="AA240" s="63">
        <f ca="1">VLOOKUP($A240,INDIRECT($P$2),COLUMN()-1,FALSE)*VLOOKUP($A240,Usinas!$C:$D,2,FALSE)</f>
        <v>0</v>
      </c>
      <c r="AB240" s="63">
        <f ca="1">VLOOKUP($A240,INDIRECT($P$2),COLUMN()-1,FALSE)*VLOOKUP($A240,Usinas!$C:$D,2,FALSE)</f>
        <v>0</v>
      </c>
      <c r="AC240" s="63">
        <f ca="1">VLOOKUP($A240,INDIRECT($P$2),COLUMN()-1,FALSE)*VLOOKUP($A240,Usinas!$C:$D,2,FALSE)</f>
        <v>0</v>
      </c>
    </row>
    <row r="241" spans="1:29" hidden="1" outlineLevel="2" x14ac:dyDescent="0.25">
      <c r="A241" s="30">
        <v>178</v>
      </c>
      <c r="B241" s="31" t="s">
        <v>210</v>
      </c>
      <c r="D241" s="63">
        <f ca="1">VLOOKUP($A241,INDIRECT($P$2),COLUMN()-1,FALSE)*VLOOKUP($A241,Usinas!$C:$D,2,FALSE)</f>
        <v>4849.2938000000004</v>
      </c>
      <c r="E241" s="63">
        <f ca="1">VLOOKUP($A241,INDIRECT($P$2),COLUMN()-1,FALSE)*VLOOKUP($A241,Usinas!$C:$D,2,FALSE)</f>
        <v>5205.0668000000005</v>
      </c>
      <c r="F241" s="63">
        <f ca="1">VLOOKUP($A241,INDIRECT($P$2),COLUMN()-1,FALSE)*VLOOKUP($A241,Usinas!$C:$D,2,FALSE)</f>
        <v>5211.5354000000007</v>
      </c>
      <c r="G241" s="63">
        <f ca="1">VLOOKUP($A241,INDIRECT($P$2),COLUMN()-1,FALSE)*VLOOKUP($A241,Usinas!$C:$D,2,FALSE)</f>
        <v>4244.4796999999999</v>
      </c>
      <c r="H241" s="63">
        <f ca="1">VLOOKUP($A241,INDIRECT($P$2),COLUMN()-1,FALSE)*VLOOKUP($A241,Usinas!$C:$D,2,FALSE)</f>
        <v>2556.1750999999999</v>
      </c>
      <c r="I241" s="63">
        <f ca="1">VLOOKUP($A241,INDIRECT($P$2),COLUMN()-1,FALSE)*VLOOKUP($A241,Usinas!$C:$D,2,FALSE)</f>
        <v>1668.8988000000002</v>
      </c>
      <c r="J241" s="63">
        <f ca="1">VLOOKUP($A241,INDIRECT($P$2),COLUMN()-1,FALSE)*VLOOKUP($A241,Usinas!$C:$D,2,FALSE)</f>
        <v>1367.0308</v>
      </c>
      <c r="K241" s="63">
        <f ca="1">VLOOKUP($A241,INDIRECT($P$2),COLUMN()-1,FALSE)*VLOOKUP($A241,Usinas!$C:$D,2,FALSE)</f>
        <v>1194.5348000000001</v>
      </c>
      <c r="L241" s="63">
        <f ca="1">VLOOKUP($A241,INDIRECT($P$2),COLUMN()-1,FALSE)*VLOOKUP($A241,Usinas!$C:$D,2,FALSE)</f>
        <v>1068.3971000000001</v>
      </c>
      <c r="M241" s="63">
        <f ca="1">VLOOKUP($A241,INDIRECT($P$2),COLUMN()-1,FALSE)*VLOOKUP($A241,Usinas!$C:$D,2,FALSE)</f>
        <v>1136.3174000000001</v>
      </c>
      <c r="N241" s="63">
        <f ca="1">VLOOKUP($A241,INDIRECT($P$2),COLUMN()-1,FALSE)*VLOOKUP($A241,Usinas!$C:$D,2,FALSE)</f>
        <v>1812.2861</v>
      </c>
      <c r="O241" s="63">
        <f ca="1">VLOOKUP($A241,INDIRECT($P$2),COLUMN()-1,FALSE)*VLOOKUP($A241,Usinas!$C:$D,2,FALSE)</f>
        <v>3404.6398000000004</v>
      </c>
      <c r="P241" s="63">
        <f ca="1">VLOOKUP($A241,INDIRECT($P$2),COLUMN()-1,FALSE)*VLOOKUP($A241,Usinas!$C:$D,2,FALSE)</f>
        <v>0</v>
      </c>
      <c r="Q241" s="63">
        <f ca="1">VLOOKUP($A241,INDIRECT($P$2),COLUMN()-1,FALSE)*VLOOKUP($A241,Usinas!$C:$D,2,FALSE)</f>
        <v>0</v>
      </c>
      <c r="R241" s="63">
        <f ca="1">VLOOKUP($A241,INDIRECT($P$2),COLUMN()-1,FALSE)*VLOOKUP($A241,Usinas!$C:$D,2,FALSE)</f>
        <v>0</v>
      </c>
      <c r="S241" s="63">
        <f ca="1">VLOOKUP($A241,INDIRECT($P$2),COLUMN()-1,FALSE)*VLOOKUP($A241,Usinas!$C:$D,2,FALSE)</f>
        <v>0</v>
      </c>
      <c r="T241" s="63">
        <f ca="1">VLOOKUP($A241,INDIRECT($P$2),COLUMN()-1,FALSE)*VLOOKUP($A241,Usinas!$C:$D,2,FALSE)</f>
        <v>0</v>
      </c>
      <c r="U241" s="63">
        <f ca="1">VLOOKUP($A241,INDIRECT($P$2),COLUMN()-1,FALSE)*VLOOKUP($A241,Usinas!$C:$D,2,FALSE)</f>
        <v>0</v>
      </c>
      <c r="V241" s="63">
        <f ca="1">VLOOKUP($A241,INDIRECT($P$2),COLUMN()-1,FALSE)*VLOOKUP($A241,Usinas!$C:$D,2,FALSE)</f>
        <v>0</v>
      </c>
      <c r="W241" s="63">
        <f ca="1">VLOOKUP($A241,INDIRECT($P$2),COLUMN()-1,FALSE)*VLOOKUP($A241,Usinas!$C:$D,2,FALSE)</f>
        <v>0</v>
      </c>
      <c r="X241" s="63">
        <f ca="1">VLOOKUP($A241,INDIRECT($P$2),COLUMN()-1,FALSE)*VLOOKUP($A241,Usinas!$C:$D,2,FALSE)</f>
        <v>0</v>
      </c>
      <c r="Y241" s="63">
        <f ca="1">VLOOKUP($A241,INDIRECT($P$2),COLUMN()-1,FALSE)*VLOOKUP($A241,Usinas!$C:$D,2,FALSE)</f>
        <v>0</v>
      </c>
      <c r="Z241" s="63">
        <f ca="1">VLOOKUP($A241,INDIRECT($P$2),COLUMN()-1,FALSE)*VLOOKUP($A241,Usinas!$C:$D,2,FALSE)</f>
        <v>0</v>
      </c>
      <c r="AA241" s="63">
        <f ca="1">VLOOKUP($A241,INDIRECT($P$2),COLUMN()-1,FALSE)*VLOOKUP($A241,Usinas!$C:$D,2,FALSE)</f>
        <v>0</v>
      </c>
      <c r="AB241" s="63">
        <f ca="1">VLOOKUP($A241,INDIRECT($P$2),COLUMN()-1,FALSE)*VLOOKUP($A241,Usinas!$C:$D,2,FALSE)</f>
        <v>0</v>
      </c>
      <c r="AC241" s="63">
        <f ca="1">VLOOKUP($A241,INDIRECT($P$2),COLUMN()-1,FALSE)*VLOOKUP($A241,Usinas!$C:$D,2,FALSE)</f>
        <v>0</v>
      </c>
    </row>
    <row r="242" spans="1:29" hidden="1" outlineLevel="1" collapsed="1" x14ac:dyDescent="0.25">
      <c r="A242" s="32"/>
      <c r="B242" s="33" t="s">
        <v>56</v>
      </c>
      <c r="D242" s="69">
        <f t="shared" ref="D242:I242" ca="1" si="61">SUM(D238:D241)</f>
        <v>12538.6551</v>
      </c>
      <c r="E242" s="46">
        <f t="shared" ca="1" si="61"/>
        <v>13397.459000000001</v>
      </c>
      <c r="F242" s="46">
        <f t="shared" ca="1" si="61"/>
        <v>13338.645700000001</v>
      </c>
      <c r="G242" s="46">
        <f t="shared" ca="1" si="61"/>
        <v>10777.333700000001</v>
      </c>
      <c r="H242" s="46">
        <f t="shared" ca="1" si="61"/>
        <v>6480.6797000000006</v>
      </c>
      <c r="I242" s="70">
        <f t="shared" ca="1" si="61"/>
        <v>4265.8330999999998</v>
      </c>
      <c r="J242" s="69">
        <f t="shared" ref="J242:O242" ca="1" si="62">SUM(J238:J241)</f>
        <v>3508.0095000000001</v>
      </c>
      <c r="K242" s="46">
        <f t="shared" ca="1" si="62"/>
        <v>3059.4332000000004</v>
      </c>
      <c r="L242" s="46">
        <f t="shared" ca="1" si="62"/>
        <v>2736.0659000000005</v>
      </c>
      <c r="M242" s="46">
        <f t="shared" ca="1" si="62"/>
        <v>2938.2668000000003</v>
      </c>
      <c r="N242" s="46">
        <f t="shared" ca="1" si="62"/>
        <v>4745.4453000000003</v>
      </c>
      <c r="O242" s="70">
        <f t="shared" ca="1" si="62"/>
        <v>8861.7826000000005</v>
      </c>
      <c r="P242" s="70">
        <f t="shared" ref="P242:AC242" ca="1" si="63">SUM(P238:P241)</f>
        <v>0</v>
      </c>
      <c r="Q242" s="70">
        <f t="shared" ca="1" si="63"/>
        <v>0</v>
      </c>
      <c r="R242" s="70">
        <f t="shared" ca="1" si="63"/>
        <v>0</v>
      </c>
      <c r="S242" s="70">
        <f t="shared" ca="1" si="63"/>
        <v>0</v>
      </c>
      <c r="T242" s="70">
        <f t="shared" ca="1" si="63"/>
        <v>0</v>
      </c>
      <c r="U242" s="70">
        <f t="shared" ca="1" si="63"/>
        <v>0</v>
      </c>
      <c r="V242" s="70">
        <f t="shared" ca="1" si="63"/>
        <v>0</v>
      </c>
      <c r="W242" s="70">
        <f t="shared" ca="1" si="63"/>
        <v>0</v>
      </c>
      <c r="X242" s="70">
        <f t="shared" ca="1" si="63"/>
        <v>0</v>
      </c>
      <c r="Y242" s="70">
        <f t="shared" ca="1" si="63"/>
        <v>0</v>
      </c>
      <c r="Z242" s="70">
        <f t="shared" ca="1" si="63"/>
        <v>0</v>
      </c>
      <c r="AA242" s="70">
        <f t="shared" ca="1" si="63"/>
        <v>0</v>
      </c>
      <c r="AB242" s="70">
        <f t="shared" ca="1" si="63"/>
        <v>0</v>
      </c>
      <c r="AC242" s="70">
        <f t="shared" ca="1" si="63"/>
        <v>0</v>
      </c>
    </row>
    <row r="243" spans="1:29" hidden="1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</row>
    <row r="244" spans="1:29" hidden="1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</row>
    <row r="245" spans="1:29" hidden="1" outlineLevel="1" x14ac:dyDescent="0.25">
      <c r="A245" s="36"/>
      <c r="B245" s="37"/>
      <c r="D245" s="487" t="s">
        <v>211</v>
      </c>
      <c r="E245" s="488" t="s">
        <v>58</v>
      </c>
      <c r="F245" s="488" t="s">
        <v>212</v>
      </c>
      <c r="G245" s="488"/>
      <c r="H245" s="488"/>
      <c r="I245" s="489"/>
      <c r="J245" s="487" t="s">
        <v>211</v>
      </c>
      <c r="K245" s="488" t="s">
        <v>58</v>
      </c>
      <c r="L245" s="488" t="s">
        <v>212</v>
      </c>
      <c r="M245" s="488"/>
      <c r="N245" s="488"/>
      <c r="O245" s="489"/>
      <c r="P245" s="489"/>
      <c r="Q245" s="489"/>
      <c r="R245" s="489"/>
      <c r="S245" s="489"/>
      <c r="T245" s="489"/>
      <c r="U245" s="489"/>
      <c r="V245" s="489"/>
      <c r="W245" s="489"/>
      <c r="X245" s="489"/>
      <c r="Y245" s="489"/>
      <c r="Z245" s="489"/>
      <c r="AA245" s="489"/>
      <c r="AB245" s="489"/>
      <c r="AC245" s="489"/>
    </row>
    <row r="246" spans="1:29" hidden="1" outlineLevel="2" x14ac:dyDescent="0.25">
      <c r="A246" s="30">
        <v>188</v>
      </c>
      <c r="B246" s="31" t="s">
        <v>213</v>
      </c>
      <c r="D246" s="63">
        <f ca="1">VLOOKUP($A246,INDIRECT($P$2),COLUMN()-1,FALSE)*VLOOKUP($A246,Usinas!$C:$D,2,FALSE)</f>
        <v>555.55499999999995</v>
      </c>
      <c r="E246" s="63">
        <f ca="1">VLOOKUP($A246,INDIRECT($P$2),COLUMN()-1,FALSE)*VLOOKUP($A246,Usinas!$C:$D,2,FALSE)</f>
        <v>415.41499999999996</v>
      </c>
      <c r="F246" s="63">
        <f ca="1">VLOOKUP($A246,INDIRECT($P$2),COLUMN()-1,FALSE)*VLOOKUP($A246,Usinas!$C:$D,2,FALSE)</f>
        <v>338.90999999999997</v>
      </c>
      <c r="G246" s="63">
        <f ca="1">VLOOKUP($A246,INDIRECT($P$2),COLUMN()-1,FALSE)*VLOOKUP($A246,Usinas!$C:$D,2,FALSE)</f>
        <v>230.23</v>
      </c>
      <c r="H246" s="63">
        <f ca="1">VLOOKUP($A246,INDIRECT($P$2),COLUMN()-1,FALSE)*VLOOKUP($A246,Usinas!$C:$D,2,FALSE)</f>
        <v>139.42499999999998</v>
      </c>
      <c r="I246" s="63">
        <f ca="1">VLOOKUP($A246,INDIRECT($P$2),COLUMN()-1,FALSE)*VLOOKUP($A246,Usinas!$C:$D,2,FALSE)</f>
        <v>110.11</v>
      </c>
      <c r="J246" s="63">
        <f ca="1">VLOOKUP($A246,INDIRECT($P$2),COLUMN()-1,FALSE)*VLOOKUP($A246,Usinas!$C:$D,2,FALSE)</f>
        <v>92.95</v>
      </c>
      <c r="K246" s="63">
        <f ca="1">VLOOKUP($A246,INDIRECT($P$2),COLUMN()-1,FALSE)*VLOOKUP($A246,Usinas!$C:$D,2,FALSE)</f>
        <v>78.649999999999991</v>
      </c>
      <c r="L246" s="63">
        <f ca="1">VLOOKUP($A246,INDIRECT($P$2),COLUMN()-1,FALSE)*VLOOKUP($A246,Usinas!$C:$D,2,FALSE)</f>
        <v>71.5</v>
      </c>
      <c r="M246" s="63">
        <f ca="1">VLOOKUP($A246,INDIRECT($P$2),COLUMN()-1,FALSE)*VLOOKUP($A246,Usinas!$C:$D,2,FALSE)</f>
        <v>113.68499999999999</v>
      </c>
      <c r="N246" s="63">
        <f ca="1">VLOOKUP($A246,INDIRECT($P$2),COLUMN()-1,FALSE)*VLOOKUP($A246,Usinas!$C:$D,2,FALSE)</f>
        <v>320.32</v>
      </c>
      <c r="O246" s="63">
        <f ca="1">VLOOKUP($A246,INDIRECT($P$2),COLUMN()-1,FALSE)*VLOOKUP($A246,Usinas!$C:$D,2,FALSE)</f>
        <v>612.755</v>
      </c>
      <c r="P246" s="63">
        <f ca="1">VLOOKUP($A246,INDIRECT($P$2),COLUMN()-1,FALSE)*VLOOKUP($A246,Usinas!$C:$D,2,FALSE)</f>
        <v>0</v>
      </c>
      <c r="Q246" s="63">
        <f ca="1">VLOOKUP($A246,INDIRECT($P$2),COLUMN()-1,FALSE)*VLOOKUP($A246,Usinas!$C:$D,2,FALSE)</f>
        <v>0</v>
      </c>
      <c r="R246" s="63">
        <f ca="1">VLOOKUP($A246,INDIRECT($P$2),COLUMN()-1,FALSE)*VLOOKUP($A246,Usinas!$C:$D,2,FALSE)</f>
        <v>0</v>
      </c>
      <c r="S246" s="63">
        <f ca="1">VLOOKUP($A246,INDIRECT($P$2),COLUMN()-1,FALSE)*VLOOKUP($A246,Usinas!$C:$D,2,FALSE)</f>
        <v>0</v>
      </c>
      <c r="T246" s="63">
        <f ca="1">VLOOKUP($A246,INDIRECT($P$2),COLUMN()-1,FALSE)*VLOOKUP($A246,Usinas!$C:$D,2,FALSE)</f>
        <v>0</v>
      </c>
      <c r="U246" s="63">
        <f ca="1">VLOOKUP($A246,INDIRECT($P$2),COLUMN()-1,FALSE)*VLOOKUP($A246,Usinas!$C:$D,2,FALSE)</f>
        <v>0</v>
      </c>
      <c r="V246" s="63">
        <f ca="1">VLOOKUP($A246,INDIRECT($P$2),COLUMN()-1,FALSE)*VLOOKUP($A246,Usinas!$C:$D,2,FALSE)</f>
        <v>0</v>
      </c>
      <c r="W246" s="63">
        <f ca="1">VLOOKUP($A246,INDIRECT($P$2),COLUMN()-1,FALSE)*VLOOKUP($A246,Usinas!$C:$D,2,FALSE)</f>
        <v>0</v>
      </c>
      <c r="X246" s="63">
        <f ca="1">VLOOKUP($A246,INDIRECT($P$2),COLUMN()-1,FALSE)*VLOOKUP($A246,Usinas!$C:$D,2,FALSE)</f>
        <v>0</v>
      </c>
      <c r="Y246" s="63">
        <f ca="1">VLOOKUP($A246,INDIRECT($P$2),COLUMN()-1,FALSE)*VLOOKUP($A246,Usinas!$C:$D,2,FALSE)</f>
        <v>0</v>
      </c>
      <c r="Z246" s="63">
        <f ca="1">VLOOKUP($A246,INDIRECT($P$2),COLUMN()-1,FALSE)*VLOOKUP($A246,Usinas!$C:$D,2,FALSE)</f>
        <v>0</v>
      </c>
      <c r="AA246" s="63">
        <f ca="1">VLOOKUP($A246,INDIRECT($P$2),COLUMN()-1,FALSE)*VLOOKUP($A246,Usinas!$C:$D,2,FALSE)</f>
        <v>0</v>
      </c>
      <c r="AB246" s="63">
        <f ca="1">VLOOKUP($A246,INDIRECT($P$2),COLUMN()-1,FALSE)*VLOOKUP($A246,Usinas!$C:$D,2,FALSE)</f>
        <v>0</v>
      </c>
      <c r="AC246" s="63">
        <f ca="1">VLOOKUP($A246,INDIRECT($P$2),COLUMN()-1,FALSE)*VLOOKUP($A246,Usinas!$C:$D,2,FALSE)</f>
        <v>0</v>
      </c>
    </row>
    <row r="247" spans="1:29" hidden="1" outlineLevel="1" collapsed="1" x14ac:dyDescent="0.25">
      <c r="A247" s="32"/>
      <c r="B247" s="33" t="s">
        <v>56</v>
      </c>
      <c r="D247" s="69">
        <f t="shared" ref="D247:O247" ca="1" si="64">D246</f>
        <v>555.55499999999995</v>
      </c>
      <c r="E247" s="46">
        <f t="shared" ca="1" si="64"/>
        <v>415.41499999999996</v>
      </c>
      <c r="F247" s="46">
        <f t="shared" ca="1" si="64"/>
        <v>338.90999999999997</v>
      </c>
      <c r="G247" s="46">
        <f t="shared" ca="1" si="64"/>
        <v>230.23</v>
      </c>
      <c r="H247" s="46">
        <f t="shared" ca="1" si="64"/>
        <v>139.42499999999998</v>
      </c>
      <c r="I247" s="70">
        <f t="shared" ca="1" si="64"/>
        <v>110.11</v>
      </c>
      <c r="J247" s="69">
        <f t="shared" ca="1" si="64"/>
        <v>92.95</v>
      </c>
      <c r="K247" s="46">
        <f t="shared" ca="1" si="64"/>
        <v>78.649999999999991</v>
      </c>
      <c r="L247" s="46">
        <f t="shared" ca="1" si="64"/>
        <v>71.5</v>
      </c>
      <c r="M247" s="46">
        <f t="shared" ca="1" si="64"/>
        <v>113.68499999999999</v>
      </c>
      <c r="N247" s="46">
        <f t="shared" ca="1" si="64"/>
        <v>320.32</v>
      </c>
      <c r="O247" s="70">
        <f t="shared" ca="1" si="64"/>
        <v>612.755</v>
      </c>
      <c r="P247" s="70">
        <f t="shared" ref="P247:AC247" ca="1" si="65">P246</f>
        <v>0</v>
      </c>
      <c r="Q247" s="70">
        <f t="shared" ca="1" si="65"/>
        <v>0</v>
      </c>
      <c r="R247" s="70">
        <f t="shared" ca="1" si="65"/>
        <v>0</v>
      </c>
      <c r="S247" s="70">
        <f t="shared" ca="1" si="65"/>
        <v>0</v>
      </c>
      <c r="T247" s="70">
        <f t="shared" ca="1" si="65"/>
        <v>0</v>
      </c>
      <c r="U247" s="70">
        <f t="shared" ca="1" si="65"/>
        <v>0</v>
      </c>
      <c r="V247" s="70">
        <f t="shared" ca="1" si="65"/>
        <v>0</v>
      </c>
      <c r="W247" s="70">
        <f t="shared" ca="1" si="65"/>
        <v>0</v>
      </c>
      <c r="X247" s="70">
        <f t="shared" ca="1" si="65"/>
        <v>0</v>
      </c>
      <c r="Y247" s="70">
        <f t="shared" ca="1" si="65"/>
        <v>0</v>
      </c>
      <c r="Z247" s="70">
        <f t="shared" ca="1" si="65"/>
        <v>0</v>
      </c>
      <c r="AA247" s="70">
        <f t="shared" ca="1" si="65"/>
        <v>0</v>
      </c>
      <c r="AB247" s="70">
        <f t="shared" ca="1" si="65"/>
        <v>0</v>
      </c>
      <c r="AC247" s="70">
        <f t="shared" ca="1" si="65"/>
        <v>0</v>
      </c>
    </row>
    <row r="248" spans="1:29" hidden="1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</row>
    <row r="249" spans="1:29" hidden="1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</row>
    <row r="250" spans="1:29" hidden="1" outlineLevel="1" x14ac:dyDescent="0.25">
      <c r="A250" s="36"/>
      <c r="B250" s="37"/>
      <c r="D250" s="487" t="s">
        <v>214</v>
      </c>
      <c r="E250" s="488" t="s">
        <v>58</v>
      </c>
      <c r="F250" s="488" t="s">
        <v>215</v>
      </c>
      <c r="G250" s="488"/>
      <c r="H250" s="488"/>
      <c r="I250" s="489"/>
      <c r="J250" s="487" t="s">
        <v>214</v>
      </c>
      <c r="K250" s="488" t="s">
        <v>58</v>
      </c>
      <c r="L250" s="488" t="s">
        <v>215</v>
      </c>
      <c r="M250" s="488"/>
      <c r="N250" s="488"/>
      <c r="O250" s="489"/>
      <c r="P250" s="489"/>
      <c r="Q250" s="489"/>
      <c r="R250" s="489"/>
      <c r="S250" s="489"/>
      <c r="T250" s="489"/>
      <c r="U250" s="489"/>
      <c r="V250" s="489"/>
      <c r="W250" s="489"/>
      <c r="X250" s="489"/>
      <c r="Y250" s="489"/>
      <c r="Z250" s="489"/>
      <c r="AA250" s="489"/>
      <c r="AB250" s="489"/>
      <c r="AC250" s="489"/>
    </row>
    <row r="251" spans="1:29" hidden="1" outlineLevel="2" x14ac:dyDescent="0.25">
      <c r="A251" s="30">
        <v>190</v>
      </c>
      <c r="B251" s="31" t="s">
        <v>216</v>
      </c>
      <c r="D251" s="63">
        <f ca="1">VLOOKUP($A251,INDIRECT($P$2),COLUMN()-1,FALSE)*VLOOKUP($A251,Usinas!$C:$D,2,FALSE)</f>
        <v>241.41920000000002</v>
      </c>
      <c r="E251" s="63">
        <f ca="1">VLOOKUP($A251,INDIRECT($P$2),COLUMN()-1,FALSE)*VLOOKUP($A251,Usinas!$C:$D,2,FALSE)</f>
        <v>268.28559999999999</v>
      </c>
      <c r="F251" s="63">
        <f ca="1">VLOOKUP($A251,INDIRECT($P$2),COLUMN()-1,FALSE)*VLOOKUP($A251,Usinas!$C:$D,2,FALSE)</f>
        <v>286.44880000000001</v>
      </c>
      <c r="G251" s="63">
        <f ca="1">VLOOKUP($A251,INDIRECT($P$2),COLUMN()-1,FALSE)*VLOOKUP($A251,Usinas!$C:$D,2,FALSE)</f>
        <v>252.39280000000002</v>
      </c>
      <c r="H251" s="63">
        <f ca="1">VLOOKUP($A251,INDIRECT($P$2),COLUMN()-1,FALSE)*VLOOKUP($A251,Usinas!$C:$D,2,FALSE)</f>
        <v>162.71200000000002</v>
      </c>
      <c r="I251" s="63">
        <f ca="1">VLOOKUP($A251,INDIRECT($P$2),COLUMN()-1,FALSE)*VLOOKUP($A251,Usinas!$C:$D,2,FALSE)</f>
        <v>113.89840000000001</v>
      </c>
      <c r="J251" s="63">
        <f ca="1">VLOOKUP($A251,INDIRECT($P$2),COLUMN()-1,FALSE)*VLOOKUP($A251,Usinas!$C:$D,2,FALSE)</f>
        <v>98.005600000000001</v>
      </c>
      <c r="K251" s="63">
        <f ca="1">VLOOKUP($A251,INDIRECT($P$2),COLUMN()-1,FALSE)*VLOOKUP($A251,Usinas!$C:$D,2,FALSE)</f>
        <v>89.680800000000005</v>
      </c>
      <c r="L251" s="63">
        <f ca="1">VLOOKUP($A251,INDIRECT($P$2),COLUMN()-1,FALSE)*VLOOKUP($A251,Usinas!$C:$D,2,FALSE)</f>
        <v>87.41040000000001</v>
      </c>
      <c r="M251" s="63">
        <f ca="1">VLOOKUP($A251,INDIRECT($P$2),COLUMN()-1,FALSE)*VLOOKUP($A251,Usinas!$C:$D,2,FALSE)</f>
        <v>105.5736</v>
      </c>
      <c r="N251" s="63">
        <f ca="1">VLOOKUP($A251,INDIRECT($P$2),COLUMN()-1,FALSE)*VLOOKUP($A251,Usinas!$C:$D,2,FALSE)</f>
        <v>147.57599999999999</v>
      </c>
      <c r="O251" s="63">
        <f ca="1">VLOOKUP($A251,INDIRECT($P$2),COLUMN()-1,FALSE)*VLOOKUP($A251,Usinas!$C:$D,2,FALSE)</f>
        <v>197.1464</v>
      </c>
      <c r="P251" s="63">
        <f ca="1">VLOOKUP($A251,INDIRECT($P$2),COLUMN()-1,FALSE)*VLOOKUP($A251,Usinas!$C:$D,2,FALSE)</f>
        <v>0</v>
      </c>
      <c r="Q251" s="63">
        <f ca="1">VLOOKUP($A251,INDIRECT($P$2),COLUMN()-1,FALSE)*VLOOKUP($A251,Usinas!$C:$D,2,FALSE)</f>
        <v>0</v>
      </c>
      <c r="R251" s="63">
        <f ca="1">VLOOKUP($A251,INDIRECT($P$2),COLUMN()-1,FALSE)*VLOOKUP($A251,Usinas!$C:$D,2,FALSE)</f>
        <v>0</v>
      </c>
      <c r="S251" s="63">
        <f ca="1">VLOOKUP($A251,INDIRECT($P$2),COLUMN()-1,FALSE)*VLOOKUP($A251,Usinas!$C:$D,2,FALSE)</f>
        <v>0</v>
      </c>
      <c r="T251" s="63">
        <f ca="1">VLOOKUP($A251,INDIRECT($P$2),COLUMN()-1,FALSE)*VLOOKUP($A251,Usinas!$C:$D,2,FALSE)</f>
        <v>0</v>
      </c>
      <c r="U251" s="63">
        <f ca="1">VLOOKUP($A251,INDIRECT($P$2),COLUMN()-1,FALSE)*VLOOKUP($A251,Usinas!$C:$D,2,FALSE)</f>
        <v>0</v>
      </c>
      <c r="V251" s="63">
        <f ca="1">VLOOKUP($A251,INDIRECT($P$2),COLUMN()-1,FALSE)*VLOOKUP($A251,Usinas!$C:$D,2,FALSE)</f>
        <v>0</v>
      </c>
      <c r="W251" s="63">
        <f ca="1">VLOOKUP($A251,INDIRECT($P$2),COLUMN()-1,FALSE)*VLOOKUP($A251,Usinas!$C:$D,2,FALSE)</f>
        <v>0</v>
      </c>
      <c r="X251" s="63">
        <f ca="1">VLOOKUP($A251,INDIRECT($P$2),COLUMN()-1,FALSE)*VLOOKUP($A251,Usinas!$C:$D,2,FALSE)</f>
        <v>0</v>
      </c>
      <c r="Y251" s="63">
        <f ca="1">VLOOKUP($A251,INDIRECT($P$2),COLUMN()-1,FALSE)*VLOOKUP($A251,Usinas!$C:$D,2,FALSE)</f>
        <v>0</v>
      </c>
      <c r="Z251" s="63">
        <f ca="1">VLOOKUP($A251,INDIRECT($P$2),COLUMN()-1,FALSE)*VLOOKUP($A251,Usinas!$C:$D,2,FALSE)</f>
        <v>0</v>
      </c>
      <c r="AA251" s="63">
        <f ca="1">VLOOKUP($A251,INDIRECT($P$2),COLUMN()-1,FALSE)*VLOOKUP($A251,Usinas!$C:$D,2,FALSE)</f>
        <v>0</v>
      </c>
      <c r="AB251" s="63">
        <f ca="1">VLOOKUP($A251,INDIRECT($P$2),COLUMN()-1,FALSE)*VLOOKUP($A251,Usinas!$C:$D,2,FALSE)</f>
        <v>0</v>
      </c>
      <c r="AC251" s="63">
        <f ca="1">VLOOKUP($A251,INDIRECT($P$2),COLUMN()-1,FALSE)*VLOOKUP($A251,Usinas!$C:$D,2,FALSE)</f>
        <v>0</v>
      </c>
    </row>
    <row r="252" spans="1:29" hidden="1" outlineLevel="1" collapsed="1" x14ac:dyDescent="0.25">
      <c r="A252" s="32"/>
      <c r="B252" s="33" t="s">
        <v>56</v>
      </c>
      <c r="D252" s="69">
        <f t="shared" ref="D252:O252" ca="1" si="66">D251</f>
        <v>241.41920000000002</v>
      </c>
      <c r="E252" s="46">
        <f t="shared" ca="1" si="66"/>
        <v>268.28559999999999</v>
      </c>
      <c r="F252" s="46">
        <f t="shared" ca="1" si="66"/>
        <v>286.44880000000001</v>
      </c>
      <c r="G252" s="46">
        <f t="shared" ca="1" si="66"/>
        <v>252.39280000000002</v>
      </c>
      <c r="H252" s="46">
        <f t="shared" ca="1" si="66"/>
        <v>162.71200000000002</v>
      </c>
      <c r="I252" s="70">
        <f t="shared" ca="1" si="66"/>
        <v>113.89840000000001</v>
      </c>
      <c r="J252" s="69">
        <f t="shared" ca="1" si="66"/>
        <v>98.005600000000001</v>
      </c>
      <c r="K252" s="46">
        <f t="shared" ca="1" si="66"/>
        <v>89.680800000000005</v>
      </c>
      <c r="L252" s="46">
        <f t="shared" ca="1" si="66"/>
        <v>87.41040000000001</v>
      </c>
      <c r="M252" s="46">
        <f t="shared" ca="1" si="66"/>
        <v>105.5736</v>
      </c>
      <c r="N252" s="46">
        <f t="shared" ca="1" si="66"/>
        <v>147.57599999999999</v>
      </c>
      <c r="O252" s="70">
        <f t="shared" ca="1" si="66"/>
        <v>197.1464</v>
      </c>
      <c r="P252" s="70">
        <f t="shared" ref="P252:AC252" ca="1" si="67">P251</f>
        <v>0</v>
      </c>
      <c r="Q252" s="70">
        <f t="shared" ca="1" si="67"/>
        <v>0</v>
      </c>
      <c r="R252" s="70">
        <f t="shared" ca="1" si="67"/>
        <v>0</v>
      </c>
      <c r="S252" s="70">
        <f t="shared" ca="1" si="67"/>
        <v>0</v>
      </c>
      <c r="T252" s="70">
        <f t="shared" ca="1" si="67"/>
        <v>0</v>
      </c>
      <c r="U252" s="70">
        <f t="shared" ca="1" si="67"/>
        <v>0</v>
      </c>
      <c r="V252" s="70">
        <f t="shared" ca="1" si="67"/>
        <v>0</v>
      </c>
      <c r="W252" s="70">
        <f t="shared" ca="1" si="67"/>
        <v>0</v>
      </c>
      <c r="X252" s="70">
        <f t="shared" ca="1" si="67"/>
        <v>0</v>
      </c>
      <c r="Y252" s="70">
        <f t="shared" ca="1" si="67"/>
        <v>0</v>
      </c>
      <c r="Z252" s="70">
        <f t="shared" ca="1" si="67"/>
        <v>0</v>
      </c>
      <c r="AA252" s="70">
        <f t="shared" ca="1" si="67"/>
        <v>0</v>
      </c>
      <c r="AB252" s="70">
        <f t="shared" ca="1" si="67"/>
        <v>0</v>
      </c>
      <c r="AC252" s="70">
        <f t="shared" ca="1" si="67"/>
        <v>0</v>
      </c>
    </row>
    <row r="253" spans="1:29" hidden="1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</row>
    <row r="254" spans="1:29" hidden="1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</row>
    <row r="255" spans="1:29" hidden="1" outlineLevel="1" x14ac:dyDescent="0.25">
      <c r="A255" s="36"/>
      <c r="B255" s="37"/>
      <c r="D255" s="487" t="s">
        <v>217</v>
      </c>
      <c r="E255" s="488" t="s">
        <v>58</v>
      </c>
      <c r="F255" s="488" t="s">
        <v>218</v>
      </c>
      <c r="G255" s="488"/>
      <c r="H255" s="488"/>
      <c r="I255" s="489"/>
      <c r="J255" s="487" t="s">
        <v>217</v>
      </c>
      <c r="K255" s="488" t="s">
        <v>58</v>
      </c>
      <c r="L255" s="488" t="s">
        <v>218</v>
      </c>
      <c r="M255" s="488"/>
      <c r="N255" s="488"/>
      <c r="O255" s="489"/>
      <c r="P255" s="489"/>
      <c r="Q255" s="489"/>
      <c r="R255" s="489"/>
      <c r="S255" s="489"/>
      <c r="T255" s="489"/>
      <c r="U255" s="489"/>
      <c r="V255" s="489"/>
      <c r="W255" s="489"/>
      <c r="X255" s="489"/>
      <c r="Y255" s="489"/>
      <c r="Z255" s="489"/>
      <c r="AA255" s="489"/>
      <c r="AB255" s="489"/>
      <c r="AC255" s="489"/>
    </row>
    <row r="256" spans="1:29" hidden="1" outlineLevel="2" x14ac:dyDescent="0.25">
      <c r="A256" s="30">
        <v>254</v>
      </c>
      <c r="B256" s="31" t="s">
        <v>219</v>
      </c>
      <c r="D256" s="63">
        <f ca="1">VLOOKUP($A256,INDIRECT($P$2),COLUMN()-1,FALSE)*VLOOKUP($A256,Usinas!$C:$D,2,FALSE)</f>
        <v>146.03820000000002</v>
      </c>
      <c r="E256" s="63">
        <f ca="1">VLOOKUP($A256,INDIRECT($P$2),COLUMN()-1,FALSE)*VLOOKUP($A256,Usinas!$C:$D,2,FALSE)</f>
        <v>141.29670000000002</v>
      </c>
      <c r="F256" s="63">
        <f ca="1">VLOOKUP($A256,INDIRECT($P$2),COLUMN()-1,FALSE)*VLOOKUP($A256,Usinas!$C:$D,2,FALSE)</f>
        <v>142.245</v>
      </c>
      <c r="G256" s="63">
        <f ca="1">VLOOKUP($A256,INDIRECT($P$2),COLUMN()-1,FALSE)*VLOOKUP($A256,Usinas!$C:$D,2,FALSE)</f>
        <v>119.4858</v>
      </c>
      <c r="H256" s="63">
        <f ca="1">VLOOKUP($A256,INDIRECT($P$2),COLUMN()-1,FALSE)*VLOOKUP($A256,Usinas!$C:$D,2,FALSE)</f>
        <v>72.070800000000006</v>
      </c>
      <c r="I256" s="63">
        <f ca="1">VLOOKUP($A256,INDIRECT($P$2),COLUMN()-1,FALSE)*VLOOKUP($A256,Usinas!$C:$D,2,FALSE)</f>
        <v>49.311599999999999</v>
      </c>
      <c r="J256" s="63">
        <f ca="1">VLOOKUP($A256,INDIRECT($P$2),COLUMN()-1,FALSE)*VLOOKUP($A256,Usinas!$C:$D,2,FALSE)</f>
        <v>49.311599999999999</v>
      </c>
      <c r="K256" s="63">
        <f ca="1">VLOOKUP($A256,INDIRECT($P$2),COLUMN()-1,FALSE)*VLOOKUP($A256,Usinas!$C:$D,2,FALSE)</f>
        <v>39.828600000000002</v>
      </c>
      <c r="L256" s="63">
        <f ca="1">VLOOKUP($A256,INDIRECT($P$2),COLUMN()-1,FALSE)*VLOOKUP($A256,Usinas!$C:$D,2,FALSE)</f>
        <v>27.500700000000002</v>
      </c>
      <c r="M256" s="63">
        <f ca="1">VLOOKUP($A256,INDIRECT($P$2),COLUMN()-1,FALSE)*VLOOKUP($A256,Usinas!$C:$D,2,FALSE)</f>
        <v>32.242200000000004</v>
      </c>
      <c r="N256" s="63">
        <f ca="1">VLOOKUP($A256,INDIRECT($P$2),COLUMN()-1,FALSE)*VLOOKUP($A256,Usinas!$C:$D,2,FALSE)</f>
        <v>89.140200000000007</v>
      </c>
      <c r="O256" s="63">
        <f ca="1">VLOOKUP($A256,INDIRECT($P$2),COLUMN()-1,FALSE)*VLOOKUP($A256,Usinas!$C:$D,2,FALSE)</f>
        <v>184.91849999999999</v>
      </c>
      <c r="P256" s="63">
        <f ca="1">VLOOKUP($A256,INDIRECT($P$2),COLUMN()-1,FALSE)*VLOOKUP($A256,Usinas!$C:$D,2,FALSE)</f>
        <v>0</v>
      </c>
      <c r="Q256" s="63">
        <f ca="1">VLOOKUP($A256,INDIRECT($P$2),COLUMN()-1,FALSE)*VLOOKUP($A256,Usinas!$C:$D,2,FALSE)</f>
        <v>0</v>
      </c>
      <c r="R256" s="63">
        <f ca="1">VLOOKUP($A256,INDIRECT($P$2),COLUMN()-1,FALSE)*VLOOKUP($A256,Usinas!$C:$D,2,FALSE)</f>
        <v>0</v>
      </c>
      <c r="S256" s="63">
        <f ca="1">VLOOKUP($A256,INDIRECT($P$2),COLUMN()-1,FALSE)*VLOOKUP($A256,Usinas!$C:$D,2,FALSE)</f>
        <v>0</v>
      </c>
      <c r="T256" s="63">
        <f ca="1">VLOOKUP($A256,INDIRECT($P$2),COLUMN()-1,FALSE)*VLOOKUP($A256,Usinas!$C:$D,2,FALSE)</f>
        <v>0</v>
      </c>
      <c r="U256" s="63">
        <f ca="1">VLOOKUP($A256,INDIRECT($P$2),COLUMN()-1,FALSE)*VLOOKUP($A256,Usinas!$C:$D,2,FALSE)</f>
        <v>0</v>
      </c>
      <c r="V256" s="63">
        <f ca="1">VLOOKUP($A256,INDIRECT($P$2),COLUMN()-1,FALSE)*VLOOKUP($A256,Usinas!$C:$D,2,FALSE)</f>
        <v>0</v>
      </c>
      <c r="W256" s="63">
        <f ca="1">VLOOKUP($A256,INDIRECT($P$2),COLUMN()-1,FALSE)*VLOOKUP($A256,Usinas!$C:$D,2,FALSE)</f>
        <v>0</v>
      </c>
      <c r="X256" s="63">
        <f ca="1">VLOOKUP($A256,INDIRECT($P$2),COLUMN()-1,FALSE)*VLOOKUP($A256,Usinas!$C:$D,2,FALSE)</f>
        <v>0</v>
      </c>
      <c r="Y256" s="63">
        <f ca="1">VLOOKUP($A256,INDIRECT($P$2),COLUMN()-1,FALSE)*VLOOKUP($A256,Usinas!$C:$D,2,FALSE)</f>
        <v>0</v>
      </c>
      <c r="Z256" s="63">
        <f ca="1">VLOOKUP($A256,INDIRECT($P$2),COLUMN()-1,FALSE)*VLOOKUP($A256,Usinas!$C:$D,2,FALSE)</f>
        <v>0</v>
      </c>
      <c r="AA256" s="63">
        <f ca="1">VLOOKUP($A256,INDIRECT($P$2),COLUMN()-1,FALSE)*VLOOKUP($A256,Usinas!$C:$D,2,FALSE)</f>
        <v>0</v>
      </c>
      <c r="AB256" s="63">
        <f ca="1">VLOOKUP($A256,INDIRECT($P$2),COLUMN()-1,FALSE)*VLOOKUP($A256,Usinas!$C:$D,2,FALSE)</f>
        <v>0</v>
      </c>
      <c r="AC256" s="63">
        <f ca="1">VLOOKUP($A256,INDIRECT($P$2),COLUMN()-1,FALSE)*VLOOKUP($A256,Usinas!$C:$D,2,FALSE)</f>
        <v>0</v>
      </c>
    </row>
    <row r="257" spans="1:29" hidden="1" outlineLevel="1" collapsed="1" x14ac:dyDescent="0.25">
      <c r="A257" s="32"/>
      <c r="B257" s="33" t="s">
        <v>56</v>
      </c>
      <c r="D257" s="69">
        <f t="shared" ref="D257:O257" ca="1" si="68">D256</f>
        <v>146.03820000000002</v>
      </c>
      <c r="E257" s="46">
        <f t="shared" ca="1" si="68"/>
        <v>141.29670000000002</v>
      </c>
      <c r="F257" s="46">
        <f t="shared" ca="1" si="68"/>
        <v>142.245</v>
      </c>
      <c r="G257" s="46">
        <f t="shared" ca="1" si="68"/>
        <v>119.4858</v>
      </c>
      <c r="H257" s="46">
        <f t="shared" ca="1" si="68"/>
        <v>72.070800000000006</v>
      </c>
      <c r="I257" s="70">
        <f t="shared" ca="1" si="68"/>
        <v>49.311599999999999</v>
      </c>
      <c r="J257" s="69">
        <f t="shared" ca="1" si="68"/>
        <v>49.311599999999999</v>
      </c>
      <c r="K257" s="46">
        <f t="shared" ca="1" si="68"/>
        <v>39.828600000000002</v>
      </c>
      <c r="L257" s="46">
        <f t="shared" ca="1" si="68"/>
        <v>27.500700000000002</v>
      </c>
      <c r="M257" s="46">
        <f t="shared" ca="1" si="68"/>
        <v>32.242200000000004</v>
      </c>
      <c r="N257" s="46">
        <f t="shared" ca="1" si="68"/>
        <v>89.140200000000007</v>
      </c>
      <c r="O257" s="70">
        <f t="shared" ca="1" si="68"/>
        <v>184.91849999999999</v>
      </c>
      <c r="P257" s="70">
        <f t="shared" ref="P257:AC257" ca="1" si="69">P256</f>
        <v>0</v>
      </c>
      <c r="Q257" s="70">
        <f t="shared" ca="1" si="69"/>
        <v>0</v>
      </c>
      <c r="R257" s="70">
        <f t="shared" ca="1" si="69"/>
        <v>0</v>
      </c>
      <c r="S257" s="70">
        <f t="shared" ca="1" si="69"/>
        <v>0</v>
      </c>
      <c r="T257" s="70">
        <f t="shared" ca="1" si="69"/>
        <v>0</v>
      </c>
      <c r="U257" s="70">
        <f t="shared" ca="1" si="69"/>
        <v>0</v>
      </c>
      <c r="V257" s="70">
        <f t="shared" ca="1" si="69"/>
        <v>0</v>
      </c>
      <c r="W257" s="70">
        <f t="shared" ca="1" si="69"/>
        <v>0</v>
      </c>
      <c r="X257" s="70">
        <f t="shared" ca="1" si="69"/>
        <v>0</v>
      </c>
      <c r="Y257" s="70">
        <f t="shared" ca="1" si="69"/>
        <v>0</v>
      </c>
      <c r="Z257" s="70">
        <f t="shared" ca="1" si="69"/>
        <v>0</v>
      </c>
      <c r="AA257" s="70">
        <f t="shared" ca="1" si="69"/>
        <v>0</v>
      </c>
      <c r="AB257" s="70">
        <f t="shared" ca="1" si="69"/>
        <v>0</v>
      </c>
      <c r="AC257" s="70">
        <f t="shared" ca="1" si="69"/>
        <v>0</v>
      </c>
    </row>
    <row r="258" spans="1:29" hidden="1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</row>
    <row r="259" spans="1:29" hidden="1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</row>
    <row r="260" spans="1:29" ht="15.75" collapsed="1" x14ac:dyDescent="0.25">
      <c r="A260" s="80"/>
      <c r="B260" s="81"/>
      <c r="C260" s="92"/>
      <c r="D260" s="478" t="s">
        <v>220</v>
      </c>
      <c r="E260" s="479"/>
      <c r="F260" s="479"/>
      <c r="G260" s="479"/>
      <c r="H260" s="479"/>
      <c r="I260" s="479"/>
      <c r="J260" s="479"/>
      <c r="K260" s="479"/>
      <c r="L260" s="479"/>
      <c r="M260" s="479"/>
      <c r="N260" s="479"/>
      <c r="O260" s="480"/>
      <c r="P260" s="480"/>
      <c r="Q260" s="480"/>
      <c r="R260" s="480"/>
      <c r="S260" s="480"/>
      <c r="T260" s="480"/>
      <c r="U260" s="480"/>
      <c r="V260" s="480"/>
      <c r="W260" s="480"/>
      <c r="X260" s="480"/>
      <c r="Y260" s="480"/>
      <c r="Z260" s="480"/>
      <c r="AA260" s="480"/>
      <c r="AB260" s="480"/>
      <c r="AC260" s="480"/>
    </row>
    <row r="261" spans="1:29" ht="15.75" x14ac:dyDescent="0.25">
      <c r="A261" s="82"/>
      <c r="B261" s="83" t="s">
        <v>56</v>
      </c>
      <c r="C261" s="92"/>
      <c r="D261" s="83">
        <f t="shared" ref="D261:O261" ca="1" si="70">D242+D247+D252+D257</f>
        <v>13481.667500000001</v>
      </c>
      <c r="E261" s="84">
        <f t="shared" ca="1" si="70"/>
        <v>14222.4563</v>
      </c>
      <c r="F261" s="84">
        <f t="shared" ca="1" si="70"/>
        <v>14106.249500000002</v>
      </c>
      <c r="G261" s="84">
        <f t="shared" ca="1" si="70"/>
        <v>11379.442300000001</v>
      </c>
      <c r="H261" s="84">
        <f t="shared" ca="1" si="70"/>
        <v>6854.8875000000016</v>
      </c>
      <c r="I261" s="85">
        <f t="shared" ca="1" si="70"/>
        <v>4539.1530999999995</v>
      </c>
      <c r="J261" s="83">
        <f t="shared" ca="1" si="70"/>
        <v>3748.2766999999999</v>
      </c>
      <c r="K261" s="84">
        <f t="shared" ca="1" si="70"/>
        <v>3267.5926000000004</v>
      </c>
      <c r="L261" s="84">
        <f t="shared" ca="1" si="70"/>
        <v>2922.4770000000008</v>
      </c>
      <c r="M261" s="84">
        <f t="shared" ca="1" si="70"/>
        <v>3189.7676000000006</v>
      </c>
      <c r="N261" s="84">
        <f t="shared" ca="1" si="70"/>
        <v>5302.4814999999999</v>
      </c>
      <c r="O261" s="85">
        <f t="shared" ca="1" si="70"/>
        <v>9856.6024999999991</v>
      </c>
      <c r="P261" s="85">
        <f t="shared" ref="P261:AC261" ca="1" si="71">P242+P247+P252+P257</f>
        <v>0</v>
      </c>
      <c r="Q261" s="85">
        <f t="shared" ca="1" si="71"/>
        <v>0</v>
      </c>
      <c r="R261" s="85">
        <f t="shared" ca="1" si="71"/>
        <v>0</v>
      </c>
      <c r="S261" s="85">
        <f t="shared" ca="1" si="71"/>
        <v>0</v>
      </c>
      <c r="T261" s="85">
        <f t="shared" ca="1" si="71"/>
        <v>0</v>
      </c>
      <c r="U261" s="85">
        <f t="shared" ca="1" si="71"/>
        <v>0</v>
      </c>
      <c r="V261" s="85">
        <f t="shared" ca="1" si="71"/>
        <v>0</v>
      </c>
      <c r="W261" s="85">
        <f t="shared" ca="1" si="71"/>
        <v>0</v>
      </c>
      <c r="X261" s="85">
        <f t="shared" ca="1" si="71"/>
        <v>0</v>
      </c>
      <c r="Y261" s="85">
        <f t="shared" ca="1" si="71"/>
        <v>0</v>
      </c>
      <c r="Z261" s="85">
        <f t="shared" ca="1" si="71"/>
        <v>0</v>
      </c>
      <c r="AA261" s="85">
        <f t="shared" ca="1" si="71"/>
        <v>0</v>
      </c>
      <c r="AB261" s="85">
        <f t="shared" ca="1" si="71"/>
        <v>0</v>
      </c>
      <c r="AC261" s="85">
        <f t="shared" ca="1" si="71"/>
        <v>0</v>
      </c>
    </row>
    <row r="263" spans="1:29" x14ac:dyDescent="0.25">
      <c r="A263" s="473"/>
      <c r="B263" s="474"/>
      <c r="C263" s="100"/>
      <c r="D263" s="101"/>
      <c r="E263" s="102"/>
      <c r="F263" s="102"/>
      <c r="G263" s="102"/>
      <c r="H263" s="102"/>
      <c r="I263" s="103"/>
    </row>
    <row r="264" spans="1:29" hidden="1" outlineLevel="1" x14ac:dyDescent="0.25">
      <c r="A264" s="4"/>
      <c r="B264" s="5"/>
      <c r="C264" s="100"/>
      <c r="D264" s="475" t="s">
        <v>221</v>
      </c>
      <c r="E264" s="476"/>
      <c r="F264" s="476"/>
      <c r="G264" s="476"/>
      <c r="H264" s="476"/>
      <c r="I264" s="477"/>
      <c r="J264" s="475" t="s">
        <v>221</v>
      </c>
      <c r="K264" s="476"/>
      <c r="L264" s="476"/>
      <c r="M264" s="476"/>
      <c r="N264" s="476"/>
      <c r="O264" s="477"/>
      <c r="P264" s="477"/>
      <c r="Q264" s="477"/>
      <c r="R264" s="477"/>
      <c r="S264" s="477"/>
      <c r="T264" s="477"/>
      <c r="U264" s="477"/>
      <c r="V264" s="477"/>
      <c r="W264" s="477"/>
      <c r="X264" s="477"/>
      <c r="Y264" s="477"/>
      <c r="Z264" s="477"/>
      <c r="AA264" s="477"/>
      <c r="AB264" s="477"/>
      <c r="AC264" s="477"/>
    </row>
    <row r="265" spans="1:29" hidden="1" outlineLevel="2" x14ac:dyDescent="0.25">
      <c r="A265" s="6">
        <v>271</v>
      </c>
      <c r="B265" s="7" t="s">
        <v>222</v>
      </c>
      <c r="C265" s="100"/>
      <c r="D265" s="63">
        <f ca="1">VLOOKUP($A265,INDIRECT($P$2),COLUMN()-1,FALSE)*VLOOKUP($A265,Usinas!$C:$D,2,FALSE)</f>
        <v>1412.645</v>
      </c>
      <c r="E265" s="63">
        <f ca="1">VLOOKUP($A265,INDIRECT($P$2),COLUMN()-1,FALSE)*VLOOKUP($A265,Usinas!$C:$D,2,FALSE)</f>
        <v>1697.7059999999999</v>
      </c>
      <c r="F265" s="63">
        <f ca="1">VLOOKUP($A265,INDIRECT($P$2),COLUMN()-1,FALSE)*VLOOKUP($A265,Usinas!$C:$D,2,FALSE)</f>
        <v>1811.646</v>
      </c>
      <c r="G265" s="63">
        <f ca="1">VLOOKUP($A265,INDIRECT($P$2),COLUMN()-1,FALSE)*VLOOKUP($A265,Usinas!$C:$D,2,FALSE)</f>
        <v>1507.384</v>
      </c>
      <c r="H265" s="63">
        <f ca="1">VLOOKUP($A265,INDIRECT($P$2),COLUMN()-1,FALSE)*VLOOKUP($A265,Usinas!$C:$D,2,FALSE)</f>
        <v>839.35799999999995</v>
      </c>
      <c r="I265" s="63">
        <f ca="1">VLOOKUP($A265,INDIRECT($P$2),COLUMN()-1,FALSE)*VLOOKUP($A265,Usinas!$C:$D,2,FALSE)</f>
        <v>478.548</v>
      </c>
      <c r="J265" s="63">
        <f ca="1">VLOOKUP($A265,INDIRECT($P$2),COLUMN()-1,FALSE)*VLOOKUP($A265,Usinas!$C:$D,2,FALSE)</f>
        <v>338.65499999999997</v>
      </c>
      <c r="K265" s="63">
        <f ca="1">VLOOKUP($A265,INDIRECT($P$2),COLUMN()-1,FALSE)*VLOOKUP($A265,Usinas!$C:$D,2,FALSE)</f>
        <v>261.21800000000002</v>
      </c>
      <c r="L265" s="63">
        <f ca="1">VLOOKUP($A265,INDIRECT($P$2),COLUMN()-1,FALSE)*VLOOKUP($A265,Usinas!$C:$D,2,FALSE)</f>
        <v>235.26499999999999</v>
      </c>
      <c r="M265" s="63">
        <f ca="1">VLOOKUP($A265,INDIRECT($P$2),COLUMN()-1,FALSE)*VLOOKUP($A265,Usinas!$C:$D,2,FALSE)</f>
        <v>302.99599999999998</v>
      </c>
      <c r="N265" s="63">
        <f ca="1">VLOOKUP($A265,INDIRECT($P$2),COLUMN()-1,FALSE)*VLOOKUP($A265,Usinas!$C:$D,2,FALSE)</f>
        <v>532.56399999999996</v>
      </c>
      <c r="O265" s="63">
        <f ca="1">VLOOKUP($A265,INDIRECT($P$2),COLUMN()-1,FALSE)*VLOOKUP($A265,Usinas!$C:$D,2,FALSE)</f>
        <v>979.673</v>
      </c>
      <c r="P265" s="63">
        <f ca="1">VLOOKUP($A265,INDIRECT($P$2),COLUMN()-1,FALSE)*VLOOKUP($A265,Usinas!$C:$D,2,FALSE)</f>
        <v>0</v>
      </c>
      <c r="Q265" s="63">
        <f ca="1">VLOOKUP($A265,INDIRECT($P$2),COLUMN()-1,FALSE)*VLOOKUP($A265,Usinas!$C:$D,2,FALSE)</f>
        <v>0</v>
      </c>
      <c r="R265" s="63">
        <f ca="1">VLOOKUP($A265,INDIRECT($P$2),COLUMN()-1,FALSE)*VLOOKUP($A265,Usinas!$C:$D,2,FALSE)</f>
        <v>0</v>
      </c>
      <c r="S265" s="63">
        <f ca="1">VLOOKUP($A265,INDIRECT($P$2),COLUMN()-1,FALSE)*VLOOKUP($A265,Usinas!$C:$D,2,FALSE)</f>
        <v>0</v>
      </c>
      <c r="T265" s="63">
        <f ca="1">VLOOKUP($A265,INDIRECT($P$2),COLUMN()-1,FALSE)*VLOOKUP($A265,Usinas!$C:$D,2,FALSE)</f>
        <v>0</v>
      </c>
      <c r="U265" s="63">
        <f ca="1">VLOOKUP($A265,INDIRECT($P$2),COLUMN()-1,FALSE)*VLOOKUP($A265,Usinas!$C:$D,2,FALSE)</f>
        <v>0</v>
      </c>
      <c r="V265" s="63">
        <f ca="1">VLOOKUP($A265,INDIRECT($P$2),COLUMN()-1,FALSE)*VLOOKUP($A265,Usinas!$C:$D,2,FALSE)</f>
        <v>0</v>
      </c>
      <c r="W265" s="63">
        <f ca="1">VLOOKUP($A265,INDIRECT($P$2),COLUMN()-1,FALSE)*VLOOKUP($A265,Usinas!$C:$D,2,FALSE)</f>
        <v>0</v>
      </c>
      <c r="X265" s="63">
        <f ca="1">VLOOKUP($A265,INDIRECT($P$2),COLUMN()-1,FALSE)*VLOOKUP($A265,Usinas!$C:$D,2,FALSE)</f>
        <v>0</v>
      </c>
      <c r="Y265" s="63">
        <f ca="1">VLOOKUP($A265,INDIRECT($P$2),COLUMN()-1,FALSE)*VLOOKUP($A265,Usinas!$C:$D,2,FALSE)</f>
        <v>0</v>
      </c>
      <c r="Z265" s="63">
        <f ca="1">VLOOKUP($A265,INDIRECT($P$2),COLUMN()-1,FALSE)*VLOOKUP($A265,Usinas!$C:$D,2,FALSE)</f>
        <v>0</v>
      </c>
      <c r="AA265" s="63">
        <f ca="1">VLOOKUP($A265,INDIRECT($P$2),COLUMN()-1,FALSE)*VLOOKUP($A265,Usinas!$C:$D,2,FALSE)</f>
        <v>0</v>
      </c>
      <c r="AB265" s="63">
        <f ca="1">VLOOKUP($A265,INDIRECT($P$2),COLUMN()-1,FALSE)*VLOOKUP($A265,Usinas!$C:$D,2,FALSE)</f>
        <v>0</v>
      </c>
      <c r="AC265" s="63">
        <f ca="1">VLOOKUP($A265,INDIRECT($P$2),COLUMN()-1,FALSE)*VLOOKUP($A265,Usinas!$C:$D,2,FALSE)</f>
        <v>0</v>
      </c>
    </row>
    <row r="266" spans="1:29" hidden="1" outlineLevel="2" x14ac:dyDescent="0.25">
      <c r="A266" s="6">
        <v>275</v>
      </c>
      <c r="B266" s="7" t="s">
        <v>37</v>
      </c>
      <c r="C266" s="100"/>
      <c r="D266" s="63">
        <f ca="1">VLOOKUP($A266,INDIRECT($P$2),COLUMN()-1,FALSE)*VLOOKUP($A266,Usinas!$C:$D,2,FALSE)</f>
        <v>8141.7743999999993</v>
      </c>
      <c r="E266" s="63">
        <f ca="1">VLOOKUP($A266,INDIRECT($P$2),COLUMN()-1,FALSE)*VLOOKUP($A266,Usinas!$C:$D,2,FALSE)</f>
        <v>11098.6224</v>
      </c>
      <c r="F266" s="63">
        <f ca="1">VLOOKUP($A266,INDIRECT($P$2),COLUMN()-1,FALSE)*VLOOKUP($A266,Usinas!$C:$D,2,FALSE)</f>
        <v>13120.6008</v>
      </c>
      <c r="G266" s="63">
        <f ca="1">VLOOKUP($A266,INDIRECT($P$2),COLUMN()-1,FALSE)*VLOOKUP($A266,Usinas!$C:$D,2,FALSE)</f>
        <v>13055.748</v>
      </c>
      <c r="H266" s="63">
        <f ca="1">VLOOKUP($A266,INDIRECT($P$2),COLUMN()-1,FALSE)*VLOOKUP($A266,Usinas!$C:$D,2,FALSE)</f>
        <v>8394.5903999999991</v>
      </c>
      <c r="I266" s="63">
        <f ca="1">VLOOKUP($A266,INDIRECT($P$2),COLUMN()-1,FALSE)*VLOOKUP($A266,Usinas!$C:$D,2,FALSE)</f>
        <v>3908.2055999999998</v>
      </c>
      <c r="J266" s="63">
        <f ca="1">VLOOKUP($A266,INDIRECT($P$2),COLUMN()-1,FALSE)*VLOOKUP($A266,Usinas!$C:$D,2,FALSE)</f>
        <v>2236.3224</v>
      </c>
      <c r="K266" s="63">
        <f ca="1">VLOOKUP($A266,INDIRECT($P$2),COLUMN()-1,FALSE)*VLOOKUP($A266,Usinas!$C:$D,2,FALSE)</f>
        <v>1563.6119999999999</v>
      </c>
      <c r="L266" s="63">
        <f ca="1">VLOOKUP($A266,INDIRECT($P$2),COLUMN()-1,FALSE)*VLOOKUP($A266,Usinas!$C:$D,2,FALSE)</f>
        <v>1232.7528</v>
      </c>
      <c r="M266" s="63">
        <f ca="1">VLOOKUP($A266,INDIRECT($P$2),COLUMN()-1,FALSE)*VLOOKUP($A266,Usinas!$C:$D,2,FALSE)</f>
        <v>1384.4423999999999</v>
      </c>
      <c r="N266" s="63">
        <f ca="1">VLOOKUP($A266,INDIRECT($P$2),COLUMN()-1,FALSE)*VLOOKUP($A266,Usinas!$C:$D,2,FALSE)</f>
        <v>2326.4567999999999</v>
      </c>
      <c r="O266" s="63">
        <f ca="1">VLOOKUP($A266,INDIRECT($P$2),COLUMN()-1,FALSE)*VLOOKUP($A266,Usinas!$C:$D,2,FALSE)</f>
        <v>4609.4951999999994</v>
      </c>
      <c r="P266" s="63">
        <f ca="1">VLOOKUP($A266,INDIRECT($P$2),COLUMN()-1,FALSE)*VLOOKUP($A266,Usinas!$C:$D,2,FALSE)</f>
        <v>0</v>
      </c>
      <c r="Q266" s="63">
        <f ca="1">VLOOKUP($A266,INDIRECT($P$2),COLUMN()-1,FALSE)*VLOOKUP($A266,Usinas!$C:$D,2,FALSE)</f>
        <v>0</v>
      </c>
      <c r="R266" s="63">
        <f ca="1">VLOOKUP($A266,INDIRECT($P$2),COLUMN()-1,FALSE)*VLOOKUP($A266,Usinas!$C:$D,2,FALSE)</f>
        <v>0</v>
      </c>
      <c r="S266" s="63">
        <f ca="1">VLOOKUP($A266,INDIRECT($P$2),COLUMN()-1,FALSE)*VLOOKUP($A266,Usinas!$C:$D,2,FALSE)</f>
        <v>0</v>
      </c>
      <c r="T266" s="63">
        <f ca="1">VLOOKUP($A266,INDIRECT($P$2),COLUMN()-1,FALSE)*VLOOKUP($A266,Usinas!$C:$D,2,FALSE)</f>
        <v>0</v>
      </c>
      <c r="U266" s="63">
        <f ca="1">VLOOKUP($A266,INDIRECT($P$2),COLUMN()-1,FALSE)*VLOOKUP($A266,Usinas!$C:$D,2,FALSE)</f>
        <v>0</v>
      </c>
      <c r="V266" s="63">
        <f ca="1">VLOOKUP($A266,INDIRECT($P$2),COLUMN()-1,FALSE)*VLOOKUP($A266,Usinas!$C:$D,2,FALSE)</f>
        <v>0</v>
      </c>
      <c r="W266" s="63">
        <f ca="1">VLOOKUP($A266,INDIRECT($P$2),COLUMN()-1,FALSE)*VLOOKUP($A266,Usinas!$C:$D,2,FALSE)</f>
        <v>0</v>
      </c>
      <c r="X266" s="63">
        <f ca="1">VLOOKUP($A266,INDIRECT($P$2),COLUMN()-1,FALSE)*VLOOKUP($A266,Usinas!$C:$D,2,FALSE)</f>
        <v>0</v>
      </c>
      <c r="Y266" s="63">
        <f ca="1">VLOOKUP($A266,INDIRECT($P$2),COLUMN()-1,FALSE)*VLOOKUP($A266,Usinas!$C:$D,2,FALSE)</f>
        <v>0</v>
      </c>
      <c r="Z266" s="63">
        <f ca="1">VLOOKUP($A266,INDIRECT($P$2),COLUMN()-1,FALSE)*VLOOKUP($A266,Usinas!$C:$D,2,FALSE)</f>
        <v>0</v>
      </c>
      <c r="AA266" s="63">
        <f ca="1">VLOOKUP($A266,INDIRECT($P$2),COLUMN()-1,FALSE)*VLOOKUP($A266,Usinas!$C:$D,2,FALSE)</f>
        <v>0</v>
      </c>
      <c r="AB266" s="63">
        <f ca="1">VLOOKUP($A266,INDIRECT($P$2),COLUMN()-1,FALSE)*VLOOKUP($A266,Usinas!$C:$D,2,FALSE)</f>
        <v>0</v>
      </c>
      <c r="AC266" s="63">
        <f ca="1">VLOOKUP($A266,INDIRECT($P$2),COLUMN()-1,FALSE)*VLOOKUP($A266,Usinas!$C:$D,2,FALSE)</f>
        <v>0</v>
      </c>
    </row>
    <row r="267" spans="1:29" hidden="1" outlineLevel="1" collapsed="1" x14ac:dyDescent="0.25">
      <c r="A267" s="8"/>
      <c r="B267" s="9" t="s">
        <v>56</v>
      </c>
      <c r="C267" s="100"/>
      <c r="D267" s="53">
        <f t="shared" ref="D267:I267" ca="1" si="72">SUM(D265:D266)</f>
        <v>9554.4193999999989</v>
      </c>
      <c r="E267" s="46">
        <f t="shared" ca="1" si="72"/>
        <v>12796.3284</v>
      </c>
      <c r="F267" s="46">
        <f t="shared" ca="1" si="72"/>
        <v>14932.246800000001</v>
      </c>
      <c r="G267" s="46">
        <f t="shared" ca="1" si="72"/>
        <v>14563.132</v>
      </c>
      <c r="H267" s="46">
        <f t="shared" ca="1" si="72"/>
        <v>9233.9483999999993</v>
      </c>
      <c r="I267" s="54">
        <f t="shared" ca="1" si="72"/>
        <v>4386.7536</v>
      </c>
      <c r="J267" s="53">
        <f t="shared" ref="J267:O267" ca="1" si="73">SUM(J265:J266)</f>
        <v>2574.9773999999998</v>
      </c>
      <c r="K267" s="46">
        <f t="shared" ca="1" si="73"/>
        <v>1824.83</v>
      </c>
      <c r="L267" s="46">
        <f t="shared" ca="1" si="73"/>
        <v>1468.0178000000001</v>
      </c>
      <c r="M267" s="46">
        <f t="shared" ca="1" si="73"/>
        <v>1687.4384</v>
      </c>
      <c r="N267" s="46">
        <f t="shared" ca="1" si="73"/>
        <v>2859.0207999999998</v>
      </c>
      <c r="O267" s="54">
        <f t="shared" ca="1" si="73"/>
        <v>5589.1681999999992</v>
      </c>
      <c r="P267" s="54">
        <f t="shared" ref="P267:AC267" ca="1" si="74">SUM(P265:P266)</f>
        <v>0</v>
      </c>
      <c r="Q267" s="54">
        <f t="shared" ca="1" si="74"/>
        <v>0</v>
      </c>
      <c r="R267" s="54">
        <f t="shared" ca="1" si="74"/>
        <v>0</v>
      </c>
      <c r="S267" s="54">
        <f t="shared" ca="1" si="74"/>
        <v>0</v>
      </c>
      <c r="T267" s="54">
        <f t="shared" ca="1" si="74"/>
        <v>0</v>
      </c>
      <c r="U267" s="54">
        <f t="shared" ca="1" si="74"/>
        <v>0</v>
      </c>
      <c r="V267" s="54">
        <f t="shared" ca="1" si="74"/>
        <v>0</v>
      </c>
      <c r="W267" s="54">
        <f t="shared" ca="1" si="74"/>
        <v>0</v>
      </c>
      <c r="X267" s="54">
        <f t="shared" ca="1" si="74"/>
        <v>0</v>
      </c>
      <c r="Y267" s="54">
        <f t="shared" ca="1" si="74"/>
        <v>0</v>
      </c>
      <c r="Z267" s="54">
        <f t="shared" ca="1" si="74"/>
        <v>0</v>
      </c>
      <c r="AA267" s="54">
        <f t="shared" ca="1" si="74"/>
        <v>0</v>
      </c>
      <c r="AB267" s="54">
        <f t="shared" ca="1" si="74"/>
        <v>0</v>
      </c>
      <c r="AC267" s="54">
        <f t="shared" ca="1" si="74"/>
        <v>0</v>
      </c>
    </row>
    <row r="268" spans="1:29" hidden="1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</row>
    <row r="269" spans="1:29" hidden="1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</row>
    <row r="270" spans="1:29" hidden="1" outlineLevel="1" x14ac:dyDescent="0.25">
      <c r="A270" s="12"/>
      <c r="B270" s="13"/>
      <c r="C270" s="100"/>
      <c r="D270" s="481" t="s">
        <v>223</v>
      </c>
      <c r="E270" s="482"/>
      <c r="F270" s="482"/>
      <c r="G270" s="482"/>
      <c r="H270" s="482"/>
      <c r="I270" s="483"/>
      <c r="J270" s="481" t="s">
        <v>223</v>
      </c>
      <c r="K270" s="482"/>
      <c r="L270" s="482"/>
      <c r="M270" s="482"/>
      <c r="N270" s="482"/>
      <c r="O270" s="483"/>
      <c r="P270" s="483"/>
      <c r="Q270" s="483"/>
      <c r="R270" s="483"/>
      <c r="S270" s="483"/>
      <c r="T270" s="483"/>
      <c r="U270" s="483"/>
      <c r="V270" s="483"/>
      <c r="W270" s="483"/>
      <c r="X270" s="483"/>
      <c r="Y270" s="483"/>
      <c r="Z270" s="483"/>
      <c r="AA270" s="483"/>
      <c r="AB270" s="483"/>
      <c r="AC270" s="483"/>
    </row>
    <row r="271" spans="1:29" hidden="1" outlineLevel="2" x14ac:dyDescent="0.25">
      <c r="A271" s="6">
        <v>277</v>
      </c>
      <c r="B271" s="7" t="s">
        <v>224</v>
      </c>
      <c r="C271" s="100"/>
      <c r="D271" s="63">
        <f ca="1">VLOOKUP($A271,INDIRECT($P$2),COLUMN()-1,FALSE)*VLOOKUP($A271,Usinas!$C:$D,2,FALSE)</f>
        <v>25.017099999999999</v>
      </c>
      <c r="E271" s="63">
        <f ca="1">VLOOKUP($A271,INDIRECT($P$2),COLUMN()-1,FALSE)*VLOOKUP($A271,Usinas!$C:$D,2,FALSE)</f>
        <v>36.098500000000001</v>
      </c>
      <c r="F271" s="63">
        <f ca="1">VLOOKUP($A271,INDIRECT($P$2),COLUMN()-1,FALSE)*VLOOKUP($A271,Usinas!$C:$D,2,FALSE)</f>
        <v>55.071199999999997</v>
      </c>
      <c r="G271" s="63">
        <f ca="1">VLOOKUP($A271,INDIRECT($P$2),COLUMN()-1,FALSE)*VLOOKUP($A271,Usinas!$C:$D,2,FALSE)</f>
        <v>69.6785</v>
      </c>
      <c r="H271" s="63">
        <f ca="1">VLOOKUP($A271,INDIRECT($P$2),COLUMN()-1,FALSE)*VLOOKUP($A271,Usinas!$C:$D,2,FALSE)</f>
        <v>65.313099999999991</v>
      </c>
      <c r="I271" s="63">
        <f ca="1">VLOOKUP($A271,INDIRECT($P$2),COLUMN()-1,FALSE)*VLOOKUP($A271,Usinas!$C:$D,2,FALSE)</f>
        <v>44.997199999999999</v>
      </c>
      <c r="J271" s="63">
        <f ca="1">VLOOKUP($A271,INDIRECT($P$2),COLUMN()-1,FALSE)*VLOOKUP($A271,Usinas!$C:$D,2,FALSE)</f>
        <v>33.244199999999999</v>
      </c>
      <c r="K271" s="63">
        <f ca="1">VLOOKUP($A271,INDIRECT($P$2),COLUMN()-1,FALSE)*VLOOKUP($A271,Usinas!$C:$D,2,FALSE)</f>
        <v>25.017099999999999</v>
      </c>
      <c r="L271" s="63">
        <f ca="1">VLOOKUP($A271,INDIRECT($P$2),COLUMN()-1,FALSE)*VLOOKUP($A271,Usinas!$C:$D,2,FALSE)</f>
        <v>21.659099999999999</v>
      </c>
      <c r="M271" s="63">
        <f ca="1">VLOOKUP($A271,INDIRECT($P$2),COLUMN()-1,FALSE)*VLOOKUP($A271,Usinas!$C:$D,2,FALSE)</f>
        <v>19.476399999999998</v>
      </c>
      <c r="N271" s="63">
        <f ca="1">VLOOKUP($A271,INDIRECT($P$2),COLUMN()-1,FALSE)*VLOOKUP($A271,Usinas!$C:$D,2,FALSE)</f>
        <v>19.644299999999998</v>
      </c>
      <c r="O271" s="63">
        <f ca="1">VLOOKUP($A271,INDIRECT($P$2),COLUMN()-1,FALSE)*VLOOKUP($A271,Usinas!$C:$D,2,FALSE)</f>
        <v>20.819599999999998</v>
      </c>
      <c r="P271" s="63">
        <f ca="1">VLOOKUP($A271,INDIRECT($P$2),COLUMN()-1,FALSE)*VLOOKUP($A271,Usinas!$C:$D,2,FALSE)</f>
        <v>0</v>
      </c>
      <c r="Q271" s="63">
        <f ca="1">VLOOKUP($A271,INDIRECT($P$2),COLUMN()-1,FALSE)*VLOOKUP($A271,Usinas!$C:$D,2,FALSE)</f>
        <v>0</v>
      </c>
      <c r="R271" s="63">
        <f ca="1">VLOOKUP($A271,INDIRECT($P$2),COLUMN()-1,FALSE)*VLOOKUP($A271,Usinas!$C:$D,2,FALSE)</f>
        <v>0</v>
      </c>
      <c r="S271" s="63">
        <f ca="1">VLOOKUP($A271,INDIRECT($P$2),COLUMN()-1,FALSE)*VLOOKUP($A271,Usinas!$C:$D,2,FALSE)</f>
        <v>0</v>
      </c>
      <c r="T271" s="63">
        <f ca="1">VLOOKUP($A271,INDIRECT($P$2),COLUMN()-1,FALSE)*VLOOKUP($A271,Usinas!$C:$D,2,FALSE)</f>
        <v>0</v>
      </c>
      <c r="U271" s="63">
        <f ca="1">VLOOKUP($A271,INDIRECT($P$2),COLUMN()-1,FALSE)*VLOOKUP($A271,Usinas!$C:$D,2,FALSE)</f>
        <v>0</v>
      </c>
      <c r="V271" s="63">
        <f ca="1">VLOOKUP($A271,INDIRECT($P$2),COLUMN()-1,FALSE)*VLOOKUP($A271,Usinas!$C:$D,2,FALSE)</f>
        <v>0</v>
      </c>
      <c r="W271" s="63">
        <f ca="1">VLOOKUP($A271,INDIRECT($P$2),COLUMN()-1,FALSE)*VLOOKUP($A271,Usinas!$C:$D,2,FALSE)</f>
        <v>0</v>
      </c>
      <c r="X271" s="63">
        <f ca="1">VLOOKUP($A271,INDIRECT($P$2),COLUMN()-1,FALSE)*VLOOKUP($A271,Usinas!$C:$D,2,FALSE)</f>
        <v>0</v>
      </c>
      <c r="Y271" s="63">
        <f ca="1">VLOOKUP($A271,INDIRECT($P$2),COLUMN()-1,FALSE)*VLOOKUP($A271,Usinas!$C:$D,2,FALSE)</f>
        <v>0</v>
      </c>
      <c r="Z271" s="63">
        <f ca="1">VLOOKUP($A271,INDIRECT($P$2),COLUMN()-1,FALSE)*VLOOKUP($A271,Usinas!$C:$D,2,FALSE)</f>
        <v>0</v>
      </c>
      <c r="AA271" s="63">
        <f ca="1">VLOOKUP($A271,INDIRECT($P$2),COLUMN()-1,FALSE)*VLOOKUP($A271,Usinas!$C:$D,2,FALSE)</f>
        <v>0</v>
      </c>
      <c r="AB271" s="63">
        <f ca="1">VLOOKUP($A271,INDIRECT($P$2),COLUMN()-1,FALSE)*VLOOKUP($A271,Usinas!$C:$D,2,FALSE)</f>
        <v>0</v>
      </c>
      <c r="AC271" s="63">
        <f ca="1">VLOOKUP($A271,INDIRECT($P$2),COLUMN()-1,FALSE)*VLOOKUP($A271,Usinas!$C:$D,2,FALSE)</f>
        <v>0</v>
      </c>
    </row>
    <row r="272" spans="1:29" hidden="1" outlineLevel="2" x14ac:dyDescent="0.25">
      <c r="A272" s="6">
        <v>290</v>
      </c>
      <c r="B272" s="7" t="s">
        <v>250</v>
      </c>
      <c r="C272" s="100"/>
      <c r="D272" s="63">
        <f ca="1">VLOOKUP($A272,INDIRECT($P$2),COLUMN()-1,FALSE)*VLOOKUP($A272,Usinas!$C:$D,2,FALSE)</f>
        <v>157.88300000000001</v>
      </c>
      <c r="E272" s="63">
        <f ca="1">VLOOKUP($A272,INDIRECT($P$2),COLUMN()-1,FALSE)*VLOOKUP($A272,Usinas!$C:$D,2,FALSE)</f>
        <v>247.24200000000002</v>
      </c>
      <c r="F272" s="63">
        <f ca="1">VLOOKUP($A272,INDIRECT($P$2),COLUMN()-1,FALSE)*VLOOKUP($A272,Usinas!$C:$D,2,FALSE)</f>
        <v>320.6275</v>
      </c>
      <c r="G272" s="63">
        <f ca="1">VLOOKUP($A272,INDIRECT($P$2),COLUMN()-1,FALSE)*VLOOKUP($A272,Usinas!$C:$D,2,FALSE)</f>
        <v>428.738</v>
      </c>
      <c r="H272" s="63">
        <f ca="1">VLOOKUP($A272,INDIRECT($P$2),COLUMN()-1,FALSE)*VLOOKUP($A272,Usinas!$C:$D,2,FALSE)</f>
        <v>506.52200000000005</v>
      </c>
      <c r="I272" s="63">
        <f ca="1">VLOOKUP($A272,INDIRECT($P$2),COLUMN()-1,FALSE)*VLOOKUP($A272,Usinas!$C:$D,2,FALSE)</f>
        <v>485.45550000000003</v>
      </c>
      <c r="J272" s="63">
        <f ca="1">VLOOKUP($A272,INDIRECT($P$2),COLUMN()-1,FALSE)*VLOOKUP($A272,Usinas!$C:$D,2,FALSE)</f>
        <v>340.76800000000003</v>
      </c>
      <c r="K272" s="63">
        <f ca="1">VLOOKUP($A272,INDIRECT($P$2),COLUMN()-1,FALSE)*VLOOKUP($A272,Usinas!$C:$D,2,FALSE)</f>
        <v>225.71250000000001</v>
      </c>
      <c r="L272" s="63">
        <f ca="1">VLOOKUP($A272,INDIRECT($P$2),COLUMN()-1,FALSE)*VLOOKUP($A272,Usinas!$C:$D,2,FALSE)</f>
        <v>139.59450000000001</v>
      </c>
      <c r="M272" s="63">
        <f ca="1">VLOOKUP($A272,INDIRECT($P$2),COLUMN()-1,FALSE)*VLOOKUP($A272,Usinas!$C:$D,2,FALSE)</f>
        <v>79.867500000000007</v>
      </c>
      <c r="N272" s="63">
        <f ca="1">VLOOKUP($A272,INDIRECT($P$2),COLUMN()-1,FALSE)*VLOOKUP($A272,Usinas!$C:$D,2,FALSE)</f>
        <v>60.190000000000005</v>
      </c>
      <c r="O272" s="63">
        <f ca="1">VLOOKUP($A272,INDIRECT($P$2),COLUMN()-1,FALSE)*VLOOKUP($A272,Usinas!$C:$D,2,FALSE)</f>
        <v>82.414000000000001</v>
      </c>
      <c r="P272" s="63">
        <f ca="1">VLOOKUP($A272,INDIRECT($P$2),COLUMN()-1,FALSE)*VLOOKUP($A272,Usinas!$C:$D,2,FALSE)</f>
        <v>0</v>
      </c>
      <c r="Q272" s="63">
        <f ca="1">VLOOKUP($A272,INDIRECT($P$2),COLUMN()-1,FALSE)*VLOOKUP($A272,Usinas!$C:$D,2,FALSE)</f>
        <v>0</v>
      </c>
      <c r="R272" s="63">
        <f ca="1">VLOOKUP($A272,INDIRECT($P$2),COLUMN()-1,FALSE)*VLOOKUP($A272,Usinas!$C:$D,2,FALSE)</f>
        <v>0</v>
      </c>
      <c r="S272" s="63">
        <f ca="1">VLOOKUP($A272,INDIRECT($P$2),COLUMN()-1,FALSE)*VLOOKUP($A272,Usinas!$C:$D,2,FALSE)</f>
        <v>0</v>
      </c>
      <c r="T272" s="63">
        <f ca="1">VLOOKUP($A272,INDIRECT($P$2),COLUMN()-1,FALSE)*VLOOKUP($A272,Usinas!$C:$D,2,FALSE)</f>
        <v>0</v>
      </c>
      <c r="U272" s="63">
        <f ca="1">VLOOKUP($A272,INDIRECT($P$2),COLUMN()-1,FALSE)*VLOOKUP($A272,Usinas!$C:$D,2,FALSE)</f>
        <v>0</v>
      </c>
      <c r="V272" s="63">
        <f ca="1">VLOOKUP($A272,INDIRECT($P$2),COLUMN()-1,FALSE)*VLOOKUP($A272,Usinas!$C:$D,2,FALSE)</f>
        <v>0</v>
      </c>
      <c r="W272" s="63">
        <f ca="1">VLOOKUP($A272,INDIRECT($P$2),COLUMN()-1,FALSE)*VLOOKUP($A272,Usinas!$C:$D,2,FALSE)</f>
        <v>0</v>
      </c>
      <c r="X272" s="63">
        <f ca="1">VLOOKUP($A272,INDIRECT($P$2),COLUMN()-1,FALSE)*VLOOKUP($A272,Usinas!$C:$D,2,FALSE)</f>
        <v>0</v>
      </c>
      <c r="Y272" s="63">
        <f ca="1">VLOOKUP($A272,INDIRECT($P$2),COLUMN()-1,FALSE)*VLOOKUP($A272,Usinas!$C:$D,2,FALSE)</f>
        <v>0</v>
      </c>
      <c r="Z272" s="63">
        <f ca="1">VLOOKUP($A272,INDIRECT($P$2),COLUMN()-1,FALSE)*VLOOKUP($A272,Usinas!$C:$D,2,FALSE)</f>
        <v>0</v>
      </c>
      <c r="AA272" s="63">
        <f ca="1">VLOOKUP($A272,INDIRECT($P$2),COLUMN()-1,FALSE)*VLOOKUP($A272,Usinas!$C:$D,2,FALSE)</f>
        <v>0</v>
      </c>
      <c r="AB272" s="63">
        <f ca="1">VLOOKUP($A272,INDIRECT($P$2),COLUMN()-1,FALSE)*VLOOKUP($A272,Usinas!$C:$D,2,FALSE)</f>
        <v>0</v>
      </c>
      <c r="AC272" s="63">
        <f ca="1">VLOOKUP($A272,INDIRECT($P$2),COLUMN()-1,FALSE)*VLOOKUP($A272,Usinas!$C:$D,2,FALSE)</f>
        <v>0</v>
      </c>
    </row>
    <row r="273" spans="1:29" hidden="1" outlineLevel="2" x14ac:dyDescent="0.25">
      <c r="A273" s="6">
        <v>269</v>
      </c>
      <c r="B273" s="7" t="s">
        <v>225</v>
      </c>
      <c r="C273" s="100"/>
      <c r="D273" s="63">
        <f ca="1">VLOOKUP($A273,INDIRECT($P$2),COLUMN()-1,FALSE)*VLOOKUP($A273,Usinas!$C:$D,2,FALSE)</f>
        <v>83.408000000000001</v>
      </c>
      <c r="E273" s="63">
        <f ca="1">VLOOKUP($A273,INDIRECT($P$2),COLUMN()-1,FALSE)*VLOOKUP($A273,Usinas!$C:$D,2,FALSE)</f>
        <v>122.72</v>
      </c>
      <c r="F273" s="63">
        <f ca="1">VLOOKUP($A273,INDIRECT($P$2),COLUMN()-1,FALSE)*VLOOKUP($A273,Usinas!$C:$D,2,FALSE)</f>
        <v>157.66399999999999</v>
      </c>
      <c r="G273" s="63">
        <f ca="1">VLOOKUP($A273,INDIRECT($P$2),COLUMN()-1,FALSE)*VLOOKUP($A273,Usinas!$C:$D,2,FALSE)</f>
        <v>214.44799999999998</v>
      </c>
      <c r="H273" s="63">
        <f ca="1">VLOOKUP($A273,INDIRECT($P$2),COLUMN()-1,FALSE)*VLOOKUP($A273,Usinas!$C:$D,2,FALSE)</f>
        <v>251.26399999999998</v>
      </c>
      <c r="I273" s="63">
        <f ca="1">VLOOKUP($A273,INDIRECT($P$2),COLUMN()-1,FALSE)*VLOOKUP($A273,Usinas!$C:$D,2,FALSE)</f>
        <v>217.15199999999999</v>
      </c>
      <c r="J273" s="63">
        <f ca="1">VLOOKUP($A273,INDIRECT($P$2),COLUMN()-1,FALSE)*VLOOKUP($A273,Usinas!$C:$D,2,FALSE)</f>
        <v>139.15199999999999</v>
      </c>
      <c r="K273" s="63">
        <f ca="1">VLOOKUP($A273,INDIRECT($P$2),COLUMN()-1,FALSE)*VLOOKUP($A273,Usinas!$C:$D,2,FALSE)</f>
        <v>87.36</v>
      </c>
      <c r="L273" s="63">
        <f ca="1">VLOOKUP($A273,INDIRECT($P$2),COLUMN()-1,FALSE)*VLOOKUP($A273,Usinas!$C:$D,2,FALSE)</f>
        <v>66.143999999999991</v>
      </c>
      <c r="M273" s="63">
        <f ca="1">VLOOKUP($A273,INDIRECT($P$2),COLUMN()-1,FALSE)*VLOOKUP($A273,Usinas!$C:$D,2,FALSE)</f>
        <v>57.616</v>
      </c>
      <c r="N273" s="63">
        <f ca="1">VLOOKUP($A273,INDIRECT($P$2),COLUMN()-1,FALSE)*VLOOKUP($A273,Usinas!$C:$D,2,FALSE)</f>
        <v>58.031999999999996</v>
      </c>
      <c r="O273" s="63">
        <f ca="1">VLOOKUP($A273,INDIRECT($P$2),COLUMN()-1,FALSE)*VLOOKUP($A273,Usinas!$C:$D,2,FALSE)</f>
        <v>66.768000000000001</v>
      </c>
      <c r="P273" s="63">
        <f ca="1">VLOOKUP($A273,INDIRECT($P$2),COLUMN()-1,FALSE)*VLOOKUP($A273,Usinas!$C:$D,2,FALSE)</f>
        <v>0</v>
      </c>
      <c r="Q273" s="63">
        <f ca="1">VLOOKUP($A273,INDIRECT($P$2),COLUMN()-1,FALSE)*VLOOKUP($A273,Usinas!$C:$D,2,FALSE)</f>
        <v>0</v>
      </c>
      <c r="R273" s="63">
        <f ca="1">VLOOKUP($A273,INDIRECT($P$2),COLUMN()-1,FALSE)*VLOOKUP($A273,Usinas!$C:$D,2,FALSE)</f>
        <v>0</v>
      </c>
      <c r="S273" s="63">
        <f ca="1">VLOOKUP($A273,INDIRECT($P$2),COLUMN()-1,FALSE)*VLOOKUP($A273,Usinas!$C:$D,2,FALSE)</f>
        <v>0</v>
      </c>
      <c r="T273" s="63">
        <f ca="1">VLOOKUP($A273,INDIRECT($P$2),COLUMN()-1,FALSE)*VLOOKUP($A273,Usinas!$C:$D,2,FALSE)</f>
        <v>0</v>
      </c>
      <c r="U273" s="63">
        <f ca="1">VLOOKUP($A273,INDIRECT($P$2),COLUMN()-1,FALSE)*VLOOKUP($A273,Usinas!$C:$D,2,FALSE)</f>
        <v>0</v>
      </c>
      <c r="V273" s="63">
        <f ca="1">VLOOKUP($A273,INDIRECT($P$2),COLUMN()-1,FALSE)*VLOOKUP($A273,Usinas!$C:$D,2,FALSE)</f>
        <v>0</v>
      </c>
      <c r="W273" s="63">
        <f ca="1">VLOOKUP($A273,INDIRECT($P$2),COLUMN()-1,FALSE)*VLOOKUP($A273,Usinas!$C:$D,2,FALSE)</f>
        <v>0</v>
      </c>
      <c r="X273" s="63">
        <f ca="1">VLOOKUP($A273,INDIRECT($P$2),COLUMN()-1,FALSE)*VLOOKUP($A273,Usinas!$C:$D,2,FALSE)</f>
        <v>0</v>
      </c>
      <c r="Y273" s="63">
        <f ca="1">VLOOKUP($A273,INDIRECT($P$2),COLUMN()-1,FALSE)*VLOOKUP($A273,Usinas!$C:$D,2,FALSE)</f>
        <v>0</v>
      </c>
      <c r="Z273" s="63">
        <f ca="1">VLOOKUP($A273,INDIRECT($P$2),COLUMN()-1,FALSE)*VLOOKUP($A273,Usinas!$C:$D,2,FALSE)</f>
        <v>0</v>
      </c>
      <c r="AA273" s="63">
        <f ca="1">VLOOKUP($A273,INDIRECT($P$2),COLUMN()-1,FALSE)*VLOOKUP($A273,Usinas!$C:$D,2,FALSE)</f>
        <v>0</v>
      </c>
      <c r="AB273" s="63">
        <f ca="1">VLOOKUP($A273,INDIRECT($P$2),COLUMN()-1,FALSE)*VLOOKUP($A273,Usinas!$C:$D,2,FALSE)</f>
        <v>0</v>
      </c>
      <c r="AC273" s="63">
        <f ca="1">VLOOKUP($A273,INDIRECT($P$2),COLUMN()-1,FALSE)*VLOOKUP($A273,Usinas!$C:$D,2,FALSE)</f>
        <v>0</v>
      </c>
    </row>
    <row r="274" spans="1:29" hidden="1" outlineLevel="1" collapsed="1" x14ac:dyDescent="0.25">
      <c r="A274" s="8"/>
      <c r="B274" s="9" t="s">
        <v>56</v>
      </c>
      <c r="C274" s="100"/>
      <c r="D274" s="53">
        <f t="shared" ref="D274:I274" ca="1" si="75">SUM(D271:D273)</f>
        <v>266.30810000000002</v>
      </c>
      <c r="E274" s="46">
        <f t="shared" ca="1" si="75"/>
        <v>406.06050000000005</v>
      </c>
      <c r="F274" s="46">
        <f t="shared" ca="1" si="75"/>
        <v>533.3626999999999</v>
      </c>
      <c r="G274" s="46">
        <f t="shared" ca="1" si="75"/>
        <v>712.86449999999991</v>
      </c>
      <c r="H274" s="46">
        <f t="shared" ca="1" si="75"/>
        <v>823.09910000000002</v>
      </c>
      <c r="I274" s="54">
        <f t="shared" ca="1" si="75"/>
        <v>747.60470000000009</v>
      </c>
      <c r="J274" s="53">
        <f t="shared" ref="J274:O274" ca="1" si="76">SUM(J271:J273)</f>
        <v>513.16419999999994</v>
      </c>
      <c r="K274" s="46">
        <f t="shared" ca="1" si="76"/>
        <v>338.08960000000002</v>
      </c>
      <c r="L274" s="46">
        <f t="shared" ca="1" si="76"/>
        <v>227.39760000000001</v>
      </c>
      <c r="M274" s="46">
        <f t="shared" ca="1" si="76"/>
        <v>156.9599</v>
      </c>
      <c r="N274" s="46">
        <f t="shared" ca="1" si="76"/>
        <v>137.8663</v>
      </c>
      <c r="O274" s="54">
        <f t="shared" ca="1" si="76"/>
        <v>170.0016</v>
      </c>
      <c r="P274" s="54">
        <f t="shared" ref="P274:AC274" ca="1" si="77">SUM(P271:P273)</f>
        <v>0</v>
      </c>
      <c r="Q274" s="54">
        <f t="shared" ca="1" si="77"/>
        <v>0</v>
      </c>
      <c r="R274" s="54">
        <f t="shared" ca="1" si="77"/>
        <v>0</v>
      </c>
      <c r="S274" s="54">
        <f t="shared" ca="1" si="77"/>
        <v>0</v>
      </c>
      <c r="T274" s="54">
        <f t="shared" ca="1" si="77"/>
        <v>0</v>
      </c>
      <c r="U274" s="54">
        <f t="shared" ca="1" si="77"/>
        <v>0</v>
      </c>
      <c r="V274" s="54">
        <f t="shared" ca="1" si="77"/>
        <v>0</v>
      </c>
      <c r="W274" s="54">
        <f t="shared" ca="1" si="77"/>
        <v>0</v>
      </c>
      <c r="X274" s="54">
        <f t="shared" ca="1" si="77"/>
        <v>0</v>
      </c>
      <c r="Y274" s="54">
        <f t="shared" ca="1" si="77"/>
        <v>0</v>
      </c>
      <c r="Z274" s="54">
        <f t="shared" ca="1" si="77"/>
        <v>0</v>
      </c>
      <c r="AA274" s="54">
        <f t="shared" ca="1" si="77"/>
        <v>0</v>
      </c>
      <c r="AB274" s="54">
        <f t="shared" ca="1" si="77"/>
        <v>0</v>
      </c>
      <c r="AC274" s="54">
        <f t="shared" ca="1" si="77"/>
        <v>0</v>
      </c>
    </row>
    <row r="275" spans="1:29" hidden="1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</row>
    <row r="276" spans="1:29" hidden="1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</row>
    <row r="277" spans="1:29" hidden="1" outlineLevel="1" x14ac:dyDescent="0.25">
      <c r="A277" s="12"/>
      <c r="B277" s="13"/>
      <c r="C277" s="100"/>
      <c r="D277" s="484" t="s">
        <v>497</v>
      </c>
      <c r="E277" s="485" t="s">
        <v>167</v>
      </c>
      <c r="F277" s="485" t="s">
        <v>1</v>
      </c>
      <c r="G277" s="485"/>
      <c r="H277" s="485"/>
      <c r="I277" s="486"/>
      <c r="J277" s="484" t="s">
        <v>497</v>
      </c>
      <c r="K277" s="485" t="s">
        <v>167</v>
      </c>
      <c r="L277" s="485" t="s">
        <v>1</v>
      </c>
      <c r="M277" s="485"/>
      <c r="N277" s="485"/>
      <c r="O277" s="486"/>
      <c r="P277" s="486"/>
      <c r="Q277" s="486"/>
      <c r="R277" s="486"/>
      <c r="S277" s="486"/>
      <c r="T277" s="486"/>
      <c r="U277" s="486"/>
      <c r="V277" s="486"/>
      <c r="W277" s="486"/>
      <c r="X277" s="486"/>
      <c r="Y277" s="486"/>
      <c r="Z277" s="486"/>
      <c r="AA277" s="486"/>
      <c r="AB277" s="486"/>
      <c r="AC277" s="486"/>
    </row>
    <row r="278" spans="1:29" hidden="1" outlineLevel="2" x14ac:dyDescent="0.25">
      <c r="A278" s="6">
        <v>204</v>
      </c>
      <c r="B278" s="7" t="s">
        <v>392</v>
      </c>
      <c r="C278" s="100"/>
      <c r="D278" s="63">
        <f ca="1">VLOOKUP($A278,INDIRECT($P$2),COLUMN()-1,FALSE)*VLOOKUP($A278,Usinas!$C:$D,2,FALSE)</f>
        <v>77.611199999999997</v>
      </c>
      <c r="E278" s="63">
        <f ca="1">VLOOKUP($A278,INDIRECT($P$2),COLUMN()-1,FALSE)*VLOOKUP($A278,Usinas!$C:$D,2,FALSE)</f>
        <v>142.84960000000001</v>
      </c>
      <c r="F278" s="63">
        <f ca="1">VLOOKUP($A278,INDIRECT($P$2),COLUMN()-1,FALSE)*VLOOKUP($A278,Usinas!$C:$D,2,FALSE)</f>
        <v>214.5556</v>
      </c>
      <c r="G278" s="63">
        <f ca="1">VLOOKUP($A278,INDIRECT($P$2),COLUMN()-1,FALSE)*VLOOKUP($A278,Usinas!$C:$D,2,FALSE)</f>
        <v>266.29640000000001</v>
      </c>
      <c r="H278" s="63">
        <f ca="1">VLOOKUP($A278,INDIRECT($P$2),COLUMN()-1,FALSE)*VLOOKUP($A278,Usinas!$C:$D,2,FALSE)</f>
        <v>285.55860000000001</v>
      </c>
      <c r="I278" s="63">
        <f ca="1">VLOOKUP($A278,INDIRECT($P$2),COLUMN()-1,FALSE)*VLOOKUP($A278,Usinas!$C:$D,2,FALSE)</f>
        <v>223.83520000000001</v>
      </c>
      <c r="J278" s="63">
        <f ca="1">VLOOKUP($A278,INDIRECT($P$2),COLUMN()-1,FALSE)*VLOOKUP($A278,Usinas!$C:$D,2,FALSE)</f>
        <v>165.6268</v>
      </c>
      <c r="K278" s="63">
        <f ca="1">VLOOKUP($A278,INDIRECT($P$2),COLUMN()-1,FALSE)*VLOOKUP($A278,Usinas!$C:$D,2,FALSE)</f>
        <v>110.93340000000001</v>
      </c>
      <c r="L278" s="63">
        <f ca="1">VLOOKUP($A278,INDIRECT($P$2),COLUMN()-1,FALSE)*VLOOKUP($A278,Usinas!$C:$D,2,FALSE)</f>
        <v>64.394800000000004</v>
      </c>
      <c r="M278" s="63">
        <f ca="1">VLOOKUP($A278,INDIRECT($P$2),COLUMN()-1,FALSE)*VLOOKUP($A278,Usinas!$C:$D,2,FALSE)</f>
        <v>38.805599999999998</v>
      </c>
      <c r="N278" s="63">
        <f ca="1">VLOOKUP($A278,INDIRECT($P$2),COLUMN()-1,FALSE)*VLOOKUP($A278,Usinas!$C:$D,2,FALSE)</f>
        <v>28.682400000000001</v>
      </c>
      <c r="O278" s="63">
        <f ca="1">VLOOKUP($A278,INDIRECT($P$2),COLUMN()-1,FALSE)*VLOOKUP($A278,Usinas!$C:$D,2,FALSE)</f>
        <v>35.571800000000003</v>
      </c>
      <c r="P278" s="63">
        <f ca="1">VLOOKUP($A278,INDIRECT($P$2),COLUMN()-1,FALSE)*VLOOKUP($A278,Usinas!$C:$D,2,FALSE)</f>
        <v>0</v>
      </c>
      <c r="Q278" s="63">
        <f ca="1">VLOOKUP($A278,INDIRECT($P$2),COLUMN()-1,FALSE)*VLOOKUP($A278,Usinas!$C:$D,2,FALSE)</f>
        <v>0</v>
      </c>
      <c r="R278" s="63">
        <f ca="1">VLOOKUP($A278,INDIRECT($P$2),COLUMN()-1,FALSE)*VLOOKUP($A278,Usinas!$C:$D,2,FALSE)</f>
        <v>0</v>
      </c>
      <c r="S278" s="63">
        <f ca="1">VLOOKUP($A278,INDIRECT($P$2),COLUMN()-1,FALSE)*VLOOKUP($A278,Usinas!$C:$D,2,FALSE)</f>
        <v>0</v>
      </c>
      <c r="T278" s="63">
        <f ca="1">VLOOKUP($A278,INDIRECT($P$2),COLUMN()-1,FALSE)*VLOOKUP($A278,Usinas!$C:$D,2,FALSE)</f>
        <v>0</v>
      </c>
      <c r="U278" s="63">
        <f ca="1">VLOOKUP($A278,INDIRECT($P$2),COLUMN()-1,FALSE)*VLOOKUP($A278,Usinas!$C:$D,2,FALSE)</f>
        <v>0</v>
      </c>
      <c r="V278" s="63">
        <f ca="1">VLOOKUP($A278,INDIRECT($P$2),COLUMN()-1,FALSE)*VLOOKUP($A278,Usinas!$C:$D,2,FALSE)</f>
        <v>0</v>
      </c>
      <c r="W278" s="63">
        <f ca="1">VLOOKUP($A278,INDIRECT($P$2),COLUMN()-1,FALSE)*VLOOKUP($A278,Usinas!$C:$D,2,FALSE)</f>
        <v>0</v>
      </c>
      <c r="X278" s="63">
        <f ca="1">VLOOKUP($A278,INDIRECT($P$2),COLUMN()-1,FALSE)*VLOOKUP($A278,Usinas!$C:$D,2,FALSE)</f>
        <v>0</v>
      </c>
      <c r="Y278" s="63">
        <f ca="1">VLOOKUP($A278,INDIRECT($P$2),COLUMN()-1,FALSE)*VLOOKUP($A278,Usinas!$C:$D,2,FALSE)</f>
        <v>0</v>
      </c>
      <c r="Z278" s="63">
        <f ca="1">VLOOKUP($A278,INDIRECT($P$2),COLUMN()-1,FALSE)*VLOOKUP($A278,Usinas!$C:$D,2,FALSE)</f>
        <v>0</v>
      </c>
      <c r="AA278" s="63">
        <f ca="1">VLOOKUP($A278,INDIRECT($P$2),COLUMN()-1,FALSE)*VLOOKUP($A278,Usinas!$C:$D,2,FALSE)</f>
        <v>0</v>
      </c>
      <c r="AB278" s="63">
        <f ca="1">VLOOKUP($A278,INDIRECT($P$2),COLUMN()-1,FALSE)*VLOOKUP($A278,Usinas!$C:$D,2,FALSE)</f>
        <v>0</v>
      </c>
      <c r="AC278" s="63">
        <f ca="1">VLOOKUP($A278,INDIRECT($P$2),COLUMN()-1,FALSE)*VLOOKUP($A278,Usinas!$C:$D,2,FALSE)</f>
        <v>0</v>
      </c>
    </row>
    <row r="279" spans="1:29" hidden="1" outlineLevel="2" x14ac:dyDescent="0.25">
      <c r="A279" s="6">
        <v>297</v>
      </c>
      <c r="B279" s="7" t="s">
        <v>271</v>
      </c>
      <c r="C279" s="100"/>
      <c r="D279" s="63">
        <f ca="1">VLOOKUP($A279,INDIRECT($P$2),COLUMN()-1,FALSE)*VLOOKUP($A279,Usinas!$C:$D,2,FALSE)</f>
        <v>83.644199999999998</v>
      </c>
      <c r="E279" s="63">
        <f ca="1">VLOOKUP($A279,INDIRECT($P$2),COLUMN()-1,FALSE)*VLOOKUP($A279,Usinas!$C:$D,2,FALSE)</f>
        <v>154.09720000000002</v>
      </c>
      <c r="F279" s="63">
        <f ca="1">VLOOKUP($A279,INDIRECT($P$2),COLUMN()-1,FALSE)*VLOOKUP($A279,Usinas!$C:$D,2,FALSE)</f>
        <v>231.29570000000001</v>
      </c>
      <c r="G279" s="63">
        <f ca="1">VLOOKUP($A279,INDIRECT($P$2),COLUMN()-1,FALSE)*VLOOKUP($A279,Usinas!$C:$D,2,FALSE)</f>
        <v>287.20839999999998</v>
      </c>
      <c r="H279" s="63">
        <f ca="1">VLOOKUP($A279,INDIRECT($P$2),COLUMN()-1,FALSE)*VLOOKUP($A279,Usinas!$C:$D,2,FALSE)</f>
        <v>308.04450000000003</v>
      </c>
      <c r="I279" s="63">
        <f ca="1">VLOOKUP($A279,INDIRECT($P$2),COLUMN()-1,FALSE)*VLOOKUP($A279,Usinas!$C:$D,2,FALSE)</f>
        <v>241.4889</v>
      </c>
      <c r="J279" s="63">
        <f ca="1">VLOOKUP($A279,INDIRECT($P$2),COLUMN()-1,FALSE)*VLOOKUP($A279,Usinas!$C:$D,2,FALSE)</f>
        <v>178.6808</v>
      </c>
      <c r="K279" s="63">
        <f ca="1">VLOOKUP($A279,INDIRECT($P$2),COLUMN()-1,FALSE)*VLOOKUP($A279,Usinas!$C:$D,2,FALSE)</f>
        <v>119.62020000000001</v>
      </c>
      <c r="L279" s="63">
        <f ca="1">VLOOKUP($A279,INDIRECT($P$2),COLUMN()-1,FALSE)*VLOOKUP($A279,Usinas!$C:$D,2,FALSE)</f>
        <v>69.553600000000003</v>
      </c>
      <c r="M279" s="63">
        <f ca="1">VLOOKUP($A279,INDIRECT($P$2),COLUMN()-1,FALSE)*VLOOKUP($A279,Usinas!$C:$D,2,FALSE)</f>
        <v>41.822099999999999</v>
      </c>
      <c r="N279" s="63">
        <f ca="1">VLOOKUP($A279,INDIRECT($P$2),COLUMN()-1,FALSE)*VLOOKUP($A279,Usinas!$C:$D,2,FALSE)</f>
        <v>31.029300000000003</v>
      </c>
      <c r="O279" s="63">
        <f ca="1">VLOOKUP($A279,INDIRECT($P$2),COLUMN()-1,FALSE)*VLOOKUP($A279,Usinas!$C:$D,2,FALSE)</f>
        <v>38.374400000000001</v>
      </c>
      <c r="P279" s="63">
        <f ca="1">VLOOKUP($A279,INDIRECT($P$2),COLUMN()-1,FALSE)*VLOOKUP($A279,Usinas!$C:$D,2,FALSE)</f>
        <v>0</v>
      </c>
      <c r="Q279" s="63">
        <f ca="1">VLOOKUP($A279,INDIRECT($P$2),COLUMN()-1,FALSE)*VLOOKUP($A279,Usinas!$C:$D,2,FALSE)</f>
        <v>0</v>
      </c>
      <c r="R279" s="63">
        <f ca="1">VLOOKUP($A279,INDIRECT($P$2),COLUMN()-1,FALSE)*VLOOKUP($A279,Usinas!$C:$D,2,FALSE)</f>
        <v>0</v>
      </c>
      <c r="S279" s="63">
        <f ca="1">VLOOKUP($A279,INDIRECT($P$2),COLUMN()-1,FALSE)*VLOOKUP($A279,Usinas!$C:$D,2,FALSE)</f>
        <v>0</v>
      </c>
      <c r="T279" s="63">
        <f ca="1">VLOOKUP($A279,INDIRECT($P$2),COLUMN()-1,FALSE)*VLOOKUP($A279,Usinas!$C:$D,2,FALSE)</f>
        <v>0</v>
      </c>
      <c r="U279" s="63">
        <f ca="1">VLOOKUP($A279,INDIRECT($P$2),COLUMN()-1,FALSE)*VLOOKUP($A279,Usinas!$C:$D,2,FALSE)</f>
        <v>0</v>
      </c>
      <c r="V279" s="63">
        <f ca="1">VLOOKUP($A279,INDIRECT($P$2),COLUMN()-1,FALSE)*VLOOKUP($A279,Usinas!$C:$D,2,FALSE)</f>
        <v>0</v>
      </c>
      <c r="W279" s="63">
        <f ca="1">VLOOKUP($A279,INDIRECT($P$2),COLUMN()-1,FALSE)*VLOOKUP($A279,Usinas!$C:$D,2,FALSE)</f>
        <v>0</v>
      </c>
      <c r="X279" s="63">
        <f ca="1">VLOOKUP($A279,INDIRECT($P$2),COLUMN()-1,FALSE)*VLOOKUP($A279,Usinas!$C:$D,2,FALSE)</f>
        <v>0</v>
      </c>
      <c r="Y279" s="63">
        <f ca="1">VLOOKUP($A279,INDIRECT($P$2),COLUMN()-1,FALSE)*VLOOKUP($A279,Usinas!$C:$D,2,FALSE)</f>
        <v>0</v>
      </c>
      <c r="Z279" s="63">
        <f ca="1">VLOOKUP($A279,INDIRECT($P$2),COLUMN()-1,FALSE)*VLOOKUP($A279,Usinas!$C:$D,2,FALSE)</f>
        <v>0</v>
      </c>
      <c r="AA279" s="63">
        <f ca="1">VLOOKUP($A279,INDIRECT($P$2),COLUMN()-1,FALSE)*VLOOKUP($A279,Usinas!$C:$D,2,FALSE)</f>
        <v>0</v>
      </c>
      <c r="AB279" s="63">
        <f ca="1">VLOOKUP($A279,INDIRECT($P$2),COLUMN()-1,FALSE)*VLOOKUP($A279,Usinas!$C:$D,2,FALSE)</f>
        <v>0</v>
      </c>
      <c r="AC279" s="63">
        <f ca="1">VLOOKUP($A279,INDIRECT($P$2),COLUMN()-1,FALSE)*VLOOKUP($A279,Usinas!$C:$D,2,FALSE)</f>
        <v>0</v>
      </c>
    </row>
    <row r="280" spans="1:29" hidden="1" outlineLevel="1" collapsed="1" x14ac:dyDescent="0.25">
      <c r="A280" s="6">
        <v>280</v>
      </c>
      <c r="B280" s="7" t="s">
        <v>251</v>
      </c>
      <c r="C280" s="100"/>
      <c r="D280" s="63">
        <f ca="1">VLOOKUP($A280,INDIRECT($P$2),COLUMN()-1,FALSE)*VLOOKUP($A280,Usinas!$C:$D,2,FALSE)</f>
        <v>99.263499999999993</v>
      </c>
      <c r="E280" s="63">
        <f ca="1">VLOOKUP($A280,INDIRECT($P$2),COLUMN()-1,FALSE)*VLOOKUP($A280,Usinas!$C:$D,2,FALSE)</f>
        <v>182.91049999999998</v>
      </c>
      <c r="F280" s="63">
        <f ca="1">VLOOKUP($A280,INDIRECT($P$2),COLUMN()-1,FALSE)*VLOOKUP($A280,Usinas!$C:$D,2,FALSE)</f>
        <v>274.63499999999999</v>
      </c>
      <c r="G280" s="63">
        <f ca="1">VLOOKUP($A280,INDIRECT($P$2),COLUMN()-1,FALSE)*VLOOKUP($A280,Usinas!$C:$D,2,FALSE)</f>
        <v>340.87049999999999</v>
      </c>
      <c r="H280" s="63">
        <f ca="1">VLOOKUP($A280,INDIRECT($P$2),COLUMN()-1,FALSE)*VLOOKUP($A280,Usinas!$C:$D,2,FALSE)</f>
        <v>365.46199999999999</v>
      </c>
      <c r="I280" s="63">
        <f ca="1">VLOOKUP($A280,INDIRECT($P$2),COLUMN()-1,FALSE)*VLOOKUP($A280,Usinas!$C:$D,2,FALSE)</f>
        <v>286.48199999999997</v>
      </c>
      <c r="J280" s="63">
        <f ca="1">VLOOKUP($A280,INDIRECT($P$2),COLUMN()-1,FALSE)*VLOOKUP($A280,Usinas!$C:$D,2,FALSE)</f>
        <v>211.98949999999999</v>
      </c>
      <c r="K280" s="63">
        <f ca="1">VLOOKUP($A280,INDIRECT($P$2),COLUMN()-1,FALSE)*VLOOKUP($A280,Usinas!$C:$D,2,FALSE)</f>
        <v>141.9845</v>
      </c>
      <c r="L280" s="63">
        <f ca="1">VLOOKUP($A280,INDIRECT($P$2),COLUMN()-1,FALSE)*VLOOKUP($A280,Usinas!$C:$D,2,FALSE)</f>
        <v>82.57</v>
      </c>
      <c r="M280" s="63">
        <f ca="1">VLOOKUP($A280,INDIRECT($P$2),COLUMN()-1,FALSE)*VLOOKUP($A280,Usinas!$C:$D,2,FALSE)</f>
        <v>49.721499999999999</v>
      </c>
      <c r="N280" s="63">
        <f ca="1">VLOOKUP($A280,INDIRECT($P$2),COLUMN()-1,FALSE)*VLOOKUP($A280,Usinas!$C:$D,2,FALSE)</f>
        <v>36.797499999999999</v>
      </c>
      <c r="O280" s="63">
        <f ca="1">VLOOKUP($A280,INDIRECT($P$2),COLUMN()-1,FALSE)*VLOOKUP($A280,Usinas!$C:$D,2,FALSE)</f>
        <v>45.592999999999996</v>
      </c>
      <c r="P280" s="63">
        <f ca="1">VLOOKUP($A280,INDIRECT($P$2),COLUMN()-1,FALSE)*VLOOKUP($A280,Usinas!$C:$D,2,FALSE)</f>
        <v>0</v>
      </c>
      <c r="Q280" s="63">
        <f ca="1">VLOOKUP($A280,INDIRECT($P$2),COLUMN()-1,FALSE)*VLOOKUP($A280,Usinas!$C:$D,2,FALSE)</f>
        <v>0</v>
      </c>
      <c r="R280" s="63">
        <f ca="1">VLOOKUP($A280,INDIRECT($P$2),COLUMN()-1,FALSE)*VLOOKUP($A280,Usinas!$C:$D,2,FALSE)</f>
        <v>0</v>
      </c>
      <c r="S280" s="63">
        <f ca="1">VLOOKUP($A280,INDIRECT($P$2),COLUMN()-1,FALSE)*VLOOKUP($A280,Usinas!$C:$D,2,FALSE)</f>
        <v>0</v>
      </c>
      <c r="T280" s="63">
        <f ca="1">VLOOKUP($A280,INDIRECT($P$2),COLUMN()-1,FALSE)*VLOOKUP($A280,Usinas!$C:$D,2,FALSE)</f>
        <v>0</v>
      </c>
      <c r="U280" s="63">
        <f ca="1">VLOOKUP($A280,INDIRECT($P$2),COLUMN()-1,FALSE)*VLOOKUP($A280,Usinas!$C:$D,2,FALSE)</f>
        <v>0</v>
      </c>
      <c r="V280" s="63">
        <f ca="1">VLOOKUP($A280,INDIRECT($P$2),COLUMN()-1,FALSE)*VLOOKUP($A280,Usinas!$C:$D,2,FALSE)</f>
        <v>0</v>
      </c>
      <c r="W280" s="63">
        <f ca="1">VLOOKUP($A280,INDIRECT($P$2),COLUMN()-1,FALSE)*VLOOKUP($A280,Usinas!$C:$D,2,FALSE)</f>
        <v>0</v>
      </c>
      <c r="X280" s="63">
        <f ca="1">VLOOKUP($A280,INDIRECT($P$2),COLUMN()-1,FALSE)*VLOOKUP($A280,Usinas!$C:$D,2,FALSE)</f>
        <v>0</v>
      </c>
      <c r="Y280" s="63">
        <f ca="1">VLOOKUP($A280,INDIRECT($P$2),COLUMN()-1,FALSE)*VLOOKUP($A280,Usinas!$C:$D,2,FALSE)</f>
        <v>0</v>
      </c>
      <c r="Z280" s="63">
        <f ca="1">VLOOKUP($A280,INDIRECT($P$2),COLUMN()-1,FALSE)*VLOOKUP($A280,Usinas!$C:$D,2,FALSE)</f>
        <v>0</v>
      </c>
      <c r="AA280" s="63">
        <f ca="1">VLOOKUP($A280,INDIRECT($P$2),COLUMN()-1,FALSE)*VLOOKUP($A280,Usinas!$C:$D,2,FALSE)</f>
        <v>0</v>
      </c>
      <c r="AB280" s="63">
        <f ca="1">VLOOKUP($A280,INDIRECT($P$2),COLUMN()-1,FALSE)*VLOOKUP($A280,Usinas!$C:$D,2,FALSE)</f>
        <v>0</v>
      </c>
      <c r="AC280" s="63">
        <f ca="1">VLOOKUP($A280,INDIRECT($P$2),COLUMN()-1,FALSE)*VLOOKUP($A280,Usinas!$C:$D,2,FALSE)</f>
        <v>0</v>
      </c>
    </row>
    <row r="281" spans="1:29" hidden="1" outlineLevel="1" x14ac:dyDescent="0.25">
      <c r="A281" s="8"/>
      <c r="B281" s="9" t="s">
        <v>56</v>
      </c>
      <c r="C281" s="100"/>
      <c r="D281" s="53">
        <f t="shared" ref="D281:O281" ca="1" si="78">SUM(D278:D280)</f>
        <v>260.51890000000003</v>
      </c>
      <c r="E281" s="53">
        <f t="shared" ca="1" si="78"/>
        <v>479.85730000000001</v>
      </c>
      <c r="F281" s="53">
        <f t="shared" ca="1" si="78"/>
        <v>720.48630000000003</v>
      </c>
      <c r="G281" s="53">
        <f t="shared" ca="1" si="78"/>
        <v>894.37529999999992</v>
      </c>
      <c r="H281" s="53">
        <f t="shared" ca="1" si="78"/>
        <v>959.06510000000003</v>
      </c>
      <c r="I281" s="53">
        <f t="shared" ca="1" si="78"/>
        <v>751.80610000000001</v>
      </c>
      <c r="J281" s="53">
        <f t="shared" ca="1" si="78"/>
        <v>556.2971</v>
      </c>
      <c r="K281" s="53">
        <f t="shared" ca="1" si="78"/>
        <v>372.53809999999999</v>
      </c>
      <c r="L281" s="53">
        <f t="shared" ca="1" si="78"/>
        <v>216.51839999999999</v>
      </c>
      <c r="M281" s="53">
        <f t="shared" ca="1" si="78"/>
        <v>130.3492</v>
      </c>
      <c r="N281" s="53">
        <f t="shared" ca="1" si="78"/>
        <v>96.509200000000007</v>
      </c>
      <c r="O281" s="53">
        <f t="shared" ca="1" si="78"/>
        <v>119.53919999999999</v>
      </c>
      <c r="P281" s="53">
        <f t="shared" ref="P281:AC281" ca="1" si="79">SUM(P278:P280)</f>
        <v>0</v>
      </c>
      <c r="Q281" s="53">
        <f t="shared" ca="1" si="79"/>
        <v>0</v>
      </c>
      <c r="R281" s="53">
        <f t="shared" ca="1" si="79"/>
        <v>0</v>
      </c>
      <c r="S281" s="53">
        <f t="shared" ca="1" si="79"/>
        <v>0</v>
      </c>
      <c r="T281" s="53">
        <f t="shared" ca="1" si="79"/>
        <v>0</v>
      </c>
      <c r="U281" s="53">
        <f t="shared" ca="1" si="79"/>
        <v>0</v>
      </c>
      <c r="V281" s="53">
        <f t="shared" ca="1" si="79"/>
        <v>0</v>
      </c>
      <c r="W281" s="53">
        <f t="shared" ca="1" si="79"/>
        <v>0</v>
      </c>
      <c r="X281" s="53">
        <f t="shared" ca="1" si="79"/>
        <v>0</v>
      </c>
      <c r="Y281" s="53">
        <f t="shared" ca="1" si="79"/>
        <v>0</v>
      </c>
      <c r="Z281" s="53">
        <f t="shared" ca="1" si="79"/>
        <v>0</v>
      </c>
      <c r="AA281" s="53">
        <f t="shared" ca="1" si="79"/>
        <v>0</v>
      </c>
      <c r="AB281" s="53">
        <f t="shared" ca="1" si="79"/>
        <v>0</v>
      </c>
      <c r="AC281" s="53">
        <f t="shared" ca="1" si="79"/>
        <v>0</v>
      </c>
    </row>
    <row r="282" spans="1:29" hidden="1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</row>
    <row r="283" spans="1:29" hidden="1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</row>
    <row r="284" spans="1:29" hidden="1" outlineLevel="1" x14ac:dyDescent="0.25">
      <c r="A284" s="4"/>
      <c r="B284" s="5"/>
      <c r="C284" s="100"/>
      <c r="D284" s="475" t="s">
        <v>742</v>
      </c>
      <c r="E284" s="476"/>
      <c r="F284" s="476"/>
      <c r="G284" s="476"/>
      <c r="H284" s="476"/>
      <c r="I284" s="477"/>
      <c r="J284" s="475"/>
      <c r="K284" s="476"/>
      <c r="L284" s="476"/>
      <c r="M284" s="476"/>
      <c r="N284" s="476"/>
      <c r="O284" s="477"/>
      <c r="P284" s="477"/>
      <c r="Q284" s="477"/>
      <c r="R284" s="477"/>
      <c r="S284" s="477"/>
      <c r="T284" s="477"/>
      <c r="U284" s="477"/>
      <c r="V284" s="477"/>
      <c r="W284" s="477"/>
      <c r="X284" s="477"/>
      <c r="Y284" s="477"/>
      <c r="Z284" s="477"/>
      <c r="AA284" s="477"/>
      <c r="AB284" s="477"/>
      <c r="AC284" s="477"/>
    </row>
    <row r="285" spans="1:29" hidden="1" outlineLevel="2" x14ac:dyDescent="0.25">
      <c r="A285" s="6">
        <v>292</v>
      </c>
      <c r="B285" s="7" t="s">
        <v>429</v>
      </c>
      <c r="C285" s="100"/>
      <c r="D285" s="63">
        <f ca="1">VLOOKUP($A285,INDIRECT($P$2),COLUMN()-1,FALSE)*VLOOKUP($A285,Usinas!$C:$D,2,FALSE)</f>
        <v>5719.6779999999999</v>
      </c>
      <c r="E285" s="63">
        <f ca="1">VLOOKUP($A285,INDIRECT($P$2),COLUMN()-1,FALSE)*VLOOKUP($A285,Usinas!$C:$D,2,FALSE)</f>
        <v>9519.9735000000001</v>
      </c>
      <c r="F285" s="63">
        <f ca="1">VLOOKUP($A285,INDIRECT($P$2),COLUMN()-1,FALSE)*VLOOKUP($A285,Usinas!$C:$D,2,FALSE)</f>
        <v>11377.15</v>
      </c>
      <c r="G285" s="63">
        <f ca="1">VLOOKUP($A285,INDIRECT($P$2),COLUMN()-1,FALSE)*VLOOKUP($A285,Usinas!$C:$D,2,FALSE)</f>
        <v>11377.15</v>
      </c>
      <c r="H285" s="63">
        <f ca="1">VLOOKUP($A285,INDIRECT($P$2),COLUMN()-1,FALSE)*VLOOKUP($A285,Usinas!$C:$D,2,FALSE)</f>
        <v>10139.578</v>
      </c>
      <c r="I285" s="63">
        <f ca="1">VLOOKUP($A285,INDIRECT($P$2),COLUMN()-1,FALSE)*VLOOKUP($A285,Usinas!$C:$D,2,FALSE)</f>
        <v>4626.1620000000003</v>
      </c>
      <c r="J285" s="63">
        <f ca="1">VLOOKUP($A285,INDIRECT($P$2),COLUMN()-1,FALSE)*VLOOKUP($A285,Usinas!$C:$D,2,FALSE)</f>
        <v>1483.1220000000001</v>
      </c>
      <c r="K285" s="63">
        <f ca="1">VLOOKUP($A285,INDIRECT($P$2),COLUMN()-1,FALSE)*VLOOKUP($A285,Usinas!$C:$D,2,FALSE)</f>
        <v>545.93949999999995</v>
      </c>
      <c r="L285" s="63">
        <f ca="1">VLOOKUP($A285,INDIRECT($P$2),COLUMN()-1,FALSE)*VLOOKUP($A285,Usinas!$C:$D,2,FALSE)</f>
        <v>264.37549999999999</v>
      </c>
      <c r="M285" s="63">
        <f ca="1">VLOOKUP($A285,INDIRECT($P$2),COLUMN()-1,FALSE)*VLOOKUP($A285,Usinas!$C:$D,2,FALSE)</f>
        <v>319.21499999999997</v>
      </c>
      <c r="N285" s="63">
        <f ca="1">VLOOKUP($A285,INDIRECT($P$2),COLUMN()-1,FALSE)*VLOOKUP($A285,Usinas!$C:$D,2,FALSE)</f>
        <v>876.61350000000004</v>
      </c>
      <c r="O285" s="63">
        <f ca="1">VLOOKUP($A285,INDIRECT($P$2),COLUMN()-1,FALSE)*VLOOKUP($A285,Usinas!$C:$D,2,FALSE)</f>
        <v>2434.2190000000001</v>
      </c>
      <c r="P285" s="63">
        <f ca="1">VLOOKUP($A285,INDIRECT($P$2),COLUMN()-1,FALSE)*VLOOKUP($A285,Usinas!$C:$D,2,FALSE)</f>
        <v>0</v>
      </c>
      <c r="Q285" s="63">
        <f ca="1">VLOOKUP($A285,INDIRECT($P$2),COLUMN()-1,FALSE)*VLOOKUP($A285,Usinas!$C:$D,2,FALSE)</f>
        <v>0</v>
      </c>
      <c r="R285" s="63">
        <f ca="1">VLOOKUP($A285,INDIRECT($P$2),COLUMN()-1,FALSE)*VLOOKUP($A285,Usinas!$C:$D,2,FALSE)</f>
        <v>0</v>
      </c>
      <c r="S285" s="63">
        <f ca="1">VLOOKUP($A285,INDIRECT($P$2),COLUMN()-1,FALSE)*VLOOKUP($A285,Usinas!$C:$D,2,FALSE)</f>
        <v>0</v>
      </c>
      <c r="T285" s="63">
        <f ca="1">VLOOKUP($A285,INDIRECT($P$2),COLUMN()-1,FALSE)*VLOOKUP($A285,Usinas!$C:$D,2,FALSE)</f>
        <v>0</v>
      </c>
      <c r="U285" s="63">
        <f ca="1">VLOOKUP($A285,INDIRECT($P$2),COLUMN()-1,FALSE)*VLOOKUP($A285,Usinas!$C:$D,2,FALSE)</f>
        <v>0</v>
      </c>
      <c r="V285" s="63">
        <f ca="1">VLOOKUP($A285,INDIRECT($P$2),COLUMN()-1,FALSE)*VLOOKUP($A285,Usinas!$C:$D,2,FALSE)</f>
        <v>0</v>
      </c>
      <c r="W285" s="63">
        <f ca="1">VLOOKUP($A285,INDIRECT($P$2),COLUMN()-1,FALSE)*VLOOKUP($A285,Usinas!$C:$D,2,FALSE)</f>
        <v>0</v>
      </c>
      <c r="X285" s="63">
        <f ca="1">VLOOKUP($A285,INDIRECT($P$2),COLUMN()-1,FALSE)*VLOOKUP($A285,Usinas!$C:$D,2,FALSE)</f>
        <v>0</v>
      </c>
      <c r="Y285" s="63">
        <f ca="1">VLOOKUP($A285,INDIRECT($P$2),COLUMN()-1,FALSE)*VLOOKUP($A285,Usinas!$C:$D,2,FALSE)</f>
        <v>0</v>
      </c>
      <c r="Z285" s="63">
        <f ca="1">VLOOKUP($A285,INDIRECT($P$2),COLUMN()-1,FALSE)*VLOOKUP($A285,Usinas!$C:$D,2,FALSE)</f>
        <v>0</v>
      </c>
      <c r="AA285" s="63">
        <f ca="1">VLOOKUP($A285,INDIRECT($P$2),COLUMN()-1,FALSE)*VLOOKUP($A285,Usinas!$C:$D,2,FALSE)</f>
        <v>0</v>
      </c>
      <c r="AB285" s="63">
        <f ca="1">VLOOKUP($A285,INDIRECT($P$2),COLUMN()-1,FALSE)*VLOOKUP($A285,Usinas!$C:$D,2,FALSE)</f>
        <v>0</v>
      </c>
      <c r="AC285" s="63">
        <f ca="1">VLOOKUP($A285,INDIRECT($P$2),COLUMN()-1,FALSE)*VLOOKUP($A285,Usinas!$C:$D,2,FALSE)</f>
        <v>0</v>
      </c>
    </row>
    <row r="286" spans="1:29" hidden="1" outlineLevel="2" x14ac:dyDescent="0.25">
      <c r="A286" s="6">
        <v>302</v>
      </c>
      <c r="B286" s="7" t="s">
        <v>741</v>
      </c>
      <c r="C286" s="100"/>
      <c r="D286" s="63">
        <f ca="1">VLOOKUP($A286,INDIRECT($P$2),COLUMN()-1,FALSE)*VLOOKUP($A286,Usinas!$C:$D,2,FALSE)</f>
        <v>125.4</v>
      </c>
      <c r="E286" s="63">
        <f ca="1">VLOOKUP($A286,INDIRECT($P$2),COLUMN()-1,FALSE)*VLOOKUP($A286,Usinas!$C:$D,2,FALSE)</f>
        <v>182.4</v>
      </c>
      <c r="F286" s="63">
        <f ca="1">VLOOKUP($A286,INDIRECT($P$2),COLUMN()-1,FALSE)*VLOOKUP($A286,Usinas!$C:$D,2,FALSE)</f>
        <v>485.75400000000002</v>
      </c>
      <c r="G286" s="63">
        <f ca="1">VLOOKUP($A286,INDIRECT($P$2),COLUMN()-1,FALSE)*VLOOKUP($A286,Usinas!$C:$D,2,FALSE)</f>
        <v>830.49</v>
      </c>
      <c r="H286" s="63">
        <f ca="1">VLOOKUP($A286,INDIRECT($P$2),COLUMN()-1,FALSE)*VLOOKUP($A286,Usinas!$C:$D,2,FALSE)</f>
        <v>330.6</v>
      </c>
      <c r="I286" s="63">
        <f ca="1">VLOOKUP($A286,INDIRECT($P$2),COLUMN()-1,FALSE)*VLOOKUP($A286,Usinas!$C:$D,2,FALSE)</f>
        <v>182.4</v>
      </c>
      <c r="J286" s="63">
        <f ca="1">VLOOKUP($A286,INDIRECT($P$2),COLUMN()-1,FALSE)*VLOOKUP($A286,Usinas!$C:$D,2,FALSE)</f>
        <v>125.4</v>
      </c>
      <c r="K286" s="63">
        <f ca="1">VLOOKUP($A286,INDIRECT($P$2),COLUMN()-1,FALSE)*VLOOKUP($A286,Usinas!$C:$D,2,FALSE)</f>
        <v>102.60000000000001</v>
      </c>
      <c r="L286" s="63">
        <f ca="1">VLOOKUP($A286,INDIRECT($P$2),COLUMN()-1,FALSE)*VLOOKUP($A286,Usinas!$C:$D,2,FALSE)</f>
        <v>85.5</v>
      </c>
      <c r="M286" s="63">
        <f ca="1">VLOOKUP($A286,INDIRECT($P$2),COLUMN()-1,FALSE)*VLOOKUP($A286,Usinas!$C:$D,2,FALSE)</f>
        <v>79.8</v>
      </c>
      <c r="N286" s="63">
        <f ca="1">VLOOKUP($A286,INDIRECT($P$2),COLUMN()-1,FALSE)*VLOOKUP($A286,Usinas!$C:$D,2,FALSE)</f>
        <v>91.2</v>
      </c>
      <c r="O286" s="63">
        <f ca="1">VLOOKUP($A286,INDIRECT($P$2),COLUMN()-1,FALSE)*VLOOKUP($A286,Usinas!$C:$D,2,FALSE)</f>
        <v>102.60000000000001</v>
      </c>
      <c r="P286" s="63">
        <f ca="1">VLOOKUP($A286,INDIRECT($P$2),COLUMN()-1,FALSE)*VLOOKUP($A286,Usinas!$C:$D,2,FALSE)</f>
        <v>0</v>
      </c>
      <c r="Q286" s="63">
        <f ca="1">VLOOKUP($A286,INDIRECT($P$2),COLUMN()-1,FALSE)*VLOOKUP($A286,Usinas!$C:$D,2,FALSE)</f>
        <v>0</v>
      </c>
      <c r="R286" s="63">
        <f ca="1">VLOOKUP($A286,INDIRECT($P$2),COLUMN()-1,FALSE)*VLOOKUP($A286,Usinas!$C:$D,2,FALSE)</f>
        <v>0</v>
      </c>
      <c r="S286" s="63">
        <f ca="1">VLOOKUP($A286,INDIRECT($P$2),COLUMN()-1,FALSE)*VLOOKUP($A286,Usinas!$C:$D,2,FALSE)</f>
        <v>0</v>
      </c>
      <c r="T286" s="63">
        <f ca="1">VLOOKUP($A286,INDIRECT($P$2),COLUMN()-1,FALSE)*VLOOKUP($A286,Usinas!$C:$D,2,FALSE)</f>
        <v>0</v>
      </c>
      <c r="U286" s="63">
        <f ca="1">VLOOKUP($A286,INDIRECT($P$2),COLUMN()-1,FALSE)*VLOOKUP($A286,Usinas!$C:$D,2,FALSE)</f>
        <v>0</v>
      </c>
      <c r="V286" s="63">
        <f ca="1">VLOOKUP($A286,INDIRECT($P$2),COLUMN()-1,FALSE)*VLOOKUP($A286,Usinas!$C:$D,2,FALSE)</f>
        <v>0</v>
      </c>
      <c r="W286" s="63">
        <f ca="1">VLOOKUP($A286,INDIRECT($P$2),COLUMN()-1,FALSE)*VLOOKUP($A286,Usinas!$C:$D,2,FALSE)</f>
        <v>0</v>
      </c>
      <c r="X286" s="63">
        <f ca="1">VLOOKUP($A286,INDIRECT($P$2),COLUMN()-1,FALSE)*VLOOKUP($A286,Usinas!$C:$D,2,FALSE)</f>
        <v>0</v>
      </c>
      <c r="Y286" s="63">
        <f ca="1">VLOOKUP($A286,INDIRECT($P$2),COLUMN()-1,FALSE)*VLOOKUP($A286,Usinas!$C:$D,2,FALSE)</f>
        <v>0</v>
      </c>
      <c r="Z286" s="63">
        <f ca="1">VLOOKUP($A286,INDIRECT($P$2),COLUMN()-1,FALSE)*VLOOKUP($A286,Usinas!$C:$D,2,FALSE)</f>
        <v>0</v>
      </c>
      <c r="AA286" s="63">
        <f ca="1">VLOOKUP($A286,INDIRECT($P$2),COLUMN()-1,FALSE)*VLOOKUP($A286,Usinas!$C:$D,2,FALSE)</f>
        <v>0</v>
      </c>
      <c r="AB286" s="63">
        <f ca="1">VLOOKUP($A286,INDIRECT($P$2),COLUMN()-1,FALSE)*VLOOKUP($A286,Usinas!$C:$D,2,FALSE)</f>
        <v>0</v>
      </c>
      <c r="AC286" s="63">
        <f ca="1">VLOOKUP($A286,INDIRECT($P$2),COLUMN()-1,FALSE)*VLOOKUP($A286,Usinas!$C:$D,2,FALSE)</f>
        <v>0</v>
      </c>
    </row>
    <row r="287" spans="1:29" hidden="1" outlineLevel="1" collapsed="1" x14ac:dyDescent="0.25">
      <c r="A287" s="8"/>
      <c r="B287" s="9" t="s">
        <v>56</v>
      </c>
      <c r="C287" s="100"/>
      <c r="D287" s="53">
        <f t="shared" ref="D287:O287" ca="1" si="80">SUM(D285:D286)</f>
        <v>5845.0779999999995</v>
      </c>
      <c r="E287" s="46">
        <f t="shared" ca="1" si="80"/>
        <v>9702.3734999999997</v>
      </c>
      <c r="F287" s="46">
        <f t="shared" ca="1" si="80"/>
        <v>11862.904</v>
      </c>
      <c r="G287" s="46">
        <f t="shared" ca="1" si="80"/>
        <v>12207.64</v>
      </c>
      <c r="H287" s="46">
        <f t="shared" ca="1" si="80"/>
        <v>10470.178</v>
      </c>
      <c r="I287" s="54">
        <f t="shared" ca="1" si="80"/>
        <v>4808.5619999999999</v>
      </c>
      <c r="J287" s="53">
        <f t="shared" ca="1" si="80"/>
        <v>1608.5220000000002</v>
      </c>
      <c r="K287" s="46">
        <f t="shared" ca="1" si="80"/>
        <v>648.53949999999998</v>
      </c>
      <c r="L287" s="46">
        <f t="shared" ca="1" si="80"/>
        <v>349.87549999999999</v>
      </c>
      <c r="M287" s="46">
        <f t="shared" ca="1" si="80"/>
        <v>399.01499999999999</v>
      </c>
      <c r="N287" s="46">
        <f t="shared" ca="1" si="80"/>
        <v>967.81350000000009</v>
      </c>
      <c r="O287" s="54">
        <f t="shared" ca="1" si="80"/>
        <v>2536.819</v>
      </c>
      <c r="P287" s="54">
        <f t="shared" ref="P287:AC287" ca="1" si="81">SUM(P285:P286)</f>
        <v>0</v>
      </c>
      <c r="Q287" s="54">
        <f t="shared" ca="1" si="81"/>
        <v>0</v>
      </c>
      <c r="R287" s="54">
        <f t="shared" ca="1" si="81"/>
        <v>0</v>
      </c>
      <c r="S287" s="54">
        <f t="shared" ca="1" si="81"/>
        <v>0</v>
      </c>
      <c r="T287" s="54">
        <f t="shared" ca="1" si="81"/>
        <v>0</v>
      </c>
      <c r="U287" s="54">
        <f t="shared" ca="1" si="81"/>
        <v>0</v>
      </c>
      <c r="V287" s="54">
        <f t="shared" ca="1" si="81"/>
        <v>0</v>
      </c>
      <c r="W287" s="54">
        <f t="shared" ca="1" si="81"/>
        <v>0</v>
      </c>
      <c r="X287" s="54">
        <f t="shared" ca="1" si="81"/>
        <v>0</v>
      </c>
      <c r="Y287" s="54">
        <f t="shared" ca="1" si="81"/>
        <v>0</v>
      </c>
      <c r="Z287" s="54">
        <f t="shared" ca="1" si="81"/>
        <v>0</v>
      </c>
      <c r="AA287" s="54">
        <f t="shared" ca="1" si="81"/>
        <v>0</v>
      </c>
      <c r="AB287" s="54">
        <f t="shared" ca="1" si="81"/>
        <v>0</v>
      </c>
      <c r="AC287" s="54">
        <f t="shared" ca="1" si="81"/>
        <v>0</v>
      </c>
    </row>
    <row r="288" spans="1:29" hidden="1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</row>
    <row r="289" spans="1:29" collapsed="1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</row>
    <row r="290" spans="1:29" ht="15.75" x14ac:dyDescent="0.25">
      <c r="A290" s="80"/>
      <c r="B290" s="81"/>
      <c r="C290" s="92"/>
      <c r="D290" s="478" t="s">
        <v>226</v>
      </c>
      <c r="E290" s="479"/>
      <c r="F290" s="479"/>
      <c r="G290" s="479"/>
      <c r="H290" s="479"/>
      <c r="I290" s="479"/>
      <c r="J290" s="479"/>
      <c r="K290" s="479"/>
      <c r="L290" s="479"/>
      <c r="M290" s="479"/>
      <c r="N290" s="479"/>
      <c r="O290" s="480"/>
      <c r="P290" s="480"/>
      <c r="Q290" s="480"/>
      <c r="R290" s="480"/>
      <c r="S290" s="480"/>
      <c r="T290" s="480"/>
      <c r="U290" s="480"/>
      <c r="V290" s="480"/>
      <c r="W290" s="480"/>
      <c r="X290" s="480"/>
      <c r="Y290" s="480"/>
      <c r="Z290" s="480"/>
      <c r="AA290" s="480"/>
      <c r="AB290" s="480"/>
      <c r="AC290" s="480"/>
    </row>
    <row r="291" spans="1:29" ht="15.75" x14ac:dyDescent="0.25">
      <c r="A291" s="82"/>
      <c r="B291" s="83" t="s">
        <v>56</v>
      </c>
      <c r="C291" s="92"/>
      <c r="D291" s="83">
        <f t="shared" ref="D291:O291" ca="1" si="82">D267+D274+D281+D287</f>
        <v>15926.3244</v>
      </c>
      <c r="E291" s="84">
        <f t="shared" ca="1" si="82"/>
        <v>23384.619699999999</v>
      </c>
      <c r="F291" s="84">
        <f t="shared" ca="1" si="82"/>
        <v>28048.999800000001</v>
      </c>
      <c r="G291" s="84">
        <f t="shared" ca="1" si="82"/>
        <v>28378.0118</v>
      </c>
      <c r="H291" s="84">
        <f t="shared" ca="1" si="82"/>
        <v>21486.2906</v>
      </c>
      <c r="I291" s="85">
        <f t="shared" ca="1" si="82"/>
        <v>10694.7264</v>
      </c>
      <c r="J291" s="83">
        <f t="shared" ca="1" si="82"/>
        <v>5252.9606999999996</v>
      </c>
      <c r="K291" s="84">
        <f t="shared" ca="1" si="82"/>
        <v>3183.9971999999998</v>
      </c>
      <c r="L291" s="84">
        <f t="shared" ca="1" si="82"/>
        <v>2261.8092999999999</v>
      </c>
      <c r="M291" s="84">
        <f t="shared" ca="1" si="82"/>
        <v>2373.7624999999998</v>
      </c>
      <c r="N291" s="84">
        <f t="shared" ca="1" si="82"/>
        <v>4061.2098000000001</v>
      </c>
      <c r="O291" s="85">
        <f t="shared" ca="1" si="82"/>
        <v>8415.5279999999984</v>
      </c>
      <c r="P291" s="85">
        <f t="shared" ref="P291:AC291" ca="1" si="83">P267+P274+P281+P287</f>
        <v>0</v>
      </c>
      <c r="Q291" s="85">
        <f t="shared" ca="1" si="83"/>
        <v>0</v>
      </c>
      <c r="R291" s="85">
        <f t="shared" ca="1" si="83"/>
        <v>0</v>
      </c>
      <c r="S291" s="85">
        <f t="shared" ca="1" si="83"/>
        <v>0</v>
      </c>
      <c r="T291" s="85">
        <f t="shared" ca="1" si="83"/>
        <v>0</v>
      </c>
      <c r="U291" s="85">
        <f t="shared" ca="1" si="83"/>
        <v>0</v>
      </c>
      <c r="V291" s="85">
        <f t="shared" ca="1" si="83"/>
        <v>0</v>
      </c>
      <c r="W291" s="85">
        <f t="shared" ca="1" si="83"/>
        <v>0</v>
      </c>
      <c r="X291" s="85">
        <f t="shared" ca="1" si="83"/>
        <v>0</v>
      </c>
      <c r="Y291" s="85">
        <f t="shared" ca="1" si="83"/>
        <v>0</v>
      </c>
      <c r="Z291" s="85">
        <f t="shared" ca="1" si="83"/>
        <v>0</v>
      </c>
      <c r="AA291" s="85">
        <f t="shared" ca="1" si="83"/>
        <v>0</v>
      </c>
      <c r="AB291" s="85">
        <f t="shared" ca="1" si="83"/>
        <v>0</v>
      </c>
      <c r="AC291" s="85">
        <f t="shared" ca="1" si="83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>
    <tabColor theme="2" tint="-0.249977111117893"/>
  </sheetPr>
  <dimension ref="A1:P292"/>
  <sheetViews>
    <sheetView workbookViewId="0">
      <selection sqref="A1:A4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33" t="s">
        <v>39</v>
      </c>
      <c r="B1" s="535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683</v>
      </c>
    </row>
    <row r="2" spans="1:16" x14ac:dyDescent="0.25">
      <c r="A2" s="534"/>
      <c r="B2" s="536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P1&amp;"!$A$68:$N$387"</f>
        <v>Referencia!$A$68:$N$387</v>
      </c>
    </row>
    <row r="3" spans="1:16" x14ac:dyDescent="0.25">
      <c r="A3" s="534"/>
      <c r="B3" s="536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34"/>
      <c r="B4" s="536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hidden="1" outlineLevel="1" x14ac:dyDescent="0.25">
      <c r="A6" s="61"/>
      <c r="B6" s="62"/>
      <c r="D6" s="537" t="s">
        <v>41</v>
      </c>
      <c r="E6" s="538"/>
      <c r="F6" s="538"/>
      <c r="G6" s="538"/>
      <c r="H6" s="538"/>
      <c r="I6" s="538"/>
      <c r="J6" s="538"/>
      <c r="K6" s="538"/>
      <c r="L6" s="538"/>
      <c r="M6" s="538"/>
      <c r="N6" s="538"/>
      <c r="O6" s="538"/>
    </row>
    <row r="7" spans="1:16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50.239200000000004</v>
      </c>
      <c r="E7" s="63">
        <f ca="1">VLOOKUP($A7,INDIRECT($P$2),COLUMN()-1,FALSE)*VLOOKUP($A7,Usinas!$C:$D,2,FALSE)</f>
        <v>45.672000000000004</v>
      </c>
      <c r="F7" s="63">
        <f ca="1">VLOOKUP($A7,INDIRECT($P$2),COLUMN()-1,FALSE)*VLOOKUP($A7,Usinas!$C:$D,2,FALSE)</f>
        <v>40.481999999999999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20.76</v>
      </c>
      <c r="I7" s="63">
        <f ca="1">VLOOKUP($A7,INDIRECT($P$2),COLUMN()-1,FALSE)*VLOOKUP($A7,Usinas!$C:$D,2,FALSE)</f>
        <v>17.646000000000001</v>
      </c>
      <c r="J7" s="63">
        <f ca="1">VLOOKUP($A7,INDIRECT($P$2),COLUMN()-1,FALSE)*VLOOKUP($A7,Usinas!$C:$D,2,FALSE)</f>
        <v>14.739600000000001</v>
      </c>
      <c r="K7" s="63">
        <f ca="1">VLOOKUP($A7,INDIRECT($P$2),COLUMN()-1,FALSE)*VLOOKUP($A7,Usinas!$C:$D,2,FALSE)</f>
        <v>12.663600000000001</v>
      </c>
      <c r="L7" s="63">
        <f ca="1">VLOOKUP($A7,INDIRECT($P$2),COLUMN()-1,FALSE)*VLOOKUP($A7,Usinas!$C:$D,2,FALSE)</f>
        <v>13.2864</v>
      </c>
      <c r="M7" s="63">
        <f ca="1">VLOOKUP($A7,INDIRECT($P$2),COLUMN()-1,FALSE)*VLOOKUP($A7,Usinas!$C:$D,2,FALSE)</f>
        <v>15.7776</v>
      </c>
      <c r="N7" s="63">
        <f ca="1">VLOOKUP($A7,INDIRECT($P$2),COLUMN()-1,FALSE)*VLOOKUP($A7,Usinas!$C:$D,2,FALSE)</f>
        <v>22.4208</v>
      </c>
      <c r="O7" s="63">
        <f ca="1">VLOOKUP($A7,INDIRECT($P$2),COLUMN()-1,FALSE)*VLOOKUP($A7,Usinas!$C:$D,2,FALSE)</f>
        <v>36.537599999999998</v>
      </c>
    </row>
    <row r="8" spans="1:16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58.9754</v>
      </c>
      <c r="E8" s="63">
        <f ca="1">VLOOKUP($A8,INDIRECT($P$2),COLUMN()-1,FALSE)*VLOOKUP($A8,Usinas!$C:$D,2,FALSE)</f>
        <v>53.613999999999997</v>
      </c>
      <c r="F8" s="63">
        <f ca="1">VLOOKUP($A8,INDIRECT($P$2),COLUMN()-1,FALSE)*VLOOKUP($A8,Usinas!$C:$D,2,FALSE)</f>
        <v>47.521500000000003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24.37</v>
      </c>
      <c r="I8" s="63">
        <f ca="1">VLOOKUP($A8,INDIRECT($P$2),COLUMN()-1,FALSE)*VLOOKUP($A8,Usinas!$C:$D,2,FALSE)</f>
        <v>20.714500000000001</v>
      </c>
      <c r="J8" s="63">
        <f ca="1">VLOOKUP($A8,INDIRECT($P$2),COLUMN()-1,FALSE)*VLOOKUP($A8,Usinas!$C:$D,2,FALSE)</f>
        <v>17.302700000000002</v>
      </c>
      <c r="K8" s="63">
        <f ca="1">VLOOKUP($A8,INDIRECT($P$2),COLUMN()-1,FALSE)*VLOOKUP($A8,Usinas!$C:$D,2,FALSE)</f>
        <v>14.8657</v>
      </c>
      <c r="L8" s="63">
        <f ca="1">VLOOKUP($A8,INDIRECT($P$2),COLUMN()-1,FALSE)*VLOOKUP($A8,Usinas!$C:$D,2,FALSE)</f>
        <v>15.5968</v>
      </c>
      <c r="M8" s="63">
        <f ca="1">VLOOKUP($A8,INDIRECT($P$2),COLUMN()-1,FALSE)*VLOOKUP($A8,Usinas!$C:$D,2,FALSE)</f>
        <v>18.5212</v>
      </c>
      <c r="N8" s="63">
        <f ca="1">VLOOKUP($A8,INDIRECT($P$2),COLUMN()-1,FALSE)*VLOOKUP($A8,Usinas!$C:$D,2,FALSE)</f>
        <v>26.319600000000001</v>
      </c>
      <c r="O8" s="63">
        <f ca="1">VLOOKUP($A8,INDIRECT($P$2),COLUMN()-1,FALSE)*VLOOKUP($A8,Usinas!$C:$D,2,FALSE)</f>
        <v>42.891199999999998</v>
      </c>
    </row>
    <row r="9" spans="1:16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201.93809999999999</v>
      </c>
      <c r="E9" s="63">
        <f ca="1">VLOOKUP($A9,INDIRECT($P$2),COLUMN()-1,FALSE)*VLOOKUP($A9,Usinas!$C:$D,2,FALSE)</f>
        <v>180.64410000000001</v>
      </c>
      <c r="F9" s="63">
        <f ca="1">VLOOKUP($A9,INDIRECT($P$2),COLUMN()-1,FALSE)*VLOOKUP($A9,Usinas!$C:$D,2,FALSE)</f>
        <v>159.70499999999998</v>
      </c>
      <c r="G9" s="63">
        <f ca="1">VLOOKUP($A9,INDIRECT($P$2),COLUMN()-1,FALSE)*VLOOKUP($A9,Usinas!$C:$D,2,FALSE)</f>
        <v>109.6641</v>
      </c>
      <c r="H9" s="63">
        <f ca="1">VLOOKUP($A9,INDIRECT($P$2),COLUMN()-1,FALSE)*VLOOKUP($A9,Usinas!$C:$D,2,FALSE)</f>
        <v>80.562299999999993</v>
      </c>
      <c r="I9" s="63">
        <f ca="1">VLOOKUP($A9,INDIRECT($P$2),COLUMN()-1,FALSE)*VLOOKUP($A9,Usinas!$C:$D,2,FALSE)</f>
        <v>67.430999999999997</v>
      </c>
      <c r="J9" s="63">
        <f ca="1">VLOOKUP($A9,INDIRECT($P$2),COLUMN()-1,FALSE)*VLOOKUP($A9,Usinas!$C:$D,2,FALSE)</f>
        <v>56.429099999999998</v>
      </c>
      <c r="K9" s="63">
        <f ca="1">VLOOKUP($A9,INDIRECT($P$2),COLUMN()-1,FALSE)*VLOOKUP($A9,Usinas!$C:$D,2,FALSE)</f>
        <v>48.266399999999997</v>
      </c>
      <c r="L9" s="63">
        <f ca="1">VLOOKUP($A9,INDIRECT($P$2),COLUMN()-1,FALSE)*VLOOKUP($A9,Usinas!$C:$D,2,FALSE)</f>
        <v>49.331099999999999</v>
      </c>
      <c r="M9" s="63">
        <f ca="1">VLOOKUP($A9,INDIRECT($P$2),COLUMN()-1,FALSE)*VLOOKUP($A9,Usinas!$C:$D,2,FALSE)</f>
        <v>59.268299999999996</v>
      </c>
      <c r="N9" s="63">
        <f ca="1">VLOOKUP($A9,INDIRECT($P$2),COLUMN()-1,FALSE)*VLOOKUP($A9,Usinas!$C:$D,2,FALSE)</f>
        <v>88.015199999999993</v>
      </c>
      <c r="O9" s="63">
        <f ca="1">VLOOKUP($A9,INDIRECT($P$2),COLUMN()-1,FALSE)*VLOOKUP($A9,Usinas!$C:$D,2,FALSE)</f>
        <v>148.34819999999999</v>
      </c>
    </row>
    <row r="10" spans="1:16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1386.9779999999998</v>
      </c>
      <c r="E10" s="63">
        <f ca="1">VLOOKUP($A10,INDIRECT($P$2),COLUMN()-1,FALSE)*VLOOKUP($A10,Usinas!$C:$D,2,FALSE)</f>
        <v>1295.1089999999999</v>
      </c>
      <c r="F10" s="63">
        <f ca="1">VLOOKUP($A10,INDIRECT($P$2),COLUMN()-1,FALSE)*VLOOKUP($A10,Usinas!$C:$D,2,FALSE)</f>
        <v>1149.5819999999999</v>
      </c>
      <c r="G10" s="63">
        <f ca="1">VLOOKUP($A10,INDIRECT($P$2),COLUMN()-1,FALSE)*VLOOKUP($A10,Usinas!$C:$D,2,FALSE)</f>
        <v>782.91899999999998</v>
      </c>
      <c r="H10" s="63">
        <f ca="1">VLOOKUP($A10,INDIRECT($P$2),COLUMN()-1,FALSE)*VLOOKUP($A10,Usinas!$C:$D,2,FALSE)</f>
        <v>572.35199999999998</v>
      </c>
      <c r="I10" s="63">
        <f ca="1">VLOOKUP($A10,INDIRECT($P$2),COLUMN()-1,FALSE)*VLOOKUP($A10,Usinas!$C:$D,2,FALSE)</f>
        <v>480.48299999999995</v>
      </c>
      <c r="J10" s="63">
        <f ca="1">VLOOKUP($A10,INDIRECT($P$2),COLUMN()-1,FALSE)*VLOOKUP($A10,Usinas!$C:$D,2,FALSE)</f>
        <v>391.86599999999999</v>
      </c>
      <c r="K10" s="63">
        <f ca="1">VLOOKUP($A10,INDIRECT($P$2),COLUMN()-1,FALSE)*VLOOKUP($A10,Usinas!$C:$D,2,FALSE)</f>
        <v>322.76099999999997</v>
      </c>
      <c r="L10" s="63">
        <f ca="1">VLOOKUP($A10,INDIRECT($P$2),COLUMN()-1,FALSE)*VLOOKUP($A10,Usinas!$C:$D,2,FALSE)</f>
        <v>334.95599999999996</v>
      </c>
      <c r="M10" s="63">
        <f ca="1">VLOOKUP($A10,INDIRECT($P$2),COLUMN()-1,FALSE)*VLOOKUP($A10,Usinas!$C:$D,2,FALSE)</f>
        <v>399.18299999999999</v>
      </c>
      <c r="N10" s="63">
        <f ca="1">VLOOKUP($A10,INDIRECT($P$2),COLUMN()-1,FALSE)*VLOOKUP($A10,Usinas!$C:$D,2,FALSE)</f>
        <v>570.726</v>
      </c>
      <c r="O10" s="63">
        <f ca="1">VLOOKUP($A10,INDIRECT($P$2),COLUMN()-1,FALSE)*VLOOKUP($A10,Usinas!$C:$D,2,FALSE)</f>
        <v>978.85199999999998</v>
      </c>
    </row>
    <row r="11" spans="1:16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660.87840000000006</v>
      </c>
      <c r="E11" s="63">
        <f ca="1">VLOOKUP($A11,INDIRECT($P$2),COLUMN()-1,FALSE)*VLOOKUP($A11,Usinas!$C:$D,2,FALSE)</f>
        <v>622.69740000000002</v>
      </c>
      <c r="F11" s="63">
        <f ca="1">VLOOKUP($A11,INDIRECT($P$2),COLUMN()-1,FALSE)*VLOOKUP($A11,Usinas!$C:$D,2,FALSE)</f>
        <v>554.31870000000004</v>
      </c>
      <c r="G11" s="63">
        <f ca="1">VLOOKUP($A11,INDIRECT($P$2),COLUMN()-1,FALSE)*VLOOKUP($A11,Usinas!$C:$D,2,FALSE)</f>
        <v>377.99190000000004</v>
      </c>
      <c r="H11" s="63">
        <f ca="1">VLOOKUP($A11,INDIRECT($P$2),COLUMN()-1,FALSE)*VLOOKUP($A11,Usinas!$C:$D,2,FALSE)</f>
        <v>275.59739999999999</v>
      </c>
      <c r="I11" s="63">
        <f ca="1">VLOOKUP($A11,INDIRECT($P$2),COLUMN()-1,FALSE)*VLOOKUP($A11,Usinas!$C:$D,2,FALSE)</f>
        <v>229.43310000000002</v>
      </c>
      <c r="J11" s="63">
        <f ca="1">VLOOKUP($A11,INDIRECT($P$2),COLUMN()-1,FALSE)*VLOOKUP($A11,Usinas!$C:$D,2,FALSE)</f>
        <v>187.08690000000001</v>
      </c>
      <c r="K11" s="63">
        <f ca="1">VLOOKUP($A11,INDIRECT($P$2),COLUMN()-1,FALSE)*VLOOKUP($A11,Usinas!$C:$D,2,FALSE)</f>
        <v>153.7653</v>
      </c>
      <c r="L11" s="63">
        <f ca="1">VLOOKUP($A11,INDIRECT($P$2),COLUMN()-1,FALSE)*VLOOKUP($A11,Usinas!$C:$D,2,FALSE)</f>
        <v>158.62470000000002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269.0025</v>
      </c>
      <c r="O11" s="63">
        <f ca="1">VLOOKUP($A11,INDIRECT($P$2),COLUMN()-1,FALSE)*VLOOKUP($A11,Usinas!$C:$D,2,FALSE)</f>
        <v>460.94880000000001</v>
      </c>
    </row>
    <row r="12" spans="1:16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1058.5838999999999</v>
      </c>
      <c r="E12" s="63">
        <f ca="1">VLOOKUP($A12,INDIRECT($P$2),COLUMN()-1,FALSE)*VLOOKUP($A12,Usinas!$C:$D,2,FALSE)</f>
        <v>1002.0391</v>
      </c>
      <c r="F12" s="63">
        <f ca="1">VLOOKUP($A12,INDIRECT($P$2),COLUMN()-1,FALSE)*VLOOKUP($A12,Usinas!$C:$D,2,FALSE)</f>
        <v>892.7553999999999</v>
      </c>
      <c r="G12" s="63">
        <f ca="1">VLOOKUP($A12,INDIRECT($P$2),COLUMN()-1,FALSE)*VLOOKUP($A12,Usinas!$C:$D,2,FALSE)</f>
        <v>611.11879999999996</v>
      </c>
      <c r="H12" s="63">
        <f ca="1">VLOOKUP($A12,INDIRECT($P$2),COLUMN()-1,FALSE)*VLOOKUP($A12,Usinas!$C:$D,2,FALSE)</f>
        <v>443.65919999999994</v>
      </c>
      <c r="I12" s="63">
        <f ca="1">VLOOKUP($A12,INDIRECT($P$2),COLUMN()-1,FALSE)*VLOOKUP($A12,Usinas!$C:$D,2,FALSE)</f>
        <v>369.17229999999995</v>
      </c>
      <c r="J12" s="63">
        <f ca="1">VLOOKUP($A12,INDIRECT($P$2),COLUMN()-1,FALSE)*VLOOKUP($A12,Usinas!$C:$D,2,FALSE)</f>
        <v>300.66609999999997</v>
      </c>
      <c r="K12" s="63">
        <f ca="1">VLOOKUP($A12,INDIRECT($P$2),COLUMN()-1,FALSE)*VLOOKUP($A12,Usinas!$C:$D,2,FALSE)</f>
        <v>246.83979999999997</v>
      </c>
      <c r="L12" s="63">
        <f ca="1">VLOOKUP($A12,INDIRECT($P$2),COLUMN()-1,FALSE)*VLOOKUP($A12,Usinas!$C:$D,2,FALSE)</f>
        <v>253.36419999999998</v>
      </c>
      <c r="M12" s="63">
        <f ca="1">VLOOKUP($A12,INDIRECT($P$2),COLUMN()-1,FALSE)*VLOOKUP($A12,Usinas!$C:$D,2,FALSE)</f>
        <v>301.75349999999997</v>
      </c>
      <c r="N12" s="63">
        <f ca="1">VLOOKUP($A12,INDIRECT($P$2),COLUMN()-1,FALSE)*VLOOKUP($A12,Usinas!$C:$D,2,FALSE)</f>
        <v>428.97929999999997</v>
      </c>
      <c r="O12" s="63">
        <f ca="1">VLOOKUP($A12,INDIRECT($P$2),COLUMN()-1,FALSE)*VLOOKUP($A12,Usinas!$C:$D,2,FALSE)</f>
        <v>733.99499999999989</v>
      </c>
    </row>
    <row r="13" spans="1:16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774.20719999999994</v>
      </c>
      <c r="E13" s="63">
        <f ca="1">VLOOKUP($A13,INDIRECT($P$2),COLUMN()-1,FALSE)*VLOOKUP($A13,Usinas!$C:$D,2,FALSE)</f>
        <v>734.7672</v>
      </c>
      <c r="F13" s="63">
        <f ca="1">VLOOKUP($A13,INDIRECT($P$2),COLUMN()-1,FALSE)*VLOOKUP($A13,Usinas!$C:$D,2,FALSE)</f>
        <v>655.09839999999997</v>
      </c>
      <c r="G13" s="63">
        <f ca="1">VLOOKUP($A13,INDIRECT($P$2),COLUMN()-1,FALSE)*VLOOKUP($A13,Usinas!$C:$D,2,FALSE)</f>
        <v>449.61599999999999</v>
      </c>
      <c r="H13" s="63">
        <f ca="1">VLOOKUP($A13,INDIRECT($P$2),COLUMN()-1,FALSE)*VLOOKUP($A13,Usinas!$C:$D,2,FALSE)</f>
        <v>325.77439999999996</v>
      </c>
      <c r="I13" s="63">
        <f ca="1">VLOOKUP($A13,INDIRECT($P$2),COLUMN()-1,FALSE)*VLOOKUP($A13,Usinas!$C:$D,2,FALSE)</f>
        <v>270.95279999999997</v>
      </c>
      <c r="J13" s="63">
        <f ca="1">VLOOKUP($A13,INDIRECT($P$2),COLUMN()-1,FALSE)*VLOOKUP($A13,Usinas!$C:$D,2,FALSE)</f>
        <v>220.46959999999999</v>
      </c>
      <c r="K13" s="63">
        <f ca="1">VLOOKUP($A13,INDIRECT($P$2),COLUMN()-1,FALSE)*VLOOKUP($A13,Usinas!$C:$D,2,FALSE)</f>
        <v>181.02959999999999</v>
      </c>
      <c r="L13" s="63">
        <f ca="1">VLOOKUP($A13,INDIRECT($P$2),COLUMN()-1,FALSE)*VLOOKUP($A13,Usinas!$C:$D,2,FALSE)</f>
        <v>185.36799999999999</v>
      </c>
      <c r="M13" s="63">
        <f ca="1">VLOOKUP($A13,INDIRECT($P$2),COLUMN()-1,FALSE)*VLOOKUP($A13,Usinas!$C:$D,2,FALSE)</f>
        <v>220.46959999999999</v>
      </c>
      <c r="N13" s="63">
        <f ca="1">VLOOKUP($A13,INDIRECT($P$2),COLUMN()-1,FALSE)*VLOOKUP($A13,Usinas!$C:$D,2,FALSE)</f>
        <v>313.15359999999998</v>
      </c>
      <c r="O13" s="63">
        <f ca="1">VLOOKUP($A13,INDIRECT($P$2),COLUMN()-1,FALSE)*VLOOKUP($A13,Usinas!$C:$D,2,FALSE)</f>
        <v>534.80639999999994</v>
      </c>
    </row>
    <row r="14" spans="1:16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306.42759999999998</v>
      </c>
      <c r="E14" s="63">
        <f ca="1">VLOOKUP($A14,INDIRECT($P$2),COLUMN()-1,FALSE)*VLOOKUP($A14,Usinas!$C:$D,2,FALSE)</f>
        <v>292.87289999999996</v>
      </c>
      <c r="F14" s="63">
        <f ca="1">VLOOKUP($A14,INDIRECT($P$2),COLUMN()-1,FALSE)*VLOOKUP($A14,Usinas!$C:$D,2,FALSE)</f>
        <v>261.19450000000001</v>
      </c>
      <c r="G14" s="63">
        <f ca="1">VLOOKUP($A14,INDIRECT($P$2),COLUMN()-1,FALSE)*VLOOKUP($A14,Usinas!$C:$D,2,FALSE)</f>
        <v>180.17089999999999</v>
      </c>
      <c r="H14" s="63">
        <f ca="1">VLOOKUP($A14,INDIRECT($P$2),COLUMN()-1,FALSE)*VLOOKUP($A14,Usinas!$C:$D,2,FALSE)</f>
        <v>129.9119</v>
      </c>
      <c r="I14" s="63">
        <f ca="1">VLOOKUP($A14,INDIRECT($P$2),COLUMN()-1,FALSE)*VLOOKUP($A14,Usinas!$C:$D,2,FALSE)</f>
        <v>107.82839999999999</v>
      </c>
      <c r="J14" s="63">
        <f ca="1">VLOOKUP($A14,INDIRECT($P$2),COLUMN()-1,FALSE)*VLOOKUP($A14,Usinas!$C:$D,2,FALSE)</f>
        <v>87.572499999999991</v>
      </c>
      <c r="K14" s="63">
        <f ca="1">VLOOKUP($A14,INDIRECT($P$2),COLUMN()-1,FALSE)*VLOOKUP($A14,Usinas!$C:$D,2,FALSE)</f>
        <v>71.885599999999997</v>
      </c>
      <c r="L14" s="63">
        <f ca="1">VLOOKUP($A14,INDIRECT($P$2),COLUMN()-1,FALSE)*VLOOKUP($A14,Usinas!$C:$D,2,FALSE)</f>
        <v>73.256299999999996</v>
      </c>
      <c r="M14" s="63">
        <f ca="1">VLOOKUP($A14,INDIRECT($P$2),COLUMN()-1,FALSE)*VLOOKUP($A14,Usinas!$C:$D,2,FALSE)</f>
        <v>87.115600000000001</v>
      </c>
      <c r="N14" s="63">
        <f ca="1">VLOOKUP($A14,INDIRECT($P$2),COLUMN()-1,FALSE)*VLOOKUP($A14,Usinas!$C:$D,2,FALSE)</f>
        <v>123.363</v>
      </c>
      <c r="O14" s="63">
        <f ca="1">VLOOKUP($A14,INDIRECT($P$2),COLUMN()-1,FALSE)*VLOOKUP($A14,Usinas!$C:$D,2,FALSE)</f>
        <v>210.17399999999998</v>
      </c>
    </row>
    <row r="15" spans="1:16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527.17679999999996</v>
      </c>
      <c r="E15" s="63">
        <f ca="1">VLOOKUP($A15,INDIRECT($P$2),COLUMN()-1,FALSE)*VLOOKUP($A15,Usinas!$C:$D,2,FALSE)</f>
        <v>508.31360000000001</v>
      </c>
      <c r="F15" s="63">
        <f ca="1">VLOOKUP($A15,INDIRECT($P$2),COLUMN()-1,FALSE)*VLOOKUP($A15,Usinas!$C:$D,2,FALSE)</f>
        <v>454.20600000000002</v>
      </c>
      <c r="G15" s="63">
        <f ca="1">VLOOKUP($A15,INDIRECT($P$2),COLUMN()-1,FALSE)*VLOOKUP($A15,Usinas!$C:$D,2,FALSE)</f>
        <v>315.4622</v>
      </c>
      <c r="H15" s="63">
        <f ca="1">VLOOKUP($A15,INDIRECT($P$2),COLUMN()-1,FALSE)*VLOOKUP($A15,Usinas!$C:$D,2,FALSE)</f>
        <v>226.11019999999999</v>
      </c>
      <c r="I15" s="63">
        <f ca="1">VLOOKUP($A15,INDIRECT($P$2),COLUMN()-1,FALSE)*VLOOKUP($A15,Usinas!$C:$D,2,FALSE)</f>
        <v>187.14279999999999</v>
      </c>
      <c r="J15" s="63">
        <f ca="1">VLOOKUP($A15,INDIRECT($P$2),COLUMN()-1,FALSE)*VLOOKUP($A15,Usinas!$C:$D,2,FALSE)</f>
        <v>151.89840000000001</v>
      </c>
      <c r="K15" s="63">
        <f ca="1">VLOOKUP($A15,INDIRECT($P$2),COLUMN()-1,FALSE)*VLOOKUP($A15,Usinas!$C:$D,2,FALSE)</f>
        <v>124.34820000000001</v>
      </c>
      <c r="L15" s="63">
        <f ca="1">VLOOKUP($A15,INDIRECT($P$2),COLUMN()-1,FALSE)*VLOOKUP($A15,Usinas!$C:$D,2,FALSE)</f>
        <v>125.8374</v>
      </c>
      <c r="M15" s="63">
        <f ca="1">VLOOKUP($A15,INDIRECT($P$2),COLUMN()-1,FALSE)*VLOOKUP($A15,Usinas!$C:$D,2,FALSE)</f>
        <v>149.41640000000001</v>
      </c>
      <c r="N15" s="63">
        <f ca="1">VLOOKUP($A15,INDIRECT($P$2),COLUMN()-1,FALSE)*VLOOKUP($A15,Usinas!$C:$D,2,FALSE)</f>
        <v>210.97</v>
      </c>
      <c r="O15" s="63">
        <f ca="1">VLOOKUP($A15,INDIRECT($P$2),COLUMN()-1,FALSE)*VLOOKUP($A15,Usinas!$C:$D,2,FALSE)</f>
        <v>358.4008</v>
      </c>
    </row>
    <row r="16" spans="1:16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482.0752</v>
      </c>
      <c r="E16" s="63">
        <f ca="1">VLOOKUP($A16,INDIRECT($P$2),COLUMN()-1,FALSE)*VLOOKUP($A16,Usinas!$C:$D,2,FALSE)</f>
        <v>470.40559999999999</v>
      </c>
      <c r="F16" s="63">
        <f ca="1">VLOOKUP($A16,INDIRECT($P$2),COLUMN()-1,FALSE)*VLOOKUP($A16,Usinas!$C:$D,2,FALSE)</f>
        <v>422.31879999999995</v>
      </c>
      <c r="G16" s="63">
        <f ca="1">VLOOKUP($A16,INDIRECT($P$2),COLUMN()-1,FALSE)*VLOOKUP($A16,Usinas!$C:$D,2,FALSE)</f>
        <v>295.96519999999998</v>
      </c>
      <c r="H16" s="63">
        <f ca="1">VLOOKUP($A16,INDIRECT($P$2),COLUMN()-1,FALSE)*VLOOKUP($A16,Usinas!$C:$D,2,FALSE)</f>
        <v>211.05879999999999</v>
      </c>
      <c r="I16" s="63">
        <f ca="1">VLOOKUP($A16,INDIRECT($P$2),COLUMN()-1,FALSE)*VLOOKUP($A16,Usinas!$C:$D,2,FALSE)</f>
        <v>173.43439999999998</v>
      </c>
      <c r="J16" s="63">
        <f ca="1">VLOOKUP($A16,INDIRECT($P$2),COLUMN()-1,FALSE)*VLOOKUP($A16,Usinas!$C:$D,2,FALSE)</f>
        <v>140.0352</v>
      </c>
      <c r="K16" s="63">
        <f ca="1">VLOOKUP($A16,INDIRECT($P$2),COLUMN()-1,FALSE)*VLOOKUP($A16,Usinas!$C:$D,2,FALSE)</f>
        <v>114.2816</v>
      </c>
      <c r="L16" s="63">
        <f ca="1">VLOOKUP($A16,INDIRECT($P$2),COLUMN()-1,FALSE)*VLOOKUP($A16,Usinas!$C:$D,2,FALSE)</f>
        <v>114.684</v>
      </c>
      <c r="M16" s="63">
        <f ca="1">VLOOKUP($A16,INDIRECT($P$2),COLUMN()-1,FALSE)*VLOOKUP($A16,Usinas!$C:$D,2,FALSE)</f>
        <v>136.2124</v>
      </c>
      <c r="N16" s="63">
        <f ca="1">VLOOKUP($A16,INDIRECT($P$2),COLUMN()-1,FALSE)*VLOOKUP($A16,Usinas!$C:$D,2,FALSE)</f>
        <v>191.74359999999999</v>
      </c>
      <c r="O16" s="63">
        <f ca="1">VLOOKUP($A16,INDIRECT($P$2),COLUMN()-1,FALSE)*VLOOKUP($A16,Usinas!$C:$D,2,FALSE)</f>
        <v>324.73679999999996</v>
      </c>
    </row>
    <row r="17" spans="1:15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77.634599999999992</v>
      </c>
      <c r="E17" s="63">
        <f ca="1">VLOOKUP($A17,INDIRECT($P$2),COLUMN()-1,FALSE)*VLOOKUP($A17,Usinas!$C:$D,2,FALSE)</f>
        <v>79.2864</v>
      </c>
      <c r="F17" s="63">
        <f ca="1">VLOOKUP($A17,INDIRECT($P$2),COLUMN()-1,FALSE)*VLOOKUP($A17,Usinas!$C:$D,2,FALSE)</f>
        <v>70.201499999999996</v>
      </c>
      <c r="G17" s="63">
        <f ca="1">VLOOKUP($A17,INDIRECT($P$2),COLUMN()-1,FALSE)*VLOOKUP($A17,Usinas!$C:$D,2,FALSE)</f>
        <v>47.902200000000001</v>
      </c>
      <c r="H17" s="63">
        <f ca="1">VLOOKUP($A17,INDIRECT($P$2),COLUMN()-1,FALSE)*VLOOKUP($A17,Usinas!$C:$D,2,FALSE)</f>
        <v>35.5137</v>
      </c>
      <c r="I17" s="63">
        <f ca="1">VLOOKUP($A17,INDIRECT($P$2),COLUMN()-1,FALSE)*VLOOKUP($A17,Usinas!$C:$D,2,FALSE)</f>
        <v>28.906499999999998</v>
      </c>
      <c r="J17" s="63">
        <f ca="1">VLOOKUP($A17,INDIRECT($P$2),COLUMN()-1,FALSE)*VLOOKUP($A17,Usinas!$C:$D,2,FALSE)</f>
        <v>23.9511</v>
      </c>
      <c r="K17" s="63">
        <f ca="1">VLOOKUP($A17,INDIRECT($P$2),COLUMN()-1,FALSE)*VLOOKUP($A17,Usinas!$C:$D,2,FALSE)</f>
        <v>19.8216</v>
      </c>
      <c r="L17" s="63">
        <f ca="1">VLOOKUP($A17,INDIRECT($P$2),COLUMN()-1,FALSE)*VLOOKUP($A17,Usinas!$C:$D,2,FALSE)</f>
        <v>20.647500000000001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32.210099999999997</v>
      </c>
      <c r="O17" s="63">
        <f ca="1">VLOOKUP($A17,INDIRECT($P$2),COLUMN()-1,FALSE)*VLOOKUP($A17,Usinas!$C:$D,2,FALSE)</f>
        <v>56.987099999999998</v>
      </c>
    </row>
    <row r="18" spans="1:15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115.5308</v>
      </c>
      <c r="E18" s="63">
        <f ca="1">VLOOKUP($A18,INDIRECT($P$2),COLUMN()-1,FALSE)*VLOOKUP($A18,Usinas!$C:$D,2,FALSE)</f>
        <v>118.5316</v>
      </c>
      <c r="F18" s="63">
        <f ca="1">VLOOKUP($A18,INDIRECT($P$2),COLUMN()-1,FALSE)*VLOOKUP($A18,Usinas!$C:$D,2,FALSE)</f>
        <v>103.52759999999999</v>
      </c>
      <c r="G18" s="63">
        <f ca="1">VLOOKUP($A18,INDIRECT($P$2),COLUMN()-1,FALSE)*VLOOKUP($A18,Usinas!$C:$D,2,FALSE)</f>
        <v>70.518799999999999</v>
      </c>
      <c r="H18" s="63">
        <f ca="1">VLOOKUP($A18,INDIRECT($P$2),COLUMN()-1,FALSE)*VLOOKUP($A18,Usinas!$C:$D,2,FALSE)</f>
        <v>51.763799999999996</v>
      </c>
      <c r="I18" s="63">
        <f ca="1">VLOOKUP($A18,INDIRECT($P$2),COLUMN()-1,FALSE)*VLOOKUP($A18,Usinas!$C:$D,2,FALSE)</f>
        <v>43.511600000000001</v>
      </c>
      <c r="J18" s="63">
        <f ca="1">VLOOKUP($A18,INDIRECT($P$2),COLUMN()-1,FALSE)*VLOOKUP($A18,Usinas!$C:$D,2,FALSE)</f>
        <v>35.259399999999999</v>
      </c>
      <c r="K18" s="63">
        <f ca="1">VLOOKUP($A18,INDIRECT($P$2),COLUMN()-1,FALSE)*VLOOKUP($A18,Usinas!$C:$D,2,FALSE)</f>
        <v>30.007999999999999</v>
      </c>
      <c r="L18" s="63">
        <f ca="1">VLOOKUP($A18,INDIRECT($P$2),COLUMN()-1,FALSE)*VLOOKUP($A18,Usinas!$C:$D,2,FALSE)</f>
        <v>30.758199999999999</v>
      </c>
      <c r="M18" s="63">
        <f ca="1">VLOOKUP($A18,INDIRECT($P$2),COLUMN()-1,FALSE)*VLOOKUP($A18,Usinas!$C:$D,2,FALSE)</f>
        <v>36.759799999999998</v>
      </c>
      <c r="N18" s="63">
        <f ca="1">VLOOKUP($A18,INDIRECT($P$2),COLUMN()-1,FALSE)*VLOOKUP($A18,Usinas!$C:$D,2,FALSE)</f>
        <v>47.262599999999999</v>
      </c>
      <c r="O18" s="63">
        <f ca="1">VLOOKUP($A18,INDIRECT($P$2),COLUMN()-1,FALSE)*VLOOKUP($A18,Usinas!$C:$D,2,FALSE)</f>
        <v>83.272199999999998</v>
      </c>
    </row>
    <row r="19" spans="1:15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34.4604</v>
      </c>
      <c r="E19" s="63">
        <f ca="1">VLOOKUP($A19,INDIRECT($P$2),COLUMN()-1,FALSE)*VLOOKUP($A19,Usinas!$C:$D,2,FALSE)</f>
        <v>35.344000000000001</v>
      </c>
      <c r="F19" s="63">
        <f ca="1">VLOOKUP($A19,INDIRECT($P$2),COLUMN()-1,FALSE)*VLOOKUP($A19,Usinas!$C:$D,2,FALSE)</f>
        <v>30.926000000000002</v>
      </c>
      <c r="G19" s="63">
        <f ca="1">VLOOKUP($A19,INDIRECT($P$2),COLUMN()-1,FALSE)*VLOOKUP($A19,Usinas!$C:$D,2,FALSE)</f>
        <v>20.985500000000002</v>
      </c>
      <c r="H19" s="63">
        <f ca="1">VLOOKUP($A19,INDIRECT($P$2),COLUMN()-1,FALSE)*VLOOKUP($A19,Usinas!$C:$D,2,FALSE)</f>
        <v>15.463000000000001</v>
      </c>
      <c r="I19" s="63">
        <f ca="1">VLOOKUP($A19,INDIRECT($P$2),COLUMN()-1,FALSE)*VLOOKUP($A19,Usinas!$C:$D,2,FALSE)</f>
        <v>13.033100000000001</v>
      </c>
      <c r="J19" s="63">
        <f ca="1">VLOOKUP($A19,INDIRECT($P$2),COLUMN()-1,FALSE)*VLOOKUP($A19,Usinas!$C:$D,2,FALSE)</f>
        <v>10.603200000000001</v>
      </c>
      <c r="K19" s="63">
        <f ca="1">VLOOKUP($A19,INDIRECT($P$2),COLUMN()-1,FALSE)*VLOOKUP($A19,Usinas!$C:$D,2,FALSE)</f>
        <v>9.0569000000000006</v>
      </c>
      <c r="L19" s="63">
        <f ca="1">VLOOKUP($A19,INDIRECT($P$2),COLUMN()-1,FALSE)*VLOOKUP($A19,Usinas!$C:$D,2,FALSE)</f>
        <v>9.2778000000000009</v>
      </c>
      <c r="M19" s="63">
        <f ca="1">VLOOKUP($A19,INDIRECT($P$2),COLUMN()-1,FALSE)*VLOOKUP($A19,Usinas!$C:$D,2,FALSE)</f>
        <v>11.045</v>
      </c>
      <c r="N19" s="63">
        <f ca="1">VLOOKUP($A19,INDIRECT($P$2),COLUMN()-1,FALSE)*VLOOKUP($A19,Usinas!$C:$D,2,FALSE)</f>
        <v>14.137600000000001</v>
      </c>
      <c r="O19" s="63">
        <f ca="1">VLOOKUP($A19,INDIRECT($P$2),COLUMN()-1,FALSE)*VLOOKUP($A19,Usinas!$C:$D,2,FALSE)</f>
        <v>24.7408</v>
      </c>
    </row>
    <row r="20" spans="1:15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1656.4867999999999</v>
      </c>
      <c r="E20" s="63">
        <f ca="1">VLOOKUP($A20,INDIRECT($P$2),COLUMN()-1,FALSE)*VLOOKUP($A20,Usinas!$C:$D,2,FALSE)</f>
        <v>1694.8409999999999</v>
      </c>
      <c r="F20" s="63">
        <f ca="1">VLOOKUP($A20,INDIRECT($P$2),COLUMN()-1,FALSE)*VLOOKUP($A20,Usinas!$C:$D,2,FALSE)</f>
        <v>1524.3202999999999</v>
      </c>
      <c r="G20" s="63">
        <f ca="1">VLOOKUP($A20,INDIRECT($P$2),COLUMN()-1,FALSE)*VLOOKUP($A20,Usinas!$C:$D,2,FALSE)</f>
        <v>1093.6130000000001</v>
      </c>
      <c r="H20" s="63">
        <f ca="1">VLOOKUP($A20,INDIRECT($P$2),COLUMN()-1,FALSE)*VLOOKUP($A20,Usinas!$C:$D,2,FALSE)</f>
        <v>784.70619999999997</v>
      </c>
      <c r="I20" s="63">
        <f ca="1">VLOOKUP($A20,INDIRECT($P$2),COLUMN()-1,FALSE)*VLOOKUP($A20,Usinas!$C:$D,2,FALSE)</f>
        <v>659.27760000000001</v>
      </c>
      <c r="J20" s="63">
        <f ca="1">VLOOKUP($A20,INDIRECT($P$2),COLUMN()-1,FALSE)*VLOOKUP($A20,Usinas!$C:$D,2,FALSE)</f>
        <v>535.40390000000002</v>
      </c>
      <c r="K20" s="63">
        <f ca="1">VLOOKUP($A20,INDIRECT($P$2),COLUMN()-1,FALSE)*VLOOKUP($A20,Usinas!$C:$D,2,FALSE)</f>
        <v>444.18309999999997</v>
      </c>
      <c r="L20" s="63">
        <f ca="1">VLOOKUP($A20,INDIRECT($P$2),COLUMN()-1,FALSE)*VLOOKUP($A20,Usinas!$C:$D,2,FALSE)</f>
        <v>437.96350000000001</v>
      </c>
      <c r="M20" s="63">
        <f ca="1">VLOOKUP($A20,INDIRECT($P$2),COLUMN()-1,FALSE)*VLOOKUP($A20,Usinas!$C:$D,2,FALSE)</f>
        <v>505.34249999999997</v>
      </c>
      <c r="N20" s="63">
        <f ca="1">VLOOKUP($A20,INDIRECT($P$2),COLUMN()-1,FALSE)*VLOOKUP($A20,Usinas!$C:$D,2,FALSE)</f>
        <v>683.6377</v>
      </c>
      <c r="O20" s="63">
        <f ca="1">VLOOKUP($A20,INDIRECT($P$2),COLUMN()-1,FALSE)*VLOOKUP($A20,Usinas!$C:$D,2,FALSE)</f>
        <v>1126.7842000000001</v>
      </c>
    </row>
    <row r="21" spans="1:15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1651.125</v>
      </c>
      <c r="E21" s="63">
        <f ca="1">VLOOKUP($A21,INDIRECT($P$2),COLUMN()-1,FALSE)*VLOOKUP($A21,Usinas!$C:$D,2,FALSE)</f>
        <v>1713.5625</v>
      </c>
      <c r="F21" s="63">
        <f ca="1">VLOOKUP($A21,INDIRECT($P$2),COLUMN()-1,FALSE)*VLOOKUP($A21,Usinas!$C:$D,2,FALSE)</f>
        <v>1550.7625</v>
      </c>
      <c r="G21" s="63">
        <f ca="1">VLOOKUP($A21,INDIRECT($P$2),COLUMN()-1,FALSE)*VLOOKUP($A21,Usinas!$C:$D,2,FALSE)</f>
        <v>1121.5625</v>
      </c>
      <c r="H21" s="63">
        <f ca="1">VLOOKUP($A21,INDIRECT($P$2),COLUMN()-1,FALSE)*VLOOKUP($A21,Usinas!$C:$D,2,FALSE)</f>
        <v>801.51250000000005</v>
      </c>
      <c r="I21" s="63">
        <f ca="1">VLOOKUP($A21,INDIRECT($P$2),COLUMN()-1,FALSE)*VLOOKUP($A21,Usinas!$C:$D,2,FALSE)</f>
        <v>676.17500000000007</v>
      </c>
      <c r="J21" s="63">
        <f ca="1">VLOOKUP($A21,INDIRECT($P$2),COLUMN()-1,FALSE)*VLOOKUP($A21,Usinas!$C:$D,2,FALSE)</f>
        <v>550.375</v>
      </c>
      <c r="K21" s="63">
        <f ca="1">VLOOKUP($A21,INDIRECT($P$2),COLUMN()-1,FALSE)*VLOOKUP($A21,Usinas!$C:$D,2,FALSE)</f>
        <v>459.72500000000002</v>
      </c>
      <c r="L21" s="63">
        <f ca="1">VLOOKUP($A21,INDIRECT($P$2),COLUMN()-1,FALSE)*VLOOKUP($A21,Usinas!$C:$D,2,FALSE)</f>
        <v>449.55</v>
      </c>
      <c r="M21" s="63">
        <f ca="1">VLOOKUP($A21,INDIRECT($P$2),COLUMN()-1,FALSE)*VLOOKUP($A21,Usinas!$C:$D,2,FALSE)</f>
        <v>518.92500000000007</v>
      </c>
      <c r="N21" s="63">
        <f ca="1">VLOOKUP($A21,INDIRECT($P$2),COLUMN()-1,FALSE)*VLOOKUP($A21,Usinas!$C:$D,2,FALSE)</f>
        <v>687.27499999999998</v>
      </c>
      <c r="O21" s="63">
        <f ca="1">VLOOKUP($A21,INDIRECT($P$2),COLUMN()-1,FALSE)*VLOOKUP($A21,Usinas!$C:$D,2,FALSE)</f>
        <v>1113.7</v>
      </c>
    </row>
    <row r="22" spans="1:15" hidden="1" outlineLevel="1" collapsed="1" x14ac:dyDescent="0.25">
      <c r="A22" s="14"/>
      <c r="B22" s="15" t="s">
        <v>56</v>
      </c>
      <c r="D22" s="69">
        <f t="shared" ref="D22:O22" ca="1" si="0">SUM(D7:D21)</f>
        <v>9042.7174000000014</v>
      </c>
      <c r="E22" s="46">
        <f t="shared" ca="1" si="0"/>
        <v>8847.7004000000015</v>
      </c>
      <c r="F22" s="46">
        <f t="shared" ca="1" si="0"/>
        <v>7916.9201999999996</v>
      </c>
      <c r="G22" s="46">
        <f t="shared" ca="1" si="0"/>
        <v>5537.5129999999999</v>
      </c>
      <c r="H22" s="46">
        <f t="shared" ca="1" si="0"/>
        <v>3999.1154000000006</v>
      </c>
      <c r="I22" s="70">
        <f t="shared" ca="1" si="0"/>
        <v>3345.1421000000005</v>
      </c>
      <c r="J22" s="69">
        <f t="shared" ca="1" si="0"/>
        <v>2723.6587</v>
      </c>
      <c r="K22" s="46">
        <f t="shared" ca="1" si="0"/>
        <v>2253.5014000000001</v>
      </c>
      <c r="L22" s="46">
        <f t="shared" ca="1" si="0"/>
        <v>2272.5019000000002</v>
      </c>
      <c r="M22" s="46">
        <f t="shared" ca="1" si="0"/>
        <v>2673.3893000000003</v>
      </c>
      <c r="N22" s="46">
        <f t="shared" ca="1" si="0"/>
        <v>3709.2165999999993</v>
      </c>
      <c r="O22" s="70">
        <f t="shared" ca="1" si="0"/>
        <v>6235.1750999999995</v>
      </c>
    </row>
    <row r="23" spans="1:15" hidden="1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hidden="1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hidden="1" outlineLevel="1" x14ac:dyDescent="0.25">
      <c r="A25" s="61"/>
      <c r="B25" s="62"/>
      <c r="D25" s="537" t="s">
        <v>57</v>
      </c>
      <c r="E25" s="538" t="s">
        <v>58</v>
      </c>
      <c r="F25" s="538" t="s">
        <v>59</v>
      </c>
      <c r="G25" s="538"/>
      <c r="H25" s="538"/>
      <c r="I25" s="538"/>
      <c r="J25" s="538" t="s">
        <v>57</v>
      </c>
      <c r="K25" s="538" t="s">
        <v>58</v>
      </c>
      <c r="L25" s="538" t="s">
        <v>59</v>
      </c>
      <c r="M25" s="538"/>
      <c r="N25" s="538"/>
      <c r="O25" s="538"/>
    </row>
    <row r="26" spans="1:15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65.338400000000007</v>
      </c>
      <c r="E26" s="63">
        <f ca="1">VLOOKUP($A26,INDIRECT($P$2),COLUMN()-1,FALSE)*VLOOKUP($A26,Usinas!$C:$D,2,FALSE)</f>
        <v>67.113900000000001</v>
      </c>
      <c r="F26" s="63">
        <f ca="1">VLOOKUP($A26,INDIRECT($P$2),COLUMN()-1,FALSE)*VLOOKUP($A26,Usinas!$C:$D,2,FALSE)</f>
        <v>68.534300000000002</v>
      </c>
      <c r="G26" s="63">
        <f ca="1">VLOOKUP($A26,INDIRECT($P$2),COLUMN()-1,FALSE)*VLOOKUP($A26,Usinas!$C:$D,2,FALSE)</f>
        <v>51.489500000000007</v>
      </c>
      <c r="H26" s="63">
        <f ca="1">VLOOKUP($A26,INDIRECT($P$2),COLUMN()-1,FALSE)*VLOOKUP($A26,Usinas!$C:$D,2,FALSE)</f>
        <v>33.024300000000004</v>
      </c>
      <c r="I26" s="63">
        <f ca="1">VLOOKUP($A26,INDIRECT($P$2),COLUMN()-1,FALSE)*VLOOKUP($A26,Usinas!$C:$D,2,FALSE)</f>
        <v>24.857000000000003</v>
      </c>
      <c r="J26" s="63">
        <f ca="1">VLOOKUP($A26,INDIRECT($P$2),COLUMN()-1,FALSE)*VLOOKUP($A26,Usinas!$C:$D,2,FALSE)</f>
        <v>19.5305</v>
      </c>
      <c r="K26" s="63">
        <f ca="1">VLOOKUP($A26,INDIRECT($P$2),COLUMN()-1,FALSE)*VLOOKUP($A26,Usinas!$C:$D,2,FALSE)</f>
        <v>15.269300000000001</v>
      </c>
      <c r="L26" s="63">
        <f ca="1">VLOOKUP($A26,INDIRECT($P$2),COLUMN()-1,FALSE)*VLOOKUP($A26,Usinas!$C:$D,2,FALSE)</f>
        <v>13.138700000000002</v>
      </c>
      <c r="M26" s="63">
        <f ca="1">VLOOKUP($A26,INDIRECT($P$2),COLUMN()-1,FALSE)*VLOOKUP($A26,Usinas!$C:$D,2,FALSE)</f>
        <v>15.269300000000001</v>
      </c>
      <c r="N26" s="63">
        <f ca="1">VLOOKUP($A26,INDIRECT($P$2),COLUMN()-1,FALSE)*VLOOKUP($A26,Usinas!$C:$D,2,FALSE)</f>
        <v>26.9876</v>
      </c>
      <c r="O26" s="63">
        <f ca="1">VLOOKUP($A26,INDIRECT($P$2),COLUMN()-1,FALSE)*VLOOKUP($A26,Usinas!$C:$D,2,FALSE)</f>
        <v>50.069100000000006</v>
      </c>
    </row>
    <row r="27" spans="1:15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199.2123</v>
      </c>
      <c r="E27" s="63">
        <f ca="1">VLOOKUP($A27,INDIRECT($P$2),COLUMN()-1,FALSE)*VLOOKUP($A27,Usinas!$C:$D,2,FALSE)</f>
        <v>201.15900000000002</v>
      </c>
      <c r="F27" s="63">
        <f ca="1">VLOOKUP($A27,INDIRECT($P$2),COLUMN()-1,FALSE)*VLOOKUP($A27,Usinas!$C:$D,2,FALSE)</f>
        <v>202.45680000000002</v>
      </c>
      <c r="G27" s="63">
        <f ca="1">VLOOKUP($A27,INDIRECT($P$2),COLUMN()-1,FALSE)*VLOOKUP($A27,Usinas!$C:$D,2,FALSE)</f>
        <v>151.8426</v>
      </c>
      <c r="H27" s="63">
        <f ca="1">VLOOKUP($A27,INDIRECT($P$2),COLUMN()-1,FALSE)*VLOOKUP($A27,Usinas!$C:$D,2,FALSE)</f>
        <v>96.037199999999999</v>
      </c>
      <c r="I27" s="63">
        <f ca="1">VLOOKUP($A27,INDIRECT($P$2),COLUMN()-1,FALSE)*VLOOKUP($A27,Usinas!$C:$D,2,FALSE)</f>
        <v>72.027900000000002</v>
      </c>
      <c r="J27" s="63">
        <f ca="1">VLOOKUP($A27,INDIRECT($P$2),COLUMN()-1,FALSE)*VLOOKUP($A27,Usinas!$C:$D,2,FALSE)</f>
        <v>56.454300000000003</v>
      </c>
      <c r="K27" s="63">
        <f ca="1">VLOOKUP($A27,INDIRECT($P$2),COLUMN()-1,FALSE)*VLOOKUP($A27,Usinas!$C:$D,2,FALSE)</f>
        <v>44.774100000000004</v>
      </c>
      <c r="L27" s="63">
        <f ca="1">VLOOKUP($A27,INDIRECT($P$2),COLUMN()-1,FALSE)*VLOOKUP($A27,Usinas!$C:$D,2,FALSE)</f>
        <v>37.636200000000002</v>
      </c>
      <c r="M27" s="63">
        <f ca="1">VLOOKUP($A27,INDIRECT($P$2),COLUMN()-1,FALSE)*VLOOKUP($A27,Usinas!$C:$D,2,FALSE)</f>
        <v>44.774100000000004</v>
      </c>
      <c r="N27" s="63">
        <f ca="1">VLOOKUP($A27,INDIRECT($P$2),COLUMN()-1,FALSE)*VLOOKUP($A27,Usinas!$C:$D,2,FALSE)</f>
        <v>79.814700000000002</v>
      </c>
      <c r="O27" s="63">
        <f ca="1">VLOOKUP($A27,INDIRECT($P$2),COLUMN()-1,FALSE)*VLOOKUP($A27,Usinas!$C:$D,2,FALSE)</f>
        <v>151.19370000000001</v>
      </c>
    </row>
    <row r="28" spans="1:15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999.52659999999992</v>
      </c>
      <c r="E28" s="63">
        <f ca="1">VLOOKUP($A28,INDIRECT($P$2),COLUMN()-1,FALSE)*VLOOKUP($A28,Usinas!$C:$D,2,FALSE)</f>
        <v>1005.3175999999999</v>
      </c>
      <c r="F28" s="63">
        <f ca="1">VLOOKUP($A28,INDIRECT($P$2),COLUMN()-1,FALSE)*VLOOKUP($A28,Usinas!$C:$D,2,FALSE)</f>
        <v>962.46419999999989</v>
      </c>
      <c r="G28" s="63">
        <f ca="1">VLOOKUP($A28,INDIRECT($P$2),COLUMN()-1,FALSE)*VLOOKUP($A28,Usinas!$C:$D,2,FALSE)</f>
        <v>696.07819999999992</v>
      </c>
      <c r="H28" s="63">
        <f ca="1">VLOOKUP($A28,INDIRECT($P$2),COLUMN()-1,FALSE)*VLOOKUP($A28,Usinas!$C:$D,2,FALSE)</f>
        <v>443.59059999999994</v>
      </c>
      <c r="I28" s="63">
        <f ca="1">VLOOKUP($A28,INDIRECT($P$2),COLUMN()-1,FALSE)*VLOOKUP($A28,Usinas!$C:$D,2,FALSE)</f>
        <v>340.51079999999996</v>
      </c>
      <c r="J28" s="63">
        <f ca="1">VLOOKUP($A28,INDIRECT($P$2),COLUMN()-1,FALSE)*VLOOKUP($A28,Usinas!$C:$D,2,FALSE)</f>
        <v>272.17699999999996</v>
      </c>
      <c r="K28" s="63">
        <f ca="1">VLOOKUP($A28,INDIRECT($P$2),COLUMN()-1,FALSE)*VLOOKUP($A28,Usinas!$C:$D,2,FALSE)</f>
        <v>217.74159999999998</v>
      </c>
      <c r="L28" s="63">
        <f ca="1">VLOOKUP($A28,INDIRECT($P$2),COLUMN()-1,FALSE)*VLOOKUP($A28,Usinas!$C:$D,2,FALSE)</f>
        <v>192.26119999999997</v>
      </c>
      <c r="M28" s="63">
        <f ca="1">VLOOKUP($A28,INDIRECT($P$2),COLUMN()-1,FALSE)*VLOOKUP($A28,Usinas!$C:$D,2,FALSE)</f>
        <v>227.00719999999998</v>
      </c>
      <c r="N28" s="63">
        <f ca="1">VLOOKUP($A28,INDIRECT($P$2),COLUMN()-1,FALSE)*VLOOKUP($A28,Usinas!$C:$D,2,FALSE)</f>
        <v>396.10439999999994</v>
      </c>
      <c r="O28" s="63">
        <f ca="1">VLOOKUP($A28,INDIRECT($P$2),COLUMN()-1,FALSE)*VLOOKUP($A28,Usinas!$C:$D,2,FALSE)</f>
        <v>737.77339999999992</v>
      </c>
    </row>
    <row r="29" spans="1:15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492.15210000000002</v>
      </c>
      <c r="E29" s="63">
        <f ca="1">VLOOKUP($A29,INDIRECT($P$2),COLUMN()-1,FALSE)*VLOOKUP($A29,Usinas!$C:$D,2,FALSE)</f>
        <v>499.88729999999998</v>
      </c>
      <c r="F29" s="63">
        <f ca="1">VLOOKUP($A29,INDIRECT($P$2),COLUMN()-1,FALSE)*VLOOKUP($A29,Usinas!$C:$D,2,FALSE)</f>
        <v>467.9796</v>
      </c>
      <c r="G29" s="63">
        <f ca="1">VLOOKUP($A29,INDIRECT($P$2),COLUMN()-1,FALSE)*VLOOKUP($A29,Usinas!$C:$D,2,FALSE)</f>
        <v>349.05090000000001</v>
      </c>
      <c r="H29" s="63">
        <f ca="1">VLOOKUP($A29,INDIRECT($P$2),COLUMN()-1,FALSE)*VLOOKUP($A29,Usinas!$C:$D,2,FALSE)</f>
        <v>240.75809999999998</v>
      </c>
      <c r="I29" s="63">
        <f ca="1">VLOOKUP($A29,INDIRECT($P$2),COLUMN()-1,FALSE)*VLOOKUP($A29,Usinas!$C:$D,2,FALSE)</f>
        <v>187.57859999999999</v>
      </c>
      <c r="J29" s="63">
        <f ca="1">VLOOKUP($A29,INDIRECT($P$2),COLUMN()-1,FALSE)*VLOOKUP($A29,Usinas!$C:$D,2,FALSE)</f>
        <v>154.70400000000001</v>
      </c>
      <c r="K29" s="63">
        <f ca="1">VLOOKUP($A29,INDIRECT($P$2),COLUMN()-1,FALSE)*VLOOKUP($A29,Usinas!$C:$D,2,FALSE)</f>
        <v>125.697</v>
      </c>
      <c r="L29" s="63">
        <f ca="1">VLOOKUP($A29,INDIRECT($P$2),COLUMN()-1,FALSE)*VLOOKUP($A29,Usinas!$C:$D,2,FALSE)</f>
        <v>114.0942</v>
      </c>
      <c r="M29" s="63">
        <f ca="1">VLOOKUP($A29,INDIRECT($P$2),COLUMN()-1,FALSE)*VLOOKUP($A29,Usinas!$C:$D,2,FALSE)</f>
        <v>141.16739999999999</v>
      </c>
      <c r="N29" s="63">
        <f ca="1">VLOOKUP($A29,INDIRECT($P$2),COLUMN()-1,FALSE)*VLOOKUP($A29,Usinas!$C:$D,2,FALSE)</f>
        <v>211.75110000000001</v>
      </c>
      <c r="O29" s="63">
        <f ca="1">VLOOKUP($A29,INDIRECT($P$2),COLUMN()-1,FALSE)*VLOOKUP($A29,Usinas!$C:$D,2,FALSE)</f>
        <v>352.91849999999999</v>
      </c>
    </row>
    <row r="30" spans="1:15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360.54900000000004</v>
      </c>
      <c r="E30" s="63">
        <f ca="1">VLOOKUP($A30,INDIRECT($P$2),COLUMN()-1,FALSE)*VLOOKUP($A30,Usinas!$C:$D,2,FALSE)</f>
        <v>366.74400000000003</v>
      </c>
      <c r="F30" s="63">
        <f ca="1">VLOOKUP($A30,INDIRECT($P$2),COLUMN()-1,FALSE)*VLOOKUP($A30,Usinas!$C:$D,2,FALSE)</f>
        <v>345.06150000000002</v>
      </c>
      <c r="G30" s="63">
        <f ca="1">VLOOKUP($A30,INDIRECT($P$2),COLUMN()-1,FALSE)*VLOOKUP($A30,Usinas!$C:$D,2,FALSE)</f>
        <v>259.57050000000004</v>
      </c>
      <c r="H30" s="63">
        <f ca="1">VLOOKUP($A30,INDIRECT($P$2),COLUMN()-1,FALSE)*VLOOKUP($A30,Usinas!$C:$D,2,FALSE)</f>
        <v>178.41600000000003</v>
      </c>
      <c r="I30" s="63">
        <f ca="1">VLOOKUP($A30,INDIRECT($P$2),COLUMN()-1,FALSE)*VLOOKUP($A30,Usinas!$C:$D,2,FALSE)</f>
        <v>140.00700000000001</v>
      </c>
      <c r="J30" s="63">
        <f ca="1">VLOOKUP($A30,INDIRECT($P$2),COLUMN()-1,FALSE)*VLOOKUP($A30,Usinas!$C:$D,2,FALSE)</f>
        <v>115.227</v>
      </c>
      <c r="K30" s="63">
        <f ca="1">VLOOKUP($A30,INDIRECT($P$2),COLUMN()-1,FALSE)*VLOOKUP($A30,Usinas!$C:$D,2,FALSE)</f>
        <v>95.403000000000006</v>
      </c>
      <c r="L30" s="63">
        <f ca="1">VLOOKUP($A30,INDIRECT($P$2),COLUMN()-1,FALSE)*VLOOKUP($A30,Usinas!$C:$D,2,FALSE)</f>
        <v>87.349500000000006</v>
      </c>
      <c r="M30" s="63">
        <f ca="1">VLOOKUP($A30,INDIRECT($P$2),COLUMN()-1,FALSE)*VLOOKUP($A30,Usinas!$C:$D,2,FALSE)</f>
        <v>105.93450000000001</v>
      </c>
      <c r="N30" s="63">
        <f ca="1">VLOOKUP($A30,INDIRECT($P$2),COLUMN()-1,FALSE)*VLOOKUP($A30,Usinas!$C:$D,2,FALSE)</f>
        <v>157.35300000000001</v>
      </c>
      <c r="O30" s="63">
        <f ca="1">VLOOKUP($A30,INDIRECT($P$2),COLUMN()-1,FALSE)*VLOOKUP($A30,Usinas!$C:$D,2,FALSE)</f>
        <v>259.57050000000004</v>
      </c>
    </row>
    <row r="31" spans="1:15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302.74879999999996</v>
      </c>
      <c r="E31" s="63">
        <f ca="1">VLOOKUP($A31,INDIRECT($P$2),COLUMN()-1,FALSE)*VLOOKUP($A31,Usinas!$C:$D,2,FALSE)</f>
        <v>308.37419999999997</v>
      </c>
      <c r="F31" s="63">
        <f ca="1">VLOOKUP($A31,INDIRECT($P$2),COLUMN()-1,FALSE)*VLOOKUP($A31,Usinas!$C:$D,2,FALSE)</f>
        <v>289.96379999999999</v>
      </c>
      <c r="G31" s="63">
        <f ca="1">VLOOKUP($A31,INDIRECT($P$2),COLUMN()-1,FALSE)*VLOOKUP($A31,Usinas!$C:$D,2,FALSE)</f>
        <v>218.8792</v>
      </c>
      <c r="H31" s="63">
        <f ca="1">VLOOKUP($A31,INDIRECT($P$2),COLUMN()-1,FALSE)*VLOOKUP($A31,Usinas!$C:$D,2,FALSE)</f>
        <v>150.35159999999999</v>
      </c>
      <c r="I31" s="63">
        <f ca="1">VLOOKUP($A31,INDIRECT($P$2),COLUMN()-1,FALSE)*VLOOKUP($A31,Usinas!$C:$D,2,FALSE)</f>
        <v>117.62199999999999</v>
      </c>
      <c r="J31" s="63">
        <f ca="1">VLOOKUP($A31,INDIRECT($P$2),COLUMN()-1,FALSE)*VLOOKUP($A31,Usinas!$C:$D,2,FALSE)</f>
        <v>97.165999999999997</v>
      </c>
      <c r="K31" s="63">
        <f ca="1">VLOOKUP($A31,INDIRECT($P$2),COLUMN()-1,FALSE)*VLOOKUP($A31,Usinas!$C:$D,2,FALSE)</f>
        <v>80.2898</v>
      </c>
      <c r="L31" s="63">
        <f ca="1">VLOOKUP($A31,INDIRECT($P$2),COLUMN()-1,FALSE)*VLOOKUP($A31,Usinas!$C:$D,2,FALSE)</f>
        <v>73.641599999999997</v>
      </c>
      <c r="M31" s="63">
        <f ca="1">VLOOKUP($A31,INDIRECT($P$2),COLUMN()-1,FALSE)*VLOOKUP($A31,Usinas!$C:$D,2,FALSE)</f>
        <v>88.983599999999996</v>
      </c>
      <c r="N31" s="63">
        <f ca="1">VLOOKUP($A31,INDIRECT($P$2),COLUMN()-1,FALSE)*VLOOKUP($A31,Usinas!$C:$D,2,FALSE)</f>
        <v>132.45259999999999</v>
      </c>
      <c r="O31" s="63">
        <f ca="1">VLOOKUP($A31,INDIRECT($P$2),COLUMN()-1,FALSE)*VLOOKUP($A31,Usinas!$C:$D,2,FALSE)</f>
        <v>217.85639999999998</v>
      </c>
    </row>
    <row r="32" spans="1:15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255.97659999999999</v>
      </c>
      <c r="E32" s="63">
        <f ca="1">VLOOKUP($A32,INDIRECT($P$2),COLUMN()-1,FALSE)*VLOOKUP($A32,Usinas!$C:$D,2,FALSE)</f>
        <v>261.3963</v>
      </c>
      <c r="F32" s="63">
        <f ca="1">VLOOKUP($A32,INDIRECT($P$2),COLUMN()-1,FALSE)*VLOOKUP($A32,Usinas!$C:$D,2,FALSE)</f>
        <v>245.971</v>
      </c>
      <c r="G32" s="63">
        <f ca="1">VLOOKUP($A32,INDIRECT($P$2),COLUMN()-1,FALSE)*VLOOKUP($A32,Usinas!$C:$D,2,FALSE)</f>
        <v>186.35429999999999</v>
      </c>
      <c r="H32" s="63">
        <f ca="1">VLOOKUP($A32,INDIRECT($P$2),COLUMN()-1,FALSE)*VLOOKUP($A32,Usinas!$C:$D,2,FALSE)</f>
        <v>127.9883</v>
      </c>
      <c r="I32" s="63">
        <f ca="1">VLOOKUP($A32,INDIRECT($P$2),COLUMN()-1,FALSE)*VLOOKUP($A32,Usinas!$C:$D,2,FALSE)</f>
        <v>100.4729</v>
      </c>
      <c r="J32" s="63">
        <f ca="1">VLOOKUP($A32,INDIRECT($P$2),COLUMN()-1,FALSE)*VLOOKUP($A32,Usinas!$C:$D,2,FALSE)</f>
        <v>82.963099999999997</v>
      </c>
      <c r="K32" s="63">
        <f ca="1">VLOOKUP($A32,INDIRECT($P$2),COLUMN()-1,FALSE)*VLOOKUP($A32,Usinas!$C:$D,2,FALSE)</f>
        <v>68.788499999999999</v>
      </c>
      <c r="L32" s="63">
        <f ca="1">VLOOKUP($A32,INDIRECT($P$2),COLUMN()-1,FALSE)*VLOOKUP($A32,Usinas!$C:$D,2,FALSE)</f>
        <v>62.951900000000002</v>
      </c>
      <c r="M32" s="63">
        <f ca="1">VLOOKUP($A32,INDIRECT($P$2),COLUMN()-1,FALSE)*VLOOKUP($A32,Usinas!$C:$D,2,FALSE)</f>
        <v>75.4589</v>
      </c>
      <c r="N32" s="63">
        <f ca="1">VLOOKUP($A32,INDIRECT($P$2),COLUMN()-1,FALSE)*VLOOKUP($A32,Usinas!$C:$D,2,FALSE)</f>
        <v>111.72919999999999</v>
      </c>
      <c r="O32" s="63">
        <f ca="1">VLOOKUP($A32,INDIRECT($P$2),COLUMN()-1,FALSE)*VLOOKUP($A32,Usinas!$C:$D,2,FALSE)</f>
        <v>183.85290000000001</v>
      </c>
    </row>
    <row r="33" spans="1:15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121.97240000000001</v>
      </c>
      <c r="E33" s="63">
        <f ca="1">VLOOKUP($A33,INDIRECT($P$2),COLUMN()-1,FALSE)*VLOOKUP($A33,Usinas!$C:$D,2,FALSE)</f>
        <v>135.39519999999999</v>
      </c>
      <c r="F33" s="63">
        <f ca="1">VLOOKUP($A33,INDIRECT($P$2),COLUMN()-1,FALSE)*VLOOKUP($A33,Usinas!$C:$D,2,FALSE)</f>
        <v>135.97880000000001</v>
      </c>
      <c r="G33" s="63">
        <f ca="1">VLOOKUP($A33,INDIRECT($P$2),COLUMN()-1,FALSE)*VLOOKUP($A33,Usinas!$C:$D,2,FALSE)</f>
        <v>107.96600000000001</v>
      </c>
      <c r="H33" s="63">
        <f ca="1">VLOOKUP($A33,INDIRECT($P$2),COLUMN()-1,FALSE)*VLOOKUP($A33,Usinas!$C:$D,2,FALSE)</f>
        <v>67.114000000000004</v>
      </c>
      <c r="I33" s="63">
        <f ca="1">VLOOKUP($A33,INDIRECT($P$2),COLUMN()-1,FALSE)*VLOOKUP($A33,Usinas!$C:$D,2,FALSE)</f>
        <v>49.022399999999998</v>
      </c>
      <c r="J33" s="63">
        <f ca="1">VLOOKUP($A33,INDIRECT($P$2),COLUMN()-1,FALSE)*VLOOKUP($A33,Usinas!$C:$D,2,FALSE)</f>
        <v>37.933999999999997</v>
      </c>
      <c r="K33" s="63">
        <f ca="1">VLOOKUP($A33,INDIRECT($P$2),COLUMN()-1,FALSE)*VLOOKUP($A33,Usinas!$C:$D,2,FALSE)</f>
        <v>30.347200000000001</v>
      </c>
      <c r="L33" s="63">
        <f ca="1">VLOOKUP($A33,INDIRECT($P$2),COLUMN()-1,FALSE)*VLOOKUP($A33,Usinas!$C:$D,2,FALSE)</f>
        <v>26.262</v>
      </c>
      <c r="M33" s="63">
        <f ca="1">VLOOKUP($A33,INDIRECT($P$2),COLUMN()-1,FALSE)*VLOOKUP($A33,Usinas!$C:$D,2,FALSE)</f>
        <v>33.848799999999997</v>
      </c>
      <c r="N33" s="63">
        <f ca="1">VLOOKUP($A33,INDIRECT($P$2),COLUMN()-1,FALSE)*VLOOKUP($A33,Usinas!$C:$D,2,FALSE)</f>
        <v>56.609200000000001</v>
      </c>
      <c r="O33" s="63">
        <f ca="1">VLOOKUP($A33,INDIRECT($P$2),COLUMN()-1,FALSE)*VLOOKUP($A33,Usinas!$C:$D,2,FALSE)</f>
        <v>91.041600000000003</v>
      </c>
    </row>
    <row r="34" spans="1:15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90.593100000000007</v>
      </c>
      <c r="E34" s="63">
        <f ca="1">VLOOKUP($A34,INDIRECT($P$2),COLUMN()-1,FALSE)*VLOOKUP($A34,Usinas!$C:$D,2,FALSE)</f>
        <v>99.964800000000011</v>
      </c>
      <c r="F34" s="63">
        <f ca="1">VLOOKUP($A34,INDIRECT($P$2),COLUMN()-1,FALSE)*VLOOKUP($A34,Usinas!$C:$D,2,FALSE)</f>
        <v>100.65900000000001</v>
      </c>
      <c r="G34" s="63">
        <f ca="1">VLOOKUP($A34,INDIRECT($P$2),COLUMN()-1,FALSE)*VLOOKUP($A34,Usinas!$C:$D,2,FALSE)</f>
        <v>79.485900000000001</v>
      </c>
      <c r="H34" s="63">
        <f ca="1">VLOOKUP($A34,INDIRECT($P$2),COLUMN()-1,FALSE)*VLOOKUP($A34,Usinas!$C:$D,2,FALSE)</f>
        <v>49.635300000000001</v>
      </c>
      <c r="I34" s="63">
        <f ca="1">VLOOKUP($A34,INDIRECT($P$2),COLUMN()-1,FALSE)*VLOOKUP($A34,Usinas!$C:$D,2,FALSE)</f>
        <v>36.445500000000003</v>
      </c>
      <c r="J34" s="63">
        <f ca="1">VLOOKUP($A34,INDIRECT($P$2),COLUMN()-1,FALSE)*VLOOKUP($A34,Usinas!$C:$D,2,FALSE)</f>
        <v>28.462200000000003</v>
      </c>
      <c r="K34" s="63">
        <f ca="1">VLOOKUP($A34,INDIRECT($P$2),COLUMN()-1,FALSE)*VLOOKUP($A34,Usinas!$C:$D,2,FALSE)</f>
        <v>22.214400000000001</v>
      </c>
      <c r="L34" s="63">
        <f ca="1">VLOOKUP($A34,INDIRECT($P$2),COLUMN()-1,FALSE)*VLOOKUP($A34,Usinas!$C:$D,2,FALSE)</f>
        <v>19.4376</v>
      </c>
      <c r="M34" s="63">
        <f ca="1">VLOOKUP($A34,INDIRECT($P$2),COLUMN()-1,FALSE)*VLOOKUP($A34,Usinas!$C:$D,2,FALSE)</f>
        <v>24.991200000000003</v>
      </c>
      <c r="N34" s="63">
        <f ca="1">VLOOKUP($A34,INDIRECT($P$2),COLUMN()-1,FALSE)*VLOOKUP($A34,Usinas!$C:$D,2,FALSE)</f>
        <v>41.999100000000006</v>
      </c>
      <c r="O34" s="63">
        <f ca="1">VLOOKUP($A34,INDIRECT($P$2),COLUMN()-1,FALSE)*VLOOKUP($A34,Usinas!$C:$D,2,FALSE)</f>
        <v>67.6845</v>
      </c>
    </row>
    <row r="35" spans="1:15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454.42679999999996</v>
      </c>
      <c r="E35" s="63">
        <f ca="1">VLOOKUP($A35,INDIRECT($P$2),COLUMN()-1,FALSE)*VLOOKUP($A35,Usinas!$C:$D,2,FALSE)</f>
        <v>503.52</v>
      </c>
      <c r="F35" s="63">
        <f ca="1">VLOOKUP($A35,INDIRECT($P$2),COLUMN()-1,FALSE)*VLOOKUP($A35,Usinas!$C:$D,2,FALSE)</f>
        <v>507.92579999999998</v>
      </c>
      <c r="G35" s="63">
        <f ca="1">VLOOKUP($A35,INDIRECT($P$2),COLUMN()-1,FALSE)*VLOOKUP($A35,Usinas!$C:$D,2,FALSE)</f>
        <v>394.00439999999998</v>
      </c>
      <c r="H35" s="63">
        <f ca="1">VLOOKUP($A35,INDIRECT($P$2),COLUMN()-1,FALSE)*VLOOKUP($A35,Usinas!$C:$D,2,FALSE)</f>
        <v>247.9836</v>
      </c>
      <c r="I35" s="63">
        <f ca="1">VLOOKUP($A35,INDIRECT($P$2),COLUMN()-1,FALSE)*VLOOKUP($A35,Usinas!$C:$D,2,FALSE)</f>
        <v>183.15539999999999</v>
      </c>
      <c r="J35" s="63">
        <f ca="1">VLOOKUP($A35,INDIRECT($P$2),COLUMN()-1,FALSE)*VLOOKUP($A35,Usinas!$C:$D,2,FALSE)</f>
        <v>144.1326</v>
      </c>
      <c r="K35" s="63">
        <f ca="1">VLOOKUP($A35,INDIRECT($P$2),COLUMN()-1,FALSE)*VLOOKUP($A35,Usinas!$C:$D,2,FALSE)</f>
        <v>113.29199999999999</v>
      </c>
      <c r="L35" s="63">
        <f ca="1">VLOOKUP($A35,INDIRECT($P$2),COLUMN()-1,FALSE)*VLOOKUP($A35,Usinas!$C:$D,2,FALSE)</f>
        <v>97.556999999999988</v>
      </c>
      <c r="M35" s="63">
        <f ca="1">VLOOKUP($A35,INDIRECT($P$2),COLUMN()-1,FALSE)*VLOOKUP($A35,Usinas!$C:$D,2,FALSE)</f>
        <v>122.10359999999999</v>
      </c>
      <c r="N35" s="63">
        <f ca="1">VLOOKUP($A35,INDIRECT($P$2),COLUMN()-1,FALSE)*VLOOKUP($A35,Usinas!$C:$D,2,FALSE)</f>
        <v>206.44319999999999</v>
      </c>
      <c r="O35" s="63">
        <f ca="1">VLOOKUP($A35,INDIRECT($P$2),COLUMN()-1,FALSE)*VLOOKUP($A35,Usinas!$C:$D,2,FALSE)</f>
        <v>337.35839999999996</v>
      </c>
    </row>
    <row r="36" spans="1:15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1844.5874999999999</v>
      </c>
      <c r="E36" s="63">
        <f ca="1">VLOOKUP($A36,INDIRECT($P$2),COLUMN()-1,FALSE)*VLOOKUP($A36,Usinas!$C:$D,2,FALSE)</f>
        <v>1920.4791</v>
      </c>
      <c r="F36" s="63">
        <f ca="1">VLOOKUP($A36,INDIRECT($P$2),COLUMN()-1,FALSE)*VLOOKUP($A36,Usinas!$C:$D,2,FALSE)</f>
        <v>1874.8036</v>
      </c>
      <c r="G36" s="63">
        <f ca="1">VLOOKUP($A36,INDIRECT($P$2),COLUMN()-1,FALSE)*VLOOKUP($A36,Usinas!$C:$D,2,FALSE)</f>
        <v>1397.6703</v>
      </c>
      <c r="H36" s="63">
        <f ca="1">VLOOKUP($A36,INDIRECT($P$2),COLUMN()-1,FALSE)*VLOOKUP($A36,Usinas!$C:$D,2,FALSE)</f>
        <v>904.37490000000003</v>
      </c>
      <c r="I36" s="63">
        <f ca="1">VLOOKUP($A36,INDIRECT($P$2),COLUMN()-1,FALSE)*VLOOKUP($A36,Usinas!$C:$D,2,FALSE)</f>
        <v>696.37569999999994</v>
      </c>
      <c r="J36" s="63">
        <f ca="1">VLOOKUP($A36,INDIRECT($P$2),COLUMN()-1,FALSE)*VLOOKUP($A36,Usinas!$C:$D,2,FALSE)</f>
        <v>553.0249</v>
      </c>
      <c r="K36" s="63">
        <f ca="1">VLOOKUP($A36,INDIRECT($P$2),COLUMN()-1,FALSE)*VLOOKUP($A36,Usinas!$C:$D,2,FALSE)</f>
        <v>442.70100000000002</v>
      </c>
      <c r="L36" s="63">
        <f ca="1">VLOOKUP($A36,INDIRECT($P$2),COLUMN()-1,FALSE)*VLOOKUP($A36,Usinas!$C:$D,2,FALSE)</f>
        <v>392.10660000000001</v>
      </c>
      <c r="M36" s="63">
        <f ca="1">VLOOKUP($A36,INDIRECT($P$2),COLUMN()-1,FALSE)*VLOOKUP($A36,Usinas!$C:$D,2,FALSE)</f>
        <v>474.32249999999999</v>
      </c>
      <c r="N36" s="63">
        <f ca="1">VLOOKUP($A36,INDIRECT($P$2),COLUMN()-1,FALSE)*VLOOKUP($A36,Usinas!$C:$D,2,FALSE)</f>
        <v>777.88890000000004</v>
      </c>
      <c r="O36" s="63">
        <f ca="1">VLOOKUP($A36,INDIRECT($P$2),COLUMN()-1,FALSE)*VLOOKUP($A36,Usinas!$C:$D,2,FALSE)</f>
        <v>1347.0759</v>
      </c>
    </row>
    <row r="37" spans="1:15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742.23939999999993</v>
      </c>
      <c r="E37" s="63">
        <f ca="1">VLOOKUP($A37,INDIRECT($P$2),COLUMN()-1,FALSE)*VLOOKUP($A37,Usinas!$C:$D,2,FALSE)</f>
        <v>774.93359999999996</v>
      </c>
      <c r="F37" s="63">
        <f ca="1">VLOOKUP($A37,INDIRECT($P$2),COLUMN()-1,FALSE)*VLOOKUP($A37,Usinas!$C:$D,2,FALSE)</f>
        <v>757.10040000000004</v>
      </c>
      <c r="G37" s="63">
        <f ca="1">VLOOKUP($A37,INDIRECT($P$2),COLUMN()-1,FALSE)*VLOOKUP($A37,Usinas!$C:$D,2,FALSE)</f>
        <v>565.79880000000003</v>
      </c>
      <c r="H37" s="63">
        <f ca="1">VLOOKUP($A37,INDIRECT($P$2),COLUMN()-1,FALSE)*VLOOKUP($A37,Usinas!$C:$D,2,FALSE)</f>
        <v>366.66140000000001</v>
      </c>
      <c r="I37" s="63">
        <f ca="1">VLOOKUP($A37,INDIRECT($P$2),COLUMN()-1,FALSE)*VLOOKUP($A37,Usinas!$C:$D,2,FALSE)</f>
        <v>282.89940000000001</v>
      </c>
      <c r="J37" s="63">
        <f ca="1">VLOOKUP($A37,INDIRECT($P$2),COLUMN()-1,FALSE)*VLOOKUP($A37,Usinas!$C:$D,2,FALSE)</f>
        <v>225.3468</v>
      </c>
      <c r="K37" s="63">
        <f ca="1">VLOOKUP($A37,INDIRECT($P$2),COLUMN()-1,FALSE)*VLOOKUP($A37,Usinas!$C:$D,2,FALSE)</f>
        <v>180.7638</v>
      </c>
      <c r="L37" s="63">
        <f ca="1">VLOOKUP($A37,INDIRECT($P$2),COLUMN()-1,FALSE)*VLOOKUP($A37,Usinas!$C:$D,2,FALSE)</f>
        <v>159.95839999999998</v>
      </c>
      <c r="M37" s="63">
        <f ca="1">VLOOKUP($A37,INDIRECT($P$2),COLUMN()-1,FALSE)*VLOOKUP($A37,Usinas!$C:$D,2,FALSE)</f>
        <v>192.1122</v>
      </c>
      <c r="N37" s="63">
        <f ca="1">VLOOKUP($A37,INDIRECT($P$2),COLUMN()-1,FALSE)*VLOOKUP($A37,Usinas!$C:$D,2,FALSE)</f>
        <v>313.43200000000002</v>
      </c>
      <c r="O37" s="63">
        <f ca="1">VLOOKUP($A37,INDIRECT($P$2),COLUMN()-1,FALSE)*VLOOKUP($A37,Usinas!$C:$D,2,FALSE)</f>
        <v>542.02120000000002</v>
      </c>
    </row>
    <row r="38" spans="1:15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2515.3089999999997</v>
      </c>
      <c r="E38" s="63">
        <f ca="1">VLOOKUP($A38,INDIRECT($P$2),COLUMN()-1,FALSE)*VLOOKUP($A38,Usinas!$C:$D,2,FALSE)</f>
        <v>2638.596</v>
      </c>
      <c r="F38" s="63">
        <f ca="1">VLOOKUP($A38,INDIRECT($P$2),COLUMN()-1,FALSE)*VLOOKUP($A38,Usinas!$C:$D,2,FALSE)</f>
        <v>2626.5214999999998</v>
      </c>
      <c r="G38" s="63">
        <f ca="1">VLOOKUP($A38,INDIRECT($P$2),COLUMN()-1,FALSE)*VLOOKUP($A38,Usinas!$C:$D,2,FALSE)</f>
        <v>2000.5539999999999</v>
      </c>
      <c r="H38" s="63">
        <f ca="1">VLOOKUP($A38,INDIRECT($P$2),COLUMN()-1,FALSE)*VLOOKUP($A38,Usinas!$C:$D,2,FALSE)</f>
        <v>1309.7655</v>
      </c>
      <c r="I38" s="63">
        <f ca="1">VLOOKUP($A38,INDIRECT($P$2),COLUMN()-1,FALSE)*VLOOKUP($A38,Usinas!$C:$D,2,FALSE)</f>
        <v>1021.2484999999999</v>
      </c>
      <c r="J38" s="63">
        <f ca="1">VLOOKUP($A38,INDIRECT($P$2),COLUMN()-1,FALSE)*VLOOKUP($A38,Usinas!$C:$D,2,FALSE)</f>
        <v>820.43049999999994</v>
      </c>
      <c r="K38" s="63">
        <f ca="1">VLOOKUP($A38,INDIRECT($P$2),COLUMN()-1,FALSE)*VLOOKUP($A38,Usinas!$C:$D,2,FALSE)</f>
        <v>667.91049999999996</v>
      </c>
      <c r="L38" s="63">
        <f ca="1">VLOOKUP($A38,INDIRECT($P$2),COLUMN()-1,FALSE)*VLOOKUP($A38,Usinas!$C:$D,2,FALSE)</f>
        <v>600.5474999999999</v>
      </c>
      <c r="M38" s="63">
        <f ca="1">VLOOKUP($A38,INDIRECT($P$2),COLUMN()-1,FALSE)*VLOOKUP($A38,Usinas!$C:$D,2,FALSE)</f>
        <v>710.48899999999992</v>
      </c>
      <c r="N38" s="63">
        <f ca="1">VLOOKUP($A38,INDIRECT($P$2),COLUMN()-1,FALSE)*VLOOKUP($A38,Usinas!$C:$D,2,FALSE)</f>
        <v>1099.415</v>
      </c>
      <c r="O38" s="63">
        <f ca="1">VLOOKUP($A38,INDIRECT($P$2),COLUMN()-1,FALSE)*VLOOKUP($A38,Usinas!$C:$D,2,FALSE)</f>
        <v>1851.2114999999999</v>
      </c>
    </row>
    <row r="39" spans="1:15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68.620199999999997</v>
      </c>
      <c r="E39" s="63">
        <f ca="1">VLOOKUP($A39,INDIRECT($P$2),COLUMN()-1,FALSE)*VLOOKUP($A39,Usinas!$C:$D,2,FALSE)</f>
        <v>76.190399999999997</v>
      </c>
      <c r="F39" s="63">
        <f ca="1">VLOOKUP($A39,INDIRECT($P$2),COLUMN()-1,FALSE)*VLOOKUP($A39,Usinas!$C:$D,2,FALSE)</f>
        <v>78.388199999999998</v>
      </c>
      <c r="G39" s="63">
        <f ca="1">VLOOKUP($A39,INDIRECT($P$2),COLUMN()-1,FALSE)*VLOOKUP($A39,Usinas!$C:$D,2,FALSE)</f>
        <v>60.561599999999999</v>
      </c>
      <c r="H39" s="63">
        <f ca="1">VLOOKUP($A39,INDIRECT($P$2),COLUMN()-1,FALSE)*VLOOKUP($A39,Usinas!$C:$D,2,FALSE)</f>
        <v>42.4908</v>
      </c>
      <c r="I39" s="63">
        <f ca="1">VLOOKUP($A39,INDIRECT($P$2),COLUMN()-1,FALSE)*VLOOKUP($A39,Usinas!$C:$D,2,FALSE)</f>
        <v>33.455399999999997</v>
      </c>
      <c r="J39" s="63">
        <f ca="1">VLOOKUP($A39,INDIRECT($P$2),COLUMN()-1,FALSE)*VLOOKUP($A39,Usinas!$C:$D,2,FALSE)</f>
        <v>27.838799999999999</v>
      </c>
      <c r="K39" s="63">
        <f ca="1">VLOOKUP($A39,INDIRECT($P$2),COLUMN()-1,FALSE)*VLOOKUP($A39,Usinas!$C:$D,2,FALSE)</f>
        <v>24.175799999999999</v>
      </c>
      <c r="L39" s="63">
        <f ca="1">VLOOKUP($A39,INDIRECT($P$2),COLUMN()-1,FALSE)*VLOOKUP($A39,Usinas!$C:$D,2,FALSE)</f>
        <v>24.42</v>
      </c>
      <c r="M39" s="63">
        <f ca="1">VLOOKUP($A39,INDIRECT($P$2),COLUMN()-1,FALSE)*VLOOKUP($A39,Usinas!$C:$D,2,FALSE)</f>
        <v>30.0366</v>
      </c>
      <c r="N39" s="63">
        <f ca="1">VLOOKUP($A39,INDIRECT($P$2),COLUMN()-1,FALSE)*VLOOKUP($A39,Usinas!$C:$D,2,FALSE)</f>
        <v>39.804600000000001</v>
      </c>
      <c r="O39" s="63">
        <f ca="1">VLOOKUP($A39,INDIRECT($P$2),COLUMN()-1,FALSE)*VLOOKUP($A39,Usinas!$C:$D,2,FALSE)</f>
        <v>55.1892</v>
      </c>
    </row>
    <row r="40" spans="1:15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93.848800000000011</v>
      </c>
      <c r="E40" s="63">
        <f ca="1">VLOOKUP($A40,INDIRECT($P$2),COLUMN()-1,FALSE)*VLOOKUP($A40,Usinas!$C:$D,2,FALSE)</f>
        <v>104.45500000000001</v>
      </c>
      <c r="F40" s="63">
        <f ca="1">VLOOKUP($A40,INDIRECT($P$2),COLUMN()-1,FALSE)*VLOOKUP($A40,Usinas!$C:$D,2,FALSE)</f>
        <v>107.3476</v>
      </c>
      <c r="G40" s="63">
        <f ca="1">VLOOKUP($A40,INDIRECT($P$2),COLUMN()-1,FALSE)*VLOOKUP($A40,Usinas!$C:$D,2,FALSE)</f>
        <v>82.921199999999999</v>
      </c>
      <c r="H40" s="63">
        <f ca="1">VLOOKUP($A40,INDIRECT($P$2),COLUMN()-1,FALSE)*VLOOKUP($A40,Usinas!$C:$D,2,FALSE)</f>
        <v>58.173400000000001</v>
      </c>
      <c r="I40" s="63">
        <f ca="1">VLOOKUP($A40,INDIRECT($P$2),COLUMN()-1,FALSE)*VLOOKUP($A40,Usinas!$C:$D,2,FALSE)</f>
        <v>45.638800000000003</v>
      </c>
      <c r="J40" s="63">
        <f ca="1">VLOOKUP($A40,INDIRECT($P$2),COLUMN()-1,FALSE)*VLOOKUP($A40,Usinas!$C:$D,2,FALSE)</f>
        <v>37.925200000000004</v>
      </c>
      <c r="K40" s="63">
        <f ca="1">VLOOKUP($A40,INDIRECT($P$2),COLUMN()-1,FALSE)*VLOOKUP($A40,Usinas!$C:$D,2,FALSE)</f>
        <v>33.104199999999999</v>
      </c>
      <c r="L40" s="63">
        <f ca="1">VLOOKUP($A40,INDIRECT($P$2),COLUMN()-1,FALSE)*VLOOKUP($A40,Usinas!$C:$D,2,FALSE)</f>
        <v>33.425600000000003</v>
      </c>
      <c r="M40" s="63">
        <f ca="1">VLOOKUP($A40,INDIRECT($P$2),COLUMN()-1,FALSE)*VLOOKUP($A40,Usinas!$C:$D,2,FALSE)</f>
        <v>41.139200000000002</v>
      </c>
      <c r="N40" s="63">
        <f ca="1">VLOOKUP($A40,INDIRECT($P$2),COLUMN()-1,FALSE)*VLOOKUP($A40,Usinas!$C:$D,2,FALSE)</f>
        <v>54.316600000000001</v>
      </c>
      <c r="O40" s="63">
        <f ca="1">VLOOKUP($A40,INDIRECT($P$2),COLUMN()-1,FALSE)*VLOOKUP($A40,Usinas!$C:$D,2,FALSE)</f>
        <v>75.529000000000011</v>
      </c>
    </row>
    <row r="41" spans="1:15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74.724000000000004</v>
      </c>
      <c r="E41" s="63">
        <f ca="1">VLOOKUP($A41,INDIRECT($P$2),COLUMN()-1,FALSE)*VLOOKUP($A41,Usinas!$C:$D,2,FALSE)</f>
        <v>83.346000000000004</v>
      </c>
      <c r="F41" s="63">
        <f ca="1">VLOOKUP($A41,INDIRECT($P$2),COLUMN()-1,FALSE)*VLOOKUP($A41,Usinas!$C:$D,2,FALSE)</f>
        <v>85.741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46.702500000000001</v>
      </c>
      <c r="I41" s="63">
        <f ca="1">VLOOKUP($A41,INDIRECT($P$2),COLUMN()-1,FALSE)*VLOOKUP($A41,Usinas!$C:$D,2,FALSE)</f>
        <v>36.643499999999996</v>
      </c>
      <c r="J41" s="63">
        <f ca="1">VLOOKUP($A41,INDIRECT($P$2),COLUMN()-1,FALSE)*VLOOKUP($A41,Usinas!$C:$D,2,FALSE)</f>
        <v>30.416499999999999</v>
      </c>
      <c r="K41" s="63">
        <f ca="1">VLOOKUP($A41,INDIRECT($P$2),COLUMN()-1,FALSE)*VLOOKUP($A41,Usinas!$C:$D,2,FALSE)</f>
        <v>26.584499999999998</v>
      </c>
      <c r="L41" s="63">
        <f ca="1">VLOOKUP($A41,INDIRECT($P$2),COLUMN()-1,FALSE)*VLOOKUP($A41,Usinas!$C:$D,2,FALSE)</f>
        <v>26.584499999999998</v>
      </c>
      <c r="M41" s="63">
        <f ca="1">VLOOKUP($A41,INDIRECT($P$2),COLUMN()-1,FALSE)*VLOOKUP($A41,Usinas!$C:$D,2,FALSE)</f>
        <v>33.051000000000002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60.353999999999999</v>
      </c>
    </row>
    <row r="42" spans="1:15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107.1476</v>
      </c>
      <c r="E42" s="63">
        <f ca="1">VLOOKUP($A42,INDIRECT($P$2),COLUMN()-1,FALSE)*VLOOKUP($A42,Usinas!$C:$D,2,FALSE)</f>
        <v>115.2512</v>
      </c>
      <c r="F42" s="63">
        <f ca="1">VLOOKUP($A42,INDIRECT($P$2),COLUMN()-1,FALSE)*VLOOKUP($A42,Usinas!$C:$D,2,FALSE)</f>
        <v>116.6018</v>
      </c>
      <c r="G42" s="63">
        <f ca="1">VLOOKUP($A42,INDIRECT($P$2),COLUMN()-1,FALSE)*VLOOKUP($A42,Usinas!$C:$D,2,FALSE)</f>
        <v>93.641599999999997</v>
      </c>
      <c r="H42" s="63">
        <f ca="1">VLOOKUP($A42,INDIRECT($P$2),COLUMN()-1,FALSE)*VLOOKUP($A42,Usinas!$C:$D,2,FALSE)</f>
        <v>73.382599999999996</v>
      </c>
      <c r="I42" s="63">
        <f ca="1">VLOOKUP($A42,INDIRECT($P$2),COLUMN()-1,FALSE)*VLOOKUP($A42,Usinas!$C:$D,2,FALSE)</f>
        <v>63.478200000000001</v>
      </c>
      <c r="J42" s="63">
        <f ca="1">VLOOKUP($A42,INDIRECT($P$2),COLUMN()-1,FALSE)*VLOOKUP($A42,Usinas!$C:$D,2,FALSE)</f>
        <v>56.725200000000001</v>
      </c>
      <c r="K42" s="63">
        <f ca="1">VLOOKUP($A42,INDIRECT($P$2),COLUMN()-1,FALSE)*VLOOKUP($A42,Usinas!$C:$D,2,FALSE)</f>
        <v>52.673400000000001</v>
      </c>
      <c r="L42" s="63">
        <f ca="1">VLOOKUP($A42,INDIRECT($P$2),COLUMN()-1,FALSE)*VLOOKUP($A42,Usinas!$C:$D,2,FALSE)</f>
        <v>53.573799999999999</v>
      </c>
      <c r="M42" s="63">
        <f ca="1">VLOOKUP($A42,INDIRECT($P$2),COLUMN()-1,FALSE)*VLOOKUP($A42,Usinas!$C:$D,2,FALSE)</f>
        <v>61.227199999999996</v>
      </c>
      <c r="N42" s="63">
        <f ca="1">VLOOKUP($A42,INDIRECT($P$2),COLUMN()-1,FALSE)*VLOOKUP($A42,Usinas!$C:$D,2,FALSE)</f>
        <v>73.382599999999996</v>
      </c>
      <c r="O42" s="63">
        <f ca="1">VLOOKUP($A42,INDIRECT($P$2),COLUMN()-1,FALSE)*VLOOKUP($A42,Usinas!$C:$D,2,FALSE)</f>
        <v>91.390599999999992</v>
      </c>
    </row>
    <row r="43" spans="1:15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96.9178</v>
      </c>
      <c r="E43" s="63">
        <f ca="1">VLOOKUP($A43,INDIRECT($P$2),COLUMN()-1,FALSE)*VLOOKUP($A43,Usinas!$C:$D,2,FALSE)</f>
        <v>104.40179999999999</v>
      </c>
      <c r="F43" s="63">
        <f ca="1">VLOOKUP($A43,INDIRECT($P$2),COLUMN()-1,FALSE)*VLOOKUP($A43,Usinas!$C:$D,2,FALSE)</f>
        <v>105.5244</v>
      </c>
      <c r="G43" s="63">
        <f ca="1">VLOOKUP($A43,INDIRECT($P$2),COLUMN()-1,FALSE)*VLOOKUP($A43,Usinas!$C:$D,2,FALSE)</f>
        <v>84.943399999999997</v>
      </c>
      <c r="H43" s="63">
        <f ca="1">VLOOKUP($A43,INDIRECT($P$2),COLUMN()-1,FALSE)*VLOOKUP($A43,Usinas!$C:$D,2,FALSE)</f>
        <v>66.233399999999989</v>
      </c>
      <c r="I43" s="63">
        <f ca="1">VLOOKUP($A43,INDIRECT($P$2),COLUMN()-1,FALSE)*VLOOKUP($A43,Usinas!$C:$D,2,FALSE)</f>
        <v>57.626799999999996</v>
      </c>
      <c r="J43" s="63">
        <f ca="1">VLOOKUP($A43,INDIRECT($P$2),COLUMN()-1,FALSE)*VLOOKUP($A43,Usinas!$C:$D,2,FALSE)</f>
        <v>51.2654</v>
      </c>
      <c r="K43" s="63">
        <f ca="1">VLOOKUP($A43,INDIRECT($P$2),COLUMN()-1,FALSE)*VLOOKUP($A43,Usinas!$C:$D,2,FALSE)</f>
        <v>47.523399999999995</v>
      </c>
      <c r="L43" s="63">
        <f ca="1">VLOOKUP($A43,INDIRECT($P$2),COLUMN()-1,FALSE)*VLOOKUP($A43,Usinas!$C:$D,2,FALSE)</f>
        <v>48.645999999999994</v>
      </c>
      <c r="M43" s="63">
        <f ca="1">VLOOKUP($A43,INDIRECT($P$2),COLUMN()-1,FALSE)*VLOOKUP($A43,Usinas!$C:$D,2,FALSE)</f>
        <v>55.381599999999999</v>
      </c>
      <c r="N43" s="63">
        <f ca="1">VLOOKUP($A43,INDIRECT($P$2),COLUMN()-1,FALSE)*VLOOKUP($A43,Usinas!$C:$D,2,FALSE)</f>
        <v>66.233399999999989</v>
      </c>
      <c r="O43" s="63">
        <f ca="1">VLOOKUP($A43,INDIRECT($P$2),COLUMN()-1,FALSE)*VLOOKUP($A43,Usinas!$C:$D,2,FALSE)</f>
        <v>82.323999999999998</v>
      </c>
    </row>
    <row r="44" spans="1:15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32.167999999999999</v>
      </c>
      <c r="E44" s="63">
        <f ca="1">VLOOKUP($A44,INDIRECT($P$2),COLUMN()-1,FALSE)*VLOOKUP($A44,Usinas!$C:$D,2,FALSE)</f>
        <v>34.1785</v>
      </c>
      <c r="F44" s="63">
        <f ca="1">VLOOKUP($A44,INDIRECT($P$2),COLUMN()-1,FALSE)*VLOOKUP($A44,Usinas!$C:$D,2,FALSE)</f>
        <v>34.1785</v>
      </c>
      <c r="G44" s="63">
        <f ca="1">VLOOKUP($A44,INDIRECT($P$2),COLUMN()-1,FALSE)*VLOOKUP($A44,Usinas!$C:$D,2,FALSE)</f>
        <v>29.353300000000001</v>
      </c>
      <c r="H44" s="63">
        <f ca="1">VLOOKUP($A44,INDIRECT($P$2),COLUMN()-1,FALSE)*VLOOKUP($A44,Usinas!$C:$D,2,FALSE)</f>
        <v>24.126000000000001</v>
      </c>
      <c r="I44" s="63">
        <f ca="1">VLOOKUP($A44,INDIRECT($P$2),COLUMN()-1,FALSE)*VLOOKUP($A44,Usinas!$C:$D,2,FALSE)</f>
        <v>21.7134</v>
      </c>
      <c r="J44" s="63">
        <f ca="1">VLOOKUP($A44,INDIRECT($P$2),COLUMN()-1,FALSE)*VLOOKUP($A44,Usinas!$C:$D,2,FALSE)</f>
        <v>19.7029</v>
      </c>
      <c r="K44" s="63">
        <f ca="1">VLOOKUP($A44,INDIRECT($P$2),COLUMN()-1,FALSE)*VLOOKUP($A44,Usinas!$C:$D,2,FALSE)</f>
        <v>18.898700000000002</v>
      </c>
      <c r="L44" s="63">
        <f ca="1">VLOOKUP($A44,INDIRECT($P$2),COLUMN()-1,FALSE)*VLOOKUP($A44,Usinas!$C:$D,2,FALSE)</f>
        <v>18.898700000000002</v>
      </c>
      <c r="M44" s="63">
        <f ca="1">VLOOKUP($A44,INDIRECT($P$2),COLUMN()-1,FALSE)*VLOOKUP($A44,Usinas!$C:$D,2,FALSE)</f>
        <v>20.507100000000001</v>
      </c>
      <c r="N44" s="63">
        <f ca="1">VLOOKUP($A44,INDIRECT($P$2),COLUMN()-1,FALSE)*VLOOKUP($A44,Usinas!$C:$D,2,FALSE)</f>
        <v>23.3218</v>
      </c>
      <c r="O44" s="63">
        <f ca="1">VLOOKUP($A44,INDIRECT($P$2),COLUMN()-1,FALSE)*VLOOKUP($A44,Usinas!$C:$D,2,FALSE)</f>
        <v>28.147000000000002</v>
      </c>
    </row>
    <row r="45" spans="1:15" hidden="1" outlineLevel="1" collapsed="1" x14ac:dyDescent="0.25">
      <c r="A45" s="18"/>
      <c r="B45" s="19" t="s">
        <v>56</v>
      </c>
      <c r="D45" s="64">
        <f t="shared" ref="D45:O45" ca="1" si="1">SUM(D26:D44)</f>
        <v>8918.0583999999981</v>
      </c>
      <c r="E45" s="47">
        <f t="shared" ca="1" si="1"/>
        <v>9300.7038999999986</v>
      </c>
      <c r="F45" s="47">
        <f t="shared" ca="1" si="1"/>
        <v>9113.2017999999989</v>
      </c>
      <c r="G45" s="47">
        <f t="shared" ca="1" si="1"/>
        <v>6876.5072</v>
      </c>
      <c r="H45" s="47">
        <f t="shared" ca="1" si="1"/>
        <v>4526.8095000000003</v>
      </c>
      <c r="I45" s="65">
        <f t="shared" ca="1" si="1"/>
        <v>3510.7791999999995</v>
      </c>
      <c r="J45" s="64">
        <f t="shared" ca="1" si="1"/>
        <v>2831.4268999999995</v>
      </c>
      <c r="K45" s="47">
        <f t="shared" ca="1" si="1"/>
        <v>2308.1522000000004</v>
      </c>
      <c r="L45" s="47">
        <f t="shared" ca="1" si="1"/>
        <v>2082.491</v>
      </c>
      <c r="M45" s="47">
        <f t="shared" ca="1" si="1"/>
        <v>2497.8049999999998</v>
      </c>
      <c r="N45" s="47">
        <f t="shared" ca="1" si="1"/>
        <v>3912.3884999999996</v>
      </c>
      <c r="O45" s="65">
        <f t="shared" ca="1" si="1"/>
        <v>6582.5613999999996</v>
      </c>
    </row>
    <row r="46" spans="1:15" hidden="1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hidden="1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hidden="1" outlineLevel="1" x14ac:dyDescent="0.25">
      <c r="A48" s="61"/>
      <c r="B48" s="62"/>
      <c r="D48" s="530" t="s">
        <v>77</v>
      </c>
      <c r="E48" s="531"/>
      <c r="F48" s="531"/>
      <c r="G48" s="531"/>
      <c r="H48" s="531"/>
      <c r="I48" s="531"/>
      <c r="J48" s="531"/>
      <c r="K48" s="531"/>
      <c r="L48" s="531"/>
      <c r="M48" s="531"/>
      <c r="N48" s="531"/>
      <c r="O48" s="532"/>
    </row>
    <row r="49" spans="1:15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</row>
    <row r="50" spans="1:15" hidden="1" outlineLevel="1" collapsed="1" x14ac:dyDescent="0.25">
      <c r="A50" s="18"/>
      <c r="B50" s="19" t="s">
        <v>56</v>
      </c>
      <c r="D50" s="64">
        <f t="shared" ref="D50:O50" ca="1" si="2">D49</f>
        <v>374.93279999999999</v>
      </c>
      <c r="E50" s="47">
        <f t="shared" ca="1" si="2"/>
        <v>380.61359999999996</v>
      </c>
      <c r="F50" s="47">
        <f t="shared" ca="1" si="2"/>
        <v>346.52879999999999</v>
      </c>
      <c r="G50" s="47">
        <f t="shared" ca="1" si="2"/>
        <v>238.59359999999998</v>
      </c>
      <c r="H50" s="47">
        <f t="shared" ca="1" si="2"/>
        <v>187.46639999999999</v>
      </c>
      <c r="I50" s="65">
        <f t="shared" ca="1" si="2"/>
        <v>170.42399999999998</v>
      </c>
      <c r="J50" s="64">
        <f t="shared" ca="1" si="2"/>
        <v>142.01999999999998</v>
      </c>
      <c r="K50" s="47">
        <f t="shared" ca="1" si="2"/>
        <v>130.6584</v>
      </c>
      <c r="L50" s="47">
        <f t="shared" ca="1" si="2"/>
        <v>170.42399999999998</v>
      </c>
      <c r="M50" s="47">
        <f t="shared" ca="1" si="2"/>
        <v>210.18959999999998</v>
      </c>
      <c r="N50" s="47">
        <f t="shared" ca="1" si="2"/>
        <v>221.55119999999999</v>
      </c>
      <c r="O50" s="65">
        <f t="shared" ca="1" si="2"/>
        <v>284.03999999999996</v>
      </c>
    </row>
    <row r="51" spans="1:15" hidden="1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hidden="1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hidden="1" outlineLevel="1" x14ac:dyDescent="0.25">
      <c r="A53" s="61"/>
      <c r="B53" s="62"/>
      <c r="D53" s="530" t="s">
        <v>80</v>
      </c>
      <c r="E53" s="531"/>
      <c r="F53" s="531"/>
      <c r="G53" s="531"/>
      <c r="H53" s="531"/>
      <c r="I53" s="531"/>
      <c r="J53" s="531"/>
      <c r="K53" s="531"/>
      <c r="L53" s="531"/>
      <c r="M53" s="531"/>
      <c r="N53" s="531"/>
      <c r="O53" s="532"/>
    </row>
    <row r="54" spans="1:15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</row>
    <row r="55" spans="1:15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</row>
    <row r="56" spans="1:15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</row>
    <row r="57" spans="1:15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</row>
    <row r="58" spans="1:15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</row>
    <row r="59" spans="1:15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</row>
    <row r="60" spans="1:15" hidden="1" outlineLevel="1" collapsed="1" x14ac:dyDescent="0.25">
      <c r="A60" s="18"/>
      <c r="B60" s="19" t="s">
        <v>56</v>
      </c>
      <c r="D60" s="64">
        <f t="shared" ref="D60:O60" ca="1" si="3">SUM(D54:D59)</f>
        <v>1478.5945999999999</v>
      </c>
      <c r="E60" s="47">
        <f t="shared" ca="1" si="3"/>
        <v>1570.4183</v>
      </c>
      <c r="F60" s="47">
        <f t="shared" ca="1" si="3"/>
        <v>1360.1858999999999</v>
      </c>
      <c r="G60" s="47">
        <f t="shared" ca="1" si="3"/>
        <v>914.04119999999989</v>
      </c>
      <c r="H60" s="47">
        <f t="shared" ca="1" si="3"/>
        <v>727.05</v>
      </c>
      <c r="I60" s="65">
        <f t="shared" ca="1" si="3"/>
        <v>726.66300000000001</v>
      </c>
      <c r="J60" s="64">
        <f t="shared" ca="1" si="3"/>
        <v>581.11359999999991</v>
      </c>
      <c r="K60" s="47">
        <f t="shared" ca="1" si="3"/>
        <v>501.28629999999998</v>
      </c>
      <c r="L60" s="47">
        <f t="shared" ca="1" si="3"/>
        <v>524.75149999999996</v>
      </c>
      <c r="M60" s="47">
        <f t="shared" ca="1" si="3"/>
        <v>617.47310000000004</v>
      </c>
      <c r="N60" s="47">
        <f t="shared" ca="1" si="3"/>
        <v>676.43979999999999</v>
      </c>
      <c r="O60" s="65">
        <f t="shared" ca="1" si="3"/>
        <v>1001.1917000000001</v>
      </c>
    </row>
    <row r="61" spans="1:15" hidden="1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hidden="1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hidden="1" outlineLevel="1" x14ac:dyDescent="0.25">
      <c r="A63" s="61"/>
      <c r="B63" s="62"/>
      <c r="D63" s="530" t="s">
        <v>88</v>
      </c>
      <c r="E63" s="531" t="s">
        <v>58</v>
      </c>
      <c r="F63" s="531" t="s">
        <v>89</v>
      </c>
      <c r="G63" s="531"/>
      <c r="H63" s="531"/>
      <c r="I63" s="531"/>
      <c r="J63" s="531" t="s">
        <v>88</v>
      </c>
      <c r="K63" s="531" t="s">
        <v>58</v>
      </c>
      <c r="L63" s="531" t="s">
        <v>89</v>
      </c>
      <c r="M63" s="531"/>
      <c r="N63" s="531"/>
      <c r="O63" s="532"/>
    </row>
    <row r="64" spans="1:15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95.058900000000008</v>
      </c>
      <c r="E64" s="63">
        <f ca="1">VLOOKUP($A64,INDIRECT($P$2),COLUMN()-1,FALSE)*VLOOKUP($A64,Usinas!$C:$D,2,FALSE)</f>
        <v>104.3613</v>
      </c>
      <c r="F64" s="63">
        <f ca="1">VLOOKUP($A64,INDIRECT($P$2),COLUMN()-1,FALSE)*VLOOKUP($A64,Usinas!$C:$D,2,FALSE)</f>
        <v>88.663499999999999</v>
      </c>
      <c r="G64" s="63">
        <f ca="1">VLOOKUP($A64,INDIRECT($P$2),COLUMN()-1,FALSE)*VLOOKUP($A64,Usinas!$C:$D,2,FALSE)</f>
        <v>62.500500000000002</v>
      </c>
      <c r="H64" s="63">
        <f ca="1">VLOOKUP($A64,INDIRECT($P$2),COLUMN()-1,FALSE)*VLOOKUP($A64,Usinas!$C:$D,2,FALSE)</f>
        <v>55.233000000000004</v>
      </c>
      <c r="I64" s="63">
        <f ca="1">VLOOKUP($A64,INDIRECT($P$2),COLUMN()-1,FALSE)*VLOOKUP($A64,Usinas!$C:$D,2,FALSE)</f>
        <v>59.012100000000004</v>
      </c>
      <c r="J64" s="63">
        <f ca="1">VLOOKUP($A64,INDIRECT($P$2),COLUMN()-1,FALSE)*VLOOKUP($A64,Usinas!$C:$D,2,FALSE)</f>
        <v>50.581800000000001</v>
      </c>
      <c r="K64" s="63">
        <f ca="1">VLOOKUP($A64,INDIRECT($P$2),COLUMN()-1,FALSE)*VLOOKUP($A64,Usinas!$C:$D,2,FALSE)</f>
        <v>42.4422</v>
      </c>
      <c r="L64" s="63">
        <f ca="1">VLOOKUP($A64,INDIRECT($P$2),COLUMN()-1,FALSE)*VLOOKUP($A64,Usinas!$C:$D,2,FALSE)</f>
        <v>45.930600000000005</v>
      </c>
      <c r="M64" s="63">
        <f ca="1">VLOOKUP($A64,INDIRECT($P$2),COLUMN()-1,FALSE)*VLOOKUP($A64,Usinas!$C:$D,2,FALSE)</f>
        <v>54.651600000000002</v>
      </c>
      <c r="N64" s="63">
        <f ca="1">VLOOKUP($A64,INDIRECT($P$2),COLUMN()-1,FALSE)*VLOOKUP($A64,Usinas!$C:$D,2,FALSE)</f>
        <v>53.198100000000004</v>
      </c>
      <c r="O64" s="63">
        <f ca="1">VLOOKUP($A64,INDIRECT($P$2),COLUMN()-1,FALSE)*VLOOKUP($A64,Usinas!$C:$D,2,FALSE)</f>
        <v>66.861000000000004</v>
      </c>
    </row>
    <row r="65" spans="1:15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77.020399999999995</v>
      </c>
      <c r="E65" s="63">
        <f ca="1">VLOOKUP($A65,INDIRECT($P$2),COLUMN()-1,FALSE)*VLOOKUP($A65,Usinas!$C:$D,2,FALSE)</f>
        <v>84.630200000000002</v>
      </c>
      <c r="F65" s="63">
        <f ca="1">VLOOKUP($A65,INDIRECT($P$2),COLUMN()-1,FALSE)*VLOOKUP($A65,Usinas!$C:$D,2,FALSE)</f>
        <v>71.947199999999995</v>
      </c>
      <c r="G65" s="63">
        <f ca="1">VLOOKUP($A65,INDIRECT($P$2),COLUMN()-1,FALSE)*VLOOKUP($A65,Usinas!$C:$D,2,FALSE)</f>
        <v>50.962600000000002</v>
      </c>
      <c r="H65" s="63">
        <f ca="1">VLOOKUP($A65,INDIRECT($P$2),COLUMN()-1,FALSE)*VLOOKUP($A65,Usinas!$C:$D,2,FALSE)</f>
        <v>44.966999999999999</v>
      </c>
      <c r="I65" s="63">
        <f ca="1">VLOOKUP($A65,INDIRECT($P$2),COLUMN()-1,FALSE)*VLOOKUP($A65,Usinas!$C:$D,2,FALSE)</f>
        <v>47.964799999999997</v>
      </c>
      <c r="J65" s="63">
        <f ca="1">VLOOKUP($A65,INDIRECT($P$2),COLUMN()-1,FALSE)*VLOOKUP($A65,Usinas!$C:$D,2,FALSE)</f>
        <v>41.046799999999998</v>
      </c>
      <c r="K65" s="63">
        <f ca="1">VLOOKUP($A65,INDIRECT($P$2),COLUMN()-1,FALSE)*VLOOKUP($A65,Usinas!$C:$D,2,FALSE)</f>
        <v>34.359400000000001</v>
      </c>
      <c r="L65" s="63">
        <f ca="1">VLOOKUP($A65,INDIRECT($P$2),COLUMN()-1,FALSE)*VLOOKUP($A65,Usinas!$C:$D,2,FALSE)</f>
        <v>37.357199999999999</v>
      </c>
      <c r="M65" s="63">
        <f ca="1">VLOOKUP($A65,INDIRECT($P$2),COLUMN()-1,FALSE)*VLOOKUP($A65,Usinas!$C:$D,2,FALSE)</f>
        <v>44.505800000000001</v>
      </c>
      <c r="N65" s="63">
        <f ca="1">VLOOKUP($A65,INDIRECT($P$2),COLUMN()-1,FALSE)*VLOOKUP($A65,Usinas!$C:$D,2,FALSE)</f>
        <v>43.122199999999999</v>
      </c>
      <c r="O65" s="63">
        <f ca="1">VLOOKUP($A65,INDIRECT($P$2),COLUMN()-1,FALSE)*VLOOKUP($A65,Usinas!$C:$D,2,FALSE)</f>
        <v>54.191000000000003</v>
      </c>
    </row>
    <row r="66" spans="1:15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313.79160000000002</v>
      </c>
      <c r="E66" s="63">
        <f ca="1">VLOOKUP($A66,INDIRECT($P$2),COLUMN()-1,FALSE)*VLOOKUP($A66,Usinas!$C:$D,2,FALSE)</f>
        <v>329.23410000000001</v>
      </c>
      <c r="F66" s="63">
        <f ca="1">VLOOKUP($A66,INDIRECT($P$2),COLUMN()-1,FALSE)*VLOOKUP($A66,Usinas!$C:$D,2,FALSE)</f>
        <v>273.64109999999999</v>
      </c>
      <c r="G66" s="63">
        <f ca="1">VLOOKUP($A66,INDIRECT($P$2),COLUMN()-1,FALSE)*VLOOKUP($A66,Usinas!$C:$D,2,FALSE)</f>
        <v>197.66400000000002</v>
      </c>
      <c r="H66" s="63">
        <f ca="1">VLOOKUP($A66,INDIRECT($P$2),COLUMN()-1,FALSE)*VLOOKUP($A66,Usinas!$C:$D,2,FALSE)</f>
        <v>184.0746</v>
      </c>
      <c r="I66" s="63">
        <f ca="1">VLOOKUP($A66,INDIRECT($P$2),COLUMN()-1,FALSE)*VLOOKUP($A66,Usinas!$C:$D,2,FALSE)</f>
        <v>196.42860000000002</v>
      </c>
      <c r="J66" s="63">
        <f ca="1">VLOOKUP($A66,INDIRECT($P$2),COLUMN()-1,FALSE)*VLOOKUP($A66,Usinas!$C:$D,2,FALSE)</f>
        <v>169.24979999999999</v>
      </c>
      <c r="K66" s="63">
        <f ca="1">VLOOKUP($A66,INDIRECT($P$2),COLUMN()-1,FALSE)*VLOOKUP($A66,Usinas!$C:$D,2,FALSE)</f>
        <v>140.21790000000001</v>
      </c>
      <c r="L66" s="63">
        <f ca="1">VLOOKUP($A66,INDIRECT($P$2),COLUMN()-1,FALSE)*VLOOKUP($A66,Usinas!$C:$D,2,FALSE)</f>
        <v>156.89580000000001</v>
      </c>
      <c r="M66" s="63">
        <f ca="1">VLOOKUP($A66,INDIRECT($P$2),COLUMN()-1,FALSE)*VLOOKUP($A66,Usinas!$C:$D,2,FALSE)</f>
        <v>187.7808</v>
      </c>
      <c r="N66" s="63">
        <f ca="1">VLOOKUP($A66,INDIRECT($P$2),COLUMN()-1,FALSE)*VLOOKUP($A66,Usinas!$C:$D,2,FALSE)</f>
        <v>177.2799</v>
      </c>
      <c r="O66" s="63">
        <f ca="1">VLOOKUP($A66,INDIRECT($P$2),COLUMN()-1,FALSE)*VLOOKUP($A66,Usinas!$C:$D,2,FALSE)</f>
        <v>215.57730000000001</v>
      </c>
    </row>
    <row r="67" spans="1:15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49.446799999999996</v>
      </c>
      <c r="E67" s="63">
        <f ca="1">VLOOKUP($A67,INDIRECT($P$2),COLUMN()-1,FALSE)*VLOOKUP($A67,Usinas!$C:$D,2,FALSE)</f>
        <v>51.947999999999993</v>
      </c>
      <c r="F67" s="63">
        <f ca="1">VLOOKUP($A67,INDIRECT($P$2),COLUMN()-1,FALSE)*VLOOKUP($A67,Usinas!$C:$D,2,FALSE)</f>
        <v>43.193799999999996</v>
      </c>
      <c r="G67" s="63">
        <f ca="1">VLOOKUP($A67,INDIRECT($P$2),COLUMN()-1,FALSE)*VLOOKUP($A67,Usinas!$C:$D,2,FALSE)</f>
        <v>31.168799999999997</v>
      </c>
      <c r="H67" s="63">
        <f ca="1">VLOOKUP($A67,INDIRECT($P$2),COLUMN()-1,FALSE)*VLOOKUP($A67,Usinas!$C:$D,2,FALSE)</f>
        <v>29.052399999999999</v>
      </c>
      <c r="I67" s="63">
        <f ca="1">VLOOKUP($A67,INDIRECT($P$2),COLUMN()-1,FALSE)*VLOOKUP($A67,Usinas!$C:$D,2,FALSE)</f>
        <v>30.976399999999998</v>
      </c>
      <c r="J67" s="63">
        <f ca="1">VLOOKUP($A67,INDIRECT($P$2),COLUMN()-1,FALSE)*VLOOKUP($A67,Usinas!$C:$D,2,FALSE)</f>
        <v>26.743599999999997</v>
      </c>
      <c r="K67" s="63">
        <f ca="1">VLOOKUP($A67,INDIRECT($P$2),COLUMN()-1,FALSE)*VLOOKUP($A67,Usinas!$C:$D,2,FALSE)</f>
        <v>22.125999999999998</v>
      </c>
      <c r="L67" s="63">
        <f ca="1">VLOOKUP($A67,INDIRECT($P$2),COLUMN()-1,FALSE)*VLOOKUP($A67,Usinas!$C:$D,2,FALSE)</f>
        <v>24.723399999999998</v>
      </c>
      <c r="M67" s="63">
        <f ca="1">VLOOKUP($A67,INDIRECT($P$2),COLUMN()-1,FALSE)*VLOOKUP($A67,Usinas!$C:$D,2,FALSE)</f>
        <v>29.629599999999996</v>
      </c>
      <c r="N67" s="63">
        <f ca="1">VLOOKUP($A67,INDIRECT($P$2),COLUMN()-1,FALSE)*VLOOKUP($A67,Usinas!$C:$D,2,FALSE)</f>
        <v>27.898</v>
      </c>
      <c r="O67" s="63">
        <f ca="1">VLOOKUP($A67,INDIRECT($P$2),COLUMN()-1,FALSE)*VLOOKUP($A67,Usinas!$C:$D,2,FALSE)</f>
        <v>33.958599999999997</v>
      </c>
    </row>
    <row r="68" spans="1:15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97.729699999999994</v>
      </c>
      <c r="E68" s="63">
        <f ca="1">VLOOKUP($A68,INDIRECT($P$2),COLUMN()-1,FALSE)*VLOOKUP($A68,Usinas!$C:$D,2,FALSE)</f>
        <v>103.95829999999999</v>
      </c>
      <c r="F68" s="63">
        <f ca="1">VLOOKUP($A68,INDIRECT($P$2),COLUMN()-1,FALSE)*VLOOKUP($A68,Usinas!$C:$D,2,FALSE)</f>
        <v>88.386799999999994</v>
      </c>
      <c r="G68" s="63">
        <f ca="1">VLOOKUP($A68,INDIRECT($P$2),COLUMN()-1,FALSE)*VLOOKUP($A68,Usinas!$C:$D,2,FALSE)</f>
        <v>65.251999999999995</v>
      </c>
      <c r="H68" s="63">
        <f ca="1">VLOOKUP($A68,INDIRECT($P$2),COLUMN()-1,FALSE)*VLOOKUP($A68,Usinas!$C:$D,2,FALSE)</f>
        <v>60.209799999999994</v>
      </c>
      <c r="I68" s="63">
        <f ca="1">VLOOKUP($A68,INDIRECT($P$2),COLUMN()-1,FALSE)*VLOOKUP($A68,Usinas!$C:$D,2,FALSE)</f>
        <v>63.768999999999991</v>
      </c>
      <c r="J68" s="63">
        <f ca="1">VLOOKUP($A68,INDIRECT($P$2),COLUMN()-1,FALSE)*VLOOKUP($A68,Usinas!$C:$D,2,FALSE)</f>
        <v>54.426099999999998</v>
      </c>
      <c r="K68" s="63">
        <f ca="1">VLOOKUP($A68,INDIRECT($P$2),COLUMN()-1,FALSE)*VLOOKUP($A68,Usinas!$C:$D,2,FALSE)</f>
        <v>45.824699999999993</v>
      </c>
      <c r="L68" s="63">
        <f ca="1">VLOOKUP($A68,INDIRECT($P$2),COLUMN()-1,FALSE)*VLOOKUP($A68,Usinas!$C:$D,2,FALSE)</f>
        <v>50.125399999999999</v>
      </c>
      <c r="M68" s="63">
        <f ca="1">VLOOKUP($A68,INDIRECT($P$2),COLUMN()-1,FALSE)*VLOOKUP($A68,Usinas!$C:$D,2,FALSE)</f>
        <v>58.875099999999996</v>
      </c>
      <c r="N68" s="63">
        <f ca="1">VLOOKUP($A68,INDIRECT($P$2),COLUMN()-1,FALSE)*VLOOKUP($A68,Usinas!$C:$D,2,FALSE)</f>
        <v>56.502299999999998</v>
      </c>
      <c r="O68" s="63">
        <f ca="1">VLOOKUP($A68,INDIRECT($P$2),COLUMN()-1,FALSE)*VLOOKUP($A68,Usinas!$C:$D,2,FALSE)</f>
        <v>68.662899999999993</v>
      </c>
    </row>
    <row r="69" spans="1:15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86.295999999999992</v>
      </c>
      <c r="E69" s="63">
        <f ca="1">VLOOKUP($A69,INDIRECT($P$2),COLUMN()-1,FALSE)*VLOOKUP($A69,Usinas!$C:$D,2,FALSE)</f>
        <v>91.963200000000001</v>
      </c>
      <c r="F69" s="63">
        <f ca="1">VLOOKUP($A69,INDIRECT($P$2),COLUMN()-1,FALSE)*VLOOKUP($A69,Usinas!$C:$D,2,FALSE)</f>
        <v>78.310400000000001</v>
      </c>
      <c r="G69" s="63">
        <f ca="1">VLOOKUP($A69,INDIRECT($P$2),COLUMN()-1,FALSE)*VLOOKUP($A69,Usinas!$C:$D,2,FALSE)</f>
        <v>57.96</v>
      </c>
      <c r="H69" s="63">
        <f ca="1">VLOOKUP($A69,INDIRECT($P$2),COLUMN()-1,FALSE)*VLOOKUP($A69,Usinas!$C:$D,2,FALSE)</f>
        <v>53.3232</v>
      </c>
      <c r="I69" s="63">
        <f ca="1">VLOOKUP($A69,INDIRECT($P$2),COLUMN()-1,FALSE)*VLOOKUP($A69,Usinas!$C:$D,2,FALSE)</f>
        <v>56.543199999999999</v>
      </c>
      <c r="J69" s="63">
        <f ca="1">VLOOKUP($A69,INDIRECT($P$2),COLUMN()-1,FALSE)*VLOOKUP($A69,Usinas!$C:$D,2,FALSE)</f>
        <v>48.171199999999999</v>
      </c>
      <c r="K69" s="63">
        <f ca="1">VLOOKUP($A69,INDIRECT($P$2),COLUMN()-1,FALSE)*VLOOKUP($A69,Usinas!$C:$D,2,FALSE)</f>
        <v>40.572000000000003</v>
      </c>
      <c r="L69" s="63">
        <f ca="1">VLOOKUP($A69,INDIRECT($P$2),COLUMN()-1,FALSE)*VLOOKUP($A69,Usinas!$C:$D,2,FALSE)</f>
        <v>44.307200000000002</v>
      </c>
      <c r="M69" s="63">
        <f ca="1">VLOOKUP($A69,INDIRECT($P$2),COLUMN()-1,FALSE)*VLOOKUP($A69,Usinas!$C:$D,2,FALSE)</f>
        <v>52.035199999999996</v>
      </c>
      <c r="N69" s="63">
        <f ca="1">VLOOKUP($A69,INDIRECT($P$2),COLUMN()-1,FALSE)*VLOOKUP($A69,Usinas!$C:$D,2,FALSE)</f>
        <v>50.103200000000001</v>
      </c>
      <c r="O69" s="63">
        <f ca="1">VLOOKUP($A69,INDIRECT($P$2),COLUMN()-1,FALSE)*VLOOKUP($A69,Usinas!$C:$D,2,FALSE)</f>
        <v>60.6648</v>
      </c>
    </row>
    <row r="70" spans="1:15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103.18770000000001</v>
      </c>
      <c r="E70" s="63">
        <f ca="1">VLOOKUP($A70,INDIRECT($P$2),COLUMN()-1,FALSE)*VLOOKUP($A70,Usinas!$C:$D,2,FALSE)</f>
        <v>110.3349</v>
      </c>
      <c r="F70" s="63">
        <f ca="1">VLOOKUP($A70,INDIRECT($P$2),COLUMN()-1,FALSE)*VLOOKUP($A70,Usinas!$C:$D,2,FALSE)</f>
        <v>94.104799999999997</v>
      </c>
      <c r="G70" s="63">
        <f ca="1">VLOOKUP($A70,INDIRECT($P$2),COLUMN()-1,FALSE)*VLOOKUP($A70,Usinas!$C:$D,2,FALSE)</f>
        <v>69.834100000000007</v>
      </c>
      <c r="H70" s="63">
        <f ca="1">VLOOKUP($A70,INDIRECT($P$2),COLUMN()-1,FALSE)*VLOOKUP($A70,Usinas!$C:$D,2,FALSE)</f>
        <v>64.175899999999999</v>
      </c>
      <c r="I70" s="63">
        <f ca="1">VLOOKUP($A70,INDIRECT($P$2),COLUMN()-1,FALSE)*VLOOKUP($A70,Usinas!$C:$D,2,FALSE)</f>
        <v>68.047300000000007</v>
      </c>
      <c r="J70" s="63">
        <f ca="1">VLOOKUP($A70,INDIRECT($P$2),COLUMN()-1,FALSE)*VLOOKUP($A70,Usinas!$C:$D,2,FALSE)</f>
        <v>57.9221</v>
      </c>
      <c r="K70" s="63">
        <f ca="1">VLOOKUP($A70,INDIRECT($P$2),COLUMN()-1,FALSE)*VLOOKUP($A70,Usinas!$C:$D,2,FALSE)</f>
        <v>48.988100000000003</v>
      </c>
      <c r="L70" s="63">
        <f ca="1">VLOOKUP($A70,INDIRECT($P$2),COLUMN()-1,FALSE)*VLOOKUP($A70,Usinas!$C:$D,2,FALSE)</f>
        <v>53.157299999999999</v>
      </c>
      <c r="M70" s="63">
        <f ca="1">VLOOKUP($A70,INDIRECT($P$2),COLUMN()-1,FALSE)*VLOOKUP($A70,Usinas!$C:$D,2,FALSE)</f>
        <v>62.538000000000004</v>
      </c>
      <c r="N70" s="63">
        <f ca="1">VLOOKUP($A70,INDIRECT($P$2),COLUMN()-1,FALSE)*VLOOKUP($A70,Usinas!$C:$D,2,FALSE)</f>
        <v>60.1556</v>
      </c>
      <c r="O70" s="63">
        <f ca="1">VLOOKUP($A70,INDIRECT($P$2),COLUMN()-1,FALSE)*VLOOKUP($A70,Usinas!$C:$D,2,FALSE)</f>
        <v>72.812100000000001</v>
      </c>
    </row>
    <row r="71" spans="1:15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567.59040000000005</v>
      </c>
      <c r="E71" s="63">
        <f ca="1">VLOOKUP($A71,INDIRECT($P$2),COLUMN()-1,FALSE)*VLOOKUP($A71,Usinas!$C:$D,2,FALSE)</f>
        <v>579.57119999999998</v>
      </c>
      <c r="F71" s="63">
        <f ca="1">VLOOKUP($A71,INDIRECT($P$2),COLUMN()-1,FALSE)*VLOOKUP($A71,Usinas!$C:$D,2,FALSE)</f>
        <v>479.60640000000001</v>
      </c>
      <c r="G71" s="63">
        <f ca="1">VLOOKUP($A71,INDIRECT($P$2),COLUMN()-1,FALSE)*VLOOKUP($A71,Usinas!$C:$D,2,FALSE)</f>
        <v>363.91680000000002</v>
      </c>
      <c r="H71" s="63">
        <f ca="1">VLOOKUP($A71,INDIRECT($P$2),COLUMN()-1,FALSE)*VLOOKUP($A71,Usinas!$C:$D,2,FALSE)</f>
        <v>366.91200000000003</v>
      </c>
      <c r="I71" s="63">
        <f ca="1">VLOOKUP($A71,INDIRECT($P$2),COLUMN()-1,FALSE)*VLOOKUP($A71,Usinas!$C:$D,2,FALSE)</f>
        <v>412.21440000000001</v>
      </c>
      <c r="J71" s="63">
        <f ca="1">VLOOKUP($A71,INDIRECT($P$2),COLUMN()-1,FALSE)*VLOOKUP($A71,Usinas!$C:$D,2,FALSE)</f>
        <v>362.79360000000003</v>
      </c>
      <c r="K71" s="63">
        <f ca="1">VLOOKUP($A71,INDIRECT($P$2),COLUMN()-1,FALSE)*VLOOKUP($A71,Usinas!$C:$D,2,FALSE)</f>
        <v>299.1456</v>
      </c>
      <c r="L71" s="63">
        <f ca="1">VLOOKUP($A71,INDIRECT($P$2),COLUMN()-1,FALSE)*VLOOKUP($A71,Usinas!$C:$D,2,FALSE)</f>
        <v>329.47200000000004</v>
      </c>
      <c r="M71" s="63">
        <f ca="1">VLOOKUP($A71,INDIRECT($P$2),COLUMN()-1,FALSE)*VLOOKUP($A71,Usinas!$C:$D,2,FALSE)</f>
        <v>412.96320000000003</v>
      </c>
      <c r="N71" s="63">
        <f ca="1">VLOOKUP($A71,INDIRECT($P$2),COLUMN()-1,FALSE)*VLOOKUP($A71,Usinas!$C:$D,2,FALSE)</f>
        <v>380.3904</v>
      </c>
      <c r="O71" s="63">
        <f ca="1">VLOOKUP($A71,INDIRECT($P$2),COLUMN()-1,FALSE)*VLOOKUP($A71,Usinas!$C:$D,2,FALSE)</f>
        <v>412.96320000000003</v>
      </c>
    </row>
    <row r="72" spans="1:15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352.9169</v>
      </c>
      <c r="E72" s="63">
        <f ca="1">VLOOKUP($A72,INDIRECT($P$2),COLUMN()-1,FALSE)*VLOOKUP($A72,Usinas!$C:$D,2,FALSE)</f>
        <v>361.13459999999998</v>
      </c>
      <c r="F72" s="63">
        <f ca="1">VLOOKUP($A72,INDIRECT($P$2),COLUMN()-1,FALSE)*VLOOKUP($A72,Usinas!$C:$D,2,FALSE)</f>
        <v>299.83499999999998</v>
      </c>
      <c r="G72" s="63">
        <f ca="1">VLOOKUP($A72,INDIRECT($P$2),COLUMN()-1,FALSE)*VLOOKUP($A72,Usinas!$C:$D,2,FALSE)</f>
        <v>227.87459999999999</v>
      </c>
      <c r="H72" s="63">
        <f ca="1">VLOOKUP($A72,INDIRECT($P$2),COLUMN()-1,FALSE)*VLOOKUP($A72,Usinas!$C:$D,2,FALSE)</f>
        <v>229.42929999999998</v>
      </c>
      <c r="I72" s="63">
        <f ca="1">VLOOKUP($A72,INDIRECT($P$2),COLUMN()-1,FALSE)*VLOOKUP($A72,Usinas!$C:$D,2,FALSE)</f>
        <v>257.85809999999998</v>
      </c>
      <c r="J72" s="63">
        <f ca="1">VLOOKUP($A72,INDIRECT($P$2),COLUMN()-1,FALSE)*VLOOKUP($A72,Usinas!$C:$D,2,FALSE)</f>
        <v>227.87459999999999</v>
      </c>
      <c r="K72" s="63">
        <f ca="1">VLOOKUP($A72,INDIRECT($P$2),COLUMN()-1,FALSE)*VLOOKUP($A72,Usinas!$C:$D,2,FALSE)</f>
        <v>187.89660000000001</v>
      </c>
      <c r="L72" s="63">
        <f ca="1">VLOOKUP($A72,INDIRECT($P$2),COLUMN()-1,FALSE)*VLOOKUP($A72,Usinas!$C:$D,2,FALSE)</f>
        <v>205.88669999999999</v>
      </c>
      <c r="M72" s="63">
        <f ca="1">VLOOKUP($A72,INDIRECT($P$2),COLUMN()-1,FALSE)*VLOOKUP($A72,Usinas!$C:$D,2,FALSE)</f>
        <v>258.96859999999998</v>
      </c>
      <c r="N72" s="63">
        <f ca="1">VLOOKUP($A72,INDIRECT($P$2),COLUMN()-1,FALSE)*VLOOKUP($A72,Usinas!$C:$D,2,FALSE)</f>
        <v>238.53539999999998</v>
      </c>
      <c r="O72" s="63">
        <f ca="1">VLOOKUP($A72,INDIRECT($P$2),COLUMN()-1,FALSE)*VLOOKUP($A72,Usinas!$C:$D,2,FALSE)</f>
        <v>257.41390000000001</v>
      </c>
    </row>
    <row r="73" spans="1:15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323.27960000000002</v>
      </c>
      <c r="E73" s="63">
        <f ca="1">VLOOKUP($A73,INDIRECT($P$2),COLUMN()-1,FALSE)*VLOOKUP($A73,Usinas!$C:$D,2,FALSE)</f>
        <v>331.7482</v>
      </c>
      <c r="F73" s="63">
        <f ca="1">VLOOKUP($A73,INDIRECT($P$2),COLUMN()-1,FALSE)*VLOOKUP($A73,Usinas!$C:$D,2,FALSE)</f>
        <v>279.09560000000005</v>
      </c>
      <c r="G73" s="63">
        <f ca="1">VLOOKUP($A73,INDIRECT($P$2),COLUMN()-1,FALSE)*VLOOKUP($A73,Usinas!$C:$D,2,FALSE)</f>
        <v>213.00370000000001</v>
      </c>
      <c r="H73" s="63">
        <f ca="1">VLOOKUP($A73,INDIRECT($P$2),COLUMN()-1,FALSE)*VLOOKUP($A73,Usinas!$C:$D,2,FALSE)</f>
        <v>213.18780000000001</v>
      </c>
      <c r="I73" s="63">
        <f ca="1">VLOOKUP($A73,INDIRECT($P$2),COLUMN()-1,FALSE)*VLOOKUP($A73,Usinas!$C:$D,2,FALSE)</f>
        <v>240.06640000000002</v>
      </c>
      <c r="J73" s="63">
        <f ca="1">VLOOKUP($A73,INDIRECT($P$2),COLUMN()-1,FALSE)*VLOOKUP($A73,Usinas!$C:$D,2,FALSE)</f>
        <v>212.81960000000001</v>
      </c>
      <c r="K73" s="63">
        <f ca="1">VLOOKUP($A73,INDIRECT($P$2),COLUMN()-1,FALSE)*VLOOKUP($A73,Usinas!$C:$D,2,FALSE)</f>
        <v>177.10420000000002</v>
      </c>
      <c r="L73" s="63">
        <f ca="1">VLOOKUP($A73,INDIRECT($P$2),COLUMN()-1,FALSE)*VLOOKUP($A73,Usinas!$C:$D,2,FALSE)</f>
        <v>191.46400000000003</v>
      </c>
      <c r="M73" s="63">
        <f ca="1">VLOOKUP($A73,INDIRECT($P$2),COLUMN()-1,FALSE)*VLOOKUP($A73,Usinas!$C:$D,2,FALSE)</f>
        <v>240.80280000000002</v>
      </c>
      <c r="N73" s="63">
        <f ca="1">VLOOKUP($A73,INDIRECT($P$2),COLUMN()-1,FALSE)*VLOOKUP($A73,Usinas!$C:$D,2,FALSE)</f>
        <v>223.49740000000003</v>
      </c>
      <c r="O73" s="63">
        <f ca="1">VLOOKUP($A73,INDIRECT($P$2),COLUMN()-1,FALSE)*VLOOKUP($A73,Usinas!$C:$D,2,FALSE)</f>
        <v>238.96180000000001</v>
      </c>
    </row>
    <row r="74" spans="1:15" hidden="1" outlineLevel="1" collapsed="1" x14ac:dyDescent="0.25">
      <c r="A74" s="18"/>
      <c r="B74" s="19" t="s">
        <v>56</v>
      </c>
      <c r="D74" s="64">
        <f t="shared" ref="D74:O74" ca="1" si="4">SUM(D64:D73)</f>
        <v>2066.3179999999998</v>
      </c>
      <c r="E74" s="47">
        <f t="shared" ca="1" si="4"/>
        <v>2148.884</v>
      </c>
      <c r="F74" s="47">
        <f t="shared" ca="1" si="4"/>
        <v>1796.7846</v>
      </c>
      <c r="G74" s="47">
        <f t="shared" ca="1" si="4"/>
        <v>1340.1371000000001</v>
      </c>
      <c r="H74" s="47">
        <f t="shared" ca="1" si="4"/>
        <v>1300.5649999999998</v>
      </c>
      <c r="I74" s="65">
        <f t="shared" ca="1" si="4"/>
        <v>1432.8803</v>
      </c>
      <c r="J74" s="64">
        <f t="shared" ca="1" si="4"/>
        <v>1251.6292000000001</v>
      </c>
      <c r="K74" s="47">
        <f t="shared" ca="1" si="4"/>
        <v>1038.6767</v>
      </c>
      <c r="L74" s="47">
        <f t="shared" ca="1" si="4"/>
        <v>1139.3196</v>
      </c>
      <c r="M74" s="47">
        <f t="shared" ca="1" si="4"/>
        <v>1402.7506999999998</v>
      </c>
      <c r="N74" s="47">
        <f t="shared" ca="1" si="4"/>
        <v>1310.6824999999999</v>
      </c>
      <c r="O74" s="65">
        <f t="shared" ca="1" si="4"/>
        <v>1482.0666000000001</v>
      </c>
    </row>
    <row r="75" spans="1:15" hidden="1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hidden="1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hidden="1" outlineLevel="1" x14ac:dyDescent="0.25">
      <c r="A77" s="61"/>
      <c r="B77" s="62"/>
      <c r="D77" s="530" t="s">
        <v>100</v>
      </c>
      <c r="E77" s="531" t="s">
        <v>58</v>
      </c>
      <c r="F77" s="531" t="s">
        <v>101</v>
      </c>
      <c r="G77" s="531"/>
      <c r="H77" s="531"/>
      <c r="I77" s="531"/>
      <c r="J77" s="531" t="s">
        <v>100</v>
      </c>
      <c r="K77" s="531" t="s">
        <v>58</v>
      </c>
      <c r="L77" s="531" t="s">
        <v>101</v>
      </c>
      <c r="M77" s="531"/>
      <c r="N77" s="531"/>
      <c r="O77" s="532"/>
    </row>
    <row r="78" spans="1:15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3358.2920000000004</v>
      </c>
      <c r="E78" s="63">
        <f ca="1">VLOOKUP($A78,INDIRECT($P$2),COLUMN()-1,FALSE)*VLOOKUP($A78,Usinas!$C:$D,2,FALSE)</f>
        <v>3532.7839000000004</v>
      </c>
      <c r="F78" s="63">
        <f ca="1">VLOOKUP($A78,INDIRECT($P$2),COLUMN()-1,FALSE)*VLOOKUP($A78,Usinas!$C:$D,2,FALSE)</f>
        <v>3398.5296000000003</v>
      </c>
      <c r="G78" s="63">
        <f ca="1">VLOOKUP($A78,INDIRECT($P$2),COLUMN()-1,FALSE)*VLOOKUP($A78,Usinas!$C:$D,2,FALSE)</f>
        <v>2550.4448000000002</v>
      </c>
      <c r="H78" s="63">
        <f ca="1">VLOOKUP($A78,INDIRECT($P$2),COLUMN()-1,FALSE)*VLOOKUP($A78,Usinas!$C:$D,2,FALSE)</f>
        <v>1753.4308000000001</v>
      </c>
      <c r="I78" s="63">
        <f ca="1">VLOOKUP($A78,INDIRECT($P$2),COLUMN()-1,FALSE)*VLOOKUP($A78,Usinas!$C:$D,2,FALSE)</f>
        <v>1435.0121000000001</v>
      </c>
      <c r="J78" s="63">
        <f ca="1">VLOOKUP($A78,INDIRECT($P$2),COLUMN()-1,FALSE)*VLOOKUP($A78,Usinas!$C:$D,2,FALSE)</f>
        <v>1170.7594000000001</v>
      </c>
      <c r="K78" s="63">
        <f ca="1">VLOOKUP($A78,INDIRECT($P$2),COLUMN()-1,FALSE)*VLOOKUP($A78,Usinas!$C:$D,2,FALSE)</f>
        <v>981.56530000000009</v>
      </c>
      <c r="L78" s="63">
        <f ca="1">VLOOKUP($A78,INDIRECT($P$2),COLUMN()-1,FALSE)*VLOOKUP($A78,Usinas!$C:$D,2,FALSE)</f>
        <v>930.10760000000005</v>
      </c>
      <c r="M78" s="63">
        <f ca="1">VLOOKUP($A78,INDIRECT($P$2),COLUMN()-1,FALSE)*VLOOKUP($A78,Usinas!$C:$D,2,FALSE)</f>
        <v>1074.4213</v>
      </c>
      <c r="N78" s="63">
        <f ca="1">VLOOKUP($A78,INDIRECT($P$2),COLUMN()-1,FALSE)*VLOOKUP($A78,Usinas!$C:$D,2,FALSE)</f>
        <v>1486.0829000000001</v>
      </c>
      <c r="O78" s="63">
        <f ca="1">VLOOKUP($A78,INDIRECT($P$2),COLUMN()-1,FALSE)*VLOOKUP($A78,Usinas!$C:$D,2,FALSE)</f>
        <v>2383.3040000000001</v>
      </c>
    </row>
    <row r="79" spans="1:15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</row>
    <row r="80" spans="1:15" hidden="1" outlineLevel="1" collapsed="1" x14ac:dyDescent="0.25">
      <c r="A80" s="18"/>
      <c r="B80" s="19" t="s">
        <v>56</v>
      </c>
      <c r="D80" s="64">
        <f t="shared" ref="D80:O80" ca="1" si="5">SUM(D78:D79)</f>
        <v>5218.7720000000008</v>
      </c>
      <c r="E80" s="47">
        <f t="shared" ca="1" si="5"/>
        <v>5499.4639000000006</v>
      </c>
      <c r="F80" s="47">
        <f t="shared" ca="1" si="5"/>
        <v>5267.4696000000004</v>
      </c>
      <c r="G80" s="47">
        <f t="shared" ca="1" si="5"/>
        <v>3946.3447999999999</v>
      </c>
      <c r="H80" s="47">
        <f t="shared" ca="1" si="5"/>
        <v>2738.9308000000001</v>
      </c>
      <c r="I80" s="65">
        <f t="shared" ca="1" si="5"/>
        <v>2270.0321000000004</v>
      </c>
      <c r="J80" s="64">
        <f t="shared" ca="1" si="5"/>
        <v>1856.9194000000002</v>
      </c>
      <c r="K80" s="47">
        <f t="shared" ca="1" si="5"/>
        <v>1566.9253000000001</v>
      </c>
      <c r="L80" s="47">
        <f t="shared" ca="1" si="5"/>
        <v>1492.2476000000001</v>
      </c>
      <c r="M80" s="47">
        <f t="shared" ca="1" si="5"/>
        <v>1718.4612999999999</v>
      </c>
      <c r="N80" s="47">
        <f t="shared" ca="1" si="5"/>
        <v>2333.8829000000001</v>
      </c>
      <c r="O80" s="65">
        <f t="shared" ca="1" si="5"/>
        <v>3704.1440000000002</v>
      </c>
    </row>
    <row r="81" spans="1:15" hidden="1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hidden="1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hidden="1" customHeight="1" outlineLevel="1" x14ac:dyDescent="0.25">
      <c r="A83" s="61"/>
      <c r="B83" s="62"/>
      <c r="D83" s="539" t="s">
        <v>104</v>
      </c>
      <c r="E83" s="540" t="s">
        <v>58</v>
      </c>
      <c r="F83" s="540" t="s">
        <v>105</v>
      </c>
      <c r="G83" s="540"/>
      <c r="H83" s="540"/>
      <c r="I83" s="541"/>
      <c r="J83" s="539" t="s">
        <v>104</v>
      </c>
      <c r="K83" s="540" t="s">
        <v>58</v>
      </c>
      <c r="L83" s="540" t="s">
        <v>105</v>
      </c>
      <c r="M83" s="540"/>
      <c r="N83" s="540"/>
      <c r="O83" s="541"/>
    </row>
    <row r="84" spans="1:15" ht="17.25" hidden="1" customHeight="1" outlineLevel="1" x14ac:dyDescent="0.25">
      <c r="A84" s="59">
        <v>154</v>
      </c>
      <c r="B84" s="60" t="s">
        <v>768</v>
      </c>
      <c r="D84" s="63">
        <f ca="1">VLOOKUP($A84,INDIRECT($P$2),COLUMN()-1,FALSE)*VLOOKUP($A84,Usinas!$C:$D,2,FALSE)</f>
        <v>46.064999999999998</v>
      </c>
      <c r="E84" s="63">
        <f ca="1">VLOOKUP($A84,INDIRECT($P$2),COLUMN()-1,FALSE)*VLOOKUP($A84,Usinas!$C:$D,2,FALSE)</f>
        <v>47.600499999999997</v>
      </c>
      <c r="F84" s="63">
        <f ca="1">VLOOKUP($A84,INDIRECT($P$2),COLUMN()-1,FALSE)*VLOOKUP($A84,Usinas!$C:$D,2,FALSE)</f>
        <v>46.064999999999998</v>
      </c>
      <c r="G84" s="63">
        <f ca="1">VLOOKUP($A84,INDIRECT($P$2),COLUMN()-1,FALSE)*VLOOKUP($A84,Usinas!$C:$D,2,FALSE)</f>
        <v>40.844299999999997</v>
      </c>
      <c r="H84" s="63">
        <f ca="1">VLOOKUP($A84,INDIRECT($P$2),COLUMN()-1,FALSE)*VLOOKUP($A84,Usinas!$C:$D,2,FALSE)</f>
        <v>37.773299999999999</v>
      </c>
      <c r="I84" s="63">
        <f ca="1">VLOOKUP($A84,INDIRECT($P$2),COLUMN()-1,FALSE)*VLOOKUP($A84,Usinas!$C:$D,2,FALSE)</f>
        <v>35.009399999999999</v>
      </c>
      <c r="J84" s="63">
        <f ca="1">VLOOKUP($A84,INDIRECT($P$2),COLUMN()-1,FALSE)*VLOOKUP($A84,Usinas!$C:$D,2,FALSE)</f>
        <v>33.166799999999995</v>
      </c>
      <c r="K84" s="63">
        <f ca="1">VLOOKUP($A84,INDIRECT($P$2),COLUMN()-1,FALSE)*VLOOKUP($A84,Usinas!$C:$D,2,FALSE)</f>
        <v>32.2455</v>
      </c>
      <c r="L84" s="63">
        <f ca="1">VLOOKUP($A84,INDIRECT($P$2),COLUMN()-1,FALSE)*VLOOKUP($A84,Usinas!$C:$D,2,FALSE)</f>
        <v>32.859699999999997</v>
      </c>
      <c r="M84" s="63">
        <f ca="1">VLOOKUP($A84,INDIRECT($P$2),COLUMN()-1,FALSE)*VLOOKUP($A84,Usinas!$C:$D,2,FALSE)</f>
        <v>34.702300000000001</v>
      </c>
      <c r="N84" s="63">
        <f ca="1">VLOOKUP($A84,INDIRECT($P$2),COLUMN()-1,FALSE)*VLOOKUP($A84,Usinas!$C:$D,2,FALSE)</f>
        <v>35.930700000000002</v>
      </c>
      <c r="O84" s="63">
        <f ca="1">VLOOKUP($A84,INDIRECT($P$2),COLUMN()-1,FALSE)*VLOOKUP($A84,Usinas!$C:$D,2,FALSE)</f>
        <v>40.537199999999999</v>
      </c>
    </row>
    <row r="85" spans="1:15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</row>
    <row r="86" spans="1:15" hidden="1" outlineLevel="2" x14ac:dyDescent="0.25">
      <c r="A86" s="59">
        <v>66</v>
      </c>
      <c r="B86" s="60" t="s">
        <v>701</v>
      </c>
      <c r="D86" s="63">
        <f ca="1">(VLOOKUP(66,INDIRECT($P$2),COLUMN()-1,FALSE) - VLOOKUP(44,INDIRECT($P$2),COLUMN()-1,FALSE)- VLOOKUP(61,INDIRECT($P$2),COLUMN()-1,FALSE))*VLOOKUP($A86,Usinas!$C:$D,2,FALSE)</f>
        <v>3372.3247999999999</v>
      </c>
      <c r="E86" s="63">
        <f ca="1">(VLOOKUP(66,INDIRECT($P$2),COLUMN()-1,FALSE) - VLOOKUP(44,INDIRECT($P$2),COLUMN()-1,FALSE)- VLOOKUP(61,INDIRECT($P$2),COLUMN()-1,FALSE))*VLOOKUP($A86,Usinas!$C:$D,2,FALSE)</f>
        <v>3985.9404</v>
      </c>
      <c r="F86" s="63">
        <f ca="1">(VLOOKUP(66,INDIRECT($P$2),COLUMN()-1,FALSE) - VLOOKUP(44,INDIRECT($P$2),COLUMN()-1,FALSE)- VLOOKUP(61,INDIRECT($P$2),COLUMN()-1,FALSE))*VLOOKUP($A86,Usinas!$C:$D,2,FALSE)</f>
        <v>3801.5484000000001</v>
      </c>
      <c r="G86" s="63">
        <f ca="1">(VLOOKUP(66,INDIRECT($P$2),COLUMN()-1,FALSE) - VLOOKUP(44,INDIRECT($P$2),COLUMN()-1,FALSE)- VLOOKUP(61,INDIRECT($P$2),COLUMN()-1,FALSE))*VLOOKUP($A86,Usinas!$C:$D,2,FALSE)</f>
        <v>3549.5459999999998</v>
      </c>
      <c r="H86" s="63">
        <f ca="1">(VLOOKUP(66,INDIRECT($P$2),COLUMN()-1,FALSE) - VLOOKUP(44,INDIRECT($P$2),COLUMN()-1,FALSE)- VLOOKUP(61,INDIRECT($P$2),COLUMN()-1,FALSE))*VLOOKUP($A86,Usinas!$C:$D,2,FALSE)</f>
        <v>3464.5207999999998</v>
      </c>
      <c r="I86" s="63">
        <f ca="1">(VLOOKUP(66,INDIRECT($P$2),COLUMN()-1,FALSE) - VLOOKUP(44,INDIRECT($P$2),COLUMN()-1,FALSE)- VLOOKUP(61,INDIRECT($P$2),COLUMN()-1,FALSE))*VLOOKUP($A86,Usinas!$C:$D,2,FALSE)</f>
        <v>3599.7415999999998</v>
      </c>
      <c r="J86" s="63">
        <f ca="1">(VLOOKUP(66,INDIRECT($P$2),COLUMN()-1,FALSE) - VLOOKUP(44,INDIRECT($P$2),COLUMN()-1,FALSE)- VLOOKUP(61,INDIRECT($P$2),COLUMN()-1,FALSE))*VLOOKUP($A86,Usinas!$C:$D,2,FALSE)</f>
        <v>3089.5904</v>
      </c>
      <c r="K86" s="63">
        <f ca="1">(VLOOKUP(66,INDIRECT($P$2),COLUMN()-1,FALSE) - VLOOKUP(44,INDIRECT($P$2),COLUMN()-1,FALSE)- VLOOKUP(61,INDIRECT($P$2),COLUMN()-1,FALSE))*VLOOKUP($A86,Usinas!$C:$D,2,FALSE)</f>
        <v>2611.1956</v>
      </c>
      <c r="L86" s="63">
        <f ca="1">(VLOOKUP(66,INDIRECT($P$2),COLUMN()-1,FALSE) - VLOOKUP(44,INDIRECT($P$2),COLUMN()-1,FALSE)- VLOOKUP(61,INDIRECT($P$2),COLUMN()-1,FALSE))*VLOOKUP($A86,Usinas!$C:$D,2,FALSE)</f>
        <v>2649.0983999999999</v>
      </c>
      <c r="M86" s="63">
        <f ca="1">(VLOOKUP(66,INDIRECT($P$2),COLUMN()-1,FALSE) - VLOOKUP(44,INDIRECT($P$2),COLUMN()-1,FALSE)- VLOOKUP(61,INDIRECT($P$2),COLUMN()-1,FALSE))*VLOOKUP($A86,Usinas!$C:$D,2,FALSE)</f>
        <v>3303.69</v>
      </c>
      <c r="N86" s="63">
        <f ca="1">(VLOOKUP(66,INDIRECT($P$2),COLUMN()-1,FALSE) - VLOOKUP(44,INDIRECT($P$2),COLUMN()-1,FALSE)- VLOOKUP(61,INDIRECT($P$2),COLUMN()-1,FALSE))*VLOOKUP($A86,Usinas!$C:$D,2,FALSE)</f>
        <v>3071.1511999999998</v>
      </c>
      <c r="O86" s="63">
        <f ca="1">(VLOOKUP(66,INDIRECT($P$2),COLUMN()-1,FALSE) - VLOOKUP(44,INDIRECT($P$2),COLUMN()-1,FALSE)- VLOOKUP(61,INDIRECT($P$2),COLUMN()-1,FALSE))*VLOOKUP($A86,Usinas!$C:$D,2,FALSE)</f>
        <v>3029.1507999999999</v>
      </c>
    </row>
    <row r="87" spans="1:15" hidden="1" outlineLevel="2" x14ac:dyDescent="0.25">
      <c r="A87" s="59"/>
      <c r="B87" s="124" t="s">
        <v>747</v>
      </c>
      <c r="D87" s="246">
        <f ca="1">(VLOOKUP(44,INDIRECT($P$2),COLUMN()-1,FALSE))*VLOOKUP($A86,Usinas!$C:$D,2,FALSE)</f>
        <v>10155.901599999999</v>
      </c>
      <c r="E87" s="246">
        <f ca="1">(VLOOKUP(44,INDIRECT($P$2),COLUMN()-1,FALSE))*VLOOKUP($A86,Usinas!$C:$D,2,FALSE)</f>
        <v>10716.2484</v>
      </c>
      <c r="F87" s="246">
        <f ca="1">(VLOOKUP(44,INDIRECT($P$2),COLUMN()-1,FALSE))*VLOOKUP($A86,Usinas!$C:$D,2,FALSE)</f>
        <v>10190.7312</v>
      </c>
      <c r="G87" s="246">
        <f ca="1">(VLOOKUP(44,INDIRECT($P$2),COLUMN()-1,FALSE))*VLOOKUP($A86,Usinas!$C:$D,2,FALSE)</f>
        <v>7564.1696000000002</v>
      </c>
      <c r="H87" s="246">
        <f ca="1">(VLOOKUP(44,INDIRECT($P$2),COLUMN()-1,FALSE))*VLOOKUP($A86,Usinas!$C:$D,2,FALSE)</f>
        <v>5279.7575999999999</v>
      </c>
      <c r="I87" s="246">
        <f ca="1">(VLOOKUP(44,INDIRECT($P$2),COLUMN()-1,FALSE))*VLOOKUP($A86,Usinas!$C:$D,2,FALSE)</f>
        <v>4435.652</v>
      </c>
      <c r="J87" s="246">
        <f ca="1">(VLOOKUP(44,INDIRECT($P$2),COLUMN()-1,FALSE))*VLOOKUP($A86,Usinas!$C:$D,2,FALSE)</f>
        <v>3613.0587999999998</v>
      </c>
      <c r="K87" s="246">
        <f ca="1">(VLOOKUP(44,INDIRECT($P$2),COLUMN()-1,FALSE))*VLOOKUP($A86,Usinas!$C:$D,2,FALSE)</f>
        <v>3043.4924000000001</v>
      </c>
      <c r="L87" s="246">
        <f ca="1">(VLOOKUP(44,INDIRECT($P$2),COLUMN()-1,FALSE))*VLOOKUP($A86,Usinas!$C:$D,2,FALSE)</f>
        <v>2921.5888</v>
      </c>
      <c r="M87" s="246">
        <f ca="1">(VLOOKUP(44,INDIRECT($P$2),COLUMN()-1,FALSE))*VLOOKUP($A86,Usinas!$C:$D,2,FALSE)</f>
        <v>3380.52</v>
      </c>
      <c r="N87" s="246">
        <f ca="1">(VLOOKUP(44,INDIRECT($P$2),COLUMN()-1,FALSE))*VLOOKUP($A86,Usinas!$C:$D,2,FALSE)</f>
        <v>4518.6283999999996</v>
      </c>
      <c r="O87" s="246">
        <f ca="1">(VLOOKUP(44,INDIRECT($P$2),COLUMN()-1,FALSE))*VLOOKUP($A86,Usinas!$C:$D,2,FALSE)</f>
        <v>7165.6779999999999</v>
      </c>
    </row>
    <row r="88" spans="1:15" hidden="1" outlineLevel="2" x14ac:dyDescent="0.25">
      <c r="A88" s="59"/>
      <c r="B88" s="124" t="s">
        <v>748</v>
      </c>
      <c r="D88" s="246">
        <f ca="1">(VLOOKUP(61,INDIRECT($P$2),COLUMN()-1,FALSE))*VLOOKUP($A86,Usinas!$C:$D,2,FALSE)</f>
        <v>1552.9903999999999</v>
      </c>
      <c r="E88" s="246">
        <f ca="1">(VLOOKUP(61,INDIRECT($P$2),COLUMN()-1,FALSE))*VLOOKUP($A86,Usinas!$C:$D,2,FALSE)</f>
        <v>1585.7711999999999</v>
      </c>
      <c r="F88" s="246">
        <f ca="1">(VLOOKUP(61,INDIRECT($P$2),COLUMN()-1,FALSE))*VLOOKUP($A86,Usinas!$C:$D,2,FALSE)</f>
        <v>1312.2564</v>
      </c>
      <c r="G88" s="246">
        <f ca="1">(VLOOKUP(61,INDIRECT($P$2),COLUMN()-1,FALSE))*VLOOKUP($A86,Usinas!$C:$D,2,FALSE)</f>
        <v>995.71679999999992</v>
      </c>
      <c r="H88" s="246">
        <f ca="1">(VLOOKUP(61,INDIRECT($P$2),COLUMN()-1,FALSE))*VLOOKUP($A86,Usinas!$C:$D,2,FALSE)</f>
        <v>1003.912</v>
      </c>
      <c r="I88" s="246">
        <f ca="1">(VLOOKUP(61,INDIRECT($P$2),COLUMN()-1,FALSE))*VLOOKUP($A86,Usinas!$C:$D,2,FALSE)</f>
        <v>1127.8643999999999</v>
      </c>
      <c r="J88" s="246">
        <f ca="1">(VLOOKUP(61,INDIRECT($P$2),COLUMN()-1,FALSE))*VLOOKUP($A86,Usinas!$C:$D,2,FALSE)</f>
        <v>992.64359999999999</v>
      </c>
      <c r="K88" s="246">
        <f ca="1">(VLOOKUP(61,INDIRECT($P$2),COLUMN()-1,FALSE))*VLOOKUP($A86,Usinas!$C:$D,2,FALSE)</f>
        <v>818.49559999999997</v>
      </c>
      <c r="L88" s="246">
        <f ca="1">(VLOOKUP(61,INDIRECT($P$2),COLUMN()-1,FALSE))*VLOOKUP($A86,Usinas!$C:$D,2,FALSE)</f>
        <v>901.47199999999998</v>
      </c>
      <c r="M88" s="246">
        <f ca="1">(VLOOKUP(61,INDIRECT($P$2),COLUMN()-1,FALSE))*VLOOKUP($A86,Usinas!$C:$D,2,FALSE)</f>
        <v>1129.9132</v>
      </c>
      <c r="N88" s="246">
        <f ca="1">(VLOOKUP(61,INDIRECT($P$2),COLUMN()-1,FALSE))*VLOOKUP($A86,Usinas!$C:$D,2,FALSE)</f>
        <v>1040.7903999999999</v>
      </c>
      <c r="O88" s="246">
        <f ca="1">(VLOOKUP(61,INDIRECT($P$2),COLUMN()-1,FALSE))*VLOOKUP($A86,Usinas!$C:$D,2,FALSE)</f>
        <v>1129.9132</v>
      </c>
    </row>
    <row r="89" spans="1:15" hidden="1" outlineLevel="1" collapsed="1" x14ac:dyDescent="0.25">
      <c r="A89" s="18"/>
      <c r="B89" s="19" t="s">
        <v>56</v>
      </c>
      <c r="D89" s="64">
        <f t="shared" ref="D89:O89" ca="1" si="6">SUM(D84:D88)</f>
        <v>17095.971399999999</v>
      </c>
      <c r="E89" s="64">
        <f t="shared" ca="1" si="6"/>
        <v>18448.253499999999</v>
      </c>
      <c r="F89" s="64">
        <f t="shared" ca="1" si="6"/>
        <v>17365.7716</v>
      </c>
      <c r="G89" s="64">
        <f t="shared" ca="1" si="6"/>
        <v>13692.0427</v>
      </c>
      <c r="H89" s="64">
        <f t="shared" ca="1" si="6"/>
        <v>10902.735499999999</v>
      </c>
      <c r="I89" s="64">
        <f t="shared" ca="1" si="6"/>
        <v>10167.7032</v>
      </c>
      <c r="J89" s="64">
        <f t="shared" ca="1" si="6"/>
        <v>8523.1970000000001</v>
      </c>
      <c r="K89" s="64">
        <f t="shared" ca="1" si="6"/>
        <v>7184.5779000000002</v>
      </c>
      <c r="L89" s="64">
        <f t="shared" ca="1" si="6"/>
        <v>7161.3657000000003</v>
      </c>
      <c r="M89" s="64">
        <f t="shared" ca="1" si="6"/>
        <v>8593.5738999999994</v>
      </c>
      <c r="N89" s="64">
        <f t="shared" ca="1" si="6"/>
        <v>9608.0478999999996</v>
      </c>
      <c r="O89" s="64">
        <f t="shared" ca="1" si="6"/>
        <v>12771.460999999999</v>
      </c>
    </row>
    <row r="90" spans="1:15" hidden="1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</row>
    <row r="91" spans="1:15" hidden="1" outlineLevel="1" x14ac:dyDescent="0.25">
      <c r="A91" s="1"/>
      <c r="B91" s="124" t="s">
        <v>701</v>
      </c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 s="246"/>
      <c r="O91" s="246"/>
    </row>
    <row r="92" spans="1:15" hidden="1" outlineLevel="1" x14ac:dyDescent="0.25">
      <c r="A92" s="61"/>
      <c r="B92" s="62"/>
      <c r="D92" s="539" t="s">
        <v>108</v>
      </c>
      <c r="E92" s="540" t="s">
        <v>58</v>
      </c>
      <c r="F92" s="540" t="s">
        <v>109</v>
      </c>
      <c r="G92" s="540"/>
      <c r="H92" s="540"/>
      <c r="I92" s="541"/>
      <c r="J92" s="539" t="s">
        <v>108</v>
      </c>
      <c r="K92" s="540" t="s">
        <v>58</v>
      </c>
      <c r="L92" s="540" t="s">
        <v>109</v>
      </c>
      <c r="M92" s="540"/>
      <c r="N92" s="540"/>
      <c r="O92" s="541"/>
    </row>
    <row r="93" spans="1:15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22.717199999999998</v>
      </c>
      <c r="E93" s="63">
        <f ca="1">VLOOKUP($A93,INDIRECT($P$2),COLUMN()-1,FALSE)*VLOOKUP($A93,Usinas!$C:$D,2,FALSE)</f>
        <v>24.266099999999998</v>
      </c>
      <c r="F93" s="63">
        <f ca="1">VLOOKUP($A93,INDIRECT($P$2),COLUMN()-1,FALSE)*VLOOKUP($A93,Usinas!$C:$D,2,FALSE)</f>
        <v>23.233499999999999</v>
      </c>
      <c r="G93" s="63">
        <f ca="1">VLOOKUP($A93,INDIRECT($P$2),COLUMN()-1,FALSE)*VLOOKUP($A93,Usinas!$C:$D,2,FALSE)</f>
        <v>16.521599999999999</v>
      </c>
      <c r="H93" s="63">
        <f ca="1">VLOOKUP($A93,INDIRECT($P$2),COLUMN()-1,FALSE)*VLOOKUP($A93,Usinas!$C:$D,2,FALSE)</f>
        <v>13.4238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9.8096999999999994</v>
      </c>
      <c r="K93" s="63">
        <f ca="1">VLOOKUP($A93,INDIRECT($P$2),COLUMN()-1,FALSE)*VLOOKUP($A93,Usinas!$C:$D,2,FALSE)</f>
        <v>8.777099999999999</v>
      </c>
      <c r="L93" s="63">
        <f ca="1">VLOOKUP($A93,INDIRECT($P$2),COLUMN()-1,FALSE)*VLOOKUP($A93,Usinas!$C:$D,2,FALSE)</f>
        <v>8.777099999999999</v>
      </c>
      <c r="M93" s="63">
        <f ca="1">VLOOKUP($A93,INDIRECT($P$2),COLUMN()-1,FALSE)*VLOOKUP($A93,Usinas!$C:$D,2,FALSE)</f>
        <v>10.326000000000001</v>
      </c>
      <c r="N93" s="63">
        <f ca="1">VLOOKUP($A93,INDIRECT($P$2),COLUMN()-1,FALSE)*VLOOKUP($A93,Usinas!$C:$D,2,FALSE)</f>
        <v>11.8749</v>
      </c>
      <c r="O93" s="63">
        <f ca="1">VLOOKUP($A93,INDIRECT($P$2),COLUMN()-1,FALSE)*VLOOKUP($A93,Usinas!$C:$D,2,FALSE)</f>
        <v>17.0379</v>
      </c>
    </row>
    <row r="94" spans="1:15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73.573499999999996</v>
      </c>
      <c r="E94" s="63">
        <f ca="1">VLOOKUP($A94,INDIRECT($P$2),COLUMN()-1,FALSE)*VLOOKUP($A94,Usinas!$C:$D,2,FALSE)</f>
        <v>77.777699999999996</v>
      </c>
      <c r="F94" s="63">
        <f ca="1">VLOOKUP($A94,INDIRECT($P$2),COLUMN()-1,FALSE)*VLOOKUP($A94,Usinas!$C:$D,2,FALSE)</f>
        <v>70.770700000000005</v>
      </c>
      <c r="G94" s="63">
        <f ca="1">VLOOKUP($A94,INDIRECT($P$2),COLUMN()-1,FALSE)*VLOOKUP($A94,Usinas!$C:$D,2,FALSE)</f>
        <v>54.654600000000002</v>
      </c>
      <c r="H94" s="63">
        <f ca="1">VLOOKUP($A94,INDIRECT($P$2),COLUMN()-1,FALSE)*VLOOKUP($A94,Usinas!$C:$D,2,FALSE)</f>
        <v>42.042000000000002</v>
      </c>
      <c r="I94" s="63">
        <f ca="1">VLOOKUP($A94,INDIRECT($P$2),COLUMN()-1,FALSE)*VLOOKUP($A94,Usinas!$C:$D,2,FALSE)</f>
        <v>37.837800000000001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28.7287</v>
      </c>
      <c r="L94" s="63">
        <f ca="1">VLOOKUP($A94,INDIRECT($P$2),COLUMN()-1,FALSE)*VLOOKUP($A94,Usinas!$C:$D,2,FALSE)</f>
        <v>30.8308</v>
      </c>
      <c r="M94" s="63">
        <f ca="1">VLOOKUP($A94,INDIRECT($P$2),COLUMN()-1,FALSE)*VLOOKUP($A94,Usinas!$C:$D,2,FALSE)</f>
        <v>35.034999999999997</v>
      </c>
      <c r="N94" s="63">
        <f ca="1">VLOOKUP($A94,INDIRECT($P$2),COLUMN()-1,FALSE)*VLOOKUP($A94,Usinas!$C:$D,2,FALSE)</f>
        <v>40.640599999999999</v>
      </c>
      <c r="O94" s="63">
        <f ca="1">VLOOKUP($A94,INDIRECT($P$2),COLUMN()-1,FALSE)*VLOOKUP($A94,Usinas!$C:$D,2,FALSE)</f>
        <v>54.654600000000002</v>
      </c>
    </row>
    <row r="95" spans="1:15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44.148000000000003</v>
      </c>
      <c r="E95" s="63">
        <f ca="1">VLOOKUP($A95,INDIRECT($P$2),COLUMN()-1,FALSE)*VLOOKUP($A95,Usinas!$C:$D,2,FALSE)</f>
        <v>46.723300000000002</v>
      </c>
      <c r="F95" s="63">
        <f ca="1">VLOOKUP($A95,INDIRECT($P$2),COLUMN()-1,FALSE)*VLOOKUP($A95,Usinas!$C:$D,2,FALSE)</f>
        <v>42.308500000000002</v>
      </c>
      <c r="G95" s="63">
        <f ca="1">VLOOKUP($A95,INDIRECT($P$2),COLUMN()-1,FALSE)*VLOOKUP($A95,Usinas!$C:$D,2,FALSE)</f>
        <v>32.3752</v>
      </c>
      <c r="H95" s="63">
        <f ca="1">VLOOKUP($A95,INDIRECT($P$2),COLUMN()-1,FALSE)*VLOOKUP($A95,Usinas!$C:$D,2,FALSE)</f>
        <v>25.385100000000001</v>
      </c>
      <c r="I95" s="63">
        <f ca="1">VLOOKUP($A95,INDIRECT($P$2),COLUMN()-1,FALSE)*VLOOKUP($A95,Usinas!$C:$D,2,FALSE)</f>
        <v>22.4419</v>
      </c>
      <c r="J95" s="63">
        <f ca="1">VLOOKUP($A95,INDIRECT($P$2),COLUMN()-1,FALSE)*VLOOKUP($A95,Usinas!$C:$D,2,FALSE)</f>
        <v>19.498699999999999</v>
      </c>
      <c r="K95" s="63">
        <f ca="1">VLOOKUP($A95,INDIRECT($P$2),COLUMN()-1,FALSE)*VLOOKUP($A95,Usinas!$C:$D,2,FALSE)</f>
        <v>17.2913</v>
      </c>
      <c r="L95" s="63">
        <f ca="1">VLOOKUP($A95,INDIRECT($P$2),COLUMN()-1,FALSE)*VLOOKUP($A95,Usinas!$C:$D,2,FALSE)</f>
        <v>18.395</v>
      </c>
      <c r="M95" s="63">
        <f ca="1">VLOOKUP($A95,INDIRECT($P$2),COLUMN()-1,FALSE)*VLOOKUP($A95,Usinas!$C:$D,2,FALSE)</f>
        <v>20.970300000000002</v>
      </c>
      <c r="N95" s="63">
        <f ca="1">VLOOKUP($A95,INDIRECT($P$2),COLUMN()-1,FALSE)*VLOOKUP($A95,Usinas!$C:$D,2,FALSE)</f>
        <v>24.281400000000001</v>
      </c>
      <c r="O95" s="63">
        <f ca="1">VLOOKUP($A95,INDIRECT($P$2),COLUMN()-1,FALSE)*VLOOKUP($A95,Usinas!$C:$D,2,FALSE)</f>
        <v>32.3752</v>
      </c>
    </row>
    <row r="96" spans="1:15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208.505</v>
      </c>
      <c r="E96" s="63">
        <f ca="1">VLOOKUP($A96,INDIRECT($P$2),COLUMN()-1,FALSE)*VLOOKUP($A96,Usinas!$C:$D,2,FALSE)</f>
        <v>219.655</v>
      </c>
      <c r="F96" s="63">
        <f ca="1">VLOOKUP($A96,INDIRECT($P$2),COLUMN()-1,FALSE)*VLOOKUP($A96,Usinas!$C:$D,2,FALSE)</f>
        <v>211.29249999999999</v>
      </c>
      <c r="G96" s="63">
        <f ca="1">VLOOKUP($A96,INDIRECT($P$2),COLUMN()-1,FALSE)*VLOOKUP($A96,Usinas!$C:$D,2,FALSE)</f>
        <v>148.29499999999999</v>
      </c>
      <c r="H96" s="63">
        <f ca="1">VLOOKUP($A96,INDIRECT($P$2),COLUMN()-1,FALSE)*VLOOKUP($A96,Usinas!$C:$D,2,FALSE)</f>
        <v>103.69499999999999</v>
      </c>
      <c r="I96" s="63">
        <f ca="1">VLOOKUP($A96,INDIRECT($P$2),COLUMN()-1,FALSE)*VLOOKUP($A96,Usinas!$C:$D,2,FALSE)</f>
        <v>90.872500000000002</v>
      </c>
      <c r="J96" s="63">
        <f ca="1">VLOOKUP($A96,INDIRECT($P$2),COLUMN()-1,FALSE)*VLOOKUP($A96,Usinas!$C:$D,2,FALSE)</f>
        <v>76.377499999999998</v>
      </c>
      <c r="K96" s="63">
        <f ca="1">VLOOKUP($A96,INDIRECT($P$2),COLUMN()-1,FALSE)*VLOOKUP($A96,Usinas!$C:$D,2,FALSE)</f>
        <v>65.784999999999997</v>
      </c>
      <c r="L96" s="63">
        <f ca="1">VLOOKUP($A96,INDIRECT($P$2),COLUMN()-1,FALSE)*VLOOKUP($A96,Usinas!$C:$D,2,FALSE)</f>
        <v>68.015000000000001</v>
      </c>
      <c r="M96" s="63">
        <f ca="1">VLOOKUP($A96,INDIRECT($P$2),COLUMN()-1,FALSE)*VLOOKUP($A96,Usinas!$C:$D,2,FALSE)</f>
        <v>81.394999999999996</v>
      </c>
      <c r="N96" s="63">
        <f ca="1">VLOOKUP($A96,INDIRECT($P$2),COLUMN()-1,FALSE)*VLOOKUP($A96,Usinas!$C:$D,2,FALSE)</f>
        <v>102.58</v>
      </c>
      <c r="O96" s="63">
        <f ca="1">VLOOKUP($A96,INDIRECT($P$2),COLUMN()-1,FALSE)*VLOOKUP($A96,Usinas!$C:$D,2,FALSE)</f>
        <v>148.85249999999999</v>
      </c>
    </row>
    <row r="97" spans="1:15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71.5852</v>
      </c>
      <c r="E97" s="63">
        <f ca="1">VLOOKUP($A97,INDIRECT($P$2),COLUMN()-1,FALSE)*VLOOKUP($A97,Usinas!$C:$D,2,FALSE)</f>
        <v>71.5852</v>
      </c>
      <c r="F97" s="63">
        <f ca="1">VLOOKUP($A97,INDIRECT($P$2),COLUMN()-1,FALSE)*VLOOKUP($A97,Usinas!$C:$D,2,FALSE)</f>
        <v>64.657600000000002</v>
      </c>
      <c r="G97" s="63">
        <f ca="1">VLOOKUP($A97,INDIRECT($P$2),COLUMN()-1,FALSE)*VLOOKUP($A97,Usinas!$C:$D,2,FALSE)</f>
        <v>47.3386</v>
      </c>
      <c r="H97" s="63">
        <f ca="1">VLOOKUP($A97,INDIRECT($P$2),COLUMN()-1,FALSE)*VLOOKUP($A97,Usinas!$C:$D,2,FALSE)</f>
        <v>36.947200000000002</v>
      </c>
      <c r="I97" s="63">
        <f ca="1">VLOOKUP($A97,INDIRECT($P$2),COLUMN()-1,FALSE)*VLOOKUP($A97,Usinas!$C:$D,2,FALSE)</f>
        <v>31.174200000000003</v>
      </c>
      <c r="J97" s="63">
        <f ca="1">VLOOKUP($A97,INDIRECT($P$2),COLUMN()-1,FALSE)*VLOOKUP($A97,Usinas!$C:$D,2,FALSE)</f>
        <v>27.7104</v>
      </c>
      <c r="K97" s="63">
        <f ca="1">VLOOKUP($A97,INDIRECT($P$2),COLUMN()-1,FALSE)*VLOOKUP($A97,Usinas!$C:$D,2,FALSE)</f>
        <v>24.246600000000001</v>
      </c>
      <c r="L97" s="63">
        <f ca="1">VLOOKUP($A97,INDIRECT($P$2),COLUMN()-1,FALSE)*VLOOKUP($A97,Usinas!$C:$D,2,FALSE)</f>
        <v>24.246600000000001</v>
      </c>
      <c r="M97" s="63">
        <f ca="1">VLOOKUP($A97,INDIRECT($P$2),COLUMN()-1,FALSE)*VLOOKUP($A97,Usinas!$C:$D,2,FALSE)</f>
        <v>27.7104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55.4208</v>
      </c>
    </row>
    <row r="98" spans="1:15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89.550000000000011</v>
      </c>
      <c r="E98" s="63">
        <f ca="1">VLOOKUP($A98,INDIRECT($P$2),COLUMN()-1,FALSE)*VLOOKUP($A98,Usinas!$C:$D,2,FALSE)</f>
        <v>86.684400000000011</v>
      </c>
      <c r="F98" s="63">
        <f ca="1">VLOOKUP($A98,INDIRECT($P$2),COLUMN()-1,FALSE)*VLOOKUP($A98,Usinas!$C:$D,2,FALSE)</f>
        <v>78.804000000000002</v>
      </c>
      <c r="G98" s="63">
        <f ca="1">VLOOKUP($A98,INDIRECT($P$2),COLUMN()-1,FALSE)*VLOOKUP($A98,Usinas!$C:$D,2,FALSE)</f>
        <v>58.028400000000005</v>
      </c>
      <c r="H98" s="63">
        <f ca="1">VLOOKUP($A98,INDIRECT($P$2),COLUMN()-1,FALSE)*VLOOKUP($A98,Usinas!$C:$D,2,FALSE)</f>
        <v>45.133200000000002</v>
      </c>
      <c r="I98" s="63">
        <f ca="1">VLOOKUP($A98,INDIRECT($P$2),COLUMN()-1,FALSE)*VLOOKUP($A98,Usinas!$C:$D,2,FALSE)</f>
        <v>39.402000000000001</v>
      </c>
      <c r="J98" s="63">
        <f ca="1">VLOOKUP($A98,INDIRECT($P$2),COLUMN()-1,FALSE)*VLOOKUP($A98,Usinas!$C:$D,2,FALSE)</f>
        <v>33.6708</v>
      </c>
      <c r="K98" s="63">
        <f ca="1">VLOOKUP($A98,INDIRECT($P$2),COLUMN()-1,FALSE)*VLOOKUP($A98,Usinas!$C:$D,2,FALSE)</f>
        <v>30.088800000000003</v>
      </c>
      <c r="L98" s="63">
        <f ca="1">VLOOKUP($A98,INDIRECT($P$2),COLUMN()-1,FALSE)*VLOOKUP($A98,Usinas!$C:$D,2,FALSE)</f>
        <v>30.805200000000003</v>
      </c>
      <c r="M98" s="63">
        <f ca="1">VLOOKUP($A98,INDIRECT($P$2),COLUMN()-1,FALSE)*VLOOKUP($A98,Usinas!$C:$D,2,FALSE)</f>
        <v>35.1036</v>
      </c>
      <c r="N98" s="63">
        <f ca="1">VLOOKUP($A98,INDIRECT($P$2),COLUMN()-1,FALSE)*VLOOKUP($A98,Usinas!$C:$D,2,FALSE)</f>
        <v>48.715200000000003</v>
      </c>
      <c r="O98" s="63">
        <f ca="1">VLOOKUP($A98,INDIRECT($P$2),COLUMN()-1,FALSE)*VLOOKUP($A98,Usinas!$C:$D,2,FALSE)</f>
        <v>71.64</v>
      </c>
    </row>
    <row r="99" spans="1:15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331.90799999999996</v>
      </c>
      <c r="E99" s="63">
        <f ca="1">VLOOKUP($A99,INDIRECT($P$2),COLUMN()-1,FALSE)*VLOOKUP($A99,Usinas!$C:$D,2,FALSE)</f>
        <v>331.90799999999996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198.1686</v>
      </c>
      <c r="I99" s="63">
        <f ca="1">VLOOKUP($A99,INDIRECT($P$2),COLUMN()-1,FALSE)*VLOOKUP($A99,Usinas!$C:$D,2,FALSE)</f>
        <v>159.1206</v>
      </c>
      <c r="J99" s="63">
        <f ca="1">VLOOKUP($A99,INDIRECT($P$2),COLUMN()-1,FALSE)*VLOOKUP($A99,Usinas!$C:$D,2,FALSE)</f>
        <v>114.21539999999999</v>
      </c>
      <c r="K99" s="63">
        <f ca="1">VLOOKUP($A99,INDIRECT($P$2),COLUMN()-1,FALSE)*VLOOKUP($A99,Usinas!$C:$D,2,FALSE)</f>
        <v>86.881799999999998</v>
      </c>
      <c r="L99" s="63">
        <f ca="1">VLOOKUP($A99,INDIRECT($P$2),COLUMN()-1,FALSE)*VLOOKUP($A99,Usinas!$C:$D,2,FALSE)</f>
        <v>86.881799999999998</v>
      </c>
      <c r="M99" s="63">
        <f ca="1">VLOOKUP($A99,INDIRECT($P$2),COLUMN()-1,FALSE)*VLOOKUP($A99,Usinas!$C:$D,2,FALSE)</f>
        <v>118.1202</v>
      </c>
      <c r="N99" s="63">
        <f ca="1">VLOOKUP($A99,INDIRECT($P$2),COLUMN()-1,FALSE)*VLOOKUP($A99,Usinas!$C:$D,2,FALSE)</f>
        <v>203.0496</v>
      </c>
      <c r="O99" s="63">
        <f ca="1">VLOOKUP($A99,INDIRECT($P$2),COLUMN()-1,FALSE)*VLOOKUP($A99,Usinas!$C:$D,2,FALSE)</f>
        <v>331.90799999999996</v>
      </c>
    </row>
    <row r="100" spans="1:15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118.8616</v>
      </c>
      <c r="E100" s="63">
        <f ca="1">VLOOKUP($A100,INDIRECT($P$2),COLUMN()-1,FALSE)*VLOOKUP($A100,Usinas!$C:$D,2,FALSE)</f>
        <v>118.8616</v>
      </c>
      <c r="F100" s="63">
        <f ca="1">VLOOKUP($A100,INDIRECT($P$2),COLUMN()-1,FALSE)*VLOOKUP($A100,Usinas!$C:$D,2,FALSE)</f>
        <v>118.8616</v>
      </c>
      <c r="G100" s="63">
        <f ca="1">VLOOKUP($A100,INDIRECT($P$2),COLUMN()-1,FALSE)*VLOOKUP($A100,Usinas!$C:$D,2,FALSE)</f>
        <v>110.7574</v>
      </c>
      <c r="H100" s="63">
        <f ca="1">VLOOKUP($A100,INDIRECT($P$2),COLUMN()-1,FALSE)*VLOOKUP($A100,Usinas!$C:$D,2,FALSE)</f>
        <v>67.534999999999997</v>
      </c>
      <c r="I100" s="63">
        <f ca="1">VLOOKUP($A100,INDIRECT($P$2),COLUMN()-1,FALSE)*VLOOKUP($A100,Usinas!$C:$D,2,FALSE)</f>
        <v>32.416800000000002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24.3126</v>
      </c>
      <c r="L100" s="63">
        <f ca="1">VLOOKUP($A100,INDIRECT($P$2),COLUMN()-1,FALSE)*VLOOKUP($A100,Usinas!$C:$D,2,FALSE)</f>
        <v>24.3126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70.236400000000003</v>
      </c>
      <c r="O100" s="63">
        <f ca="1">VLOOKUP($A100,INDIRECT($P$2),COLUMN()-1,FALSE)*VLOOKUP($A100,Usinas!$C:$D,2,FALSE)</f>
        <v>110.7574</v>
      </c>
    </row>
    <row r="101" spans="1:15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386.94240000000002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330.51330000000002</v>
      </c>
      <c r="J101" s="63">
        <f ca="1">VLOOKUP($A101,INDIRECT($P$2),COLUMN()-1,FALSE)*VLOOKUP($A101,Usinas!$C:$D,2,FALSE)</f>
        <v>295.58100000000002</v>
      </c>
      <c r="K101" s="63">
        <f ca="1">VLOOKUP($A101,INDIRECT($P$2),COLUMN()-1,FALSE)*VLOOKUP($A101,Usinas!$C:$D,2,FALSE)</f>
        <v>252.5874</v>
      </c>
      <c r="L101" s="63">
        <f ca="1">VLOOKUP($A101,INDIRECT($P$2),COLUMN()-1,FALSE)*VLOOKUP($A101,Usinas!$C:$D,2,FALSE)</f>
        <v>260.64870000000002</v>
      </c>
      <c r="M101" s="63">
        <f ca="1">VLOOKUP($A101,INDIRECT($P$2),COLUMN()-1,FALSE)*VLOOKUP($A101,Usinas!$C:$D,2,FALSE)</f>
        <v>314.39069999999998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</row>
    <row r="102" spans="1:15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60.780399999999993</v>
      </c>
      <c r="E102" s="63">
        <f ca="1">VLOOKUP($A102,INDIRECT($P$2),COLUMN()-1,FALSE)*VLOOKUP($A102,Usinas!$C:$D,2,FALSE)</f>
        <v>60.780399999999993</v>
      </c>
      <c r="F102" s="63">
        <f ca="1">VLOOKUP($A102,INDIRECT($P$2),COLUMN()-1,FALSE)*VLOOKUP($A102,Usinas!$C:$D,2,FALSE)</f>
        <v>60.780399999999993</v>
      </c>
      <c r="G102" s="63">
        <f ca="1">VLOOKUP($A102,INDIRECT($P$2),COLUMN()-1,FALSE)*VLOOKUP($A102,Usinas!$C:$D,2,FALSE)</f>
        <v>59.810499999999998</v>
      </c>
      <c r="H102" s="63">
        <f ca="1">VLOOKUP($A102,INDIRECT($P$2),COLUMN()-1,FALSE)*VLOOKUP($A102,Usinas!$C:$D,2,FALSE)</f>
        <v>54.637699999999995</v>
      </c>
      <c r="I102" s="63">
        <f ca="1">VLOOKUP($A102,INDIRECT($P$2),COLUMN()-1,FALSE)*VLOOKUP($A102,Usinas!$C:$D,2,FALSE)</f>
        <v>43.968799999999995</v>
      </c>
      <c r="J102" s="63">
        <f ca="1">VLOOKUP($A102,INDIRECT($P$2),COLUMN()-1,FALSE)*VLOOKUP($A102,Usinas!$C:$D,2,FALSE)</f>
        <v>38.795999999999999</v>
      </c>
      <c r="K102" s="63">
        <f ca="1">VLOOKUP($A102,INDIRECT($P$2),COLUMN()-1,FALSE)*VLOOKUP($A102,Usinas!$C:$D,2,FALSE)</f>
        <v>32.976599999999998</v>
      </c>
      <c r="L102" s="63">
        <f ca="1">VLOOKUP($A102,INDIRECT($P$2),COLUMN()-1,FALSE)*VLOOKUP($A102,Usinas!$C:$D,2,FALSE)</f>
        <v>34.269799999999996</v>
      </c>
      <c r="M102" s="63">
        <f ca="1">VLOOKUP($A102,INDIRECT($P$2),COLUMN()-1,FALSE)*VLOOKUP($A102,Usinas!$C:$D,2,FALSE)</f>
        <v>41.382399999999997</v>
      </c>
      <c r="N102" s="63">
        <f ca="1">VLOOKUP($A102,INDIRECT($P$2),COLUMN()-1,FALSE)*VLOOKUP($A102,Usinas!$C:$D,2,FALSE)</f>
        <v>54.960999999999999</v>
      </c>
      <c r="O102" s="63">
        <f ca="1">VLOOKUP($A102,INDIRECT($P$2),COLUMN()-1,FALSE)*VLOOKUP($A102,Usinas!$C:$D,2,FALSE)</f>
        <v>59.810499999999998</v>
      </c>
    </row>
    <row r="103" spans="1:15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232.91239999999999</v>
      </c>
      <c r="E103" s="63">
        <f ca="1">VLOOKUP($A103,INDIRECT($P$2),COLUMN()-1,FALSE)*VLOOKUP($A103,Usinas!$C:$D,2,FALSE)</f>
        <v>233.18260000000001</v>
      </c>
      <c r="F103" s="63">
        <f ca="1">VLOOKUP($A103,INDIRECT($P$2),COLUMN()-1,FALSE)*VLOOKUP($A103,Usinas!$C:$D,2,FALSE)</f>
        <v>215.07919999999999</v>
      </c>
      <c r="G103" s="63">
        <f ca="1">VLOOKUP($A103,INDIRECT($P$2),COLUMN()-1,FALSE)*VLOOKUP($A103,Usinas!$C:$D,2,FALSE)</f>
        <v>141.85499999999999</v>
      </c>
      <c r="H103" s="63">
        <f ca="1">VLOOKUP($A103,INDIRECT($P$2),COLUMN()-1,FALSE)*VLOOKUP($A103,Usinas!$C:$D,2,FALSE)</f>
        <v>92.138199999999998</v>
      </c>
      <c r="I103" s="63">
        <f ca="1">VLOOKUP($A103,INDIRECT($P$2),COLUMN()-1,FALSE)*VLOOKUP($A103,Usinas!$C:$D,2,FALSE)</f>
        <v>78.898399999999995</v>
      </c>
      <c r="J103" s="63">
        <f ca="1">VLOOKUP($A103,INDIRECT($P$2),COLUMN()-1,FALSE)*VLOOKUP($A103,Usinas!$C:$D,2,FALSE)</f>
        <v>64.577799999999996</v>
      </c>
      <c r="K103" s="63">
        <f ca="1">VLOOKUP($A103,INDIRECT($P$2),COLUMN()-1,FALSE)*VLOOKUP($A103,Usinas!$C:$D,2,FALSE)</f>
        <v>55.661200000000001</v>
      </c>
      <c r="L103" s="63">
        <f ca="1">VLOOKUP($A103,INDIRECT($P$2),COLUMN()-1,FALSE)*VLOOKUP($A103,Usinas!$C:$D,2,FALSE)</f>
        <v>56.201599999999999</v>
      </c>
      <c r="M103" s="63">
        <f ca="1">VLOOKUP($A103,INDIRECT($P$2),COLUMN()-1,FALSE)*VLOOKUP($A103,Usinas!$C:$D,2,FALSE)</f>
        <v>66.739400000000003</v>
      </c>
      <c r="N103" s="63">
        <f ca="1">VLOOKUP($A103,INDIRECT($P$2),COLUMN()-1,FALSE)*VLOOKUP($A103,Usinas!$C:$D,2,FALSE)</f>
        <v>94.029600000000002</v>
      </c>
      <c r="O103" s="63">
        <f ca="1">VLOOKUP($A103,INDIRECT($P$2),COLUMN()-1,FALSE)*VLOOKUP($A103,Usinas!$C:$D,2,FALSE)</f>
        <v>158.8776</v>
      </c>
    </row>
    <row r="104" spans="1:15" hidden="1" outlineLevel="2" x14ac:dyDescent="0.25">
      <c r="A104" s="59">
        <v>135</v>
      </c>
      <c r="B104" s="60" t="s">
        <v>820</v>
      </c>
      <c r="D104" s="63">
        <f ca="1">VLOOKUP($A104,INDIRECT($P$2),COLUMN()-1,FALSE)*VLOOKUP($A104,Usinas!$C:$D,2,FALSE)</f>
        <v>45.021000000000001</v>
      </c>
      <c r="E104" s="63">
        <f ca="1">VLOOKUP($A104,INDIRECT($P$2),COLUMN()-1,FALSE)*VLOOKUP($A104,Usinas!$C:$D,2,FALSE)</f>
        <v>39.786000000000001</v>
      </c>
      <c r="F104" s="63">
        <f ca="1">VLOOKUP($A104,INDIRECT($P$2),COLUMN()-1,FALSE)*VLOOKUP($A104,Usinas!$C:$D,2,FALSE)</f>
        <v>33.503999999999998</v>
      </c>
      <c r="G104" s="63">
        <f ca="1">VLOOKUP($A104,INDIRECT($P$2),COLUMN()-1,FALSE)*VLOOKUP($A104,Usinas!$C:$D,2,FALSE)</f>
        <v>24.4998</v>
      </c>
      <c r="H104" s="63">
        <f ca="1">VLOOKUP($A104,INDIRECT($P$2),COLUMN()-1,FALSE)*VLOOKUP($A104,Usinas!$C:$D,2,FALSE)</f>
        <v>18.2178</v>
      </c>
      <c r="I104" s="63">
        <f ca="1">VLOOKUP($A104,INDIRECT($P$2),COLUMN()-1,FALSE)*VLOOKUP($A104,Usinas!$C:$D,2,FALSE)</f>
        <v>15.705</v>
      </c>
      <c r="J104" s="63">
        <f ca="1">VLOOKUP($A104,INDIRECT($P$2),COLUMN()-1,FALSE)*VLOOKUP($A104,Usinas!$C:$D,2,FALSE)</f>
        <v>13.820399999999999</v>
      </c>
      <c r="K104" s="63">
        <f ca="1">VLOOKUP($A104,INDIRECT($P$2),COLUMN()-1,FALSE)*VLOOKUP($A104,Usinas!$C:$D,2,FALSE)</f>
        <v>12.145200000000001</v>
      </c>
      <c r="L104" s="63">
        <f ca="1">VLOOKUP($A104,INDIRECT($P$2),COLUMN()-1,FALSE)*VLOOKUP($A104,Usinas!$C:$D,2,FALSE)</f>
        <v>12.145200000000001</v>
      </c>
      <c r="M104" s="63">
        <f ca="1">VLOOKUP($A104,INDIRECT($P$2),COLUMN()-1,FALSE)*VLOOKUP($A104,Usinas!$C:$D,2,FALSE)</f>
        <v>14.2392</v>
      </c>
      <c r="N104" s="63">
        <f ca="1">VLOOKUP($A104,INDIRECT($P$2),COLUMN()-1,FALSE)*VLOOKUP($A104,Usinas!$C:$D,2,FALSE)</f>
        <v>22.8246</v>
      </c>
      <c r="O104" s="63">
        <f ca="1">VLOOKUP($A104,INDIRECT($P$2),COLUMN()-1,FALSE)*VLOOKUP($A104,Usinas!$C:$D,2,FALSE)</f>
        <v>36.226199999999999</v>
      </c>
    </row>
    <row r="105" spans="1:15" hidden="1" outlineLevel="1" collapsed="1" x14ac:dyDescent="0.25">
      <c r="A105" s="18"/>
      <c r="B105" s="19" t="s">
        <v>56</v>
      </c>
      <c r="D105" s="64">
        <f t="shared" ref="D105:O105" ca="1" si="7">SUM(D93:D104)</f>
        <v>1686.5047</v>
      </c>
      <c r="E105" s="47">
        <f t="shared" ca="1" si="7"/>
        <v>1698.1527000000001</v>
      </c>
      <c r="F105" s="47">
        <f t="shared" ca="1" si="7"/>
        <v>1638.1424</v>
      </c>
      <c r="G105" s="47">
        <f t="shared" ca="1" si="7"/>
        <v>1412.9865</v>
      </c>
      <c r="H105" s="47">
        <f t="shared" ca="1" si="7"/>
        <v>1084.2659999999998</v>
      </c>
      <c r="I105" s="65">
        <f t="shared" ca="1" si="7"/>
        <v>894.22620000000018</v>
      </c>
      <c r="J105" s="64">
        <f t="shared" ca="1" si="7"/>
        <v>754.0046000000001</v>
      </c>
      <c r="K105" s="47">
        <f t="shared" ca="1" si="7"/>
        <v>639.48230000000001</v>
      </c>
      <c r="L105" s="47">
        <f t="shared" ca="1" si="7"/>
        <v>655.52940000000012</v>
      </c>
      <c r="M105" s="47">
        <f t="shared" ca="1" si="7"/>
        <v>795.12759999999992</v>
      </c>
      <c r="N105" s="47">
        <f t="shared" ca="1" si="7"/>
        <v>1099.3921</v>
      </c>
      <c r="O105" s="65">
        <f t="shared" ca="1" si="7"/>
        <v>1464.5031000000001</v>
      </c>
    </row>
    <row r="106" spans="1:15" hidden="1" outlineLevel="1" x14ac:dyDescent="0.25">
      <c r="A106" s="20"/>
      <c r="B106" s="21" t="s">
        <v>0</v>
      </c>
      <c r="D106" s="66"/>
      <c r="E106" s="67"/>
      <c r="F106" s="67"/>
      <c r="G106" s="67"/>
      <c r="H106" s="67"/>
      <c r="I106" s="68"/>
      <c r="J106" s="66"/>
      <c r="K106" s="67"/>
      <c r="L106" s="67"/>
      <c r="M106" s="67"/>
      <c r="N106" s="67"/>
      <c r="O106" s="68"/>
    </row>
    <row r="107" spans="1:15" hidden="1" outlineLevel="1" x14ac:dyDescent="0.25">
      <c r="A107" s="1"/>
      <c r="B107" s="124"/>
      <c r="D107" s="48"/>
      <c r="E107" s="49"/>
      <c r="F107" s="49"/>
      <c r="G107" s="49"/>
      <c r="H107" s="49"/>
      <c r="I107" s="49"/>
      <c r="J107" s="48"/>
      <c r="K107" s="49"/>
      <c r="L107" s="49"/>
      <c r="M107" s="49"/>
      <c r="N107" s="49"/>
      <c r="O107" s="49"/>
    </row>
    <row r="108" spans="1:15" hidden="1" outlineLevel="1" x14ac:dyDescent="0.25">
      <c r="A108" s="61"/>
      <c r="B108" s="62"/>
      <c r="D108" s="539" t="s">
        <v>121</v>
      </c>
      <c r="E108" s="540" t="s">
        <v>58</v>
      </c>
      <c r="F108" s="540" t="s">
        <v>109</v>
      </c>
      <c r="G108" s="540"/>
      <c r="H108" s="540"/>
      <c r="I108" s="541"/>
      <c r="J108" s="539" t="s">
        <v>121</v>
      </c>
      <c r="K108" s="540" t="s">
        <v>58</v>
      </c>
      <c r="L108" s="540" t="s">
        <v>109</v>
      </c>
      <c r="M108" s="540"/>
      <c r="N108" s="540"/>
      <c r="O108" s="541"/>
    </row>
    <row r="109" spans="1:15" hidden="1" outlineLevel="2" x14ac:dyDescent="0.25">
      <c r="A109" s="59">
        <v>196</v>
      </c>
      <c r="B109" s="60" t="s">
        <v>122</v>
      </c>
      <c r="D109" s="63">
        <f ca="1">VLOOKUP($A109,INDIRECT($P$2),COLUMN()-1,FALSE)*VLOOKUP($A109,Usinas!$C:$D,2,FALSE)</f>
        <v>103.1083</v>
      </c>
      <c r="E109" s="63">
        <f ca="1">VLOOKUP($A109,INDIRECT($P$2),COLUMN()-1,FALSE)*VLOOKUP($A109,Usinas!$C:$D,2,FALSE)</f>
        <v>79.444099999999992</v>
      </c>
      <c r="F109" s="63">
        <f ca="1">VLOOKUP($A109,INDIRECT($P$2),COLUMN()-1,FALSE)*VLOOKUP($A109,Usinas!$C:$D,2,FALSE)</f>
        <v>76.063499999999991</v>
      </c>
      <c r="G109" s="63">
        <f ca="1">VLOOKUP($A109,INDIRECT($P$2),COLUMN()-1,FALSE)*VLOOKUP($A109,Usinas!$C:$D,2,FALSE)</f>
        <v>62.5411</v>
      </c>
      <c r="H109" s="63">
        <f ca="1">VLOOKUP($A109,INDIRECT($P$2),COLUMN()-1,FALSE)*VLOOKUP($A109,Usinas!$C:$D,2,FALSE)</f>
        <v>43.947800000000001</v>
      </c>
      <c r="I109" s="63">
        <f ca="1">VLOOKUP($A109,INDIRECT($P$2),COLUMN()-1,FALSE)*VLOOKUP($A109,Usinas!$C:$D,2,FALSE)</f>
        <v>33.805999999999997</v>
      </c>
      <c r="J109" s="63">
        <f ca="1">VLOOKUP($A109,INDIRECT($P$2),COLUMN()-1,FALSE)*VLOOKUP($A109,Usinas!$C:$D,2,FALSE)</f>
        <v>28.735099999999999</v>
      </c>
      <c r="K109" s="63">
        <f ca="1">VLOOKUP($A109,INDIRECT($P$2),COLUMN()-1,FALSE)*VLOOKUP($A109,Usinas!$C:$D,2,FALSE)</f>
        <v>25.354499999999998</v>
      </c>
      <c r="L109" s="63">
        <f ca="1">VLOOKUP($A109,INDIRECT($P$2),COLUMN()-1,FALSE)*VLOOKUP($A109,Usinas!$C:$D,2,FALSE)</f>
        <v>23.664199999999997</v>
      </c>
      <c r="M109" s="63">
        <f ca="1">VLOOKUP($A109,INDIRECT($P$2),COLUMN()-1,FALSE)*VLOOKUP($A109,Usinas!$C:$D,2,FALSE)</f>
        <v>32.115699999999997</v>
      </c>
      <c r="N109" s="63">
        <f ca="1">VLOOKUP($A109,INDIRECT($P$2),COLUMN()-1,FALSE)*VLOOKUP($A109,Usinas!$C:$D,2,FALSE)</f>
        <v>64.231399999999994</v>
      </c>
      <c r="O109" s="63">
        <f ca="1">VLOOKUP($A109,INDIRECT($P$2),COLUMN()-1,FALSE)*VLOOKUP($A109,Usinas!$C:$D,2,FALSE)</f>
        <v>98.037399999999991</v>
      </c>
    </row>
    <row r="110" spans="1:15" hidden="1" outlineLevel="1" collapsed="1" x14ac:dyDescent="0.25">
      <c r="A110" s="18"/>
      <c r="B110" s="19" t="s">
        <v>56</v>
      </c>
      <c r="D110" s="64">
        <f t="shared" ref="D110:O110" ca="1" si="8">D109</f>
        <v>103.1083</v>
      </c>
      <c r="E110" s="47">
        <f t="shared" ca="1" si="8"/>
        <v>79.444099999999992</v>
      </c>
      <c r="F110" s="47">
        <f t="shared" ca="1" si="8"/>
        <v>76.063499999999991</v>
      </c>
      <c r="G110" s="47">
        <f t="shared" ca="1" si="8"/>
        <v>62.5411</v>
      </c>
      <c r="H110" s="47">
        <f t="shared" ca="1" si="8"/>
        <v>43.947800000000001</v>
      </c>
      <c r="I110" s="65">
        <f t="shared" ca="1" si="8"/>
        <v>33.805999999999997</v>
      </c>
      <c r="J110" s="64">
        <f t="shared" ca="1" si="8"/>
        <v>28.735099999999999</v>
      </c>
      <c r="K110" s="47">
        <f t="shared" ca="1" si="8"/>
        <v>25.354499999999998</v>
      </c>
      <c r="L110" s="47">
        <f t="shared" ca="1" si="8"/>
        <v>23.664199999999997</v>
      </c>
      <c r="M110" s="47">
        <f t="shared" ca="1" si="8"/>
        <v>32.115699999999997</v>
      </c>
      <c r="N110" s="47">
        <f t="shared" ca="1" si="8"/>
        <v>64.231399999999994</v>
      </c>
      <c r="O110" s="65">
        <f t="shared" ca="1" si="8"/>
        <v>98.037399999999991</v>
      </c>
    </row>
    <row r="111" spans="1:15" hidden="1" outlineLevel="1" x14ac:dyDescent="0.25">
      <c r="A111" s="20"/>
      <c r="B111" s="21" t="s">
        <v>0</v>
      </c>
      <c r="D111" s="66"/>
      <c r="E111" s="67"/>
      <c r="F111" s="67"/>
      <c r="G111" s="67"/>
      <c r="H111" s="67"/>
      <c r="I111" s="68"/>
      <c r="J111" s="66"/>
      <c r="K111" s="67"/>
      <c r="L111" s="67"/>
      <c r="M111" s="67"/>
      <c r="N111" s="67"/>
      <c r="O111" s="68"/>
    </row>
    <row r="112" spans="1:15" hidden="1" outlineLevel="1" x14ac:dyDescent="0.25">
      <c r="A112" s="1"/>
      <c r="B112" s="124"/>
      <c r="D112" s="48"/>
      <c r="E112" s="49"/>
      <c r="F112" s="49"/>
      <c r="G112" s="49"/>
      <c r="H112" s="49"/>
      <c r="I112" s="49"/>
      <c r="J112" s="48"/>
      <c r="K112" s="49"/>
      <c r="L112" s="49"/>
      <c r="M112" s="49"/>
      <c r="N112" s="49"/>
      <c r="O112" s="49"/>
    </row>
    <row r="113" spans="1:15" hidden="1" outlineLevel="1" x14ac:dyDescent="0.25">
      <c r="A113" s="61"/>
      <c r="B113" s="62"/>
      <c r="D113" s="539" t="s">
        <v>123</v>
      </c>
      <c r="E113" s="540" t="s">
        <v>58</v>
      </c>
      <c r="F113" s="540" t="s">
        <v>124</v>
      </c>
      <c r="G113" s="540"/>
      <c r="H113" s="540"/>
      <c r="I113" s="541"/>
      <c r="J113" s="539" t="s">
        <v>123</v>
      </c>
      <c r="K113" s="540" t="s">
        <v>58</v>
      </c>
      <c r="L113" s="540" t="s">
        <v>124</v>
      </c>
      <c r="M113" s="540"/>
      <c r="N113" s="540"/>
      <c r="O113" s="541"/>
    </row>
    <row r="114" spans="1:15" hidden="1" outlineLevel="2" x14ac:dyDescent="0.25">
      <c r="A114" s="59">
        <v>283</v>
      </c>
      <c r="B114" s="60" t="s">
        <v>125</v>
      </c>
      <c r="D114" s="63">
        <f ca="1">VLOOKUP($A114,INDIRECT($P$2),COLUMN()-1,FALSE)*VLOOKUP($A114,Usinas!$C:$D,2,FALSE)</f>
        <v>74.617000000000004</v>
      </c>
      <c r="E114" s="63">
        <f ca="1">VLOOKUP($A114,INDIRECT($P$2),COLUMN()-1,FALSE)*VLOOKUP($A114,Usinas!$C:$D,2,FALSE)</f>
        <v>53.041000000000004</v>
      </c>
      <c r="F114" s="63">
        <f ca="1">VLOOKUP($A114,INDIRECT($P$2),COLUMN()-1,FALSE)*VLOOKUP($A114,Usinas!$C:$D,2,FALSE)</f>
        <v>51.692500000000003</v>
      </c>
      <c r="G114" s="63">
        <f ca="1">VLOOKUP($A114,INDIRECT($P$2),COLUMN()-1,FALSE)*VLOOKUP($A114,Usinas!$C:$D,2,FALSE)</f>
        <v>45.399500000000003</v>
      </c>
      <c r="H114" s="63">
        <f ca="1">VLOOKUP($A114,INDIRECT($P$2),COLUMN()-1,FALSE)*VLOOKUP($A114,Usinas!$C:$D,2,FALSE)</f>
        <v>31.015499999999999</v>
      </c>
      <c r="I114" s="63">
        <f ca="1">VLOOKUP($A114,INDIRECT($P$2),COLUMN()-1,FALSE)*VLOOKUP($A114,Usinas!$C:$D,2,FALSE)</f>
        <v>26.071000000000002</v>
      </c>
      <c r="J114" s="63">
        <f ca="1">VLOOKUP($A114,INDIRECT($P$2),COLUMN()-1,FALSE)*VLOOKUP($A114,Usinas!$C:$D,2,FALSE)</f>
        <v>25.172000000000001</v>
      </c>
      <c r="K114" s="63">
        <f ca="1">VLOOKUP($A114,INDIRECT($P$2),COLUMN()-1,FALSE)*VLOOKUP($A114,Usinas!$C:$D,2,FALSE)</f>
        <v>21.576000000000001</v>
      </c>
      <c r="L114" s="63">
        <f ca="1">VLOOKUP($A114,INDIRECT($P$2),COLUMN()-1,FALSE)*VLOOKUP($A114,Usinas!$C:$D,2,FALSE)</f>
        <v>18.879000000000001</v>
      </c>
      <c r="M114" s="63">
        <f ca="1">VLOOKUP($A114,INDIRECT($P$2),COLUMN()-1,FALSE)*VLOOKUP($A114,Usinas!$C:$D,2,FALSE)</f>
        <v>25.621500000000001</v>
      </c>
      <c r="N114" s="63">
        <f ca="1">VLOOKUP($A114,INDIRECT($P$2),COLUMN()-1,FALSE)*VLOOKUP($A114,Usinas!$C:$D,2,FALSE)</f>
        <v>52.591500000000003</v>
      </c>
      <c r="O114" s="63">
        <f ca="1">VLOOKUP($A114,INDIRECT($P$2),COLUMN()-1,FALSE)*VLOOKUP($A114,Usinas!$C:$D,2,FALSE)</f>
        <v>80.460499999999996</v>
      </c>
    </row>
    <row r="115" spans="1:15" hidden="1" outlineLevel="1" collapsed="1" x14ac:dyDescent="0.25">
      <c r="A115" s="18"/>
      <c r="B115" s="19" t="s">
        <v>56</v>
      </c>
      <c r="D115" s="64">
        <f t="shared" ref="D115:O115" ca="1" si="9">D114</f>
        <v>74.617000000000004</v>
      </c>
      <c r="E115" s="47">
        <f t="shared" ca="1" si="9"/>
        <v>53.041000000000004</v>
      </c>
      <c r="F115" s="47">
        <f t="shared" ca="1" si="9"/>
        <v>51.692500000000003</v>
      </c>
      <c r="G115" s="47">
        <f t="shared" ca="1" si="9"/>
        <v>45.399500000000003</v>
      </c>
      <c r="H115" s="47">
        <f t="shared" ca="1" si="9"/>
        <v>31.015499999999999</v>
      </c>
      <c r="I115" s="65">
        <f t="shared" ca="1" si="9"/>
        <v>26.071000000000002</v>
      </c>
      <c r="J115" s="64">
        <f t="shared" ca="1" si="9"/>
        <v>25.172000000000001</v>
      </c>
      <c r="K115" s="47">
        <f t="shared" ca="1" si="9"/>
        <v>21.576000000000001</v>
      </c>
      <c r="L115" s="47">
        <f t="shared" ca="1" si="9"/>
        <v>18.879000000000001</v>
      </c>
      <c r="M115" s="47">
        <f t="shared" ca="1" si="9"/>
        <v>25.621500000000001</v>
      </c>
      <c r="N115" s="47">
        <f t="shared" ca="1" si="9"/>
        <v>52.591500000000003</v>
      </c>
      <c r="O115" s="65">
        <f t="shared" ca="1" si="9"/>
        <v>80.460499999999996</v>
      </c>
    </row>
    <row r="116" spans="1:15" hidden="1" outlineLevel="1" x14ac:dyDescent="0.25">
      <c r="A116" s="20"/>
      <c r="B116" s="21" t="s">
        <v>0</v>
      </c>
      <c r="D116" s="66"/>
      <c r="E116" s="67"/>
      <c r="F116" s="67"/>
      <c r="G116" s="67"/>
      <c r="H116" s="67"/>
      <c r="I116" s="68"/>
      <c r="J116" s="66"/>
      <c r="K116" s="67"/>
      <c r="L116" s="67"/>
      <c r="M116" s="67"/>
      <c r="N116" s="67"/>
      <c r="O116" s="68"/>
    </row>
    <row r="117" spans="1:15" hidden="1" outlineLevel="1" x14ac:dyDescent="0.25">
      <c r="A117" s="1"/>
      <c r="B117" s="124"/>
      <c r="D117" s="48"/>
      <c r="E117" s="49"/>
      <c r="F117" s="49"/>
      <c r="G117" s="49"/>
      <c r="H117" s="49"/>
      <c r="I117" s="49"/>
      <c r="J117" s="48"/>
      <c r="K117" s="49"/>
      <c r="L117" s="49"/>
      <c r="M117" s="49"/>
      <c r="N117" s="49"/>
      <c r="O117" s="49"/>
    </row>
    <row r="118" spans="1:15" hidden="1" outlineLevel="1" x14ac:dyDescent="0.25">
      <c r="A118" s="61"/>
      <c r="B118" s="62"/>
      <c r="D118" s="539" t="s">
        <v>126</v>
      </c>
      <c r="E118" s="540" t="s">
        <v>58</v>
      </c>
      <c r="F118" s="540" t="s">
        <v>127</v>
      </c>
      <c r="G118" s="540"/>
      <c r="H118" s="540"/>
      <c r="I118" s="541"/>
      <c r="J118" s="539" t="s">
        <v>126</v>
      </c>
      <c r="K118" s="540" t="s">
        <v>58</v>
      </c>
      <c r="L118" s="540" t="s">
        <v>127</v>
      </c>
      <c r="M118" s="540"/>
      <c r="N118" s="540"/>
      <c r="O118" s="541"/>
    </row>
    <row r="119" spans="1:15" hidden="1" outlineLevel="2" x14ac:dyDescent="0.25">
      <c r="A119" s="59">
        <v>262</v>
      </c>
      <c r="B119" s="60" t="s">
        <v>128</v>
      </c>
      <c r="D119" s="63">
        <f ca="1">VLOOKUP($A119,INDIRECT($P$2),COLUMN()-1,FALSE)*VLOOKUP($A119,Usinas!$C:$D,2,FALSE)</f>
        <v>148.9768</v>
      </c>
      <c r="E119" s="63">
        <f ca="1">VLOOKUP($A119,INDIRECT($P$2),COLUMN()-1,FALSE)*VLOOKUP($A119,Usinas!$C:$D,2,FALSE)</f>
        <v>114.75239999999999</v>
      </c>
      <c r="F119" s="63">
        <f ca="1">VLOOKUP($A119,INDIRECT($P$2),COLUMN()-1,FALSE)*VLOOKUP($A119,Usinas!$C:$D,2,FALSE)</f>
        <v>102.67319999999999</v>
      </c>
      <c r="G119" s="63">
        <f ca="1">VLOOKUP($A119,INDIRECT($P$2),COLUMN()-1,FALSE)*VLOOKUP($A119,Usinas!$C:$D,2,FALSE)</f>
        <v>73.481799999999993</v>
      </c>
      <c r="H119" s="63">
        <f ca="1">VLOOKUP($A119,INDIRECT($P$2),COLUMN()-1,FALSE)*VLOOKUP($A119,Usinas!$C:$D,2,FALSE)</f>
        <v>55.363</v>
      </c>
      <c r="I119" s="63">
        <f ca="1">VLOOKUP($A119,INDIRECT($P$2),COLUMN()-1,FALSE)*VLOOKUP($A119,Usinas!$C:$D,2,FALSE)</f>
        <v>47.310199999999995</v>
      </c>
      <c r="J119" s="63">
        <f ca="1">VLOOKUP($A119,INDIRECT($P$2),COLUMN()-1,FALSE)*VLOOKUP($A119,Usinas!$C:$D,2,FALSE)</f>
        <v>41.270599999999995</v>
      </c>
      <c r="K119" s="63">
        <f ca="1">VLOOKUP($A119,INDIRECT($P$2),COLUMN()-1,FALSE)*VLOOKUP($A119,Usinas!$C:$D,2,FALSE)</f>
        <v>36.2376</v>
      </c>
      <c r="L119" s="63">
        <f ca="1">VLOOKUP($A119,INDIRECT($P$2),COLUMN()-1,FALSE)*VLOOKUP($A119,Usinas!$C:$D,2,FALSE)</f>
        <v>36.2376</v>
      </c>
      <c r="M119" s="63">
        <f ca="1">VLOOKUP($A119,INDIRECT($P$2),COLUMN()-1,FALSE)*VLOOKUP($A119,Usinas!$C:$D,2,FALSE)</f>
        <v>46.303599999999996</v>
      </c>
      <c r="N119" s="63">
        <f ca="1">VLOOKUP($A119,INDIRECT($P$2),COLUMN()-1,FALSE)*VLOOKUP($A119,Usinas!$C:$D,2,FALSE)</f>
        <v>77.508200000000002</v>
      </c>
      <c r="O119" s="63">
        <f ca="1">VLOOKUP($A119,INDIRECT($P$2),COLUMN()-1,FALSE)*VLOOKUP($A119,Usinas!$C:$D,2,FALSE)</f>
        <v>127.83819999999999</v>
      </c>
    </row>
    <row r="120" spans="1:15" hidden="1" outlineLevel="2" x14ac:dyDescent="0.25">
      <c r="A120" s="59">
        <v>183</v>
      </c>
      <c r="B120" s="60" t="s">
        <v>129</v>
      </c>
      <c r="D120" s="63">
        <f ca="1">VLOOKUP($A120,INDIRECT($P$2),COLUMN()-1,FALSE)*VLOOKUP($A120,Usinas!$C:$D,2,FALSE)</f>
        <v>150.7604</v>
      </c>
      <c r="E120" s="63">
        <f ca="1">VLOOKUP($A120,INDIRECT($P$2),COLUMN()-1,FALSE)*VLOOKUP($A120,Usinas!$C:$D,2,FALSE)</f>
        <v>116.11360000000001</v>
      </c>
      <c r="F120" s="63">
        <f ca="1">VLOOKUP($A120,INDIRECT($P$2),COLUMN()-1,FALSE)*VLOOKUP($A120,Usinas!$C:$D,2,FALSE)</f>
        <v>103.9404</v>
      </c>
      <c r="G120" s="63">
        <f ca="1">VLOOKUP($A120,INDIRECT($P$2),COLUMN()-1,FALSE)*VLOOKUP($A120,Usinas!$C:$D,2,FALSE)</f>
        <v>74.912000000000006</v>
      </c>
      <c r="H120" s="63">
        <f ca="1">VLOOKUP($A120,INDIRECT($P$2),COLUMN()-1,FALSE)*VLOOKUP($A120,Usinas!$C:$D,2,FALSE)</f>
        <v>56.183999999999997</v>
      </c>
      <c r="I120" s="63">
        <f ca="1">VLOOKUP($A120,INDIRECT($P$2),COLUMN()-1,FALSE)*VLOOKUP($A120,Usinas!$C:$D,2,FALSE)</f>
        <v>47.756399999999999</v>
      </c>
      <c r="J120" s="63">
        <f ca="1">VLOOKUP($A120,INDIRECT($P$2),COLUMN()-1,FALSE)*VLOOKUP($A120,Usinas!$C:$D,2,FALSE)</f>
        <v>42.137999999999998</v>
      </c>
      <c r="K120" s="63">
        <f ca="1">VLOOKUP($A120,INDIRECT($P$2),COLUMN()-1,FALSE)*VLOOKUP($A120,Usinas!$C:$D,2,FALSE)</f>
        <v>37.456000000000003</v>
      </c>
      <c r="L120" s="63">
        <f ca="1">VLOOKUP($A120,INDIRECT($P$2),COLUMN()-1,FALSE)*VLOOKUP($A120,Usinas!$C:$D,2,FALSE)</f>
        <v>37.456000000000003</v>
      </c>
      <c r="M120" s="63">
        <f ca="1">VLOOKUP($A120,INDIRECT($P$2),COLUMN()-1,FALSE)*VLOOKUP($A120,Usinas!$C:$D,2,FALSE)</f>
        <v>46.82</v>
      </c>
      <c r="N120" s="63">
        <f ca="1">VLOOKUP($A120,INDIRECT($P$2),COLUMN()-1,FALSE)*VLOOKUP($A120,Usinas!$C:$D,2,FALSE)</f>
        <v>78.657600000000002</v>
      </c>
      <c r="O120" s="63">
        <f ca="1">VLOOKUP($A120,INDIRECT($P$2),COLUMN()-1,FALSE)*VLOOKUP($A120,Usinas!$C:$D,2,FALSE)</f>
        <v>130.15960000000001</v>
      </c>
    </row>
    <row r="121" spans="1:15" hidden="1" outlineLevel="2" x14ac:dyDescent="0.25">
      <c r="A121" s="59">
        <v>134</v>
      </c>
      <c r="B121" s="60" t="s">
        <v>130</v>
      </c>
      <c r="D121" s="63">
        <f ca="1">VLOOKUP($A121,INDIRECT($P$2),COLUMN()-1,FALSE)*VLOOKUP($A121,Usinas!$C:$D,2,FALSE)</f>
        <v>229.37200000000001</v>
      </c>
      <c r="E121" s="63">
        <f ca="1">VLOOKUP($A121,INDIRECT($P$2),COLUMN()-1,FALSE)*VLOOKUP($A121,Usinas!$C:$D,2,FALSE)</f>
        <v>188.47</v>
      </c>
      <c r="F121" s="63">
        <f ca="1">VLOOKUP($A121,INDIRECT($P$2),COLUMN()-1,FALSE)*VLOOKUP($A121,Usinas!$C:$D,2,FALSE)</f>
        <v>169.22200000000001</v>
      </c>
      <c r="G121" s="63">
        <f ca="1">VLOOKUP($A121,INDIRECT($P$2),COLUMN()-1,FALSE)*VLOOKUP($A121,Usinas!$C:$D,2,FALSE)</f>
        <v>124.31</v>
      </c>
      <c r="H121" s="63">
        <f ca="1">VLOOKUP($A121,INDIRECT($P$2),COLUMN()-1,FALSE)*VLOOKUP($A121,Usinas!$C:$D,2,FALSE)</f>
        <v>89.022000000000006</v>
      </c>
      <c r="I121" s="63">
        <f ca="1">VLOOKUP($A121,INDIRECT($P$2),COLUMN()-1,FALSE)*VLOOKUP($A121,Usinas!$C:$D,2,FALSE)</f>
        <v>72.981999999999999</v>
      </c>
      <c r="J121" s="63">
        <f ca="1">VLOOKUP($A121,INDIRECT($P$2),COLUMN()-1,FALSE)*VLOOKUP($A121,Usinas!$C:$D,2,FALSE)</f>
        <v>61.754000000000005</v>
      </c>
      <c r="K121" s="63">
        <f ca="1">VLOOKUP($A121,INDIRECT($P$2),COLUMN()-1,FALSE)*VLOOKUP($A121,Usinas!$C:$D,2,FALSE)</f>
        <v>53.734000000000002</v>
      </c>
      <c r="L121" s="63">
        <f ca="1">VLOOKUP($A121,INDIRECT($P$2),COLUMN()-1,FALSE)*VLOOKUP($A121,Usinas!$C:$D,2,FALSE)</f>
        <v>51.328000000000003</v>
      </c>
      <c r="M121" s="63">
        <f ca="1">VLOOKUP($A121,INDIRECT($P$2),COLUMN()-1,FALSE)*VLOOKUP($A121,Usinas!$C:$D,2,FALSE)</f>
        <v>66.566000000000003</v>
      </c>
      <c r="N121" s="63">
        <f ca="1">VLOOKUP($A121,INDIRECT($P$2),COLUMN()-1,FALSE)*VLOOKUP($A121,Usinas!$C:$D,2,FALSE)</f>
        <v>126.71600000000001</v>
      </c>
      <c r="O121" s="63">
        <f ca="1">VLOOKUP($A121,INDIRECT($P$2),COLUMN()-1,FALSE)*VLOOKUP($A121,Usinas!$C:$D,2,FALSE)</f>
        <v>202.90600000000001</v>
      </c>
    </row>
    <row r="122" spans="1:15" hidden="1" outlineLevel="2" x14ac:dyDescent="0.25">
      <c r="A122" s="59">
        <v>263</v>
      </c>
      <c r="B122" s="60" t="s">
        <v>131</v>
      </c>
      <c r="D122" s="63">
        <f ca="1">VLOOKUP($A122,INDIRECT($P$2),COLUMN()-1,FALSE)*VLOOKUP($A122,Usinas!$C:$D,2,FALSE)</f>
        <v>123.40349999999999</v>
      </c>
      <c r="E122" s="63">
        <f ca="1">VLOOKUP($A122,INDIRECT($P$2),COLUMN()-1,FALSE)*VLOOKUP($A122,Usinas!$C:$D,2,FALSE)</f>
        <v>101.7975</v>
      </c>
      <c r="F122" s="63">
        <f ca="1">VLOOKUP($A122,INDIRECT($P$2),COLUMN()-1,FALSE)*VLOOKUP($A122,Usinas!$C:$D,2,FALSE)</f>
        <v>90.994500000000002</v>
      </c>
      <c r="G122" s="63">
        <f ca="1">VLOOKUP($A122,INDIRECT($P$2),COLUMN()-1,FALSE)*VLOOKUP($A122,Usinas!$C:$D,2,FALSE)</f>
        <v>67.310999999999993</v>
      </c>
      <c r="H122" s="63">
        <f ca="1">VLOOKUP($A122,INDIRECT($P$2),COLUMN()-1,FALSE)*VLOOKUP($A122,Usinas!$C:$D,2,FALSE)</f>
        <v>48.198</v>
      </c>
      <c r="I122" s="63">
        <f ca="1">VLOOKUP($A122,INDIRECT($P$2),COLUMN()-1,FALSE)*VLOOKUP($A122,Usinas!$C:$D,2,FALSE)</f>
        <v>39.472499999999997</v>
      </c>
      <c r="J122" s="63">
        <f ca="1">VLOOKUP($A122,INDIRECT($P$2),COLUMN()-1,FALSE)*VLOOKUP($A122,Usinas!$C:$D,2,FALSE)</f>
        <v>33.655499999999996</v>
      </c>
      <c r="K122" s="63">
        <f ca="1">VLOOKUP($A122,INDIRECT($P$2),COLUMN()-1,FALSE)*VLOOKUP($A122,Usinas!$C:$D,2,FALSE)</f>
        <v>29.084999999999997</v>
      </c>
      <c r="L122" s="63">
        <f ca="1">VLOOKUP($A122,INDIRECT($P$2),COLUMN()-1,FALSE)*VLOOKUP($A122,Usinas!$C:$D,2,FALSE)</f>
        <v>27.8385</v>
      </c>
      <c r="M122" s="63">
        <f ca="1">VLOOKUP($A122,INDIRECT($P$2),COLUMN()-1,FALSE)*VLOOKUP($A122,Usinas!$C:$D,2,FALSE)</f>
        <v>35.732999999999997</v>
      </c>
      <c r="N122" s="63">
        <f ca="1">VLOOKUP($A122,INDIRECT($P$2),COLUMN()-1,FALSE)*VLOOKUP($A122,Usinas!$C:$D,2,FALSE)</f>
        <v>68.141999999999996</v>
      </c>
      <c r="O122" s="63">
        <f ca="1">VLOOKUP($A122,INDIRECT($P$2),COLUMN()-1,FALSE)*VLOOKUP($A122,Usinas!$C:$D,2,FALSE)</f>
        <v>109.2765</v>
      </c>
    </row>
    <row r="123" spans="1:15" hidden="1" outlineLevel="2" x14ac:dyDescent="0.25">
      <c r="A123" s="59">
        <v>149</v>
      </c>
      <c r="B123" s="60" t="s">
        <v>132</v>
      </c>
      <c r="D123" s="63">
        <f ca="1">VLOOKUP($A123,INDIRECT($P$2),COLUMN()-1,FALSE)*VLOOKUP($A123,Usinas!$C:$D,2,FALSE)</f>
        <v>119.3295</v>
      </c>
      <c r="E123" s="63">
        <f ca="1">VLOOKUP($A123,INDIRECT($P$2),COLUMN()-1,FALSE)*VLOOKUP($A123,Usinas!$C:$D,2,FALSE)</f>
        <v>101.3175</v>
      </c>
      <c r="F123" s="63">
        <f ca="1">VLOOKUP($A123,INDIRECT($P$2),COLUMN()-1,FALSE)*VLOOKUP($A123,Usinas!$C:$D,2,FALSE)</f>
        <v>90.510300000000001</v>
      </c>
      <c r="G123" s="63">
        <f ca="1">VLOOKUP($A123,INDIRECT($P$2),COLUMN()-1,FALSE)*VLOOKUP($A123,Usinas!$C:$D,2,FALSE)</f>
        <v>69.346199999999996</v>
      </c>
      <c r="H123" s="63">
        <f ca="1">VLOOKUP($A123,INDIRECT($P$2),COLUMN()-1,FALSE)*VLOOKUP($A123,Usinas!$C:$D,2,FALSE)</f>
        <v>53.585699999999996</v>
      </c>
      <c r="I123" s="63">
        <f ca="1">VLOOKUP($A123,INDIRECT($P$2),COLUMN()-1,FALSE)*VLOOKUP($A123,Usinas!$C:$D,2,FALSE)</f>
        <v>46.380899999999997</v>
      </c>
      <c r="J123" s="63">
        <f ca="1">VLOOKUP($A123,INDIRECT($P$2),COLUMN()-1,FALSE)*VLOOKUP($A123,Usinas!$C:$D,2,FALSE)</f>
        <v>41.427599999999998</v>
      </c>
      <c r="K123" s="63">
        <f ca="1">VLOOKUP($A123,INDIRECT($P$2),COLUMN()-1,FALSE)*VLOOKUP($A123,Usinas!$C:$D,2,FALSE)</f>
        <v>37.374899999999997</v>
      </c>
      <c r="L123" s="63">
        <f ca="1">VLOOKUP($A123,INDIRECT($P$2),COLUMN()-1,FALSE)*VLOOKUP($A123,Usinas!$C:$D,2,FALSE)</f>
        <v>36.924599999999998</v>
      </c>
      <c r="M123" s="63">
        <f ca="1">VLOOKUP($A123,INDIRECT($P$2),COLUMN()-1,FALSE)*VLOOKUP($A123,Usinas!$C:$D,2,FALSE)</f>
        <v>43.679099999999998</v>
      </c>
      <c r="N123" s="63">
        <f ca="1">VLOOKUP($A123,INDIRECT($P$2),COLUMN()-1,FALSE)*VLOOKUP($A123,Usinas!$C:$D,2,FALSE)</f>
        <v>63.942599999999999</v>
      </c>
      <c r="O123" s="63">
        <f ca="1">VLOOKUP($A123,INDIRECT($P$2),COLUMN()-1,FALSE)*VLOOKUP($A123,Usinas!$C:$D,2,FALSE)</f>
        <v>100.8672</v>
      </c>
    </row>
    <row r="124" spans="1:15" hidden="1" outlineLevel="2" x14ac:dyDescent="0.25">
      <c r="A124" s="59">
        <v>141</v>
      </c>
      <c r="B124" s="60" t="s">
        <v>133</v>
      </c>
      <c r="D124" s="63">
        <f ca="1">VLOOKUP($A124,INDIRECT($P$2),COLUMN()-1,FALSE)*VLOOKUP($A124,Usinas!$C:$D,2,FALSE)</f>
        <v>171.49800000000002</v>
      </c>
      <c r="E124" s="63">
        <f ca="1">VLOOKUP($A124,INDIRECT($P$2),COLUMN()-1,FALSE)*VLOOKUP($A124,Usinas!$C:$D,2,FALSE)</f>
        <v>141.61320000000001</v>
      </c>
      <c r="F124" s="63">
        <f ca="1">VLOOKUP($A124,INDIRECT($P$2),COLUMN()-1,FALSE)*VLOOKUP($A124,Usinas!$C:$D,2,FALSE)</f>
        <v>124.80300000000001</v>
      </c>
      <c r="G124" s="63">
        <f ca="1">VLOOKUP($A124,INDIRECT($P$2),COLUMN()-1,FALSE)*VLOOKUP($A124,Usinas!$C:$D,2,FALSE)</f>
        <v>96.446399999999997</v>
      </c>
      <c r="H124" s="63">
        <f ca="1">VLOOKUP($A124,INDIRECT($P$2),COLUMN()-1,FALSE)*VLOOKUP($A124,Usinas!$C:$D,2,FALSE)</f>
        <v>72.165000000000006</v>
      </c>
      <c r="I124" s="63">
        <f ca="1">VLOOKUP($A124,INDIRECT($P$2),COLUMN()-1,FALSE)*VLOOKUP($A124,Usinas!$C:$D,2,FALSE)</f>
        <v>61.297800000000002</v>
      </c>
      <c r="J124" s="63">
        <f ca="1">VLOOKUP($A124,INDIRECT($P$2),COLUMN()-1,FALSE)*VLOOKUP($A124,Usinas!$C:$D,2,FALSE)</f>
        <v>54.166200000000003</v>
      </c>
      <c r="K124" s="63">
        <f ca="1">VLOOKUP($A124,INDIRECT($P$2),COLUMN()-1,FALSE)*VLOOKUP($A124,Usinas!$C:$D,2,FALSE)</f>
        <v>48.393000000000001</v>
      </c>
      <c r="L124" s="63">
        <f ca="1">VLOOKUP($A124,INDIRECT($P$2),COLUMN()-1,FALSE)*VLOOKUP($A124,Usinas!$C:$D,2,FALSE)</f>
        <v>46.864800000000002</v>
      </c>
      <c r="M124" s="63">
        <f ca="1">VLOOKUP($A124,INDIRECT($P$2),COLUMN()-1,FALSE)*VLOOKUP($A124,Usinas!$C:$D,2,FALSE)</f>
        <v>56.883000000000003</v>
      </c>
      <c r="N124" s="63">
        <f ca="1">VLOOKUP($A124,INDIRECT($P$2),COLUMN()-1,FALSE)*VLOOKUP($A124,Usinas!$C:$D,2,FALSE)</f>
        <v>92.710800000000006</v>
      </c>
      <c r="O124" s="63">
        <f ca="1">VLOOKUP($A124,INDIRECT($P$2),COLUMN()-1,FALSE)*VLOOKUP($A124,Usinas!$C:$D,2,FALSE)</f>
        <v>150.273</v>
      </c>
    </row>
    <row r="125" spans="1:15" hidden="1" outlineLevel="2" x14ac:dyDescent="0.25">
      <c r="A125" s="59">
        <v>148</v>
      </c>
      <c r="B125" s="60" t="s">
        <v>134</v>
      </c>
      <c r="D125" s="63">
        <f ca="1">VLOOKUP($A125,INDIRECT($P$2),COLUMN()-1,FALSE)*VLOOKUP($A125,Usinas!$C:$D,2,FALSE)</f>
        <v>392.65300000000002</v>
      </c>
      <c r="E125" s="63">
        <f ca="1">VLOOKUP($A125,INDIRECT($P$2),COLUMN()-1,FALSE)*VLOOKUP($A125,Usinas!$C:$D,2,FALSE)</f>
        <v>310.28540000000004</v>
      </c>
      <c r="F125" s="63">
        <f ca="1">VLOOKUP($A125,INDIRECT($P$2),COLUMN()-1,FALSE)*VLOOKUP($A125,Usinas!$C:$D,2,FALSE)</f>
        <v>271.91540000000003</v>
      </c>
      <c r="G125" s="63">
        <f ca="1">VLOOKUP($A125,INDIRECT($P$2),COLUMN()-1,FALSE)*VLOOKUP($A125,Usinas!$C:$D,2,FALSE)</f>
        <v>208.22120000000001</v>
      </c>
      <c r="H125" s="63">
        <f ca="1">VLOOKUP($A125,INDIRECT($P$2),COLUMN()-1,FALSE)*VLOOKUP($A125,Usinas!$C:$D,2,FALSE)</f>
        <v>151.43360000000001</v>
      </c>
      <c r="I125" s="63">
        <f ca="1">VLOOKUP($A125,INDIRECT($P$2),COLUMN()-1,FALSE)*VLOOKUP($A125,Usinas!$C:$D,2,FALSE)</f>
        <v>126.87680000000002</v>
      </c>
      <c r="J125" s="63">
        <f ca="1">VLOOKUP($A125,INDIRECT($P$2),COLUMN()-1,FALSE)*VLOOKUP($A125,Usinas!$C:$D,2,FALSE)</f>
        <v>111.78460000000001</v>
      </c>
      <c r="K125" s="63">
        <f ca="1">VLOOKUP($A125,INDIRECT($P$2),COLUMN()-1,FALSE)*VLOOKUP($A125,Usinas!$C:$D,2,FALSE)</f>
        <v>99.506200000000007</v>
      </c>
      <c r="L125" s="63">
        <f ca="1">VLOOKUP($A125,INDIRECT($P$2),COLUMN()-1,FALSE)*VLOOKUP($A125,Usinas!$C:$D,2,FALSE)</f>
        <v>95.41340000000001</v>
      </c>
      <c r="M125" s="63">
        <f ca="1">VLOOKUP($A125,INDIRECT($P$2),COLUMN()-1,FALSE)*VLOOKUP($A125,Usinas!$C:$D,2,FALSE)</f>
        <v>119.71440000000001</v>
      </c>
      <c r="N125" s="63">
        <f ca="1">VLOOKUP($A125,INDIRECT($P$2),COLUMN()-1,FALSE)*VLOOKUP($A125,Usinas!$C:$D,2,FALSE)</f>
        <v>205.15160000000003</v>
      </c>
      <c r="O125" s="63">
        <f ca="1">VLOOKUP($A125,INDIRECT($P$2),COLUMN()-1,FALSE)*VLOOKUP($A125,Usinas!$C:$D,2,FALSE)</f>
        <v>346.86480000000006</v>
      </c>
    </row>
    <row r="126" spans="1:15" hidden="1" outlineLevel="2" x14ac:dyDescent="0.25">
      <c r="A126" s="59">
        <v>144</v>
      </c>
      <c r="B126" s="60" t="s">
        <v>135</v>
      </c>
      <c r="D126" s="63">
        <f ca="1">VLOOKUP($A126,INDIRECT($P$2),COLUMN()-1,FALSE)*VLOOKUP($A126,Usinas!$C:$D,2,FALSE)</f>
        <v>355.43430000000001</v>
      </c>
      <c r="E126" s="63">
        <f ca="1">VLOOKUP($A126,INDIRECT($P$2),COLUMN()-1,FALSE)*VLOOKUP($A126,Usinas!$C:$D,2,FALSE)</f>
        <v>280.64789999999999</v>
      </c>
      <c r="F126" s="63">
        <f ca="1">VLOOKUP($A126,INDIRECT($P$2),COLUMN()-1,FALSE)*VLOOKUP($A126,Usinas!$C:$D,2,FALSE)</f>
        <v>245.4426</v>
      </c>
      <c r="G126" s="63">
        <f ca="1">VLOOKUP($A126,INDIRECT($P$2),COLUMN()-1,FALSE)*VLOOKUP($A126,Usinas!$C:$D,2,FALSE)</f>
        <v>187.9605</v>
      </c>
      <c r="H126" s="63">
        <f ca="1">VLOOKUP($A126,INDIRECT($P$2),COLUMN()-1,FALSE)*VLOOKUP($A126,Usinas!$C:$D,2,FALSE)</f>
        <v>136.64429999999999</v>
      </c>
      <c r="I126" s="63">
        <f ca="1">VLOOKUP($A126,INDIRECT($P$2),COLUMN()-1,FALSE)*VLOOKUP($A126,Usinas!$C:$D,2,FALSE)</f>
        <v>113.9697</v>
      </c>
      <c r="J126" s="63">
        <f ca="1">VLOOKUP($A126,INDIRECT($P$2),COLUMN()-1,FALSE)*VLOOKUP($A126,Usinas!$C:$D,2,FALSE)</f>
        <v>100.44449999999999</v>
      </c>
      <c r="K126" s="63">
        <f ca="1">VLOOKUP($A126,INDIRECT($P$2),COLUMN()-1,FALSE)*VLOOKUP($A126,Usinas!$C:$D,2,FALSE)</f>
        <v>89.107199999999992</v>
      </c>
      <c r="L126" s="63">
        <f ca="1">VLOOKUP($A126,INDIRECT($P$2),COLUMN()-1,FALSE)*VLOOKUP($A126,Usinas!$C:$D,2,FALSE)</f>
        <v>85.129199999999997</v>
      </c>
      <c r="M126" s="63">
        <f ca="1">VLOOKUP($A126,INDIRECT($P$2),COLUMN()-1,FALSE)*VLOOKUP($A126,Usinas!$C:$D,2,FALSE)</f>
        <v>107.40599999999999</v>
      </c>
      <c r="N126" s="63">
        <f ca="1">VLOOKUP($A126,INDIRECT($P$2),COLUMN()-1,FALSE)*VLOOKUP($A126,Usinas!$C:$D,2,FALSE)</f>
        <v>185.5737</v>
      </c>
      <c r="O126" s="63">
        <f ca="1">VLOOKUP($A126,INDIRECT($P$2),COLUMN()-1,FALSE)*VLOOKUP($A126,Usinas!$C:$D,2,FALSE)</f>
        <v>314.46089999999998</v>
      </c>
    </row>
    <row r="127" spans="1:15" hidden="1" outlineLevel="1" collapsed="1" x14ac:dyDescent="0.25">
      <c r="A127" s="18"/>
      <c r="B127" s="19" t="s">
        <v>56</v>
      </c>
      <c r="D127" s="64">
        <f t="shared" ref="D127:O127" ca="1" si="10">SUM(D119:D126)</f>
        <v>1691.4275000000002</v>
      </c>
      <c r="E127" s="47">
        <f t="shared" ca="1" si="10"/>
        <v>1354.9974999999999</v>
      </c>
      <c r="F127" s="47">
        <f t="shared" ca="1" si="10"/>
        <v>1199.5014000000001</v>
      </c>
      <c r="G127" s="47">
        <f t="shared" ca="1" si="10"/>
        <v>901.98910000000001</v>
      </c>
      <c r="H127" s="47">
        <f t="shared" ca="1" si="10"/>
        <v>662.5956000000001</v>
      </c>
      <c r="I127" s="65">
        <f t="shared" ca="1" si="10"/>
        <v>556.04629999999997</v>
      </c>
      <c r="J127" s="64">
        <f t="shared" ca="1" si="10"/>
        <v>486.64100000000002</v>
      </c>
      <c r="K127" s="47">
        <f t="shared" ca="1" si="10"/>
        <v>430.89389999999997</v>
      </c>
      <c r="L127" s="47">
        <f t="shared" ca="1" si="10"/>
        <v>417.19209999999998</v>
      </c>
      <c r="M127" s="47">
        <f t="shared" ca="1" si="10"/>
        <v>523.10509999999999</v>
      </c>
      <c r="N127" s="47">
        <f t="shared" ca="1" si="10"/>
        <v>898.40250000000003</v>
      </c>
      <c r="O127" s="65">
        <f t="shared" ca="1" si="10"/>
        <v>1482.6462000000001</v>
      </c>
    </row>
    <row r="128" spans="1:15" hidden="1" outlineLevel="1" x14ac:dyDescent="0.25">
      <c r="A128" s="20"/>
      <c r="B128" s="21" t="s">
        <v>0</v>
      </c>
      <c r="D128" s="66"/>
      <c r="E128" s="67"/>
      <c r="F128" s="67"/>
      <c r="G128" s="67"/>
      <c r="H128" s="67"/>
      <c r="I128" s="68"/>
      <c r="J128" s="66"/>
      <c r="K128" s="67"/>
      <c r="L128" s="67"/>
      <c r="M128" s="67"/>
      <c r="N128" s="67"/>
      <c r="O128" s="68"/>
    </row>
    <row r="129" spans="1:15" hidden="1" outlineLevel="1" x14ac:dyDescent="0.25">
      <c r="A129" s="1"/>
      <c r="B129" s="124"/>
      <c r="D129" s="48"/>
      <c r="E129" s="49"/>
      <c r="F129" s="49"/>
      <c r="G129" s="49"/>
      <c r="H129" s="49"/>
      <c r="I129" s="49"/>
      <c r="J129" s="48"/>
      <c r="K129" s="49"/>
      <c r="L129" s="49"/>
      <c r="M129" s="49"/>
      <c r="N129" s="49"/>
      <c r="O129" s="49"/>
    </row>
    <row r="130" spans="1:15" hidden="1" outlineLevel="1" x14ac:dyDescent="0.25">
      <c r="A130" s="38"/>
      <c r="B130" s="39"/>
      <c r="D130" s="542" t="s">
        <v>136</v>
      </c>
      <c r="E130" s="543" t="s">
        <v>58</v>
      </c>
      <c r="F130" s="543" t="s">
        <v>137</v>
      </c>
      <c r="G130" s="543"/>
      <c r="H130" s="543"/>
      <c r="I130" s="544"/>
      <c r="J130" s="542" t="s">
        <v>136</v>
      </c>
      <c r="K130" s="543" t="s">
        <v>58</v>
      </c>
      <c r="L130" s="543" t="s">
        <v>137</v>
      </c>
      <c r="M130" s="543"/>
      <c r="N130" s="543"/>
      <c r="O130" s="544"/>
    </row>
    <row r="131" spans="1:15" hidden="1" outlineLevel="2" x14ac:dyDescent="0.25">
      <c r="A131" s="30">
        <v>278</v>
      </c>
      <c r="B131" s="31" t="s">
        <v>138</v>
      </c>
      <c r="D131" s="63">
        <f ca="1">VLOOKUP($A131,INDIRECT($P$2),COLUMN()-1,FALSE)*VLOOKUP($A131,Usinas!$C:$D,2,FALSE)</f>
        <v>151.38400000000001</v>
      </c>
      <c r="E131" s="63">
        <f ca="1">VLOOKUP($A131,INDIRECT($P$2),COLUMN()-1,FALSE)*VLOOKUP($A131,Usinas!$C:$D,2,FALSE)</f>
        <v>175.26</v>
      </c>
      <c r="F131" s="63">
        <f ca="1">VLOOKUP($A131,INDIRECT($P$2),COLUMN()-1,FALSE)*VLOOKUP($A131,Usinas!$C:$D,2,FALSE)</f>
        <v>163.06800000000001</v>
      </c>
      <c r="G131" s="63">
        <f ca="1">VLOOKUP($A131,INDIRECT($P$2),COLUMN()-1,FALSE)*VLOOKUP($A131,Usinas!$C:$D,2,FALSE)</f>
        <v>107.188</v>
      </c>
      <c r="H131" s="63">
        <f ca="1">VLOOKUP($A131,INDIRECT($P$2),COLUMN()-1,FALSE)*VLOOKUP($A131,Usinas!$C:$D,2,FALSE)</f>
        <v>60.96</v>
      </c>
      <c r="I131" s="63">
        <f ca="1">VLOOKUP($A131,INDIRECT($P$2),COLUMN()-1,FALSE)*VLOOKUP($A131,Usinas!$C:$D,2,FALSE)</f>
        <v>45.212000000000003</v>
      </c>
      <c r="J131" s="63">
        <f ca="1">VLOOKUP($A131,INDIRECT($P$2),COLUMN()-1,FALSE)*VLOOKUP($A131,Usinas!$C:$D,2,FALSE)</f>
        <v>38.608000000000004</v>
      </c>
      <c r="K131" s="63">
        <f ca="1">VLOOKUP($A131,INDIRECT($P$2),COLUMN()-1,FALSE)*VLOOKUP($A131,Usinas!$C:$D,2,FALSE)</f>
        <v>34.036000000000001</v>
      </c>
      <c r="L131" s="63">
        <f ca="1">VLOOKUP($A131,INDIRECT($P$2),COLUMN()-1,FALSE)*VLOOKUP($A131,Usinas!$C:$D,2,FALSE)</f>
        <v>34.543999999999997</v>
      </c>
      <c r="M131" s="63">
        <f ca="1">VLOOKUP($A131,INDIRECT($P$2),COLUMN()-1,FALSE)*VLOOKUP($A131,Usinas!$C:$D,2,FALSE)</f>
        <v>46.736000000000004</v>
      </c>
      <c r="N131" s="63">
        <f ca="1">VLOOKUP($A131,INDIRECT($P$2),COLUMN()-1,FALSE)*VLOOKUP($A131,Usinas!$C:$D,2,FALSE)</f>
        <v>65.531999999999996</v>
      </c>
      <c r="O131" s="63">
        <f ca="1">VLOOKUP($A131,INDIRECT($P$2),COLUMN()-1,FALSE)*VLOOKUP($A131,Usinas!$C:$D,2,FALSE)</f>
        <v>104.648</v>
      </c>
    </row>
    <row r="132" spans="1:15" hidden="1" outlineLevel="2" x14ac:dyDescent="0.25">
      <c r="A132" s="30">
        <v>281</v>
      </c>
      <c r="B132" s="31" t="s">
        <v>139</v>
      </c>
      <c r="D132" s="63">
        <f ca="1">VLOOKUP($A132,INDIRECT($P$2),COLUMN()-1,FALSE)*VLOOKUP($A132,Usinas!$C:$D,2,FALSE)</f>
        <v>190.11159999999998</v>
      </c>
      <c r="E132" s="63">
        <f ca="1">VLOOKUP($A132,INDIRECT($P$2),COLUMN()-1,FALSE)*VLOOKUP($A132,Usinas!$C:$D,2,FALSE)</f>
        <v>201.16459999999998</v>
      </c>
      <c r="F132" s="63">
        <f ca="1">VLOOKUP($A132,INDIRECT($P$2),COLUMN()-1,FALSE)*VLOOKUP($A132,Usinas!$C:$D,2,FALSE)</f>
        <v>203.37519999999998</v>
      </c>
      <c r="G132" s="63">
        <f ca="1">VLOOKUP($A132,INDIRECT($P$2),COLUMN()-1,FALSE)*VLOOKUP($A132,Usinas!$C:$D,2,FALSE)</f>
        <v>187.90099999999998</v>
      </c>
      <c r="H132" s="63">
        <f ca="1">VLOOKUP($A132,INDIRECT($P$2),COLUMN()-1,FALSE)*VLOOKUP($A132,Usinas!$C:$D,2,FALSE)</f>
        <v>170.21619999999999</v>
      </c>
      <c r="I132" s="63">
        <f ca="1">VLOOKUP($A132,INDIRECT($P$2),COLUMN()-1,FALSE)*VLOOKUP($A132,Usinas!$C:$D,2,FALSE)</f>
        <v>156.95259999999999</v>
      </c>
      <c r="J132" s="63">
        <f ca="1">VLOOKUP($A132,INDIRECT($P$2),COLUMN()-1,FALSE)*VLOOKUP($A132,Usinas!$C:$D,2,FALSE)</f>
        <v>148.11019999999999</v>
      </c>
      <c r="K132" s="63">
        <f ca="1">VLOOKUP($A132,INDIRECT($P$2),COLUMN()-1,FALSE)*VLOOKUP($A132,Usinas!$C:$D,2,FALSE)</f>
        <v>141.47839999999999</v>
      </c>
      <c r="L132" s="63">
        <f ca="1">VLOOKUP($A132,INDIRECT($P$2),COLUMN()-1,FALSE)*VLOOKUP($A132,Usinas!$C:$D,2,FALSE)</f>
        <v>139.26779999999999</v>
      </c>
      <c r="M132" s="63">
        <f ca="1">VLOOKUP($A132,INDIRECT($P$2),COLUMN()-1,FALSE)*VLOOKUP($A132,Usinas!$C:$D,2,FALSE)</f>
        <v>148.11019999999999</v>
      </c>
      <c r="N132" s="63">
        <f ca="1">VLOOKUP($A132,INDIRECT($P$2),COLUMN()-1,FALSE)*VLOOKUP($A132,Usinas!$C:$D,2,FALSE)</f>
        <v>159.16319999999999</v>
      </c>
      <c r="O132" s="63">
        <f ca="1">VLOOKUP($A132,INDIRECT($P$2),COLUMN()-1,FALSE)*VLOOKUP($A132,Usinas!$C:$D,2,FALSE)</f>
        <v>174.63739999999999</v>
      </c>
    </row>
    <row r="133" spans="1:15" hidden="1" outlineLevel="2" x14ac:dyDescent="0.25">
      <c r="A133" s="30">
        <v>295</v>
      </c>
      <c r="B133" s="31" t="s">
        <v>140</v>
      </c>
      <c r="D133" s="63">
        <f ca="1">VLOOKUP($A133,INDIRECT($P$2),COLUMN()-1,FALSE)*VLOOKUP($A133,Usinas!$C:$D,2,FALSE)</f>
        <v>89.251199999999997</v>
      </c>
      <c r="E133" s="63">
        <f ca="1">VLOOKUP($A133,INDIRECT($P$2),COLUMN()-1,FALSE)*VLOOKUP($A133,Usinas!$C:$D,2,FALSE)</f>
        <v>93.899699999999996</v>
      </c>
      <c r="F133" s="63">
        <f ca="1">VLOOKUP($A133,INDIRECT($P$2),COLUMN()-1,FALSE)*VLOOKUP($A133,Usinas!$C:$D,2,FALSE)</f>
        <v>100.4076</v>
      </c>
      <c r="G133" s="63">
        <f ca="1">VLOOKUP($A133,INDIRECT($P$2),COLUMN()-1,FALSE)*VLOOKUP($A133,Usinas!$C:$D,2,FALSE)</f>
        <v>88.3215</v>
      </c>
      <c r="H133" s="63">
        <f ca="1">VLOOKUP($A133,INDIRECT($P$2),COLUMN()-1,FALSE)*VLOOKUP($A133,Usinas!$C:$D,2,FALSE)</f>
        <v>78.094799999999992</v>
      </c>
      <c r="I133" s="63">
        <f ca="1">VLOOKUP($A133,INDIRECT($P$2),COLUMN()-1,FALSE)*VLOOKUP($A133,Usinas!$C:$D,2,FALSE)</f>
        <v>72.516599999999997</v>
      </c>
      <c r="J133" s="63">
        <f ca="1">VLOOKUP($A133,INDIRECT($P$2),COLUMN()-1,FALSE)*VLOOKUP($A133,Usinas!$C:$D,2,FALSE)</f>
        <v>69.727499999999992</v>
      </c>
      <c r="K133" s="63">
        <f ca="1">VLOOKUP($A133,INDIRECT($P$2),COLUMN()-1,FALSE)*VLOOKUP($A133,Usinas!$C:$D,2,FALSE)</f>
        <v>66.008700000000005</v>
      </c>
      <c r="L133" s="63">
        <f ca="1">VLOOKUP($A133,INDIRECT($P$2),COLUMN()-1,FALSE)*VLOOKUP($A133,Usinas!$C:$D,2,FALSE)</f>
        <v>65.078999999999994</v>
      </c>
      <c r="M133" s="63">
        <f ca="1">VLOOKUP($A133,INDIRECT($P$2),COLUMN()-1,FALSE)*VLOOKUP($A133,Usinas!$C:$D,2,FALSE)</f>
        <v>68.797799999999995</v>
      </c>
      <c r="N133" s="63">
        <f ca="1">VLOOKUP($A133,INDIRECT($P$2),COLUMN()-1,FALSE)*VLOOKUP($A133,Usinas!$C:$D,2,FALSE)</f>
        <v>72.516599999999997</v>
      </c>
      <c r="O133" s="63">
        <f ca="1">VLOOKUP($A133,INDIRECT($P$2),COLUMN()-1,FALSE)*VLOOKUP($A133,Usinas!$C:$D,2,FALSE)</f>
        <v>79.9542</v>
      </c>
    </row>
    <row r="134" spans="1:15" hidden="1" outlineLevel="2" x14ac:dyDescent="0.25">
      <c r="A134" s="30">
        <v>259</v>
      </c>
      <c r="B134" s="31" t="s">
        <v>141</v>
      </c>
      <c r="D134" s="63">
        <f ca="1">VLOOKUP($A134,INDIRECT($P$2),COLUMN()-1,FALSE)*VLOOKUP($A134,Usinas!$C:$D,2,FALSE)</f>
        <v>76.081499999999991</v>
      </c>
      <c r="E134" s="63">
        <f ca="1">VLOOKUP($A134,INDIRECT($P$2),COLUMN()-1,FALSE)*VLOOKUP($A134,Usinas!$C:$D,2,FALSE)</f>
        <v>86.840499999999992</v>
      </c>
      <c r="F134" s="63">
        <f ca="1">VLOOKUP($A134,INDIRECT($P$2),COLUMN()-1,FALSE)*VLOOKUP($A134,Usinas!$C:$D,2,FALSE)</f>
        <v>85.3035</v>
      </c>
      <c r="G134" s="63">
        <f ca="1">VLOOKUP($A134,INDIRECT($P$2),COLUMN()-1,FALSE)*VLOOKUP($A134,Usinas!$C:$D,2,FALSE)</f>
        <v>68.396500000000003</v>
      </c>
      <c r="H134" s="63">
        <f ca="1">VLOOKUP($A134,INDIRECT($P$2),COLUMN()-1,FALSE)*VLOOKUP($A134,Usinas!$C:$D,2,FALSE)</f>
        <v>50.720999999999997</v>
      </c>
      <c r="I134" s="63">
        <f ca="1">VLOOKUP($A134,INDIRECT($P$2),COLUMN()-1,FALSE)*VLOOKUP($A134,Usinas!$C:$D,2,FALSE)</f>
        <v>43.804499999999997</v>
      </c>
      <c r="J134" s="63">
        <f ca="1">VLOOKUP($A134,INDIRECT($P$2),COLUMN()-1,FALSE)*VLOOKUP($A134,Usinas!$C:$D,2,FALSE)</f>
        <v>39.1935</v>
      </c>
      <c r="K134" s="63">
        <f ca="1">VLOOKUP($A134,INDIRECT($P$2),COLUMN()-1,FALSE)*VLOOKUP($A134,Usinas!$C:$D,2,FALSE)</f>
        <v>36.119499999999995</v>
      </c>
      <c r="L134" s="63">
        <f ca="1">VLOOKUP($A134,INDIRECT($P$2),COLUMN()-1,FALSE)*VLOOKUP($A134,Usinas!$C:$D,2,FALSE)</f>
        <v>36.119499999999995</v>
      </c>
      <c r="M134" s="63">
        <f ca="1">VLOOKUP($A134,INDIRECT($P$2),COLUMN()-1,FALSE)*VLOOKUP($A134,Usinas!$C:$D,2,FALSE)</f>
        <v>39.961999999999996</v>
      </c>
      <c r="N134" s="63">
        <f ca="1">VLOOKUP($A134,INDIRECT($P$2),COLUMN()-1,FALSE)*VLOOKUP($A134,Usinas!$C:$D,2,FALSE)</f>
        <v>46.878499999999995</v>
      </c>
      <c r="O134" s="63">
        <f ca="1">VLOOKUP($A134,INDIRECT($P$2),COLUMN()-1,FALSE)*VLOOKUP($A134,Usinas!$C:$D,2,FALSE)</f>
        <v>61.48</v>
      </c>
    </row>
    <row r="135" spans="1:15" hidden="1" outlineLevel="2" x14ac:dyDescent="0.25">
      <c r="A135" s="30">
        <v>252</v>
      </c>
      <c r="B135" s="31" t="s">
        <v>142</v>
      </c>
      <c r="D135" s="63">
        <f ca="1">VLOOKUP($A135,INDIRECT($P$2),COLUMN()-1,FALSE)*VLOOKUP($A135,Usinas!$C:$D,2,FALSE)</f>
        <v>121.1661</v>
      </c>
      <c r="E135" s="63">
        <f ca="1">VLOOKUP($A135,INDIRECT($P$2),COLUMN()-1,FALSE)*VLOOKUP($A135,Usinas!$C:$D,2,FALSE)</f>
        <v>138.30070000000001</v>
      </c>
      <c r="F135" s="63">
        <f ca="1">VLOOKUP($A135,INDIRECT($P$2),COLUMN()-1,FALSE)*VLOOKUP($A135,Usinas!$C:$D,2,FALSE)</f>
        <v>135.85290000000001</v>
      </c>
      <c r="G135" s="63">
        <f ca="1">VLOOKUP($A135,INDIRECT($P$2),COLUMN()-1,FALSE)*VLOOKUP($A135,Usinas!$C:$D,2,FALSE)</f>
        <v>108.9271</v>
      </c>
      <c r="H135" s="63">
        <f ca="1">VLOOKUP($A135,INDIRECT($P$2),COLUMN()-1,FALSE)*VLOOKUP($A135,Usinas!$C:$D,2,FALSE)</f>
        <v>80.7774</v>
      </c>
      <c r="I135" s="63">
        <f ca="1">VLOOKUP($A135,INDIRECT($P$2),COLUMN()-1,FALSE)*VLOOKUP($A135,Usinas!$C:$D,2,FALSE)</f>
        <v>69.762299999999996</v>
      </c>
      <c r="J135" s="63">
        <f ca="1">VLOOKUP($A135,INDIRECT($P$2),COLUMN()-1,FALSE)*VLOOKUP($A135,Usinas!$C:$D,2,FALSE)</f>
        <v>62.418900000000001</v>
      </c>
      <c r="K135" s="63">
        <f ca="1">VLOOKUP($A135,INDIRECT($P$2),COLUMN()-1,FALSE)*VLOOKUP($A135,Usinas!$C:$D,2,FALSE)</f>
        <v>57.523299999999999</v>
      </c>
      <c r="L135" s="63">
        <f ca="1">VLOOKUP($A135,INDIRECT($P$2),COLUMN()-1,FALSE)*VLOOKUP($A135,Usinas!$C:$D,2,FALSE)</f>
        <v>57.523299999999999</v>
      </c>
      <c r="M135" s="63">
        <f ca="1">VLOOKUP($A135,INDIRECT($P$2),COLUMN()-1,FALSE)*VLOOKUP($A135,Usinas!$C:$D,2,FALSE)</f>
        <v>63.642800000000001</v>
      </c>
      <c r="N135" s="63">
        <f ca="1">VLOOKUP($A135,INDIRECT($P$2),COLUMN()-1,FALSE)*VLOOKUP($A135,Usinas!$C:$D,2,FALSE)</f>
        <v>74.657899999999998</v>
      </c>
      <c r="O135" s="63">
        <f ca="1">VLOOKUP($A135,INDIRECT($P$2),COLUMN()-1,FALSE)*VLOOKUP($A135,Usinas!$C:$D,2,FALSE)</f>
        <v>97.912000000000006</v>
      </c>
    </row>
    <row r="136" spans="1:15" hidden="1" outlineLevel="1" collapsed="1" x14ac:dyDescent="0.25">
      <c r="A136" s="40"/>
      <c r="B136" s="41" t="s">
        <v>56</v>
      </c>
      <c r="D136" s="78">
        <f t="shared" ref="D136:O136" ca="1" si="11">SUM(D131:D135)</f>
        <v>627.99439999999993</v>
      </c>
      <c r="E136" s="47">
        <f t="shared" ca="1" si="11"/>
        <v>695.46549999999991</v>
      </c>
      <c r="F136" s="47">
        <f t="shared" ca="1" si="11"/>
        <v>688.00720000000001</v>
      </c>
      <c r="G136" s="47">
        <f t="shared" ca="1" si="11"/>
        <v>560.73410000000001</v>
      </c>
      <c r="H136" s="47">
        <f t="shared" ca="1" si="11"/>
        <v>440.76939999999996</v>
      </c>
      <c r="I136" s="79">
        <f t="shared" ca="1" si="11"/>
        <v>388.24799999999999</v>
      </c>
      <c r="J136" s="78">
        <f t="shared" ca="1" si="11"/>
        <v>358.05809999999997</v>
      </c>
      <c r="K136" s="47">
        <f t="shared" ca="1" si="11"/>
        <v>335.16590000000002</v>
      </c>
      <c r="L136" s="47">
        <f t="shared" ca="1" si="11"/>
        <v>332.53360000000004</v>
      </c>
      <c r="M136" s="47">
        <f t="shared" ca="1" si="11"/>
        <v>367.24880000000002</v>
      </c>
      <c r="N136" s="47">
        <f t="shared" ca="1" si="11"/>
        <v>418.74819999999994</v>
      </c>
      <c r="O136" s="79">
        <f t="shared" ca="1" si="11"/>
        <v>518.63160000000005</v>
      </c>
    </row>
    <row r="137" spans="1:15" hidden="1" outlineLevel="1" x14ac:dyDescent="0.25">
      <c r="A137" s="42"/>
      <c r="B137" s="43" t="s">
        <v>0</v>
      </c>
      <c r="D137" s="75"/>
      <c r="E137" s="76"/>
      <c r="F137" s="76"/>
      <c r="G137" s="76"/>
      <c r="H137" s="76"/>
      <c r="I137" s="77"/>
      <c r="J137" s="75"/>
      <c r="K137" s="76"/>
      <c r="L137" s="76"/>
      <c r="M137" s="76"/>
      <c r="N137" s="76"/>
      <c r="O137" s="77"/>
    </row>
    <row r="138" spans="1:15" hidden="1" outlineLevel="1" x14ac:dyDescent="0.25">
      <c r="A138" s="1"/>
      <c r="B138" s="124"/>
      <c r="D138" s="48"/>
      <c r="E138" s="49"/>
      <c r="F138" s="49"/>
      <c r="G138" s="49"/>
      <c r="H138" s="49"/>
      <c r="I138" s="49"/>
      <c r="J138" s="48"/>
      <c r="K138" s="49"/>
      <c r="L138" s="49"/>
      <c r="M138" s="49"/>
      <c r="N138" s="49"/>
      <c r="O138" s="49"/>
    </row>
    <row r="139" spans="1:15" hidden="1" outlineLevel="1" x14ac:dyDescent="0.25">
      <c r="A139" s="38"/>
      <c r="B139" s="39"/>
      <c r="D139" s="542" t="s">
        <v>143</v>
      </c>
      <c r="E139" s="543" t="s">
        <v>58</v>
      </c>
      <c r="F139" s="543" t="s">
        <v>144</v>
      </c>
      <c r="G139" s="543"/>
      <c r="H139" s="543"/>
      <c r="I139" s="544"/>
      <c r="J139" s="542" t="s">
        <v>143</v>
      </c>
      <c r="K139" s="543" t="s">
        <v>58</v>
      </c>
      <c r="L139" s="543" t="s">
        <v>144</v>
      </c>
      <c r="M139" s="543"/>
      <c r="N139" s="543"/>
      <c r="O139" s="544"/>
    </row>
    <row r="140" spans="1:15" hidden="1" outlineLevel="2" x14ac:dyDescent="0.25">
      <c r="A140" s="30">
        <v>255</v>
      </c>
      <c r="B140" s="31" t="s">
        <v>145</v>
      </c>
      <c r="D140" s="63">
        <f ca="1">VLOOKUP($A140,INDIRECT($P$2),COLUMN()-1,FALSE)*VLOOKUP($A140,Usinas!$C:$D,2,FALSE)</f>
        <v>479.589</v>
      </c>
      <c r="E140" s="63">
        <f ca="1">VLOOKUP($A140,INDIRECT($P$2),COLUMN()-1,FALSE)*VLOOKUP($A140,Usinas!$C:$D,2,FALSE)</f>
        <v>334.25900000000001</v>
      </c>
      <c r="F140" s="63">
        <f ca="1">VLOOKUP($A140,INDIRECT($P$2),COLUMN()-1,FALSE)*VLOOKUP($A140,Usinas!$C:$D,2,FALSE)</f>
        <v>295.01990000000001</v>
      </c>
      <c r="G140" s="63">
        <f ca="1">VLOOKUP($A140,INDIRECT($P$2),COLUMN()-1,FALSE)*VLOOKUP($A140,Usinas!$C:$D,2,FALSE)</f>
        <v>183.11580000000001</v>
      </c>
      <c r="H140" s="63">
        <f ca="1">VLOOKUP($A140,INDIRECT($P$2),COLUMN()-1,FALSE)*VLOOKUP($A140,Usinas!$C:$D,2,FALSE)</f>
        <v>95.9178</v>
      </c>
      <c r="I140" s="63">
        <f ca="1">VLOOKUP($A140,INDIRECT($P$2),COLUMN()-1,FALSE)*VLOOKUP($A140,Usinas!$C:$D,2,FALSE)</f>
        <v>72.665000000000006</v>
      </c>
      <c r="J140" s="63">
        <f ca="1">VLOOKUP($A140,INDIRECT($P$2),COLUMN()-1,FALSE)*VLOOKUP($A140,Usinas!$C:$D,2,FALSE)</f>
        <v>59.585300000000004</v>
      </c>
      <c r="K140" s="63">
        <f ca="1">VLOOKUP($A140,INDIRECT($P$2),COLUMN()-1,FALSE)*VLOOKUP($A140,Usinas!$C:$D,2,FALSE)</f>
        <v>49.412199999999999</v>
      </c>
      <c r="L140" s="63">
        <f ca="1">VLOOKUP($A140,INDIRECT($P$2),COLUMN()-1,FALSE)*VLOOKUP($A140,Usinas!$C:$D,2,FALSE)</f>
        <v>47.9589</v>
      </c>
      <c r="M140" s="63">
        <f ca="1">VLOOKUP($A140,INDIRECT($P$2),COLUMN()-1,FALSE)*VLOOKUP($A140,Usinas!$C:$D,2,FALSE)</f>
        <v>91.557900000000004</v>
      </c>
      <c r="N140" s="63">
        <f ca="1">VLOOKUP($A140,INDIRECT($P$2),COLUMN()-1,FALSE)*VLOOKUP($A140,Usinas!$C:$D,2,FALSE)</f>
        <v>279.03359999999998</v>
      </c>
      <c r="O140" s="63">
        <f ca="1">VLOOKUP($A140,INDIRECT($P$2),COLUMN()-1,FALSE)*VLOOKUP($A140,Usinas!$C:$D,2,FALSE)</f>
        <v>499.93520000000001</v>
      </c>
    </row>
    <row r="141" spans="1:15" hidden="1" outlineLevel="1" collapsed="1" x14ac:dyDescent="0.25">
      <c r="A141" s="40"/>
      <c r="B141" s="41" t="s">
        <v>56</v>
      </c>
      <c r="D141" s="78">
        <f t="shared" ref="D141:O141" ca="1" si="12">D140</f>
        <v>479.589</v>
      </c>
      <c r="E141" s="47">
        <f t="shared" ca="1" si="12"/>
        <v>334.25900000000001</v>
      </c>
      <c r="F141" s="47">
        <f t="shared" ca="1" si="12"/>
        <v>295.01990000000001</v>
      </c>
      <c r="G141" s="47">
        <f t="shared" ca="1" si="12"/>
        <v>183.11580000000001</v>
      </c>
      <c r="H141" s="47">
        <f t="shared" ca="1" si="12"/>
        <v>95.9178</v>
      </c>
      <c r="I141" s="79">
        <f t="shared" ca="1" si="12"/>
        <v>72.665000000000006</v>
      </c>
      <c r="J141" s="78">
        <f t="shared" ca="1" si="12"/>
        <v>59.585300000000004</v>
      </c>
      <c r="K141" s="47">
        <f t="shared" ca="1" si="12"/>
        <v>49.412199999999999</v>
      </c>
      <c r="L141" s="47">
        <f t="shared" ca="1" si="12"/>
        <v>47.9589</v>
      </c>
      <c r="M141" s="47">
        <f t="shared" ca="1" si="12"/>
        <v>91.557900000000004</v>
      </c>
      <c r="N141" s="47">
        <f t="shared" ca="1" si="12"/>
        <v>279.03359999999998</v>
      </c>
      <c r="O141" s="79">
        <f t="shared" ca="1" si="12"/>
        <v>499.93520000000001</v>
      </c>
    </row>
    <row r="142" spans="1:15" hidden="1" outlineLevel="1" x14ac:dyDescent="0.25">
      <c r="A142" s="42"/>
      <c r="B142" s="43" t="s">
        <v>0</v>
      </c>
      <c r="D142" s="75"/>
      <c r="E142" s="76"/>
      <c r="F142" s="76"/>
      <c r="G142" s="76"/>
      <c r="H142" s="76"/>
      <c r="I142" s="77"/>
      <c r="J142" s="75"/>
      <c r="K142" s="76"/>
      <c r="L142" s="76"/>
      <c r="M142" s="76"/>
      <c r="N142" s="76"/>
      <c r="O142" s="77"/>
    </row>
    <row r="143" spans="1:15" hidden="1" outlineLevel="1" x14ac:dyDescent="0.25">
      <c r="A143" s="1"/>
      <c r="B143" s="124"/>
      <c r="D143" s="48"/>
      <c r="E143" s="49"/>
      <c r="F143" s="49"/>
      <c r="G143" s="49"/>
      <c r="H143" s="49"/>
      <c r="I143" s="49"/>
      <c r="J143" s="48"/>
      <c r="K143" s="49"/>
      <c r="L143" s="49"/>
      <c r="M143" s="49"/>
      <c r="N143" s="49"/>
      <c r="O143" s="49"/>
    </row>
    <row r="144" spans="1:15" hidden="1" outlineLevel="1" x14ac:dyDescent="0.25">
      <c r="A144" s="38"/>
      <c r="B144" s="39"/>
      <c r="D144" s="542" t="s">
        <v>146</v>
      </c>
      <c r="E144" s="543" t="s">
        <v>58</v>
      </c>
      <c r="F144" s="543" t="s">
        <v>147</v>
      </c>
      <c r="G144" s="543"/>
      <c r="H144" s="543"/>
      <c r="I144" s="544"/>
      <c r="J144" s="542" t="s">
        <v>146</v>
      </c>
      <c r="K144" s="543" t="s">
        <v>58</v>
      </c>
      <c r="L144" s="543" t="s">
        <v>147</v>
      </c>
      <c r="M144" s="543"/>
      <c r="N144" s="543"/>
      <c r="O144" s="544"/>
    </row>
    <row r="145" spans="1:15" hidden="1" outlineLevel="2" x14ac:dyDescent="0.25">
      <c r="A145" s="30">
        <v>279</v>
      </c>
      <c r="B145" s="31" t="s">
        <v>148</v>
      </c>
      <c r="D145" s="63">
        <f ca="1">VLOOKUP($A145,INDIRECT($P$2),COLUMN()-1,FALSE)*VLOOKUP($A145,Usinas!$C:$D,2,FALSE)</f>
        <v>135.33799999999999</v>
      </c>
      <c r="E145" s="63">
        <f ca="1">VLOOKUP($A145,INDIRECT($P$2),COLUMN()-1,FALSE)*VLOOKUP($A145,Usinas!$C:$D,2,FALSE)</f>
        <v>209.63579999999999</v>
      </c>
      <c r="F145" s="63">
        <f ca="1">VLOOKUP($A145,INDIRECT($P$2),COLUMN()-1,FALSE)*VLOOKUP($A145,Usinas!$C:$D,2,FALSE)</f>
        <v>237.8082</v>
      </c>
      <c r="G145" s="63">
        <f ca="1">VLOOKUP($A145,INDIRECT($P$2),COLUMN()-1,FALSE)*VLOOKUP($A145,Usinas!$C:$D,2,FALSE)</f>
        <v>210.46440000000001</v>
      </c>
      <c r="H145" s="63">
        <f ca="1">VLOOKUP($A145,INDIRECT($P$2),COLUMN()-1,FALSE)*VLOOKUP($A145,Usinas!$C:$D,2,FALSE)</f>
        <v>126.7758</v>
      </c>
      <c r="I145" s="63">
        <f ca="1">VLOOKUP($A145,INDIRECT($P$2),COLUMN()-1,FALSE)*VLOOKUP($A145,Usinas!$C:$D,2,FALSE)</f>
        <v>66.011799999999994</v>
      </c>
      <c r="J145" s="63">
        <f ca="1">VLOOKUP($A145,INDIRECT($P$2),COLUMN()-1,FALSE)*VLOOKUP($A145,Usinas!$C:$D,2,FALSE)</f>
        <v>38.115600000000001</v>
      </c>
      <c r="K145" s="63">
        <f ca="1">VLOOKUP($A145,INDIRECT($P$2),COLUMN()-1,FALSE)*VLOOKUP($A145,Usinas!$C:$D,2,FALSE)</f>
        <v>23.7532</v>
      </c>
      <c r="L145" s="63">
        <f ca="1">VLOOKUP($A145,INDIRECT($P$2),COLUMN()-1,FALSE)*VLOOKUP($A145,Usinas!$C:$D,2,FALSE)</f>
        <v>16.848199999999999</v>
      </c>
      <c r="M145" s="63">
        <f ca="1">VLOOKUP($A145,INDIRECT($P$2),COLUMN()-1,FALSE)*VLOOKUP($A145,Usinas!$C:$D,2,FALSE)</f>
        <v>16.848199999999999</v>
      </c>
      <c r="N145" s="63">
        <f ca="1">VLOOKUP($A145,INDIRECT($P$2),COLUMN()-1,FALSE)*VLOOKUP($A145,Usinas!$C:$D,2,FALSE)</f>
        <v>33.9726</v>
      </c>
      <c r="O145" s="63">
        <f ca="1">VLOOKUP($A145,INDIRECT($P$2),COLUMN()-1,FALSE)*VLOOKUP($A145,Usinas!$C:$D,2,FALSE)</f>
        <v>70.7072</v>
      </c>
    </row>
    <row r="146" spans="1:15" hidden="1" outlineLevel="2" x14ac:dyDescent="0.25">
      <c r="A146" s="30">
        <v>145</v>
      </c>
      <c r="B146" s="31" t="s">
        <v>149</v>
      </c>
      <c r="D146" s="63">
        <f ca="1">VLOOKUP($A146,INDIRECT($P$2),COLUMN()-1,FALSE)*VLOOKUP($A146,Usinas!$C:$D,2,FALSE)</f>
        <v>61.354799999999997</v>
      </c>
      <c r="E146" s="63">
        <f ca="1">VLOOKUP($A146,INDIRECT($P$2),COLUMN()-1,FALSE)*VLOOKUP($A146,Usinas!$C:$D,2,FALSE)</f>
        <v>71.318399999999997</v>
      </c>
      <c r="F146" s="63">
        <f ca="1">VLOOKUP($A146,INDIRECT($P$2),COLUMN()-1,FALSE)*VLOOKUP($A146,Usinas!$C:$D,2,FALSE)</f>
        <v>78.135599999999997</v>
      </c>
      <c r="G146" s="63">
        <f ca="1">VLOOKUP($A146,INDIRECT($P$2),COLUMN()-1,FALSE)*VLOOKUP($A146,Usinas!$C:$D,2,FALSE)</f>
        <v>58.732799999999997</v>
      </c>
      <c r="H146" s="63">
        <f ca="1">VLOOKUP($A146,INDIRECT($P$2),COLUMN()-1,FALSE)*VLOOKUP($A146,Usinas!$C:$D,2,FALSE)</f>
        <v>41.951999999999998</v>
      </c>
      <c r="I146" s="63">
        <f ca="1">VLOOKUP($A146,INDIRECT($P$2),COLUMN()-1,FALSE)*VLOOKUP($A146,Usinas!$C:$D,2,FALSE)</f>
        <v>34.085999999999999</v>
      </c>
      <c r="J146" s="63">
        <f ca="1">VLOOKUP($A146,INDIRECT($P$2),COLUMN()-1,FALSE)*VLOOKUP($A146,Usinas!$C:$D,2,FALSE)</f>
        <v>30.415199999999999</v>
      </c>
      <c r="K146" s="63">
        <f ca="1">VLOOKUP($A146,INDIRECT($P$2),COLUMN()-1,FALSE)*VLOOKUP($A146,Usinas!$C:$D,2,FALSE)</f>
        <v>28.317599999999999</v>
      </c>
      <c r="L146" s="63">
        <f ca="1">VLOOKUP($A146,INDIRECT($P$2),COLUMN()-1,FALSE)*VLOOKUP($A146,Usinas!$C:$D,2,FALSE)</f>
        <v>27.793199999999999</v>
      </c>
      <c r="M146" s="63">
        <f ca="1">VLOOKUP($A146,INDIRECT($P$2),COLUMN()-1,FALSE)*VLOOKUP($A146,Usinas!$C:$D,2,FALSE)</f>
        <v>29.890799999999999</v>
      </c>
      <c r="N146" s="63">
        <f ca="1">VLOOKUP($A146,INDIRECT($P$2),COLUMN()-1,FALSE)*VLOOKUP($A146,Usinas!$C:$D,2,FALSE)</f>
        <v>35.134799999999998</v>
      </c>
      <c r="O146" s="63">
        <f ca="1">VLOOKUP($A146,INDIRECT($P$2),COLUMN()-1,FALSE)*VLOOKUP($A146,Usinas!$C:$D,2,FALSE)</f>
        <v>47.195999999999998</v>
      </c>
    </row>
    <row r="147" spans="1:15" hidden="1" outlineLevel="2" x14ac:dyDescent="0.25">
      <c r="A147" s="30">
        <v>227</v>
      </c>
      <c r="B147" s="31" t="s">
        <v>398</v>
      </c>
      <c r="D147" s="63">
        <f ca="1">VLOOKUP($A147,INDIRECT($P$2),COLUMN()-1,FALSE)*VLOOKUP($A147,Usinas!$C:$D,2,FALSE)</f>
        <v>343.98650000000004</v>
      </c>
      <c r="E147" s="63">
        <f ca="1">VLOOKUP($A147,INDIRECT($P$2),COLUMN()-1,FALSE)*VLOOKUP($A147,Usinas!$C:$D,2,FALSE)</f>
        <v>387.98760000000004</v>
      </c>
      <c r="F147" s="63">
        <f ca="1">VLOOKUP($A147,INDIRECT($P$2),COLUMN()-1,FALSE)*VLOOKUP($A147,Usinas!$C:$D,2,FALSE)</f>
        <v>394.06510000000003</v>
      </c>
      <c r="G147" s="63">
        <f ca="1">VLOOKUP($A147,INDIRECT($P$2),COLUMN()-1,FALSE)*VLOOKUP($A147,Usinas!$C:$D,2,FALSE)</f>
        <v>312.86970000000002</v>
      </c>
      <c r="H147" s="63">
        <f ca="1">VLOOKUP($A147,INDIRECT($P$2),COLUMN()-1,FALSE)*VLOOKUP($A147,Usinas!$C:$D,2,FALSE)</f>
        <v>213.6849</v>
      </c>
      <c r="I147" s="63">
        <f ca="1">VLOOKUP($A147,INDIRECT($P$2),COLUMN()-1,FALSE)*VLOOKUP($A147,Usinas!$C:$D,2,FALSE)</f>
        <v>159.23050000000001</v>
      </c>
      <c r="J147" s="63">
        <f ca="1">VLOOKUP($A147,INDIRECT($P$2),COLUMN()-1,FALSE)*VLOOKUP($A147,Usinas!$C:$D,2,FALSE)</f>
        <v>126.6551</v>
      </c>
      <c r="K147" s="63">
        <f ca="1">VLOOKUP($A147,INDIRECT($P$2),COLUMN()-1,FALSE)*VLOOKUP($A147,Usinas!$C:$D,2,FALSE)</f>
        <v>107.45020000000001</v>
      </c>
      <c r="L147" s="63">
        <f ca="1">VLOOKUP($A147,INDIRECT($P$2),COLUMN()-1,FALSE)*VLOOKUP($A147,Usinas!$C:$D,2,FALSE)</f>
        <v>98.698599999999999</v>
      </c>
      <c r="M147" s="63">
        <f ca="1">VLOOKUP($A147,INDIRECT($P$2),COLUMN()-1,FALSE)*VLOOKUP($A147,Usinas!$C:$D,2,FALSE)</f>
        <v>115.2294</v>
      </c>
      <c r="N147" s="63">
        <f ca="1">VLOOKUP($A147,INDIRECT($P$2),COLUMN()-1,FALSE)*VLOOKUP($A147,Usinas!$C:$D,2,FALSE)</f>
        <v>168.7114</v>
      </c>
      <c r="O147" s="63">
        <f ca="1">VLOOKUP($A147,INDIRECT($P$2),COLUMN()-1,FALSE)*VLOOKUP($A147,Usinas!$C:$D,2,FALSE)</f>
        <v>260.36009999999999</v>
      </c>
    </row>
    <row r="148" spans="1:15" hidden="1" outlineLevel="2" x14ac:dyDescent="0.25">
      <c r="A148" s="30">
        <v>228</v>
      </c>
      <c r="B148" s="31" t="s">
        <v>400</v>
      </c>
      <c r="D148" s="63">
        <f ca="1">VLOOKUP($A148,INDIRECT($P$2),COLUMN()-1,FALSE)*VLOOKUP($A148,Usinas!$C:$D,2,FALSE)</f>
        <v>321.25880000000001</v>
      </c>
      <c r="E148" s="63">
        <f ca="1">VLOOKUP($A148,INDIRECT($P$2),COLUMN()-1,FALSE)*VLOOKUP($A148,Usinas!$C:$D,2,FALSE)</f>
        <v>361.98760000000004</v>
      </c>
      <c r="F148" s="63">
        <f ca="1">VLOOKUP($A148,INDIRECT($P$2),COLUMN()-1,FALSE)*VLOOKUP($A148,Usinas!$C:$D,2,FALSE)</f>
        <v>368.0138</v>
      </c>
      <c r="G148" s="63">
        <f ca="1">VLOOKUP($A148,INDIRECT($P$2),COLUMN()-1,FALSE)*VLOOKUP($A148,Usinas!$C:$D,2,FALSE)</f>
        <v>292.16680000000002</v>
      </c>
      <c r="H148" s="63">
        <f ca="1">VLOOKUP($A148,INDIRECT($P$2),COLUMN()-1,FALSE)*VLOOKUP($A148,Usinas!$C:$D,2,FALSE)</f>
        <v>199.69580000000002</v>
      </c>
      <c r="I148" s="63">
        <f ca="1">VLOOKUP($A148,INDIRECT($P$2),COLUMN()-1,FALSE)*VLOOKUP($A148,Usinas!$C:$D,2,FALSE)</f>
        <v>148.78480000000002</v>
      </c>
      <c r="J148" s="63">
        <f ca="1">VLOOKUP($A148,INDIRECT($P$2),COLUMN()-1,FALSE)*VLOOKUP($A148,Usinas!$C:$D,2,FALSE)</f>
        <v>118.44600000000001</v>
      </c>
      <c r="K148" s="63">
        <f ca="1">VLOOKUP($A148,INDIRECT($P$2),COLUMN()-1,FALSE)*VLOOKUP($A148,Usinas!$C:$D,2,FALSE)</f>
        <v>100.15960000000001</v>
      </c>
      <c r="L148" s="63">
        <f ca="1">VLOOKUP($A148,INDIRECT($P$2),COLUMN()-1,FALSE)*VLOOKUP($A148,Usinas!$C:$D,2,FALSE)</f>
        <v>92.263200000000012</v>
      </c>
      <c r="M148" s="63">
        <f ca="1">VLOOKUP($A148,INDIRECT($P$2),COLUMN()-1,FALSE)*VLOOKUP($A148,Usinas!$C:$D,2,FALSE)</f>
        <v>107.84820000000001</v>
      </c>
      <c r="N148" s="63">
        <f ca="1">VLOOKUP($A148,INDIRECT($P$2),COLUMN()-1,FALSE)*VLOOKUP($A148,Usinas!$C:$D,2,FALSE)</f>
        <v>157.51240000000001</v>
      </c>
      <c r="O148" s="63">
        <f ca="1">VLOOKUP($A148,INDIRECT($P$2),COLUMN()-1,FALSE)*VLOOKUP($A148,Usinas!$C:$D,2,FALSE)</f>
        <v>243.33380000000002</v>
      </c>
    </row>
    <row r="149" spans="1:15" hidden="1" outlineLevel="2" x14ac:dyDescent="0.25">
      <c r="A149" s="30">
        <v>229</v>
      </c>
      <c r="B149" s="31" t="s">
        <v>401</v>
      </c>
      <c r="D149" s="63">
        <f ca="1">VLOOKUP($A149,INDIRECT($P$2),COLUMN()-1,FALSE)*VLOOKUP($A149,Usinas!$C:$D,2,FALSE)</f>
        <v>1839.1505999999999</v>
      </c>
      <c r="E149" s="63">
        <f ca="1">VLOOKUP($A149,INDIRECT($P$2),COLUMN()-1,FALSE)*VLOOKUP($A149,Usinas!$C:$D,2,FALSE)</f>
        <v>2161.0904</v>
      </c>
      <c r="F149" s="63">
        <f ca="1">VLOOKUP($A149,INDIRECT($P$2),COLUMN()-1,FALSE)*VLOOKUP($A149,Usinas!$C:$D,2,FALSE)</f>
        <v>2288.9566</v>
      </c>
      <c r="G149" s="63">
        <f ca="1">VLOOKUP($A149,INDIRECT($P$2),COLUMN()-1,FALSE)*VLOOKUP($A149,Usinas!$C:$D,2,FALSE)</f>
        <v>1845.2153999999998</v>
      </c>
      <c r="H149" s="63">
        <f ca="1">VLOOKUP($A149,INDIRECT($P$2),COLUMN()-1,FALSE)*VLOOKUP($A149,Usinas!$C:$D,2,FALSE)</f>
        <v>1167.4739999999999</v>
      </c>
      <c r="I149" s="63">
        <f ca="1">VLOOKUP($A149,INDIRECT($P$2),COLUMN()-1,FALSE)*VLOOKUP($A149,Usinas!$C:$D,2,FALSE)</f>
        <v>740.41099999999994</v>
      </c>
      <c r="J149" s="63">
        <f ca="1">VLOOKUP($A149,INDIRECT($P$2),COLUMN()-1,FALSE)*VLOOKUP($A149,Usinas!$C:$D,2,FALSE)</f>
        <v>522.58359999999993</v>
      </c>
      <c r="K149" s="63">
        <f ca="1">VLOOKUP($A149,INDIRECT($P$2),COLUMN()-1,FALSE)*VLOOKUP($A149,Usinas!$C:$D,2,FALSE)</f>
        <v>401.28759999999994</v>
      </c>
      <c r="L149" s="63">
        <f ca="1">VLOOKUP($A149,INDIRECT($P$2),COLUMN()-1,FALSE)*VLOOKUP($A149,Usinas!$C:$D,2,FALSE)</f>
        <v>348.726</v>
      </c>
      <c r="M149" s="63">
        <f ca="1">VLOOKUP($A149,INDIRECT($P$2),COLUMN()-1,FALSE)*VLOOKUP($A149,Usinas!$C:$D,2,FALSE)</f>
        <v>440.20339999999999</v>
      </c>
      <c r="N149" s="63">
        <f ca="1">VLOOKUP($A149,INDIRECT($P$2),COLUMN()-1,FALSE)*VLOOKUP($A149,Usinas!$C:$D,2,FALSE)</f>
        <v>737.8839999999999</v>
      </c>
      <c r="O149" s="63">
        <f ca="1">VLOOKUP($A149,INDIRECT($P$2),COLUMN()-1,FALSE)*VLOOKUP($A149,Usinas!$C:$D,2,FALSE)</f>
        <v>1286.2429999999999</v>
      </c>
    </row>
    <row r="150" spans="1:15" hidden="1" outlineLevel="2" x14ac:dyDescent="0.25">
      <c r="A150" s="30">
        <v>230</v>
      </c>
      <c r="B150" s="31" t="s">
        <v>750</v>
      </c>
      <c r="D150" s="63">
        <f ca="1">VLOOKUP($A150,INDIRECT($P$2),COLUMN()-1,FALSE)*VLOOKUP($A150,Usinas!$C:$D,2,FALSE)</f>
        <v>832.44240000000002</v>
      </c>
      <c r="E150" s="63">
        <f ca="1">VLOOKUP($A150,INDIRECT($P$2),COLUMN()-1,FALSE)*VLOOKUP($A150,Usinas!$C:$D,2,FALSE)</f>
        <v>977.75710000000004</v>
      </c>
      <c r="F150" s="63">
        <f ca="1">VLOOKUP($A150,INDIRECT($P$2),COLUMN()-1,FALSE)*VLOOKUP($A150,Usinas!$C:$D,2,FALSE)</f>
        <v>1035.7923000000001</v>
      </c>
      <c r="G150" s="63">
        <f ca="1">VLOOKUP($A150,INDIRECT($P$2),COLUMN()-1,FALSE)*VLOOKUP($A150,Usinas!$C:$D,2,FALSE)</f>
        <v>835.16280000000006</v>
      </c>
      <c r="H150" s="63">
        <f ca="1">VLOOKUP($A150,INDIRECT($P$2),COLUMN()-1,FALSE)*VLOOKUP($A150,Usinas!$C:$D,2,FALSE)</f>
        <v>528.6644</v>
      </c>
      <c r="I150" s="63">
        <f ca="1">VLOOKUP($A150,INDIRECT($P$2),COLUMN()-1,FALSE)*VLOOKUP($A150,Usinas!$C:$D,2,FALSE)</f>
        <v>335.28930000000003</v>
      </c>
      <c r="J150" s="63">
        <f ca="1">VLOOKUP($A150,INDIRECT($P$2),COLUMN()-1,FALSE)*VLOOKUP($A150,Usinas!$C:$D,2,FALSE)</f>
        <v>236.44810000000001</v>
      </c>
      <c r="K150" s="63">
        <f ca="1">VLOOKUP($A150,INDIRECT($P$2),COLUMN()-1,FALSE)*VLOOKUP($A150,Usinas!$C:$D,2,FALSE)</f>
        <v>181.58670000000001</v>
      </c>
      <c r="L150" s="63">
        <f ca="1">VLOOKUP($A150,INDIRECT($P$2),COLUMN()-1,FALSE)*VLOOKUP($A150,Usinas!$C:$D,2,FALSE)</f>
        <v>157.78320000000002</v>
      </c>
      <c r="M150" s="63">
        <f ca="1">VLOOKUP($A150,INDIRECT($P$2),COLUMN()-1,FALSE)*VLOOKUP($A150,Usinas!$C:$D,2,FALSE)</f>
        <v>199.26930000000002</v>
      </c>
      <c r="N150" s="63">
        <f ca="1">VLOOKUP($A150,INDIRECT($P$2),COLUMN()-1,FALSE)*VLOOKUP($A150,Usinas!$C:$D,2,FALSE)</f>
        <v>334.1558</v>
      </c>
      <c r="O150" s="63">
        <f ca="1">VLOOKUP($A150,INDIRECT($P$2),COLUMN()-1,FALSE)*VLOOKUP($A150,Usinas!$C:$D,2,FALSE)</f>
        <v>581.93889999999999</v>
      </c>
    </row>
    <row r="151" spans="1:15" hidden="1" outlineLevel="2" x14ac:dyDescent="0.25">
      <c r="A151" s="30">
        <v>285</v>
      </c>
      <c r="B151" s="31" t="s">
        <v>150</v>
      </c>
      <c r="D151" s="63">
        <f ca="1">VLOOKUP($A151,INDIRECT($P$2),COLUMN()-1,FALSE)*VLOOKUP($A151,Usinas!$C:$D,2,FALSE)</f>
        <v>3669.47</v>
      </c>
      <c r="E151" s="63">
        <f ca="1">VLOOKUP($A151,INDIRECT($P$2),COLUMN()-1,FALSE)*VLOOKUP($A151,Usinas!$C:$D,2,FALSE)</f>
        <v>4711.2250000000004</v>
      </c>
      <c r="F151" s="63">
        <f ca="1">VLOOKUP($A151,INDIRECT($P$2),COLUMN()-1,FALSE)*VLOOKUP($A151,Usinas!$C:$D,2,FALSE)</f>
        <v>5422.83</v>
      </c>
      <c r="G151" s="63">
        <f ca="1">VLOOKUP($A151,INDIRECT($P$2),COLUMN()-1,FALSE)*VLOOKUP($A151,Usinas!$C:$D,2,FALSE)</f>
        <v>5233.7299999999996</v>
      </c>
      <c r="H151" s="63">
        <f ca="1">VLOOKUP($A151,INDIRECT($P$2),COLUMN()-1,FALSE)*VLOOKUP($A151,Usinas!$C:$D,2,FALSE)</f>
        <v>4027.83</v>
      </c>
      <c r="I151" s="63">
        <f ca="1">VLOOKUP($A151,INDIRECT($P$2),COLUMN()-1,FALSE)*VLOOKUP($A151,Usinas!$C:$D,2,FALSE)</f>
        <v>2812.94</v>
      </c>
      <c r="J151" s="63">
        <f ca="1">VLOOKUP($A151,INDIRECT($P$2),COLUMN()-1,FALSE)*VLOOKUP($A151,Usinas!$C:$D,2,FALSE)</f>
        <v>1787.3050000000001</v>
      </c>
      <c r="K151" s="63">
        <f ca="1">VLOOKUP($A151,INDIRECT($P$2),COLUMN()-1,FALSE)*VLOOKUP($A151,Usinas!$C:$D,2,FALSE)</f>
        <v>1095.23</v>
      </c>
      <c r="L151" s="63">
        <f ca="1">VLOOKUP($A151,INDIRECT($P$2),COLUMN()-1,FALSE)*VLOOKUP($A151,Usinas!$C:$D,2,FALSE)</f>
        <v>812.2</v>
      </c>
      <c r="M151" s="63">
        <f ca="1">VLOOKUP($A151,INDIRECT($P$2),COLUMN()-1,FALSE)*VLOOKUP($A151,Usinas!$C:$D,2,FALSE)</f>
        <v>969.21500000000003</v>
      </c>
      <c r="N151" s="63">
        <f ca="1">VLOOKUP($A151,INDIRECT($P$2),COLUMN()-1,FALSE)*VLOOKUP($A151,Usinas!$C:$D,2,FALSE)</f>
        <v>1539.3050000000001</v>
      </c>
      <c r="O151" s="63">
        <f ca="1">VLOOKUP($A151,INDIRECT($P$2),COLUMN()-1,FALSE)*VLOOKUP($A151,Usinas!$C:$D,2,FALSE)</f>
        <v>2493.7950000000001</v>
      </c>
    </row>
    <row r="152" spans="1:15" hidden="1" outlineLevel="2" x14ac:dyDescent="0.25">
      <c r="A152" s="30">
        <v>287</v>
      </c>
      <c r="B152" s="31" t="s">
        <v>151</v>
      </c>
      <c r="D152" s="63">
        <f ca="1">VLOOKUP($A152,INDIRECT($P$2),COLUMN()-1,FALSE)*VLOOKUP($A152,Usinas!$C:$D,2,FALSE)</f>
        <v>3819.9560000000001</v>
      </c>
      <c r="E152" s="63">
        <f ca="1">VLOOKUP($A152,INDIRECT($P$2),COLUMN()-1,FALSE)*VLOOKUP($A152,Usinas!$C:$D,2,FALSE)</f>
        <v>4903.6540000000005</v>
      </c>
      <c r="F152" s="63">
        <f ca="1">VLOOKUP($A152,INDIRECT($P$2),COLUMN()-1,FALSE)*VLOOKUP($A152,Usinas!$C:$D,2,FALSE)</f>
        <v>5651.2785000000003</v>
      </c>
      <c r="G152" s="63">
        <f ca="1">VLOOKUP($A152,INDIRECT($P$2),COLUMN()-1,FALSE)*VLOOKUP($A152,Usinas!$C:$D,2,FALSE)</f>
        <v>5455.5137000000004</v>
      </c>
      <c r="H152" s="63">
        <f ca="1">VLOOKUP($A152,INDIRECT($P$2),COLUMN()-1,FALSE)*VLOOKUP($A152,Usinas!$C:$D,2,FALSE)</f>
        <v>4197.6613000000007</v>
      </c>
      <c r="I152" s="63">
        <f ca="1">VLOOKUP($A152,INDIRECT($P$2),COLUMN()-1,FALSE)*VLOOKUP($A152,Usinas!$C:$D,2,FALSE)</f>
        <v>2932.1817000000001</v>
      </c>
      <c r="J152" s="63">
        <f ca="1">VLOOKUP($A152,INDIRECT($P$2),COLUMN()-1,FALSE)*VLOOKUP($A152,Usinas!$C:$D,2,FALSE)</f>
        <v>1863.2614000000001</v>
      </c>
      <c r="K152" s="63">
        <f ca="1">VLOOKUP($A152,INDIRECT($P$2),COLUMN()-1,FALSE)*VLOOKUP($A152,Usinas!$C:$D,2,FALSE)</f>
        <v>1141.2198000000001</v>
      </c>
      <c r="L152" s="63">
        <f ca="1">VLOOKUP($A152,INDIRECT($P$2),COLUMN()-1,FALSE)*VLOOKUP($A152,Usinas!$C:$D,2,FALSE)</f>
        <v>846.30140000000006</v>
      </c>
      <c r="M152" s="63">
        <f ca="1">VLOOKUP($A152,INDIRECT($P$2),COLUMN()-1,FALSE)*VLOOKUP($A152,Usinas!$C:$D,2,FALSE)</f>
        <v>1007.9027000000001</v>
      </c>
      <c r="N152" s="63">
        <f ca="1">VLOOKUP($A152,INDIRECT($P$2),COLUMN()-1,FALSE)*VLOOKUP($A152,Usinas!$C:$D,2,FALSE)</f>
        <v>1600.123</v>
      </c>
      <c r="O152" s="63">
        <f ca="1">VLOOKUP($A152,INDIRECT($P$2),COLUMN()-1,FALSE)*VLOOKUP($A152,Usinas!$C:$D,2,FALSE)</f>
        <v>2591.5001000000002</v>
      </c>
    </row>
    <row r="153" spans="1:15" hidden="1" outlineLevel="2" x14ac:dyDescent="0.25">
      <c r="A153" s="30">
        <v>291</v>
      </c>
      <c r="B153" s="31" t="s">
        <v>152</v>
      </c>
      <c r="D153" s="63">
        <f ca="1">VLOOKUP($A153,INDIRECT($P$2),COLUMN()-1,FALSE)*VLOOKUP($A153,Usinas!$C:$D,2,FALSE)</f>
        <v>430.10550000000001</v>
      </c>
      <c r="E153" s="63">
        <f ca="1">VLOOKUP($A153,INDIRECT($P$2),COLUMN()-1,FALSE)*VLOOKUP($A153,Usinas!$C:$D,2,FALSE)</f>
        <v>641.2482</v>
      </c>
      <c r="F153" s="63">
        <f ca="1">VLOOKUP($A153,INDIRECT($P$2),COLUMN()-1,FALSE)*VLOOKUP($A153,Usinas!$C:$D,2,FALSE)</f>
        <v>725.53150000000005</v>
      </c>
      <c r="G153" s="63">
        <f ca="1">VLOOKUP($A153,INDIRECT($P$2),COLUMN()-1,FALSE)*VLOOKUP($A153,Usinas!$C:$D,2,FALSE)</f>
        <v>630.82140000000004</v>
      </c>
      <c r="H153" s="63">
        <f ca="1">VLOOKUP($A153,INDIRECT($P$2),COLUMN()-1,FALSE)*VLOOKUP($A153,Usinas!$C:$D,2,FALSE)</f>
        <v>395.34949999999998</v>
      </c>
      <c r="I153" s="63">
        <f ca="1">VLOOKUP($A153,INDIRECT($P$2),COLUMN()-1,FALSE)*VLOOKUP($A153,Usinas!$C:$D,2,FALSE)</f>
        <v>186.8135</v>
      </c>
      <c r="J153" s="63">
        <f ca="1">VLOOKUP($A153,INDIRECT($P$2),COLUMN()-1,FALSE)*VLOOKUP($A153,Usinas!$C:$D,2,FALSE)</f>
        <v>86.89</v>
      </c>
      <c r="K153" s="63">
        <f ca="1">VLOOKUP($A153,INDIRECT($P$2),COLUMN()-1,FALSE)*VLOOKUP($A153,Usinas!$C:$D,2,FALSE)</f>
        <v>50.3962</v>
      </c>
      <c r="L153" s="63">
        <f ca="1">VLOOKUP($A153,INDIRECT($P$2),COLUMN()-1,FALSE)*VLOOKUP($A153,Usinas!$C:$D,2,FALSE)</f>
        <v>40.838300000000004</v>
      </c>
      <c r="M153" s="63">
        <f ca="1">VLOOKUP($A153,INDIRECT($P$2),COLUMN()-1,FALSE)*VLOOKUP($A153,Usinas!$C:$D,2,FALSE)</f>
        <v>46.9206</v>
      </c>
      <c r="N153" s="63">
        <f ca="1">VLOOKUP($A153,INDIRECT($P$2),COLUMN()-1,FALSE)*VLOOKUP($A153,Usinas!$C:$D,2,FALSE)</f>
        <v>81.676600000000008</v>
      </c>
      <c r="O153" s="63">
        <f ca="1">VLOOKUP($A153,INDIRECT($P$2),COLUMN()-1,FALSE)*VLOOKUP($A153,Usinas!$C:$D,2,FALSE)</f>
        <v>199.84700000000001</v>
      </c>
    </row>
    <row r="154" spans="1:15" hidden="1" outlineLevel="2" x14ac:dyDescent="0.25">
      <c r="A154" s="30">
        <v>296</v>
      </c>
      <c r="B154" s="31" t="s">
        <v>153</v>
      </c>
      <c r="D154" s="63">
        <f ca="1">VLOOKUP($A154,INDIRECT($P$2),COLUMN()-1,FALSE)*VLOOKUP($A154,Usinas!$C:$D,2,FALSE)</f>
        <v>55.627199999999995</v>
      </c>
      <c r="E154" s="63">
        <f ca="1">VLOOKUP($A154,INDIRECT($P$2),COLUMN()-1,FALSE)*VLOOKUP($A154,Usinas!$C:$D,2,FALSE)</f>
        <v>58.717599999999997</v>
      </c>
      <c r="F154" s="63">
        <f ca="1">VLOOKUP($A154,INDIRECT($P$2),COLUMN()-1,FALSE)*VLOOKUP($A154,Usinas!$C:$D,2,FALSE)</f>
        <v>60.262799999999999</v>
      </c>
      <c r="G154" s="63">
        <f ca="1">VLOOKUP($A154,INDIRECT($P$2),COLUMN()-1,FALSE)*VLOOKUP($A154,Usinas!$C:$D,2,FALSE)</f>
        <v>57.172399999999996</v>
      </c>
      <c r="H154" s="63">
        <f ca="1">VLOOKUP($A154,INDIRECT($P$2),COLUMN()-1,FALSE)*VLOOKUP($A154,Usinas!$C:$D,2,FALSE)</f>
        <v>52.536799999999999</v>
      </c>
      <c r="I154" s="63">
        <f ca="1">VLOOKUP($A154,INDIRECT($P$2),COLUMN()-1,FALSE)*VLOOKUP($A154,Usinas!$C:$D,2,FALSE)</f>
        <v>49.446399999999997</v>
      </c>
      <c r="J154" s="63">
        <f ca="1">VLOOKUP($A154,INDIRECT($P$2),COLUMN()-1,FALSE)*VLOOKUP($A154,Usinas!$C:$D,2,FALSE)</f>
        <v>46.355999999999995</v>
      </c>
      <c r="K154" s="63">
        <f ca="1">VLOOKUP($A154,INDIRECT($P$2),COLUMN()-1,FALSE)*VLOOKUP($A154,Usinas!$C:$D,2,FALSE)</f>
        <v>46.355999999999995</v>
      </c>
      <c r="L154" s="63">
        <f ca="1">VLOOKUP($A154,INDIRECT($P$2),COLUMN()-1,FALSE)*VLOOKUP($A154,Usinas!$C:$D,2,FALSE)</f>
        <v>44.8108</v>
      </c>
      <c r="M154" s="63">
        <f ca="1">VLOOKUP($A154,INDIRECT($P$2),COLUMN()-1,FALSE)*VLOOKUP($A154,Usinas!$C:$D,2,FALSE)</f>
        <v>46.355999999999995</v>
      </c>
      <c r="N154" s="63">
        <f ca="1">VLOOKUP($A154,INDIRECT($P$2),COLUMN()-1,FALSE)*VLOOKUP($A154,Usinas!$C:$D,2,FALSE)</f>
        <v>47.901199999999996</v>
      </c>
      <c r="O154" s="63">
        <f ca="1">VLOOKUP($A154,INDIRECT($P$2),COLUMN()-1,FALSE)*VLOOKUP($A154,Usinas!$C:$D,2,FALSE)</f>
        <v>50.991599999999998</v>
      </c>
    </row>
    <row r="155" spans="1:15" hidden="1" outlineLevel="1" collapsed="1" x14ac:dyDescent="0.25">
      <c r="A155" s="40"/>
      <c r="B155" s="41" t="s">
        <v>56</v>
      </c>
      <c r="D155" s="78">
        <f t="shared" ref="D155:O155" ca="1" si="13">SUM(D145:D154)</f>
        <v>11508.6898</v>
      </c>
      <c r="E155" s="47">
        <f t="shared" ca="1" si="13"/>
        <v>14484.6217</v>
      </c>
      <c r="F155" s="47">
        <f t="shared" ca="1" si="13"/>
        <v>16262.6744</v>
      </c>
      <c r="G155" s="47">
        <f t="shared" ca="1" si="13"/>
        <v>14931.849399999999</v>
      </c>
      <c r="H155" s="47">
        <f t="shared" ca="1" si="13"/>
        <v>10951.6245</v>
      </c>
      <c r="I155" s="79">
        <f t="shared" ca="1" si="13"/>
        <v>7465.1949999999997</v>
      </c>
      <c r="J155" s="78">
        <f t="shared" ca="1" si="13"/>
        <v>4856.4760000000006</v>
      </c>
      <c r="K155" s="47">
        <f t="shared" ca="1" si="13"/>
        <v>3175.7569000000003</v>
      </c>
      <c r="L155" s="47">
        <f t="shared" ca="1" si="13"/>
        <v>2486.2629000000002</v>
      </c>
      <c r="M155" s="47">
        <f t="shared" ca="1" si="13"/>
        <v>2979.6836000000003</v>
      </c>
      <c r="N155" s="47">
        <f t="shared" ca="1" si="13"/>
        <v>4736.3768</v>
      </c>
      <c r="O155" s="79">
        <f t="shared" ca="1" si="13"/>
        <v>7825.9127000000008</v>
      </c>
    </row>
    <row r="156" spans="1:15" hidden="1" outlineLevel="1" x14ac:dyDescent="0.25">
      <c r="A156" s="42"/>
      <c r="B156" s="43" t="s">
        <v>0</v>
      </c>
      <c r="D156" s="75"/>
      <c r="E156" s="76"/>
      <c r="F156" s="76"/>
      <c r="G156" s="76"/>
      <c r="H156" s="76"/>
      <c r="I156" s="77"/>
      <c r="J156" s="75"/>
      <c r="K156" s="76"/>
      <c r="L156" s="76"/>
      <c r="M156" s="76"/>
      <c r="N156" s="76"/>
      <c r="O156" s="77"/>
    </row>
    <row r="157" spans="1:15" hidden="1" outlineLevel="1" x14ac:dyDescent="0.25">
      <c r="A157" s="1"/>
      <c r="B157" s="124"/>
      <c r="D157" s="48"/>
      <c r="E157" s="49"/>
      <c r="F157" s="49"/>
      <c r="G157" s="49"/>
      <c r="H157" s="49"/>
      <c r="I157" s="49"/>
      <c r="J157" s="48"/>
      <c r="K157" s="49"/>
      <c r="L157" s="49"/>
      <c r="M157" s="49"/>
      <c r="N157" s="49"/>
      <c r="O157" s="49"/>
    </row>
    <row r="158" spans="1:15" hidden="1" outlineLevel="1" x14ac:dyDescent="0.25">
      <c r="A158" s="38"/>
      <c r="B158" s="39"/>
      <c r="D158" s="542" t="s">
        <v>154</v>
      </c>
      <c r="E158" s="543" t="s">
        <v>58</v>
      </c>
      <c r="F158" s="543" t="s">
        <v>155</v>
      </c>
      <c r="G158" s="543"/>
      <c r="H158" s="543"/>
      <c r="I158" s="544"/>
      <c r="J158" s="542" t="s">
        <v>154</v>
      </c>
      <c r="K158" s="543" t="s">
        <v>58</v>
      </c>
      <c r="L158" s="543" t="s">
        <v>155</v>
      </c>
      <c r="M158" s="543"/>
      <c r="N158" s="543"/>
      <c r="O158" s="544"/>
    </row>
    <row r="159" spans="1:15" hidden="1" outlineLevel="2" x14ac:dyDescent="0.25">
      <c r="A159" s="30">
        <v>155</v>
      </c>
      <c r="B159" s="31" t="s">
        <v>156</v>
      </c>
      <c r="D159" s="63">
        <f ca="1">VLOOKUP($A159,INDIRECT($P$2),COLUMN()-1,FALSE)*VLOOKUP($A159,Usinas!$C:$D,2,FALSE)</f>
        <v>106.4028</v>
      </c>
      <c r="E159" s="63">
        <f ca="1">VLOOKUP($A159,INDIRECT($P$2),COLUMN()-1,FALSE)*VLOOKUP($A159,Usinas!$C:$D,2,FALSE)</f>
        <v>91.345799999999997</v>
      </c>
      <c r="F159" s="63">
        <f ca="1">VLOOKUP($A159,INDIRECT($P$2),COLUMN()-1,FALSE)*VLOOKUP($A159,Usinas!$C:$D,2,FALSE)</f>
        <v>77.292600000000007</v>
      </c>
      <c r="G159" s="63">
        <f ca="1">VLOOKUP($A159,INDIRECT($P$2),COLUMN()-1,FALSE)*VLOOKUP($A159,Usinas!$C:$D,2,FALSE)</f>
        <v>50.5246</v>
      </c>
      <c r="H159" s="63">
        <f ca="1">VLOOKUP($A159,INDIRECT($P$2),COLUMN()-1,FALSE)*VLOOKUP($A159,Usinas!$C:$D,2,FALSE)</f>
        <v>34.798400000000001</v>
      </c>
      <c r="I159" s="63">
        <f ca="1">VLOOKUP($A159,INDIRECT($P$2),COLUMN()-1,FALSE)*VLOOKUP($A159,Usinas!$C:$D,2,FALSE)</f>
        <v>28.441000000000003</v>
      </c>
      <c r="J159" s="63">
        <f ca="1">VLOOKUP($A159,INDIRECT($P$2),COLUMN()-1,FALSE)*VLOOKUP($A159,Usinas!$C:$D,2,FALSE)</f>
        <v>23.087400000000002</v>
      </c>
      <c r="K159" s="63">
        <f ca="1">VLOOKUP($A159,INDIRECT($P$2),COLUMN()-1,FALSE)*VLOOKUP($A159,Usinas!$C:$D,2,FALSE)</f>
        <v>19.741399999999999</v>
      </c>
      <c r="L159" s="63">
        <f ca="1">VLOOKUP($A159,INDIRECT($P$2),COLUMN()-1,FALSE)*VLOOKUP($A159,Usinas!$C:$D,2,FALSE)</f>
        <v>19.072200000000002</v>
      </c>
      <c r="M159" s="63">
        <f ca="1">VLOOKUP($A159,INDIRECT($P$2),COLUMN()-1,FALSE)*VLOOKUP($A159,Usinas!$C:$D,2,FALSE)</f>
        <v>24.425800000000002</v>
      </c>
      <c r="N159" s="63">
        <f ca="1">VLOOKUP($A159,INDIRECT($P$2),COLUMN()-1,FALSE)*VLOOKUP($A159,Usinas!$C:$D,2,FALSE)</f>
        <v>41.825000000000003</v>
      </c>
      <c r="O159" s="63">
        <f ca="1">VLOOKUP($A159,INDIRECT($P$2),COLUMN()-1,FALSE)*VLOOKUP($A159,Usinas!$C:$D,2,FALSE)</f>
        <v>80.304000000000002</v>
      </c>
    </row>
    <row r="160" spans="1:15" hidden="1" outlineLevel="2" x14ac:dyDescent="0.25">
      <c r="A160" s="30">
        <v>156</v>
      </c>
      <c r="B160" s="31" t="s">
        <v>157</v>
      </c>
      <c r="D160" s="63">
        <f ca="1">VLOOKUP($A160,INDIRECT($P$2),COLUMN()-1,FALSE)*VLOOKUP($A160,Usinas!$C:$D,2,FALSE)</f>
        <v>620.428</v>
      </c>
      <c r="E160" s="63">
        <f ca="1">VLOOKUP($A160,INDIRECT($P$2),COLUMN()-1,FALSE)*VLOOKUP($A160,Usinas!$C:$D,2,FALSE)</f>
        <v>577.70000000000005</v>
      </c>
      <c r="F160" s="63">
        <f ca="1">VLOOKUP($A160,INDIRECT($P$2),COLUMN()-1,FALSE)*VLOOKUP($A160,Usinas!$C:$D,2,FALSE)</f>
        <v>479.6</v>
      </c>
      <c r="G160" s="63">
        <f ca="1">VLOOKUP($A160,INDIRECT($P$2),COLUMN()-1,FALSE)*VLOOKUP($A160,Usinas!$C:$D,2,FALSE)</f>
        <v>312.17599999999999</v>
      </c>
      <c r="H160" s="63">
        <f ca="1">VLOOKUP($A160,INDIRECT($P$2),COLUMN()-1,FALSE)*VLOOKUP($A160,Usinas!$C:$D,2,FALSE)</f>
        <v>188.352</v>
      </c>
      <c r="I160" s="63">
        <f ca="1">VLOOKUP($A160,INDIRECT($P$2),COLUMN()-1,FALSE)*VLOOKUP($A160,Usinas!$C:$D,2,FALSE)</f>
        <v>141.69999999999999</v>
      </c>
      <c r="J160" s="63">
        <f ca="1">VLOOKUP($A160,INDIRECT($P$2),COLUMN()-1,FALSE)*VLOOKUP($A160,Usinas!$C:$D,2,FALSE)</f>
        <v>113.36</v>
      </c>
      <c r="K160" s="63">
        <f ca="1">VLOOKUP($A160,INDIRECT($P$2),COLUMN()-1,FALSE)*VLOOKUP($A160,Usinas!$C:$D,2,FALSE)</f>
        <v>92.432000000000002</v>
      </c>
      <c r="L160" s="63">
        <f ca="1">VLOOKUP($A160,INDIRECT($P$2),COLUMN()-1,FALSE)*VLOOKUP($A160,Usinas!$C:$D,2,FALSE)</f>
        <v>89.816000000000003</v>
      </c>
      <c r="M160" s="63">
        <f ca="1">VLOOKUP($A160,INDIRECT($P$2),COLUMN()-1,FALSE)*VLOOKUP($A160,Usinas!$C:$D,2,FALSE)</f>
        <v>122.51600000000001</v>
      </c>
      <c r="N160" s="63">
        <f ca="1">VLOOKUP($A160,INDIRECT($P$2),COLUMN()-1,FALSE)*VLOOKUP($A160,Usinas!$C:$D,2,FALSE)</f>
        <v>249.392</v>
      </c>
      <c r="O160" s="63">
        <f ca="1">VLOOKUP($A160,INDIRECT($P$2),COLUMN()-1,FALSE)*VLOOKUP($A160,Usinas!$C:$D,2,FALSE)</f>
        <v>467.82799999999997</v>
      </c>
    </row>
    <row r="161" spans="1:15" hidden="1" outlineLevel="2" x14ac:dyDescent="0.25">
      <c r="A161" s="30">
        <v>158</v>
      </c>
      <c r="B161" s="31" t="s">
        <v>158</v>
      </c>
      <c r="D161" s="63">
        <f ca="1">VLOOKUP($A161,INDIRECT($P$2),COLUMN()-1,FALSE)*VLOOKUP($A161,Usinas!$C:$D,2,FALSE)</f>
        <v>127.9512</v>
      </c>
      <c r="E161" s="63">
        <f ca="1">VLOOKUP($A161,INDIRECT($P$2),COLUMN()-1,FALSE)*VLOOKUP($A161,Usinas!$C:$D,2,FALSE)</f>
        <v>129.5916</v>
      </c>
      <c r="F161" s="63">
        <f ca="1">VLOOKUP($A161,INDIRECT($P$2),COLUMN()-1,FALSE)*VLOOKUP($A161,Usinas!$C:$D,2,FALSE)</f>
        <v>136.1532</v>
      </c>
      <c r="G161" s="63">
        <f ca="1">VLOOKUP($A161,INDIRECT($P$2),COLUMN()-1,FALSE)*VLOOKUP($A161,Usinas!$C:$D,2,FALSE)</f>
        <v>108.2664</v>
      </c>
      <c r="H161" s="63">
        <f ca="1">VLOOKUP($A161,INDIRECT($P$2),COLUMN()-1,FALSE)*VLOOKUP($A161,Usinas!$C:$D,2,FALSE)</f>
        <v>75.458399999999997</v>
      </c>
      <c r="I161" s="63">
        <f ca="1">VLOOKUP($A161,INDIRECT($P$2),COLUMN()-1,FALSE)*VLOOKUP($A161,Usinas!$C:$D,2,FALSE)</f>
        <v>62.3352</v>
      </c>
      <c r="J161" s="63">
        <f ca="1">VLOOKUP($A161,INDIRECT($P$2),COLUMN()-1,FALSE)*VLOOKUP($A161,Usinas!$C:$D,2,FALSE)</f>
        <v>54.133200000000002</v>
      </c>
      <c r="K161" s="63">
        <f ca="1">VLOOKUP($A161,INDIRECT($P$2),COLUMN()-1,FALSE)*VLOOKUP($A161,Usinas!$C:$D,2,FALSE)</f>
        <v>45.931200000000004</v>
      </c>
      <c r="L161" s="63">
        <f ca="1">VLOOKUP($A161,INDIRECT($P$2),COLUMN()-1,FALSE)*VLOOKUP($A161,Usinas!$C:$D,2,FALSE)</f>
        <v>42.650400000000005</v>
      </c>
      <c r="M161" s="63">
        <f ca="1">VLOOKUP($A161,INDIRECT($P$2),COLUMN()-1,FALSE)*VLOOKUP($A161,Usinas!$C:$D,2,FALSE)</f>
        <v>50.852400000000003</v>
      </c>
      <c r="N161" s="63">
        <f ca="1">VLOOKUP($A161,INDIRECT($P$2),COLUMN()-1,FALSE)*VLOOKUP($A161,Usinas!$C:$D,2,FALSE)</f>
        <v>78.739200000000011</v>
      </c>
      <c r="O161" s="63">
        <f ca="1">VLOOKUP($A161,INDIRECT($P$2),COLUMN()-1,FALSE)*VLOOKUP($A161,Usinas!$C:$D,2,FALSE)</f>
        <v>121.3896</v>
      </c>
    </row>
    <row r="162" spans="1:15" hidden="1" outlineLevel="1" collapsed="1" x14ac:dyDescent="0.25">
      <c r="A162" s="40"/>
      <c r="B162" s="41" t="s">
        <v>56</v>
      </c>
      <c r="D162" s="78">
        <f t="shared" ref="D162:O162" ca="1" si="14">SUM(D159:D161)</f>
        <v>854.78199999999993</v>
      </c>
      <c r="E162" s="47">
        <f t="shared" ca="1" si="14"/>
        <v>798.63740000000007</v>
      </c>
      <c r="F162" s="47">
        <f t="shared" ca="1" si="14"/>
        <v>693.04579999999999</v>
      </c>
      <c r="G162" s="47">
        <f t="shared" ca="1" si="14"/>
        <v>470.96699999999998</v>
      </c>
      <c r="H162" s="47">
        <f t="shared" ca="1" si="14"/>
        <v>298.60879999999997</v>
      </c>
      <c r="I162" s="79">
        <f t="shared" ca="1" si="14"/>
        <v>232.47620000000001</v>
      </c>
      <c r="J162" s="78">
        <f t="shared" ca="1" si="14"/>
        <v>190.5806</v>
      </c>
      <c r="K162" s="47">
        <f t="shared" ca="1" si="14"/>
        <v>158.1046</v>
      </c>
      <c r="L162" s="47">
        <f t="shared" ca="1" si="14"/>
        <v>151.53860000000003</v>
      </c>
      <c r="M162" s="47">
        <f t="shared" ca="1" si="14"/>
        <v>197.79419999999999</v>
      </c>
      <c r="N162" s="47">
        <f t="shared" ca="1" si="14"/>
        <v>369.95619999999997</v>
      </c>
      <c r="O162" s="79">
        <f t="shared" ca="1" si="14"/>
        <v>669.52159999999992</v>
      </c>
    </row>
    <row r="163" spans="1:15" hidden="1" outlineLevel="1" x14ac:dyDescent="0.25">
      <c r="A163" s="42"/>
      <c r="B163" s="43" t="s">
        <v>0</v>
      </c>
      <c r="D163" s="75"/>
      <c r="E163" s="76"/>
      <c r="F163" s="76"/>
      <c r="G163" s="76"/>
      <c r="H163" s="76"/>
      <c r="I163" s="77"/>
      <c r="J163" s="75"/>
      <c r="K163" s="76"/>
      <c r="L163" s="76"/>
      <c r="M163" s="76"/>
      <c r="N163" s="76"/>
      <c r="O163" s="77"/>
    </row>
    <row r="164" spans="1:15" hidden="1" outlineLevel="1" x14ac:dyDescent="0.25">
      <c r="A164" s="1"/>
      <c r="B164" s="124"/>
      <c r="D164" s="48"/>
      <c r="E164" s="49"/>
      <c r="F164" s="49"/>
      <c r="G164" s="49"/>
      <c r="H164" s="49"/>
      <c r="I164" s="49"/>
      <c r="J164" s="48"/>
      <c r="K164" s="49"/>
      <c r="L164" s="49"/>
      <c r="M164" s="49"/>
      <c r="N164" s="49"/>
      <c r="O164" s="49"/>
    </row>
    <row r="165" spans="1:15" hidden="1" outlineLevel="1" x14ac:dyDescent="0.25">
      <c r="A165" s="38"/>
      <c r="B165" s="39"/>
      <c r="D165" s="542" t="s">
        <v>159</v>
      </c>
      <c r="E165" s="543" t="s">
        <v>58</v>
      </c>
      <c r="F165" s="543" t="s">
        <v>160</v>
      </c>
      <c r="G165" s="543"/>
      <c r="H165" s="543"/>
      <c r="I165" s="544"/>
      <c r="J165" s="542" t="s">
        <v>159</v>
      </c>
      <c r="K165" s="543" t="s">
        <v>58</v>
      </c>
      <c r="L165" s="543" t="s">
        <v>160</v>
      </c>
      <c r="M165" s="543"/>
      <c r="N165" s="543"/>
      <c r="O165" s="544"/>
    </row>
    <row r="166" spans="1:15" hidden="1" outlineLevel="2" x14ac:dyDescent="0.25">
      <c r="A166" s="30">
        <v>270</v>
      </c>
      <c r="B166" s="31" t="s">
        <v>161</v>
      </c>
      <c r="D166" s="63">
        <f ca="1">VLOOKUP($A166,INDIRECT($P$2),COLUMN()-1,FALSE)*VLOOKUP($A166,Usinas!$C:$D,2,FALSE)</f>
        <v>1431.5904</v>
      </c>
      <c r="E166" s="63">
        <f ca="1">VLOOKUP($A166,INDIRECT($P$2),COLUMN()-1,FALSE)*VLOOKUP($A166,Usinas!$C:$D,2,FALSE)</f>
        <v>1633.4279999999999</v>
      </c>
      <c r="F166" s="63">
        <f ca="1">VLOOKUP($A166,INDIRECT($P$2),COLUMN()-1,FALSE)*VLOOKUP($A166,Usinas!$C:$D,2,FALSE)</f>
        <v>1513.7819999999999</v>
      </c>
      <c r="G166" s="63">
        <f ca="1">VLOOKUP($A166,INDIRECT($P$2),COLUMN()-1,FALSE)*VLOOKUP($A166,Usinas!$C:$D,2,FALSE)</f>
        <v>1072.6523999999999</v>
      </c>
      <c r="H166" s="63">
        <f ca="1">VLOOKUP($A166,INDIRECT($P$2),COLUMN()-1,FALSE)*VLOOKUP($A166,Usinas!$C:$D,2,FALSE)</f>
        <v>568.05840000000001</v>
      </c>
      <c r="I166" s="63">
        <f ca="1">VLOOKUP($A166,INDIRECT($P$2),COLUMN()-1,FALSE)*VLOOKUP($A166,Usinas!$C:$D,2,FALSE)</f>
        <v>393.27120000000002</v>
      </c>
      <c r="J166" s="63">
        <f ca="1">VLOOKUP($A166,INDIRECT($P$2),COLUMN()-1,FALSE)*VLOOKUP($A166,Usinas!$C:$D,2,FALSE)</f>
        <v>295.47359999999998</v>
      </c>
      <c r="K166" s="63">
        <f ca="1">VLOOKUP($A166,INDIRECT($P$2),COLUMN()-1,FALSE)*VLOOKUP($A166,Usinas!$C:$D,2,FALSE)</f>
        <v>226.80719999999999</v>
      </c>
      <c r="L166" s="63">
        <f ca="1">VLOOKUP($A166,INDIRECT($P$2),COLUMN()-1,FALSE)*VLOOKUP($A166,Usinas!$C:$D,2,FALSE)</f>
        <v>214.32239999999999</v>
      </c>
      <c r="M166" s="63">
        <f ca="1">VLOOKUP($A166,INDIRECT($P$2),COLUMN()-1,FALSE)*VLOOKUP($A166,Usinas!$C:$D,2,FALSE)</f>
        <v>312.12</v>
      </c>
      <c r="N166" s="63">
        <f ca="1">VLOOKUP($A166,INDIRECT($P$2),COLUMN()-1,FALSE)*VLOOKUP($A166,Usinas!$C:$D,2,FALSE)</f>
        <v>572.22</v>
      </c>
      <c r="O166" s="63">
        <f ca="1">VLOOKUP($A166,INDIRECT($P$2),COLUMN()-1,FALSE)*VLOOKUP($A166,Usinas!$C:$D,2,FALSE)</f>
        <v>1073.6928</v>
      </c>
    </row>
    <row r="167" spans="1:15" hidden="1" outlineLevel="2" x14ac:dyDescent="0.25">
      <c r="A167" s="30">
        <v>191</v>
      </c>
      <c r="B167" s="31" t="s">
        <v>162</v>
      </c>
      <c r="D167" s="63">
        <f ca="1">VLOOKUP($A167,INDIRECT($P$2),COLUMN()-1,FALSE)*VLOOKUP($A167,Usinas!$C:$D,2,FALSE)</f>
        <v>594.89839999999992</v>
      </c>
      <c r="E167" s="63">
        <f ca="1">VLOOKUP($A167,INDIRECT($P$2),COLUMN()-1,FALSE)*VLOOKUP($A167,Usinas!$C:$D,2,FALSE)</f>
        <v>676.51319999999998</v>
      </c>
      <c r="F167" s="63">
        <f ca="1">VLOOKUP($A167,INDIRECT($P$2),COLUMN()-1,FALSE)*VLOOKUP($A167,Usinas!$C:$D,2,FALSE)</f>
        <v>629.32359999999994</v>
      </c>
      <c r="G167" s="63">
        <f ca="1">VLOOKUP($A167,INDIRECT($P$2),COLUMN()-1,FALSE)*VLOOKUP($A167,Usinas!$C:$D,2,FALSE)</f>
        <v>446.75399999999996</v>
      </c>
      <c r="H167" s="63">
        <f ca="1">VLOOKUP($A167,INDIRECT($P$2),COLUMN()-1,FALSE)*VLOOKUP($A167,Usinas!$C:$D,2,FALSE)</f>
        <v>237.49519999999998</v>
      </c>
      <c r="I167" s="63">
        <f ca="1">VLOOKUP($A167,INDIRECT($P$2),COLUMN()-1,FALSE)*VLOOKUP($A167,Usinas!$C:$D,2,FALSE)</f>
        <v>164.00319999999999</v>
      </c>
      <c r="J167" s="63">
        <f ca="1">VLOOKUP($A167,INDIRECT($P$2),COLUMN()-1,FALSE)*VLOOKUP($A167,Usinas!$C:$D,2,FALSE)</f>
        <v>123.776</v>
      </c>
      <c r="K167" s="63">
        <f ca="1">VLOOKUP($A167,INDIRECT($P$2),COLUMN()-1,FALSE)*VLOOKUP($A167,Usinas!$C:$D,2,FALSE)</f>
        <v>96.313199999999995</v>
      </c>
      <c r="L167" s="63">
        <f ca="1">VLOOKUP($A167,INDIRECT($P$2),COLUMN()-1,FALSE)*VLOOKUP($A167,Usinas!$C:$D,2,FALSE)</f>
        <v>90.511199999999988</v>
      </c>
      <c r="M167" s="63">
        <f ca="1">VLOOKUP($A167,INDIRECT($P$2),COLUMN()-1,FALSE)*VLOOKUP($A167,Usinas!$C:$D,2,FALSE)</f>
        <v>131.512</v>
      </c>
      <c r="N167" s="63">
        <f ca="1">VLOOKUP($A167,INDIRECT($P$2),COLUMN()-1,FALSE)*VLOOKUP($A167,Usinas!$C:$D,2,FALSE)</f>
        <v>239.81599999999997</v>
      </c>
      <c r="O167" s="63">
        <f ca="1">VLOOKUP($A167,INDIRECT($P$2),COLUMN()-1,FALSE)*VLOOKUP($A167,Usinas!$C:$D,2,FALSE)</f>
        <v>445.20679999999999</v>
      </c>
    </row>
    <row r="168" spans="1:15" hidden="1" outlineLevel="2" x14ac:dyDescent="0.25">
      <c r="A168" s="30">
        <v>253</v>
      </c>
      <c r="B168" s="31" t="s">
        <v>163</v>
      </c>
      <c r="D168" s="63">
        <f ca="1">VLOOKUP($A168,INDIRECT($P$2),COLUMN()-1,FALSE)*VLOOKUP($A168,Usinas!$C:$D,2,FALSE)</f>
        <v>363.82570000000004</v>
      </c>
      <c r="E168" s="63">
        <f ca="1">VLOOKUP($A168,INDIRECT($P$2),COLUMN()-1,FALSE)*VLOOKUP($A168,Usinas!$C:$D,2,FALSE)</f>
        <v>414.5421</v>
      </c>
      <c r="F168" s="63">
        <f ca="1">VLOOKUP($A168,INDIRECT($P$2),COLUMN()-1,FALSE)*VLOOKUP($A168,Usinas!$C:$D,2,FALSE)</f>
        <v>389.39879999999999</v>
      </c>
      <c r="G168" s="63">
        <f ca="1">VLOOKUP($A168,INDIRECT($P$2),COLUMN()-1,FALSE)*VLOOKUP($A168,Usinas!$C:$D,2,FALSE)</f>
        <v>280.87430000000001</v>
      </c>
      <c r="H168" s="63">
        <f ca="1">VLOOKUP($A168,INDIRECT($P$2),COLUMN()-1,FALSE)*VLOOKUP($A168,Usinas!$C:$D,2,FALSE)</f>
        <v>148.28100000000001</v>
      </c>
      <c r="I168" s="63">
        <f ca="1">VLOOKUP($A168,INDIRECT($P$2),COLUMN()-1,FALSE)*VLOOKUP($A168,Usinas!$C:$D,2,FALSE)</f>
        <v>99.9285</v>
      </c>
      <c r="J168" s="63">
        <f ca="1">VLOOKUP($A168,INDIRECT($P$2),COLUMN()-1,FALSE)*VLOOKUP($A168,Usinas!$C:$D,2,FALSE)</f>
        <v>75.429900000000004</v>
      </c>
      <c r="K168" s="63">
        <f ca="1">VLOOKUP($A168,INDIRECT($P$2),COLUMN()-1,FALSE)*VLOOKUP($A168,Usinas!$C:$D,2,FALSE)</f>
        <v>58.667700000000004</v>
      </c>
      <c r="L168" s="63">
        <f ca="1">VLOOKUP($A168,INDIRECT($P$2),COLUMN()-1,FALSE)*VLOOKUP($A168,Usinas!$C:$D,2,FALSE)</f>
        <v>55.014400000000002</v>
      </c>
      <c r="M168" s="63">
        <f ca="1">VLOOKUP($A168,INDIRECT($P$2),COLUMN()-1,FALSE)*VLOOKUP($A168,Usinas!$C:$D,2,FALSE)</f>
        <v>78.438500000000005</v>
      </c>
      <c r="N168" s="63">
        <f ca="1">VLOOKUP($A168,INDIRECT($P$2),COLUMN()-1,FALSE)*VLOOKUP($A168,Usinas!$C:$D,2,FALSE)</f>
        <v>144.4128</v>
      </c>
      <c r="O168" s="63">
        <f ca="1">VLOOKUP($A168,INDIRECT($P$2),COLUMN()-1,FALSE)*VLOOKUP($A168,Usinas!$C:$D,2,FALSE)</f>
        <v>272.2783</v>
      </c>
    </row>
    <row r="169" spans="1:15" hidden="1" outlineLevel="2" x14ac:dyDescent="0.25">
      <c r="A169" s="30">
        <v>257</v>
      </c>
      <c r="B169" s="31" t="s">
        <v>164</v>
      </c>
      <c r="D169" s="63">
        <f ca="1">VLOOKUP($A169,INDIRECT($P$2),COLUMN()-1,FALSE)*VLOOKUP($A169,Usinas!$C:$D,2,FALSE)</f>
        <v>727.9384</v>
      </c>
      <c r="E169" s="63">
        <f ca="1">VLOOKUP($A169,INDIRECT($P$2),COLUMN()-1,FALSE)*VLOOKUP($A169,Usinas!$C:$D,2,FALSE)</f>
        <v>818.96079999999995</v>
      </c>
      <c r="F169" s="63">
        <f ca="1">VLOOKUP($A169,INDIRECT($P$2),COLUMN()-1,FALSE)*VLOOKUP($A169,Usinas!$C:$D,2,FALSE)</f>
        <v>790.06479999999999</v>
      </c>
      <c r="G169" s="63">
        <f ca="1">VLOOKUP($A169,INDIRECT($P$2),COLUMN()-1,FALSE)*VLOOKUP($A169,Usinas!$C:$D,2,FALSE)</f>
        <v>561.3048</v>
      </c>
      <c r="H169" s="63">
        <f ca="1">VLOOKUP($A169,INDIRECT($P$2),COLUMN()-1,FALSE)*VLOOKUP($A169,Usinas!$C:$D,2,FALSE)</f>
        <v>278.3648</v>
      </c>
      <c r="I169" s="63">
        <f ca="1">VLOOKUP($A169,INDIRECT($P$2),COLUMN()-1,FALSE)*VLOOKUP($A169,Usinas!$C:$D,2,FALSE)</f>
        <v>181.804</v>
      </c>
      <c r="J169" s="63">
        <f ca="1">VLOOKUP($A169,INDIRECT($P$2),COLUMN()-1,FALSE)*VLOOKUP($A169,Usinas!$C:$D,2,FALSE)</f>
        <v>138.45999999999998</v>
      </c>
      <c r="K169" s="63">
        <f ca="1">VLOOKUP($A169,INDIRECT($P$2),COLUMN()-1,FALSE)*VLOOKUP($A169,Usinas!$C:$D,2,FALSE)</f>
        <v>110.52719999999999</v>
      </c>
      <c r="L169" s="63">
        <f ca="1">VLOOKUP($A169,INDIRECT($P$2),COLUMN()-1,FALSE)*VLOOKUP($A169,Usinas!$C:$D,2,FALSE)</f>
        <v>104.9888</v>
      </c>
      <c r="M169" s="63">
        <f ca="1">VLOOKUP($A169,INDIRECT($P$2),COLUMN()-1,FALSE)*VLOOKUP($A169,Usinas!$C:$D,2,FALSE)</f>
        <v>144.47999999999999</v>
      </c>
      <c r="N169" s="63">
        <f ca="1">VLOOKUP($A169,INDIRECT($P$2),COLUMN()-1,FALSE)*VLOOKUP($A169,Usinas!$C:$D,2,FALSE)</f>
        <v>276.67919999999998</v>
      </c>
      <c r="O169" s="63">
        <f ca="1">VLOOKUP($A169,INDIRECT($P$2),COLUMN()-1,FALSE)*VLOOKUP($A169,Usinas!$C:$D,2,FALSE)</f>
        <v>544.20799999999997</v>
      </c>
    </row>
    <row r="170" spans="1:15" hidden="1" outlineLevel="2" x14ac:dyDescent="0.25">
      <c r="A170" s="30">
        <v>273</v>
      </c>
      <c r="B170" s="31" t="s">
        <v>165</v>
      </c>
      <c r="D170" s="63">
        <f ca="1">VLOOKUP($A170,INDIRECT($P$2),COLUMN()-1,FALSE)*VLOOKUP($A170,Usinas!$C:$D,2,FALSE)</f>
        <v>1434.069</v>
      </c>
      <c r="E170" s="63">
        <f ca="1">VLOOKUP($A170,INDIRECT($P$2),COLUMN()-1,FALSE)*VLOOKUP($A170,Usinas!$C:$D,2,FALSE)</f>
        <v>1640.9250000000002</v>
      </c>
      <c r="F170" s="63">
        <f ca="1">VLOOKUP($A170,INDIRECT($P$2),COLUMN()-1,FALSE)*VLOOKUP($A170,Usinas!$C:$D,2,FALSE)</f>
        <v>1657.5</v>
      </c>
      <c r="G170" s="63">
        <f ca="1">VLOOKUP($A170,INDIRECT($P$2),COLUMN()-1,FALSE)*VLOOKUP($A170,Usinas!$C:$D,2,FALSE)</f>
        <v>1237.1580000000001</v>
      </c>
      <c r="H170" s="63">
        <f ca="1">VLOOKUP($A170,INDIRECT($P$2),COLUMN()-1,FALSE)*VLOOKUP($A170,Usinas!$C:$D,2,FALSE)</f>
        <v>607.30799999999999</v>
      </c>
      <c r="I170" s="63">
        <f ca="1">VLOOKUP($A170,INDIRECT($P$2),COLUMN()-1,FALSE)*VLOOKUP($A170,Usinas!$C:$D,2,FALSE)</f>
        <v>359.67750000000001</v>
      </c>
      <c r="J170" s="63">
        <f ca="1">VLOOKUP($A170,INDIRECT($P$2),COLUMN()-1,FALSE)*VLOOKUP($A170,Usinas!$C:$D,2,FALSE)</f>
        <v>257.90700000000004</v>
      </c>
      <c r="K170" s="63">
        <f ca="1">VLOOKUP($A170,INDIRECT($P$2),COLUMN()-1,FALSE)*VLOOKUP($A170,Usinas!$C:$D,2,FALSE)</f>
        <v>197.57400000000001</v>
      </c>
      <c r="L170" s="63">
        <f ca="1">VLOOKUP($A170,INDIRECT($P$2),COLUMN()-1,FALSE)*VLOOKUP($A170,Usinas!$C:$D,2,FALSE)</f>
        <v>179.3415</v>
      </c>
      <c r="M170" s="63">
        <f ca="1">VLOOKUP($A170,INDIRECT($P$2),COLUMN()-1,FALSE)*VLOOKUP($A170,Usinas!$C:$D,2,FALSE)</f>
        <v>249.61950000000002</v>
      </c>
      <c r="N170" s="63">
        <f ca="1">VLOOKUP($A170,INDIRECT($P$2),COLUMN()-1,FALSE)*VLOOKUP($A170,Usinas!$C:$D,2,FALSE)</f>
        <v>501.55950000000001</v>
      </c>
      <c r="O170" s="63">
        <f ca="1">VLOOKUP($A170,INDIRECT($P$2),COLUMN()-1,FALSE)*VLOOKUP($A170,Usinas!$C:$D,2,FALSE)</f>
        <v>1022.6775</v>
      </c>
    </row>
    <row r="171" spans="1:15" hidden="1" outlineLevel="1" collapsed="1" x14ac:dyDescent="0.25">
      <c r="A171" s="40"/>
      <c r="B171" s="41" t="s">
        <v>56</v>
      </c>
      <c r="D171" s="78">
        <f t="shared" ref="D171:O171" ca="1" si="15">SUM(D166:D170)</f>
        <v>4552.3218999999999</v>
      </c>
      <c r="E171" s="47">
        <f t="shared" ca="1" si="15"/>
        <v>5184.3690999999999</v>
      </c>
      <c r="F171" s="47">
        <f t="shared" ca="1" si="15"/>
        <v>4980.0691999999999</v>
      </c>
      <c r="G171" s="47">
        <f t="shared" ca="1" si="15"/>
        <v>3598.7434999999996</v>
      </c>
      <c r="H171" s="47">
        <f t="shared" ca="1" si="15"/>
        <v>1839.5074</v>
      </c>
      <c r="I171" s="79">
        <f t="shared" ca="1" si="15"/>
        <v>1198.6844000000001</v>
      </c>
      <c r="J171" s="78">
        <f t="shared" ca="1" si="15"/>
        <v>891.04650000000004</v>
      </c>
      <c r="K171" s="47">
        <f t="shared" ca="1" si="15"/>
        <v>689.88930000000005</v>
      </c>
      <c r="L171" s="47">
        <f t="shared" ca="1" si="15"/>
        <v>644.17830000000004</v>
      </c>
      <c r="M171" s="47">
        <f t="shared" ca="1" si="15"/>
        <v>916.17000000000007</v>
      </c>
      <c r="N171" s="47">
        <f t="shared" ca="1" si="15"/>
        <v>1734.6875000000002</v>
      </c>
      <c r="O171" s="79">
        <f t="shared" ca="1" si="15"/>
        <v>3358.0634</v>
      </c>
    </row>
    <row r="172" spans="1:15" hidden="1" outlineLevel="1" x14ac:dyDescent="0.25">
      <c r="A172" s="42"/>
      <c r="B172" s="43" t="s">
        <v>0</v>
      </c>
      <c r="D172" s="75"/>
      <c r="E172" s="76"/>
      <c r="F172" s="76"/>
      <c r="G172" s="76"/>
      <c r="H172" s="76"/>
      <c r="I172" s="77"/>
      <c r="J172" s="75"/>
      <c r="K172" s="76"/>
      <c r="L172" s="76"/>
      <c r="M172" s="76"/>
      <c r="N172" s="76"/>
      <c r="O172" s="77"/>
    </row>
    <row r="173" spans="1:15" hidden="1" outlineLevel="1" x14ac:dyDescent="0.25">
      <c r="A173" s="1"/>
      <c r="B173" s="124"/>
      <c r="D173" s="48"/>
      <c r="E173" s="49"/>
      <c r="F173" s="49"/>
      <c r="G173" s="49"/>
      <c r="H173" s="49"/>
      <c r="I173" s="49"/>
      <c r="J173" s="48"/>
      <c r="K173" s="49"/>
      <c r="L173" s="49"/>
      <c r="M173" s="49"/>
      <c r="N173" s="49"/>
      <c r="O173" s="49"/>
    </row>
    <row r="174" spans="1:15" ht="15.75" collapsed="1" x14ac:dyDescent="0.25">
      <c r="A174" s="80"/>
      <c r="B174" s="81"/>
      <c r="C174" s="92"/>
      <c r="D174" s="545" t="s">
        <v>166</v>
      </c>
      <c r="E174" s="546"/>
      <c r="F174" s="546"/>
      <c r="G174" s="546"/>
      <c r="H174" s="546"/>
      <c r="I174" s="546"/>
      <c r="J174" s="546"/>
      <c r="K174" s="546"/>
      <c r="L174" s="546"/>
      <c r="M174" s="546"/>
      <c r="N174" s="546"/>
      <c r="O174" s="547"/>
    </row>
    <row r="175" spans="1:15" ht="15.75" x14ac:dyDescent="0.25">
      <c r="A175" s="82"/>
      <c r="B175" s="83" t="s">
        <v>56</v>
      </c>
      <c r="C175" s="92"/>
      <c r="D175" s="83">
        <f t="shared" ref="D175:O175" ca="1" si="16">D22+D45+D60+D74+D80+D89+D105+D110+D115+D127+D136+D141+D155+D162+D171+D50</f>
        <v>65774.3992</v>
      </c>
      <c r="E175" s="84">
        <f t="shared" ca="1" si="16"/>
        <v>70879.025599999994</v>
      </c>
      <c r="F175" s="84">
        <f t="shared" ca="1" si="16"/>
        <v>69051.078800000003</v>
      </c>
      <c r="G175" s="84">
        <f t="shared" ca="1" si="16"/>
        <v>54713.505599999989</v>
      </c>
      <c r="H175" s="84">
        <f t="shared" ca="1" si="16"/>
        <v>39830.925400000007</v>
      </c>
      <c r="I175" s="85">
        <f t="shared" ca="1" si="16"/>
        <v>32491.042000000001</v>
      </c>
      <c r="J175" s="83">
        <f t="shared" ca="1" si="16"/>
        <v>25560.263999999996</v>
      </c>
      <c r="K175" s="84">
        <f t="shared" ca="1" si="16"/>
        <v>20509.413799999998</v>
      </c>
      <c r="L175" s="84">
        <f t="shared" ca="1" si="16"/>
        <v>19620.838299999999</v>
      </c>
      <c r="M175" s="84">
        <f t="shared" ca="1" si="16"/>
        <v>23642.067300000006</v>
      </c>
      <c r="N175" s="84">
        <f t="shared" ca="1" si="16"/>
        <v>31425.629199999996</v>
      </c>
      <c r="O175" s="85">
        <f t="shared" ca="1" si="16"/>
        <v>48058.351500000004</v>
      </c>
    </row>
    <row r="177" spans="1:15" x14ac:dyDescent="0.25">
      <c r="A177" s="86"/>
      <c r="B177" s="87"/>
      <c r="D177" s="89"/>
      <c r="E177" s="90"/>
      <c r="F177" s="90"/>
      <c r="G177" s="90"/>
      <c r="H177" s="90"/>
      <c r="I177" s="91"/>
    </row>
    <row r="178" spans="1:15" hidden="1" outlineLevel="1" x14ac:dyDescent="0.25">
      <c r="A178" s="61"/>
      <c r="B178" s="62"/>
      <c r="D178" s="539" t="s">
        <v>168</v>
      </c>
      <c r="E178" s="540" t="s">
        <v>58</v>
      </c>
      <c r="F178" s="540" t="s">
        <v>169</v>
      </c>
      <c r="G178" s="540"/>
      <c r="H178" s="540"/>
      <c r="I178" s="541"/>
      <c r="J178" s="539" t="s">
        <v>168</v>
      </c>
      <c r="K178" s="540" t="s">
        <v>58</v>
      </c>
      <c r="L178" s="540" t="s">
        <v>169</v>
      </c>
      <c r="M178" s="540"/>
      <c r="N178" s="540"/>
      <c r="O178" s="541"/>
    </row>
    <row r="179" spans="1:15" hidden="1" outlineLevel="2" x14ac:dyDescent="0.25">
      <c r="A179" s="59">
        <v>71</v>
      </c>
      <c r="B179" s="60" t="s">
        <v>170</v>
      </c>
      <c r="D179" s="63">
        <f ca="1">VLOOKUP($A179,INDIRECT($P$2),COLUMN()-1,FALSE)*VLOOKUP($A179,Usinas!$C:$D,2,FALSE)</f>
        <v>76.384399999999999</v>
      </c>
      <c r="E179" s="63">
        <f ca="1">VLOOKUP($A179,INDIRECT($P$2),COLUMN()-1,FALSE)*VLOOKUP($A179,Usinas!$C:$D,2,FALSE)</f>
        <v>76.384399999999999</v>
      </c>
      <c r="F179" s="63">
        <f ca="1">VLOOKUP($A179,INDIRECT($P$2),COLUMN()-1,FALSE)*VLOOKUP($A179,Usinas!$C:$D,2,FALSE)</f>
        <v>65.820599999999999</v>
      </c>
      <c r="G179" s="63">
        <f ca="1">VLOOKUP($A179,INDIRECT($P$2),COLUMN()-1,FALSE)*VLOOKUP($A179,Usinas!$C:$D,2,FALSE)</f>
        <v>64.195399999999992</v>
      </c>
      <c r="H179" s="63">
        <f ca="1">VLOOKUP($A179,INDIRECT($P$2),COLUMN()-1,FALSE)*VLOOKUP($A179,Usinas!$C:$D,2,FALSE)</f>
        <v>86.135599999999997</v>
      </c>
      <c r="I179" s="63">
        <f ca="1">VLOOKUP($A179,INDIRECT($P$2),COLUMN()-1,FALSE)*VLOOKUP($A179,Usinas!$C:$D,2,FALSE)</f>
        <v>107.2632</v>
      </c>
      <c r="J179" s="63">
        <f ca="1">VLOOKUP($A179,INDIRECT($P$2),COLUMN()-1,FALSE)*VLOOKUP($A179,Usinas!$C:$D,2,FALSE)</f>
        <v>95.074200000000005</v>
      </c>
      <c r="K179" s="63">
        <f ca="1">VLOOKUP($A179,INDIRECT($P$2),COLUMN()-1,FALSE)*VLOOKUP($A179,Usinas!$C:$D,2,FALSE)</f>
        <v>72.321399999999997</v>
      </c>
      <c r="L179" s="63">
        <f ca="1">VLOOKUP($A179,INDIRECT($P$2),COLUMN()-1,FALSE)*VLOOKUP($A179,Usinas!$C:$D,2,FALSE)</f>
        <v>87.760800000000003</v>
      </c>
      <c r="M179" s="63">
        <f ca="1">VLOOKUP($A179,INDIRECT($P$2),COLUMN()-1,FALSE)*VLOOKUP($A179,Usinas!$C:$D,2,FALSE)</f>
        <v>112.95139999999999</v>
      </c>
      <c r="N179" s="63">
        <f ca="1">VLOOKUP($A179,INDIRECT($P$2),COLUMN()-1,FALSE)*VLOOKUP($A179,Usinas!$C:$D,2,FALSE)</f>
        <v>87.760800000000003</v>
      </c>
      <c r="O179" s="63">
        <f ca="1">VLOOKUP($A179,INDIRECT($P$2),COLUMN()-1,FALSE)*VLOOKUP($A179,Usinas!$C:$D,2,FALSE)</f>
        <v>75.571799999999996</v>
      </c>
    </row>
    <row r="180" spans="1:15" hidden="1" outlineLevel="2" x14ac:dyDescent="0.25">
      <c r="A180" s="59">
        <v>72</v>
      </c>
      <c r="B180" s="60" t="s">
        <v>171</v>
      </c>
      <c r="D180" s="63">
        <f ca="1">VLOOKUP($A180,INDIRECT($P$2),COLUMN()-1,FALSE)*VLOOKUP($A180,Usinas!$C:$D,2,FALSE)</f>
        <v>82.2393</v>
      </c>
      <c r="E180" s="63">
        <f ca="1">VLOOKUP($A180,INDIRECT($P$2),COLUMN()-1,FALSE)*VLOOKUP($A180,Usinas!$C:$D,2,FALSE)</f>
        <v>82.2393</v>
      </c>
      <c r="F180" s="63">
        <f ca="1">VLOOKUP($A180,INDIRECT($P$2),COLUMN()-1,FALSE)*VLOOKUP($A180,Usinas!$C:$D,2,FALSE)</f>
        <v>70.609499999999997</v>
      </c>
      <c r="G180" s="63">
        <f ca="1">VLOOKUP($A180,INDIRECT($P$2),COLUMN()-1,FALSE)*VLOOKUP($A180,Usinas!$C:$D,2,FALSE)</f>
        <v>68.948099999999997</v>
      </c>
      <c r="H180" s="63">
        <f ca="1">VLOOKUP($A180,INDIRECT($P$2),COLUMN()-1,FALSE)*VLOOKUP($A180,Usinas!$C:$D,2,FALSE)</f>
        <v>92.207700000000003</v>
      </c>
      <c r="I180" s="63">
        <f ca="1">VLOOKUP($A180,INDIRECT($P$2),COLUMN()-1,FALSE)*VLOOKUP($A180,Usinas!$C:$D,2,FALSE)</f>
        <v>114.6366</v>
      </c>
      <c r="J180" s="63">
        <f ca="1">VLOOKUP($A180,INDIRECT($P$2),COLUMN()-1,FALSE)*VLOOKUP($A180,Usinas!$C:$D,2,FALSE)</f>
        <v>101.3454</v>
      </c>
      <c r="K180" s="63">
        <f ca="1">VLOOKUP($A180,INDIRECT($P$2),COLUMN()-1,FALSE)*VLOOKUP($A180,Usinas!$C:$D,2,FALSE)</f>
        <v>78.085800000000006</v>
      </c>
      <c r="L180" s="63">
        <f ca="1">VLOOKUP($A180,INDIRECT($P$2),COLUMN()-1,FALSE)*VLOOKUP($A180,Usinas!$C:$D,2,FALSE)</f>
        <v>94.699799999999996</v>
      </c>
      <c r="M180" s="63">
        <f ca="1">VLOOKUP($A180,INDIRECT($P$2),COLUMN()-1,FALSE)*VLOOKUP($A180,Usinas!$C:$D,2,FALSE)</f>
        <v>121.2822</v>
      </c>
      <c r="N180" s="63">
        <f ca="1">VLOOKUP($A180,INDIRECT($P$2),COLUMN()-1,FALSE)*VLOOKUP($A180,Usinas!$C:$D,2,FALSE)</f>
        <v>93.869100000000003</v>
      </c>
      <c r="O180" s="63">
        <f ca="1">VLOOKUP($A180,INDIRECT($P$2),COLUMN()-1,FALSE)*VLOOKUP($A180,Usinas!$C:$D,2,FALSE)</f>
        <v>80.5779</v>
      </c>
    </row>
    <row r="181" spans="1:15" hidden="1" outlineLevel="2" x14ac:dyDescent="0.25">
      <c r="A181" s="59">
        <v>74</v>
      </c>
      <c r="B181" s="60" t="s">
        <v>33</v>
      </c>
      <c r="D181" s="63">
        <f ca="1">VLOOKUP($A181,INDIRECT($P$2),COLUMN()-1,FALSE)*VLOOKUP($A181,Usinas!$C:$D,2,FALSE)</f>
        <v>675.96840000000009</v>
      </c>
      <c r="E181" s="63">
        <f ca="1">VLOOKUP($A181,INDIRECT($P$2),COLUMN()-1,FALSE)*VLOOKUP($A181,Usinas!$C:$D,2,FALSE)</f>
        <v>730.65840000000003</v>
      </c>
      <c r="F181" s="63">
        <f ca="1">VLOOKUP($A181,INDIRECT($P$2),COLUMN()-1,FALSE)*VLOOKUP($A181,Usinas!$C:$D,2,FALSE)</f>
        <v>663.93660000000011</v>
      </c>
      <c r="G181" s="63">
        <f ca="1">VLOOKUP($A181,INDIRECT($P$2),COLUMN()-1,FALSE)*VLOOKUP($A181,Usinas!$C:$D,2,FALSE)</f>
        <v>523.93020000000001</v>
      </c>
      <c r="H181" s="63">
        <f ca="1">VLOOKUP($A181,INDIRECT($P$2),COLUMN()-1,FALSE)*VLOOKUP($A181,Usinas!$C:$D,2,FALSE)</f>
        <v>626.74740000000008</v>
      </c>
      <c r="I181" s="63">
        <f ca="1">VLOOKUP($A181,INDIRECT($P$2),COLUMN()-1,FALSE)*VLOOKUP($A181,Usinas!$C:$D,2,FALSE)</f>
        <v>796.28640000000007</v>
      </c>
      <c r="J181" s="63">
        <f ca="1">VLOOKUP($A181,INDIRECT($P$2),COLUMN()-1,FALSE)*VLOOKUP($A181,Usinas!$C:$D,2,FALSE)</f>
        <v>776.59800000000007</v>
      </c>
      <c r="K181" s="63">
        <f ca="1">VLOOKUP($A181,INDIRECT($P$2),COLUMN()-1,FALSE)*VLOOKUP($A181,Usinas!$C:$D,2,FALSE)</f>
        <v>662.84280000000001</v>
      </c>
      <c r="L181" s="63">
        <f ca="1">VLOOKUP($A181,INDIRECT($P$2),COLUMN()-1,FALSE)*VLOOKUP($A181,Usinas!$C:$D,2,FALSE)</f>
        <v>775.50420000000008</v>
      </c>
      <c r="M181" s="63">
        <f ca="1">VLOOKUP($A181,INDIRECT($P$2),COLUMN()-1,FALSE)*VLOOKUP($A181,Usinas!$C:$D,2,FALSE)</f>
        <v>1011.7650000000001</v>
      </c>
      <c r="N181" s="63">
        <f ca="1">VLOOKUP($A181,INDIRECT($P$2),COLUMN()-1,FALSE)*VLOOKUP($A181,Usinas!$C:$D,2,FALSE)</f>
        <v>747.06540000000007</v>
      </c>
      <c r="O181" s="63">
        <f ca="1">VLOOKUP($A181,INDIRECT($P$2),COLUMN()-1,FALSE)*VLOOKUP($A181,Usinas!$C:$D,2,FALSE)</f>
        <v>634.40400000000011</v>
      </c>
    </row>
    <row r="182" spans="1:15" hidden="1" outlineLevel="2" x14ac:dyDescent="0.25">
      <c r="A182" s="59">
        <v>75</v>
      </c>
      <c r="B182" s="60" t="s">
        <v>172</v>
      </c>
      <c r="D182" s="63">
        <f ca="1">VLOOKUP($A182,INDIRECT($P$2),COLUMN()-1,FALSE)*VLOOKUP($A182,Usinas!$C:$D,2,FALSE)</f>
        <v>737.66399999999999</v>
      </c>
      <c r="E182" s="63">
        <f ca="1">VLOOKUP($A182,INDIRECT($P$2),COLUMN()-1,FALSE)*VLOOKUP($A182,Usinas!$C:$D,2,FALSE)</f>
        <v>785.57600000000002</v>
      </c>
      <c r="F182" s="63">
        <f ca="1">VLOOKUP($A182,INDIRECT($P$2),COLUMN()-1,FALSE)*VLOOKUP($A182,Usinas!$C:$D,2,FALSE)</f>
        <v>706.024</v>
      </c>
      <c r="G182" s="63">
        <f ca="1">VLOOKUP($A182,INDIRECT($P$2),COLUMN()-1,FALSE)*VLOOKUP($A182,Usinas!$C:$D,2,FALSE)</f>
        <v>586.69600000000003</v>
      </c>
      <c r="H182" s="63">
        <f ca="1">VLOOKUP($A182,INDIRECT($P$2),COLUMN()-1,FALSE)*VLOOKUP($A182,Usinas!$C:$D,2,FALSE)</f>
        <v>724.10400000000004</v>
      </c>
      <c r="I182" s="63">
        <f ca="1">VLOOKUP($A182,INDIRECT($P$2),COLUMN()-1,FALSE)*VLOOKUP($A182,Usinas!$C:$D,2,FALSE)</f>
        <v>918.46400000000006</v>
      </c>
      <c r="J182" s="63">
        <f ca="1">VLOOKUP($A182,INDIRECT($P$2),COLUMN()-1,FALSE)*VLOOKUP($A182,Usinas!$C:$D,2,FALSE)</f>
        <v>870.55200000000002</v>
      </c>
      <c r="K182" s="63">
        <f ca="1">VLOOKUP($A182,INDIRECT($P$2),COLUMN()-1,FALSE)*VLOOKUP($A182,Usinas!$C:$D,2,FALSE)</f>
        <v>724.10400000000004</v>
      </c>
      <c r="L182" s="63">
        <f ca="1">VLOOKUP($A182,INDIRECT($P$2),COLUMN()-1,FALSE)*VLOOKUP($A182,Usinas!$C:$D,2,FALSE)</f>
        <v>854.28</v>
      </c>
      <c r="M182" s="63">
        <f ca="1">VLOOKUP($A182,INDIRECT($P$2),COLUMN()-1,FALSE)*VLOOKUP($A182,Usinas!$C:$D,2,FALSE)</f>
        <v>1120.056</v>
      </c>
      <c r="N182" s="63">
        <f ca="1">VLOOKUP($A182,INDIRECT($P$2),COLUMN()-1,FALSE)*VLOOKUP($A182,Usinas!$C:$D,2,FALSE)</f>
        <v>833.48800000000006</v>
      </c>
      <c r="O182" s="63">
        <f ca="1">VLOOKUP($A182,INDIRECT($P$2),COLUMN()-1,FALSE)*VLOOKUP($A182,Usinas!$C:$D,2,FALSE)</f>
        <v>696.98400000000004</v>
      </c>
    </row>
    <row r="183" spans="1:15" hidden="1" outlineLevel="2" x14ac:dyDescent="0.25">
      <c r="A183" s="30">
        <v>77</v>
      </c>
      <c r="B183" s="31" t="s">
        <v>173</v>
      </c>
      <c r="D183" s="63">
        <f ca="1">VLOOKUP($A183,INDIRECT($P$2),COLUMN()-1,FALSE)*VLOOKUP($A183,Usinas!$C:$D,2,FALSE)</f>
        <v>822.51620000000003</v>
      </c>
      <c r="E183" s="63">
        <f ca="1">VLOOKUP($A183,INDIRECT($P$2),COLUMN()-1,FALSE)*VLOOKUP($A183,Usinas!$C:$D,2,FALSE)</f>
        <v>873.36590000000001</v>
      </c>
      <c r="F183" s="63">
        <f ca="1">VLOOKUP($A183,INDIRECT($P$2),COLUMN()-1,FALSE)*VLOOKUP($A183,Usinas!$C:$D,2,FALSE)</f>
        <v>776.12699999999995</v>
      </c>
      <c r="G183" s="63">
        <f ca="1">VLOOKUP($A183,INDIRECT($P$2),COLUMN()-1,FALSE)*VLOOKUP($A183,Usinas!$C:$D,2,FALSE)</f>
        <v>671.75130000000001</v>
      </c>
      <c r="H183" s="63">
        <f ca="1">VLOOKUP($A183,INDIRECT($P$2),COLUMN()-1,FALSE)*VLOOKUP($A183,Usinas!$C:$D,2,FALSE)</f>
        <v>834.11350000000004</v>
      </c>
      <c r="I183" s="63">
        <f ca="1">VLOOKUP($A183,INDIRECT($P$2),COLUMN()-1,FALSE)*VLOOKUP($A183,Usinas!$C:$D,2,FALSE)</f>
        <v>1063.3832</v>
      </c>
      <c r="J183" s="63">
        <f ca="1">VLOOKUP($A183,INDIRECT($P$2),COLUMN()-1,FALSE)*VLOOKUP($A183,Usinas!$C:$D,2,FALSE)</f>
        <v>994.69150000000002</v>
      </c>
      <c r="K183" s="63">
        <f ca="1">VLOOKUP($A183,INDIRECT($P$2),COLUMN()-1,FALSE)*VLOOKUP($A183,Usinas!$C:$D,2,FALSE)</f>
        <v>819.83990000000006</v>
      </c>
      <c r="L183" s="63">
        <f ca="1">VLOOKUP($A183,INDIRECT($P$2),COLUMN()-1,FALSE)*VLOOKUP($A183,Usinas!$C:$D,2,FALSE)</f>
        <v>962.57590000000005</v>
      </c>
      <c r="M183" s="63">
        <f ca="1">VLOOKUP($A183,INDIRECT($P$2),COLUMN()-1,FALSE)*VLOOKUP($A183,Usinas!$C:$D,2,FALSE)</f>
        <v>1280.1635000000001</v>
      </c>
      <c r="N183" s="63">
        <f ca="1">VLOOKUP($A183,INDIRECT($P$2),COLUMN()-1,FALSE)*VLOOKUP($A183,Usinas!$C:$D,2,FALSE)</f>
        <v>950.97860000000003</v>
      </c>
      <c r="O183" s="63">
        <f ca="1">VLOOKUP($A183,INDIRECT($P$2),COLUMN()-1,FALSE)*VLOOKUP($A183,Usinas!$C:$D,2,FALSE)</f>
        <v>782.37170000000003</v>
      </c>
    </row>
    <row r="184" spans="1:15" hidden="1" outlineLevel="2" x14ac:dyDescent="0.25">
      <c r="A184" s="30">
        <v>78</v>
      </c>
      <c r="B184" s="31" t="s">
        <v>174</v>
      </c>
      <c r="D184" s="63">
        <f ca="1">VLOOKUP($A184,INDIRECT($P$2),COLUMN()-1,FALSE)*VLOOKUP($A184,Usinas!$C:$D,2,FALSE)</f>
        <v>551.71199999999999</v>
      </c>
      <c r="E184" s="63">
        <f ca="1">VLOOKUP($A184,INDIRECT($P$2),COLUMN()-1,FALSE)*VLOOKUP($A184,Usinas!$C:$D,2,FALSE)</f>
        <v>586.19399999999996</v>
      </c>
      <c r="F184" s="63">
        <f ca="1">VLOOKUP($A184,INDIRECT($P$2),COLUMN()-1,FALSE)*VLOOKUP($A184,Usinas!$C:$D,2,FALSE)</f>
        <v>522.40229999999997</v>
      </c>
      <c r="G184" s="63">
        <f ca="1">VLOOKUP($A184,INDIRECT($P$2),COLUMN()-1,FALSE)*VLOOKUP($A184,Usinas!$C:$D,2,FALSE)</f>
        <v>452.86360000000002</v>
      </c>
      <c r="H184" s="63">
        <f ca="1">VLOOKUP($A184,INDIRECT($P$2),COLUMN()-1,FALSE)*VLOOKUP($A184,Usinas!$C:$D,2,FALSE)</f>
        <v>563.78070000000002</v>
      </c>
      <c r="I184" s="63">
        <f ca="1">VLOOKUP($A184,INDIRECT($P$2),COLUMN()-1,FALSE)*VLOOKUP($A184,Usinas!$C:$D,2,FALSE)</f>
        <v>718.94970000000001</v>
      </c>
      <c r="J184" s="63">
        <f ca="1">VLOOKUP($A184,INDIRECT($P$2),COLUMN()-1,FALSE)*VLOOKUP($A184,Usinas!$C:$D,2,FALSE)</f>
        <v>671.24959999999999</v>
      </c>
      <c r="K184" s="63">
        <f ca="1">VLOOKUP($A184,INDIRECT($P$2),COLUMN()-1,FALSE)*VLOOKUP($A184,Usinas!$C:$D,2,FALSE)</f>
        <v>552.2867</v>
      </c>
      <c r="L184" s="63">
        <f ca="1">VLOOKUP($A184,INDIRECT($P$2),COLUMN()-1,FALSE)*VLOOKUP($A184,Usinas!$C:$D,2,FALSE)</f>
        <v>645.38810000000001</v>
      </c>
      <c r="M184" s="63">
        <f ca="1">VLOOKUP($A184,INDIRECT($P$2),COLUMN()-1,FALSE)*VLOOKUP($A184,Usinas!$C:$D,2,FALSE)</f>
        <v>867.22230000000002</v>
      </c>
      <c r="N184" s="63">
        <f ca="1">VLOOKUP($A184,INDIRECT($P$2),COLUMN()-1,FALSE)*VLOOKUP($A184,Usinas!$C:$D,2,FALSE)</f>
        <v>645.96280000000002</v>
      </c>
      <c r="O184" s="63">
        <f ca="1">VLOOKUP($A184,INDIRECT($P$2),COLUMN()-1,FALSE)*VLOOKUP($A184,Usinas!$C:$D,2,FALSE)</f>
        <v>528.14930000000004</v>
      </c>
    </row>
    <row r="185" spans="1:15" hidden="1" outlineLevel="2" x14ac:dyDescent="0.25">
      <c r="A185" s="30">
        <v>222</v>
      </c>
      <c r="B185" s="31" t="s">
        <v>175</v>
      </c>
      <c r="D185" s="63">
        <f ca="1">VLOOKUP($A185,INDIRECT($P$2),COLUMN()-1,FALSE)*VLOOKUP($A185,Usinas!$C:$D,2,FALSE)</f>
        <v>667.04319999999996</v>
      </c>
      <c r="E185" s="63">
        <f ca="1">VLOOKUP($A185,INDIRECT($P$2),COLUMN()-1,FALSE)*VLOOKUP($A185,Usinas!$C:$D,2,FALSE)</f>
        <v>705.65559999999994</v>
      </c>
      <c r="F185" s="63">
        <f ca="1">VLOOKUP($A185,INDIRECT($P$2),COLUMN()-1,FALSE)*VLOOKUP($A185,Usinas!$C:$D,2,FALSE)</f>
        <v>628.99040000000002</v>
      </c>
      <c r="G185" s="63">
        <f ca="1">VLOOKUP($A185,INDIRECT($P$2),COLUMN()-1,FALSE)*VLOOKUP($A185,Usinas!$C:$D,2,FALSE)</f>
        <v>569.11320000000001</v>
      </c>
      <c r="H185" s="63">
        <f ca="1">VLOOKUP($A185,INDIRECT($P$2),COLUMN()-1,FALSE)*VLOOKUP($A185,Usinas!$C:$D,2,FALSE)</f>
        <v>731.3972</v>
      </c>
      <c r="I185" s="63">
        <f ca="1">VLOOKUP($A185,INDIRECT($P$2),COLUMN()-1,FALSE)*VLOOKUP($A185,Usinas!$C:$D,2,FALSE)</f>
        <v>928.37639999999999</v>
      </c>
      <c r="J185" s="63">
        <f ca="1">VLOOKUP($A185,INDIRECT($P$2),COLUMN()-1,FALSE)*VLOOKUP($A185,Usinas!$C:$D,2,FALSE)</f>
        <v>839.95960000000002</v>
      </c>
      <c r="K185" s="63">
        <f ca="1">VLOOKUP($A185,INDIRECT($P$2),COLUMN()-1,FALSE)*VLOOKUP($A185,Usinas!$C:$D,2,FALSE)</f>
        <v>691.66559999999993</v>
      </c>
      <c r="L185" s="63">
        <f ca="1">VLOOKUP($A185,INDIRECT($P$2),COLUMN()-1,FALSE)*VLOOKUP($A185,Usinas!$C:$D,2,FALSE)</f>
        <v>796.31079999999997</v>
      </c>
      <c r="M185" s="63">
        <f ca="1">VLOOKUP($A185,INDIRECT($P$2),COLUMN()-1,FALSE)*VLOOKUP($A185,Usinas!$C:$D,2,FALSE)</f>
        <v>1091.7796000000001</v>
      </c>
      <c r="N185" s="63">
        <f ca="1">VLOOKUP($A185,INDIRECT($P$2),COLUMN()-1,FALSE)*VLOOKUP($A185,Usinas!$C:$D,2,FALSE)</f>
        <v>815.89679999999998</v>
      </c>
      <c r="O185" s="63">
        <f ca="1">VLOOKUP($A185,INDIRECT($P$2),COLUMN()-1,FALSE)*VLOOKUP($A185,Usinas!$C:$D,2,FALSE)</f>
        <v>655.29160000000002</v>
      </c>
    </row>
    <row r="186" spans="1:15" hidden="1" outlineLevel="2" x14ac:dyDescent="0.25">
      <c r="A186" s="30">
        <v>81</v>
      </c>
      <c r="B186" s="31" t="s">
        <v>320</v>
      </c>
      <c r="D186" s="63">
        <f ca="1">VLOOKUP($A186,INDIRECT($P$2),COLUMN()-1,FALSE)*VLOOKUP($A186,Usinas!$C:$D,2,FALSE)</f>
        <v>187.64460000000003</v>
      </c>
      <c r="E186" s="63">
        <f ca="1">VLOOKUP($A186,INDIRECT($P$2),COLUMN()-1,FALSE)*VLOOKUP($A186,Usinas!$C:$D,2,FALSE)</f>
        <v>198.72540000000001</v>
      </c>
      <c r="F186" s="63">
        <f ca="1">VLOOKUP($A186,INDIRECT($P$2),COLUMN()-1,FALSE)*VLOOKUP($A186,Usinas!$C:$D,2,FALSE)</f>
        <v>177.00120000000001</v>
      </c>
      <c r="G186" s="63">
        <f ca="1">VLOOKUP($A186,INDIRECT($P$2),COLUMN()-1,FALSE)*VLOOKUP($A186,Usinas!$C:$D,2,FALSE)</f>
        <v>160.23420000000002</v>
      </c>
      <c r="H186" s="63">
        <f ca="1">VLOOKUP($A186,INDIRECT($P$2),COLUMN()-1,FALSE)*VLOOKUP($A186,Usinas!$C:$D,2,FALSE)</f>
        <v>206.16120000000001</v>
      </c>
      <c r="I186" s="63">
        <f ca="1">VLOOKUP($A186,INDIRECT($P$2),COLUMN()-1,FALSE)*VLOOKUP($A186,Usinas!$C:$D,2,FALSE)</f>
        <v>261.4194</v>
      </c>
      <c r="J186" s="63">
        <f ca="1">VLOOKUP($A186,INDIRECT($P$2),COLUMN()-1,FALSE)*VLOOKUP($A186,Usinas!$C:$D,2,FALSE)</f>
        <v>236.48760000000001</v>
      </c>
      <c r="K186" s="63">
        <f ca="1">VLOOKUP($A186,INDIRECT($P$2),COLUMN()-1,FALSE)*VLOOKUP($A186,Usinas!$C:$D,2,FALSE)</f>
        <v>194.64300000000003</v>
      </c>
      <c r="L186" s="63">
        <f ca="1">VLOOKUP($A186,INDIRECT($P$2),COLUMN()-1,FALSE)*VLOOKUP($A186,Usinas!$C:$D,2,FALSE)</f>
        <v>224.09460000000001</v>
      </c>
      <c r="M186" s="63">
        <f ca="1">VLOOKUP($A186,INDIRECT($P$2),COLUMN()-1,FALSE)*VLOOKUP($A186,Usinas!$C:$D,2,FALSE)</f>
        <v>307.63800000000003</v>
      </c>
      <c r="N186" s="63">
        <f ca="1">VLOOKUP($A186,INDIRECT($P$2),COLUMN()-1,FALSE)*VLOOKUP($A186,Usinas!$C:$D,2,FALSE)</f>
        <v>229.92660000000001</v>
      </c>
      <c r="O186" s="63">
        <f ca="1">VLOOKUP($A186,INDIRECT($P$2),COLUMN()-1,FALSE)*VLOOKUP($A186,Usinas!$C:$D,2,FALSE)</f>
        <v>184.2912</v>
      </c>
    </row>
    <row r="187" spans="1:15" hidden="1" outlineLevel="1" collapsed="1" x14ac:dyDescent="0.25">
      <c r="A187" s="32"/>
      <c r="B187" s="33" t="s">
        <v>56</v>
      </c>
      <c r="D187" s="69">
        <f ca="1">SUM(D179:D186)</f>
        <v>3801.1721000000002</v>
      </c>
      <c r="E187" s="69">
        <f t="shared" ref="E187:O187" ca="1" si="17">SUM(E179:E186)</f>
        <v>4038.799</v>
      </c>
      <c r="F187" s="69">
        <f t="shared" ca="1" si="17"/>
        <v>3610.9116000000004</v>
      </c>
      <c r="G187" s="69">
        <f t="shared" ca="1" si="17"/>
        <v>3097.732</v>
      </c>
      <c r="H187" s="69">
        <f t="shared" ca="1" si="17"/>
        <v>3864.6472999999996</v>
      </c>
      <c r="I187" s="69">
        <f t="shared" ca="1" si="17"/>
        <v>4908.7789000000002</v>
      </c>
      <c r="J187" s="69">
        <f t="shared" ca="1" si="17"/>
        <v>4585.9579000000003</v>
      </c>
      <c r="K187" s="69">
        <f t="shared" ca="1" si="17"/>
        <v>3795.7892000000002</v>
      </c>
      <c r="L187" s="69">
        <f t="shared" ca="1" si="17"/>
        <v>4440.6142000000009</v>
      </c>
      <c r="M187" s="69">
        <f t="shared" ca="1" si="17"/>
        <v>5912.8580000000002</v>
      </c>
      <c r="N187" s="69">
        <f t="shared" ca="1" si="17"/>
        <v>4404.9481000000005</v>
      </c>
      <c r="O187" s="69">
        <f t="shared" ca="1" si="17"/>
        <v>3637.6415000000006</v>
      </c>
    </row>
    <row r="188" spans="1:15" hidden="1" outlineLevel="1" x14ac:dyDescent="0.25">
      <c r="A188" s="34"/>
      <c r="B188" s="35" t="s">
        <v>0</v>
      </c>
      <c r="D188" s="71"/>
      <c r="E188" s="72"/>
      <c r="F188" s="72"/>
      <c r="G188" s="72"/>
      <c r="H188" s="72"/>
      <c r="I188" s="73"/>
      <c r="J188" s="71"/>
      <c r="K188" s="72"/>
      <c r="L188" s="72"/>
      <c r="M188" s="72"/>
      <c r="N188" s="72"/>
      <c r="O188" s="73"/>
    </row>
    <row r="189" spans="1:15" hidden="1" outlineLevel="1" x14ac:dyDescent="0.25">
      <c r="A189" s="2"/>
      <c r="B189" s="3"/>
      <c r="D189" s="51"/>
      <c r="E189" s="52"/>
      <c r="F189" s="52"/>
      <c r="G189" s="52"/>
      <c r="H189" s="52"/>
      <c r="I189" s="52"/>
      <c r="J189" s="51"/>
      <c r="K189" s="52"/>
      <c r="L189" s="52"/>
      <c r="M189" s="52"/>
      <c r="N189" s="52"/>
      <c r="O189" s="52"/>
    </row>
    <row r="190" spans="1:15" hidden="1" outlineLevel="1" x14ac:dyDescent="0.25">
      <c r="A190" s="36"/>
      <c r="B190" s="37"/>
      <c r="D190" s="542" t="s">
        <v>176</v>
      </c>
      <c r="E190" s="543" t="s">
        <v>58</v>
      </c>
      <c r="F190" s="543" t="s">
        <v>177</v>
      </c>
      <c r="G190" s="543"/>
      <c r="H190" s="543"/>
      <c r="I190" s="544"/>
      <c r="J190" s="542" t="s">
        <v>176</v>
      </c>
      <c r="K190" s="543" t="s">
        <v>58</v>
      </c>
      <c r="L190" s="543" t="s">
        <v>177</v>
      </c>
      <c r="M190" s="543"/>
      <c r="N190" s="543"/>
      <c r="O190" s="544"/>
    </row>
    <row r="191" spans="1:15" hidden="1" outlineLevel="2" x14ac:dyDescent="0.25">
      <c r="A191" s="30">
        <v>110</v>
      </c>
      <c r="B191" s="31" t="s">
        <v>178</v>
      </c>
      <c r="D191" s="63">
        <f ca="1">VLOOKUP($A191,INDIRECT($P$2),COLUMN()-1,FALSE)*VLOOKUP($A191,Usinas!$C:$D,2,FALSE)</f>
        <v>0</v>
      </c>
      <c r="E191" s="63">
        <f ca="1">VLOOKUP($A191,INDIRECT($P$2),COLUMN()-1,FALSE)*VLOOKUP($A191,Usinas!$C:$D,2,FALSE)</f>
        <v>0</v>
      </c>
      <c r="F191" s="63">
        <f ca="1">VLOOKUP($A191,INDIRECT($P$2),COLUMN()-1,FALSE)*VLOOKUP($A191,Usinas!$C:$D,2,FALSE)</f>
        <v>0</v>
      </c>
      <c r="G191" s="63">
        <f ca="1">VLOOKUP($A191,INDIRECT($P$2),COLUMN()-1,FALSE)*VLOOKUP($A191,Usinas!$C:$D,2,FALSE)</f>
        <v>0</v>
      </c>
      <c r="H191" s="63">
        <f ca="1">VLOOKUP($A191,INDIRECT($P$2),COLUMN()-1,FALSE)*VLOOKUP($A191,Usinas!$C:$D,2,FALSE)</f>
        <v>0</v>
      </c>
      <c r="I191" s="63">
        <f ca="1">VLOOKUP($A191,INDIRECT($P$2),COLUMN()-1,FALSE)*VLOOKUP($A191,Usinas!$C:$D,2,FALSE)</f>
        <v>0</v>
      </c>
      <c r="J191" s="63">
        <f ca="1">VLOOKUP($A191,INDIRECT($P$2),COLUMN()-1,FALSE)*VLOOKUP($A191,Usinas!$C:$D,2,FALSE)</f>
        <v>0</v>
      </c>
      <c r="K191" s="63">
        <f ca="1">VLOOKUP($A191,INDIRECT($P$2),COLUMN()-1,FALSE)*VLOOKUP($A191,Usinas!$C:$D,2,FALSE)</f>
        <v>0</v>
      </c>
      <c r="L191" s="63">
        <f ca="1">VLOOKUP($A191,INDIRECT($P$2),COLUMN()-1,FALSE)*VLOOKUP($A191,Usinas!$C:$D,2,FALSE)</f>
        <v>0</v>
      </c>
      <c r="M191" s="63">
        <f ca="1">VLOOKUP($A191,INDIRECT($P$2),COLUMN()-1,FALSE)*VLOOKUP($A191,Usinas!$C:$D,2,FALSE)</f>
        <v>0</v>
      </c>
      <c r="N191" s="63">
        <f ca="1">VLOOKUP($A191,INDIRECT($P$2),COLUMN()-1,FALSE)*VLOOKUP($A191,Usinas!$C:$D,2,FALSE)</f>
        <v>0</v>
      </c>
      <c r="O191" s="63">
        <f ca="1">VLOOKUP($A191,INDIRECT($P$2),COLUMN()-1,FALSE)*VLOOKUP($A191,Usinas!$C:$D,2,FALSE)</f>
        <v>0</v>
      </c>
    </row>
    <row r="192" spans="1:15" hidden="1" outlineLevel="2" x14ac:dyDescent="0.25">
      <c r="A192" s="30">
        <v>111</v>
      </c>
      <c r="B192" s="31" t="s">
        <v>34</v>
      </c>
      <c r="D192" s="63">
        <f ca="1">VLOOKUP($A192,INDIRECT($P$2),COLUMN()-1,FALSE)*VLOOKUP($A192,Usinas!$C:$D,2,FALSE)</f>
        <v>51.179800000000007</v>
      </c>
      <c r="E192" s="63">
        <f ca="1">VLOOKUP($A192,INDIRECT($P$2),COLUMN()-1,FALSE)*VLOOKUP($A192,Usinas!$C:$D,2,FALSE)</f>
        <v>45.656800000000004</v>
      </c>
      <c r="F192" s="63">
        <f ca="1">VLOOKUP($A192,INDIRECT($P$2),COLUMN()-1,FALSE)*VLOOKUP($A192,Usinas!$C:$D,2,FALSE)</f>
        <v>39.397400000000005</v>
      </c>
      <c r="G192" s="63">
        <f ca="1">VLOOKUP($A192,INDIRECT($P$2),COLUMN()-1,FALSE)*VLOOKUP($A192,Usinas!$C:$D,2,FALSE)</f>
        <v>52.284400000000005</v>
      </c>
      <c r="H192" s="63">
        <f ca="1">VLOOKUP($A192,INDIRECT($P$2),COLUMN()-1,FALSE)*VLOOKUP($A192,Usinas!$C:$D,2,FALSE)</f>
        <v>74.008200000000002</v>
      </c>
      <c r="I192" s="63">
        <f ca="1">VLOOKUP($A192,INDIRECT($P$2),COLUMN()-1,FALSE)*VLOOKUP($A192,Usinas!$C:$D,2,FALSE)</f>
        <v>91.68180000000001</v>
      </c>
      <c r="J192" s="63">
        <f ca="1">VLOOKUP($A192,INDIRECT($P$2),COLUMN()-1,FALSE)*VLOOKUP($A192,Usinas!$C:$D,2,FALSE)</f>
        <v>101.99140000000001</v>
      </c>
      <c r="K192" s="63">
        <f ca="1">VLOOKUP($A192,INDIRECT($P$2),COLUMN()-1,FALSE)*VLOOKUP($A192,Usinas!$C:$D,2,FALSE)</f>
        <v>98.677600000000012</v>
      </c>
      <c r="L192" s="63">
        <f ca="1">VLOOKUP($A192,INDIRECT($P$2),COLUMN()-1,FALSE)*VLOOKUP($A192,Usinas!$C:$D,2,FALSE)</f>
        <v>111.56460000000001</v>
      </c>
      <c r="M192" s="63">
        <f ca="1">VLOOKUP($A192,INDIRECT($P$2),COLUMN()-1,FALSE)*VLOOKUP($A192,Usinas!$C:$D,2,FALSE)</f>
        <v>113.77380000000001</v>
      </c>
      <c r="N192" s="63">
        <f ca="1">VLOOKUP($A192,INDIRECT($P$2),COLUMN()-1,FALSE)*VLOOKUP($A192,Usinas!$C:$D,2,FALSE)</f>
        <v>81.740400000000008</v>
      </c>
      <c r="O192" s="63">
        <f ca="1">VLOOKUP($A192,INDIRECT($P$2),COLUMN()-1,FALSE)*VLOOKUP($A192,Usinas!$C:$D,2,FALSE)</f>
        <v>63.698600000000006</v>
      </c>
    </row>
    <row r="193" spans="1:15" hidden="1" outlineLevel="2" x14ac:dyDescent="0.25">
      <c r="A193" s="30">
        <v>112</v>
      </c>
      <c r="B193" s="31" t="s">
        <v>179</v>
      </c>
      <c r="D193" s="63">
        <f ca="1">VLOOKUP($A193,INDIRECT($P$2),COLUMN()-1,FALSE)*VLOOKUP($A193,Usinas!$C:$D,2,FALSE)</f>
        <v>112.1091</v>
      </c>
      <c r="E193" s="63">
        <f ca="1">VLOOKUP($A193,INDIRECT($P$2),COLUMN()-1,FALSE)*VLOOKUP($A193,Usinas!$C:$D,2,FALSE)</f>
        <v>99.387500000000003</v>
      </c>
      <c r="F193" s="63">
        <f ca="1">VLOOKUP($A193,INDIRECT($P$2),COLUMN()-1,FALSE)*VLOOKUP($A193,Usinas!$C:$D,2,FALSE)</f>
        <v>85.870800000000003</v>
      </c>
      <c r="G193" s="63">
        <f ca="1">VLOOKUP($A193,INDIRECT($P$2),COLUMN()-1,FALSE)*VLOOKUP($A193,Usinas!$C:$D,2,FALSE)</f>
        <v>113.69930000000001</v>
      </c>
      <c r="H193" s="63">
        <f ca="1">VLOOKUP($A193,INDIRECT($P$2),COLUMN()-1,FALSE)*VLOOKUP($A193,Usinas!$C:$D,2,FALSE)</f>
        <v>161.40530000000001</v>
      </c>
      <c r="I193" s="63">
        <f ca="1">VLOOKUP($A193,INDIRECT($P$2),COLUMN()-1,FALSE)*VLOOKUP($A193,Usinas!$C:$D,2,FALSE)</f>
        <v>199.5701</v>
      </c>
      <c r="J193" s="63">
        <f ca="1">VLOOKUP($A193,INDIRECT($P$2),COLUMN()-1,FALSE)*VLOOKUP($A193,Usinas!$C:$D,2,FALSE)</f>
        <v>221.8329</v>
      </c>
      <c r="K193" s="63">
        <f ca="1">VLOOKUP($A193,INDIRECT($P$2),COLUMN()-1,FALSE)*VLOOKUP($A193,Usinas!$C:$D,2,FALSE)</f>
        <v>214.67700000000002</v>
      </c>
      <c r="L193" s="63">
        <f ca="1">VLOOKUP($A193,INDIRECT($P$2),COLUMN()-1,FALSE)*VLOOKUP($A193,Usinas!$C:$D,2,FALSE)</f>
        <v>243.3006</v>
      </c>
      <c r="M193" s="63">
        <f ca="1">VLOOKUP($A193,INDIRECT($P$2),COLUMN()-1,FALSE)*VLOOKUP($A193,Usinas!$C:$D,2,FALSE)</f>
        <v>248.0712</v>
      </c>
      <c r="N193" s="63">
        <f ca="1">VLOOKUP($A193,INDIRECT($P$2),COLUMN()-1,FALSE)*VLOOKUP($A193,Usinas!$C:$D,2,FALSE)</f>
        <v>178.10240000000002</v>
      </c>
      <c r="O193" s="63">
        <f ca="1">VLOOKUP($A193,INDIRECT($P$2),COLUMN()-1,FALSE)*VLOOKUP($A193,Usinas!$C:$D,2,FALSE)</f>
        <v>138.34739999999999</v>
      </c>
    </row>
    <row r="194" spans="1:15" hidden="1" outlineLevel="2" x14ac:dyDescent="0.25">
      <c r="A194" s="30">
        <v>113</v>
      </c>
      <c r="B194" s="31" t="s">
        <v>180</v>
      </c>
      <c r="D194" s="63">
        <f ca="1">VLOOKUP($A194,INDIRECT($P$2),COLUMN()-1,FALSE)*VLOOKUP($A194,Usinas!$C:$D,2,FALSE)</f>
        <v>131.43959999999998</v>
      </c>
      <c r="E194" s="63">
        <f ca="1">VLOOKUP($A194,INDIRECT($P$2),COLUMN()-1,FALSE)*VLOOKUP($A194,Usinas!$C:$D,2,FALSE)</f>
        <v>116.33159999999999</v>
      </c>
      <c r="F194" s="63">
        <f ca="1">VLOOKUP($A194,INDIRECT($P$2),COLUMN()-1,FALSE)*VLOOKUP($A194,Usinas!$C:$D,2,FALSE)</f>
        <v>102.73439999999999</v>
      </c>
      <c r="G194" s="63">
        <f ca="1">VLOOKUP($A194,INDIRECT($P$2),COLUMN()-1,FALSE)*VLOOKUP($A194,Usinas!$C:$D,2,FALSE)</f>
        <v>137.4828</v>
      </c>
      <c r="H194" s="63">
        <f ca="1">VLOOKUP($A194,INDIRECT($P$2),COLUMN()-1,FALSE)*VLOOKUP($A194,Usinas!$C:$D,2,FALSE)</f>
        <v>194.89319999999998</v>
      </c>
      <c r="I194" s="63">
        <f ca="1">VLOOKUP($A194,INDIRECT($P$2),COLUMN()-1,FALSE)*VLOOKUP($A194,Usinas!$C:$D,2,FALSE)</f>
        <v>240.9726</v>
      </c>
      <c r="J194" s="63">
        <f ca="1">VLOOKUP($A194,INDIRECT($P$2),COLUMN()-1,FALSE)*VLOOKUP($A194,Usinas!$C:$D,2,FALSE)</f>
        <v>269.67779999999999</v>
      </c>
      <c r="K194" s="63">
        <f ca="1">VLOOKUP($A194,INDIRECT($P$2),COLUMN()-1,FALSE)*VLOOKUP($A194,Usinas!$C:$D,2,FALSE)</f>
        <v>256.0806</v>
      </c>
      <c r="L194" s="63">
        <f ca="1">VLOOKUP($A194,INDIRECT($P$2),COLUMN()-1,FALSE)*VLOOKUP($A194,Usinas!$C:$D,2,FALSE)</f>
        <v>293.85059999999999</v>
      </c>
      <c r="M194" s="63">
        <f ca="1">VLOOKUP($A194,INDIRECT($P$2),COLUMN()-1,FALSE)*VLOOKUP($A194,Usinas!$C:$D,2,FALSE)</f>
        <v>298.38299999999998</v>
      </c>
      <c r="N194" s="63">
        <f ca="1">VLOOKUP($A194,INDIRECT($P$2),COLUMN()-1,FALSE)*VLOOKUP($A194,Usinas!$C:$D,2,FALSE)</f>
        <v>216.79979999999998</v>
      </c>
      <c r="O194" s="63">
        <f ca="1">VLOOKUP($A194,INDIRECT($P$2),COLUMN()-1,FALSE)*VLOOKUP($A194,Usinas!$C:$D,2,FALSE)</f>
        <v>163.16639999999998</v>
      </c>
    </row>
    <row r="195" spans="1:15" hidden="1" outlineLevel="2" x14ac:dyDescent="0.25">
      <c r="A195" s="30">
        <v>114</v>
      </c>
      <c r="B195" s="31" t="s">
        <v>181</v>
      </c>
      <c r="D195" s="63">
        <f ca="1">VLOOKUP($A195,INDIRECT($P$2),COLUMN()-1,FALSE)*VLOOKUP($A195,Usinas!$C:$D,2,FALSE)</f>
        <v>71.147199999999998</v>
      </c>
      <c r="E195" s="63">
        <f ca="1">VLOOKUP($A195,INDIRECT($P$2),COLUMN()-1,FALSE)*VLOOKUP($A195,Usinas!$C:$D,2,FALSE)</f>
        <v>63.764000000000003</v>
      </c>
      <c r="F195" s="63">
        <f ca="1">VLOOKUP($A195,INDIRECT($P$2),COLUMN()-1,FALSE)*VLOOKUP($A195,Usinas!$C:$D,2,FALSE)</f>
        <v>56.7164</v>
      </c>
      <c r="G195" s="63">
        <f ca="1">VLOOKUP($A195,INDIRECT($P$2),COLUMN()-1,FALSE)*VLOOKUP($A195,Usinas!$C:$D,2,FALSE)</f>
        <v>77.523600000000002</v>
      </c>
      <c r="H195" s="63">
        <f ca="1">VLOOKUP($A195,INDIRECT($P$2),COLUMN()-1,FALSE)*VLOOKUP($A195,Usinas!$C:$D,2,FALSE)</f>
        <v>106.0496</v>
      </c>
      <c r="I195" s="63">
        <f ca="1">VLOOKUP($A195,INDIRECT($P$2),COLUMN()-1,FALSE)*VLOOKUP($A195,Usinas!$C:$D,2,FALSE)</f>
        <v>135.24680000000001</v>
      </c>
      <c r="J195" s="63">
        <f ca="1">VLOOKUP($A195,INDIRECT($P$2),COLUMN()-1,FALSE)*VLOOKUP($A195,Usinas!$C:$D,2,FALSE)</f>
        <v>150.34880000000001</v>
      </c>
      <c r="K195" s="63">
        <f ca="1">VLOOKUP($A195,INDIRECT($P$2),COLUMN()-1,FALSE)*VLOOKUP($A195,Usinas!$C:$D,2,FALSE)</f>
        <v>138.6028</v>
      </c>
      <c r="L195" s="63">
        <f ca="1">VLOOKUP($A195,INDIRECT($P$2),COLUMN()-1,FALSE)*VLOOKUP($A195,Usinas!$C:$D,2,FALSE)</f>
        <v>158.4032</v>
      </c>
      <c r="M195" s="63">
        <f ca="1">VLOOKUP($A195,INDIRECT($P$2),COLUMN()-1,FALSE)*VLOOKUP($A195,Usinas!$C:$D,2,FALSE)</f>
        <v>160.41679999999999</v>
      </c>
      <c r="N195" s="63">
        <f ca="1">VLOOKUP($A195,INDIRECT($P$2),COLUMN()-1,FALSE)*VLOOKUP($A195,Usinas!$C:$D,2,FALSE)</f>
        <v>115.1108</v>
      </c>
      <c r="O195" s="63">
        <f ca="1">VLOOKUP($A195,INDIRECT($P$2),COLUMN()-1,FALSE)*VLOOKUP($A195,Usinas!$C:$D,2,FALSE)</f>
        <v>87.5916</v>
      </c>
    </row>
    <row r="196" spans="1:15" hidden="1" outlineLevel="2" x14ac:dyDescent="0.25">
      <c r="A196" s="30">
        <v>97</v>
      </c>
      <c r="B196" s="31" t="s">
        <v>182</v>
      </c>
      <c r="D196" s="63">
        <f ca="1">VLOOKUP($A196,INDIRECT($P$2),COLUMN()-1,FALSE)*VLOOKUP($A196,Usinas!$C:$D,2,FALSE)</f>
        <v>57.718300000000006</v>
      </c>
      <c r="E196" s="63">
        <f ca="1">VLOOKUP($A196,INDIRECT($P$2),COLUMN()-1,FALSE)*VLOOKUP($A196,Usinas!$C:$D,2,FALSE)</f>
        <v>70.111800000000002</v>
      </c>
      <c r="F196" s="63">
        <f ca="1">VLOOKUP($A196,INDIRECT($P$2),COLUMN()-1,FALSE)*VLOOKUP($A196,Usinas!$C:$D,2,FALSE)</f>
        <v>54.531400000000005</v>
      </c>
      <c r="G196" s="63">
        <f ca="1">VLOOKUP($A196,INDIRECT($P$2),COLUMN()-1,FALSE)*VLOOKUP($A196,Usinas!$C:$D,2,FALSE)</f>
        <v>61.259300000000003</v>
      </c>
      <c r="H196" s="63">
        <f ca="1">VLOOKUP($A196,INDIRECT($P$2),COLUMN()-1,FALSE)*VLOOKUP($A196,Usinas!$C:$D,2,FALSE)</f>
        <v>87.462700000000012</v>
      </c>
      <c r="I196" s="63">
        <f ca="1">VLOOKUP($A196,INDIRECT($P$2),COLUMN()-1,FALSE)*VLOOKUP($A196,Usinas!$C:$D,2,FALSE)</f>
        <v>117.20710000000001</v>
      </c>
      <c r="J196" s="63">
        <f ca="1">VLOOKUP($A196,INDIRECT($P$2),COLUMN()-1,FALSE)*VLOOKUP($A196,Usinas!$C:$D,2,FALSE)</f>
        <v>146.95150000000001</v>
      </c>
      <c r="K196" s="63">
        <f ca="1">VLOOKUP($A196,INDIRECT($P$2),COLUMN()-1,FALSE)*VLOOKUP($A196,Usinas!$C:$D,2,FALSE)</f>
        <v>142.70230000000001</v>
      </c>
      <c r="L196" s="63">
        <f ca="1">VLOOKUP($A196,INDIRECT($P$2),COLUMN()-1,FALSE)*VLOOKUP($A196,Usinas!$C:$D,2,FALSE)</f>
        <v>161.11550000000003</v>
      </c>
      <c r="M196" s="63">
        <f ca="1">VLOOKUP($A196,INDIRECT($P$2),COLUMN()-1,FALSE)*VLOOKUP($A196,Usinas!$C:$D,2,FALSE)</f>
        <v>140.57770000000002</v>
      </c>
      <c r="N196" s="63">
        <f ca="1">VLOOKUP($A196,INDIRECT($P$2),COLUMN()-1,FALSE)*VLOOKUP($A196,Usinas!$C:$D,2,FALSE)</f>
        <v>80.026600000000002</v>
      </c>
      <c r="O196" s="63">
        <f ca="1">VLOOKUP($A196,INDIRECT($P$2),COLUMN()-1,FALSE)*VLOOKUP($A196,Usinas!$C:$D,2,FALSE)</f>
        <v>62.675700000000006</v>
      </c>
    </row>
    <row r="197" spans="1:15" hidden="1" outlineLevel="2" x14ac:dyDescent="0.25">
      <c r="A197" s="30">
        <v>98</v>
      </c>
      <c r="B197" s="31" t="s">
        <v>183</v>
      </c>
      <c r="D197" s="63">
        <f ca="1">VLOOKUP($A197,INDIRECT($P$2),COLUMN()-1,FALSE)*VLOOKUP($A197,Usinas!$C:$D,2,FALSE)</f>
        <v>73.689599999999999</v>
      </c>
      <c r="E197" s="63">
        <f ca="1">VLOOKUP($A197,INDIRECT($P$2),COLUMN()-1,FALSE)*VLOOKUP($A197,Usinas!$C:$D,2,FALSE)</f>
        <v>90.576799999999992</v>
      </c>
      <c r="F197" s="63">
        <f ca="1">VLOOKUP($A197,INDIRECT($P$2),COLUMN()-1,FALSE)*VLOOKUP($A197,Usinas!$C:$D,2,FALSE)</f>
        <v>70.619199999999992</v>
      </c>
      <c r="G197" s="63">
        <f ca="1">VLOOKUP($A197,INDIRECT($P$2),COLUMN()-1,FALSE)*VLOOKUP($A197,Usinas!$C:$D,2,FALSE)</f>
        <v>75.992399999999989</v>
      </c>
      <c r="H197" s="63">
        <f ca="1">VLOOKUP($A197,INDIRECT($P$2),COLUMN()-1,FALSE)*VLOOKUP($A197,Usinas!$C:$D,2,FALSE)</f>
        <v>102.09079999999999</v>
      </c>
      <c r="I197" s="63">
        <f ca="1">VLOOKUP($A197,INDIRECT($P$2),COLUMN()-1,FALSE)*VLOOKUP($A197,Usinas!$C:$D,2,FALSE)</f>
        <v>142.006</v>
      </c>
      <c r="J197" s="63">
        <f ca="1">VLOOKUP($A197,INDIRECT($P$2),COLUMN()-1,FALSE)*VLOOKUP($A197,Usinas!$C:$D,2,FALSE)</f>
        <v>176.548</v>
      </c>
      <c r="K197" s="63">
        <f ca="1">VLOOKUP($A197,INDIRECT($P$2),COLUMN()-1,FALSE)*VLOOKUP($A197,Usinas!$C:$D,2,FALSE)</f>
        <v>170.40719999999999</v>
      </c>
      <c r="L197" s="63">
        <f ca="1">VLOOKUP($A197,INDIRECT($P$2),COLUMN()-1,FALSE)*VLOOKUP($A197,Usinas!$C:$D,2,FALSE)</f>
        <v>189.59719999999999</v>
      </c>
      <c r="M197" s="63">
        <f ca="1">VLOOKUP($A197,INDIRECT($P$2),COLUMN()-1,FALSE)*VLOOKUP($A197,Usinas!$C:$D,2,FALSE)</f>
        <v>164.26639999999998</v>
      </c>
      <c r="N197" s="63">
        <f ca="1">VLOOKUP($A197,INDIRECT($P$2),COLUMN()-1,FALSE)*VLOOKUP($A197,Usinas!$C:$D,2,FALSE)</f>
        <v>95.949999999999989</v>
      </c>
      <c r="O197" s="63">
        <f ca="1">VLOOKUP($A197,INDIRECT($P$2),COLUMN()-1,FALSE)*VLOOKUP($A197,Usinas!$C:$D,2,FALSE)</f>
        <v>73.689599999999999</v>
      </c>
    </row>
    <row r="198" spans="1:15" hidden="1" outlineLevel="2" x14ac:dyDescent="0.25">
      <c r="A198" s="30">
        <v>284</v>
      </c>
      <c r="B198" s="31" t="s">
        <v>184</v>
      </c>
      <c r="D198" s="63">
        <f ca="1">VLOOKUP($A198,INDIRECT($P$2),COLUMN()-1,FALSE)*VLOOKUP($A198,Usinas!$C:$D,2,FALSE)</f>
        <v>50.668799999999997</v>
      </c>
      <c r="E198" s="63">
        <f ca="1">VLOOKUP($A198,INDIRECT($P$2),COLUMN()-1,FALSE)*VLOOKUP($A198,Usinas!$C:$D,2,FALSE)</f>
        <v>61.827999999999996</v>
      </c>
      <c r="F198" s="63">
        <f ca="1">VLOOKUP($A198,INDIRECT($P$2),COLUMN()-1,FALSE)*VLOOKUP($A198,Usinas!$C:$D,2,FALSE)</f>
        <v>48.256</v>
      </c>
      <c r="G198" s="63">
        <f ca="1">VLOOKUP($A198,INDIRECT($P$2),COLUMN()-1,FALSE)*VLOOKUP($A198,Usinas!$C:$D,2,FALSE)</f>
        <v>53.684799999999996</v>
      </c>
      <c r="H198" s="63">
        <f ca="1">VLOOKUP($A198,INDIRECT($P$2),COLUMN()-1,FALSE)*VLOOKUP($A198,Usinas!$C:$D,2,FALSE)</f>
        <v>76.908000000000001</v>
      </c>
      <c r="I198" s="63">
        <f ca="1">VLOOKUP($A198,INDIRECT($P$2),COLUMN()-1,FALSE)*VLOOKUP($A198,Usinas!$C:$D,2,FALSE)</f>
        <v>103.44879999999999</v>
      </c>
      <c r="J198" s="63">
        <f ca="1">VLOOKUP($A198,INDIRECT($P$2),COLUMN()-1,FALSE)*VLOOKUP($A198,Usinas!$C:$D,2,FALSE)</f>
        <v>129.68799999999999</v>
      </c>
      <c r="K198" s="63">
        <f ca="1">VLOOKUP($A198,INDIRECT($P$2),COLUMN()-1,FALSE)*VLOOKUP($A198,Usinas!$C:$D,2,FALSE)</f>
        <v>125.76719999999999</v>
      </c>
      <c r="L198" s="63">
        <f ca="1">VLOOKUP($A198,INDIRECT($P$2),COLUMN()-1,FALSE)*VLOOKUP($A198,Usinas!$C:$D,2,FALSE)</f>
        <v>142.05359999999999</v>
      </c>
      <c r="M198" s="63">
        <f ca="1">VLOOKUP($A198,INDIRECT($P$2),COLUMN()-1,FALSE)*VLOOKUP($A198,Usinas!$C:$D,2,FALSE)</f>
        <v>123.95759999999999</v>
      </c>
      <c r="N198" s="63">
        <f ca="1">VLOOKUP($A198,INDIRECT($P$2),COLUMN()-1,FALSE)*VLOOKUP($A198,Usinas!$C:$D,2,FALSE)</f>
        <v>70.875999999999991</v>
      </c>
      <c r="O198" s="63">
        <f ca="1">VLOOKUP($A198,INDIRECT($P$2),COLUMN()-1,FALSE)*VLOOKUP($A198,Usinas!$C:$D,2,FALSE)</f>
        <v>55.494399999999999</v>
      </c>
    </row>
    <row r="199" spans="1:15" hidden="1" outlineLevel="1" collapsed="1" x14ac:dyDescent="0.25">
      <c r="A199" s="32"/>
      <c r="B199" s="33" t="s">
        <v>56</v>
      </c>
      <c r="D199" s="69">
        <f t="shared" ref="D199:O199" ca="1" si="18">SUM(D191:D198)</f>
        <v>547.95240000000001</v>
      </c>
      <c r="E199" s="46">
        <f t="shared" ca="1" si="18"/>
        <v>547.65650000000005</v>
      </c>
      <c r="F199" s="46">
        <f t="shared" ca="1" si="18"/>
        <v>458.12559999999996</v>
      </c>
      <c r="G199" s="46">
        <f t="shared" ca="1" si="18"/>
        <v>571.92660000000001</v>
      </c>
      <c r="H199" s="46">
        <f t="shared" ca="1" si="18"/>
        <v>802.81779999999992</v>
      </c>
      <c r="I199" s="70">
        <f t="shared" ca="1" si="18"/>
        <v>1030.1332</v>
      </c>
      <c r="J199" s="69">
        <f t="shared" ca="1" si="18"/>
        <v>1197.0383999999999</v>
      </c>
      <c r="K199" s="46">
        <f t="shared" ca="1" si="18"/>
        <v>1146.9147</v>
      </c>
      <c r="L199" s="46">
        <f t="shared" ca="1" si="18"/>
        <v>1299.8852999999999</v>
      </c>
      <c r="M199" s="46">
        <f t="shared" ca="1" si="18"/>
        <v>1249.4465</v>
      </c>
      <c r="N199" s="46">
        <f t="shared" ca="1" si="18"/>
        <v>838.60599999999999</v>
      </c>
      <c r="O199" s="70">
        <f t="shared" ca="1" si="18"/>
        <v>644.66370000000006</v>
      </c>
    </row>
    <row r="200" spans="1:15" hidden="1" outlineLevel="1" x14ac:dyDescent="0.25">
      <c r="A200" s="34"/>
      <c r="B200" s="35" t="s">
        <v>0</v>
      </c>
      <c r="D200" s="71"/>
      <c r="E200" s="72"/>
      <c r="F200" s="72"/>
      <c r="G200" s="72"/>
      <c r="H200" s="72"/>
      <c r="I200" s="73"/>
      <c r="J200" s="71"/>
      <c r="K200" s="72"/>
      <c r="L200" s="72"/>
      <c r="M200" s="72"/>
      <c r="N200" s="72"/>
      <c r="O200" s="73"/>
    </row>
    <row r="201" spans="1:15" hidden="1" outlineLevel="1" x14ac:dyDescent="0.25">
      <c r="A201" s="2"/>
      <c r="B201" s="3"/>
      <c r="D201" s="51"/>
      <c r="E201" s="52"/>
      <c r="F201" s="52"/>
      <c r="G201" s="52"/>
      <c r="H201" s="52"/>
      <c r="I201" s="52"/>
      <c r="J201" s="51"/>
      <c r="K201" s="52"/>
      <c r="L201" s="52"/>
      <c r="M201" s="52"/>
      <c r="N201" s="52"/>
      <c r="O201" s="52"/>
    </row>
    <row r="202" spans="1:15" hidden="1" outlineLevel="1" x14ac:dyDescent="0.25">
      <c r="A202" s="36"/>
      <c r="B202" s="37"/>
      <c r="D202" s="542" t="s">
        <v>185</v>
      </c>
      <c r="E202" s="543" t="s">
        <v>58</v>
      </c>
      <c r="F202" s="543" t="s">
        <v>186</v>
      </c>
      <c r="G202" s="543"/>
      <c r="H202" s="543"/>
      <c r="I202" s="544"/>
      <c r="J202" s="542" t="s">
        <v>185</v>
      </c>
      <c r="K202" s="543" t="s">
        <v>58</v>
      </c>
      <c r="L202" s="543" t="s">
        <v>186</v>
      </c>
      <c r="M202" s="543"/>
      <c r="N202" s="543"/>
      <c r="O202" s="544"/>
    </row>
    <row r="203" spans="1:15" hidden="1" outlineLevel="2" x14ac:dyDescent="0.25">
      <c r="A203" s="30">
        <v>215</v>
      </c>
      <c r="B203" s="31" t="s">
        <v>187</v>
      </c>
      <c r="D203" s="63">
        <f ca="1">VLOOKUP($A203,INDIRECT($P$2),COLUMN()-1,FALSE)*VLOOKUP($A203,Usinas!$C:$D,2,FALSE)</f>
        <v>266.07639999999998</v>
      </c>
      <c r="E203" s="63">
        <f ca="1">VLOOKUP($A203,INDIRECT($P$2),COLUMN()-1,FALSE)*VLOOKUP($A203,Usinas!$C:$D,2,FALSE)</f>
        <v>325.51900000000001</v>
      </c>
      <c r="F203" s="63">
        <f ca="1">VLOOKUP($A203,INDIRECT($P$2),COLUMN()-1,FALSE)*VLOOKUP($A203,Usinas!$C:$D,2,FALSE)</f>
        <v>249.09280000000001</v>
      </c>
      <c r="G203" s="63">
        <f ca="1">VLOOKUP($A203,INDIRECT($P$2),COLUMN()-1,FALSE)*VLOOKUP($A203,Usinas!$C:$D,2,FALSE)</f>
        <v>257.58460000000002</v>
      </c>
      <c r="H203" s="63">
        <f ca="1">VLOOKUP($A203,INDIRECT($P$2),COLUMN()-1,FALSE)*VLOOKUP($A203,Usinas!$C:$D,2,FALSE)</f>
        <v>369.39330000000001</v>
      </c>
      <c r="I203" s="63">
        <f ca="1">VLOOKUP($A203,INDIRECT($P$2),COLUMN()-1,FALSE)*VLOOKUP($A203,Usinas!$C:$D,2,FALSE)</f>
        <v>428.83589999999998</v>
      </c>
      <c r="J203" s="63">
        <f ca="1">VLOOKUP($A203,INDIRECT($P$2),COLUMN()-1,FALSE)*VLOOKUP($A203,Usinas!$C:$D,2,FALSE)</f>
        <v>513.75390000000004</v>
      </c>
      <c r="K203" s="63">
        <f ca="1">VLOOKUP($A203,INDIRECT($P$2),COLUMN()-1,FALSE)*VLOOKUP($A203,Usinas!$C:$D,2,FALSE)</f>
        <v>517.99980000000005</v>
      </c>
      <c r="L203" s="63">
        <f ca="1">VLOOKUP($A203,INDIRECT($P$2),COLUMN()-1,FALSE)*VLOOKUP($A203,Usinas!$C:$D,2,FALSE)</f>
        <v>600.08720000000005</v>
      </c>
      <c r="M203" s="63">
        <f ca="1">VLOOKUP($A203,INDIRECT($P$2),COLUMN()-1,FALSE)*VLOOKUP($A203,Usinas!$C:$D,2,FALSE)</f>
        <v>547.72109999999998</v>
      </c>
      <c r="N203" s="63">
        <f ca="1">VLOOKUP($A203,INDIRECT($P$2),COLUMN()-1,FALSE)*VLOOKUP($A203,Usinas!$C:$D,2,FALSE)</f>
        <v>326.93430000000001</v>
      </c>
      <c r="O203" s="63">
        <f ca="1">VLOOKUP($A203,INDIRECT($P$2),COLUMN()-1,FALSE)*VLOOKUP($A203,Usinas!$C:$D,2,FALSE)</f>
        <v>261.83049999999997</v>
      </c>
    </row>
    <row r="204" spans="1:15" hidden="1" outlineLevel="2" x14ac:dyDescent="0.25">
      <c r="A204" s="30">
        <v>88</v>
      </c>
      <c r="B204" s="31" t="s">
        <v>818</v>
      </c>
      <c r="D204" s="63">
        <f ca="1">VLOOKUP($A204,INDIRECT($P$2),COLUMN()-1,FALSE)*VLOOKUP($A204,Usinas!$C:$D,2,FALSE)</f>
        <v>79.330500000000001</v>
      </c>
      <c r="E204" s="63">
        <f ca="1">VLOOKUP($A204,INDIRECT($P$2),COLUMN()-1,FALSE)*VLOOKUP($A204,Usinas!$C:$D,2,FALSE)</f>
        <v>94.936499999999995</v>
      </c>
      <c r="F204" s="63">
        <f ca="1">VLOOKUP($A204,INDIRECT($P$2),COLUMN()-1,FALSE)*VLOOKUP($A204,Usinas!$C:$D,2,FALSE)</f>
        <v>77.596500000000006</v>
      </c>
      <c r="G204" s="63">
        <f ca="1">VLOOKUP($A204,INDIRECT($P$2),COLUMN()-1,FALSE)*VLOOKUP($A204,Usinas!$C:$D,2,FALSE)</f>
        <v>67.192499999999995</v>
      </c>
      <c r="H204" s="63">
        <f ca="1">VLOOKUP($A204,INDIRECT($P$2),COLUMN()-1,FALSE)*VLOOKUP($A204,Usinas!$C:$D,2,FALSE)</f>
        <v>90.168000000000006</v>
      </c>
      <c r="I204" s="63">
        <f ca="1">VLOOKUP($A204,INDIRECT($P$2),COLUMN()-1,FALSE)*VLOOKUP($A204,Usinas!$C:$D,2,FALSE)</f>
        <v>104.4735</v>
      </c>
      <c r="J204" s="63">
        <f ca="1">VLOOKUP($A204,INDIRECT($P$2),COLUMN()-1,FALSE)*VLOOKUP($A204,Usinas!$C:$D,2,FALSE)</f>
        <v>114.8775</v>
      </c>
      <c r="K204" s="63">
        <f ca="1">VLOOKUP($A204,INDIRECT($P$2),COLUMN()-1,FALSE)*VLOOKUP($A204,Usinas!$C:$D,2,FALSE)</f>
        <v>119.21250000000001</v>
      </c>
      <c r="L204" s="63">
        <f ca="1">VLOOKUP($A204,INDIRECT($P$2),COLUMN()-1,FALSE)*VLOOKUP($A204,Usinas!$C:$D,2,FALSE)</f>
        <v>141.321</v>
      </c>
      <c r="M204" s="63">
        <f ca="1">VLOOKUP($A204,INDIRECT($P$2),COLUMN()-1,FALSE)*VLOOKUP($A204,Usinas!$C:$D,2,FALSE)</f>
        <v>154.7595</v>
      </c>
      <c r="N204" s="63">
        <f ca="1">VLOOKUP($A204,INDIRECT($P$2),COLUMN()-1,FALSE)*VLOOKUP($A204,Usinas!$C:$D,2,FALSE)</f>
        <v>99.704999999999998</v>
      </c>
      <c r="O204" s="63">
        <f ca="1">VLOOKUP($A204,INDIRECT($P$2),COLUMN()-1,FALSE)*VLOOKUP($A204,Usinas!$C:$D,2,FALSE)</f>
        <v>73.261499999999998</v>
      </c>
    </row>
    <row r="205" spans="1:15" hidden="1" outlineLevel="2" x14ac:dyDescent="0.25">
      <c r="A205" s="30">
        <v>89</v>
      </c>
      <c r="B205" s="31" t="s">
        <v>188</v>
      </c>
      <c r="D205" s="63">
        <f ca="1">VLOOKUP($A205,INDIRECT($P$2),COLUMN()-1,FALSE)*VLOOKUP($A205,Usinas!$C:$D,2,FALSE)</f>
        <v>80.463799999999992</v>
      </c>
      <c r="E205" s="63">
        <f ca="1">VLOOKUP($A205,INDIRECT($P$2),COLUMN()-1,FALSE)*VLOOKUP($A205,Usinas!$C:$D,2,FALSE)</f>
        <v>95.227800000000002</v>
      </c>
      <c r="F205" s="63">
        <f ca="1">VLOOKUP($A205,INDIRECT($P$2),COLUMN()-1,FALSE)*VLOOKUP($A205,Usinas!$C:$D,2,FALSE)</f>
        <v>77.880099999999999</v>
      </c>
      <c r="G205" s="63">
        <f ca="1">VLOOKUP($A205,INDIRECT($P$2),COLUMN()-1,FALSE)*VLOOKUP($A205,Usinas!$C:$D,2,FALSE)</f>
        <v>69.390799999999999</v>
      </c>
      <c r="H205" s="63">
        <f ca="1">VLOOKUP($A205,INDIRECT($P$2),COLUMN()-1,FALSE)*VLOOKUP($A205,Usinas!$C:$D,2,FALSE)</f>
        <v>94.489599999999996</v>
      </c>
      <c r="I205" s="63">
        <f ca="1">VLOOKUP($A205,INDIRECT($P$2),COLUMN()-1,FALSE)*VLOOKUP($A205,Usinas!$C:$D,2,FALSE)</f>
        <v>109.9918</v>
      </c>
      <c r="J205" s="63">
        <f ca="1">VLOOKUP($A205,INDIRECT($P$2),COLUMN()-1,FALSE)*VLOOKUP($A205,Usinas!$C:$D,2,FALSE)</f>
        <v>121.06479999999999</v>
      </c>
      <c r="K205" s="63">
        <f ca="1">VLOOKUP($A205,INDIRECT($P$2),COLUMN()-1,FALSE)*VLOOKUP($A205,Usinas!$C:$D,2,FALSE)</f>
        <v>122.54119999999999</v>
      </c>
      <c r="L205" s="63">
        <f ca="1">VLOOKUP($A205,INDIRECT($P$2),COLUMN()-1,FALSE)*VLOOKUP($A205,Usinas!$C:$D,2,FALSE)</f>
        <v>148.00909999999999</v>
      </c>
      <c r="M205" s="63">
        <f ca="1">VLOOKUP($A205,INDIRECT($P$2),COLUMN()-1,FALSE)*VLOOKUP($A205,Usinas!$C:$D,2,FALSE)</f>
        <v>160.18940000000001</v>
      </c>
      <c r="N205" s="63">
        <f ca="1">VLOOKUP($A205,INDIRECT($P$2),COLUMN()-1,FALSE)*VLOOKUP($A205,Usinas!$C:$D,2,FALSE)</f>
        <v>103.348</v>
      </c>
      <c r="O205" s="63">
        <f ca="1">VLOOKUP($A205,INDIRECT($P$2),COLUMN()-1,FALSE)*VLOOKUP($A205,Usinas!$C:$D,2,FALSE)</f>
        <v>74.927300000000002</v>
      </c>
    </row>
    <row r="206" spans="1:15" hidden="1" outlineLevel="2" x14ac:dyDescent="0.25">
      <c r="A206" s="30">
        <v>216</v>
      </c>
      <c r="B206" s="31" t="s">
        <v>189</v>
      </c>
      <c r="D206" s="63">
        <f ca="1">VLOOKUP($A206,INDIRECT($P$2),COLUMN()-1,FALSE)*VLOOKUP($A206,Usinas!$C:$D,2,FALSE)</f>
        <v>379.08680000000004</v>
      </c>
      <c r="E206" s="63">
        <f ca="1">VLOOKUP($A206,INDIRECT($P$2),COLUMN()-1,FALSE)*VLOOKUP($A206,Usinas!$C:$D,2,FALSE)</f>
        <v>449.76400000000001</v>
      </c>
      <c r="F206" s="63">
        <f ca="1">VLOOKUP($A206,INDIRECT($P$2),COLUMN()-1,FALSE)*VLOOKUP($A206,Usinas!$C:$D,2,FALSE)</f>
        <v>366.2364</v>
      </c>
      <c r="G206" s="63">
        <f ca="1">VLOOKUP($A206,INDIRECT($P$2),COLUMN()-1,FALSE)*VLOOKUP($A206,Usinas!$C:$D,2,FALSE)</f>
        <v>334.11040000000003</v>
      </c>
      <c r="H206" s="63">
        <f ca="1">VLOOKUP($A206,INDIRECT($P$2),COLUMN()-1,FALSE)*VLOOKUP($A206,Usinas!$C:$D,2,FALSE)</f>
        <v>459.40180000000004</v>
      </c>
      <c r="I206" s="63">
        <f ca="1">VLOOKUP($A206,INDIRECT($P$2),COLUMN()-1,FALSE)*VLOOKUP($A206,Usinas!$C:$D,2,FALSE)</f>
        <v>536.50419999999997</v>
      </c>
      <c r="J206" s="63">
        <f ca="1">VLOOKUP($A206,INDIRECT($P$2),COLUMN()-1,FALSE)*VLOOKUP($A206,Usinas!$C:$D,2,FALSE)</f>
        <v>587.9058</v>
      </c>
      <c r="K206" s="63">
        <f ca="1">VLOOKUP($A206,INDIRECT($P$2),COLUMN()-1,FALSE)*VLOOKUP($A206,Usinas!$C:$D,2,FALSE)</f>
        <v>594.33100000000002</v>
      </c>
      <c r="L206" s="63">
        <f ca="1">VLOOKUP($A206,INDIRECT($P$2),COLUMN()-1,FALSE)*VLOOKUP($A206,Usinas!$C:$D,2,FALSE)</f>
        <v>716.40980000000002</v>
      </c>
      <c r="M206" s="63">
        <f ca="1">VLOOKUP($A206,INDIRECT($P$2),COLUMN()-1,FALSE)*VLOOKUP($A206,Usinas!$C:$D,2,FALSE)</f>
        <v>775.84289999999999</v>
      </c>
      <c r="N206" s="63">
        <f ca="1">VLOOKUP($A206,INDIRECT($P$2),COLUMN()-1,FALSE)*VLOOKUP($A206,Usinas!$C:$D,2,FALSE)</f>
        <v>497.95300000000003</v>
      </c>
      <c r="O206" s="63">
        <f ca="1">VLOOKUP($A206,INDIRECT($P$2),COLUMN()-1,FALSE)*VLOOKUP($A206,Usinas!$C:$D,2,FALSE)</f>
        <v>358.20490000000001</v>
      </c>
    </row>
    <row r="207" spans="1:15" hidden="1" outlineLevel="2" x14ac:dyDescent="0.25">
      <c r="A207" s="30">
        <v>217</v>
      </c>
      <c r="B207" s="31" t="s">
        <v>190</v>
      </c>
      <c r="D207" s="63">
        <f ca="1">VLOOKUP($A207,INDIRECT($P$2),COLUMN()-1,FALSE)*VLOOKUP($A207,Usinas!$C:$D,2,FALSE)</f>
        <v>452.11849999999998</v>
      </c>
      <c r="E207" s="63">
        <f ca="1">VLOOKUP($A207,INDIRECT($P$2),COLUMN()-1,FALSE)*VLOOKUP($A207,Usinas!$C:$D,2,FALSE)</f>
        <v>546.05380000000002</v>
      </c>
      <c r="F207" s="63">
        <f ca="1">VLOOKUP($A207,INDIRECT($P$2),COLUMN()-1,FALSE)*VLOOKUP($A207,Usinas!$C:$D,2,FALSE)</f>
        <v>432.80470000000003</v>
      </c>
      <c r="G207" s="63">
        <f ca="1">VLOOKUP($A207,INDIRECT($P$2),COLUMN()-1,FALSE)*VLOOKUP($A207,Usinas!$C:$D,2,FALSE)</f>
        <v>429.29309999999998</v>
      </c>
      <c r="H207" s="63">
        <f ca="1">VLOOKUP($A207,INDIRECT($P$2),COLUMN()-1,FALSE)*VLOOKUP($A207,Usinas!$C:$D,2,FALSE)</f>
        <v>610.14049999999997</v>
      </c>
      <c r="I207" s="63">
        <f ca="1">VLOOKUP($A207,INDIRECT($P$2),COLUMN()-1,FALSE)*VLOOKUP($A207,Usinas!$C:$D,2,FALSE)</f>
        <v>712.85479999999995</v>
      </c>
      <c r="J207" s="63">
        <f ca="1">VLOOKUP($A207,INDIRECT($P$2),COLUMN()-1,FALSE)*VLOOKUP($A207,Usinas!$C:$D,2,FALSE)</f>
        <v>812.93539999999996</v>
      </c>
      <c r="K207" s="63">
        <f ca="1">VLOOKUP($A207,INDIRECT($P$2),COLUMN()-1,FALSE)*VLOOKUP($A207,Usinas!$C:$D,2,FALSE)</f>
        <v>813.81330000000003</v>
      </c>
      <c r="L207" s="63">
        <f ca="1">VLOOKUP($A207,INDIRECT($P$2),COLUMN()-1,FALSE)*VLOOKUP($A207,Usinas!$C:$D,2,FALSE)</f>
        <v>952.52150000000006</v>
      </c>
      <c r="M207" s="63">
        <f ca="1">VLOOKUP($A207,INDIRECT($P$2),COLUMN()-1,FALSE)*VLOOKUP($A207,Usinas!$C:$D,2,FALSE)</f>
        <v>967.44579999999996</v>
      </c>
      <c r="N207" s="63">
        <f ca="1">VLOOKUP($A207,INDIRECT($P$2),COLUMN()-1,FALSE)*VLOOKUP($A207,Usinas!$C:$D,2,FALSE)</f>
        <v>602.23940000000005</v>
      </c>
      <c r="O207" s="63">
        <f ca="1">VLOOKUP($A207,INDIRECT($P$2),COLUMN()-1,FALSE)*VLOOKUP($A207,Usinas!$C:$D,2,FALSE)</f>
        <v>447.72899999999998</v>
      </c>
    </row>
    <row r="208" spans="1:15" hidden="1" outlineLevel="2" x14ac:dyDescent="0.25">
      <c r="A208" s="30">
        <v>92</v>
      </c>
      <c r="B208" s="31" t="s">
        <v>35</v>
      </c>
      <c r="D208" s="63">
        <f ca="1">VLOOKUP($A208,INDIRECT($P$2),COLUMN()-1,FALSE)*VLOOKUP($A208,Usinas!$C:$D,2,FALSE)</f>
        <v>637.69970000000001</v>
      </c>
      <c r="E208" s="63">
        <f ca="1">VLOOKUP($A208,INDIRECT($P$2),COLUMN()-1,FALSE)*VLOOKUP($A208,Usinas!$C:$D,2,FALSE)</f>
        <v>765.9674</v>
      </c>
      <c r="F208" s="63">
        <f ca="1">VLOOKUP($A208,INDIRECT($P$2),COLUMN()-1,FALSE)*VLOOKUP($A208,Usinas!$C:$D,2,FALSE)</f>
        <v>614.95719999999994</v>
      </c>
      <c r="G208" s="63">
        <f ca="1">VLOOKUP($A208,INDIRECT($P$2),COLUMN()-1,FALSE)*VLOOKUP($A208,Usinas!$C:$D,2,FALSE)</f>
        <v>630.4221</v>
      </c>
      <c r="H208" s="63">
        <f ca="1">VLOOKUP($A208,INDIRECT($P$2),COLUMN()-1,FALSE)*VLOOKUP($A208,Usinas!$C:$D,2,FALSE)</f>
        <v>907.88059999999996</v>
      </c>
      <c r="I208" s="63">
        <f ca="1">VLOOKUP($A208,INDIRECT($P$2),COLUMN()-1,FALSE)*VLOOKUP($A208,Usinas!$C:$D,2,FALSE)</f>
        <v>1071.6266000000001</v>
      </c>
      <c r="J208" s="63">
        <f ca="1">VLOOKUP($A208,INDIRECT($P$2),COLUMN()-1,FALSE)*VLOOKUP($A208,Usinas!$C:$D,2,FALSE)</f>
        <v>1185.3390999999999</v>
      </c>
      <c r="K208" s="63">
        <f ca="1">VLOOKUP($A208,INDIRECT($P$2),COLUMN()-1,FALSE)*VLOOKUP($A208,Usinas!$C:$D,2,FALSE)</f>
        <v>1193.5264</v>
      </c>
      <c r="L208" s="63">
        <f ca="1">VLOOKUP($A208,INDIRECT($P$2),COLUMN()-1,FALSE)*VLOOKUP($A208,Usinas!$C:$D,2,FALSE)</f>
        <v>1385.4730999999999</v>
      </c>
      <c r="M208" s="63">
        <f ca="1">VLOOKUP($A208,INDIRECT($P$2),COLUMN()-1,FALSE)*VLOOKUP($A208,Usinas!$C:$D,2,FALSE)</f>
        <v>1425.4999</v>
      </c>
      <c r="N208" s="63">
        <f ca="1">VLOOKUP($A208,INDIRECT($P$2),COLUMN()-1,FALSE)*VLOOKUP($A208,Usinas!$C:$D,2,FALSE)</f>
        <v>886.95749999999998</v>
      </c>
      <c r="O208" s="63">
        <f ca="1">VLOOKUP($A208,INDIRECT($P$2),COLUMN()-1,FALSE)*VLOOKUP($A208,Usinas!$C:$D,2,FALSE)</f>
        <v>651.34519999999998</v>
      </c>
    </row>
    <row r="209" spans="1:15" hidden="1" outlineLevel="2" x14ac:dyDescent="0.25">
      <c r="A209" s="30">
        <v>93</v>
      </c>
      <c r="B209" s="31" t="s">
        <v>191</v>
      </c>
      <c r="D209" s="63">
        <f ca="1">VLOOKUP($A209,INDIRECT($P$2),COLUMN()-1,FALSE)*VLOOKUP($A209,Usinas!$C:$D,2,FALSE)</f>
        <v>77.882000000000005</v>
      </c>
      <c r="E209" s="63">
        <f ca="1">VLOOKUP($A209,INDIRECT($P$2),COLUMN()-1,FALSE)*VLOOKUP($A209,Usinas!$C:$D,2,FALSE)</f>
        <v>75.656800000000004</v>
      </c>
      <c r="F209" s="63">
        <f ca="1">VLOOKUP($A209,INDIRECT($P$2),COLUMN()-1,FALSE)*VLOOKUP($A209,Usinas!$C:$D,2,FALSE)</f>
        <v>64.530799999999999</v>
      </c>
      <c r="G209" s="63">
        <f ca="1">VLOOKUP($A209,INDIRECT($P$2),COLUMN()-1,FALSE)*VLOOKUP($A209,Usinas!$C:$D,2,FALSE)</f>
        <v>82.332400000000007</v>
      </c>
      <c r="H209" s="63">
        <f ca="1">VLOOKUP($A209,INDIRECT($P$2),COLUMN()-1,FALSE)*VLOOKUP($A209,Usinas!$C:$D,2,FALSE)</f>
        <v>126.8364</v>
      </c>
      <c r="I209" s="63">
        <f ca="1">VLOOKUP($A209,INDIRECT($P$2),COLUMN()-1,FALSE)*VLOOKUP($A209,Usinas!$C:$D,2,FALSE)</f>
        <v>162.43960000000001</v>
      </c>
      <c r="J209" s="63">
        <f ca="1">VLOOKUP($A209,INDIRECT($P$2),COLUMN()-1,FALSE)*VLOOKUP($A209,Usinas!$C:$D,2,FALSE)</f>
        <v>173.56560000000002</v>
      </c>
      <c r="K209" s="63">
        <f ca="1">VLOOKUP($A209,INDIRECT($P$2),COLUMN()-1,FALSE)*VLOOKUP($A209,Usinas!$C:$D,2,FALSE)</f>
        <v>153.53880000000001</v>
      </c>
      <c r="L209" s="63">
        <f ca="1">VLOOKUP($A209,INDIRECT($P$2),COLUMN()-1,FALSE)*VLOOKUP($A209,Usinas!$C:$D,2,FALSE)</f>
        <v>169.11520000000002</v>
      </c>
      <c r="M209" s="63">
        <f ca="1">VLOOKUP($A209,INDIRECT($P$2),COLUMN()-1,FALSE)*VLOOKUP($A209,Usinas!$C:$D,2,FALSE)</f>
        <v>186.91679999999999</v>
      </c>
      <c r="N209" s="63">
        <f ca="1">VLOOKUP($A209,INDIRECT($P$2),COLUMN()-1,FALSE)*VLOOKUP($A209,Usinas!$C:$D,2,FALSE)</f>
        <v>129.0616</v>
      </c>
      <c r="O209" s="63">
        <f ca="1">VLOOKUP($A209,INDIRECT($P$2),COLUMN()-1,FALSE)*VLOOKUP($A209,Usinas!$C:$D,2,FALSE)</f>
        <v>97.908799999999999</v>
      </c>
    </row>
    <row r="210" spans="1:15" hidden="1" outlineLevel="2" x14ac:dyDescent="0.25">
      <c r="A210" s="30">
        <v>220</v>
      </c>
      <c r="B210" s="31" t="s">
        <v>192</v>
      </c>
      <c r="D210" s="63">
        <f ca="1">VLOOKUP($A210,INDIRECT($P$2),COLUMN()-1,FALSE)*VLOOKUP($A210,Usinas!$C:$D,2,FALSE)</f>
        <v>33.480000000000004</v>
      </c>
      <c r="E210" s="63">
        <f ca="1">VLOOKUP($A210,INDIRECT($P$2),COLUMN()-1,FALSE)*VLOOKUP($A210,Usinas!$C:$D,2,FALSE)</f>
        <v>31.32</v>
      </c>
      <c r="F210" s="63">
        <f ca="1">VLOOKUP($A210,INDIRECT($P$2),COLUMN()-1,FALSE)*VLOOKUP($A210,Usinas!$C:$D,2,FALSE)</f>
        <v>27</v>
      </c>
      <c r="G210" s="63">
        <f ca="1">VLOOKUP($A210,INDIRECT($P$2),COLUMN()-1,FALSE)*VLOOKUP($A210,Usinas!$C:$D,2,FALSE)</f>
        <v>34.56</v>
      </c>
      <c r="H210" s="63">
        <f ca="1">VLOOKUP($A210,INDIRECT($P$2),COLUMN()-1,FALSE)*VLOOKUP($A210,Usinas!$C:$D,2,FALSE)</f>
        <v>53.46</v>
      </c>
      <c r="I210" s="63">
        <f ca="1">VLOOKUP($A210,INDIRECT($P$2),COLUMN()-1,FALSE)*VLOOKUP($A210,Usinas!$C:$D,2,FALSE)</f>
        <v>67.5</v>
      </c>
      <c r="J210" s="63">
        <f ca="1">VLOOKUP($A210,INDIRECT($P$2),COLUMN()-1,FALSE)*VLOOKUP($A210,Usinas!$C:$D,2,FALSE)</f>
        <v>72.900000000000006</v>
      </c>
      <c r="K210" s="63">
        <f ca="1">VLOOKUP($A210,INDIRECT($P$2),COLUMN()-1,FALSE)*VLOOKUP($A210,Usinas!$C:$D,2,FALSE)</f>
        <v>62.1</v>
      </c>
      <c r="L210" s="63">
        <f ca="1">VLOOKUP($A210,INDIRECT($P$2),COLUMN()-1,FALSE)*VLOOKUP($A210,Usinas!$C:$D,2,FALSE)</f>
        <v>68.58</v>
      </c>
      <c r="M210" s="63">
        <f ca="1">VLOOKUP($A210,INDIRECT($P$2),COLUMN()-1,FALSE)*VLOOKUP($A210,Usinas!$C:$D,2,FALSE)</f>
        <v>78.84</v>
      </c>
      <c r="N210" s="63">
        <f ca="1">VLOOKUP($A210,INDIRECT($P$2),COLUMN()-1,FALSE)*VLOOKUP($A210,Usinas!$C:$D,2,FALSE)</f>
        <v>55.080000000000005</v>
      </c>
      <c r="O210" s="63">
        <f ca="1">VLOOKUP($A210,INDIRECT($P$2),COLUMN()-1,FALSE)*VLOOKUP($A210,Usinas!$C:$D,2,FALSE)</f>
        <v>41.580000000000005</v>
      </c>
    </row>
    <row r="211" spans="1:15" hidden="1" outlineLevel="2" x14ac:dyDescent="0.25">
      <c r="A211" s="30">
        <v>94</v>
      </c>
      <c r="B211" s="31" t="s">
        <v>193</v>
      </c>
      <c r="D211" s="63">
        <f ca="1">VLOOKUP($A211,INDIRECT($P$2),COLUMN()-1,FALSE)*VLOOKUP($A211,Usinas!$C:$D,2,FALSE)</f>
        <v>383.01</v>
      </c>
      <c r="E211" s="63">
        <f ca="1">VLOOKUP($A211,INDIRECT($P$2),COLUMN()-1,FALSE)*VLOOKUP($A211,Usinas!$C:$D,2,FALSE)</f>
        <v>451.05059999999997</v>
      </c>
      <c r="F211" s="63">
        <f ca="1">VLOOKUP($A211,INDIRECT($P$2),COLUMN()-1,FALSE)*VLOOKUP($A211,Usinas!$C:$D,2,FALSE)</f>
        <v>368.5908</v>
      </c>
      <c r="G211" s="63">
        <f ca="1">VLOOKUP($A211,INDIRECT($P$2),COLUMN()-1,FALSE)*VLOOKUP($A211,Usinas!$C:$D,2,FALSE)</f>
        <v>385.26299999999998</v>
      </c>
      <c r="H211" s="63">
        <f ca="1">VLOOKUP($A211,INDIRECT($P$2),COLUMN()-1,FALSE)*VLOOKUP($A211,Usinas!$C:$D,2,FALSE)</f>
        <v>557.84280000000001</v>
      </c>
      <c r="I211" s="63">
        <f ca="1">VLOOKUP($A211,INDIRECT($P$2),COLUMN()-1,FALSE)*VLOOKUP($A211,Usinas!$C:$D,2,FALSE)</f>
        <v>671.39400000000001</v>
      </c>
      <c r="J211" s="63">
        <f ca="1">VLOOKUP($A211,INDIRECT($P$2),COLUMN()-1,FALSE)*VLOOKUP($A211,Usinas!$C:$D,2,FALSE)</f>
        <v>729.07079999999996</v>
      </c>
      <c r="K211" s="63">
        <f ca="1">VLOOKUP($A211,INDIRECT($P$2),COLUMN()-1,FALSE)*VLOOKUP($A211,Usinas!$C:$D,2,FALSE)</f>
        <v>725.91660000000002</v>
      </c>
      <c r="L211" s="63">
        <f ca="1">VLOOKUP($A211,INDIRECT($P$2),COLUMN()-1,FALSE)*VLOOKUP($A211,Usinas!$C:$D,2,FALSE)</f>
        <v>829.10400000000004</v>
      </c>
      <c r="M211" s="63">
        <f ca="1">VLOOKUP($A211,INDIRECT($P$2),COLUMN()-1,FALSE)*VLOOKUP($A211,Usinas!$C:$D,2,FALSE)</f>
        <v>864.25080000000003</v>
      </c>
      <c r="N211" s="63">
        <f ca="1">VLOOKUP($A211,INDIRECT($P$2),COLUMN()-1,FALSE)*VLOOKUP($A211,Usinas!$C:$D,2,FALSE)</f>
        <v>551.98500000000001</v>
      </c>
      <c r="O211" s="63">
        <f ca="1">VLOOKUP($A211,INDIRECT($P$2),COLUMN()-1,FALSE)*VLOOKUP($A211,Usinas!$C:$D,2,FALSE)</f>
        <v>405.54</v>
      </c>
    </row>
    <row r="212" spans="1:15" hidden="1" outlineLevel="2" x14ac:dyDescent="0.25">
      <c r="A212" s="30">
        <v>286</v>
      </c>
      <c r="B212" s="31" t="s">
        <v>194</v>
      </c>
      <c r="D212" s="63">
        <f ca="1">VLOOKUP($A212,INDIRECT($P$2),COLUMN()-1,FALSE)*VLOOKUP($A212,Usinas!$C:$D,2,FALSE)</f>
        <v>60.029999999999994</v>
      </c>
      <c r="E212" s="63">
        <f ca="1">VLOOKUP($A212,INDIRECT($P$2),COLUMN()-1,FALSE)*VLOOKUP($A212,Usinas!$C:$D,2,FALSE)</f>
        <v>68.309999999999988</v>
      </c>
      <c r="F212" s="63">
        <f ca="1">VLOOKUP($A212,INDIRECT($P$2),COLUMN()-1,FALSE)*VLOOKUP($A212,Usinas!$C:$D,2,FALSE)</f>
        <v>58.994999999999997</v>
      </c>
      <c r="G212" s="63">
        <f ca="1">VLOOKUP($A212,INDIRECT($P$2),COLUMN()-1,FALSE)*VLOOKUP($A212,Usinas!$C:$D,2,FALSE)</f>
        <v>60.029999999999994</v>
      </c>
      <c r="H212" s="63">
        <f ca="1">VLOOKUP($A212,INDIRECT($P$2),COLUMN()-1,FALSE)*VLOOKUP($A212,Usinas!$C:$D,2,FALSE)</f>
        <v>85.904999999999987</v>
      </c>
      <c r="I212" s="63">
        <f ca="1">VLOOKUP($A212,INDIRECT($P$2),COLUMN()-1,FALSE)*VLOOKUP($A212,Usinas!$C:$D,2,FALSE)</f>
        <v>100.395</v>
      </c>
      <c r="J212" s="63">
        <f ca="1">VLOOKUP($A212,INDIRECT($P$2),COLUMN()-1,FALSE)*VLOOKUP($A212,Usinas!$C:$D,2,FALSE)</f>
        <v>93.149999999999991</v>
      </c>
      <c r="K212" s="63">
        <f ca="1">VLOOKUP($A212,INDIRECT($P$2),COLUMN()-1,FALSE)*VLOOKUP($A212,Usinas!$C:$D,2,FALSE)</f>
        <v>87.974999999999994</v>
      </c>
      <c r="L212" s="63">
        <f ca="1">VLOOKUP($A212,INDIRECT($P$2),COLUMN()-1,FALSE)*VLOOKUP($A212,Usinas!$C:$D,2,FALSE)</f>
        <v>98.324999999999989</v>
      </c>
      <c r="M212" s="63">
        <f ca="1">VLOOKUP($A212,INDIRECT($P$2),COLUMN()-1,FALSE)*VLOOKUP($A212,Usinas!$C:$D,2,FALSE)</f>
        <v>127.30499999999999</v>
      </c>
      <c r="N212" s="63">
        <f ca="1">VLOOKUP($A212,INDIRECT($P$2),COLUMN()-1,FALSE)*VLOOKUP($A212,Usinas!$C:$D,2,FALSE)</f>
        <v>84.86999999999999</v>
      </c>
      <c r="O212" s="63">
        <f ca="1">VLOOKUP($A212,INDIRECT($P$2),COLUMN()-1,FALSE)*VLOOKUP($A212,Usinas!$C:$D,2,FALSE)</f>
        <v>64.17</v>
      </c>
    </row>
    <row r="213" spans="1:15" hidden="1" outlineLevel="2" x14ac:dyDescent="0.25">
      <c r="A213" s="30">
        <v>102</v>
      </c>
      <c r="B213" s="31" t="s">
        <v>195</v>
      </c>
      <c r="D213" s="63">
        <f ca="1">VLOOKUP($A213,INDIRECT($P$2),COLUMN()-1,FALSE)*VLOOKUP($A213,Usinas!$C:$D,2,FALSE)</f>
        <v>31.174799999999998</v>
      </c>
      <c r="E213" s="63">
        <f ca="1">VLOOKUP($A213,INDIRECT($P$2),COLUMN()-1,FALSE)*VLOOKUP($A213,Usinas!$C:$D,2,FALSE)</f>
        <v>27.043199999999999</v>
      </c>
      <c r="F213" s="63">
        <f ca="1">VLOOKUP($A213,INDIRECT($P$2),COLUMN()-1,FALSE)*VLOOKUP($A213,Usinas!$C:$D,2,FALSE)</f>
        <v>23.8506</v>
      </c>
      <c r="G213" s="63">
        <f ca="1">VLOOKUP($A213,INDIRECT($P$2),COLUMN()-1,FALSE)*VLOOKUP($A213,Usinas!$C:$D,2,FALSE)</f>
        <v>36.057600000000001</v>
      </c>
      <c r="H213" s="63">
        <f ca="1">VLOOKUP($A213,INDIRECT($P$2),COLUMN()-1,FALSE)*VLOOKUP($A213,Usinas!$C:$D,2,FALSE)</f>
        <v>47.888999999999996</v>
      </c>
      <c r="I213" s="63">
        <f ca="1">VLOOKUP($A213,INDIRECT($P$2),COLUMN()-1,FALSE)*VLOOKUP($A213,Usinas!$C:$D,2,FALSE)</f>
        <v>57.466799999999999</v>
      </c>
      <c r="J213" s="63">
        <f ca="1">VLOOKUP($A213,INDIRECT($P$2),COLUMN()-1,FALSE)*VLOOKUP($A213,Usinas!$C:$D,2,FALSE)</f>
        <v>55.776600000000002</v>
      </c>
      <c r="K213" s="63">
        <f ca="1">VLOOKUP($A213,INDIRECT($P$2),COLUMN()-1,FALSE)*VLOOKUP($A213,Usinas!$C:$D,2,FALSE)</f>
        <v>51.4572</v>
      </c>
      <c r="L213" s="63">
        <f ca="1">VLOOKUP($A213,INDIRECT($P$2),COLUMN()-1,FALSE)*VLOOKUP($A213,Usinas!$C:$D,2,FALSE)</f>
        <v>59.532599999999995</v>
      </c>
      <c r="M213" s="63">
        <f ca="1">VLOOKUP($A213,INDIRECT($P$2),COLUMN()-1,FALSE)*VLOOKUP($A213,Usinas!$C:$D,2,FALSE)</f>
        <v>67.7958</v>
      </c>
      <c r="N213" s="63">
        <f ca="1">VLOOKUP($A213,INDIRECT($P$2),COLUMN()-1,FALSE)*VLOOKUP($A213,Usinas!$C:$D,2,FALSE)</f>
        <v>51.269399999999997</v>
      </c>
      <c r="O213" s="63">
        <f ca="1">VLOOKUP($A213,INDIRECT($P$2),COLUMN()-1,FALSE)*VLOOKUP($A213,Usinas!$C:$D,2,FALSE)</f>
        <v>40.001399999999997</v>
      </c>
    </row>
    <row r="214" spans="1:15" hidden="1" outlineLevel="2" x14ac:dyDescent="0.25">
      <c r="A214" s="30">
        <v>103</v>
      </c>
      <c r="B214" s="31" t="s">
        <v>196</v>
      </c>
      <c r="D214" s="63">
        <f ca="1">VLOOKUP($A214,INDIRECT($P$2),COLUMN()-1,FALSE)*VLOOKUP($A214,Usinas!$C:$D,2,FALSE)</f>
        <v>44.028500000000001</v>
      </c>
      <c r="E214" s="63">
        <f ca="1">VLOOKUP($A214,INDIRECT($P$2),COLUMN()-1,FALSE)*VLOOKUP($A214,Usinas!$C:$D,2,FALSE)</f>
        <v>37.920500000000004</v>
      </c>
      <c r="F214" s="63">
        <f ca="1">VLOOKUP($A214,INDIRECT($P$2),COLUMN()-1,FALSE)*VLOOKUP($A214,Usinas!$C:$D,2,FALSE)</f>
        <v>33.594000000000001</v>
      </c>
      <c r="G214" s="63">
        <f ca="1">VLOOKUP($A214,INDIRECT($P$2),COLUMN()-1,FALSE)*VLOOKUP($A214,Usinas!$C:$D,2,FALSE)</f>
        <v>50.390999999999998</v>
      </c>
      <c r="H214" s="63">
        <f ca="1">VLOOKUP($A214,INDIRECT($P$2),COLUMN()-1,FALSE)*VLOOKUP($A214,Usinas!$C:$D,2,FALSE)</f>
        <v>67.188000000000002</v>
      </c>
      <c r="I214" s="63">
        <f ca="1">VLOOKUP($A214,INDIRECT($P$2),COLUMN()-1,FALSE)*VLOOKUP($A214,Usinas!$C:$D,2,FALSE)</f>
        <v>80.676500000000004</v>
      </c>
      <c r="J214" s="63">
        <f ca="1">VLOOKUP($A214,INDIRECT($P$2),COLUMN()-1,FALSE)*VLOOKUP($A214,Usinas!$C:$D,2,FALSE)</f>
        <v>78.640500000000003</v>
      </c>
      <c r="K214" s="63">
        <f ca="1">VLOOKUP($A214,INDIRECT($P$2),COLUMN()-1,FALSE)*VLOOKUP($A214,Usinas!$C:$D,2,FALSE)</f>
        <v>72.532499999999999</v>
      </c>
      <c r="L214" s="63">
        <f ca="1">VLOOKUP($A214,INDIRECT($P$2),COLUMN()-1,FALSE)*VLOOKUP($A214,Usinas!$C:$D,2,FALSE)</f>
        <v>83.475999999999999</v>
      </c>
      <c r="M214" s="63">
        <f ca="1">VLOOKUP($A214,INDIRECT($P$2),COLUMN()-1,FALSE)*VLOOKUP($A214,Usinas!$C:$D,2,FALSE)</f>
        <v>95.4375</v>
      </c>
      <c r="N214" s="63">
        <f ca="1">VLOOKUP($A214,INDIRECT($P$2),COLUMN()-1,FALSE)*VLOOKUP($A214,Usinas!$C:$D,2,FALSE)</f>
        <v>72.532499999999999</v>
      </c>
      <c r="O214" s="63">
        <f ca="1">VLOOKUP($A214,INDIRECT($P$2),COLUMN()-1,FALSE)*VLOOKUP($A214,Usinas!$C:$D,2,FALSE)</f>
        <v>56.244500000000002</v>
      </c>
    </row>
    <row r="215" spans="1:15" hidden="1" outlineLevel="1" collapsed="1" x14ac:dyDescent="0.25">
      <c r="A215" s="32"/>
      <c r="B215" s="33" t="s">
        <v>56</v>
      </c>
      <c r="D215" s="69">
        <f t="shared" ref="D215:O215" ca="1" si="19">SUM(D203:D214)</f>
        <v>2524.3810000000003</v>
      </c>
      <c r="E215" s="46">
        <f t="shared" ca="1" si="19"/>
        <v>2968.7696000000005</v>
      </c>
      <c r="F215" s="46">
        <f t="shared" ca="1" si="19"/>
        <v>2395.1289000000002</v>
      </c>
      <c r="G215" s="46">
        <f t="shared" ca="1" si="19"/>
        <v>2436.6275000000005</v>
      </c>
      <c r="H215" s="46">
        <f t="shared" ca="1" si="19"/>
        <v>3470.5950000000003</v>
      </c>
      <c r="I215" s="70">
        <f t="shared" ca="1" si="19"/>
        <v>4104.1587</v>
      </c>
      <c r="J215" s="69">
        <f t="shared" ca="1" si="19"/>
        <v>4538.9799999999996</v>
      </c>
      <c r="K215" s="46">
        <f t="shared" ca="1" si="19"/>
        <v>4514.9442999999992</v>
      </c>
      <c r="L215" s="46">
        <f t="shared" ca="1" si="19"/>
        <v>5251.9544999999998</v>
      </c>
      <c r="M215" s="46">
        <f t="shared" ca="1" si="19"/>
        <v>5452.0045</v>
      </c>
      <c r="N215" s="46">
        <f t="shared" ca="1" si="19"/>
        <v>3461.9357</v>
      </c>
      <c r="O215" s="70">
        <f t="shared" ca="1" si="19"/>
        <v>2572.7430999999997</v>
      </c>
    </row>
    <row r="216" spans="1:15" hidden="1" outlineLevel="1" x14ac:dyDescent="0.25">
      <c r="A216" s="34"/>
      <c r="B216" s="35" t="s">
        <v>0</v>
      </c>
      <c r="D216" s="71"/>
      <c r="E216" s="72"/>
      <c r="F216" s="72"/>
      <c r="G216" s="72"/>
      <c r="H216" s="72"/>
      <c r="I216" s="73"/>
      <c r="J216" s="71"/>
      <c r="K216" s="72"/>
      <c r="L216" s="72"/>
      <c r="M216" s="72"/>
      <c r="N216" s="72"/>
      <c r="O216" s="73"/>
    </row>
    <row r="217" spans="1:15" hidden="1" outlineLevel="1" x14ac:dyDescent="0.25">
      <c r="A217" s="2"/>
      <c r="B217" s="3"/>
      <c r="D217" s="51"/>
      <c r="E217" s="52"/>
      <c r="F217" s="52"/>
      <c r="G217" s="52"/>
      <c r="H217" s="52"/>
      <c r="I217" s="52"/>
      <c r="J217" s="51"/>
      <c r="K217" s="52"/>
      <c r="L217" s="52"/>
      <c r="M217" s="52"/>
      <c r="N217" s="52"/>
      <c r="O217" s="52"/>
    </row>
    <row r="218" spans="1:15" hidden="1" outlineLevel="1" x14ac:dyDescent="0.25">
      <c r="A218" s="36"/>
      <c r="B218" s="37"/>
      <c r="D218" s="542" t="s">
        <v>197</v>
      </c>
      <c r="E218" s="543" t="s">
        <v>58</v>
      </c>
      <c r="F218" s="543" t="s">
        <v>198</v>
      </c>
      <c r="G218" s="543"/>
      <c r="H218" s="543"/>
      <c r="I218" s="544"/>
      <c r="J218" s="542" t="s">
        <v>197</v>
      </c>
      <c r="K218" s="543" t="s">
        <v>58</v>
      </c>
      <c r="L218" s="543" t="s">
        <v>198</v>
      </c>
      <c r="M218" s="543"/>
      <c r="N218" s="543"/>
      <c r="O218" s="544"/>
    </row>
    <row r="219" spans="1:15" hidden="1" outlineLevel="2" x14ac:dyDescent="0.25">
      <c r="A219" s="30">
        <v>115</v>
      </c>
      <c r="B219" s="31" t="s">
        <v>199</v>
      </c>
      <c r="D219" s="63">
        <f ca="1">VLOOKUP($A219,INDIRECT($P$2),COLUMN()-1,FALSE)*VLOOKUP($A219,Usinas!$C:$D,2,FALSE)</f>
        <v>158.85499999999999</v>
      </c>
      <c r="E219" s="63">
        <f ca="1">VLOOKUP($A219,INDIRECT($P$2),COLUMN()-1,FALSE)*VLOOKUP($A219,Usinas!$C:$D,2,FALSE)</f>
        <v>171.5634</v>
      </c>
      <c r="F219" s="63">
        <f ca="1">VLOOKUP($A219,INDIRECT($P$2),COLUMN()-1,FALSE)*VLOOKUP($A219,Usinas!$C:$D,2,FALSE)</f>
        <v>152.5008</v>
      </c>
      <c r="G219" s="63">
        <f ca="1">VLOOKUP($A219,INDIRECT($P$2),COLUMN()-1,FALSE)*VLOOKUP($A219,Usinas!$C:$D,2,FALSE)</f>
        <v>114.37559999999999</v>
      </c>
      <c r="H219" s="63">
        <f ca="1">VLOOKUP($A219,INDIRECT($P$2),COLUMN()-1,FALSE)*VLOOKUP($A219,Usinas!$C:$D,2,FALSE)</f>
        <v>108.0214</v>
      </c>
      <c r="I219" s="63">
        <f ca="1">VLOOKUP($A219,INDIRECT($P$2),COLUMN()-1,FALSE)*VLOOKUP($A219,Usinas!$C:$D,2,FALSE)</f>
        <v>108.0214</v>
      </c>
      <c r="J219" s="63">
        <f ca="1">VLOOKUP($A219,INDIRECT($P$2),COLUMN()-1,FALSE)*VLOOKUP($A219,Usinas!$C:$D,2,FALSE)</f>
        <v>108.0214</v>
      </c>
      <c r="K219" s="63">
        <f ca="1">VLOOKUP($A219,INDIRECT($P$2),COLUMN()-1,FALSE)*VLOOKUP($A219,Usinas!$C:$D,2,FALSE)</f>
        <v>95.312999999999988</v>
      </c>
      <c r="L219" s="63">
        <f ca="1">VLOOKUP($A219,INDIRECT($P$2),COLUMN()-1,FALSE)*VLOOKUP($A219,Usinas!$C:$D,2,FALSE)</f>
        <v>114.37559999999999</v>
      </c>
      <c r="M219" s="63">
        <f ca="1">VLOOKUP($A219,INDIRECT($P$2),COLUMN()-1,FALSE)*VLOOKUP($A219,Usinas!$C:$D,2,FALSE)</f>
        <v>127.08399999999999</v>
      </c>
      <c r="N219" s="63">
        <f ca="1">VLOOKUP($A219,INDIRECT($P$2),COLUMN()-1,FALSE)*VLOOKUP($A219,Usinas!$C:$D,2,FALSE)</f>
        <v>127.08399999999999</v>
      </c>
      <c r="O219" s="63">
        <f ca="1">VLOOKUP($A219,INDIRECT($P$2),COLUMN()-1,FALSE)*VLOOKUP($A219,Usinas!$C:$D,2,FALSE)</f>
        <v>133.43819999999999</v>
      </c>
    </row>
    <row r="220" spans="1:15" hidden="1" outlineLevel="1" collapsed="1" x14ac:dyDescent="0.25">
      <c r="A220" s="32"/>
      <c r="B220" s="33" t="s">
        <v>56</v>
      </c>
      <c r="D220" s="69">
        <f t="shared" ref="D220:O220" ca="1" si="20">D219</f>
        <v>158.85499999999999</v>
      </c>
      <c r="E220" s="46">
        <f t="shared" ca="1" si="20"/>
        <v>171.5634</v>
      </c>
      <c r="F220" s="46">
        <f t="shared" ca="1" si="20"/>
        <v>152.5008</v>
      </c>
      <c r="G220" s="46">
        <f t="shared" ca="1" si="20"/>
        <v>114.37559999999999</v>
      </c>
      <c r="H220" s="46">
        <f t="shared" ca="1" si="20"/>
        <v>108.0214</v>
      </c>
      <c r="I220" s="70">
        <f t="shared" ca="1" si="20"/>
        <v>108.0214</v>
      </c>
      <c r="J220" s="69">
        <f t="shared" ca="1" si="20"/>
        <v>108.0214</v>
      </c>
      <c r="K220" s="46">
        <f t="shared" ca="1" si="20"/>
        <v>95.312999999999988</v>
      </c>
      <c r="L220" s="46">
        <f t="shared" ca="1" si="20"/>
        <v>114.37559999999999</v>
      </c>
      <c r="M220" s="46">
        <f t="shared" ca="1" si="20"/>
        <v>127.08399999999999</v>
      </c>
      <c r="N220" s="46">
        <f t="shared" ca="1" si="20"/>
        <v>127.08399999999999</v>
      </c>
      <c r="O220" s="70">
        <f t="shared" ca="1" si="20"/>
        <v>133.43819999999999</v>
      </c>
    </row>
    <row r="221" spans="1:15" hidden="1" outlineLevel="1" x14ac:dyDescent="0.25">
      <c r="A221" s="34"/>
      <c r="B221" s="35" t="s">
        <v>0</v>
      </c>
      <c r="D221" s="71"/>
      <c r="E221" s="72"/>
      <c r="F221" s="72"/>
      <c r="G221" s="72"/>
      <c r="H221" s="72"/>
      <c r="I221" s="73"/>
      <c r="J221" s="71"/>
      <c r="K221" s="72"/>
      <c r="L221" s="72"/>
      <c r="M221" s="72"/>
      <c r="N221" s="72"/>
      <c r="O221" s="73"/>
    </row>
    <row r="222" spans="1:15" hidden="1" outlineLevel="1" x14ac:dyDescent="0.25">
      <c r="A222" s="2"/>
      <c r="B222" s="3"/>
      <c r="D222" s="51"/>
      <c r="E222" s="52"/>
      <c r="F222" s="52"/>
      <c r="G222" s="52"/>
      <c r="H222" s="52"/>
      <c r="I222" s="52"/>
      <c r="J222" s="51"/>
      <c r="K222" s="52"/>
      <c r="L222" s="52"/>
      <c r="M222" s="52"/>
      <c r="N222" s="52"/>
      <c r="O222" s="52"/>
    </row>
    <row r="223" spans="1:15" hidden="1" outlineLevel="1" x14ac:dyDescent="0.25">
      <c r="A223" s="36"/>
      <c r="B223" s="37"/>
      <c r="D223" s="542" t="s">
        <v>200</v>
      </c>
      <c r="E223" s="543" t="s">
        <v>58</v>
      </c>
      <c r="F223" s="543" t="s">
        <v>201</v>
      </c>
      <c r="G223" s="543"/>
      <c r="H223" s="543"/>
      <c r="I223" s="544"/>
      <c r="J223" s="542" t="s">
        <v>200</v>
      </c>
      <c r="K223" s="543" t="s">
        <v>58</v>
      </c>
      <c r="L223" s="543" t="s">
        <v>201</v>
      </c>
      <c r="M223" s="543"/>
      <c r="N223" s="543"/>
      <c r="O223" s="544"/>
    </row>
    <row r="224" spans="1:15" hidden="1" outlineLevel="2" x14ac:dyDescent="0.25">
      <c r="A224" s="30">
        <v>101</v>
      </c>
      <c r="B224" s="31" t="s">
        <v>202</v>
      </c>
      <c r="D224" s="63">
        <f ca="1">VLOOKUP($A224,INDIRECT($P$2),COLUMN()-1,FALSE)*VLOOKUP($A224,Usinas!$C:$D,2,FALSE)</f>
        <v>201.10740000000001</v>
      </c>
      <c r="E224" s="63">
        <f ca="1">VLOOKUP($A224,INDIRECT($P$2),COLUMN()-1,FALSE)*VLOOKUP($A224,Usinas!$C:$D,2,FALSE)</f>
        <v>231.09710000000001</v>
      </c>
      <c r="F224" s="63">
        <f ca="1">VLOOKUP($A224,INDIRECT($P$2),COLUMN()-1,FALSE)*VLOOKUP($A224,Usinas!$C:$D,2,FALSE)</f>
        <v>183.46639999999999</v>
      </c>
      <c r="G224" s="63">
        <f ca="1">VLOOKUP($A224,INDIRECT($P$2),COLUMN()-1,FALSE)*VLOOKUP($A224,Usinas!$C:$D,2,FALSE)</f>
        <v>132.3075</v>
      </c>
      <c r="H224" s="63">
        <f ca="1">VLOOKUP($A224,INDIRECT($P$2),COLUMN()-1,FALSE)*VLOOKUP($A224,Usinas!$C:$D,2,FALSE)</f>
        <v>164.06129999999999</v>
      </c>
      <c r="I224" s="63">
        <f ca="1">VLOOKUP($A224,INDIRECT($P$2),COLUMN()-1,FALSE)*VLOOKUP($A224,Usinas!$C:$D,2,FALSE)</f>
        <v>174.64590000000001</v>
      </c>
      <c r="J224" s="63">
        <f ca="1">VLOOKUP($A224,INDIRECT($P$2),COLUMN()-1,FALSE)*VLOOKUP($A224,Usinas!$C:$D,2,FALSE)</f>
        <v>202.8715</v>
      </c>
      <c r="K224" s="63">
        <f ca="1">VLOOKUP($A224,INDIRECT($P$2),COLUMN()-1,FALSE)*VLOOKUP($A224,Usinas!$C:$D,2,FALSE)</f>
        <v>224.04069999999999</v>
      </c>
      <c r="L224" s="63">
        <f ca="1">VLOOKUP($A224,INDIRECT($P$2),COLUMN()-1,FALSE)*VLOOKUP($A224,Usinas!$C:$D,2,FALSE)</f>
        <v>275.19959999999998</v>
      </c>
      <c r="M224" s="63">
        <f ca="1">VLOOKUP($A224,INDIRECT($P$2),COLUMN()-1,FALSE)*VLOOKUP($A224,Usinas!$C:$D,2,FALSE)</f>
        <v>299.89699999999999</v>
      </c>
      <c r="N224" s="63">
        <f ca="1">VLOOKUP($A224,INDIRECT($P$2),COLUMN()-1,FALSE)*VLOOKUP($A224,Usinas!$C:$D,2,FALSE)</f>
        <v>197.57920000000001</v>
      </c>
      <c r="O224" s="63">
        <f ca="1">VLOOKUP($A224,INDIRECT($P$2),COLUMN()-1,FALSE)*VLOOKUP($A224,Usinas!$C:$D,2,FALSE)</f>
        <v>169.3536</v>
      </c>
    </row>
    <row r="225" spans="1:15" hidden="1" outlineLevel="1" collapsed="1" x14ac:dyDescent="0.25">
      <c r="A225" s="32"/>
      <c r="B225" s="33" t="s">
        <v>56</v>
      </c>
      <c r="D225" s="69">
        <f t="shared" ref="D225:O225" ca="1" si="21">D224</f>
        <v>201.10740000000001</v>
      </c>
      <c r="E225" s="46">
        <f t="shared" ca="1" si="21"/>
        <v>231.09710000000001</v>
      </c>
      <c r="F225" s="46">
        <f t="shared" ca="1" si="21"/>
        <v>183.46639999999999</v>
      </c>
      <c r="G225" s="46">
        <f t="shared" ca="1" si="21"/>
        <v>132.3075</v>
      </c>
      <c r="H225" s="46">
        <f t="shared" ca="1" si="21"/>
        <v>164.06129999999999</v>
      </c>
      <c r="I225" s="70">
        <f t="shared" ca="1" si="21"/>
        <v>174.64590000000001</v>
      </c>
      <c r="J225" s="69">
        <f t="shared" ca="1" si="21"/>
        <v>202.8715</v>
      </c>
      <c r="K225" s="46">
        <f t="shared" ca="1" si="21"/>
        <v>224.04069999999999</v>
      </c>
      <c r="L225" s="46">
        <f t="shared" ca="1" si="21"/>
        <v>275.19959999999998</v>
      </c>
      <c r="M225" s="46">
        <f t="shared" ca="1" si="21"/>
        <v>299.89699999999999</v>
      </c>
      <c r="N225" s="46">
        <f t="shared" ca="1" si="21"/>
        <v>197.57920000000001</v>
      </c>
      <c r="O225" s="70">
        <f t="shared" ca="1" si="21"/>
        <v>169.3536</v>
      </c>
    </row>
    <row r="226" spans="1:15" hidden="1" outlineLevel="1" x14ac:dyDescent="0.25">
      <c r="A226" s="34"/>
      <c r="B226" s="35" t="s">
        <v>0</v>
      </c>
      <c r="D226" s="71"/>
      <c r="E226" s="72"/>
      <c r="F226" s="72"/>
      <c r="G226" s="72"/>
      <c r="H226" s="72"/>
      <c r="I226" s="73"/>
      <c r="J226" s="71"/>
      <c r="K226" s="72"/>
      <c r="L226" s="72"/>
      <c r="M226" s="72"/>
      <c r="N226" s="72"/>
      <c r="O226" s="73"/>
    </row>
    <row r="227" spans="1:15" hidden="1" outlineLevel="1" x14ac:dyDescent="0.25">
      <c r="A227" s="2"/>
      <c r="B227" s="3"/>
      <c r="D227" s="51"/>
      <c r="E227" s="52"/>
      <c r="F227" s="52"/>
      <c r="G227" s="52"/>
      <c r="H227" s="52"/>
      <c r="I227" s="52"/>
      <c r="J227" s="51"/>
      <c r="K227" s="52"/>
      <c r="L227" s="52"/>
      <c r="M227" s="52"/>
      <c r="N227" s="52"/>
      <c r="O227" s="52"/>
    </row>
    <row r="228" spans="1:15" hidden="1" outlineLevel="1" x14ac:dyDescent="0.25">
      <c r="A228" s="36"/>
      <c r="B228" s="37"/>
      <c r="D228" s="542" t="s">
        <v>203</v>
      </c>
      <c r="E228" s="543" t="s">
        <v>58</v>
      </c>
      <c r="F228" s="543" t="s">
        <v>204</v>
      </c>
      <c r="G228" s="543"/>
      <c r="H228" s="543"/>
      <c r="I228" s="544"/>
      <c r="J228" s="542" t="s">
        <v>203</v>
      </c>
      <c r="K228" s="543" t="s">
        <v>58</v>
      </c>
      <c r="L228" s="543" t="s">
        <v>204</v>
      </c>
      <c r="M228" s="543"/>
      <c r="N228" s="543"/>
      <c r="O228" s="544"/>
    </row>
    <row r="229" spans="1:15" hidden="1" outlineLevel="1" x14ac:dyDescent="0.25">
      <c r="A229" s="30">
        <v>55</v>
      </c>
      <c r="B229" s="31" t="s">
        <v>795</v>
      </c>
      <c r="D229" s="63">
        <f ca="1">VLOOKUP($A229,INDIRECT($P$2),COLUMN()-1,FALSE)*VLOOKUP($A229,Usinas!$C:$D,2,FALSE)</f>
        <v>0</v>
      </c>
      <c r="E229" s="63">
        <f ca="1">VLOOKUP($A229,INDIRECT($P$2),COLUMN()-1,FALSE)*VLOOKUP($A229,Usinas!$C:$D,2,FALSE)</f>
        <v>0</v>
      </c>
      <c r="F229" s="63">
        <f ca="1">VLOOKUP($A229,INDIRECT($P$2),COLUMN()-1,FALSE)*VLOOKUP($A229,Usinas!$C:$D,2,FALSE)</f>
        <v>0</v>
      </c>
      <c r="G229" s="63">
        <f ca="1">VLOOKUP($A229,INDIRECT($P$2),COLUMN()-1,FALSE)*VLOOKUP($A229,Usinas!$C:$D,2,FALSE)</f>
        <v>0</v>
      </c>
      <c r="H229" s="63">
        <f ca="1">VLOOKUP($A229,INDIRECT($P$2),COLUMN()-1,FALSE)*VLOOKUP($A229,Usinas!$C:$D,2,FALSE)</f>
        <v>0</v>
      </c>
      <c r="I229" s="63">
        <f ca="1">VLOOKUP($A229,INDIRECT($P$2),COLUMN()-1,FALSE)*VLOOKUP($A229,Usinas!$C:$D,2,FALSE)</f>
        <v>0</v>
      </c>
      <c r="J229" s="63">
        <f ca="1">VLOOKUP($A229,INDIRECT($P$2),COLUMN()-1,FALSE)*VLOOKUP($A229,Usinas!$C:$D,2,FALSE)</f>
        <v>0</v>
      </c>
      <c r="K229" s="63">
        <f ca="1">VLOOKUP($A229,INDIRECT($P$2),COLUMN()-1,FALSE)*VLOOKUP($A229,Usinas!$C:$D,2,FALSE)</f>
        <v>0</v>
      </c>
      <c r="L229" s="63">
        <f ca="1">VLOOKUP($A229,INDIRECT($P$2),COLUMN()-1,FALSE)*VLOOKUP($A229,Usinas!$C:$D,2,FALSE)</f>
        <v>0</v>
      </c>
      <c r="M229" s="63">
        <f ca="1">VLOOKUP($A229,INDIRECT($P$2),COLUMN()-1,FALSE)*VLOOKUP($A229,Usinas!$C:$D,2,FALSE)</f>
        <v>0</v>
      </c>
      <c r="N229" s="63">
        <f ca="1">VLOOKUP($A229,INDIRECT($P$2),COLUMN()-1,FALSE)*VLOOKUP($A229,Usinas!$C:$D,2,FALSE)</f>
        <v>0</v>
      </c>
      <c r="O229" s="63">
        <f ca="1">VLOOKUP($A229,INDIRECT($P$2),COLUMN()-1,FALSE)*VLOOKUP($A229,Usinas!$C:$D,2,FALSE)</f>
        <v>0</v>
      </c>
    </row>
    <row r="230" spans="1:15" hidden="1" outlineLevel="2" x14ac:dyDescent="0.25">
      <c r="A230" s="30">
        <v>57</v>
      </c>
      <c r="B230" s="31" t="s">
        <v>205</v>
      </c>
      <c r="D230" s="63">
        <f ca="1">VLOOKUP($A230,INDIRECT($P$2),COLUMN()-1,FALSE)*VLOOKUP($A230,Usinas!$C:$D,2,FALSE)</f>
        <v>322.16580000000005</v>
      </c>
      <c r="E230" s="63">
        <f ca="1">VLOOKUP($A230,INDIRECT($P$2),COLUMN()-1,FALSE)*VLOOKUP($A230,Usinas!$C:$D,2,FALSE)</f>
        <v>323.21520000000004</v>
      </c>
      <c r="F230" s="63">
        <f ca="1">VLOOKUP($A230,INDIRECT($P$2),COLUMN()-1,FALSE)*VLOOKUP($A230,Usinas!$C:$D,2,FALSE)</f>
        <v>270.74520000000001</v>
      </c>
      <c r="G230" s="63">
        <f ca="1">VLOOKUP($A230,INDIRECT($P$2),COLUMN()-1,FALSE)*VLOOKUP($A230,Usinas!$C:$D,2,FALSE)</f>
        <v>201.48480000000001</v>
      </c>
      <c r="H230" s="63">
        <f ca="1">VLOOKUP($A230,INDIRECT($P$2),COLUMN()-1,FALSE)*VLOOKUP($A230,Usinas!$C:$D,2,FALSE)</f>
        <v>244.51020000000003</v>
      </c>
      <c r="I230" s="63">
        <f ca="1">VLOOKUP($A230,INDIRECT($P$2),COLUMN()-1,FALSE)*VLOOKUP($A230,Usinas!$C:$D,2,FALSE)</f>
        <v>307.47420000000005</v>
      </c>
      <c r="J230" s="63">
        <f ca="1">VLOOKUP($A230,INDIRECT($P$2),COLUMN()-1,FALSE)*VLOOKUP($A230,Usinas!$C:$D,2,FALSE)</f>
        <v>296.98020000000002</v>
      </c>
      <c r="K230" s="63">
        <f ca="1">VLOOKUP($A230,INDIRECT($P$2),COLUMN()-1,FALSE)*VLOOKUP($A230,Usinas!$C:$D,2,FALSE)</f>
        <v>239.26320000000001</v>
      </c>
      <c r="L230" s="63">
        <f ca="1">VLOOKUP($A230,INDIRECT($P$2),COLUMN()-1,FALSE)*VLOOKUP($A230,Usinas!$C:$D,2,FALSE)</f>
        <v>270.74520000000001</v>
      </c>
      <c r="M230" s="63">
        <f ca="1">VLOOKUP($A230,INDIRECT($P$2),COLUMN()-1,FALSE)*VLOOKUP($A230,Usinas!$C:$D,2,FALSE)</f>
        <v>354.69720000000001</v>
      </c>
      <c r="N230" s="63">
        <f ca="1">VLOOKUP($A230,INDIRECT($P$2),COLUMN()-1,FALSE)*VLOOKUP($A230,Usinas!$C:$D,2,FALSE)</f>
        <v>295.93080000000003</v>
      </c>
      <c r="O230" s="63">
        <f ca="1">VLOOKUP($A230,INDIRECT($P$2),COLUMN()-1,FALSE)*VLOOKUP($A230,Usinas!$C:$D,2,FALSE)</f>
        <v>267.59700000000004</v>
      </c>
    </row>
    <row r="231" spans="1:15" hidden="1" outlineLevel="1" collapsed="1" x14ac:dyDescent="0.25">
      <c r="A231" s="32"/>
      <c r="B231" s="33" t="s">
        <v>56</v>
      </c>
      <c r="D231" s="69">
        <f ca="1">SUM(D229:D230)</f>
        <v>322.16580000000005</v>
      </c>
      <c r="E231" s="69">
        <f t="shared" ref="E231:O231" ca="1" si="22">SUM(E229:E230)</f>
        <v>323.21520000000004</v>
      </c>
      <c r="F231" s="69">
        <f t="shared" ca="1" si="22"/>
        <v>270.74520000000001</v>
      </c>
      <c r="G231" s="69">
        <f t="shared" ca="1" si="22"/>
        <v>201.48480000000001</v>
      </c>
      <c r="H231" s="69">
        <f t="shared" ca="1" si="22"/>
        <v>244.51020000000003</v>
      </c>
      <c r="I231" s="69">
        <f t="shared" ca="1" si="22"/>
        <v>307.47420000000005</v>
      </c>
      <c r="J231" s="69">
        <f t="shared" ca="1" si="22"/>
        <v>296.98020000000002</v>
      </c>
      <c r="K231" s="69">
        <f t="shared" ca="1" si="22"/>
        <v>239.26320000000001</v>
      </c>
      <c r="L231" s="69">
        <f t="shared" ca="1" si="22"/>
        <v>270.74520000000001</v>
      </c>
      <c r="M231" s="69">
        <f t="shared" ca="1" si="22"/>
        <v>354.69720000000001</v>
      </c>
      <c r="N231" s="69">
        <f t="shared" ca="1" si="22"/>
        <v>295.93080000000003</v>
      </c>
      <c r="O231" s="69">
        <f t="shared" ca="1" si="22"/>
        <v>267.59700000000004</v>
      </c>
    </row>
    <row r="232" spans="1:15" hidden="1" outlineLevel="1" x14ac:dyDescent="0.25">
      <c r="A232" s="34"/>
      <c r="B232" s="35" t="s">
        <v>0</v>
      </c>
      <c r="D232" s="71"/>
      <c r="E232" s="72"/>
      <c r="F232" s="72"/>
      <c r="G232" s="72"/>
      <c r="H232" s="72"/>
      <c r="I232" s="73"/>
      <c r="J232" s="71"/>
      <c r="K232" s="72"/>
      <c r="L232" s="72"/>
      <c r="M232" s="72"/>
      <c r="N232" s="72"/>
      <c r="O232" s="73"/>
    </row>
    <row r="233" spans="1:15" hidden="1" outlineLevel="1" x14ac:dyDescent="0.25">
      <c r="A233" s="2"/>
      <c r="B233" s="3"/>
      <c r="D233" s="51"/>
      <c r="E233" s="52"/>
      <c r="F233" s="52"/>
      <c r="G233" s="52"/>
      <c r="H233" s="52"/>
      <c r="I233" s="52"/>
      <c r="J233" s="51"/>
      <c r="K233" s="52"/>
      <c r="L233" s="52"/>
      <c r="M233" s="52"/>
      <c r="N233" s="52"/>
      <c r="O233" s="52"/>
    </row>
    <row r="234" spans="1:15" ht="15.75" collapsed="1" x14ac:dyDescent="0.25">
      <c r="A234" s="80"/>
      <c r="B234" s="81"/>
      <c r="C234" s="92"/>
      <c r="D234" s="545" t="s">
        <v>206</v>
      </c>
      <c r="E234" s="546"/>
      <c r="F234" s="546"/>
      <c r="G234" s="546"/>
      <c r="H234" s="546"/>
      <c r="I234" s="546"/>
      <c r="J234" s="546"/>
      <c r="K234" s="546"/>
      <c r="L234" s="546"/>
      <c r="M234" s="546"/>
      <c r="N234" s="546"/>
      <c r="O234" s="547"/>
    </row>
    <row r="235" spans="1:15" ht="15.75" x14ac:dyDescent="0.25">
      <c r="A235" s="82"/>
      <c r="B235" s="83" t="s">
        <v>56</v>
      </c>
      <c r="C235" s="92"/>
      <c r="D235" s="83">
        <f t="shared" ref="D235:O235" ca="1" si="23">D187+D199+D215+D220+D225+D231</f>
        <v>7555.6336999999994</v>
      </c>
      <c r="E235" s="84">
        <f t="shared" ca="1" si="23"/>
        <v>8281.1008000000002</v>
      </c>
      <c r="F235" s="84">
        <f t="shared" ca="1" si="23"/>
        <v>7070.8785000000007</v>
      </c>
      <c r="G235" s="84">
        <f t="shared" ca="1" si="23"/>
        <v>6554.4540000000006</v>
      </c>
      <c r="H235" s="84">
        <f t="shared" ca="1" si="23"/>
        <v>8654.6530000000002</v>
      </c>
      <c r="I235" s="85">
        <f t="shared" ca="1" si="23"/>
        <v>10633.212300000001</v>
      </c>
      <c r="J235" s="83">
        <f t="shared" ca="1" si="23"/>
        <v>10929.849399999999</v>
      </c>
      <c r="K235" s="84">
        <f t="shared" ca="1" si="23"/>
        <v>10016.265099999999</v>
      </c>
      <c r="L235" s="84">
        <f t="shared" ca="1" si="23"/>
        <v>11652.7744</v>
      </c>
      <c r="M235" s="84">
        <f t="shared" ca="1" si="23"/>
        <v>13395.987200000003</v>
      </c>
      <c r="N235" s="84">
        <f t="shared" ca="1" si="23"/>
        <v>9326.0838000000003</v>
      </c>
      <c r="O235" s="85">
        <f t="shared" ca="1" si="23"/>
        <v>7425.4371000000001</v>
      </c>
    </row>
    <row r="237" spans="1:15" x14ac:dyDescent="0.25">
      <c r="A237" s="93"/>
      <c r="B237" s="94"/>
      <c r="D237" s="95"/>
      <c r="E237" s="96"/>
      <c r="F237" s="96"/>
      <c r="G237" s="96"/>
      <c r="H237" s="96"/>
      <c r="I237" s="97"/>
    </row>
    <row r="238" spans="1:15" hidden="1" outlineLevel="1" x14ac:dyDescent="0.25">
      <c r="A238" s="28"/>
      <c r="B238" s="29"/>
      <c r="D238" s="551" t="s">
        <v>207</v>
      </c>
      <c r="E238" s="552"/>
      <c r="F238" s="552"/>
      <c r="G238" s="552"/>
      <c r="H238" s="552"/>
      <c r="I238" s="553"/>
      <c r="J238" s="551" t="s">
        <v>207</v>
      </c>
      <c r="K238" s="552"/>
      <c r="L238" s="552"/>
      <c r="M238" s="552"/>
      <c r="N238" s="552"/>
      <c r="O238" s="553"/>
    </row>
    <row r="239" spans="1:15" hidden="1" outlineLevel="2" x14ac:dyDescent="0.25">
      <c r="A239" s="30">
        <v>169</v>
      </c>
      <c r="B239" s="31" t="s">
        <v>36</v>
      </c>
      <c r="D239" s="63">
        <f ca="1">VLOOKUP($A239,INDIRECT($P$2),COLUMN()-1,FALSE)*VLOOKUP($A239,Usinas!$C:$D,2,FALSE)</f>
        <v>1093.4784999999999</v>
      </c>
      <c r="E239" s="63">
        <f ca="1">VLOOKUP($A239,INDIRECT($P$2),COLUMN()-1,FALSE)*VLOOKUP($A239,Usinas!$C:$D,2,FALSE)</f>
        <v>1150.0504000000001</v>
      </c>
      <c r="F239" s="63">
        <f ca="1">VLOOKUP($A239,INDIRECT($P$2),COLUMN()-1,FALSE)*VLOOKUP($A239,Usinas!$C:$D,2,FALSE)</f>
        <v>1112.5807</v>
      </c>
      <c r="G239" s="63">
        <f ca="1">VLOOKUP($A239,INDIRECT($P$2),COLUMN()-1,FALSE)*VLOOKUP($A239,Usinas!$C:$D,2,FALSE)</f>
        <v>873.80320000000006</v>
      </c>
      <c r="H239" s="63">
        <f ca="1">VLOOKUP($A239,INDIRECT($P$2),COLUMN()-1,FALSE)*VLOOKUP($A239,Usinas!$C:$D,2,FALSE)</f>
        <v>527.02480000000003</v>
      </c>
      <c r="I239" s="63">
        <f ca="1">VLOOKUP($A239,INDIRECT($P$2),COLUMN()-1,FALSE)*VLOOKUP($A239,Usinas!$C:$D,2,FALSE)</f>
        <v>360.24790000000002</v>
      </c>
      <c r="J239" s="63">
        <f ca="1">VLOOKUP($A239,INDIRECT($P$2),COLUMN()-1,FALSE)*VLOOKUP($A239,Usinas!$C:$D,2,FALSE)</f>
        <v>300.9821</v>
      </c>
      <c r="K239" s="63">
        <f ca="1">VLOOKUP($A239,INDIRECT($P$2),COLUMN()-1,FALSE)*VLOOKUP($A239,Usinas!$C:$D,2,FALSE)</f>
        <v>260.5736</v>
      </c>
      <c r="L239" s="63">
        <f ca="1">VLOOKUP($A239,INDIRECT($P$2),COLUMN()-1,FALSE)*VLOOKUP($A239,Usinas!$C:$D,2,FALSE)</f>
        <v>233.1448</v>
      </c>
      <c r="M239" s="63">
        <f ca="1">VLOOKUP($A239,INDIRECT($P$2),COLUMN()-1,FALSE)*VLOOKUP($A239,Usinas!$C:$D,2,FALSE)</f>
        <v>259.10419999999999</v>
      </c>
      <c r="N239" s="63">
        <f ca="1">VLOOKUP($A239,INDIRECT($P$2),COLUMN()-1,FALSE)*VLOOKUP($A239,Usinas!$C:$D,2,FALSE)</f>
        <v>434.45260000000002</v>
      </c>
      <c r="O239" s="63">
        <f ca="1">VLOOKUP($A239,INDIRECT($P$2),COLUMN()-1,FALSE)*VLOOKUP($A239,Usinas!$C:$D,2,FALSE)</f>
        <v>793.476</v>
      </c>
    </row>
    <row r="240" spans="1:15" hidden="1" outlineLevel="2" x14ac:dyDescent="0.25">
      <c r="A240" s="30">
        <v>172</v>
      </c>
      <c r="B240" s="31" t="s">
        <v>208</v>
      </c>
      <c r="D240" s="63">
        <f ca="1">VLOOKUP($A240,INDIRECT($P$2),COLUMN()-1,FALSE)*VLOOKUP($A240,Usinas!$C:$D,2,FALSE)</f>
        <v>1993.905</v>
      </c>
      <c r="E240" s="63">
        <f ca="1">VLOOKUP($A240,INDIRECT($P$2),COLUMN()-1,FALSE)*VLOOKUP($A240,Usinas!$C:$D,2,FALSE)</f>
        <v>2128.8674999999998</v>
      </c>
      <c r="F240" s="63">
        <f ca="1">VLOOKUP($A240,INDIRECT($P$2),COLUMN()-1,FALSE)*VLOOKUP($A240,Usinas!$C:$D,2,FALSE)</f>
        <v>2120.46</v>
      </c>
      <c r="G240" s="63">
        <f ca="1">VLOOKUP($A240,INDIRECT($P$2),COLUMN()-1,FALSE)*VLOOKUP($A240,Usinas!$C:$D,2,FALSE)</f>
        <v>1710.7049999999999</v>
      </c>
      <c r="H240" s="63">
        <f ca="1">VLOOKUP($A240,INDIRECT($P$2),COLUMN()-1,FALSE)*VLOOKUP($A240,Usinas!$C:$D,2,FALSE)</f>
        <v>1027.0425</v>
      </c>
      <c r="I240" s="63">
        <f ca="1">VLOOKUP($A240,INDIRECT($P$2),COLUMN()-1,FALSE)*VLOOKUP($A240,Usinas!$C:$D,2,FALSE)</f>
        <v>676.14</v>
      </c>
      <c r="J240" s="63">
        <f ca="1">VLOOKUP($A240,INDIRECT($P$2),COLUMN()-1,FALSE)*VLOOKUP($A240,Usinas!$C:$D,2,FALSE)</f>
        <v>556.22249999999997</v>
      </c>
      <c r="K240" s="63">
        <f ca="1">VLOOKUP($A240,INDIRECT($P$2),COLUMN()-1,FALSE)*VLOOKUP($A240,Usinas!$C:$D,2,FALSE)</f>
        <v>484.98</v>
      </c>
      <c r="L240" s="63">
        <f ca="1">VLOOKUP($A240,INDIRECT($P$2),COLUMN()-1,FALSE)*VLOOKUP($A240,Usinas!$C:$D,2,FALSE)</f>
        <v>433.65</v>
      </c>
      <c r="M240" s="63">
        <f ca="1">VLOOKUP($A240,INDIRECT($P$2),COLUMN()-1,FALSE)*VLOOKUP($A240,Usinas!$C:$D,2,FALSE)</f>
        <v>466.39499999999998</v>
      </c>
      <c r="N240" s="63">
        <f ca="1">VLOOKUP($A240,INDIRECT($P$2),COLUMN()-1,FALSE)*VLOOKUP($A240,Usinas!$C:$D,2,FALSE)</f>
        <v>755.34749999999997</v>
      </c>
      <c r="O240" s="63">
        <f ca="1">VLOOKUP($A240,INDIRECT($P$2),COLUMN()-1,FALSE)*VLOOKUP($A240,Usinas!$C:$D,2,FALSE)</f>
        <v>1409.8050000000001</v>
      </c>
    </row>
    <row r="241" spans="1:15" hidden="1" outlineLevel="2" x14ac:dyDescent="0.25">
      <c r="A241" s="30">
        <v>176</v>
      </c>
      <c r="B241" s="31" t="s">
        <v>209</v>
      </c>
      <c r="D241" s="63">
        <f ca="1">VLOOKUP($A241,INDIRECT($P$2),COLUMN()-1,FALSE)*VLOOKUP($A241,Usinas!$C:$D,2,FALSE)</f>
        <v>4599.9352000000008</v>
      </c>
      <c r="E241" s="63">
        <f ca="1">VLOOKUP($A241,INDIRECT($P$2),COLUMN()-1,FALSE)*VLOOKUP($A241,Usinas!$C:$D,2,FALSE)</f>
        <v>4929.8151000000007</v>
      </c>
      <c r="F241" s="63">
        <f ca="1">VLOOKUP($A241,INDIRECT($P$2),COLUMN()-1,FALSE)*VLOOKUP($A241,Usinas!$C:$D,2,FALSE)</f>
        <v>4935.9429000000009</v>
      </c>
      <c r="G241" s="63">
        <f ca="1">VLOOKUP($A241,INDIRECT($P$2),COLUMN()-1,FALSE)*VLOOKUP($A241,Usinas!$C:$D,2,FALSE)</f>
        <v>4016.7729000000004</v>
      </c>
      <c r="H241" s="63">
        <f ca="1">VLOOKUP($A241,INDIRECT($P$2),COLUMN()-1,FALSE)*VLOOKUP($A241,Usinas!$C:$D,2,FALSE)</f>
        <v>2420.4810000000002</v>
      </c>
      <c r="I241" s="63">
        <f ca="1">VLOOKUP($A241,INDIRECT($P$2),COLUMN()-1,FALSE)*VLOOKUP($A241,Usinas!$C:$D,2,FALSE)</f>
        <v>1579.9511000000002</v>
      </c>
      <c r="J241" s="63">
        <f ca="1">VLOOKUP($A241,INDIRECT($P$2),COLUMN()-1,FALSE)*VLOOKUP($A241,Usinas!$C:$D,2,FALSE)</f>
        <v>1295.0084000000002</v>
      </c>
      <c r="K241" s="63">
        <f ca="1">VLOOKUP($A241,INDIRECT($P$2),COLUMN()-1,FALSE)*VLOOKUP($A241,Usinas!$C:$D,2,FALSE)</f>
        <v>1130.5791000000002</v>
      </c>
      <c r="L241" s="63">
        <f ca="1">VLOOKUP($A241,INDIRECT($P$2),COLUMN()-1,FALSE)*VLOOKUP($A241,Usinas!$C:$D,2,FALSE)</f>
        <v>1012.1083000000001</v>
      </c>
      <c r="M241" s="63">
        <f ca="1">VLOOKUP($A241,INDIRECT($P$2),COLUMN()-1,FALSE)*VLOOKUP($A241,Usinas!$C:$D,2,FALSE)</f>
        <v>1077.4715000000001</v>
      </c>
      <c r="N241" s="63">
        <f ca="1">VLOOKUP($A241,INDIRECT($P$2),COLUMN()-1,FALSE)*VLOOKUP($A241,Usinas!$C:$D,2,FALSE)</f>
        <v>1719.8692000000001</v>
      </c>
      <c r="O241" s="63">
        <f ca="1">VLOOKUP($A241,INDIRECT($P$2),COLUMN()-1,FALSE)*VLOOKUP($A241,Usinas!$C:$D,2,FALSE)</f>
        <v>3230.3719000000001</v>
      </c>
    </row>
    <row r="242" spans="1:15" hidden="1" outlineLevel="2" x14ac:dyDescent="0.25">
      <c r="A242" s="30">
        <v>178</v>
      </c>
      <c r="B242" s="31" t="s">
        <v>210</v>
      </c>
      <c r="D242" s="63">
        <f ca="1">VLOOKUP($A242,INDIRECT($P$2),COLUMN()-1,FALSE)*VLOOKUP($A242,Usinas!$C:$D,2,FALSE)</f>
        <v>4849.2938000000004</v>
      </c>
      <c r="E242" s="63">
        <f ca="1">VLOOKUP($A242,INDIRECT($P$2),COLUMN()-1,FALSE)*VLOOKUP($A242,Usinas!$C:$D,2,FALSE)</f>
        <v>5205.0668000000005</v>
      </c>
      <c r="F242" s="63">
        <f ca="1">VLOOKUP($A242,INDIRECT($P$2),COLUMN()-1,FALSE)*VLOOKUP($A242,Usinas!$C:$D,2,FALSE)</f>
        <v>5211.5354000000007</v>
      </c>
      <c r="G242" s="63">
        <f ca="1">VLOOKUP($A242,INDIRECT($P$2),COLUMN()-1,FALSE)*VLOOKUP($A242,Usinas!$C:$D,2,FALSE)</f>
        <v>4244.4796999999999</v>
      </c>
      <c r="H242" s="63">
        <f ca="1">VLOOKUP($A242,INDIRECT($P$2),COLUMN()-1,FALSE)*VLOOKUP($A242,Usinas!$C:$D,2,FALSE)</f>
        <v>2556.1750999999999</v>
      </c>
      <c r="I242" s="63">
        <f ca="1">VLOOKUP($A242,INDIRECT($P$2),COLUMN()-1,FALSE)*VLOOKUP($A242,Usinas!$C:$D,2,FALSE)</f>
        <v>1668.8988000000002</v>
      </c>
      <c r="J242" s="63">
        <f ca="1">VLOOKUP($A242,INDIRECT($P$2),COLUMN()-1,FALSE)*VLOOKUP($A242,Usinas!$C:$D,2,FALSE)</f>
        <v>1367.0308</v>
      </c>
      <c r="K242" s="63">
        <f ca="1">VLOOKUP($A242,INDIRECT($P$2),COLUMN()-1,FALSE)*VLOOKUP($A242,Usinas!$C:$D,2,FALSE)</f>
        <v>1194.5348000000001</v>
      </c>
      <c r="L242" s="63">
        <f ca="1">VLOOKUP($A242,INDIRECT($P$2),COLUMN()-1,FALSE)*VLOOKUP($A242,Usinas!$C:$D,2,FALSE)</f>
        <v>1068.3971000000001</v>
      </c>
      <c r="M242" s="63">
        <f ca="1">VLOOKUP($A242,INDIRECT($P$2),COLUMN()-1,FALSE)*VLOOKUP($A242,Usinas!$C:$D,2,FALSE)</f>
        <v>1136.3174000000001</v>
      </c>
      <c r="N242" s="63">
        <f ca="1">VLOOKUP($A242,INDIRECT($P$2),COLUMN()-1,FALSE)*VLOOKUP($A242,Usinas!$C:$D,2,FALSE)</f>
        <v>1812.2861</v>
      </c>
      <c r="O242" s="63">
        <f ca="1">VLOOKUP($A242,INDIRECT($P$2),COLUMN()-1,FALSE)*VLOOKUP($A242,Usinas!$C:$D,2,FALSE)</f>
        <v>3404.6398000000004</v>
      </c>
    </row>
    <row r="243" spans="1:15" hidden="1" outlineLevel="1" collapsed="1" x14ac:dyDescent="0.25">
      <c r="A243" s="32"/>
      <c r="B243" s="33" t="s">
        <v>56</v>
      </c>
      <c r="D243" s="69">
        <f t="shared" ref="D243:O243" ca="1" si="24">SUM(D239:D242)</f>
        <v>12536.612500000001</v>
      </c>
      <c r="E243" s="46">
        <f t="shared" ca="1" si="24"/>
        <v>13413.799800000001</v>
      </c>
      <c r="F243" s="46">
        <f t="shared" ca="1" si="24"/>
        <v>13380.519000000002</v>
      </c>
      <c r="G243" s="46">
        <f t="shared" ca="1" si="24"/>
        <v>10845.7608</v>
      </c>
      <c r="H243" s="46">
        <f t="shared" ca="1" si="24"/>
        <v>6530.7234000000008</v>
      </c>
      <c r="I243" s="70">
        <f t="shared" ca="1" si="24"/>
        <v>4285.2377999999999</v>
      </c>
      <c r="J243" s="69">
        <f t="shared" ca="1" si="24"/>
        <v>3519.2438000000002</v>
      </c>
      <c r="K243" s="46">
        <f t="shared" ca="1" si="24"/>
        <v>3070.6675000000005</v>
      </c>
      <c r="L243" s="46">
        <f t="shared" ca="1" si="24"/>
        <v>2747.3002000000001</v>
      </c>
      <c r="M243" s="46">
        <f t="shared" ca="1" si="24"/>
        <v>2939.2881000000002</v>
      </c>
      <c r="N243" s="46">
        <f t="shared" ca="1" si="24"/>
        <v>4721.9553999999998</v>
      </c>
      <c r="O243" s="70">
        <f t="shared" ca="1" si="24"/>
        <v>8838.2927</v>
      </c>
    </row>
    <row r="244" spans="1:15" hidden="1" outlineLevel="1" x14ac:dyDescent="0.25">
      <c r="A244" s="34"/>
      <c r="B244" s="35" t="s">
        <v>0</v>
      </c>
      <c r="D244" s="71"/>
      <c r="E244" s="72"/>
      <c r="F244" s="72"/>
      <c r="G244" s="72"/>
      <c r="H244" s="72"/>
      <c r="I244" s="73"/>
      <c r="J244" s="71"/>
      <c r="K244" s="72"/>
      <c r="L244" s="72"/>
      <c r="M244" s="72"/>
      <c r="N244" s="72"/>
      <c r="O244" s="73"/>
    </row>
    <row r="245" spans="1:15" hidden="1" outlineLevel="1" x14ac:dyDescent="0.25">
      <c r="A245" s="2"/>
      <c r="B245" s="3"/>
      <c r="D245" s="51"/>
      <c r="E245" s="52"/>
      <c r="F245" s="52"/>
      <c r="G245" s="52"/>
      <c r="H245" s="52"/>
      <c r="I245" s="52"/>
      <c r="J245" s="51"/>
      <c r="K245" s="52"/>
      <c r="L245" s="52"/>
      <c r="M245" s="52"/>
      <c r="N245" s="52"/>
      <c r="O245" s="52"/>
    </row>
    <row r="246" spans="1:15" hidden="1" outlineLevel="1" x14ac:dyDescent="0.25">
      <c r="A246" s="36"/>
      <c r="B246" s="37"/>
      <c r="D246" s="542" t="s">
        <v>211</v>
      </c>
      <c r="E246" s="543" t="s">
        <v>58</v>
      </c>
      <c r="F246" s="543" t="s">
        <v>212</v>
      </c>
      <c r="G246" s="543"/>
      <c r="H246" s="543"/>
      <c r="I246" s="544"/>
      <c r="J246" s="542" t="s">
        <v>211</v>
      </c>
      <c r="K246" s="543" t="s">
        <v>58</v>
      </c>
      <c r="L246" s="543" t="s">
        <v>212</v>
      </c>
      <c r="M246" s="543"/>
      <c r="N246" s="543"/>
      <c r="O246" s="544"/>
    </row>
    <row r="247" spans="1:15" hidden="1" outlineLevel="2" x14ac:dyDescent="0.25">
      <c r="A247" s="30">
        <v>188</v>
      </c>
      <c r="B247" s="31" t="s">
        <v>213</v>
      </c>
      <c r="D247" s="63">
        <f ca="1">VLOOKUP($A247,INDIRECT($P$2),COLUMN()-1,FALSE)*VLOOKUP($A247,Usinas!$C:$D,2,FALSE)</f>
        <v>555.55499999999995</v>
      </c>
      <c r="E247" s="63">
        <f ca="1">VLOOKUP($A247,INDIRECT($P$2),COLUMN()-1,FALSE)*VLOOKUP($A247,Usinas!$C:$D,2,FALSE)</f>
        <v>415.41499999999996</v>
      </c>
      <c r="F247" s="63">
        <f ca="1">VLOOKUP($A247,INDIRECT($P$2),COLUMN()-1,FALSE)*VLOOKUP($A247,Usinas!$C:$D,2,FALSE)</f>
        <v>338.90999999999997</v>
      </c>
      <c r="G247" s="63">
        <f ca="1">VLOOKUP($A247,INDIRECT($P$2),COLUMN()-1,FALSE)*VLOOKUP($A247,Usinas!$C:$D,2,FALSE)</f>
        <v>230.23</v>
      </c>
      <c r="H247" s="63">
        <f ca="1">VLOOKUP($A247,INDIRECT($P$2),COLUMN()-1,FALSE)*VLOOKUP($A247,Usinas!$C:$D,2,FALSE)</f>
        <v>139.42499999999998</v>
      </c>
      <c r="I247" s="63">
        <f ca="1">VLOOKUP($A247,INDIRECT($P$2),COLUMN()-1,FALSE)*VLOOKUP($A247,Usinas!$C:$D,2,FALSE)</f>
        <v>110.11</v>
      </c>
      <c r="J247" s="63">
        <f ca="1">VLOOKUP($A247,INDIRECT($P$2),COLUMN()-1,FALSE)*VLOOKUP($A247,Usinas!$C:$D,2,FALSE)</f>
        <v>92.95</v>
      </c>
      <c r="K247" s="63">
        <f ca="1">VLOOKUP($A247,INDIRECT($P$2),COLUMN()-1,FALSE)*VLOOKUP($A247,Usinas!$C:$D,2,FALSE)</f>
        <v>78.649999999999991</v>
      </c>
      <c r="L247" s="63">
        <f ca="1">VLOOKUP($A247,INDIRECT($P$2),COLUMN()-1,FALSE)*VLOOKUP($A247,Usinas!$C:$D,2,FALSE)</f>
        <v>71.5</v>
      </c>
      <c r="M247" s="63">
        <f ca="1">VLOOKUP($A247,INDIRECT($P$2),COLUMN()-1,FALSE)*VLOOKUP($A247,Usinas!$C:$D,2,FALSE)</f>
        <v>113.68499999999999</v>
      </c>
      <c r="N247" s="63">
        <f ca="1">VLOOKUP($A247,INDIRECT($P$2),COLUMN()-1,FALSE)*VLOOKUP($A247,Usinas!$C:$D,2,FALSE)</f>
        <v>320.32</v>
      </c>
      <c r="O247" s="63">
        <f ca="1">VLOOKUP($A247,INDIRECT($P$2),COLUMN()-1,FALSE)*VLOOKUP($A247,Usinas!$C:$D,2,FALSE)</f>
        <v>612.755</v>
      </c>
    </row>
    <row r="248" spans="1:15" hidden="1" outlineLevel="1" collapsed="1" x14ac:dyDescent="0.25">
      <c r="A248" s="32"/>
      <c r="B248" s="33" t="s">
        <v>56</v>
      </c>
      <c r="D248" s="69">
        <f t="shared" ref="D248:O248" ca="1" si="25">D247</f>
        <v>555.55499999999995</v>
      </c>
      <c r="E248" s="46">
        <f t="shared" ca="1" si="25"/>
        <v>415.41499999999996</v>
      </c>
      <c r="F248" s="46">
        <f t="shared" ca="1" si="25"/>
        <v>338.90999999999997</v>
      </c>
      <c r="G248" s="46">
        <f t="shared" ca="1" si="25"/>
        <v>230.23</v>
      </c>
      <c r="H248" s="46">
        <f t="shared" ca="1" si="25"/>
        <v>139.42499999999998</v>
      </c>
      <c r="I248" s="70">
        <f t="shared" ca="1" si="25"/>
        <v>110.11</v>
      </c>
      <c r="J248" s="69">
        <f t="shared" ca="1" si="25"/>
        <v>92.95</v>
      </c>
      <c r="K248" s="46">
        <f t="shared" ca="1" si="25"/>
        <v>78.649999999999991</v>
      </c>
      <c r="L248" s="46">
        <f t="shared" ca="1" si="25"/>
        <v>71.5</v>
      </c>
      <c r="M248" s="46">
        <f t="shared" ca="1" si="25"/>
        <v>113.68499999999999</v>
      </c>
      <c r="N248" s="46">
        <f t="shared" ca="1" si="25"/>
        <v>320.32</v>
      </c>
      <c r="O248" s="70">
        <f t="shared" ca="1" si="25"/>
        <v>612.755</v>
      </c>
    </row>
    <row r="249" spans="1:15" hidden="1" outlineLevel="1" x14ac:dyDescent="0.25">
      <c r="A249" s="34"/>
      <c r="B249" s="35" t="s">
        <v>0</v>
      </c>
      <c r="D249" s="71"/>
      <c r="E249" s="72"/>
      <c r="F249" s="72"/>
      <c r="G249" s="72"/>
      <c r="H249" s="72"/>
      <c r="I249" s="73"/>
      <c r="J249" s="71"/>
      <c r="K249" s="72"/>
      <c r="L249" s="72"/>
      <c r="M249" s="72"/>
      <c r="N249" s="72"/>
      <c r="O249" s="73"/>
    </row>
    <row r="250" spans="1:15" hidden="1" outlineLevel="1" x14ac:dyDescent="0.25">
      <c r="A250" s="2"/>
      <c r="B250" s="3"/>
      <c r="D250" s="51"/>
      <c r="E250" s="52"/>
      <c r="F250" s="52"/>
      <c r="G250" s="52"/>
      <c r="H250" s="52"/>
      <c r="I250" s="52"/>
      <c r="J250" s="51"/>
      <c r="K250" s="52"/>
      <c r="L250" s="52"/>
      <c r="M250" s="52"/>
      <c r="N250" s="52"/>
      <c r="O250" s="52"/>
    </row>
    <row r="251" spans="1:15" hidden="1" outlineLevel="1" x14ac:dyDescent="0.25">
      <c r="A251" s="36"/>
      <c r="B251" s="37"/>
      <c r="D251" s="542" t="s">
        <v>214</v>
      </c>
      <c r="E251" s="543" t="s">
        <v>58</v>
      </c>
      <c r="F251" s="543" t="s">
        <v>215</v>
      </c>
      <c r="G251" s="543"/>
      <c r="H251" s="543"/>
      <c r="I251" s="544"/>
      <c r="J251" s="542" t="s">
        <v>214</v>
      </c>
      <c r="K251" s="543" t="s">
        <v>58</v>
      </c>
      <c r="L251" s="543" t="s">
        <v>215</v>
      </c>
      <c r="M251" s="543"/>
      <c r="N251" s="543"/>
      <c r="O251" s="544"/>
    </row>
    <row r="252" spans="1:15" hidden="1" outlineLevel="2" x14ac:dyDescent="0.25">
      <c r="A252" s="30">
        <v>190</v>
      </c>
      <c r="B252" s="31" t="s">
        <v>216</v>
      </c>
      <c r="D252" s="63">
        <f ca="1">VLOOKUP($A252,INDIRECT($P$2),COLUMN()-1,FALSE)*VLOOKUP($A252,Usinas!$C:$D,2,FALSE)</f>
        <v>241.41920000000002</v>
      </c>
      <c r="E252" s="63">
        <f ca="1">VLOOKUP($A252,INDIRECT($P$2),COLUMN()-1,FALSE)*VLOOKUP($A252,Usinas!$C:$D,2,FALSE)</f>
        <v>268.28559999999999</v>
      </c>
      <c r="F252" s="63">
        <f ca="1">VLOOKUP($A252,INDIRECT($P$2),COLUMN()-1,FALSE)*VLOOKUP($A252,Usinas!$C:$D,2,FALSE)</f>
        <v>286.44880000000001</v>
      </c>
      <c r="G252" s="63">
        <f ca="1">VLOOKUP($A252,INDIRECT($P$2),COLUMN()-1,FALSE)*VLOOKUP($A252,Usinas!$C:$D,2,FALSE)</f>
        <v>252.39280000000002</v>
      </c>
      <c r="H252" s="63">
        <f ca="1">VLOOKUP($A252,INDIRECT($P$2),COLUMN()-1,FALSE)*VLOOKUP($A252,Usinas!$C:$D,2,FALSE)</f>
        <v>162.71200000000002</v>
      </c>
      <c r="I252" s="63">
        <f ca="1">VLOOKUP($A252,INDIRECT($P$2),COLUMN()-1,FALSE)*VLOOKUP($A252,Usinas!$C:$D,2,FALSE)</f>
        <v>113.89840000000001</v>
      </c>
      <c r="J252" s="63">
        <f ca="1">VLOOKUP($A252,INDIRECT($P$2),COLUMN()-1,FALSE)*VLOOKUP($A252,Usinas!$C:$D,2,FALSE)</f>
        <v>98.005600000000001</v>
      </c>
      <c r="K252" s="63">
        <f ca="1">VLOOKUP($A252,INDIRECT($P$2),COLUMN()-1,FALSE)*VLOOKUP($A252,Usinas!$C:$D,2,FALSE)</f>
        <v>89.680800000000005</v>
      </c>
      <c r="L252" s="63">
        <f ca="1">VLOOKUP($A252,INDIRECT($P$2),COLUMN()-1,FALSE)*VLOOKUP($A252,Usinas!$C:$D,2,FALSE)</f>
        <v>87.41040000000001</v>
      </c>
      <c r="M252" s="63">
        <f ca="1">VLOOKUP($A252,INDIRECT($P$2),COLUMN()-1,FALSE)*VLOOKUP($A252,Usinas!$C:$D,2,FALSE)</f>
        <v>105.5736</v>
      </c>
      <c r="N252" s="63">
        <f ca="1">VLOOKUP($A252,INDIRECT($P$2),COLUMN()-1,FALSE)*VLOOKUP($A252,Usinas!$C:$D,2,FALSE)</f>
        <v>147.57599999999999</v>
      </c>
      <c r="O252" s="63">
        <f ca="1">VLOOKUP($A252,INDIRECT($P$2),COLUMN()-1,FALSE)*VLOOKUP($A252,Usinas!$C:$D,2,FALSE)</f>
        <v>197.1464</v>
      </c>
    </row>
    <row r="253" spans="1:15" hidden="1" outlineLevel="1" collapsed="1" x14ac:dyDescent="0.25">
      <c r="A253" s="32"/>
      <c r="B253" s="33" t="s">
        <v>56</v>
      </c>
      <c r="D253" s="69">
        <f t="shared" ref="D253:O253" ca="1" si="26">D252</f>
        <v>241.41920000000002</v>
      </c>
      <c r="E253" s="46">
        <f t="shared" ca="1" si="26"/>
        <v>268.28559999999999</v>
      </c>
      <c r="F253" s="46">
        <f t="shared" ca="1" si="26"/>
        <v>286.44880000000001</v>
      </c>
      <c r="G253" s="46">
        <f t="shared" ca="1" si="26"/>
        <v>252.39280000000002</v>
      </c>
      <c r="H253" s="46">
        <f t="shared" ca="1" si="26"/>
        <v>162.71200000000002</v>
      </c>
      <c r="I253" s="70">
        <f t="shared" ca="1" si="26"/>
        <v>113.89840000000001</v>
      </c>
      <c r="J253" s="69">
        <f t="shared" ca="1" si="26"/>
        <v>98.005600000000001</v>
      </c>
      <c r="K253" s="46">
        <f t="shared" ca="1" si="26"/>
        <v>89.680800000000005</v>
      </c>
      <c r="L253" s="46">
        <f t="shared" ca="1" si="26"/>
        <v>87.41040000000001</v>
      </c>
      <c r="M253" s="46">
        <f t="shared" ca="1" si="26"/>
        <v>105.5736</v>
      </c>
      <c r="N253" s="46">
        <f t="shared" ca="1" si="26"/>
        <v>147.57599999999999</v>
      </c>
      <c r="O253" s="70">
        <f t="shared" ca="1" si="26"/>
        <v>197.1464</v>
      </c>
    </row>
    <row r="254" spans="1:15" hidden="1" outlineLevel="1" x14ac:dyDescent="0.25">
      <c r="A254" s="34"/>
      <c r="B254" s="35" t="s">
        <v>0</v>
      </c>
      <c r="D254" s="71"/>
      <c r="E254" s="72"/>
      <c r="F254" s="72"/>
      <c r="G254" s="72"/>
      <c r="H254" s="72"/>
      <c r="I254" s="73"/>
      <c r="J254" s="71"/>
      <c r="K254" s="72"/>
      <c r="L254" s="72"/>
      <c r="M254" s="72"/>
      <c r="N254" s="72"/>
      <c r="O254" s="73"/>
    </row>
    <row r="255" spans="1:15" hidden="1" outlineLevel="1" x14ac:dyDescent="0.25">
      <c r="A255" s="2"/>
      <c r="B255" s="3"/>
      <c r="D255" s="51"/>
      <c r="E255" s="52"/>
      <c r="F255" s="52"/>
      <c r="G255" s="52"/>
      <c r="H255" s="52"/>
      <c r="I255" s="52"/>
      <c r="J255" s="51"/>
      <c r="K255" s="52"/>
      <c r="L255" s="52"/>
      <c r="M255" s="52"/>
      <c r="N255" s="52"/>
      <c r="O255" s="52"/>
    </row>
    <row r="256" spans="1:15" hidden="1" outlineLevel="1" x14ac:dyDescent="0.25">
      <c r="A256" s="36"/>
      <c r="B256" s="37"/>
      <c r="D256" s="542" t="s">
        <v>217</v>
      </c>
      <c r="E256" s="543" t="s">
        <v>58</v>
      </c>
      <c r="F256" s="543" t="s">
        <v>218</v>
      </c>
      <c r="G256" s="543"/>
      <c r="H256" s="543"/>
      <c r="I256" s="544"/>
      <c r="J256" s="542" t="s">
        <v>217</v>
      </c>
      <c r="K256" s="543" t="s">
        <v>58</v>
      </c>
      <c r="L256" s="543" t="s">
        <v>218</v>
      </c>
      <c r="M256" s="543"/>
      <c r="N256" s="543"/>
      <c r="O256" s="544"/>
    </row>
    <row r="257" spans="1:15" hidden="1" outlineLevel="2" x14ac:dyDescent="0.25">
      <c r="A257" s="30">
        <v>254</v>
      </c>
      <c r="B257" s="31" t="s">
        <v>219</v>
      </c>
      <c r="D257" s="63">
        <f ca="1">VLOOKUP($A257,INDIRECT($P$2),COLUMN()-1,FALSE)*VLOOKUP($A257,Usinas!$C:$D,2,FALSE)</f>
        <v>146.03820000000002</v>
      </c>
      <c r="E257" s="63">
        <f ca="1">VLOOKUP($A257,INDIRECT($P$2),COLUMN()-1,FALSE)*VLOOKUP($A257,Usinas!$C:$D,2,FALSE)</f>
        <v>141.29670000000002</v>
      </c>
      <c r="F257" s="63">
        <f ca="1">VLOOKUP($A257,INDIRECT($P$2),COLUMN()-1,FALSE)*VLOOKUP($A257,Usinas!$C:$D,2,FALSE)</f>
        <v>142.245</v>
      </c>
      <c r="G257" s="63">
        <f ca="1">VLOOKUP($A257,INDIRECT($P$2),COLUMN()-1,FALSE)*VLOOKUP($A257,Usinas!$C:$D,2,FALSE)</f>
        <v>119.4858</v>
      </c>
      <c r="H257" s="63">
        <f ca="1">VLOOKUP($A257,INDIRECT($P$2),COLUMN()-1,FALSE)*VLOOKUP($A257,Usinas!$C:$D,2,FALSE)</f>
        <v>72.070800000000006</v>
      </c>
      <c r="I257" s="63">
        <f ca="1">VLOOKUP($A257,INDIRECT($P$2),COLUMN()-1,FALSE)*VLOOKUP($A257,Usinas!$C:$D,2,FALSE)</f>
        <v>49.311599999999999</v>
      </c>
      <c r="J257" s="63">
        <f ca="1">VLOOKUP($A257,INDIRECT($P$2),COLUMN()-1,FALSE)*VLOOKUP($A257,Usinas!$C:$D,2,FALSE)</f>
        <v>49.311599999999999</v>
      </c>
      <c r="K257" s="63">
        <f ca="1">VLOOKUP($A257,INDIRECT($P$2),COLUMN()-1,FALSE)*VLOOKUP($A257,Usinas!$C:$D,2,FALSE)</f>
        <v>39.828600000000002</v>
      </c>
      <c r="L257" s="63">
        <f ca="1">VLOOKUP($A257,INDIRECT($P$2),COLUMN()-1,FALSE)*VLOOKUP($A257,Usinas!$C:$D,2,FALSE)</f>
        <v>27.500700000000002</v>
      </c>
      <c r="M257" s="63">
        <f ca="1">VLOOKUP($A257,INDIRECT($P$2),COLUMN()-1,FALSE)*VLOOKUP($A257,Usinas!$C:$D,2,FALSE)</f>
        <v>32.242200000000004</v>
      </c>
      <c r="N257" s="63">
        <f ca="1">VLOOKUP($A257,INDIRECT($P$2),COLUMN()-1,FALSE)*VLOOKUP($A257,Usinas!$C:$D,2,FALSE)</f>
        <v>89.140200000000007</v>
      </c>
      <c r="O257" s="63">
        <f ca="1">VLOOKUP($A257,INDIRECT($P$2),COLUMN()-1,FALSE)*VLOOKUP($A257,Usinas!$C:$D,2,FALSE)</f>
        <v>184.91849999999999</v>
      </c>
    </row>
    <row r="258" spans="1:15" hidden="1" outlineLevel="1" collapsed="1" x14ac:dyDescent="0.25">
      <c r="A258" s="32"/>
      <c r="B258" s="33" t="s">
        <v>56</v>
      </c>
      <c r="D258" s="69">
        <f t="shared" ref="D258:O258" ca="1" si="27">D257</f>
        <v>146.03820000000002</v>
      </c>
      <c r="E258" s="46">
        <f t="shared" ca="1" si="27"/>
        <v>141.29670000000002</v>
      </c>
      <c r="F258" s="46">
        <f t="shared" ca="1" si="27"/>
        <v>142.245</v>
      </c>
      <c r="G258" s="46">
        <f t="shared" ca="1" si="27"/>
        <v>119.4858</v>
      </c>
      <c r="H258" s="46">
        <f t="shared" ca="1" si="27"/>
        <v>72.070800000000006</v>
      </c>
      <c r="I258" s="70">
        <f t="shared" ca="1" si="27"/>
        <v>49.311599999999999</v>
      </c>
      <c r="J258" s="69">
        <f t="shared" ca="1" si="27"/>
        <v>49.311599999999999</v>
      </c>
      <c r="K258" s="46">
        <f t="shared" ca="1" si="27"/>
        <v>39.828600000000002</v>
      </c>
      <c r="L258" s="46">
        <f t="shared" ca="1" si="27"/>
        <v>27.500700000000002</v>
      </c>
      <c r="M258" s="46">
        <f t="shared" ca="1" si="27"/>
        <v>32.242200000000004</v>
      </c>
      <c r="N258" s="46">
        <f t="shared" ca="1" si="27"/>
        <v>89.140200000000007</v>
      </c>
      <c r="O258" s="70">
        <f t="shared" ca="1" si="27"/>
        <v>184.91849999999999</v>
      </c>
    </row>
    <row r="259" spans="1:15" hidden="1" outlineLevel="1" x14ac:dyDescent="0.25">
      <c r="A259" s="34"/>
      <c r="B259" s="35" t="s">
        <v>0</v>
      </c>
      <c r="D259" s="71"/>
      <c r="E259" s="72"/>
      <c r="F259" s="72"/>
      <c r="G259" s="72"/>
      <c r="H259" s="72"/>
      <c r="I259" s="73"/>
      <c r="J259" s="71"/>
      <c r="K259" s="72"/>
      <c r="L259" s="72"/>
      <c r="M259" s="72"/>
      <c r="N259" s="72"/>
      <c r="O259" s="73"/>
    </row>
    <row r="260" spans="1:15" hidden="1" outlineLevel="1" x14ac:dyDescent="0.25">
      <c r="A260" s="2"/>
      <c r="B260" s="3"/>
      <c r="D260" s="51"/>
      <c r="E260" s="52"/>
      <c r="F260" s="52"/>
      <c r="G260" s="52"/>
      <c r="H260" s="52"/>
      <c r="I260" s="52"/>
      <c r="J260" s="51"/>
      <c r="K260" s="52"/>
      <c r="L260" s="52"/>
      <c r="M260" s="52"/>
      <c r="N260" s="52"/>
      <c r="O260" s="52"/>
    </row>
    <row r="261" spans="1:15" ht="15.75" collapsed="1" x14ac:dyDescent="0.25">
      <c r="A261" s="80"/>
      <c r="B261" s="81"/>
      <c r="C261" s="92"/>
      <c r="D261" s="545" t="s">
        <v>220</v>
      </c>
      <c r="E261" s="546"/>
      <c r="F261" s="546"/>
      <c r="G261" s="546"/>
      <c r="H261" s="546"/>
      <c r="I261" s="546"/>
      <c r="J261" s="546"/>
      <c r="K261" s="546"/>
      <c r="L261" s="546"/>
      <c r="M261" s="546"/>
      <c r="N261" s="546"/>
      <c r="O261" s="547"/>
    </row>
    <row r="262" spans="1:15" ht="15.75" x14ac:dyDescent="0.25">
      <c r="A262" s="82"/>
      <c r="B262" s="83" t="s">
        <v>56</v>
      </c>
      <c r="C262" s="92"/>
      <c r="D262" s="83">
        <f t="shared" ref="D262:O262" ca="1" si="28">D243+D248+D253+D258</f>
        <v>13479.624900000003</v>
      </c>
      <c r="E262" s="84">
        <f t="shared" ca="1" si="28"/>
        <v>14238.797100000002</v>
      </c>
      <c r="F262" s="84">
        <f t="shared" ca="1" si="28"/>
        <v>14148.122800000003</v>
      </c>
      <c r="G262" s="84">
        <f t="shared" ca="1" si="28"/>
        <v>11447.8694</v>
      </c>
      <c r="H262" s="84">
        <f t="shared" ca="1" si="28"/>
        <v>6904.9312000000018</v>
      </c>
      <c r="I262" s="85">
        <f t="shared" ca="1" si="28"/>
        <v>4558.5577999999996</v>
      </c>
      <c r="J262" s="83">
        <f t="shared" ca="1" si="28"/>
        <v>3759.511</v>
      </c>
      <c r="K262" s="84">
        <f t="shared" ca="1" si="28"/>
        <v>3278.8269000000005</v>
      </c>
      <c r="L262" s="84">
        <f t="shared" ca="1" si="28"/>
        <v>2933.7113000000004</v>
      </c>
      <c r="M262" s="84">
        <f t="shared" ca="1" si="28"/>
        <v>3190.7889000000005</v>
      </c>
      <c r="N262" s="84">
        <f t="shared" ca="1" si="28"/>
        <v>5278.9915999999994</v>
      </c>
      <c r="O262" s="85">
        <f t="shared" ca="1" si="28"/>
        <v>9833.1125999999986</v>
      </c>
    </row>
    <row r="264" spans="1:15" x14ac:dyDescent="0.25">
      <c r="A264" s="98"/>
      <c r="B264" s="99"/>
      <c r="C264" s="100"/>
      <c r="D264" s="101"/>
      <c r="E264" s="102"/>
      <c r="F264" s="102"/>
      <c r="G264" s="102"/>
      <c r="H264" s="102"/>
      <c r="I264" s="103"/>
    </row>
    <row r="265" spans="1:15" hidden="1" outlineLevel="1" x14ac:dyDescent="0.25">
      <c r="A265" s="4"/>
      <c r="B265" s="5"/>
      <c r="C265" s="100"/>
      <c r="D265" s="548" t="s">
        <v>221</v>
      </c>
      <c r="E265" s="549"/>
      <c r="F265" s="549"/>
      <c r="G265" s="549"/>
      <c r="H265" s="549"/>
      <c r="I265" s="550"/>
      <c r="J265" s="548" t="s">
        <v>221</v>
      </c>
      <c r="K265" s="549"/>
      <c r="L265" s="549"/>
      <c r="M265" s="549"/>
      <c r="N265" s="549"/>
      <c r="O265" s="550"/>
    </row>
    <row r="266" spans="1:15" hidden="1" outlineLevel="2" x14ac:dyDescent="0.25">
      <c r="A266" s="6">
        <v>271</v>
      </c>
      <c r="B266" s="7" t="s">
        <v>222</v>
      </c>
      <c r="C266" s="100"/>
      <c r="D266" s="63">
        <f ca="1">VLOOKUP($A266,INDIRECT($P$2),COLUMN()-1,FALSE)*VLOOKUP($A266,Usinas!$C:$D,2,FALSE)</f>
        <v>1412.645</v>
      </c>
      <c r="E266" s="63">
        <f ca="1">VLOOKUP($A266,INDIRECT($P$2),COLUMN()-1,FALSE)*VLOOKUP($A266,Usinas!$C:$D,2,FALSE)</f>
        <v>1697.7059999999999</v>
      </c>
      <c r="F266" s="63">
        <f ca="1">VLOOKUP($A266,INDIRECT($P$2),COLUMN()-1,FALSE)*VLOOKUP($A266,Usinas!$C:$D,2,FALSE)</f>
        <v>1811.646</v>
      </c>
      <c r="G266" s="63">
        <f ca="1">VLOOKUP($A266,INDIRECT($P$2),COLUMN()-1,FALSE)*VLOOKUP($A266,Usinas!$C:$D,2,FALSE)</f>
        <v>1507.384</v>
      </c>
      <c r="H266" s="63">
        <f ca="1">VLOOKUP($A266,INDIRECT($P$2),COLUMN()-1,FALSE)*VLOOKUP($A266,Usinas!$C:$D,2,FALSE)</f>
        <v>839.35799999999995</v>
      </c>
      <c r="I266" s="63">
        <f ca="1">VLOOKUP($A266,INDIRECT($P$2),COLUMN()-1,FALSE)*VLOOKUP($A266,Usinas!$C:$D,2,FALSE)</f>
        <v>478.548</v>
      </c>
      <c r="J266" s="63">
        <f ca="1">VLOOKUP($A266,INDIRECT($P$2),COLUMN()-1,FALSE)*VLOOKUP($A266,Usinas!$C:$D,2,FALSE)</f>
        <v>338.65499999999997</v>
      </c>
      <c r="K266" s="63">
        <f ca="1">VLOOKUP($A266,INDIRECT($P$2),COLUMN()-1,FALSE)*VLOOKUP($A266,Usinas!$C:$D,2,FALSE)</f>
        <v>261.21800000000002</v>
      </c>
      <c r="L266" s="63">
        <f ca="1">VLOOKUP($A266,INDIRECT($P$2),COLUMN()-1,FALSE)*VLOOKUP($A266,Usinas!$C:$D,2,FALSE)</f>
        <v>235.26499999999999</v>
      </c>
      <c r="M266" s="63">
        <f ca="1">VLOOKUP($A266,INDIRECT($P$2),COLUMN()-1,FALSE)*VLOOKUP($A266,Usinas!$C:$D,2,FALSE)</f>
        <v>302.99599999999998</v>
      </c>
      <c r="N266" s="63">
        <f ca="1">VLOOKUP($A266,INDIRECT($P$2),COLUMN()-1,FALSE)*VLOOKUP($A266,Usinas!$C:$D,2,FALSE)</f>
        <v>532.56399999999996</v>
      </c>
      <c r="O266" s="63">
        <f ca="1">VLOOKUP($A266,INDIRECT($P$2),COLUMN()-1,FALSE)*VLOOKUP($A266,Usinas!$C:$D,2,FALSE)</f>
        <v>979.673</v>
      </c>
    </row>
    <row r="267" spans="1:15" hidden="1" outlineLevel="2" x14ac:dyDescent="0.25">
      <c r="A267" s="6">
        <v>275</v>
      </c>
      <c r="B267" s="7" t="s">
        <v>37</v>
      </c>
      <c r="C267" s="100"/>
      <c r="D267" s="63">
        <f ca="1">VLOOKUP($A267,INDIRECT($P$2),COLUMN()-1,FALSE)*VLOOKUP($A267,Usinas!$C:$D,2,FALSE)</f>
        <v>8141.7743999999993</v>
      </c>
      <c r="E267" s="63">
        <f ca="1">VLOOKUP($A267,INDIRECT($P$2),COLUMN()-1,FALSE)*VLOOKUP($A267,Usinas!$C:$D,2,FALSE)</f>
        <v>11098.6224</v>
      </c>
      <c r="F267" s="63">
        <f ca="1">VLOOKUP($A267,INDIRECT($P$2),COLUMN()-1,FALSE)*VLOOKUP($A267,Usinas!$C:$D,2,FALSE)</f>
        <v>13120.6008</v>
      </c>
      <c r="G267" s="63">
        <f ca="1">VLOOKUP($A267,INDIRECT($P$2),COLUMN()-1,FALSE)*VLOOKUP($A267,Usinas!$C:$D,2,FALSE)</f>
        <v>13055.748</v>
      </c>
      <c r="H267" s="63">
        <f ca="1">VLOOKUP($A267,INDIRECT($P$2),COLUMN()-1,FALSE)*VLOOKUP($A267,Usinas!$C:$D,2,FALSE)</f>
        <v>8394.5903999999991</v>
      </c>
      <c r="I267" s="63">
        <f ca="1">VLOOKUP($A267,INDIRECT($P$2),COLUMN()-1,FALSE)*VLOOKUP($A267,Usinas!$C:$D,2,FALSE)</f>
        <v>3908.2055999999998</v>
      </c>
      <c r="J267" s="63">
        <f ca="1">VLOOKUP($A267,INDIRECT($P$2),COLUMN()-1,FALSE)*VLOOKUP($A267,Usinas!$C:$D,2,FALSE)</f>
        <v>2236.3224</v>
      </c>
      <c r="K267" s="63">
        <f ca="1">VLOOKUP($A267,INDIRECT($P$2),COLUMN()-1,FALSE)*VLOOKUP($A267,Usinas!$C:$D,2,FALSE)</f>
        <v>1563.6119999999999</v>
      </c>
      <c r="L267" s="63">
        <f ca="1">VLOOKUP($A267,INDIRECT($P$2),COLUMN()-1,FALSE)*VLOOKUP($A267,Usinas!$C:$D,2,FALSE)</f>
        <v>1232.7528</v>
      </c>
      <c r="M267" s="63">
        <f ca="1">VLOOKUP($A267,INDIRECT($P$2),COLUMN()-1,FALSE)*VLOOKUP($A267,Usinas!$C:$D,2,FALSE)</f>
        <v>1384.4423999999999</v>
      </c>
      <c r="N267" s="63">
        <f ca="1">VLOOKUP($A267,INDIRECT($P$2),COLUMN()-1,FALSE)*VLOOKUP($A267,Usinas!$C:$D,2,FALSE)</f>
        <v>2326.4567999999999</v>
      </c>
      <c r="O267" s="63">
        <f ca="1">VLOOKUP($A267,INDIRECT($P$2),COLUMN()-1,FALSE)*VLOOKUP($A267,Usinas!$C:$D,2,FALSE)</f>
        <v>4609.4951999999994</v>
      </c>
    </row>
    <row r="268" spans="1:15" hidden="1" outlineLevel="1" collapsed="1" x14ac:dyDescent="0.25">
      <c r="A268" s="8"/>
      <c r="B268" s="9" t="s">
        <v>56</v>
      </c>
      <c r="C268" s="100"/>
      <c r="D268" s="53">
        <f t="shared" ref="D268:O268" ca="1" si="29">SUM(D266:D267)</f>
        <v>9554.4193999999989</v>
      </c>
      <c r="E268" s="46">
        <f t="shared" ca="1" si="29"/>
        <v>12796.3284</v>
      </c>
      <c r="F268" s="46">
        <f t="shared" ca="1" si="29"/>
        <v>14932.246800000001</v>
      </c>
      <c r="G268" s="46">
        <f t="shared" ca="1" si="29"/>
        <v>14563.132</v>
      </c>
      <c r="H268" s="46">
        <f t="shared" ca="1" si="29"/>
        <v>9233.9483999999993</v>
      </c>
      <c r="I268" s="54">
        <f t="shared" ca="1" si="29"/>
        <v>4386.7536</v>
      </c>
      <c r="J268" s="53">
        <f t="shared" ca="1" si="29"/>
        <v>2574.9773999999998</v>
      </c>
      <c r="K268" s="46">
        <f t="shared" ca="1" si="29"/>
        <v>1824.83</v>
      </c>
      <c r="L268" s="46">
        <f t="shared" ca="1" si="29"/>
        <v>1468.0178000000001</v>
      </c>
      <c r="M268" s="46">
        <f t="shared" ca="1" si="29"/>
        <v>1687.4384</v>
      </c>
      <c r="N268" s="46">
        <f t="shared" ca="1" si="29"/>
        <v>2859.0207999999998</v>
      </c>
      <c r="O268" s="54">
        <f t="shared" ca="1" si="29"/>
        <v>5589.1681999999992</v>
      </c>
    </row>
    <row r="269" spans="1:15" hidden="1" outlineLevel="1" x14ac:dyDescent="0.25">
      <c r="A269" s="10"/>
      <c r="B269" s="11" t="s">
        <v>0</v>
      </c>
      <c r="C269" s="100"/>
      <c r="D269" s="55"/>
      <c r="E269" s="56"/>
      <c r="F269" s="56"/>
      <c r="G269" s="56"/>
      <c r="H269" s="56"/>
      <c r="I269" s="57"/>
      <c r="J269" s="55"/>
      <c r="K269" s="56"/>
      <c r="L269" s="56"/>
      <c r="M269" s="56"/>
      <c r="N269" s="56"/>
      <c r="O269" s="57"/>
    </row>
    <row r="270" spans="1:15" hidden="1" outlineLevel="1" x14ac:dyDescent="0.25">
      <c r="A270" s="2"/>
      <c r="B270" s="3"/>
      <c r="C270" s="100"/>
      <c r="D270" s="51"/>
      <c r="E270" s="52"/>
      <c r="F270" s="52"/>
      <c r="G270" s="52"/>
      <c r="H270" s="52"/>
      <c r="I270" s="52"/>
      <c r="J270" s="51"/>
      <c r="K270" s="52"/>
      <c r="L270" s="52"/>
      <c r="M270" s="52"/>
      <c r="N270" s="52"/>
      <c r="O270" s="52"/>
    </row>
    <row r="271" spans="1:15" hidden="1" outlineLevel="1" x14ac:dyDescent="0.25">
      <c r="A271" s="12"/>
      <c r="B271" s="13"/>
      <c r="C271" s="100"/>
      <c r="D271" s="554" t="s">
        <v>223</v>
      </c>
      <c r="E271" s="555"/>
      <c r="F271" s="555"/>
      <c r="G271" s="555"/>
      <c r="H271" s="555"/>
      <c r="I271" s="556"/>
      <c r="J271" s="554" t="s">
        <v>223</v>
      </c>
      <c r="K271" s="555"/>
      <c r="L271" s="555"/>
      <c r="M271" s="555"/>
      <c r="N271" s="555"/>
      <c r="O271" s="556"/>
    </row>
    <row r="272" spans="1:15" hidden="1" outlineLevel="2" x14ac:dyDescent="0.25">
      <c r="A272" s="6">
        <v>277</v>
      </c>
      <c r="B272" s="7" t="s">
        <v>224</v>
      </c>
      <c r="C272" s="100"/>
      <c r="D272" s="63">
        <f ca="1">VLOOKUP($A272,INDIRECT($P$2),COLUMN()-1,FALSE)*VLOOKUP($A272,Usinas!$C:$D,2,FALSE)</f>
        <v>25.017099999999999</v>
      </c>
      <c r="E272" s="63">
        <f ca="1">VLOOKUP($A272,INDIRECT($P$2),COLUMN()-1,FALSE)*VLOOKUP($A272,Usinas!$C:$D,2,FALSE)</f>
        <v>36.098500000000001</v>
      </c>
      <c r="F272" s="63">
        <f ca="1">VLOOKUP($A272,INDIRECT($P$2),COLUMN()-1,FALSE)*VLOOKUP($A272,Usinas!$C:$D,2,FALSE)</f>
        <v>55.071199999999997</v>
      </c>
      <c r="G272" s="63">
        <f ca="1">VLOOKUP($A272,INDIRECT($P$2),COLUMN()-1,FALSE)*VLOOKUP($A272,Usinas!$C:$D,2,FALSE)</f>
        <v>69.6785</v>
      </c>
      <c r="H272" s="63">
        <f ca="1">VLOOKUP($A272,INDIRECT($P$2),COLUMN()-1,FALSE)*VLOOKUP($A272,Usinas!$C:$D,2,FALSE)</f>
        <v>65.313099999999991</v>
      </c>
      <c r="I272" s="63">
        <f ca="1">VLOOKUP($A272,INDIRECT($P$2),COLUMN()-1,FALSE)*VLOOKUP($A272,Usinas!$C:$D,2,FALSE)</f>
        <v>44.997199999999999</v>
      </c>
      <c r="J272" s="63">
        <f ca="1">VLOOKUP($A272,INDIRECT($P$2),COLUMN()-1,FALSE)*VLOOKUP($A272,Usinas!$C:$D,2,FALSE)</f>
        <v>33.244199999999999</v>
      </c>
      <c r="K272" s="63">
        <f ca="1">VLOOKUP($A272,INDIRECT($P$2),COLUMN()-1,FALSE)*VLOOKUP($A272,Usinas!$C:$D,2,FALSE)</f>
        <v>25.017099999999999</v>
      </c>
      <c r="L272" s="63">
        <f ca="1">VLOOKUP($A272,INDIRECT($P$2),COLUMN()-1,FALSE)*VLOOKUP($A272,Usinas!$C:$D,2,FALSE)</f>
        <v>21.659099999999999</v>
      </c>
      <c r="M272" s="63">
        <f ca="1">VLOOKUP($A272,INDIRECT($P$2),COLUMN()-1,FALSE)*VLOOKUP($A272,Usinas!$C:$D,2,FALSE)</f>
        <v>19.476399999999998</v>
      </c>
      <c r="N272" s="63">
        <f ca="1">VLOOKUP($A272,INDIRECT($P$2),COLUMN()-1,FALSE)*VLOOKUP($A272,Usinas!$C:$D,2,FALSE)</f>
        <v>19.644299999999998</v>
      </c>
      <c r="O272" s="63">
        <f ca="1">VLOOKUP($A272,INDIRECT($P$2),COLUMN()-1,FALSE)*VLOOKUP($A272,Usinas!$C:$D,2,FALSE)</f>
        <v>20.819599999999998</v>
      </c>
    </row>
    <row r="273" spans="1:15" hidden="1" outlineLevel="2" x14ac:dyDescent="0.25">
      <c r="A273" s="6">
        <v>290</v>
      </c>
      <c r="B273" s="7" t="s">
        <v>250</v>
      </c>
      <c r="C273" s="100"/>
      <c r="D273" s="63">
        <f ca="1">VLOOKUP($A273,INDIRECT($P$2),COLUMN()-1,FALSE)*VLOOKUP($A273,Usinas!$C:$D,2,FALSE)</f>
        <v>157.88300000000001</v>
      </c>
      <c r="E273" s="63">
        <f ca="1">VLOOKUP($A273,INDIRECT($P$2),COLUMN()-1,FALSE)*VLOOKUP($A273,Usinas!$C:$D,2,FALSE)</f>
        <v>247.24200000000002</v>
      </c>
      <c r="F273" s="63">
        <f ca="1">VLOOKUP($A273,INDIRECT($P$2),COLUMN()-1,FALSE)*VLOOKUP($A273,Usinas!$C:$D,2,FALSE)</f>
        <v>320.6275</v>
      </c>
      <c r="G273" s="63">
        <f ca="1">VLOOKUP($A273,INDIRECT($P$2),COLUMN()-1,FALSE)*VLOOKUP($A273,Usinas!$C:$D,2,FALSE)</f>
        <v>428.738</v>
      </c>
      <c r="H273" s="63">
        <f ca="1">VLOOKUP($A273,INDIRECT($P$2),COLUMN()-1,FALSE)*VLOOKUP($A273,Usinas!$C:$D,2,FALSE)</f>
        <v>506.52200000000005</v>
      </c>
      <c r="I273" s="63">
        <f ca="1">VLOOKUP($A273,INDIRECT($P$2),COLUMN()-1,FALSE)*VLOOKUP($A273,Usinas!$C:$D,2,FALSE)</f>
        <v>485.45550000000003</v>
      </c>
      <c r="J273" s="63">
        <f ca="1">VLOOKUP($A273,INDIRECT($P$2),COLUMN()-1,FALSE)*VLOOKUP($A273,Usinas!$C:$D,2,FALSE)</f>
        <v>340.76800000000003</v>
      </c>
      <c r="K273" s="63">
        <f ca="1">VLOOKUP($A273,INDIRECT($P$2),COLUMN()-1,FALSE)*VLOOKUP($A273,Usinas!$C:$D,2,FALSE)</f>
        <v>225.71250000000001</v>
      </c>
      <c r="L273" s="63">
        <f ca="1">VLOOKUP($A273,INDIRECT($P$2),COLUMN()-1,FALSE)*VLOOKUP($A273,Usinas!$C:$D,2,FALSE)</f>
        <v>139.59450000000001</v>
      </c>
      <c r="M273" s="63">
        <f ca="1">VLOOKUP($A273,INDIRECT($P$2),COLUMN()-1,FALSE)*VLOOKUP($A273,Usinas!$C:$D,2,FALSE)</f>
        <v>79.867500000000007</v>
      </c>
      <c r="N273" s="63">
        <f ca="1">VLOOKUP($A273,INDIRECT($P$2),COLUMN()-1,FALSE)*VLOOKUP($A273,Usinas!$C:$D,2,FALSE)</f>
        <v>60.190000000000005</v>
      </c>
      <c r="O273" s="63">
        <f ca="1">VLOOKUP($A273,INDIRECT($P$2),COLUMN()-1,FALSE)*VLOOKUP($A273,Usinas!$C:$D,2,FALSE)</f>
        <v>82.414000000000001</v>
      </c>
    </row>
    <row r="274" spans="1:15" hidden="1" outlineLevel="2" x14ac:dyDescent="0.25">
      <c r="A274" s="6">
        <v>269</v>
      </c>
      <c r="B274" s="7" t="s">
        <v>225</v>
      </c>
      <c r="C274" s="100"/>
      <c r="D274" s="63">
        <f ca="1">VLOOKUP($A274,INDIRECT($P$2),COLUMN()-1,FALSE)*VLOOKUP($A274,Usinas!$C:$D,2,FALSE)</f>
        <v>83.408000000000001</v>
      </c>
      <c r="E274" s="63">
        <f ca="1">VLOOKUP($A274,INDIRECT($P$2),COLUMN()-1,FALSE)*VLOOKUP($A274,Usinas!$C:$D,2,FALSE)</f>
        <v>122.72</v>
      </c>
      <c r="F274" s="63">
        <f ca="1">VLOOKUP($A274,INDIRECT($P$2),COLUMN()-1,FALSE)*VLOOKUP($A274,Usinas!$C:$D,2,FALSE)</f>
        <v>157.66399999999999</v>
      </c>
      <c r="G274" s="63">
        <f ca="1">VLOOKUP($A274,INDIRECT($P$2),COLUMN()-1,FALSE)*VLOOKUP($A274,Usinas!$C:$D,2,FALSE)</f>
        <v>214.44799999999998</v>
      </c>
      <c r="H274" s="63">
        <f ca="1">VLOOKUP($A274,INDIRECT($P$2),COLUMN()-1,FALSE)*VLOOKUP($A274,Usinas!$C:$D,2,FALSE)</f>
        <v>251.26399999999998</v>
      </c>
      <c r="I274" s="63">
        <f ca="1">VLOOKUP($A274,INDIRECT($P$2),COLUMN()-1,FALSE)*VLOOKUP($A274,Usinas!$C:$D,2,FALSE)</f>
        <v>217.15199999999999</v>
      </c>
      <c r="J274" s="63">
        <f ca="1">VLOOKUP($A274,INDIRECT($P$2),COLUMN()-1,FALSE)*VLOOKUP($A274,Usinas!$C:$D,2,FALSE)</f>
        <v>139.15199999999999</v>
      </c>
      <c r="K274" s="63">
        <f ca="1">VLOOKUP($A274,INDIRECT($P$2),COLUMN()-1,FALSE)*VLOOKUP($A274,Usinas!$C:$D,2,FALSE)</f>
        <v>87.36</v>
      </c>
      <c r="L274" s="63">
        <f ca="1">VLOOKUP($A274,INDIRECT($P$2),COLUMN()-1,FALSE)*VLOOKUP($A274,Usinas!$C:$D,2,FALSE)</f>
        <v>66.143999999999991</v>
      </c>
      <c r="M274" s="63">
        <f ca="1">VLOOKUP($A274,INDIRECT($P$2),COLUMN()-1,FALSE)*VLOOKUP($A274,Usinas!$C:$D,2,FALSE)</f>
        <v>57.616</v>
      </c>
      <c r="N274" s="63">
        <f ca="1">VLOOKUP($A274,INDIRECT($P$2),COLUMN()-1,FALSE)*VLOOKUP($A274,Usinas!$C:$D,2,FALSE)</f>
        <v>58.031999999999996</v>
      </c>
      <c r="O274" s="63">
        <f ca="1">VLOOKUP($A274,INDIRECT($P$2),COLUMN()-1,FALSE)*VLOOKUP($A274,Usinas!$C:$D,2,FALSE)</f>
        <v>66.768000000000001</v>
      </c>
    </row>
    <row r="275" spans="1:15" hidden="1" outlineLevel="1" collapsed="1" x14ac:dyDescent="0.25">
      <c r="A275" s="8"/>
      <c r="B275" s="9" t="s">
        <v>56</v>
      </c>
      <c r="C275" s="100"/>
      <c r="D275" s="53">
        <f t="shared" ref="D275:O275" ca="1" si="30">SUM(D272:D274)</f>
        <v>266.30810000000002</v>
      </c>
      <c r="E275" s="46">
        <f t="shared" ca="1" si="30"/>
        <v>406.06050000000005</v>
      </c>
      <c r="F275" s="46">
        <f t="shared" ca="1" si="30"/>
        <v>533.3626999999999</v>
      </c>
      <c r="G275" s="46">
        <f t="shared" ca="1" si="30"/>
        <v>712.86449999999991</v>
      </c>
      <c r="H275" s="46">
        <f t="shared" ca="1" si="30"/>
        <v>823.09910000000002</v>
      </c>
      <c r="I275" s="54">
        <f t="shared" ca="1" si="30"/>
        <v>747.60470000000009</v>
      </c>
      <c r="J275" s="53">
        <f t="shared" ca="1" si="30"/>
        <v>513.16419999999994</v>
      </c>
      <c r="K275" s="46">
        <f t="shared" ca="1" si="30"/>
        <v>338.08960000000002</v>
      </c>
      <c r="L275" s="46">
        <f t="shared" ca="1" si="30"/>
        <v>227.39760000000001</v>
      </c>
      <c r="M275" s="46">
        <f t="shared" ca="1" si="30"/>
        <v>156.9599</v>
      </c>
      <c r="N275" s="46">
        <f t="shared" ca="1" si="30"/>
        <v>137.8663</v>
      </c>
      <c r="O275" s="54">
        <f t="shared" ca="1" si="30"/>
        <v>170.0016</v>
      </c>
    </row>
    <row r="276" spans="1:15" hidden="1" outlineLevel="1" x14ac:dyDescent="0.25">
      <c r="A276" s="10"/>
      <c r="B276" s="11" t="s">
        <v>0</v>
      </c>
      <c r="C276" s="100"/>
      <c r="D276" s="55"/>
      <c r="E276" s="56"/>
      <c r="F276" s="56"/>
      <c r="G276" s="56"/>
      <c r="H276" s="56"/>
      <c r="I276" s="57"/>
      <c r="J276" s="55"/>
      <c r="K276" s="56"/>
      <c r="L276" s="56"/>
      <c r="M276" s="56"/>
      <c r="N276" s="56"/>
      <c r="O276" s="57"/>
    </row>
    <row r="277" spans="1:15" hidden="1" outlineLevel="1" x14ac:dyDescent="0.25">
      <c r="A277" s="2"/>
      <c r="B277" s="3"/>
      <c r="C277" s="100"/>
      <c r="D277" s="51"/>
      <c r="E277" s="52"/>
      <c r="F277" s="52"/>
      <c r="G277" s="52"/>
      <c r="H277" s="52"/>
      <c r="I277" s="52"/>
      <c r="J277" s="51"/>
      <c r="K277" s="52"/>
      <c r="L277" s="52"/>
      <c r="M277" s="52"/>
      <c r="N277" s="52"/>
      <c r="O277" s="52"/>
    </row>
    <row r="278" spans="1:15" hidden="1" outlineLevel="1" x14ac:dyDescent="0.25">
      <c r="A278" s="12"/>
      <c r="B278" s="13"/>
      <c r="C278" s="100"/>
      <c r="D278" s="557" t="s">
        <v>497</v>
      </c>
      <c r="E278" s="558" t="s">
        <v>167</v>
      </c>
      <c r="F278" s="558" t="s">
        <v>1</v>
      </c>
      <c r="G278" s="558"/>
      <c r="H278" s="558"/>
      <c r="I278" s="559"/>
      <c r="J278" s="557" t="s">
        <v>497</v>
      </c>
      <c r="K278" s="558" t="s">
        <v>167</v>
      </c>
      <c r="L278" s="558" t="s">
        <v>1</v>
      </c>
      <c r="M278" s="558"/>
      <c r="N278" s="558"/>
      <c r="O278" s="559"/>
    </row>
    <row r="279" spans="1:15" hidden="1" outlineLevel="2" x14ac:dyDescent="0.25">
      <c r="A279" s="6">
        <v>204</v>
      </c>
      <c r="B279" s="7" t="s">
        <v>392</v>
      </c>
      <c r="C279" s="100"/>
      <c r="D279" s="63">
        <f ca="1">VLOOKUP($A279,INDIRECT($P$2),COLUMN()-1,FALSE)*VLOOKUP($A279,Usinas!$C:$D,2,FALSE)</f>
        <v>77.611199999999997</v>
      </c>
      <c r="E279" s="63">
        <f ca="1">VLOOKUP($A279,INDIRECT($P$2),COLUMN()-1,FALSE)*VLOOKUP($A279,Usinas!$C:$D,2,FALSE)</f>
        <v>142.84960000000001</v>
      </c>
      <c r="F279" s="63">
        <f ca="1">VLOOKUP($A279,INDIRECT($P$2),COLUMN()-1,FALSE)*VLOOKUP($A279,Usinas!$C:$D,2,FALSE)</f>
        <v>214.5556</v>
      </c>
      <c r="G279" s="63">
        <f ca="1">VLOOKUP($A279,INDIRECT($P$2),COLUMN()-1,FALSE)*VLOOKUP($A279,Usinas!$C:$D,2,FALSE)</f>
        <v>266.29640000000001</v>
      </c>
      <c r="H279" s="63">
        <f ca="1">VLOOKUP($A279,INDIRECT($P$2),COLUMN()-1,FALSE)*VLOOKUP($A279,Usinas!$C:$D,2,FALSE)</f>
        <v>285.55860000000001</v>
      </c>
      <c r="I279" s="63">
        <f ca="1">VLOOKUP($A279,INDIRECT($P$2),COLUMN()-1,FALSE)*VLOOKUP($A279,Usinas!$C:$D,2,FALSE)</f>
        <v>223.83520000000001</v>
      </c>
      <c r="J279" s="63">
        <f ca="1">VLOOKUP($A279,INDIRECT($P$2),COLUMN()-1,FALSE)*VLOOKUP($A279,Usinas!$C:$D,2,FALSE)</f>
        <v>165.6268</v>
      </c>
      <c r="K279" s="63">
        <f ca="1">VLOOKUP($A279,INDIRECT($P$2),COLUMN()-1,FALSE)*VLOOKUP($A279,Usinas!$C:$D,2,FALSE)</f>
        <v>110.93340000000001</v>
      </c>
      <c r="L279" s="63">
        <f ca="1">VLOOKUP($A279,INDIRECT($P$2),COLUMN()-1,FALSE)*VLOOKUP($A279,Usinas!$C:$D,2,FALSE)</f>
        <v>64.394800000000004</v>
      </c>
      <c r="M279" s="63">
        <f ca="1">VLOOKUP($A279,INDIRECT($P$2),COLUMN()-1,FALSE)*VLOOKUP($A279,Usinas!$C:$D,2,FALSE)</f>
        <v>38.805599999999998</v>
      </c>
      <c r="N279" s="63">
        <f ca="1">VLOOKUP($A279,INDIRECT($P$2),COLUMN()-1,FALSE)*VLOOKUP($A279,Usinas!$C:$D,2,FALSE)</f>
        <v>28.682400000000001</v>
      </c>
      <c r="O279" s="63">
        <f ca="1">VLOOKUP($A279,INDIRECT($P$2),COLUMN()-1,FALSE)*VLOOKUP($A279,Usinas!$C:$D,2,FALSE)</f>
        <v>35.571800000000003</v>
      </c>
    </row>
    <row r="280" spans="1:15" hidden="1" outlineLevel="2" x14ac:dyDescent="0.25">
      <c r="A280" s="6">
        <v>297</v>
      </c>
      <c r="B280" s="7" t="s">
        <v>271</v>
      </c>
      <c r="C280" s="100"/>
      <c r="D280" s="63">
        <f ca="1">VLOOKUP($A280,INDIRECT($P$2),COLUMN()-1,FALSE)*VLOOKUP($A280,Usinas!$C:$D,2,FALSE)</f>
        <v>83.644199999999998</v>
      </c>
      <c r="E280" s="63">
        <f ca="1">VLOOKUP($A280,INDIRECT($P$2),COLUMN()-1,FALSE)*VLOOKUP($A280,Usinas!$C:$D,2,FALSE)</f>
        <v>154.09720000000002</v>
      </c>
      <c r="F280" s="63">
        <f ca="1">VLOOKUP($A280,INDIRECT($P$2),COLUMN()-1,FALSE)*VLOOKUP($A280,Usinas!$C:$D,2,FALSE)</f>
        <v>231.29570000000001</v>
      </c>
      <c r="G280" s="63">
        <f ca="1">VLOOKUP($A280,INDIRECT($P$2),COLUMN()-1,FALSE)*VLOOKUP($A280,Usinas!$C:$D,2,FALSE)</f>
        <v>287.20839999999998</v>
      </c>
      <c r="H280" s="63">
        <f ca="1">VLOOKUP($A280,INDIRECT($P$2),COLUMN()-1,FALSE)*VLOOKUP($A280,Usinas!$C:$D,2,FALSE)</f>
        <v>308.04450000000003</v>
      </c>
      <c r="I280" s="63">
        <f ca="1">VLOOKUP($A280,INDIRECT($P$2),COLUMN()-1,FALSE)*VLOOKUP($A280,Usinas!$C:$D,2,FALSE)</f>
        <v>241.4889</v>
      </c>
      <c r="J280" s="63">
        <f ca="1">VLOOKUP($A280,INDIRECT($P$2),COLUMN()-1,FALSE)*VLOOKUP($A280,Usinas!$C:$D,2,FALSE)</f>
        <v>178.6808</v>
      </c>
      <c r="K280" s="63">
        <f ca="1">VLOOKUP($A280,INDIRECT($P$2),COLUMN()-1,FALSE)*VLOOKUP($A280,Usinas!$C:$D,2,FALSE)</f>
        <v>119.62020000000001</v>
      </c>
      <c r="L280" s="63">
        <f ca="1">VLOOKUP($A280,INDIRECT($P$2),COLUMN()-1,FALSE)*VLOOKUP($A280,Usinas!$C:$D,2,FALSE)</f>
        <v>69.553600000000003</v>
      </c>
      <c r="M280" s="63">
        <f ca="1">VLOOKUP($A280,INDIRECT($P$2),COLUMN()-1,FALSE)*VLOOKUP($A280,Usinas!$C:$D,2,FALSE)</f>
        <v>41.822099999999999</v>
      </c>
      <c r="N280" s="63">
        <f ca="1">VLOOKUP($A280,INDIRECT($P$2),COLUMN()-1,FALSE)*VLOOKUP($A280,Usinas!$C:$D,2,FALSE)</f>
        <v>31.029300000000003</v>
      </c>
      <c r="O280" s="63">
        <f ca="1">VLOOKUP($A280,INDIRECT($P$2),COLUMN()-1,FALSE)*VLOOKUP($A280,Usinas!$C:$D,2,FALSE)</f>
        <v>38.374400000000001</v>
      </c>
    </row>
    <row r="281" spans="1:15" hidden="1" outlineLevel="2" x14ac:dyDescent="0.25">
      <c r="A281" s="6">
        <v>280</v>
      </c>
      <c r="B281" s="7" t="s">
        <v>251</v>
      </c>
      <c r="C281" s="100"/>
      <c r="D281" s="63">
        <f ca="1">VLOOKUP($A281,INDIRECT($P$2),COLUMN()-1,FALSE)*VLOOKUP($A281,Usinas!$C:$D,2,FALSE)</f>
        <v>99.263499999999993</v>
      </c>
      <c r="E281" s="63">
        <f ca="1">VLOOKUP($A281,INDIRECT($P$2),COLUMN()-1,FALSE)*VLOOKUP($A281,Usinas!$C:$D,2,FALSE)</f>
        <v>182.91049999999998</v>
      </c>
      <c r="F281" s="63">
        <f ca="1">VLOOKUP($A281,INDIRECT($P$2),COLUMN()-1,FALSE)*VLOOKUP($A281,Usinas!$C:$D,2,FALSE)</f>
        <v>274.63499999999999</v>
      </c>
      <c r="G281" s="63">
        <f ca="1">VLOOKUP($A281,INDIRECT($P$2),COLUMN()-1,FALSE)*VLOOKUP($A281,Usinas!$C:$D,2,FALSE)</f>
        <v>340.87049999999999</v>
      </c>
      <c r="H281" s="63">
        <f ca="1">VLOOKUP($A281,INDIRECT($P$2),COLUMN()-1,FALSE)*VLOOKUP($A281,Usinas!$C:$D,2,FALSE)</f>
        <v>365.46199999999999</v>
      </c>
      <c r="I281" s="63">
        <f ca="1">VLOOKUP($A281,INDIRECT($P$2),COLUMN()-1,FALSE)*VLOOKUP($A281,Usinas!$C:$D,2,FALSE)</f>
        <v>286.48199999999997</v>
      </c>
      <c r="J281" s="63">
        <f ca="1">VLOOKUP($A281,INDIRECT($P$2),COLUMN()-1,FALSE)*VLOOKUP($A281,Usinas!$C:$D,2,FALSE)</f>
        <v>211.98949999999999</v>
      </c>
      <c r="K281" s="63">
        <f ca="1">VLOOKUP($A281,INDIRECT($P$2),COLUMN()-1,FALSE)*VLOOKUP($A281,Usinas!$C:$D,2,FALSE)</f>
        <v>141.9845</v>
      </c>
      <c r="L281" s="63">
        <f ca="1">VLOOKUP($A281,INDIRECT($P$2),COLUMN()-1,FALSE)*VLOOKUP($A281,Usinas!$C:$D,2,FALSE)</f>
        <v>82.57</v>
      </c>
      <c r="M281" s="63">
        <f ca="1">VLOOKUP($A281,INDIRECT($P$2),COLUMN()-1,FALSE)*VLOOKUP($A281,Usinas!$C:$D,2,FALSE)</f>
        <v>49.721499999999999</v>
      </c>
      <c r="N281" s="63">
        <f ca="1">VLOOKUP($A281,INDIRECT($P$2),COLUMN()-1,FALSE)*VLOOKUP($A281,Usinas!$C:$D,2,FALSE)</f>
        <v>36.797499999999999</v>
      </c>
      <c r="O281" s="63">
        <f ca="1">VLOOKUP($A281,INDIRECT($P$2),COLUMN()-1,FALSE)*VLOOKUP($A281,Usinas!$C:$D,2,FALSE)</f>
        <v>45.592999999999996</v>
      </c>
    </row>
    <row r="282" spans="1:15" hidden="1" outlineLevel="1" collapsed="1" x14ac:dyDescent="0.25">
      <c r="A282" s="8"/>
      <c r="B282" s="9" t="s">
        <v>56</v>
      </c>
      <c r="C282" s="100"/>
      <c r="D282" s="53">
        <f t="shared" ref="D282:O282" ca="1" si="31">SUM(D279:D281)</f>
        <v>260.51890000000003</v>
      </c>
      <c r="E282" s="53">
        <f t="shared" ca="1" si="31"/>
        <v>479.85730000000001</v>
      </c>
      <c r="F282" s="53">
        <f t="shared" ca="1" si="31"/>
        <v>720.48630000000003</v>
      </c>
      <c r="G282" s="53">
        <f t="shared" ca="1" si="31"/>
        <v>894.37529999999992</v>
      </c>
      <c r="H282" s="53">
        <f t="shared" ca="1" si="31"/>
        <v>959.06510000000003</v>
      </c>
      <c r="I282" s="53">
        <f t="shared" ca="1" si="31"/>
        <v>751.80610000000001</v>
      </c>
      <c r="J282" s="53">
        <f t="shared" ca="1" si="31"/>
        <v>556.2971</v>
      </c>
      <c r="K282" s="53">
        <f t="shared" ca="1" si="31"/>
        <v>372.53809999999999</v>
      </c>
      <c r="L282" s="53">
        <f t="shared" ca="1" si="31"/>
        <v>216.51839999999999</v>
      </c>
      <c r="M282" s="53">
        <f t="shared" ca="1" si="31"/>
        <v>130.3492</v>
      </c>
      <c r="N282" s="53">
        <f t="shared" ca="1" si="31"/>
        <v>96.509200000000007</v>
      </c>
      <c r="O282" s="53">
        <f t="shared" ca="1" si="31"/>
        <v>119.53919999999999</v>
      </c>
    </row>
    <row r="283" spans="1:15" hidden="1" outlineLevel="1" x14ac:dyDescent="0.25">
      <c r="A283" s="10"/>
      <c r="B283" s="11" t="s">
        <v>0</v>
      </c>
      <c r="C283" s="100"/>
      <c r="D283" s="55"/>
      <c r="E283" s="56"/>
      <c r="F283" s="56"/>
      <c r="G283" s="56"/>
      <c r="H283" s="56"/>
      <c r="I283" s="57"/>
      <c r="J283" s="55"/>
      <c r="K283" s="56"/>
      <c r="L283" s="56"/>
      <c r="M283" s="56"/>
      <c r="N283" s="56"/>
      <c r="O283" s="57"/>
    </row>
    <row r="284" spans="1:15" hidden="1" outlineLevel="1" x14ac:dyDescent="0.25">
      <c r="A284" s="2"/>
      <c r="B284" s="3"/>
      <c r="C284" s="100"/>
      <c r="D284" s="51"/>
      <c r="E284" s="52"/>
      <c r="F284" s="52"/>
      <c r="G284" s="52"/>
      <c r="H284" s="52"/>
      <c r="I284" s="52"/>
      <c r="J284" s="51"/>
      <c r="K284" s="52"/>
      <c r="L284" s="52"/>
      <c r="M284" s="52"/>
      <c r="N284" s="52"/>
      <c r="O284" s="52"/>
    </row>
    <row r="285" spans="1:15" hidden="1" outlineLevel="1" x14ac:dyDescent="0.25">
      <c r="A285" s="4"/>
      <c r="B285" s="5"/>
      <c r="C285" s="100"/>
      <c r="D285" s="548" t="s">
        <v>742</v>
      </c>
      <c r="E285" s="549"/>
      <c r="F285" s="549"/>
      <c r="G285" s="549"/>
      <c r="H285" s="549"/>
      <c r="I285" s="550"/>
      <c r="J285" s="548"/>
      <c r="K285" s="549"/>
      <c r="L285" s="549"/>
      <c r="M285" s="549"/>
      <c r="N285" s="549"/>
      <c r="O285" s="550"/>
    </row>
    <row r="286" spans="1:15" hidden="1" outlineLevel="2" x14ac:dyDescent="0.25">
      <c r="A286" s="6">
        <v>292</v>
      </c>
      <c r="B286" s="7" t="s">
        <v>429</v>
      </c>
      <c r="C286" s="100"/>
      <c r="D286" s="63">
        <f ca="1">VLOOKUP($A286,INDIRECT($P$2),COLUMN()-1,FALSE)*VLOOKUP($A286,Usinas!$C:$D,2,FALSE)</f>
        <v>5609.9989999999998</v>
      </c>
      <c r="E286" s="63">
        <f ca="1">VLOOKUP($A286,INDIRECT($P$2),COLUMN()-1,FALSE)*VLOOKUP($A286,Usinas!$C:$D,2,FALSE)</f>
        <v>8852.8960000000006</v>
      </c>
      <c r="F286" s="63">
        <f ca="1">VLOOKUP($A286,INDIRECT($P$2),COLUMN()-1,FALSE)*VLOOKUP($A286,Usinas!$C:$D,2,FALSE)</f>
        <v>10113.386</v>
      </c>
      <c r="G286" s="63">
        <f ca="1">VLOOKUP($A286,INDIRECT($P$2),COLUMN()-1,FALSE)*VLOOKUP($A286,Usinas!$C:$D,2,FALSE)</f>
        <v>9961.9634999999998</v>
      </c>
      <c r="H286" s="63">
        <f ca="1">VLOOKUP($A286,INDIRECT($P$2),COLUMN()-1,FALSE)*VLOOKUP($A286,Usinas!$C:$D,2,FALSE)</f>
        <v>8978.1265000000003</v>
      </c>
      <c r="I286" s="63">
        <f ca="1">VLOOKUP($A286,INDIRECT($P$2),COLUMN()-1,FALSE)*VLOOKUP($A286,Usinas!$C:$D,2,FALSE)</f>
        <v>4626.1620000000003</v>
      </c>
      <c r="J286" s="63">
        <f ca="1">VLOOKUP($A286,INDIRECT($P$2),COLUMN()-1,FALSE)*VLOOKUP($A286,Usinas!$C:$D,2,FALSE)</f>
        <v>1483.1220000000001</v>
      </c>
      <c r="K286" s="63">
        <f ca="1">VLOOKUP($A286,INDIRECT($P$2),COLUMN()-1,FALSE)*VLOOKUP($A286,Usinas!$C:$D,2,FALSE)</f>
        <v>546.75800000000004</v>
      </c>
      <c r="L286" s="63">
        <f ca="1">VLOOKUP($A286,INDIRECT($P$2),COLUMN()-1,FALSE)*VLOOKUP($A286,Usinas!$C:$D,2,FALSE)</f>
        <v>270.10500000000002</v>
      </c>
      <c r="M286" s="63">
        <f ca="1">VLOOKUP($A286,INDIRECT($P$2),COLUMN()-1,FALSE)*VLOOKUP($A286,Usinas!$C:$D,2,FALSE)</f>
        <v>330.67399999999998</v>
      </c>
      <c r="N286" s="63">
        <f ca="1">VLOOKUP($A286,INDIRECT($P$2),COLUMN()-1,FALSE)*VLOOKUP($A286,Usinas!$C:$D,2,FALSE)</f>
        <v>879.06899999999996</v>
      </c>
      <c r="O286" s="63">
        <f ca="1">VLOOKUP($A286,INDIRECT($P$2),COLUMN()-1,FALSE)*VLOOKUP($A286,Usinas!$C:$D,2,FALSE)</f>
        <v>2434.2190000000001</v>
      </c>
    </row>
    <row r="287" spans="1:15" hidden="1" outlineLevel="2" x14ac:dyDescent="0.25">
      <c r="A287" s="6">
        <v>302</v>
      </c>
      <c r="B287" s="7" t="s">
        <v>741</v>
      </c>
      <c r="C287" s="100"/>
      <c r="D287" s="63">
        <f ca="1">VLOOKUP($A287,INDIRECT($P$2),COLUMN()-1,FALSE)*VLOOKUP($A287,Usinas!$C:$D,2,FALSE)</f>
        <v>140.56200000000001</v>
      </c>
      <c r="E287" s="63">
        <f ca="1">VLOOKUP($A287,INDIRECT($P$2),COLUMN()-1,FALSE)*VLOOKUP($A287,Usinas!$C:$D,2,FALSE)</f>
        <v>275.19600000000003</v>
      </c>
      <c r="F287" s="63">
        <f ca="1">VLOOKUP($A287,INDIRECT($P$2),COLUMN()-1,FALSE)*VLOOKUP($A287,Usinas!$C:$D,2,FALSE)</f>
        <v>661.88400000000001</v>
      </c>
      <c r="G287" s="63">
        <f ca="1">VLOOKUP($A287,INDIRECT($P$2),COLUMN()-1,FALSE)*VLOOKUP($A287,Usinas!$C:$D,2,FALSE)</f>
        <v>1027.596</v>
      </c>
      <c r="H287" s="63">
        <f ca="1">VLOOKUP($A287,INDIRECT($P$2),COLUMN()-1,FALSE)*VLOOKUP($A287,Usinas!$C:$D,2,FALSE)</f>
        <v>492.48</v>
      </c>
      <c r="I287" s="63">
        <f ca="1">VLOOKUP($A287,INDIRECT($P$2),COLUMN()-1,FALSE)*VLOOKUP($A287,Usinas!$C:$D,2,FALSE)</f>
        <v>182.4</v>
      </c>
      <c r="J287" s="63">
        <f ca="1">VLOOKUP($A287,INDIRECT($P$2),COLUMN()-1,FALSE)*VLOOKUP($A287,Usinas!$C:$D,2,FALSE)</f>
        <v>125.4</v>
      </c>
      <c r="K287" s="63">
        <f ca="1">VLOOKUP($A287,INDIRECT($P$2),COLUMN()-1,FALSE)*VLOOKUP($A287,Usinas!$C:$D,2,FALSE)</f>
        <v>102.486</v>
      </c>
      <c r="L287" s="63">
        <f ca="1">VLOOKUP($A287,INDIRECT($P$2),COLUMN()-1,FALSE)*VLOOKUP($A287,Usinas!$C:$D,2,FALSE)</f>
        <v>84.701999999999998</v>
      </c>
      <c r="M287" s="63">
        <f ca="1">VLOOKUP($A287,INDIRECT($P$2),COLUMN()-1,FALSE)*VLOOKUP($A287,Usinas!$C:$D,2,FALSE)</f>
        <v>78.204000000000008</v>
      </c>
      <c r="N287" s="63">
        <f ca="1">VLOOKUP($A287,INDIRECT($P$2),COLUMN()-1,FALSE)*VLOOKUP($A287,Usinas!$C:$D,2,FALSE)</f>
        <v>90.858000000000004</v>
      </c>
      <c r="O287" s="63">
        <f ca="1">VLOOKUP($A287,INDIRECT($P$2),COLUMN()-1,FALSE)*VLOOKUP($A287,Usinas!$C:$D,2,FALSE)</f>
        <v>102.60000000000001</v>
      </c>
    </row>
    <row r="288" spans="1:15" hidden="1" outlineLevel="1" collapsed="1" x14ac:dyDescent="0.25">
      <c r="A288" s="8"/>
      <c r="B288" s="9" t="s">
        <v>56</v>
      </c>
      <c r="C288" s="100"/>
      <c r="D288" s="53">
        <f t="shared" ref="D288:O288" ca="1" si="32">SUM(D286:D287)</f>
        <v>5750.5609999999997</v>
      </c>
      <c r="E288" s="46">
        <f t="shared" ca="1" si="32"/>
        <v>9128.0920000000006</v>
      </c>
      <c r="F288" s="46">
        <f t="shared" ca="1" si="32"/>
        <v>10775.27</v>
      </c>
      <c r="G288" s="46">
        <f t="shared" ca="1" si="32"/>
        <v>10989.559499999999</v>
      </c>
      <c r="H288" s="46">
        <f t="shared" ca="1" si="32"/>
        <v>9470.6064999999999</v>
      </c>
      <c r="I288" s="54">
        <f t="shared" ca="1" si="32"/>
        <v>4808.5619999999999</v>
      </c>
      <c r="J288" s="53">
        <f t="shared" ca="1" si="32"/>
        <v>1608.5220000000002</v>
      </c>
      <c r="K288" s="46">
        <f t="shared" ca="1" si="32"/>
        <v>649.24400000000003</v>
      </c>
      <c r="L288" s="46">
        <f t="shared" ca="1" si="32"/>
        <v>354.80700000000002</v>
      </c>
      <c r="M288" s="46">
        <f t="shared" ca="1" si="32"/>
        <v>408.87799999999999</v>
      </c>
      <c r="N288" s="46">
        <f t="shared" ca="1" si="32"/>
        <v>969.92699999999991</v>
      </c>
      <c r="O288" s="54">
        <f t="shared" ca="1" si="32"/>
        <v>2536.819</v>
      </c>
    </row>
    <row r="289" spans="1:15" hidden="1" outlineLevel="1" x14ac:dyDescent="0.25">
      <c r="A289" s="10"/>
      <c r="B289" s="11" t="s">
        <v>0</v>
      </c>
      <c r="C289" s="100"/>
      <c r="D289" s="55"/>
      <c r="E289" s="56"/>
      <c r="F289" s="56"/>
      <c r="G289" s="56"/>
      <c r="H289" s="56"/>
      <c r="I289" s="57"/>
      <c r="J289" s="55"/>
      <c r="K289" s="56"/>
      <c r="L289" s="56"/>
      <c r="M289" s="56"/>
      <c r="N289" s="56"/>
      <c r="O289" s="57"/>
    </row>
    <row r="290" spans="1:15" hidden="1" outlineLevel="1" x14ac:dyDescent="0.25">
      <c r="A290" s="2"/>
      <c r="B290" s="3"/>
      <c r="C290" s="100"/>
      <c r="D290" s="51"/>
      <c r="E290" s="52"/>
      <c r="F290" s="52"/>
      <c r="G290" s="52"/>
      <c r="H290" s="52"/>
      <c r="I290" s="52"/>
      <c r="J290" s="51"/>
      <c r="K290" s="52"/>
      <c r="L290" s="52"/>
      <c r="M290" s="52"/>
      <c r="N290" s="52"/>
      <c r="O290" s="52"/>
    </row>
    <row r="291" spans="1:15" ht="15.75" collapsed="1" x14ac:dyDescent="0.25">
      <c r="A291" s="80"/>
      <c r="B291" s="81"/>
      <c r="C291" s="92"/>
      <c r="D291" s="545" t="s">
        <v>226</v>
      </c>
      <c r="E291" s="546"/>
      <c r="F291" s="546"/>
      <c r="G291" s="546"/>
      <c r="H291" s="546"/>
      <c r="I291" s="546"/>
      <c r="J291" s="546"/>
      <c r="K291" s="546"/>
      <c r="L291" s="546"/>
      <c r="M291" s="546"/>
      <c r="N291" s="546"/>
      <c r="O291" s="547"/>
    </row>
    <row r="292" spans="1:15" ht="15.75" x14ac:dyDescent="0.25">
      <c r="A292" s="82"/>
      <c r="B292" s="83" t="s">
        <v>56</v>
      </c>
      <c r="C292" s="92"/>
      <c r="D292" s="83">
        <f t="shared" ref="D292:O292" ca="1" si="33">D268+D275+D282+D288</f>
        <v>15831.8074</v>
      </c>
      <c r="E292" s="84">
        <f t="shared" ca="1" si="33"/>
        <v>22810.338199999998</v>
      </c>
      <c r="F292" s="84">
        <f t="shared" ca="1" si="33"/>
        <v>26961.3658</v>
      </c>
      <c r="G292" s="84">
        <f t="shared" ca="1" si="33"/>
        <v>27159.931299999997</v>
      </c>
      <c r="H292" s="84">
        <f t="shared" ca="1" si="33"/>
        <v>20486.719099999998</v>
      </c>
      <c r="I292" s="85">
        <f t="shared" ca="1" si="33"/>
        <v>10694.7264</v>
      </c>
      <c r="J292" s="83">
        <f t="shared" ca="1" si="33"/>
        <v>5252.9606999999996</v>
      </c>
      <c r="K292" s="84">
        <f t="shared" ca="1" si="33"/>
        <v>3184.7017000000001</v>
      </c>
      <c r="L292" s="84">
        <f t="shared" ca="1" si="33"/>
        <v>2266.7408</v>
      </c>
      <c r="M292" s="84">
        <f t="shared" ca="1" si="33"/>
        <v>2383.6255000000001</v>
      </c>
      <c r="N292" s="84">
        <f t="shared" ca="1" si="33"/>
        <v>4063.3233</v>
      </c>
      <c r="O292" s="85">
        <f t="shared" ca="1" si="33"/>
        <v>8415.5279999999984</v>
      </c>
    </row>
  </sheetData>
  <mergeCells count="60">
    <mergeCell ref="D202:I202"/>
    <mergeCell ref="D218:I218"/>
    <mergeCell ref="D223:I223"/>
    <mergeCell ref="D228:I228"/>
    <mergeCell ref="J178:O178"/>
    <mergeCell ref="J202:O202"/>
    <mergeCell ref="J218:O218"/>
    <mergeCell ref="J223:O223"/>
    <mergeCell ref="J228:O228"/>
    <mergeCell ref="D178:I178"/>
    <mergeCell ref="D190:I190"/>
    <mergeCell ref="D234:O234"/>
    <mergeCell ref="D261:O261"/>
    <mergeCell ref="J238:O238"/>
    <mergeCell ref="D238:I238"/>
    <mergeCell ref="D246:I246"/>
    <mergeCell ref="J246:O246"/>
    <mergeCell ref="D291:O291"/>
    <mergeCell ref="D265:I265"/>
    <mergeCell ref="D271:I271"/>
    <mergeCell ref="D278:I278"/>
    <mergeCell ref="D251:I251"/>
    <mergeCell ref="D256:I256"/>
    <mergeCell ref="J251:O251"/>
    <mergeCell ref="J256:O256"/>
    <mergeCell ref="J265:O265"/>
    <mergeCell ref="J271:O271"/>
    <mergeCell ref="J278:O278"/>
    <mergeCell ref="D285:I285"/>
    <mergeCell ref="J285:O285"/>
    <mergeCell ref="D158:I158"/>
    <mergeCell ref="J113:O113"/>
    <mergeCell ref="J118:O118"/>
    <mergeCell ref="J130:O130"/>
    <mergeCell ref="J139:O139"/>
    <mergeCell ref="J144:O144"/>
    <mergeCell ref="D165:I165"/>
    <mergeCell ref="J190:O190"/>
    <mergeCell ref="J165:O165"/>
    <mergeCell ref="D174:O174"/>
    <mergeCell ref="J83:O83"/>
    <mergeCell ref="J92:O92"/>
    <mergeCell ref="J108:O108"/>
    <mergeCell ref="D118:I118"/>
    <mergeCell ref="D83:I83"/>
    <mergeCell ref="D92:I92"/>
    <mergeCell ref="D108:I108"/>
    <mergeCell ref="D113:I113"/>
    <mergeCell ref="J158:O158"/>
    <mergeCell ref="D130:I130"/>
    <mergeCell ref="D139:I139"/>
    <mergeCell ref="D144:I144"/>
    <mergeCell ref="D63:O63"/>
    <mergeCell ref="D77:O77"/>
    <mergeCell ref="A1:A4"/>
    <mergeCell ref="B1:B4"/>
    <mergeCell ref="D6:O6"/>
    <mergeCell ref="D25:O25"/>
    <mergeCell ref="D48:O48"/>
    <mergeCell ref="D53:O5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2">
    <tabColor theme="7" tint="0.39997558519241921"/>
  </sheetPr>
  <dimension ref="A1:U185"/>
  <sheetViews>
    <sheetView workbookViewId="0"/>
  </sheetViews>
  <sheetFormatPr defaultRowHeight="15" x14ac:dyDescent="0.25"/>
  <cols>
    <col min="1" max="1" width="31.7109375" bestFit="1" customWidth="1"/>
    <col min="2" max="2" width="13.5703125" bestFit="1" customWidth="1"/>
    <col min="3" max="3" width="7.7109375" bestFit="1" customWidth="1"/>
    <col min="4" max="4" width="16.42578125" bestFit="1" customWidth="1"/>
  </cols>
  <sheetData>
    <row r="1" spans="1:21" ht="15.75" x14ac:dyDescent="0.25">
      <c r="A1" s="25" t="s">
        <v>465</v>
      </c>
      <c r="B1" s="25" t="s">
        <v>167</v>
      </c>
      <c r="C1" s="25" t="s">
        <v>466</v>
      </c>
      <c r="D1" s="25" t="s">
        <v>244</v>
      </c>
      <c r="I1" t="s">
        <v>740</v>
      </c>
    </row>
    <row r="2" spans="1:21" ht="15.75" x14ac:dyDescent="0.25">
      <c r="A2" s="22" t="s">
        <v>42</v>
      </c>
      <c r="B2" s="22">
        <v>1</v>
      </c>
      <c r="C2" s="22">
        <v>1</v>
      </c>
      <c r="D2" s="24">
        <v>0.20760000000000001</v>
      </c>
      <c r="I2" s="281">
        <v>1</v>
      </c>
      <c r="J2" s="281">
        <v>2</v>
      </c>
      <c r="K2" s="281">
        <v>3</v>
      </c>
      <c r="L2" s="281">
        <v>4</v>
      </c>
      <c r="M2" s="281">
        <v>5</v>
      </c>
      <c r="N2" s="281">
        <v>6</v>
      </c>
      <c r="O2" s="281">
        <v>7</v>
      </c>
      <c r="P2" s="281">
        <v>8</v>
      </c>
      <c r="Q2" s="281">
        <v>9</v>
      </c>
      <c r="R2" s="281">
        <v>10</v>
      </c>
      <c r="S2" s="281">
        <v>11</v>
      </c>
      <c r="T2" s="281">
        <v>12</v>
      </c>
    </row>
    <row r="3" spans="1:21" x14ac:dyDescent="0.25">
      <c r="A3" s="22" t="s">
        <v>43</v>
      </c>
      <c r="B3" s="22">
        <v>1</v>
      </c>
      <c r="C3" s="22">
        <v>2</v>
      </c>
      <c r="D3" s="24">
        <v>0.2437</v>
      </c>
      <c r="H3" s="297">
        <f>T3</f>
        <v>900</v>
      </c>
      <c r="I3" s="23">
        <v>1100</v>
      </c>
      <c r="J3" s="23">
        <v>1600</v>
      </c>
      <c r="K3" s="23">
        <v>3250</v>
      </c>
      <c r="L3" s="23">
        <v>6000</v>
      </c>
      <c r="M3" s="23">
        <v>2900</v>
      </c>
      <c r="N3" s="23">
        <v>1600</v>
      </c>
      <c r="O3" s="23">
        <v>1100</v>
      </c>
      <c r="P3" s="23">
        <v>900</v>
      </c>
      <c r="Q3" s="23">
        <v>750</v>
      </c>
      <c r="R3" s="23">
        <v>700</v>
      </c>
      <c r="S3" s="23">
        <v>800</v>
      </c>
      <c r="T3" s="23">
        <v>900</v>
      </c>
      <c r="U3" s="297">
        <f>I3</f>
        <v>1100</v>
      </c>
    </row>
    <row r="4" spans="1:21" x14ac:dyDescent="0.25">
      <c r="A4" s="22" t="s">
        <v>30</v>
      </c>
      <c r="B4" s="22">
        <v>1</v>
      </c>
      <c r="C4" s="22">
        <v>6</v>
      </c>
      <c r="D4" s="24">
        <v>0.81299999999999994</v>
      </c>
      <c r="H4" t="s">
        <v>743</v>
      </c>
      <c r="I4" s="413">
        <f ca="1">IF(_modoTVR="Decomp",  INDEX($I$3:$T$3,1,_mes)*(I5&gt;0)+INDEX($J$3:$U$3,1,_mes)*(I5&lt;=0), (I5*INDEX($I$3:$T$3,1,_mes)+(7-I5)*INDEX($H$3:$S$3,1,_mes))/7)</f>
        <v>814.28571428571433</v>
      </c>
      <c r="J4" s="413">
        <f t="shared" ref="J4:T4" ca="1" si="0">IF(_modoTVR="Decomp",  INDEX($I$3:$T$3,1,_mes)*(J5&gt;0)+INDEX($J$3:$U$3,1,_mes)*(J5&lt;=0), (J5*INDEX($I$3:$T$3,1,_mes)+(7-J5)*INDEX($J$3:$U$3,1,_mes))/7)</f>
        <v>900</v>
      </c>
      <c r="K4" s="413">
        <f t="shared" ca="1" si="0"/>
        <v>900</v>
      </c>
      <c r="L4" s="413">
        <f t="shared" ca="1" si="0"/>
        <v>900</v>
      </c>
      <c r="M4" s="413">
        <f t="shared" ca="1" si="0"/>
        <v>900</v>
      </c>
      <c r="N4" s="413">
        <f t="shared" ca="1" si="0"/>
        <v>1042.8571428571429</v>
      </c>
      <c r="O4" s="413">
        <f t="shared" ca="1" si="0"/>
        <v>1100</v>
      </c>
      <c r="P4" s="413">
        <f t="shared" ca="1" si="0"/>
        <v>1100</v>
      </c>
      <c r="Q4" s="413">
        <f t="shared" ca="1" si="0"/>
        <v>1100</v>
      </c>
      <c r="R4" s="413">
        <f t="shared" ca="1" si="0"/>
        <v>1100</v>
      </c>
      <c r="S4" s="413">
        <f t="shared" ca="1" si="0"/>
        <v>1100</v>
      </c>
      <c r="T4" s="413">
        <f t="shared" ca="1" si="0"/>
        <v>1100</v>
      </c>
    </row>
    <row r="5" spans="1:21" x14ac:dyDescent="0.25">
      <c r="A5" s="22" t="s">
        <v>45</v>
      </c>
      <c r="B5" s="22">
        <v>1</v>
      </c>
      <c r="C5" s="22">
        <v>7</v>
      </c>
      <c r="D5" s="24">
        <v>0.34710000000000002</v>
      </c>
      <c r="I5">
        <f ca="1">Prevs!D5</f>
        <v>1</v>
      </c>
      <c r="J5">
        <f ca="1">Prevs!E5</f>
        <v>7</v>
      </c>
      <c r="K5">
        <f ca="1">Prevs!F5</f>
        <v>7</v>
      </c>
      <c r="L5">
        <f ca="1">Prevs!G5</f>
        <v>7</v>
      </c>
      <c r="M5">
        <f ca="1">Prevs!H5</f>
        <v>7</v>
      </c>
      <c r="N5">
        <f ca="1">Prevs!I5</f>
        <v>2</v>
      </c>
    </row>
    <row r="6" spans="1:21" x14ac:dyDescent="0.25">
      <c r="A6" s="22" t="s">
        <v>46</v>
      </c>
      <c r="B6" s="22">
        <v>1</v>
      </c>
      <c r="C6" s="22">
        <v>8</v>
      </c>
      <c r="D6" s="24">
        <v>0.54369999999999996</v>
      </c>
      <c r="I6" t="s">
        <v>735</v>
      </c>
      <c r="J6" t="s">
        <v>739</v>
      </c>
      <c r="K6" s="283" t="s">
        <v>738</v>
      </c>
    </row>
    <row r="7" spans="1:21" ht="15.75" x14ac:dyDescent="0.25">
      <c r="A7" s="22" t="s">
        <v>47</v>
      </c>
      <c r="B7" s="22">
        <v>1</v>
      </c>
      <c r="C7" s="22">
        <v>9</v>
      </c>
      <c r="D7" s="24">
        <v>0.39439999999999997</v>
      </c>
      <c r="I7" s="281">
        <v>1</v>
      </c>
      <c r="J7" s="281">
        <v>2</v>
      </c>
      <c r="K7" s="281">
        <v>3</v>
      </c>
      <c r="L7" s="281">
        <v>4</v>
      </c>
      <c r="M7" s="281">
        <v>5</v>
      </c>
      <c r="N7" s="281">
        <v>6</v>
      </c>
      <c r="O7" s="281">
        <v>7</v>
      </c>
      <c r="P7" s="281">
        <v>8</v>
      </c>
      <c r="Q7" s="281">
        <v>9</v>
      </c>
      <c r="R7" s="281">
        <v>10</v>
      </c>
      <c r="S7" s="281">
        <v>11</v>
      </c>
      <c r="T7" s="281">
        <v>12</v>
      </c>
    </row>
    <row r="8" spans="1:21" x14ac:dyDescent="0.25">
      <c r="A8" s="22" t="s">
        <v>48</v>
      </c>
      <c r="B8" s="22">
        <v>1</v>
      </c>
      <c r="C8" s="22">
        <v>10</v>
      </c>
      <c r="D8" s="24">
        <v>0.15229999999999999</v>
      </c>
      <c r="H8" t="s">
        <v>736</v>
      </c>
      <c r="I8" s="24">
        <v>1.2170000000000001</v>
      </c>
      <c r="J8" s="24">
        <v>1.232</v>
      </c>
      <c r="K8" s="24">
        <v>1.3109999999999999</v>
      </c>
      <c r="L8" s="24">
        <v>1.2410000000000001</v>
      </c>
      <c r="M8" s="24">
        <v>1.167</v>
      </c>
      <c r="N8" s="24">
        <v>1.333</v>
      </c>
      <c r="O8" s="24">
        <v>1.2470000000000001</v>
      </c>
      <c r="P8" s="24">
        <v>1.2</v>
      </c>
      <c r="Q8" s="24">
        <v>1.292</v>
      </c>
      <c r="R8" s="24">
        <v>1.25</v>
      </c>
      <c r="S8" s="24">
        <v>1.294</v>
      </c>
      <c r="T8" s="24">
        <v>1.2150000000000001</v>
      </c>
    </row>
    <row r="9" spans="1:21" x14ac:dyDescent="0.25">
      <c r="A9" s="22" t="s">
        <v>49</v>
      </c>
      <c r="B9" s="22">
        <v>1</v>
      </c>
      <c r="C9" s="22">
        <v>11</v>
      </c>
      <c r="D9" s="24">
        <v>0.2482</v>
      </c>
      <c r="H9" t="s">
        <v>737</v>
      </c>
      <c r="I9" s="24">
        <v>0.60799999999999998</v>
      </c>
      <c r="J9" s="24">
        <v>0.123</v>
      </c>
      <c r="K9" s="24">
        <v>-2.359</v>
      </c>
      <c r="L9" s="24">
        <v>-0.496</v>
      </c>
      <c r="M9" s="24">
        <v>0.46700000000000003</v>
      </c>
      <c r="N9" s="24">
        <v>-0.53300000000000003</v>
      </c>
      <c r="O9" s="24">
        <v>-0.374</v>
      </c>
      <c r="P9" s="24">
        <v>0.36</v>
      </c>
      <c r="Q9" s="24">
        <v>-1.292</v>
      </c>
      <c r="R9" s="24">
        <v>-0.25</v>
      </c>
      <c r="S9" s="24">
        <v>-1.6819999999999999</v>
      </c>
      <c r="T9" s="24">
        <v>0.72899999999999998</v>
      </c>
    </row>
    <row r="10" spans="1:21" x14ac:dyDescent="0.25">
      <c r="A10" s="22" t="s">
        <v>50</v>
      </c>
      <c r="B10" s="22">
        <v>1</v>
      </c>
      <c r="C10" s="22">
        <v>12</v>
      </c>
      <c r="D10" s="24">
        <v>0.20119999999999999</v>
      </c>
      <c r="I10" t="s">
        <v>735</v>
      </c>
      <c r="J10" t="s">
        <v>770</v>
      </c>
      <c r="K10" s="283" t="s">
        <v>771</v>
      </c>
    </row>
    <row r="11" spans="1:21" ht="15.75" x14ac:dyDescent="0.25">
      <c r="A11" s="22" t="s">
        <v>51</v>
      </c>
      <c r="B11" s="22">
        <v>1</v>
      </c>
      <c r="C11" s="22">
        <v>14</v>
      </c>
      <c r="D11" s="24">
        <v>0.82589999999999997</v>
      </c>
      <c r="I11" s="281">
        <v>1</v>
      </c>
      <c r="J11" s="281">
        <v>2</v>
      </c>
      <c r="K11" s="281">
        <v>3</v>
      </c>
      <c r="L11" s="281">
        <v>4</v>
      </c>
      <c r="M11" s="281">
        <v>5</v>
      </c>
      <c r="N11" s="281">
        <v>6</v>
      </c>
      <c r="O11" s="281">
        <v>7</v>
      </c>
      <c r="P11" s="281">
        <v>8</v>
      </c>
      <c r="Q11" s="281">
        <v>9</v>
      </c>
      <c r="R11" s="281">
        <v>10</v>
      </c>
      <c r="S11" s="281">
        <v>11</v>
      </c>
      <c r="T11" s="281">
        <v>12</v>
      </c>
    </row>
    <row r="12" spans="1:21" x14ac:dyDescent="0.25">
      <c r="A12" s="22" t="s">
        <v>52</v>
      </c>
      <c r="B12" s="22">
        <v>1</v>
      </c>
      <c r="C12" s="22">
        <v>15</v>
      </c>
      <c r="D12" s="24">
        <v>0.75019999999999998</v>
      </c>
      <c r="H12" t="s">
        <v>736</v>
      </c>
      <c r="I12" s="24">
        <v>1.476</v>
      </c>
      <c r="J12" s="24">
        <v>1.4490000000000001</v>
      </c>
      <c r="K12" s="24">
        <v>1.4770000000000001</v>
      </c>
      <c r="L12" s="24">
        <v>1.4530000000000001</v>
      </c>
      <c r="M12" s="24">
        <v>1.32</v>
      </c>
      <c r="N12" s="24">
        <v>1.419</v>
      </c>
      <c r="O12" s="24">
        <v>1.4359999999999999</v>
      </c>
      <c r="P12" s="24">
        <v>1.462</v>
      </c>
      <c r="Q12" s="24">
        <v>1.4770000000000001</v>
      </c>
      <c r="R12" s="24">
        <v>1.4670000000000001</v>
      </c>
      <c r="S12" s="24">
        <v>1.4570000000000001</v>
      </c>
      <c r="T12" s="24">
        <v>1.4570000000000001</v>
      </c>
    </row>
    <row r="13" spans="1:21" x14ac:dyDescent="0.25">
      <c r="A13" s="22" t="s">
        <v>53</v>
      </c>
      <c r="B13" s="22">
        <v>1</v>
      </c>
      <c r="C13" s="22">
        <v>16</v>
      </c>
      <c r="D13" s="24">
        <v>0.22090000000000001</v>
      </c>
      <c r="H13" t="s">
        <v>737</v>
      </c>
      <c r="I13" s="24">
        <v>-0.4</v>
      </c>
      <c r="J13" s="24">
        <v>0.4</v>
      </c>
      <c r="K13" s="24">
        <v>-0.2</v>
      </c>
      <c r="L13" s="24">
        <v>0.3</v>
      </c>
      <c r="M13" s="24">
        <v>1.7</v>
      </c>
      <c r="N13" s="24">
        <v>0.3</v>
      </c>
      <c r="O13" s="24">
        <v>0.2</v>
      </c>
      <c r="P13" s="24">
        <v>0</v>
      </c>
      <c r="Q13" s="24">
        <v>-0.1</v>
      </c>
      <c r="R13" s="24">
        <v>-0.1</v>
      </c>
      <c r="S13" s="24">
        <v>0.1</v>
      </c>
      <c r="T13" s="24">
        <v>0.1</v>
      </c>
    </row>
    <row r="14" spans="1:21" x14ac:dyDescent="0.25">
      <c r="A14" s="22" t="s">
        <v>54</v>
      </c>
      <c r="B14" s="22">
        <v>1</v>
      </c>
      <c r="C14" s="22">
        <v>17</v>
      </c>
      <c r="D14" s="24">
        <v>0.51829999999999998</v>
      </c>
    </row>
    <row r="15" spans="1:21" x14ac:dyDescent="0.25">
      <c r="A15" s="22" t="s">
        <v>55</v>
      </c>
      <c r="B15" s="22">
        <v>1</v>
      </c>
      <c r="C15" s="22">
        <v>18</v>
      </c>
      <c r="D15" s="24">
        <v>0.46250000000000002</v>
      </c>
    </row>
    <row r="16" spans="1:21" x14ac:dyDescent="0.25">
      <c r="A16" s="22" t="s">
        <v>60</v>
      </c>
      <c r="B16" s="22">
        <v>1</v>
      </c>
      <c r="C16" s="22">
        <v>22</v>
      </c>
      <c r="D16" s="24">
        <v>0.35510000000000003</v>
      </c>
    </row>
    <row r="17" spans="1:4" x14ac:dyDescent="0.25">
      <c r="A17" s="22" t="s">
        <v>66</v>
      </c>
      <c r="B17" s="22">
        <v>1</v>
      </c>
      <c r="C17" s="22">
        <v>23</v>
      </c>
      <c r="D17" s="24">
        <v>0.34710000000000002</v>
      </c>
    </row>
    <row r="18" spans="1:4" x14ac:dyDescent="0.25">
      <c r="A18" s="22" t="s">
        <v>31</v>
      </c>
      <c r="B18" s="22">
        <v>1</v>
      </c>
      <c r="C18" s="22">
        <v>24</v>
      </c>
      <c r="D18" s="24">
        <v>1.1581999999999999</v>
      </c>
    </row>
    <row r="19" spans="1:4" x14ac:dyDescent="0.25">
      <c r="A19" s="22" t="s">
        <v>32</v>
      </c>
      <c r="B19" s="22">
        <v>1</v>
      </c>
      <c r="C19" s="22">
        <v>25</v>
      </c>
      <c r="D19" s="24">
        <v>0.96689999999999998</v>
      </c>
    </row>
    <row r="20" spans="1:4" x14ac:dyDescent="0.25">
      <c r="A20" s="22" t="s">
        <v>64</v>
      </c>
      <c r="B20" s="22">
        <v>1</v>
      </c>
      <c r="C20" s="22">
        <v>28</v>
      </c>
      <c r="D20" s="24">
        <v>0.41689999999999999</v>
      </c>
    </row>
    <row r="21" spans="1:4" x14ac:dyDescent="0.25">
      <c r="A21" s="22" t="s">
        <v>68</v>
      </c>
      <c r="B21" s="22">
        <v>1</v>
      </c>
      <c r="C21" s="22">
        <v>31</v>
      </c>
      <c r="D21" s="24">
        <v>0.70269999999999999</v>
      </c>
    </row>
    <row r="22" spans="1:4" x14ac:dyDescent="0.25">
      <c r="A22" s="22" t="s">
        <v>69</v>
      </c>
      <c r="B22" s="22">
        <v>1</v>
      </c>
      <c r="C22" s="22">
        <v>32</v>
      </c>
      <c r="D22" s="24">
        <v>0.2702</v>
      </c>
    </row>
    <row r="23" spans="1:4" x14ac:dyDescent="0.25">
      <c r="A23" s="22" t="s">
        <v>70</v>
      </c>
      <c r="B23" s="22">
        <v>1</v>
      </c>
      <c r="C23" s="22">
        <v>33</v>
      </c>
      <c r="D23" s="24">
        <v>0.63549999999999995</v>
      </c>
    </row>
    <row r="24" spans="1:4" x14ac:dyDescent="0.25">
      <c r="A24" s="22" t="s">
        <v>102</v>
      </c>
      <c r="B24" s="22">
        <v>1</v>
      </c>
      <c r="C24" s="22">
        <v>34</v>
      </c>
      <c r="D24" s="24">
        <v>0.38690000000000002</v>
      </c>
    </row>
    <row r="25" spans="1:4" x14ac:dyDescent="0.25">
      <c r="A25" s="22" t="s">
        <v>82</v>
      </c>
      <c r="B25" s="22">
        <v>1</v>
      </c>
      <c r="C25" s="22">
        <v>37</v>
      </c>
      <c r="D25" s="24">
        <v>0.17760000000000001</v>
      </c>
    </row>
    <row r="26" spans="1:4" x14ac:dyDescent="0.25">
      <c r="A26" s="22" t="s">
        <v>83</v>
      </c>
      <c r="B26" s="22">
        <v>1</v>
      </c>
      <c r="C26" s="22">
        <v>38</v>
      </c>
      <c r="D26" s="24">
        <v>0.18479999999999999</v>
      </c>
    </row>
    <row r="27" spans="1:4" x14ac:dyDescent="0.25">
      <c r="A27" s="22" t="s">
        <v>84</v>
      </c>
      <c r="B27" s="22">
        <v>1</v>
      </c>
      <c r="C27" s="22">
        <v>39</v>
      </c>
      <c r="D27" s="24">
        <v>0.17369999999999999</v>
      </c>
    </row>
    <row r="28" spans="1:4" x14ac:dyDescent="0.25">
      <c r="A28" s="22" t="s">
        <v>85</v>
      </c>
      <c r="B28" s="22">
        <v>1</v>
      </c>
      <c r="C28" s="22">
        <v>40</v>
      </c>
      <c r="D28" s="24">
        <v>0.21299999999999999</v>
      </c>
    </row>
    <row r="29" spans="1:4" x14ac:dyDescent="0.25">
      <c r="A29" s="22" t="s">
        <v>86</v>
      </c>
      <c r="B29" s="22">
        <v>1</v>
      </c>
      <c r="C29" s="22">
        <v>42</v>
      </c>
      <c r="D29" s="24">
        <v>0.27839999999999998</v>
      </c>
    </row>
    <row r="30" spans="1:4" x14ac:dyDescent="0.25">
      <c r="A30" s="22" t="s">
        <v>87</v>
      </c>
      <c r="B30" s="22">
        <v>1</v>
      </c>
      <c r="C30" s="22">
        <v>43</v>
      </c>
      <c r="D30" s="24">
        <v>0.40250000000000002</v>
      </c>
    </row>
    <row r="31" spans="1:4" x14ac:dyDescent="0.25">
      <c r="A31" s="22" t="s">
        <v>103</v>
      </c>
      <c r="B31" s="22">
        <v>1</v>
      </c>
      <c r="C31" s="22">
        <v>45</v>
      </c>
      <c r="D31" s="24">
        <v>0.18</v>
      </c>
    </row>
    <row r="32" spans="1:4" x14ac:dyDescent="0.25">
      <c r="A32" s="22" t="s">
        <v>106</v>
      </c>
      <c r="B32" s="22">
        <v>1</v>
      </c>
      <c r="C32" s="22">
        <v>46</v>
      </c>
      <c r="D32" s="24">
        <v>0.1754</v>
      </c>
    </row>
    <row r="33" spans="1:4" x14ac:dyDescent="0.25">
      <c r="A33" s="22" t="s">
        <v>90</v>
      </c>
      <c r="B33" s="22">
        <v>1</v>
      </c>
      <c r="C33" s="22">
        <v>47</v>
      </c>
      <c r="D33" s="24">
        <v>0.29070000000000001</v>
      </c>
    </row>
    <row r="34" spans="1:4" x14ac:dyDescent="0.25">
      <c r="A34" s="22" t="s">
        <v>91</v>
      </c>
      <c r="B34" s="22">
        <v>1</v>
      </c>
      <c r="C34" s="22">
        <v>48</v>
      </c>
      <c r="D34" s="24">
        <v>0.2306</v>
      </c>
    </row>
    <row r="35" spans="1:4" x14ac:dyDescent="0.25">
      <c r="A35" s="22" t="s">
        <v>92</v>
      </c>
      <c r="B35" s="22">
        <v>1</v>
      </c>
      <c r="C35" s="22">
        <v>49</v>
      </c>
      <c r="D35" s="24">
        <v>0.61770000000000003</v>
      </c>
    </row>
    <row r="36" spans="1:4" x14ac:dyDescent="0.25">
      <c r="A36" s="22" t="s">
        <v>94</v>
      </c>
      <c r="B36" s="22">
        <v>1</v>
      </c>
      <c r="C36" s="22">
        <v>50</v>
      </c>
      <c r="D36" s="24">
        <v>0.14829999999999999</v>
      </c>
    </row>
    <row r="37" spans="1:4" x14ac:dyDescent="0.25">
      <c r="A37" s="22" t="s">
        <v>95</v>
      </c>
      <c r="B37" s="22">
        <v>1</v>
      </c>
      <c r="C37" s="22">
        <v>51</v>
      </c>
      <c r="D37" s="24">
        <v>0.1288</v>
      </c>
    </row>
    <row r="38" spans="1:4" x14ac:dyDescent="0.25">
      <c r="A38" s="22" t="s">
        <v>96</v>
      </c>
      <c r="B38" s="22">
        <v>1</v>
      </c>
      <c r="C38" s="22">
        <v>52</v>
      </c>
      <c r="D38" s="24">
        <v>0.1489</v>
      </c>
    </row>
    <row r="39" spans="1:4" x14ac:dyDescent="0.25">
      <c r="A39" s="22" t="s">
        <v>97</v>
      </c>
      <c r="B39" s="22">
        <v>1</v>
      </c>
      <c r="C39" s="22">
        <v>61</v>
      </c>
      <c r="D39" s="300">
        <v>0.37440000000000001</v>
      </c>
    </row>
    <row r="40" spans="1:4" x14ac:dyDescent="0.25">
      <c r="A40" s="22" t="s">
        <v>98</v>
      </c>
      <c r="B40" s="22">
        <v>1</v>
      </c>
      <c r="C40" s="22">
        <v>62</v>
      </c>
      <c r="D40" s="24">
        <v>0.22209999999999999</v>
      </c>
    </row>
    <row r="41" spans="1:4" x14ac:dyDescent="0.25">
      <c r="A41" s="22" t="s">
        <v>99</v>
      </c>
      <c r="B41" s="22">
        <v>1</v>
      </c>
      <c r="C41" s="22">
        <v>63</v>
      </c>
      <c r="D41" s="24">
        <v>0.18410000000000001</v>
      </c>
    </row>
    <row r="42" spans="1:4" x14ac:dyDescent="0.25">
      <c r="A42" s="22" t="s">
        <v>487</v>
      </c>
      <c r="B42" s="22">
        <v>1</v>
      </c>
      <c r="C42" s="22">
        <v>66</v>
      </c>
      <c r="D42" s="24">
        <v>1.0244</v>
      </c>
    </row>
    <row r="43" spans="1:4" x14ac:dyDescent="0.25">
      <c r="A43" s="22" t="s">
        <v>76</v>
      </c>
      <c r="B43" s="22">
        <v>1</v>
      </c>
      <c r="C43" s="22">
        <v>99</v>
      </c>
      <c r="D43" s="24">
        <v>0.40210000000000001</v>
      </c>
    </row>
    <row r="44" spans="1:4" x14ac:dyDescent="0.25">
      <c r="A44" s="22" t="s">
        <v>330</v>
      </c>
      <c r="B44" s="22">
        <v>1</v>
      </c>
      <c r="C44" s="22">
        <v>104</v>
      </c>
      <c r="D44" s="24">
        <v>0</v>
      </c>
    </row>
    <row r="45" spans="1:4" x14ac:dyDescent="0.25">
      <c r="A45" s="22" t="s">
        <v>333</v>
      </c>
      <c r="B45" s="22">
        <v>1</v>
      </c>
      <c r="C45" s="22">
        <v>109</v>
      </c>
      <c r="D45" s="24">
        <v>0</v>
      </c>
    </row>
    <row r="46" spans="1:4" x14ac:dyDescent="0.25">
      <c r="A46" s="22" t="s">
        <v>339</v>
      </c>
      <c r="B46" s="22">
        <v>1</v>
      </c>
      <c r="C46" s="22">
        <v>116</v>
      </c>
      <c r="D46" s="24">
        <v>0</v>
      </c>
    </row>
    <row r="47" spans="1:4" x14ac:dyDescent="0.25">
      <c r="A47" s="22" t="s">
        <v>229</v>
      </c>
      <c r="B47" s="22">
        <v>1</v>
      </c>
      <c r="C47" s="22">
        <v>117</v>
      </c>
      <c r="D47" s="24">
        <v>0</v>
      </c>
    </row>
    <row r="48" spans="1:4" x14ac:dyDescent="0.25">
      <c r="A48" s="22" t="s">
        <v>230</v>
      </c>
      <c r="B48" s="22">
        <v>1</v>
      </c>
      <c r="C48" s="22">
        <v>118</v>
      </c>
      <c r="D48" s="24">
        <v>0</v>
      </c>
    </row>
    <row r="49" spans="1:4" x14ac:dyDescent="0.25">
      <c r="A49" s="22" t="s">
        <v>344</v>
      </c>
      <c r="B49" s="22">
        <v>1</v>
      </c>
      <c r="C49" s="22">
        <v>119</v>
      </c>
      <c r="D49" s="24">
        <v>0</v>
      </c>
    </row>
    <row r="50" spans="1:4" x14ac:dyDescent="0.25">
      <c r="A50" s="22" t="s">
        <v>110</v>
      </c>
      <c r="B50" s="22">
        <v>1</v>
      </c>
      <c r="C50" s="22">
        <v>120</v>
      </c>
      <c r="D50" s="24">
        <v>0.51629999999999998</v>
      </c>
    </row>
    <row r="51" spans="1:4" x14ac:dyDescent="0.25">
      <c r="A51" s="22" t="s">
        <v>111</v>
      </c>
      <c r="B51" s="22">
        <v>1</v>
      </c>
      <c r="C51" s="22">
        <v>121</v>
      </c>
      <c r="D51" s="24">
        <v>0.70069999999999999</v>
      </c>
    </row>
    <row r="52" spans="1:4" x14ac:dyDescent="0.25">
      <c r="A52" s="22" t="s">
        <v>112</v>
      </c>
      <c r="B52" s="22">
        <v>1</v>
      </c>
      <c r="C52" s="22">
        <v>122</v>
      </c>
      <c r="D52" s="24">
        <v>0.3679</v>
      </c>
    </row>
    <row r="53" spans="1:4" x14ac:dyDescent="0.25">
      <c r="A53" s="22" t="s">
        <v>113</v>
      </c>
      <c r="B53" s="22">
        <v>1</v>
      </c>
      <c r="C53" s="22">
        <v>123</v>
      </c>
      <c r="D53" s="24">
        <v>0.5575</v>
      </c>
    </row>
    <row r="54" spans="1:4" x14ac:dyDescent="0.25">
      <c r="A54" s="22" t="s">
        <v>470</v>
      </c>
      <c r="B54" s="22">
        <v>1</v>
      </c>
      <c r="C54" s="22">
        <v>125</v>
      </c>
      <c r="D54" s="24">
        <v>0</v>
      </c>
    </row>
    <row r="55" spans="1:4" x14ac:dyDescent="0.25">
      <c r="A55" s="22" t="s">
        <v>116</v>
      </c>
      <c r="B55" s="22">
        <v>1</v>
      </c>
      <c r="C55" s="22">
        <v>126</v>
      </c>
      <c r="D55" s="24">
        <v>0.97619999999999996</v>
      </c>
    </row>
    <row r="56" spans="1:4" x14ac:dyDescent="0.25">
      <c r="A56" s="22" t="s">
        <v>471</v>
      </c>
      <c r="B56" s="22">
        <v>1</v>
      </c>
      <c r="C56" s="22">
        <v>129</v>
      </c>
      <c r="D56" s="24">
        <v>0</v>
      </c>
    </row>
    <row r="57" spans="1:4" x14ac:dyDescent="0.25">
      <c r="A57" s="22" t="s">
        <v>472</v>
      </c>
      <c r="B57" s="22">
        <v>1</v>
      </c>
      <c r="C57" s="22">
        <v>130</v>
      </c>
      <c r="D57" s="24">
        <v>0</v>
      </c>
    </row>
    <row r="58" spans="1:4" x14ac:dyDescent="0.25">
      <c r="A58" s="22" t="s">
        <v>118</v>
      </c>
      <c r="B58" s="22">
        <v>1</v>
      </c>
      <c r="C58" s="22">
        <v>131</v>
      </c>
      <c r="D58" s="24">
        <v>2.6871</v>
      </c>
    </row>
    <row r="59" spans="1:4" x14ac:dyDescent="0.25">
      <c r="A59" s="22" t="s">
        <v>820</v>
      </c>
      <c r="B59" s="22">
        <v>1</v>
      </c>
      <c r="C59" s="22">
        <v>135</v>
      </c>
      <c r="D59" s="24">
        <v>0.2094</v>
      </c>
    </row>
    <row r="60" spans="1:4" x14ac:dyDescent="0.25">
      <c r="A60" s="22" t="s">
        <v>130</v>
      </c>
      <c r="B60" s="22">
        <v>1</v>
      </c>
      <c r="C60" s="22">
        <v>134</v>
      </c>
      <c r="D60" s="24">
        <v>0.80200000000000005</v>
      </c>
    </row>
    <row r="61" spans="1:4" x14ac:dyDescent="0.25">
      <c r="A61" s="22" t="s">
        <v>133</v>
      </c>
      <c r="B61" s="22">
        <v>1</v>
      </c>
      <c r="C61" s="22">
        <v>141</v>
      </c>
      <c r="D61" s="24">
        <v>0.16980000000000001</v>
      </c>
    </row>
    <row r="62" spans="1:4" x14ac:dyDescent="0.25">
      <c r="A62" s="22" t="s">
        <v>135</v>
      </c>
      <c r="B62" s="22">
        <v>1</v>
      </c>
      <c r="C62" s="22">
        <v>144</v>
      </c>
      <c r="D62" s="24">
        <v>0.19889999999999999</v>
      </c>
    </row>
    <row r="63" spans="1:4" x14ac:dyDescent="0.25">
      <c r="A63" s="22" t="s">
        <v>149</v>
      </c>
      <c r="B63" s="22">
        <v>1</v>
      </c>
      <c r="C63" s="22">
        <v>145</v>
      </c>
      <c r="D63" s="24">
        <v>0.52439999999999998</v>
      </c>
    </row>
    <row r="64" spans="1:4" x14ac:dyDescent="0.25">
      <c r="A64" s="22" t="s">
        <v>134</v>
      </c>
      <c r="B64" s="22">
        <v>1</v>
      </c>
      <c r="C64" s="22">
        <v>148</v>
      </c>
      <c r="D64" s="24">
        <v>0.25580000000000003</v>
      </c>
    </row>
    <row r="65" spans="1:4" x14ac:dyDescent="0.25">
      <c r="A65" s="22" t="s">
        <v>132</v>
      </c>
      <c r="B65" s="22">
        <v>1</v>
      </c>
      <c r="C65" s="22">
        <v>149</v>
      </c>
      <c r="D65" s="24">
        <v>0.45029999999999998</v>
      </c>
    </row>
    <row r="66" spans="1:4" x14ac:dyDescent="0.25">
      <c r="A66" s="22" t="s">
        <v>768</v>
      </c>
      <c r="B66" s="22">
        <v>1</v>
      </c>
      <c r="C66" s="22">
        <v>154</v>
      </c>
      <c r="D66" s="24">
        <v>0.30709999999999998</v>
      </c>
    </row>
    <row r="67" spans="1:4" x14ac:dyDescent="0.25">
      <c r="A67" s="22" t="s">
        <v>156</v>
      </c>
      <c r="B67" s="22">
        <v>1</v>
      </c>
      <c r="C67" s="22">
        <v>155</v>
      </c>
      <c r="D67" s="24">
        <v>0.33460000000000001</v>
      </c>
    </row>
    <row r="68" spans="1:4" x14ac:dyDescent="0.25">
      <c r="A68" s="22" t="s">
        <v>157</v>
      </c>
      <c r="B68" s="22">
        <v>1</v>
      </c>
      <c r="C68" s="22">
        <v>156</v>
      </c>
      <c r="D68" s="24">
        <v>0.436</v>
      </c>
    </row>
    <row r="69" spans="1:4" x14ac:dyDescent="0.25">
      <c r="A69" s="22" t="s">
        <v>158</v>
      </c>
      <c r="B69" s="22">
        <v>1</v>
      </c>
      <c r="C69" s="22">
        <v>158</v>
      </c>
      <c r="D69" s="24">
        <v>1.6404000000000001</v>
      </c>
    </row>
    <row r="70" spans="1:4" x14ac:dyDescent="0.25">
      <c r="A70" s="22" t="s">
        <v>368</v>
      </c>
      <c r="B70" s="22">
        <v>1</v>
      </c>
      <c r="C70" s="22">
        <v>160</v>
      </c>
      <c r="D70" s="24">
        <v>0</v>
      </c>
    </row>
    <row r="71" spans="1:4" x14ac:dyDescent="0.25">
      <c r="A71" s="22" t="s">
        <v>473</v>
      </c>
      <c r="B71" s="22">
        <v>1</v>
      </c>
      <c r="C71" s="22">
        <v>161</v>
      </c>
      <c r="D71" s="24">
        <v>0</v>
      </c>
    </row>
    <row r="72" spans="1:4" x14ac:dyDescent="0.25">
      <c r="A72" s="22" t="s">
        <v>129</v>
      </c>
      <c r="B72" s="22">
        <v>1</v>
      </c>
      <c r="C72" s="22">
        <v>183</v>
      </c>
      <c r="D72" s="24">
        <v>0.93640000000000001</v>
      </c>
    </row>
    <row r="73" spans="1:4" x14ac:dyDescent="0.25">
      <c r="A73" s="22" t="s">
        <v>162</v>
      </c>
      <c r="B73" s="22">
        <v>1</v>
      </c>
      <c r="C73" s="22">
        <v>191</v>
      </c>
      <c r="D73" s="24">
        <v>0.38679999999999998</v>
      </c>
    </row>
    <row r="74" spans="1:4" x14ac:dyDescent="0.25">
      <c r="A74" s="22" t="s">
        <v>122</v>
      </c>
      <c r="B74" s="22">
        <v>1</v>
      </c>
      <c r="C74" s="22">
        <v>196</v>
      </c>
      <c r="D74" s="24">
        <v>1.6902999999999999</v>
      </c>
    </row>
    <row r="75" spans="1:4" x14ac:dyDescent="0.25">
      <c r="A75" s="22" t="s">
        <v>114</v>
      </c>
      <c r="B75" s="22">
        <v>1</v>
      </c>
      <c r="C75" s="22">
        <v>197</v>
      </c>
      <c r="D75" s="24">
        <v>1.1546000000000001</v>
      </c>
    </row>
    <row r="76" spans="1:4" x14ac:dyDescent="0.25">
      <c r="A76" s="22" t="s">
        <v>115</v>
      </c>
      <c r="B76" s="22">
        <v>1</v>
      </c>
      <c r="C76" s="22">
        <v>198</v>
      </c>
      <c r="D76" s="24">
        <v>0.71640000000000004</v>
      </c>
    </row>
    <row r="77" spans="1:4" x14ac:dyDescent="0.25">
      <c r="A77" s="22" t="s">
        <v>228</v>
      </c>
      <c r="B77" s="22">
        <v>1</v>
      </c>
      <c r="C77" s="22">
        <v>201</v>
      </c>
      <c r="D77" s="24">
        <v>0</v>
      </c>
    </row>
    <row r="78" spans="1:4" x14ac:dyDescent="0.25">
      <c r="A78" s="22" t="s">
        <v>476</v>
      </c>
      <c r="B78" s="22">
        <v>1</v>
      </c>
      <c r="C78" s="22">
        <v>202</v>
      </c>
      <c r="D78" s="24">
        <v>0</v>
      </c>
    </row>
    <row r="79" spans="1:4" x14ac:dyDescent="0.25">
      <c r="A79" s="22" t="s">
        <v>477</v>
      </c>
      <c r="B79" s="22">
        <v>1</v>
      </c>
      <c r="C79" s="22">
        <v>203</v>
      </c>
      <c r="D79" s="24">
        <v>0</v>
      </c>
    </row>
    <row r="80" spans="1:4" x14ac:dyDescent="0.25">
      <c r="A80" s="22" t="s">
        <v>65</v>
      </c>
      <c r="B80" s="22">
        <v>1</v>
      </c>
      <c r="C80" s="22">
        <v>205</v>
      </c>
      <c r="D80" s="24">
        <v>0.58360000000000001</v>
      </c>
    </row>
    <row r="81" spans="1:4" x14ac:dyDescent="0.25">
      <c r="A81" s="22" t="s">
        <v>62</v>
      </c>
      <c r="B81" s="22">
        <v>1</v>
      </c>
      <c r="C81" s="22">
        <v>206</v>
      </c>
      <c r="D81" s="24">
        <v>0.61950000000000005</v>
      </c>
    </row>
    <row r="82" spans="1:4" x14ac:dyDescent="0.25">
      <c r="A82" s="22" t="s">
        <v>63</v>
      </c>
      <c r="B82" s="22">
        <v>1</v>
      </c>
      <c r="C82" s="22">
        <v>207</v>
      </c>
      <c r="D82" s="24">
        <v>0.51139999999999997</v>
      </c>
    </row>
    <row r="83" spans="1:4" x14ac:dyDescent="0.25">
      <c r="A83" s="22" t="s">
        <v>67</v>
      </c>
      <c r="B83" s="22">
        <v>1</v>
      </c>
      <c r="C83" s="22">
        <v>209</v>
      </c>
      <c r="D83" s="24">
        <v>0.62939999999999996</v>
      </c>
    </row>
    <row r="84" spans="1:4" x14ac:dyDescent="0.25">
      <c r="A84" s="22" t="s">
        <v>44</v>
      </c>
      <c r="B84" s="22">
        <v>1</v>
      </c>
      <c r="C84" s="22">
        <v>211</v>
      </c>
      <c r="D84" s="24">
        <v>0.35489999999999999</v>
      </c>
    </row>
    <row r="85" spans="1:4" x14ac:dyDescent="0.25">
      <c r="A85" s="22" t="s">
        <v>398</v>
      </c>
      <c r="B85" s="22">
        <v>1</v>
      </c>
      <c r="C85" s="22">
        <v>227</v>
      </c>
      <c r="D85" s="24">
        <v>0.24310000000000001</v>
      </c>
    </row>
    <row r="86" spans="1:4" x14ac:dyDescent="0.25">
      <c r="A86" s="22" t="s">
        <v>400</v>
      </c>
      <c r="B86" s="22">
        <v>1</v>
      </c>
      <c r="C86" s="22">
        <v>228</v>
      </c>
      <c r="D86" s="24">
        <v>0.20780000000000001</v>
      </c>
    </row>
    <row r="87" spans="1:4" x14ac:dyDescent="0.25">
      <c r="A87" s="22" t="s">
        <v>401</v>
      </c>
      <c r="B87" s="22">
        <v>1</v>
      </c>
      <c r="C87" s="22">
        <v>229</v>
      </c>
      <c r="D87" s="24">
        <v>0.50539999999999996</v>
      </c>
    </row>
    <row r="88" spans="1:4" x14ac:dyDescent="0.25">
      <c r="A88" s="22" t="s">
        <v>744</v>
      </c>
      <c r="B88" s="22">
        <v>1</v>
      </c>
      <c r="C88" s="22">
        <v>230</v>
      </c>
      <c r="D88" s="24">
        <v>0.22670000000000001</v>
      </c>
    </row>
    <row r="89" spans="1:4" x14ac:dyDescent="0.25">
      <c r="A89" s="22" t="s">
        <v>478</v>
      </c>
      <c r="B89" s="22">
        <v>1</v>
      </c>
      <c r="C89" s="22">
        <v>237</v>
      </c>
      <c r="D89" s="24">
        <v>0</v>
      </c>
    </row>
    <row r="90" spans="1:4" x14ac:dyDescent="0.25">
      <c r="A90" s="22" t="s">
        <v>479</v>
      </c>
      <c r="B90" s="22">
        <v>1</v>
      </c>
      <c r="C90" s="22">
        <v>238</v>
      </c>
      <c r="D90" s="24">
        <v>0</v>
      </c>
    </row>
    <row r="91" spans="1:4" x14ac:dyDescent="0.25">
      <c r="A91" s="22" t="s">
        <v>480</v>
      </c>
      <c r="B91" s="22">
        <v>1</v>
      </c>
      <c r="C91" s="22">
        <v>239</v>
      </c>
      <c r="D91" s="24">
        <v>0</v>
      </c>
    </row>
    <row r="92" spans="1:4" x14ac:dyDescent="0.25">
      <c r="A92" s="22" t="s">
        <v>481</v>
      </c>
      <c r="B92" s="22">
        <v>1</v>
      </c>
      <c r="C92" s="22">
        <v>240</v>
      </c>
      <c r="D92" s="24">
        <v>0</v>
      </c>
    </row>
    <row r="93" spans="1:4" x14ac:dyDescent="0.25">
      <c r="A93" s="22" t="s">
        <v>75</v>
      </c>
      <c r="B93" s="22">
        <v>1</v>
      </c>
      <c r="C93" s="22">
        <v>241</v>
      </c>
      <c r="D93" s="24">
        <v>0.37419999999999998</v>
      </c>
    </row>
    <row r="94" spans="1:4" x14ac:dyDescent="0.25">
      <c r="A94" s="22" t="s">
        <v>482</v>
      </c>
      <c r="B94" s="22">
        <v>1</v>
      </c>
      <c r="C94" s="22">
        <v>242</v>
      </c>
      <c r="D94" s="24">
        <v>0</v>
      </c>
    </row>
    <row r="95" spans="1:4" x14ac:dyDescent="0.25">
      <c r="A95" s="22" t="s">
        <v>483</v>
      </c>
      <c r="B95" s="22">
        <v>1</v>
      </c>
      <c r="C95" s="22">
        <v>243</v>
      </c>
      <c r="D95" s="24">
        <v>0</v>
      </c>
    </row>
    <row r="96" spans="1:4" x14ac:dyDescent="0.25">
      <c r="A96" s="22" t="s">
        <v>484</v>
      </c>
      <c r="B96" s="22">
        <v>1</v>
      </c>
      <c r="C96" s="22">
        <v>244</v>
      </c>
      <c r="D96" s="24">
        <v>0</v>
      </c>
    </row>
    <row r="97" spans="1:10" x14ac:dyDescent="0.25">
      <c r="A97" s="22" t="s">
        <v>485</v>
      </c>
      <c r="B97" s="22">
        <v>1</v>
      </c>
      <c r="C97" s="22">
        <v>245</v>
      </c>
      <c r="D97" s="24">
        <v>0</v>
      </c>
    </row>
    <row r="98" spans="1:10" x14ac:dyDescent="0.25">
      <c r="A98" s="22" t="s">
        <v>486</v>
      </c>
      <c r="B98" s="22">
        <v>1</v>
      </c>
      <c r="C98" s="22">
        <v>246</v>
      </c>
      <c r="D98" s="24">
        <v>0</v>
      </c>
    </row>
    <row r="99" spans="1:10" x14ac:dyDescent="0.25">
      <c r="A99" s="22" t="s">
        <v>71</v>
      </c>
      <c r="B99" s="22">
        <v>1</v>
      </c>
      <c r="C99" s="22">
        <v>247</v>
      </c>
      <c r="D99" s="24">
        <v>0.2442</v>
      </c>
    </row>
    <row r="100" spans="1:10" x14ac:dyDescent="0.25">
      <c r="A100" s="22" t="s">
        <v>72</v>
      </c>
      <c r="B100" s="22">
        <v>1</v>
      </c>
      <c r="C100" s="22">
        <v>248</v>
      </c>
      <c r="D100" s="24">
        <v>0.32140000000000002</v>
      </c>
    </row>
    <row r="101" spans="1:10" x14ac:dyDescent="0.25">
      <c r="A101" s="22" t="s">
        <v>93</v>
      </c>
      <c r="B101" s="22">
        <v>1</v>
      </c>
      <c r="C101" s="22">
        <v>249</v>
      </c>
      <c r="D101" s="24">
        <v>9.6199999999999994E-2</v>
      </c>
    </row>
    <row r="102" spans="1:10" x14ac:dyDescent="0.25">
      <c r="A102" s="22" t="s">
        <v>61</v>
      </c>
      <c r="B102" s="22">
        <v>1</v>
      </c>
      <c r="C102" s="22">
        <v>251</v>
      </c>
      <c r="D102" s="24">
        <v>0.64890000000000003</v>
      </c>
    </row>
    <row r="103" spans="1:10" x14ac:dyDescent="0.25">
      <c r="A103" s="22" t="s">
        <v>142</v>
      </c>
      <c r="B103" s="22">
        <v>1</v>
      </c>
      <c r="C103" s="22">
        <v>252</v>
      </c>
      <c r="D103" s="24">
        <v>1.2239</v>
      </c>
    </row>
    <row r="104" spans="1:10" x14ac:dyDescent="0.25">
      <c r="A104" s="22" t="s">
        <v>163</v>
      </c>
      <c r="B104" s="22">
        <v>1</v>
      </c>
      <c r="C104" s="22">
        <v>253</v>
      </c>
      <c r="D104" s="24">
        <v>0.21490000000000001</v>
      </c>
    </row>
    <row r="105" spans="1:10" x14ac:dyDescent="0.25">
      <c r="A105" s="22" t="s">
        <v>145</v>
      </c>
      <c r="B105" s="22">
        <v>1</v>
      </c>
      <c r="C105" s="22">
        <v>255</v>
      </c>
      <c r="D105" s="24">
        <v>1.4533</v>
      </c>
    </row>
    <row r="106" spans="1:10" x14ac:dyDescent="0.25">
      <c r="A106" s="22" t="s">
        <v>164</v>
      </c>
      <c r="B106" s="22">
        <v>1</v>
      </c>
      <c r="C106" s="22">
        <v>257</v>
      </c>
      <c r="D106" s="24">
        <v>0.24079999999999999</v>
      </c>
    </row>
    <row r="107" spans="1:10" x14ac:dyDescent="0.25">
      <c r="A107" s="22" t="s">
        <v>141</v>
      </c>
      <c r="B107" s="22">
        <v>1</v>
      </c>
      <c r="C107" s="22">
        <v>259</v>
      </c>
      <c r="D107" s="24">
        <v>0.76849999999999996</v>
      </c>
    </row>
    <row r="108" spans="1:10" x14ac:dyDescent="0.25">
      <c r="A108" s="22" t="s">
        <v>73</v>
      </c>
      <c r="B108" s="22">
        <v>1</v>
      </c>
      <c r="C108" s="22">
        <v>261</v>
      </c>
      <c r="D108" s="24">
        <v>0.23949999999999999</v>
      </c>
    </row>
    <row r="109" spans="1:10" x14ac:dyDescent="0.25">
      <c r="A109" s="22" t="s">
        <v>128</v>
      </c>
      <c r="B109" s="22">
        <v>1</v>
      </c>
      <c r="C109" s="22">
        <v>262</v>
      </c>
      <c r="D109" s="24">
        <v>1.0065999999999999</v>
      </c>
    </row>
    <row r="110" spans="1:10" x14ac:dyDescent="0.25">
      <c r="A110" s="22" t="s">
        <v>131</v>
      </c>
      <c r="B110" s="22">
        <v>1</v>
      </c>
      <c r="C110" s="22">
        <v>263</v>
      </c>
      <c r="D110" s="24">
        <v>0.41549999999999998</v>
      </c>
    </row>
    <row r="111" spans="1:10" x14ac:dyDescent="0.25">
      <c r="A111" s="22" t="s">
        <v>490</v>
      </c>
      <c r="B111" s="22">
        <v>1</v>
      </c>
      <c r="C111" s="22">
        <v>266</v>
      </c>
      <c r="D111" s="24">
        <v>1.0244</v>
      </c>
      <c r="H111" s="298">
        <v>271</v>
      </c>
      <c r="I111" s="299" t="s">
        <v>222</v>
      </c>
      <c r="J111" s="300">
        <v>0.20039999999999999</v>
      </c>
    </row>
    <row r="112" spans="1:10" x14ac:dyDescent="0.25">
      <c r="A112" s="22" t="s">
        <v>161</v>
      </c>
      <c r="B112" s="22">
        <v>1</v>
      </c>
      <c r="C112" s="22">
        <v>270</v>
      </c>
      <c r="D112" s="24">
        <v>1.0404</v>
      </c>
    </row>
    <row r="113" spans="1:10" x14ac:dyDescent="0.25">
      <c r="A113" s="22" t="s">
        <v>165</v>
      </c>
      <c r="B113" s="22">
        <v>1</v>
      </c>
      <c r="C113" s="22">
        <v>273</v>
      </c>
      <c r="D113" s="24">
        <v>0.33150000000000002</v>
      </c>
    </row>
    <row r="114" spans="1:10" x14ac:dyDescent="0.25">
      <c r="A114" s="22" t="s">
        <v>138</v>
      </c>
      <c r="B114" s="22">
        <v>1</v>
      </c>
      <c r="C114" s="22">
        <v>278</v>
      </c>
      <c r="D114" s="24">
        <v>0.50800000000000001</v>
      </c>
    </row>
    <row r="115" spans="1:10" x14ac:dyDescent="0.25">
      <c r="A115" s="22" t="s">
        <v>148</v>
      </c>
      <c r="B115" s="22">
        <v>1</v>
      </c>
      <c r="C115" s="22">
        <v>279</v>
      </c>
      <c r="D115" s="24">
        <v>0.2762</v>
      </c>
    </row>
    <row r="116" spans="1:10" x14ac:dyDescent="0.25">
      <c r="A116" s="22" t="s">
        <v>139</v>
      </c>
      <c r="B116" s="22">
        <v>1</v>
      </c>
      <c r="C116" s="22">
        <v>281</v>
      </c>
      <c r="D116" s="24">
        <v>2.2105999999999999</v>
      </c>
    </row>
    <row r="117" spans="1:10" x14ac:dyDescent="0.25">
      <c r="A117" s="22" t="s">
        <v>125</v>
      </c>
      <c r="B117" s="22">
        <v>1</v>
      </c>
      <c r="C117" s="22">
        <v>283</v>
      </c>
      <c r="D117" s="24">
        <v>0.44950000000000001</v>
      </c>
    </row>
    <row r="118" spans="1:10" x14ac:dyDescent="0.25">
      <c r="A118" s="22" t="s">
        <v>150</v>
      </c>
      <c r="B118" s="22">
        <v>1</v>
      </c>
      <c r="C118" s="22">
        <v>285</v>
      </c>
      <c r="D118" s="24">
        <v>0.155</v>
      </c>
    </row>
    <row r="119" spans="1:10" x14ac:dyDescent="0.25">
      <c r="A119" s="22" t="s">
        <v>151</v>
      </c>
      <c r="B119" s="22">
        <v>1</v>
      </c>
      <c r="C119" s="22">
        <v>287</v>
      </c>
      <c r="D119" s="24">
        <v>0.15890000000000001</v>
      </c>
    </row>
    <row r="120" spans="1:10" x14ac:dyDescent="0.25">
      <c r="A120" s="22" t="s">
        <v>152</v>
      </c>
      <c r="B120" s="22">
        <v>1</v>
      </c>
      <c r="C120" s="22">
        <v>291</v>
      </c>
      <c r="D120" s="24">
        <v>0.86890000000000001</v>
      </c>
    </row>
    <row r="121" spans="1:10" x14ac:dyDescent="0.25">
      <c r="A121" s="22" t="s">
        <v>74</v>
      </c>
      <c r="B121" s="22">
        <v>1</v>
      </c>
      <c r="C121" s="22">
        <v>294</v>
      </c>
      <c r="D121" s="24">
        <v>0.45019999999999999</v>
      </c>
    </row>
    <row r="122" spans="1:10" x14ac:dyDescent="0.25">
      <c r="A122" s="22" t="s">
        <v>140</v>
      </c>
      <c r="B122" s="22">
        <v>1</v>
      </c>
      <c r="C122" s="22">
        <v>295</v>
      </c>
      <c r="D122" s="24">
        <v>0.92969999999999997</v>
      </c>
      <c r="H122" s="298">
        <v>297</v>
      </c>
      <c r="I122" s="301" t="s">
        <v>271</v>
      </c>
      <c r="J122" s="300">
        <v>0.16109999999999999</v>
      </c>
    </row>
    <row r="123" spans="1:10" x14ac:dyDescent="0.25">
      <c r="A123" s="22" t="s">
        <v>153</v>
      </c>
      <c r="B123" s="22">
        <v>1</v>
      </c>
      <c r="C123" s="22">
        <v>296</v>
      </c>
      <c r="D123" s="24">
        <v>1.5451999999999999</v>
      </c>
    </row>
    <row r="124" spans="1:10" x14ac:dyDescent="0.25">
      <c r="A124" s="22" t="s">
        <v>120</v>
      </c>
      <c r="B124" s="22">
        <v>1</v>
      </c>
      <c r="C124" s="22">
        <v>299</v>
      </c>
      <c r="D124" s="24">
        <v>0.2702</v>
      </c>
    </row>
    <row r="125" spans="1:10" x14ac:dyDescent="0.25">
      <c r="A125" s="22" t="s">
        <v>489</v>
      </c>
      <c r="B125" s="22">
        <v>1</v>
      </c>
      <c r="C125" s="22">
        <v>301</v>
      </c>
      <c r="D125" s="24">
        <v>0</v>
      </c>
    </row>
    <row r="126" spans="1:10" x14ac:dyDescent="0.25">
      <c r="A126" s="22" t="s">
        <v>117</v>
      </c>
      <c r="B126" s="22">
        <v>1</v>
      </c>
      <c r="C126" s="22">
        <v>303</v>
      </c>
      <c r="D126" s="24">
        <v>2.7014</v>
      </c>
    </row>
    <row r="127" spans="1:10" x14ac:dyDescent="0.25">
      <c r="A127" s="22" t="s">
        <v>119</v>
      </c>
      <c r="B127" s="22">
        <v>1</v>
      </c>
      <c r="C127" s="22">
        <v>306</v>
      </c>
      <c r="D127" s="24">
        <v>0.32329999999999998</v>
      </c>
    </row>
    <row r="128" spans="1:10" x14ac:dyDescent="0.25">
      <c r="A128" s="22" t="s">
        <v>79</v>
      </c>
      <c r="B128" s="22">
        <v>1</v>
      </c>
      <c r="C128" s="22">
        <v>318</v>
      </c>
      <c r="D128" s="24">
        <v>5.6807999999999996</v>
      </c>
    </row>
    <row r="129" spans="1:4" x14ac:dyDescent="0.25">
      <c r="A129" s="22" t="s">
        <v>344</v>
      </c>
      <c r="B129" s="22">
        <v>1</v>
      </c>
      <c r="C129" s="22">
        <v>320</v>
      </c>
      <c r="D129" s="24">
        <v>0</v>
      </c>
    </row>
    <row r="130" spans="1:4" x14ac:dyDescent="0.25">
      <c r="A130" s="22" t="s">
        <v>205</v>
      </c>
      <c r="B130" s="22">
        <v>2</v>
      </c>
      <c r="C130" s="22">
        <v>57</v>
      </c>
      <c r="D130" s="24">
        <v>1.0494000000000001</v>
      </c>
    </row>
    <row r="131" spans="1:4" x14ac:dyDescent="0.25">
      <c r="A131" s="22" t="s">
        <v>170</v>
      </c>
      <c r="B131" s="22">
        <v>2</v>
      </c>
      <c r="C131" s="22">
        <v>71</v>
      </c>
      <c r="D131" s="24">
        <v>0.81259999999999999</v>
      </c>
    </row>
    <row r="132" spans="1:4" x14ac:dyDescent="0.25">
      <c r="A132" s="22" t="s">
        <v>171</v>
      </c>
      <c r="B132" s="22">
        <v>2</v>
      </c>
      <c r="C132" s="22">
        <v>72</v>
      </c>
      <c r="D132" s="24">
        <v>0.83069999999999999</v>
      </c>
    </row>
    <row r="133" spans="1:4" x14ac:dyDescent="0.25">
      <c r="A133" s="22" t="s">
        <v>467</v>
      </c>
      <c r="B133" s="22">
        <v>2</v>
      </c>
      <c r="C133" s="22">
        <v>73</v>
      </c>
      <c r="D133" s="24">
        <v>0</v>
      </c>
    </row>
    <row r="134" spans="1:4" x14ac:dyDescent="0.25">
      <c r="A134" s="22" t="s">
        <v>33</v>
      </c>
      <c r="B134" s="22">
        <v>2</v>
      </c>
      <c r="C134" s="22">
        <v>74</v>
      </c>
      <c r="D134" s="24">
        <v>1.0938000000000001</v>
      </c>
    </row>
    <row r="135" spans="1:4" x14ac:dyDescent="0.25">
      <c r="A135" s="22" t="s">
        <v>172</v>
      </c>
      <c r="B135" s="22">
        <v>2</v>
      </c>
      <c r="C135" s="22">
        <v>75</v>
      </c>
      <c r="D135" s="24">
        <v>0.90400000000000003</v>
      </c>
    </row>
    <row r="136" spans="1:4" x14ac:dyDescent="0.25">
      <c r="A136" s="22" t="s">
        <v>468</v>
      </c>
      <c r="B136" s="22">
        <v>2</v>
      </c>
      <c r="C136" s="22">
        <v>76</v>
      </c>
      <c r="D136" s="24">
        <v>0</v>
      </c>
    </row>
    <row r="137" spans="1:4" x14ac:dyDescent="0.25">
      <c r="A137" s="22" t="s">
        <v>173</v>
      </c>
      <c r="B137" s="22">
        <v>2</v>
      </c>
      <c r="C137" s="22">
        <v>77</v>
      </c>
      <c r="D137" s="24">
        <v>0.8921</v>
      </c>
    </row>
    <row r="138" spans="1:4" x14ac:dyDescent="0.25">
      <c r="A138" s="22" t="s">
        <v>174</v>
      </c>
      <c r="B138" s="22">
        <v>2</v>
      </c>
      <c r="C138" s="22">
        <v>78</v>
      </c>
      <c r="D138" s="24">
        <v>0.57469999999999999</v>
      </c>
    </row>
    <row r="139" spans="1:4" x14ac:dyDescent="0.25">
      <c r="A139" s="22" t="s">
        <v>818</v>
      </c>
      <c r="B139" s="22">
        <v>2</v>
      </c>
      <c r="C139" s="22">
        <v>88</v>
      </c>
      <c r="D139" s="24">
        <v>0.4335</v>
      </c>
    </row>
    <row r="140" spans="1:4" x14ac:dyDescent="0.25">
      <c r="A140" s="22" t="s">
        <v>188</v>
      </c>
      <c r="B140" s="22">
        <v>2</v>
      </c>
      <c r="C140" s="22">
        <v>89</v>
      </c>
      <c r="D140" s="24">
        <v>0.36909999999999998</v>
      </c>
    </row>
    <row r="141" spans="1:4" x14ac:dyDescent="0.25">
      <c r="A141" s="22" t="s">
        <v>35</v>
      </c>
      <c r="B141" s="22">
        <v>2</v>
      </c>
      <c r="C141" s="22">
        <v>92</v>
      </c>
      <c r="D141" s="24">
        <v>0.90969999999999995</v>
      </c>
    </row>
    <row r="142" spans="1:4" x14ac:dyDescent="0.25">
      <c r="A142" s="22" t="s">
        <v>236</v>
      </c>
      <c r="B142" s="22">
        <v>2</v>
      </c>
      <c r="C142" s="22">
        <v>93</v>
      </c>
      <c r="D142" s="24">
        <v>2.2252000000000001</v>
      </c>
    </row>
    <row r="143" spans="1:4" x14ac:dyDescent="0.25">
      <c r="A143" s="22" t="s">
        <v>193</v>
      </c>
      <c r="B143" s="22">
        <v>2</v>
      </c>
      <c r="C143" s="22">
        <v>94</v>
      </c>
      <c r="D143" s="24">
        <v>0.4506</v>
      </c>
    </row>
    <row r="144" spans="1:4" x14ac:dyDescent="0.25">
      <c r="A144" s="22" t="s">
        <v>182</v>
      </c>
      <c r="B144" s="22">
        <v>2</v>
      </c>
      <c r="C144" s="22">
        <v>97</v>
      </c>
      <c r="D144" s="24">
        <v>0.35410000000000003</v>
      </c>
    </row>
    <row r="145" spans="1:4" x14ac:dyDescent="0.25">
      <c r="A145" s="22" t="s">
        <v>183</v>
      </c>
      <c r="B145" s="22">
        <v>2</v>
      </c>
      <c r="C145" s="22">
        <v>98</v>
      </c>
      <c r="D145" s="24">
        <v>0.76759999999999995</v>
      </c>
    </row>
    <row r="146" spans="1:4" x14ac:dyDescent="0.25">
      <c r="A146" s="22" t="s">
        <v>202</v>
      </c>
      <c r="B146" s="22">
        <v>2</v>
      </c>
      <c r="C146" s="22">
        <v>101</v>
      </c>
      <c r="D146" s="24">
        <v>1.7641</v>
      </c>
    </row>
    <row r="147" spans="1:4" x14ac:dyDescent="0.25">
      <c r="A147" s="22" t="s">
        <v>195</v>
      </c>
      <c r="B147" s="22">
        <v>2</v>
      </c>
      <c r="C147" s="22">
        <v>102</v>
      </c>
      <c r="D147" s="24">
        <v>0.18779999999999999</v>
      </c>
    </row>
    <row r="148" spans="1:4" x14ac:dyDescent="0.25">
      <c r="A148" s="22" t="s">
        <v>196</v>
      </c>
      <c r="B148" s="22">
        <v>2</v>
      </c>
      <c r="C148" s="22">
        <v>103</v>
      </c>
      <c r="D148" s="24">
        <v>0.2545</v>
      </c>
    </row>
    <row r="149" spans="1:4" x14ac:dyDescent="0.25">
      <c r="A149" s="22" t="s">
        <v>178</v>
      </c>
      <c r="B149" s="22">
        <v>2</v>
      </c>
      <c r="C149" s="22">
        <v>110</v>
      </c>
      <c r="D149" s="123">
        <v>0</v>
      </c>
    </row>
    <row r="150" spans="1:4" x14ac:dyDescent="0.25">
      <c r="A150" s="22" t="s">
        <v>232</v>
      </c>
      <c r="B150" s="22">
        <v>2</v>
      </c>
      <c r="C150" s="22">
        <v>111</v>
      </c>
      <c r="D150" s="24">
        <v>0.36820000000000003</v>
      </c>
    </row>
    <row r="151" spans="1:4" x14ac:dyDescent="0.25">
      <c r="A151" s="22" t="s">
        <v>335</v>
      </c>
      <c r="B151" s="22">
        <v>2</v>
      </c>
      <c r="C151" s="22">
        <v>112</v>
      </c>
      <c r="D151" s="123">
        <v>0.79510000000000003</v>
      </c>
    </row>
    <row r="152" spans="1:4" x14ac:dyDescent="0.25">
      <c r="A152" s="22" t="s">
        <v>233</v>
      </c>
      <c r="B152" s="22">
        <v>2</v>
      </c>
      <c r="C152" s="22">
        <v>113</v>
      </c>
      <c r="D152" s="24">
        <v>0.75539999999999996</v>
      </c>
    </row>
    <row r="153" spans="1:4" x14ac:dyDescent="0.25">
      <c r="A153" s="22" t="s">
        <v>181</v>
      </c>
      <c r="B153" s="22">
        <v>2</v>
      </c>
      <c r="C153" s="22">
        <v>114</v>
      </c>
      <c r="D153" s="24">
        <v>0.33560000000000001</v>
      </c>
    </row>
    <row r="154" spans="1:4" x14ac:dyDescent="0.25">
      <c r="A154" s="22" t="s">
        <v>469</v>
      </c>
      <c r="B154" s="22">
        <v>2</v>
      </c>
      <c r="C154" s="22">
        <v>115</v>
      </c>
      <c r="D154" s="24">
        <v>6.3541999999999996</v>
      </c>
    </row>
    <row r="155" spans="1:4" x14ac:dyDescent="0.25">
      <c r="A155" s="22" t="s">
        <v>187</v>
      </c>
      <c r="B155" s="22">
        <v>2</v>
      </c>
      <c r="C155" s="22">
        <v>215</v>
      </c>
      <c r="D155" s="24">
        <v>1.4153</v>
      </c>
    </row>
    <row r="156" spans="1:4" x14ac:dyDescent="0.25">
      <c r="A156" s="22" t="s">
        <v>189</v>
      </c>
      <c r="B156" s="22">
        <v>2</v>
      </c>
      <c r="C156" s="22">
        <v>216</v>
      </c>
      <c r="D156" s="24">
        <v>1.6063000000000001</v>
      </c>
    </row>
    <row r="157" spans="1:4" x14ac:dyDescent="0.25">
      <c r="A157" s="22" t="s">
        <v>190</v>
      </c>
      <c r="B157" s="22">
        <v>2</v>
      </c>
      <c r="C157" s="22">
        <v>217</v>
      </c>
      <c r="D157" s="24">
        <v>0.87790000000000001</v>
      </c>
    </row>
    <row r="158" spans="1:4" x14ac:dyDescent="0.25">
      <c r="A158" s="22" t="s">
        <v>192</v>
      </c>
      <c r="B158" s="22">
        <v>2</v>
      </c>
      <c r="C158" s="22">
        <v>220</v>
      </c>
      <c r="D158" s="24">
        <v>0.54</v>
      </c>
    </row>
    <row r="159" spans="1:4" x14ac:dyDescent="0.25">
      <c r="A159" s="22" t="s">
        <v>175</v>
      </c>
      <c r="B159" s="22">
        <v>2</v>
      </c>
      <c r="C159" s="22">
        <v>222</v>
      </c>
      <c r="D159" s="24">
        <v>0.55959999999999999</v>
      </c>
    </row>
    <row r="160" spans="1:4" x14ac:dyDescent="0.25">
      <c r="A160" s="22" t="s">
        <v>184</v>
      </c>
      <c r="B160" s="22">
        <v>2</v>
      </c>
      <c r="C160" s="22">
        <v>284</v>
      </c>
      <c r="D160" s="24">
        <v>0.30159999999999998</v>
      </c>
    </row>
    <row r="161" spans="1:4" x14ac:dyDescent="0.25">
      <c r="A161" s="22" t="s">
        <v>194</v>
      </c>
      <c r="B161" s="22">
        <v>2</v>
      </c>
      <c r="C161" s="22">
        <v>286</v>
      </c>
      <c r="D161" s="24">
        <v>1.0349999999999999</v>
      </c>
    </row>
    <row r="162" spans="1:4" x14ac:dyDescent="0.25">
      <c r="A162" s="22" t="s">
        <v>474</v>
      </c>
      <c r="B162" s="22">
        <v>3</v>
      </c>
      <c r="C162" s="22">
        <v>168</v>
      </c>
      <c r="D162" s="24">
        <v>0</v>
      </c>
    </row>
    <row r="163" spans="1:4" x14ac:dyDescent="0.25">
      <c r="A163" s="22" t="s">
        <v>375</v>
      </c>
      <c r="B163" s="22">
        <v>3</v>
      </c>
      <c r="C163" s="22">
        <v>169</v>
      </c>
      <c r="D163" s="24">
        <v>0.24490000000000001</v>
      </c>
    </row>
    <row r="164" spans="1:4" x14ac:dyDescent="0.25">
      <c r="A164" s="22" t="s">
        <v>475</v>
      </c>
      <c r="B164" s="22">
        <v>3</v>
      </c>
      <c r="C164" s="22">
        <v>171</v>
      </c>
      <c r="D164" s="24">
        <v>0</v>
      </c>
    </row>
    <row r="165" spans="1:4" x14ac:dyDescent="0.25">
      <c r="A165" s="22" t="s">
        <v>208</v>
      </c>
      <c r="B165" s="22">
        <v>3</v>
      </c>
      <c r="C165" s="22">
        <v>172</v>
      </c>
      <c r="D165" s="24">
        <v>0.4425</v>
      </c>
    </row>
    <row r="166" spans="1:4" x14ac:dyDescent="0.25">
      <c r="A166" s="22" t="s">
        <v>239</v>
      </c>
      <c r="B166" s="22">
        <v>3</v>
      </c>
      <c r="C166" s="22">
        <v>173</v>
      </c>
      <c r="D166" s="24">
        <v>0</v>
      </c>
    </row>
    <row r="167" spans="1:4" x14ac:dyDescent="0.25">
      <c r="A167" s="22" t="s">
        <v>379</v>
      </c>
      <c r="B167" s="22">
        <v>3</v>
      </c>
      <c r="C167" s="22">
        <v>175</v>
      </c>
      <c r="D167" s="24">
        <v>0</v>
      </c>
    </row>
    <row r="168" spans="1:4" x14ac:dyDescent="0.25">
      <c r="A168" s="22" t="s">
        <v>209</v>
      </c>
      <c r="B168" s="22">
        <v>3</v>
      </c>
      <c r="C168" s="22">
        <v>176</v>
      </c>
      <c r="D168" s="24">
        <v>1.0213000000000001</v>
      </c>
    </row>
    <row r="169" spans="1:4" x14ac:dyDescent="0.25">
      <c r="A169" s="22" t="s">
        <v>210</v>
      </c>
      <c r="B169" s="22">
        <v>3</v>
      </c>
      <c r="C169" s="22">
        <v>178</v>
      </c>
      <c r="D169" s="24">
        <v>1.0781000000000001</v>
      </c>
    </row>
    <row r="170" spans="1:4" x14ac:dyDescent="0.25">
      <c r="A170" s="22" t="s">
        <v>213</v>
      </c>
      <c r="B170" s="22">
        <v>3</v>
      </c>
      <c r="C170" s="22">
        <v>188</v>
      </c>
      <c r="D170" s="24">
        <v>0.71499999999999997</v>
      </c>
    </row>
    <row r="171" spans="1:4" x14ac:dyDescent="0.25">
      <c r="A171" s="22" t="s">
        <v>216</v>
      </c>
      <c r="B171" s="22">
        <v>3</v>
      </c>
      <c r="C171" s="22">
        <v>190</v>
      </c>
      <c r="D171" s="24">
        <v>0.37840000000000001</v>
      </c>
    </row>
    <row r="172" spans="1:4" x14ac:dyDescent="0.25">
      <c r="A172" s="22" t="s">
        <v>219</v>
      </c>
      <c r="B172" s="22">
        <v>3</v>
      </c>
      <c r="C172" s="22">
        <v>254</v>
      </c>
      <c r="D172" s="24">
        <v>0.94830000000000003</v>
      </c>
    </row>
    <row r="173" spans="1:4" x14ac:dyDescent="0.25">
      <c r="A173" s="22" t="s">
        <v>392</v>
      </c>
      <c r="B173" s="22">
        <v>4</v>
      </c>
      <c r="C173" s="22">
        <v>204</v>
      </c>
      <c r="D173" s="24">
        <v>0.1406</v>
      </c>
    </row>
    <row r="174" spans="1:4" x14ac:dyDescent="0.25">
      <c r="A174" s="22" t="s">
        <v>225</v>
      </c>
      <c r="B174" s="22">
        <v>4</v>
      </c>
      <c r="C174" s="22">
        <v>269</v>
      </c>
      <c r="D174" s="24">
        <v>0.20799999999999999</v>
      </c>
    </row>
    <row r="175" spans="1:4" x14ac:dyDescent="0.25">
      <c r="A175" s="22" t="s">
        <v>222</v>
      </c>
      <c r="B175" s="22">
        <v>4</v>
      </c>
      <c r="C175" s="22">
        <v>271</v>
      </c>
      <c r="D175" s="24">
        <v>0.21099999999999999</v>
      </c>
    </row>
    <row r="176" spans="1:4" x14ac:dyDescent="0.25">
      <c r="A176" s="22" t="s">
        <v>240</v>
      </c>
      <c r="B176" s="22">
        <v>4</v>
      </c>
      <c r="C176" s="22">
        <v>275</v>
      </c>
      <c r="D176" s="24">
        <v>0.54959999999999998</v>
      </c>
    </row>
    <row r="177" spans="1:4" x14ac:dyDescent="0.25">
      <c r="A177" s="22" t="s">
        <v>488</v>
      </c>
      <c r="B177" s="22">
        <v>4</v>
      </c>
      <c r="C177" s="22">
        <v>277</v>
      </c>
      <c r="D177" s="24">
        <v>0.16789999999999999</v>
      </c>
    </row>
    <row r="178" spans="1:4" x14ac:dyDescent="0.25">
      <c r="A178" s="22" t="s">
        <v>251</v>
      </c>
      <c r="B178" s="22">
        <v>4</v>
      </c>
      <c r="C178" s="22">
        <v>280</v>
      </c>
      <c r="D178" s="24">
        <v>0.17949999999999999</v>
      </c>
    </row>
    <row r="179" spans="1:4" x14ac:dyDescent="0.25">
      <c r="A179" s="22" t="s">
        <v>250</v>
      </c>
      <c r="B179" s="22">
        <v>4</v>
      </c>
      <c r="C179" s="22">
        <v>290</v>
      </c>
      <c r="D179" s="24">
        <v>0.23150000000000001</v>
      </c>
    </row>
    <row r="180" spans="1:4" x14ac:dyDescent="0.25">
      <c r="A180" s="22" t="s">
        <v>429</v>
      </c>
      <c r="B180" s="22">
        <v>4</v>
      </c>
      <c r="C180" s="22">
        <v>292</v>
      </c>
      <c r="D180" s="24">
        <v>0.81850000000000001</v>
      </c>
    </row>
    <row r="181" spans="1:4" x14ac:dyDescent="0.25">
      <c r="A181" s="22" t="s">
        <v>271</v>
      </c>
      <c r="B181" s="22">
        <v>4</v>
      </c>
      <c r="C181" s="22">
        <v>297</v>
      </c>
      <c r="D181" s="24">
        <v>0.14990000000000001</v>
      </c>
    </row>
    <row r="182" spans="1:4" x14ac:dyDescent="0.25">
      <c r="A182" s="22" t="s">
        <v>741</v>
      </c>
      <c r="B182" s="22">
        <v>4</v>
      </c>
      <c r="C182" s="22">
        <v>302</v>
      </c>
      <c r="D182" s="24">
        <v>0.114</v>
      </c>
    </row>
    <row r="183" spans="1:4" x14ac:dyDescent="0.25">
      <c r="A183" s="22" t="s">
        <v>320</v>
      </c>
      <c r="B183" s="22">
        <v>2</v>
      </c>
      <c r="C183" s="22">
        <v>81</v>
      </c>
      <c r="D183" s="24">
        <v>0.14580000000000001</v>
      </c>
    </row>
    <row r="184" spans="1:4" x14ac:dyDescent="0.25">
      <c r="A184" s="22" t="s">
        <v>793</v>
      </c>
      <c r="B184" s="22">
        <v>2</v>
      </c>
      <c r="C184" s="22">
        <v>55</v>
      </c>
      <c r="D184" s="24">
        <v>0</v>
      </c>
    </row>
    <row r="185" spans="1:4" x14ac:dyDescent="0.25">
      <c r="A185" s="162"/>
      <c r="B185" s="162"/>
      <c r="C185" s="162"/>
      <c r="D185" s="276"/>
    </row>
  </sheetData>
  <sortState xmlns:xlrd2="http://schemas.microsoft.com/office/spreadsheetml/2017/richdata2" ref="E3:G105">
    <sortCondition ref="E2"/>
  </sortState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7" tint="0.39997558519241921"/>
  </sheetPr>
  <dimension ref="A1:H197"/>
  <sheetViews>
    <sheetView workbookViewId="0"/>
  </sheetViews>
  <sheetFormatPr defaultRowHeight="15" x14ac:dyDescent="0.25"/>
  <cols>
    <col min="1" max="1" width="9.42578125" bestFit="1" customWidth="1"/>
    <col min="2" max="2" width="35.7109375" bestFit="1" customWidth="1"/>
    <col min="3" max="3" width="17.85546875" bestFit="1" customWidth="1"/>
    <col min="4" max="4" width="19.7109375" bestFit="1" customWidth="1"/>
    <col min="5" max="5" width="9.42578125" bestFit="1" customWidth="1"/>
    <col min="6" max="6" width="19" bestFit="1" customWidth="1"/>
    <col min="7" max="7" width="8" style="106" customWidth="1"/>
    <col min="8" max="8" width="10.42578125" style="106" customWidth="1"/>
  </cols>
  <sheetData>
    <row r="1" spans="1:8" ht="31.5" x14ac:dyDescent="0.25">
      <c r="A1" s="25" t="s">
        <v>273</v>
      </c>
      <c r="B1" s="25" t="s">
        <v>274</v>
      </c>
      <c r="C1" s="25" t="s">
        <v>275</v>
      </c>
      <c r="D1" s="25" t="s">
        <v>276</v>
      </c>
      <c r="E1" s="25" t="s">
        <v>277</v>
      </c>
      <c r="F1" s="25" t="s">
        <v>278</v>
      </c>
      <c r="G1" s="166" t="s">
        <v>279</v>
      </c>
      <c r="H1" s="166" t="s">
        <v>280</v>
      </c>
    </row>
    <row r="2" spans="1:8" x14ac:dyDescent="0.25">
      <c r="A2" s="23">
        <v>1</v>
      </c>
      <c r="B2" s="24" t="s">
        <v>42</v>
      </c>
      <c r="C2" s="23" t="s">
        <v>2</v>
      </c>
      <c r="D2" s="24" t="s">
        <v>2</v>
      </c>
      <c r="E2" s="23" t="s">
        <v>281</v>
      </c>
      <c r="F2" s="24" t="s">
        <v>282</v>
      </c>
      <c r="G2" s="105"/>
      <c r="H2" s="105"/>
    </row>
    <row r="3" spans="1:8" x14ac:dyDescent="0.25">
      <c r="A3" s="23">
        <v>2</v>
      </c>
      <c r="B3" s="24" t="s">
        <v>43</v>
      </c>
      <c r="C3" s="23" t="s">
        <v>2</v>
      </c>
      <c r="D3" s="24" t="s">
        <v>2</v>
      </c>
      <c r="E3" s="23" t="s">
        <v>281</v>
      </c>
      <c r="F3" s="24" t="s">
        <v>282</v>
      </c>
      <c r="G3" s="105"/>
      <c r="H3" s="105"/>
    </row>
    <row r="4" spans="1:8" x14ac:dyDescent="0.25">
      <c r="A4" s="23">
        <v>6</v>
      </c>
      <c r="B4" s="24" t="s">
        <v>30</v>
      </c>
      <c r="C4" s="23" t="s">
        <v>2</v>
      </c>
      <c r="D4" s="24" t="s">
        <v>2</v>
      </c>
      <c r="E4" s="23" t="s">
        <v>281</v>
      </c>
      <c r="F4" s="24" t="s">
        <v>282</v>
      </c>
      <c r="G4" s="105"/>
      <c r="H4" s="105"/>
    </row>
    <row r="5" spans="1:8" x14ac:dyDescent="0.25">
      <c r="A5" s="23">
        <v>7</v>
      </c>
      <c r="B5" s="24" t="s">
        <v>283</v>
      </c>
      <c r="C5" s="23" t="s">
        <v>2</v>
      </c>
      <c r="D5" s="24" t="s">
        <v>2</v>
      </c>
      <c r="E5" s="23" t="s">
        <v>281</v>
      </c>
      <c r="F5" s="24" t="s">
        <v>282</v>
      </c>
      <c r="G5" s="105"/>
      <c r="H5" s="105"/>
    </row>
    <row r="6" spans="1:8" x14ac:dyDescent="0.25">
      <c r="A6" s="23">
        <v>8</v>
      </c>
      <c r="B6" s="24" t="s">
        <v>46</v>
      </c>
      <c r="C6" s="23" t="s">
        <v>2</v>
      </c>
      <c r="D6" s="24" t="s">
        <v>2</v>
      </c>
      <c r="E6" s="23" t="s">
        <v>281</v>
      </c>
      <c r="F6" s="24" t="s">
        <v>282</v>
      </c>
      <c r="G6" s="105"/>
      <c r="H6" s="105"/>
    </row>
    <row r="7" spans="1:8" x14ac:dyDescent="0.25">
      <c r="A7" s="23">
        <v>9</v>
      </c>
      <c r="B7" s="24" t="s">
        <v>47</v>
      </c>
      <c r="C7" s="23" t="s">
        <v>2</v>
      </c>
      <c r="D7" s="24" t="s">
        <v>2</v>
      </c>
      <c r="E7" s="23" t="s">
        <v>281</v>
      </c>
      <c r="F7" s="24" t="s">
        <v>282</v>
      </c>
      <c r="G7" s="105"/>
      <c r="H7" s="105"/>
    </row>
    <row r="8" spans="1:8" x14ac:dyDescent="0.25">
      <c r="A8" s="23">
        <v>10</v>
      </c>
      <c r="B8" s="24" t="s">
        <v>48</v>
      </c>
      <c r="C8" s="23" t="s">
        <v>2</v>
      </c>
      <c r="D8" s="24" t="s">
        <v>2</v>
      </c>
      <c r="E8" s="23" t="s">
        <v>281</v>
      </c>
      <c r="F8" s="24" t="s">
        <v>282</v>
      </c>
      <c r="G8" s="105"/>
      <c r="H8" s="105"/>
    </row>
    <row r="9" spans="1:8" x14ac:dyDescent="0.25">
      <c r="A9" s="23">
        <v>11</v>
      </c>
      <c r="B9" s="24" t="s">
        <v>49</v>
      </c>
      <c r="C9" s="23" t="s">
        <v>2</v>
      </c>
      <c r="D9" s="24" t="s">
        <v>2</v>
      </c>
      <c r="E9" s="23" t="s">
        <v>281</v>
      </c>
      <c r="F9" s="24" t="s">
        <v>282</v>
      </c>
      <c r="G9" s="105"/>
      <c r="H9" s="105"/>
    </row>
    <row r="10" spans="1:8" x14ac:dyDescent="0.25">
      <c r="A10" s="23">
        <v>12</v>
      </c>
      <c r="B10" s="24" t="s">
        <v>284</v>
      </c>
      <c r="C10" s="23" t="s">
        <v>2</v>
      </c>
      <c r="D10" s="24" t="s">
        <v>2</v>
      </c>
      <c r="E10" s="23" t="s">
        <v>281</v>
      </c>
      <c r="F10" s="24" t="s">
        <v>282</v>
      </c>
      <c r="G10" s="105"/>
      <c r="H10" s="105"/>
    </row>
    <row r="11" spans="1:8" x14ac:dyDescent="0.25">
      <c r="A11" s="23">
        <v>14</v>
      </c>
      <c r="B11" s="24" t="s">
        <v>51</v>
      </c>
      <c r="C11" s="23" t="s">
        <v>2</v>
      </c>
      <c r="D11" s="24" t="s">
        <v>285</v>
      </c>
      <c r="E11" s="23" t="s">
        <v>281</v>
      </c>
      <c r="F11" s="24" t="s">
        <v>282</v>
      </c>
      <c r="G11" s="105"/>
      <c r="H11" s="105"/>
    </row>
    <row r="12" spans="1:8" x14ac:dyDescent="0.25">
      <c r="A12" s="23">
        <v>15</v>
      </c>
      <c r="B12" s="24" t="s">
        <v>52</v>
      </c>
      <c r="C12" s="23" t="s">
        <v>2</v>
      </c>
      <c r="D12" s="24" t="s">
        <v>285</v>
      </c>
      <c r="E12" s="23" t="s">
        <v>281</v>
      </c>
      <c r="F12" s="24" t="s">
        <v>282</v>
      </c>
      <c r="G12" s="105"/>
      <c r="H12" s="105"/>
    </row>
    <row r="13" spans="1:8" x14ac:dyDescent="0.25">
      <c r="A13" s="23">
        <v>16</v>
      </c>
      <c r="B13" s="24" t="s">
        <v>53</v>
      </c>
      <c r="C13" s="23" t="s">
        <v>2</v>
      </c>
      <c r="D13" s="24" t="s">
        <v>285</v>
      </c>
      <c r="E13" s="23" t="s">
        <v>281</v>
      </c>
      <c r="F13" s="24" t="s">
        <v>282</v>
      </c>
      <c r="G13" s="105"/>
      <c r="H13" s="105"/>
    </row>
    <row r="14" spans="1:8" x14ac:dyDescent="0.25">
      <c r="A14" s="23">
        <v>17</v>
      </c>
      <c r="B14" s="24" t="s">
        <v>54</v>
      </c>
      <c r="C14" s="23" t="s">
        <v>2</v>
      </c>
      <c r="D14" s="24" t="s">
        <v>2</v>
      </c>
      <c r="E14" s="23" t="s">
        <v>281</v>
      </c>
      <c r="F14" s="24" t="s">
        <v>282</v>
      </c>
      <c r="G14" s="105"/>
      <c r="H14" s="105"/>
    </row>
    <row r="15" spans="1:8" x14ac:dyDescent="0.25">
      <c r="A15" s="23">
        <v>18</v>
      </c>
      <c r="B15" s="24" t="s">
        <v>55</v>
      </c>
      <c r="C15" s="23" t="s">
        <v>2</v>
      </c>
      <c r="D15" s="24" t="s">
        <v>2</v>
      </c>
      <c r="E15" s="23" t="s">
        <v>281</v>
      </c>
      <c r="F15" s="24" t="s">
        <v>282</v>
      </c>
      <c r="G15" s="105"/>
      <c r="H15" s="105"/>
    </row>
    <row r="16" spans="1:8" x14ac:dyDescent="0.25">
      <c r="A16" s="23">
        <v>22</v>
      </c>
      <c r="B16" s="24" t="s">
        <v>60</v>
      </c>
      <c r="C16" s="23" t="s">
        <v>3</v>
      </c>
      <c r="D16" s="24" t="s">
        <v>286</v>
      </c>
      <c r="E16" s="23" t="s">
        <v>281</v>
      </c>
      <c r="F16" s="24" t="s">
        <v>282</v>
      </c>
      <c r="G16" s="105"/>
      <c r="H16" s="105"/>
    </row>
    <row r="17" spans="1:8" x14ac:dyDescent="0.25">
      <c r="A17" s="23">
        <v>23</v>
      </c>
      <c r="B17" s="24" t="s">
        <v>66</v>
      </c>
      <c r="C17" s="23" t="s">
        <v>3</v>
      </c>
      <c r="D17" s="24" t="s">
        <v>287</v>
      </c>
      <c r="E17" s="23" t="s">
        <v>281</v>
      </c>
      <c r="F17" s="24" t="s">
        <v>282</v>
      </c>
      <c r="G17" s="105"/>
      <c r="H17" s="105"/>
    </row>
    <row r="18" spans="1:8" x14ac:dyDescent="0.25">
      <c r="A18" s="23">
        <v>24</v>
      </c>
      <c r="B18" s="24" t="s">
        <v>31</v>
      </c>
      <c r="C18" s="23" t="s">
        <v>3</v>
      </c>
      <c r="D18" s="24" t="s">
        <v>3</v>
      </c>
      <c r="E18" s="23" t="s">
        <v>281</v>
      </c>
      <c r="F18" s="24" t="s">
        <v>282</v>
      </c>
      <c r="G18" s="105"/>
      <c r="H18" s="105"/>
    </row>
    <row r="19" spans="1:8" x14ac:dyDescent="0.25">
      <c r="A19" s="23">
        <v>25</v>
      </c>
      <c r="B19" s="24" t="s">
        <v>32</v>
      </c>
      <c r="C19" s="23" t="s">
        <v>3</v>
      </c>
      <c r="D19" s="24" t="s">
        <v>288</v>
      </c>
      <c r="E19" s="23" t="s">
        <v>281</v>
      </c>
      <c r="F19" s="24" t="s">
        <v>282</v>
      </c>
      <c r="G19" s="105"/>
      <c r="H19" s="105"/>
    </row>
    <row r="20" spans="1:8" x14ac:dyDescent="0.25">
      <c r="A20" s="23">
        <v>28</v>
      </c>
      <c r="B20" s="24" t="s">
        <v>64</v>
      </c>
      <c r="C20" s="23" t="s">
        <v>3</v>
      </c>
      <c r="D20" s="24" t="s">
        <v>288</v>
      </c>
      <c r="E20" s="23" t="s">
        <v>281</v>
      </c>
      <c r="F20" s="24" t="s">
        <v>282</v>
      </c>
      <c r="G20" s="105"/>
      <c r="H20" s="105"/>
    </row>
    <row r="21" spans="1:8" x14ac:dyDescent="0.25">
      <c r="A21" s="23">
        <v>31</v>
      </c>
      <c r="B21" s="24" t="s">
        <v>68</v>
      </c>
      <c r="C21" s="23" t="s">
        <v>3</v>
      </c>
      <c r="D21" s="24" t="s">
        <v>3</v>
      </c>
      <c r="E21" s="23" t="s">
        <v>281</v>
      </c>
      <c r="F21" s="24" t="s">
        <v>282</v>
      </c>
      <c r="G21" s="105"/>
      <c r="H21" s="105"/>
    </row>
    <row r="22" spans="1:8" x14ac:dyDescent="0.25">
      <c r="A22" s="23">
        <v>32</v>
      </c>
      <c r="B22" s="24" t="s">
        <v>289</v>
      </c>
      <c r="C22" s="23" t="s">
        <v>3</v>
      </c>
      <c r="D22" s="24" t="s">
        <v>3</v>
      </c>
      <c r="E22" s="23" t="s">
        <v>281</v>
      </c>
      <c r="F22" s="24" t="s">
        <v>282</v>
      </c>
      <c r="G22" s="105"/>
      <c r="H22" s="105"/>
    </row>
    <row r="23" spans="1:8" x14ac:dyDescent="0.25">
      <c r="A23" s="23">
        <v>33</v>
      </c>
      <c r="B23" s="24" t="s">
        <v>70</v>
      </c>
      <c r="C23" s="23" t="s">
        <v>3</v>
      </c>
      <c r="D23" s="24" t="s">
        <v>3</v>
      </c>
      <c r="E23" s="23" t="s">
        <v>281</v>
      </c>
      <c r="F23" s="24" t="s">
        <v>282</v>
      </c>
      <c r="G23" s="105"/>
      <c r="H23" s="105"/>
    </row>
    <row r="24" spans="1:8" x14ac:dyDescent="0.25">
      <c r="A24" s="23">
        <v>34</v>
      </c>
      <c r="B24" s="24" t="s">
        <v>102</v>
      </c>
      <c r="C24" s="23" t="s">
        <v>290</v>
      </c>
      <c r="D24" s="24" t="s">
        <v>290</v>
      </c>
      <c r="E24" s="23" t="s">
        <v>281</v>
      </c>
      <c r="F24" s="24" t="s">
        <v>282</v>
      </c>
      <c r="G24" s="105"/>
      <c r="H24" s="105"/>
    </row>
    <row r="25" spans="1:8" x14ac:dyDescent="0.25">
      <c r="A25" s="23">
        <v>37</v>
      </c>
      <c r="B25" s="24" t="s">
        <v>82</v>
      </c>
      <c r="C25" s="23" t="s">
        <v>4</v>
      </c>
      <c r="D25" s="24" t="s">
        <v>4</v>
      </c>
      <c r="E25" s="23" t="s">
        <v>281</v>
      </c>
      <c r="F25" s="24" t="s">
        <v>291</v>
      </c>
      <c r="G25" s="105" t="s">
        <v>292</v>
      </c>
      <c r="H25" s="105" t="s">
        <v>293</v>
      </c>
    </row>
    <row r="26" spans="1:8" x14ac:dyDescent="0.25">
      <c r="A26" s="23">
        <v>38</v>
      </c>
      <c r="B26" s="24" t="s">
        <v>83</v>
      </c>
      <c r="C26" s="23" t="s">
        <v>4</v>
      </c>
      <c r="D26" s="24" t="s">
        <v>4</v>
      </c>
      <c r="E26" s="23" t="s">
        <v>281</v>
      </c>
      <c r="F26" s="24" t="s">
        <v>291</v>
      </c>
      <c r="G26" s="105" t="s">
        <v>294</v>
      </c>
      <c r="H26" s="105" t="s">
        <v>293</v>
      </c>
    </row>
    <row r="27" spans="1:8" x14ac:dyDescent="0.25">
      <c r="A27" s="23">
        <v>39</v>
      </c>
      <c r="B27" s="24" t="s">
        <v>84</v>
      </c>
      <c r="C27" s="23" t="s">
        <v>4</v>
      </c>
      <c r="D27" s="24" t="s">
        <v>4</v>
      </c>
      <c r="E27" s="23" t="s">
        <v>281</v>
      </c>
      <c r="F27" s="24" t="s">
        <v>291</v>
      </c>
      <c r="G27" s="105" t="s">
        <v>295</v>
      </c>
      <c r="H27" s="105" t="s">
        <v>293</v>
      </c>
    </row>
    <row r="28" spans="1:8" x14ac:dyDescent="0.25">
      <c r="A28" s="23">
        <v>40</v>
      </c>
      <c r="B28" s="24" t="s">
        <v>85</v>
      </c>
      <c r="C28" s="23" t="s">
        <v>4</v>
      </c>
      <c r="D28" s="24" t="s">
        <v>4</v>
      </c>
      <c r="E28" s="23" t="s">
        <v>281</v>
      </c>
      <c r="F28" s="24" t="s">
        <v>291</v>
      </c>
      <c r="G28" s="105" t="s">
        <v>296</v>
      </c>
      <c r="H28" s="105" t="s">
        <v>293</v>
      </c>
    </row>
    <row r="29" spans="1:8" x14ac:dyDescent="0.25">
      <c r="A29" s="23">
        <v>42</v>
      </c>
      <c r="B29" s="24" t="s">
        <v>297</v>
      </c>
      <c r="C29" s="23" t="s">
        <v>4</v>
      </c>
      <c r="D29" s="24" t="s">
        <v>4</v>
      </c>
      <c r="E29" s="23" t="s">
        <v>281</v>
      </c>
      <c r="F29" s="24" t="s">
        <v>291</v>
      </c>
      <c r="G29" s="105" t="s">
        <v>298</v>
      </c>
      <c r="H29" s="105" t="s">
        <v>293</v>
      </c>
    </row>
    <row r="30" spans="1:8" x14ac:dyDescent="0.25">
      <c r="A30" s="23">
        <v>43</v>
      </c>
      <c r="B30" s="24" t="s">
        <v>87</v>
      </c>
      <c r="C30" s="23" t="s">
        <v>4</v>
      </c>
      <c r="D30" s="24" t="s">
        <v>4</v>
      </c>
      <c r="E30" s="23" t="s">
        <v>281</v>
      </c>
      <c r="F30" s="24" t="s">
        <v>291</v>
      </c>
      <c r="G30" s="105" t="s">
        <v>299</v>
      </c>
      <c r="H30" s="105" t="s">
        <v>293</v>
      </c>
    </row>
    <row r="31" spans="1:8" x14ac:dyDescent="0.25">
      <c r="A31" s="23">
        <v>44</v>
      </c>
      <c r="B31" s="24" t="s">
        <v>300</v>
      </c>
      <c r="C31" s="23" t="s">
        <v>290</v>
      </c>
      <c r="D31" s="24" t="s">
        <v>301</v>
      </c>
      <c r="E31" s="23" t="s">
        <v>281</v>
      </c>
      <c r="F31" s="24" t="s">
        <v>291</v>
      </c>
      <c r="G31" s="105" t="s">
        <v>302</v>
      </c>
      <c r="H31" s="105" t="s">
        <v>293</v>
      </c>
    </row>
    <row r="32" spans="1:8" x14ac:dyDescent="0.25">
      <c r="A32" s="23">
        <v>45</v>
      </c>
      <c r="B32" s="24" t="s">
        <v>103</v>
      </c>
      <c r="C32" s="23" t="s">
        <v>290</v>
      </c>
      <c r="D32" s="24" t="s">
        <v>290</v>
      </c>
      <c r="E32" s="23" t="s">
        <v>281</v>
      </c>
      <c r="F32" s="24" t="s">
        <v>291</v>
      </c>
      <c r="G32" s="105" t="s">
        <v>303</v>
      </c>
      <c r="H32" s="105" t="s">
        <v>293</v>
      </c>
    </row>
    <row r="33" spans="1:8" x14ac:dyDescent="0.25">
      <c r="A33" s="23">
        <v>46</v>
      </c>
      <c r="B33" s="24" t="s">
        <v>304</v>
      </c>
      <c r="C33" s="23" t="s">
        <v>290</v>
      </c>
      <c r="D33" s="24" t="s">
        <v>290</v>
      </c>
      <c r="E33" s="23" t="s">
        <v>281</v>
      </c>
      <c r="F33" s="24" t="s">
        <v>291</v>
      </c>
      <c r="G33" s="105" t="s">
        <v>305</v>
      </c>
      <c r="H33" s="105" t="s">
        <v>293</v>
      </c>
    </row>
    <row r="34" spans="1:8" x14ac:dyDescent="0.25">
      <c r="A34" s="23">
        <v>47</v>
      </c>
      <c r="B34" s="24" t="s">
        <v>90</v>
      </c>
      <c r="C34" s="23" t="s">
        <v>306</v>
      </c>
      <c r="D34" s="24" t="s">
        <v>306</v>
      </c>
      <c r="E34" s="23" t="s">
        <v>281</v>
      </c>
      <c r="F34" s="24" t="s">
        <v>282</v>
      </c>
      <c r="G34" s="105"/>
      <c r="H34" s="105"/>
    </row>
    <row r="35" spans="1:8" x14ac:dyDescent="0.25">
      <c r="A35" s="23">
        <v>48</v>
      </c>
      <c r="B35" s="24" t="s">
        <v>91</v>
      </c>
      <c r="C35" s="23" t="s">
        <v>306</v>
      </c>
      <c r="D35" s="24" t="s">
        <v>306</v>
      </c>
      <c r="E35" s="23" t="s">
        <v>281</v>
      </c>
      <c r="F35" s="24" t="s">
        <v>282</v>
      </c>
      <c r="G35" s="105"/>
      <c r="H35" s="105"/>
    </row>
    <row r="36" spans="1:8" x14ac:dyDescent="0.25">
      <c r="A36" s="23">
        <v>49</v>
      </c>
      <c r="B36" s="24" t="s">
        <v>92</v>
      </c>
      <c r="C36" s="23" t="s">
        <v>306</v>
      </c>
      <c r="D36" s="24" t="s">
        <v>306</v>
      </c>
      <c r="E36" s="23" t="s">
        <v>281</v>
      </c>
      <c r="F36" s="24" t="s">
        <v>282</v>
      </c>
      <c r="G36" s="105"/>
      <c r="H36" s="105"/>
    </row>
    <row r="37" spans="1:8" x14ac:dyDescent="0.25">
      <c r="A37" s="23">
        <v>50</v>
      </c>
      <c r="B37" s="24" t="s">
        <v>94</v>
      </c>
      <c r="C37" s="23" t="s">
        <v>306</v>
      </c>
      <c r="D37" s="24" t="s">
        <v>306</v>
      </c>
      <c r="E37" s="23" t="s">
        <v>281</v>
      </c>
      <c r="F37" s="24" t="s">
        <v>282</v>
      </c>
      <c r="G37" s="105"/>
      <c r="H37" s="105"/>
    </row>
    <row r="38" spans="1:8" x14ac:dyDescent="0.25">
      <c r="A38" s="23">
        <v>51</v>
      </c>
      <c r="B38" s="24" t="s">
        <v>95</v>
      </c>
      <c r="C38" s="23" t="s">
        <v>306</v>
      </c>
      <c r="D38" s="24" t="s">
        <v>306</v>
      </c>
      <c r="E38" s="23" t="s">
        <v>281</v>
      </c>
      <c r="F38" s="24" t="s">
        <v>282</v>
      </c>
      <c r="G38" s="105"/>
      <c r="H38" s="105"/>
    </row>
    <row r="39" spans="1:8" x14ac:dyDescent="0.25">
      <c r="A39" s="23">
        <v>52</v>
      </c>
      <c r="B39" s="24" t="s">
        <v>96</v>
      </c>
      <c r="C39" s="23" t="s">
        <v>306</v>
      </c>
      <c r="D39" s="24" t="s">
        <v>306</v>
      </c>
      <c r="E39" s="23" t="s">
        <v>281</v>
      </c>
      <c r="F39" s="24" t="s">
        <v>282</v>
      </c>
      <c r="G39" s="105"/>
      <c r="H39" s="105"/>
    </row>
    <row r="40" spans="1:8" x14ac:dyDescent="0.25">
      <c r="A40" s="23">
        <v>57</v>
      </c>
      <c r="B40" s="24" t="s">
        <v>205</v>
      </c>
      <c r="C40" s="23" t="s">
        <v>306</v>
      </c>
      <c r="D40" s="24" t="s">
        <v>307</v>
      </c>
      <c r="E40" s="23" t="s">
        <v>281</v>
      </c>
      <c r="F40" s="24" t="s">
        <v>282</v>
      </c>
      <c r="G40" s="105"/>
      <c r="H40" s="105"/>
    </row>
    <row r="41" spans="1:8" x14ac:dyDescent="0.25">
      <c r="A41" s="23">
        <v>61</v>
      </c>
      <c r="B41" s="24" t="s">
        <v>97</v>
      </c>
      <c r="C41" s="23" t="s">
        <v>306</v>
      </c>
      <c r="D41" s="24" t="s">
        <v>306</v>
      </c>
      <c r="E41" s="23" t="s">
        <v>281</v>
      </c>
      <c r="F41" s="24" t="s">
        <v>282</v>
      </c>
      <c r="G41" s="105"/>
      <c r="H41" s="105"/>
    </row>
    <row r="42" spans="1:8" x14ac:dyDescent="0.25">
      <c r="A42" s="23">
        <v>62</v>
      </c>
      <c r="B42" s="24" t="s">
        <v>98</v>
      </c>
      <c r="C42" s="23" t="s">
        <v>306</v>
      </c>
      <c r="D42" s="24" t="s">
        <v>306</v>
      </c>
      <c r="E42" s="23" t="s">
        <v>281</v>
      </c>
      <c r="F42" s="24" t="s">
        <v>282</v>
      </c>
      <c r="G42" s="105"/>
      <c r="H42" s="105"/>
    </row>
    <row r="43" spans="1:8" x14ac:dyDescent="0.25">
      <c r="A43" s="23">
        <v>63</v>
      </c>
      <c r="B43" s="24" t="s">
        <v>99</v>
      </c>
      <c r="C43" s="23" t="s">
        <v>306</v>
      </c>
      <c r="D43" s="24" t="s">
        <v>306</v>
      </c>
      <c r="E43" s="23" t="s">
        <v>281</v>
      </c>
      <c r="F43" s="24" t="s">
        <v>282</v>
      </c>
      <c r="G43" s="105"/>
      <c r="H43" s="105"/>
    </row>
    <row r="44" spans="1:8" x14ac:dyDescent="0.25">
      <c r="A44" s="23">
        <v>66</v>
      </c>
      <c r="B44" s="24" t="s">
        <v>107</v>
      </c>
      <c r="C44" s="23" t="s">
        <v>290</v>
      </c>
      <c r="D44" s="24" t="s">
        <v>290</v>
      </c>
      <c r="E44" s="23" t="s">
        <v>281</v>
      </c>
      <c r="F44" s="24" t="s">
        <v>291</v>
      </c>
      <c r="G44" s="105" t="s">
        <v>308</v>
      </c>
      <c r="H44" s="105" t="s">
        <v>293</v>
      </c>
    </row>
    <row r="45" spans="1:8" x14ac:dyDescent="0.25">
      <c r="A45" s="23">
        <v>70</v>
      </c>
      <c r="B45" s="24" t="s">
        <v>309</v>
      </c>
      <c r="C45" s="23" t="s">
        <v>15</v>
      </c>
      <c r="D45" s="24" t="s">
        <v>310</v>
      </c>
      <c r="E45" s="23" t="s">
        <v>281</v>
      </c>
      <c r="F45" s="24" t="s">
        <v>291</v>
      </c>
      <c r="G45" s="105" t="s">
        <v>311</v>
      </c>
      <c r="H45" s="105" t="s">
        <v>312</v>
      </c>
    </row>
    <row r="46" spans="1:8" x14ac:dyDescent="0.25">
      <c r="A46" s="23">
        <v>71</v>
      </c>
      <c r="B46" s="24" t="s">
        <v>313</v>
      </c>
      <c r="C46" s="23" t="s">
        <v>15</v>
      </c>
      <c r="D46" s="24" t="s">
        <v>314</v>
      </c>
      <c r="E46" s="23" t="s">
        <v>281</v>
      </c>
      <c r="F46" s="24" t="s">
        <v>282</v>
      </c>
      <c r="G46" s="105"/>
      <c r="H46" s="105"/>
    </row>
    <row r="47" spans="1:8" x14ac:dyDescent="0.25">
      <c r="A47" s="23">
        <v>72</v>
      </c>
      <c r="B47" s="24" t="s">
        <v>235</v>
      </c>
      <c r="C47" s="23" t="s">
        <v>15</v>
      </c>
      <c r="D47" s="24" t="s">
        <v>315</v>
      </c>
      <c r="E47" s="23" t="s">
        <v>281</v>
      </c>
      <c r="F47" s="24" t="s">
        <v>282</v>
      </c>
      <c r="G47" s="105"/>
      <c r="H47" s="105"/>
    </row>
    <row r="48" spans="1:8" x14ac:dyDescent="0.25">
      <c r="A48" s="23">
        <v>73</v>
      </c>
      <c r="B48" s="24" t="s">
        <v>234</v>
      </c>
      <c r="C48" s="23" t="s">
        <v>15</v>
      </c>
      <c r="D48" s="24" t="s">
        <v>310</v>
      </c>
      <c r="E48" s="23" t="s">
        <v>281</v>
      </c>
      <c r="F48" s="24" t="s">
        <v>282</v>
      </c>
      <c r="G48" s="105"/>
      <c r="H48" s="105"/>
    </row>
    <row r="49" spans="1:8" x14ac:dyDescent="0.25">
      <c r="A49" s="23">
        <v>74</v>
      </c>
      <c r="B49" s="24" t="s">
        <v>33</v>
      </c>
      <c r="C49" s="23" t="s">
        <v>15</v>
      </c>
      <c r="D49" s="24" t="s">
        <v>15</v>
      </c>
      <c r="E49" s="23" t="s">
        <v>281</v>
      </c>
      <c r="F49" s="24" t="s">
        <v>282</v>
      </c>
      <c r="G49" s="105"/>
      <c r="H49" s="105"/>
    </row>
    <row r="50" spans="1:8" x14ac:dyDescent="0.25">
      <c r="A50" s="23">
        <v>75</v>
      </c>
      <c r="B50" s="24" t="s">
        <v>316</v>
      </c>
      <c r="C50" s="23" t="s">
        <v>15</v>
      </c>
      <c r="D50" s="24" t="s">
        <v>15</v>
      </c>
      <c r="E50" s="23" t="s">
        <v>281</v>
      </c>
      <c r="F50" s="24" t="s">
        <v>291</v>
      </c>
      <c r="G50" s="105" t="s">
        <v>317</v>
      </c>
      <c r="H50" s="105" t="s">
        <v>318</v>
      </c>
    </row>
    <row r="51" spans="1:8" x14ac:dyDescent="0.25">
      <c r="A51" s="23">
        <v>76</v>
      </c>
      <c r="B51" s="24" t="s">
        <v>172</v>
      </c>
      <c r="C51" s="23" t="s">
        <v>15</v>
      </c>
      <c r="D51" s="24" t="s">
        <v>15</v>
      </c>
      <c r="E51" s="23" t="s">
        <v>281</v>
      </c>
      <c r="F51" s="24" t="s">
        <v>282</v>
      </c>
      <c r="G51" s="105"/>
      <c r="H51" s="105"/>
    </row>
    <row r="52" spans="1:8" x14ac:dyDescent="0.25">
      <c r="A52" s="23">
        <v>77</v>
      </c>
      <c r="B52" s="24" t="s">
        <v>319</v>
      </c>
      <c r="C52" s="23" t="s">
        <v>15</v>
      </c>
      <c r="D52" s="24" t="s">
        <v>15</v>
      </c>
      <c r="E52" s="23" t="s">
        <v>281</v>
      </c>
      <c r="F52" s="24" t="s">
        <v>282</v>
      </c>
      <c r="G52" s="105"/>
      <c r="H52" s="105"/>
    </row>
    <row r="53" spans="1:8" x14ac:dyDescent="0.25">
      <c r="A53" s="23">
        <v>78</v>
      </c>
      <c r="B53" s="24" t="s">
        <v>174</v>
      </c>
      <c r="C53" s="23" t="s">
        <v>15</v>
      </c>
      <c r="D53" s="24" t="s">
        <v>15</v>
      </c>
      <c r="E53" s="23" t="s">
        <v>281</v>
      </c>
      <c r="F53" s="24" t="s">
        <v>282</v>
      </c>
      <c r="G53" s="105"/>
      <c r="H53" s="105"/>
    </row>
    <row r="54" spans="1:8" x14ac:dyDescent="0.25">
      <c r="A54" s="23">
        <v>81</v>
      </c>
      <c r="B54" s="24" t="s">
        <v>320</v>
      </c>
      <c r="C54" s="23" t="s">
        <v>15</v>
      </c>
      <c r="D54" s="24" t="s">
        <v>15</v>
      </c>
      <c r="E54" s="23" t="s">
        <v>321</v>
      </c>
      <c r="F54" s="24" t="s">
        <v>282</v>
      </c>
      <c r="G54" s="105"/>
      <c r="H54" s="105"/>
    </row>
    <row r="55" spans="1:8" x14ac:dyDescent="0.25">
      <c r="A55" s="23">
        <v>88</v>
      </c>
      <c r="B55" s="24" t="s">
        <v>322</v>
      </c>
      <c r="C55" s="23" t="s">
        <v>17</v>
      </c>
      <c r="D55" s="24" t="s">
        <v>323</v>
      </c>
      <c r="E55" s="23" t="s">
        <v>321</v>
      </c>
      <c r="F55" s="24" t="s">
        <v>282</v>
      </c>
      <c r="G55" s="105"/>
      <c r="H55" s="105"/>
    </row>
    <row r="56" spans="1:8" x14ac:dyDescent="0.25">
      <c r="A56" s="23">
        <v>89</v>
      </c>
      <c r="B56" s="24" t="s">
        <v>188</v>
      </c>
      <c r="C56" s="23" t="s">
        <v>17</v>
      </c>
      <c r="D56" s="24" t="s">
        <v>323</v>
      </c>
      <c r="E56" s="23" t="s">
        <v>321</v>
      </c>
      <c r="F56" s="24" t="s">
        <v>282</v>
      </c>
      <c r="G56" s="105"/>
      <c r="H56" s="105"/>
    </row>
    <row r="57" spans="1:8" x14ac:dyDescent="0.25">
      <c r="A57" s="23">
        <v>92</v>
      </c>
      <c r="B57" s="24" t="s">
        <v>35</v>
      </c>
      <c r="C57" s="23" t="s">
        <v>17</v>
      </c>
      <c r="D57" s="24" t="s">
        <v>17</v>
      </c>
      <c r="E57" s="23" t="s">
        <v>281</v>
      </c>
      <c r="F57" s="24" t="s">
        <v>282</v>
      </c>
      <c r="G57" s="105"/>
      <c r="H57" s="105"/>
    </row>
    <row r="58" spans="1:8" x14ac:dyDescent="0.25">
      <c r="A58" s="23">
        <v>93</v>
      </c>
      <c r="B58" s="24" t="s">
        <v>236</v>
      </c>
      <c r="C58" s="23" t="s">
        <v>17</v>
      </c>
      <c r="D58" s="24" t="s">
        <v>324</v>
      </c>
      <c r="E58" s="23" t="s">
        <v>281</v>
      </c>
      <c r="F58" s="24" t="s">
        <v>282</v>
      </c>
      <c r="G58" s="105"/>
      <c r="H58" s="105"/>
    </row>
    <row r="59" spans="1:8" x14ac:dyDescent="0.25">
      <c r="A59" s="23">
        <v>94</v>
      </c>
      <c r="B59" s="24" t="s">
        <v>325</v>
      </c>
      <c r="C59" s="23" t="s">
        <v>17</v>
      </c>
      <c r="D59" s="24" t="s">
        <v>17</v>
      </c>
      <c r="E59" s="23" t="s">
        <v>281</v>
      </c>
      <c r="F59" s="24" t="s">
        <v>282</v>
      </c>
      <c r="G59" s="105"/>
      <c r="H59" s="105"/>
    </row>
    <row r="60" spans="1:8" x14ac:dyDescent="0.25">
      <c r="A60" s="23">
        <v>97</v>
      </c>
      <c r="B60" s="24" t="s">
        <v>182</v>
      </c>
      <c r="C60" s="23" t="s">
        <v>16</v>
      </c>
      <c r="D60" s="24" t="s">
        <v>326</v>
      </c>
      <c r="E60" s="23" t="s">
        <v>281</v>
      </c>
      <c r="F60" s="24" t="s">
        <v>282</v>
      </c>
      <c r="G60" s="105"/>
      <c r="H60" s="105"/>
    </row>
    <row r="61" spans="1:8" x14ac:dyDescent="0.25">
      <c r="A61" s="23">
        <v>98</v>
      </c>
      <c r="B61" s="24" t="s">
        <v>183</v>
      </c>
      <c r="C61" s="23" t="s">
        <v>16</v>
      </c>
      <c r="D61" s="24" t="s">
        <v>326</v>
      </c>
      <c r="E61" s="23" t="s">
        <v>281</v>
      </c>
      <c r="F61" s="24" t="s">
        <v>282</v>
      </c>
      <c r="G61" s="105"/>
      <c r="H61" s="105"/>
    </row>
    <row r="62" spans="1:8" x14ac:dyDescent="0.25">
      <c r="A62" s="23">
        <v>99</v>
      </c>
      <c r="B62" s="24" t="s">
        <v>76</v>
      </c>
      <c r="C62" s="23" t="s">
        <v>3</v>
      </c>
      <c r="D62" s="24" t="s">
        <v>327</v>
      </c>
      <c r="E62" s="23" t="s">
        <v>281</v>
      </c>
      <c r="F62" s="24" t="s">
        <v>282</v>
      </c>
      <c r="G62" s="105"/>
      <c r="H62" s="105"/>
    </row>
    <row r="63" spans="1:8" x14ac:dyDescent="0.25">
      <c r="A63" s="23">
        <v>101</v>
      </c>
      <c r="B63" s="24" t="s">
        <v>202</v>
      </c>
      <c r="C63" s="23" t="s">
        <v>328</v>
      </c>
      <c r="D63" s="24" t="s">
        <v>19</v>
      </c>
      <c r="E63" s="23" t="s">
        <v>281</v>
      </c>
      <c r="F63" s="24" t="s">
        <v>282</v>
      </c>
      <c r="G63" s="105"/>
      <c r="H63" s="105"/>
    </row>
    <row r="64" spans="1:8" x14ac:dyDescent="0.25">
      <c r="A64" s="23">
        <v>102</v>
      </c>
      <c r="B64" s="24" t="s">
        <v>195</v>
      </c>
      <c r="C64" s="23" t="s">
        <v>17</v>
      </c>
      <c r="D64" s="24" t="s">
        <v>329</v>
      </c>
      <c r="E64" s="23" t="s">
        <v>281</v>
      </c>
      <c r="F64" s="24" t="s">
        <v>282</v>
      </c>
      <c r="G64" s="105"/>
      <c r="H64" s="105"/>
    </row>
    <row r="65" spans="1:8" x14ac:dyDescent="0.25">
      <c r="A65" s="23">
        <v>103</v>
      </c>
      <c r="B65" s="24" t="s">
        <v>196</v>
      </c>
      <c r="C65" s="23" t="s">
        <v>17</v>
      </c>
      <c r="D65" s="24" t="s">
        <v>329</v>
      </c>
      <c r="E65" s="23" t="s">
        <v>281</v>
      </c>
      <c r="F65" s="24" t="s">
        <v>282</v>
      </c>
      <c r="G65" s="105"/>
      <c r="H65" s="105"/>
    </row>
    <row r="66" spans="1:8" x14ac:dyDescent="0.25">
      <c r="A66" s="23">
        <v>104</v>
      </c>
      <c r="B66" s="24" t="s">
        <v>330</v>
      </c>
      <c r="C66" s="23" t="s">
        <v>4</v>
      </c>
      <c r="D66" s="24" t="s">
        <v>331</v>
      </c>
      <c r="E66" s="23" t="s">
        <v>281</v>
      </c>
      <c r="F66" s="24" t="s">
        <v>282</v>
      </c>
      <c r="G66" s="105" t="s">
        <v>332</v>
      </c>
      <c r="H66" s="105"/>
    </row>
    <row r="67" spans="1:8" x14ac:dyDescent="0.25">
      <c r="A67" s="23">
        <v>109</v>
      </c>
      <c r="B67" s="24" t="s">
        <v>333</v>
      </c>
      <c r="C67" s="23" t="s">
        <v>4</v>
      </c>
      <c r="D67" s="24" t="s">
        <v>331</v>
      </c>
      <c r="E67" s="23" t="s">
        <v>281</v>
      </c>
      <c r="F67" s="24" t="s">
        <v>282</v>
      </c>
      <c r="G67" s="105" t="s">
        <v>334</v>
      </c>
      <c r="H67" s="105"/>
    </row>
    <row r="68" spans="1:8" x14ac:dyDescent="0.25">
      <c r="A68" s="23">
        <v>110</v>
      </c>
      <c r="B68" s="24" t="s">
        <v>178</v>
      </c>
      <c r="C68" s="23" t="s">
        <v>16</v>
      </c>
      <c r="D68" s="24" t="s">
        <v>16</v>
      </c>
      <c r="E68" s="23" t="s">
        <v>281</v>
      </c>
      <c r="F68" s="24" t="s">
        <v>282</v>
      </c>
      <c r="G68" s="105"/>
      <c r="H68" s="105"/>
    </row>
    <row r="69" spans="1:8" x14ac:dyDescent="0.25">
      <c r="A69" s="23">
        <v>111</v>
      </c>
      <c r="B69" s="24" t="s">
        <v>232</v>
      </c>
      <c r="C69" s="23" t="s">
        <v>16</v>
      </c>
      <c r="D69" s="24" t="s">
        <v>16</v>
      </c>
      <c r="E69" s="23" t="s">
        <v>281</v>
      </c>
      <c r="F69" s="24" t="s">
        <v>282</v>
      </c>
      <c r="G69" s="105"/>
      <c r="H69" s="105"/>
    </row>
    <row r="70" spans="1:8" x14ac:dyDescent="0.25">
      <c r="A70" s="23">
        <v>112</v>
      </c>
      <c r="B70" s="24" t="s">
        <v>335</v>
      </c>
      <c r="C70" s="23" t="s">
        <v>16</v>
      </c>
      <c r="D70" s="24" t="s">
        <v>16</v>
      </c>
      <c r="E70" s="23" t="s">
        <v>281</v>
      </c>
      <c r="F70" s="24" t="s">
        <v>282</v>
      </c>
      <c r="G70" s="105"/>
      <c r="H70" s="105"/>
    </row>
    <row r="71" spans="1:8" x14ac:dyDescent="0.25">
      <c r="A71" s="23">
        <v>113</v>
      </c>
      <c r="B71" s="24" t="s">
        <v>233</v>
      </c>
      <c r="C71" s="23" t="s">
        <v>16</v>
      </c>
      <c r="D71" s="24" t="s">
        <v>16</v>
      </c>
      <c r="E71" s="23" t="s">
        <v>281</v>
      </c>
      <c r="F71" s="24" t="s">
        <v>282</v>
      </c>
      <c r="G71" s="105"/>
      <c r="H71" s="105"/>
    </row>
    <row r="72" spans="1:8" x14ac:dyDescent="0.25">
      <c r="A72" s="23">
        <v>114</v>
      </c>
      <c r="B72" s="24" t="s">
        <v>336</v>
      </c>
      <c r="C72" s="23" t="s">
        <v>16</v>
      </c>
      <c r="D72" s="24" t="s">
        <v>16</v>
      </c>
      <c r="E72" s="23" t="s">
        <v>281</v>
      </c>
      <c r="F72" s="24" t="s">
        <v>282</v>
      </c>
      <c r="G72" s="105"/>
      <c r="H72" s="105"/>
    </row>
    <row r="73" spans="1:8" x14ac:dyDescent="0.25">
      <c r="A73" s="23">
        <v>115</v>
      </c>
      <c r="B73" s="24" t="s">
        <v>337</v>
      </c>
      <c r="C73" s="23" t="s">
        <v>338</v>
      </c>
      <c r="D73" s="24" t="s">
        <v>338</v>
      </c>
      <c r="E73" s="23" t="s">
        <v>281</v>
      </c>
      <c r="F73" s="24" t="s">
        <v>282</v>
      </c>
      <c r="G73" s="105"/>
      <c r="H73" s="105"/>
    </row>
    <row r="74" spans="1:8" x14ac:dyDescent="0.25">
      <c r="A74" s="23">
        <v>116</v>
      </c>
      <c r="B74" s="24" t="s">
        <v>339</v>
      </c>
      <c r="C74" s="23" t="s">
        <v>340</v>
      </c>
      <c r="D74" s="24" t="s">
        <v>341</v>
      </c>
      <c r="E74" s="23" t="s">
        <v>281</v>
      </c>
      <c r="F74" s="24" t="s">
        <v>282</v>
      </c>
      <c r="G74" s="105" t="s">
        <v>342</v>
      </c>
      <c r="H74" s="105"/>
    </row>
    <row r="75" spans="1:8" x14ac:dyDescent="0.25">
      <c r="A75" s="23">
        <v>117</v>
      </c>
      <c r="B75" s="24" t="s">
        <v>229</v>
      </c>
      <c r="C75" s="23" t="s">
        <v>4</v>
      </c>
      <c r="D75" s="24" t="s">
        <v>343</v>
      </c>
      <c r="E75" s="23" t="s">
        <v>281</v>
      </c>
      <c r="F75" s="24" t="s">
        <v>282</v>
      </c>
      <c r="G75" s="105"/>
      <c r="H75" s="105"/>
    </row>
    <row r="76" spans="1:8" x14ac:dyDescent="0.25">
      <c r="A76" s="23">
        <v>118</v>
      </c>
      <c r="B76" s="24" t="s">
        <v>230</v>
      </c>
      <c r="C76" s="23" t="s">
        <v>4</v>
      </c>
      <c r="D76" s="24" t="s">
        <v>331</v>
      </c>
      <c r="E76" s="23" t="s">
        <v>281</v>
      </c>
      <c r="F76" s="24" t="s">
        <v>282</v>
      </c>
      <c r="G76" s="105"/>
      <c r="H76" s="105"/>
    </row>
    <row r="77" spans="1:8" x14ac:dyDescent="0.25">
      <c r="A77" s="23">
        <v>119</v>
      </c>
      <c r="B77" s="24" t="s">
        <v>344</v>
      </c>
      <c r="C77" s="23" t="s">
        <v>345</v>
      </c>
      <c r="D77" s="24" t="s">
        <v>346</v>
      </c>
      <c r="E77" s="23" t="s">
        <v>281</v>
      </c>
      <c r="F77" s="24" t="s">
        <v>282</v>
      </c>
      <c r="G77" s="105" t="s">
        <v>347</v>
      </c>
      <c r="H77" s="105" t="s">
        <v>348</v>
      </c>
    </row>
    <row r="78" spans="1:8" x14ac:dyDescent="0.25">
      <c r="A78" s="23">
        <v>120</v>
      </c>
      <c r="B78" s="24" t="s">
        <v>110</v>
      </c>
      <c r="C78" s="23" t="s">
        <v>10</v>
      </c>
      <c r="D78" s="24" t="s">
        <v>349</v>
      </c>
      <c r="E78" s="23" t="s">
        <v>281</v>
      </c>
      <c r="F78" s="24" t="s">
        <v>282</v>
      </c>
      <c r="G78" s="105"/>
      <c r="H78" s="105"/>
    </row>
    <row r="79" spans="1:8" x14ac:dyDescent="0.25">
      <c r="A79" s="23">
        <v>121</v>
      </c>
      <c r="B79" s="24" t="s">
        <v>111</v>
      </c>
      <c r="C79" s="23" t="s">
        <v>10</v>
      </c>
      <c r="D79" s="24" t="s">
        <v>350</v>
      </c>
      <c r="E79" s="23" t="s">
        <v>281</v>
      </c>
      <c r="F79" s="24" t="s">
        <v>282</v>
      </c>
      <c r="G79" s="105"/>
      <c r="H79" s="105"/>
    </row>
    <row r="80" spans="1:8" x14ac:dyDescent="0.25">
      <c r="A80" s="23">
        <v>122</v>
      </c>
      <c r="B80" s="24" t="s">
        <v>112</v>
      </c>
      <c r="C80" s="23" t="s">
        <v>10</v>
      </c>
      <c r="D80" s="24" t="s">
        <v>10</v>
      </c>
      <c r="E80" s="23" t="s">
        <v>281</v>
      </c>
      <c r="F80" s="24" t="s">
        <v>282</v>
      </c>
      <c r="G80" s="105"/>
      <c r="H80" s="105"/>
    </row>
    <row r="81" spans="1:8" x14ac:dyDescent="0.25">
      <c r="A81" s="23">
        <v>123</v>
      </c>
      <c r="B81" s="24" t="s">
        <v>113</v>
      </c>
      <c r="C81" s="23" t="s">
        <v>10</v>
      </c>
      <c r="D81" s="24" t="s">
        <v>10</v>
      </c>
      <c r="E81" s="23" t="s">
        <v>281</v>
      </c>
      <c r="F81" s="24" t="s">
        <v>282</v>
      </c>
      <c r="G81" s="105"/>
      <c r="H81" s="105"/>
    </row>
    <row r="82" spans="1:8" x14ac:dyDescent="0.25">
      <c r="A82" s="23">
        <v>125</v>
      </c>
      <c r="B82" s="24" t="s">
        <v>351</v>
      </c>
      <c r="C82" s="23" t="s">
        <v>10</v>
      </c>
      <c r="D82" s="24" t="s">
        <v>10</v>
      </c>
      <c r="E82" s="23" t="s">
        <v>281</v>
      </c>
      <c r="F82" s="24" t="s">
        <v>282</v>
      </c>
      <c r="G82" s="105"/>
      <c r="H82" s="105"/>
    </row>
    <row r="83" spans="1:8" x14ac:dyDescent="0.25">
      <c r="A83" s="23">
        <v>126</v>
      </c>
      <c r="B83" s="24" t="s">
        <v>261</v>
      </c>
      <c r="C83" s="23" t="s">
        <v>10</v>
      </c>
      <c r="D83" s="24" t="s">
        <v>10</v>
      </c>
      <c r="E83" s="23" t="s">
        <v>281</v>
      </c>
      <c r="F83" s="24" t="s">
        <v>291</v>
      </c>
      <c r="G83" s="105" t="s">
        <v>352</v>
      </c>
      <c r="H83" s="105" t="s">
        <v>353</v>
      </c>
    </row>
    <row r="84" spans="1:8" x14ac:dyDescent="0.25">
      <c r="A84" s="23">
        <v>127</v>
      </c>
      <c r="B84" s="24" t="s">
        <v>254</v>
      </c>
      <c r="C84" s="23" t="s">
        <v>10</v>
      </c>
      <c r="D84" s="24" t="s">
        <v>10</v>
      </c>
      <c r="E84" s="23" t="s">
        <v>281</v>
      </c>
      <c r="F84" s="24" t="s">
        <v>291</v>
      </c>
      <c r="G84" s="105" t="s">
        <v>354</v>
      </c>
      <c r="H84" s="105" t="s">
        <v>355</v>
      </c>
    </row>
    <row r="85" spans="1:8" x14ac:dyDescent="0.25">
      <c r="A85" s="23">
        <v>129</v>
      </c>
      <c r="B85" s="24" t="s">
        <v>254</v>
      </c>
      <c r="C85" s="23" t="s">
        <v>10</v>
      </c>
      <c r="D85" s="24" t="s">
        <v>10</v>
      </c>
      <c r="E85" s="23" t="s">
        <v>281</v>
      </c>
      <c r="F85" s="24" t="s">
        <v>282</v>
      </c>
      <c r="G85" s="105"/>
      <c r="H85" s="105"/>
    </row>
    <row r="86" spans="1:8" x14ac:dyDescent="0.25">
      <c r="A86" s="23">
        <v>130</v>
      </c>
      <c r="B86" s="24" t="s">
        <v>120</v>
      </c>
      <c r="C86" s="23" t="s">
        <v>10</v>
      </c>
      <c r="D86" s="24" t="s">
        <v>10</v>
      </c>
      <c r="E86" s="23" t="s">
        <v>281</v>
      </c>
      <c r="F86" s="24" t="s">
        <v>282</v>
      </c>
      <c r="G86" s="105"/>
      <c r="H86" s="105"/>
    </row>
    <row r="87" spans="1:8" x14ac:dyDescent="0.25">
      <c r="A87" s="23">
        <v>131</v>
      </c>
      <c r="B87" s="24" t="s">
        <v>356</v>
      </c>
      <c r="C87" s="23" t="s">
        <v>10</v>
      </c>
      <c r="D87" s="24" t="s">
        <v>357</v>
      </c>
      <c r="E87" s="23" t="s">
        <v>281</v>
      </c>
      <c r="F87" s="24" t="s">
        <v>291</v>
      </c>
      <c r="G87" s="105" t="s">
        <v>358</v>
      </c>
      <c r="H87" s="105" t="s">
        <v>359</v>
      </c>
    </row>
    <row r="88" spans="1:8" x14ac:dyDescent="0.25">
      <c r="A88" s="23">
        <v>132</v>
      </c>
      <c r="B88" s="24" t="s">
        <v>255</v>
      </c>
      <c r="C88" s="23" t="s">
        <v>10</v>
      </c>
      <c r="D88" s="24" t="s">
        <v>360</v>
      </c>
      <c r="E88" s="23" t="s">
        <v>281</v>
      </c>
      <c r="F88" s="24" t="s">
        <v>291</v>
      </c>
      <c r="G88" s="105" t="s">
        <v>361</v>
      </c>
      <c r="H88" s="105" t="s">
        <v>362</v>
      </c>
    </row>
    <row r="89" spans="1:8" x14ac:dyDescent="0.25">
      <c r="A89" s="23">
        <v>134</v>
      </c>
      <c r="B89" s="24" t="s">
        <v>130</v>
      </c>
      <c r="C89" s="23" t="s">
        <v>13</v>
      </c>
      <c r="D89" s="24" t="s">
        <v>13</v>
      </c>
      <c r="E89" s="23" t="s">
        <v>281</v>
      </c>
      <c r="F89" s="24" t="s">
        <v>282</v>
      </c>
      <c r="G89" s="105"/>
      <c r="H89" s="105"/>
    </row>
    <row r="90" spans="1:8" x14ac:dyDescent="0.25">
      <c r="A90" s="23">
        <v>135</v>
      </c>
      <c r="B90" s="24" t="s">
        <v>820</v>
      </c>
      <c r="C90" s="23" t="s">
        <v>10</v>
      </c>
      <c r="D90" s="24"/>
      <c r="E90" s="23"/>
      <c r="F90" s="24"/>
      <c r="G90" s="105"/>
      <c r="H90" s="105"/>
    </row>
    <row r="91" spans="1:8" x14ac:dyDescent="0.25">
      <c r="A91" s="23">
        <v>141</v>
      </c>
      <c r="B91" s="24" t="s">
        <v>133</v>
      </c>
      <c r="C91" s="23" t="s">
        <v>13</v>
      </c>
      <c r="D91" s="24" t="s">
        <v>13</v>
      </c>
      <c r="E91" s="23" t="s">
        <v>281</v>
      </c>
      <c r="F91" s="24" t="s">
        <v>282</v>
      </c>
      <c r="G91" s="105"/>
      <c r="H91" s="105"/>
    </row>
    <row r="92" spans="1:8" x14ac:dyDescent="0.25">
      <c r="A92" s="23">
        <v>144</v>
      </c>
      <c r="B92" s="24" t="s">
        <v>135</v>
      </c>
      <c r="C92" s="23" t="s">
        <v>13</v>
      </c>
      <c r="D92" s="24" t="s">
        <v>13</v>
      </c>
      <c r="E92" s="23" t="s">
        <v>281</v>
      </c>
      <c r="F92" s="24" t="s">
        <v>282</v>
      </c>
      <c r="G92" s="105"/>
      <c r="H92" s="105"/>
    </row>
    <row r="93" spans="1:8" x14ac:dyDescent="0.25">
      <c r="A93" s="23">
        <v>145</v>
      </c>
      <c r="B93" s="24" t="s">
        <v>149</v>
      </c>
      <c r="C93" s="23" t="s">
        <v>363</v>
      </c>
      <c r="D93" s="24" t="s">
        <v>364</v>
      </c>
      <c r="E93" s="23" t="s">
        <v>281</v>
      </c>
      <c r="F93" s="24" t="s">
        <v>282</v>
      </c>
      <c r="G93" s="105"/>
      <c r="H93" s="105"/>
    </row>
    <row r="94" spans="1:8" x14ac:dyDescent="0.25">
      <c r="A94" s="23">
        <v>148</v>
      </c>
      <c r="B94" s="24" t="s">
        <v>258</v>
      </c>
      <c r="C94" s="23" t="s">
        <v>13</v>
      </c>
      <c r="D94" s="24" t="s">
        <v>13</v>
      </c>
      <c r="E94" s="23" t="s">
        <v>281</v>
      </c>
      <c r="F94" s="24" t="s">
        <v>282</v>
      </c>
      <c r="G94" s="105"/>
      <c r="H94" s="105"/>
    </row>
    <row r="95" spans="1:8" x14ac:dyDescent="0.25">
      <c r="A95" s="23">
        <v>149</v>
      </c>
      <c r="B95" s="24" t="s">
        <v>132</v>
      </c>
      <c r="C95" s="23" t="s">
        <v>13</v>
      </c>
      <c r="D95" s="24" t="s">
        <v>13</v>
      </c>
      <c r="E95" s="23" t="s">
        <v>281</v>
      </c>
      <c r="F95" s="24" t="s">
        <v>282</v>
      </c>
      <c r="G95" s="105"/>
      <c r="H95" s="105"/>
    </row>
    <row r="96" spans="1:8" x14ac:dyDescent="0.25">
      <c r="A96" s="23">
        <v>155</v>
      </c>
      <c r="B96" s="24" t="s">
        <v>156</v>
      </c>
      <c r="C96" s="23" t="s">
        <v>365</v>
      </c>
      <c r="D96" s="24" t="s">
        <v>366</v>
      </c>
      <c r="E96" s="23" t="s">
        <v>281</v>
      </c>
      <c r="F96" s="24" t="s">
        <v>282</v>
      </c>
      <c r="G96" s="105"/>
      <c r="H96" s="105"/>
    </row>
    <row r="97" spans="1:8" x14ac:dyDescent="0.25">
      <c r="A97" s="23">
        <v>156</v>
      </c>
      <c r="B97" s="24" t="s">
        <v>157</v>
      </c>
      <c r="C97" s="23" t="s">
        <v>365</v>
      </c>
      <c r="D97" s="24" t="s">
        <v>365</v>
      </c>
      <c r="E97" s="23" t="s">
        <v>281</v>
      </c>
      <c r="F97" s="24" t="s">
        <v>282</v>
      </c>
      <c r="G97" s="105"/>
      <c r="H97" s="105"/>
    </row>
    <row r="98" spans="1:8" x14ac:dyDescent="0.25">
      <c r="A98" s="23">
        <v>158</v>
      </c>
      <c r="B98" s="24" t="s">
        <v>158</v>
      </c>
      <c r="C98" s="23" t="s">
        <v>365</v>
      </c>
      <c r="D98" s="24" t="s">
        <v>367</v>
      </c>
      <c r="E98" s="23" t="s">
        <v>281</v>
      </c>
      <c r="F98" s="24" t="s">
        <v>282</v>
      </c>
      <c r="G98" s="105"/>
      <c r="H98" s="105"/>
    </row>
    <row r="99" spans="1:8" x14ac:dyDescent="0.25">
      <c r="A99" s="23">
        <v>160</v>
      </c>
      <c r="B99" s="24" t="s">
        <v>368</v>
      </c>
      <c r="C99" s="23" t="s">
        <v>4</v>
      </c>
      <c r="D99" s="24" t="s">
        <v>4</v>
      </c>
      <c r="E99" s="23" t="s">
        <v>281</v>
      </c>
      <c r="F99" s="24" t="s">
        <v>282</v>
      </c>
      <c r="G99" s="105"/>
      <c r="H99" s="105"/>
    </row>
    <row r="100" spans="1:8" x14ac:dyDescent="0.25">
      <c r="A100" s="23">
        <v>161</v>
      </c>
      <c r="B100" s="24" t="s">
        <v>369</v>
      </c>
      <c r="C100" s="23" t="s">
        <v>4</v>
      </c>
      <c r="D100" s="24" t="s">
        <v>4</v>
      </c>
      <c r="E100" s="23" t="s">
        <v>281</v>
      </c>
      <c r="F100" s="24" t="s">
        <v>282</v>
      </c>
      <c r="G100" s="105"/>
      <c r="H100" s="105"/>
    </row>
    <row r="101" spans="1:8" x14ac:dyDescent="0.25">
      <c r="A101" s="104">
        <v>164</v>
      </c>
      <c r="B101" s="24" t="s">
        <v>370</v>
      </c>
      <c r="C101" s="23" t="s">
        <v>4</v>
      </c>
      <c r="D101" s="24" t="s">
        <v>4</v>
      </c>
      <c r="E101" s="23" t="s">
        <v>281</v>
      </c>
      <c r="F101" s="24" t="s">
        <v>282</v>
      </c>
      <c r="G101" s="105" t="s">
        <v>371</v>
      </c>
      <c r="H101" s="105" t="s">
        <v>372</v>
      </c>
    </row>
    <row r="102" spans="1:8" x14ac:dyDescent="0.25">
      <c r="A102" s="23">
        <v>168</v>
      </c>
      <c r="B102" s="24" t="s">
        <v>373</v>
      </c>
      <c r="C102" s="23" t="s">
        <v>365</v>
      </c>
      <c r="D102" s="24" t="s">
        <v>365</v>
      </c>
      <c r="E102" s="23" t="s">
        <v>281</v>
      </c>
      <c r="F102" s="24" t="s">
        <v>282</v>
      </c>
      <c r="G102" s="105"/>
      <c r="H102" s="105" t="s">
        <v>374</v>
      </c>
    </row>
    <row r="103" spans="1:8" x14ac:dyDescent="0.25">
      <c r="A103" s="23">
        <v>169</v>
      </c>
      <c r="B103" s="24" t="s">
        <v>375</v>
      </c>
      <c r="C103" s="23" t="s">
        <v>365</v>
      </c>
      <c r="D103" s="24" t="s">
        <v>365</v>
      </c>
      <c r="E103" s="23" t="s">
        <v>281</v>
      </c>
      <c r="F103" s="24" t="s">
        <v>282</v>
      </c>
      <c r="G103" s="105"/>
      <c r="H103" s="105"/>
    </row>
    <row r="104" spans="1:8" x14ac:dyDescent="0.25">
      <c r="A104" s="23">
        <v>171</v>
      </c>
      <c r="B104" s="24" t="s">
        <v>376</v>
      </c>
      <c r="C104" s="23" t="s">
        <v>365</v>
      </c>
      <c r="D104" s="24" t="s">
        <v>365</v>
      </c>
      <c r="E104" s="23" t="s">
        <v>281</v>
      </c>
      <c r="F104" s="24" t="s">
        <v>282</v>
      </c>
      <c r="G104" s="105"/>
      <c r="H104" s="105" t="s">
        <v>377</v>
      </c>
    </row>
    <row r="105" spans="1:8" x14ac:dyDescent="0.25">
      <c r="A105" s="23">
        <v>172</v>
      </c>
      <c r="B105" s="24" t="s">
        <v>208</v>
      </c>
      <c r="C105" s="23" t="s">
        <v>365</v>
      </c>
      <c r="D105" s="24" t="s">
        <v>365</v>
      </c>
      <c r="E105" s="23" t="s">
        <v>281</v>
      </c>
      <c r="F105" s="24" t="s">
        <v>282</v>
      </c>
      <c r="G105" s="105"/>
      <c r="H105" s="105"/>
    </row>
    <row r="106" spans="1:8" x14ac:dyDescent="0.25">
      <c r="A106" s="23">
        <v>173</v>
      </c>
      <c r="B106" s="24" t="s">
        <v>239</v>
      </c>
      <c r="C106" s="23" t="s">
        <v>365</v>
      </c>
      <c r="D106" s="24" t="s">
        <v>365</v>
      </c>
      <c r="E106" s="23" t="s">
        <v>281</v>
      </c>
      <c r="F106" s="24" t="s">
        <v>282</v>
      </c>
      <c r="G106" s="105" t="s">
        <v>378</v>
      </c>
      <c r="H106" s="105"/>
    </row>
    <row r="107" spans="1:8" x14ac:dyDescent="0.25">
      <c r="A107" s="23">
        <v>175</v>
      </c>
      <c r="B107" s="24" t="s">
        <v>379</v>
      </c>
      <c r="C107" s="23" t="s">
        <v>365</v>
      </c>
      <c r="D107" s="24" t="s">
        <v>365</v>
      </c>
      <c r="E107" s="23" t="s">
        <v>281</v>
      </c>
      <c r="F107" s="24" t="s">
        <v>282</v>
      </c>
      <c r="G107" s="105"/>
      <c r="H107" s="105"/>
    </row>
    <row r="108" spans="1:8" x14ac:dyDescent="0.25">
      <c r="A108" s="23">
        <v>176</v>
      </c>
      <c r="B108" s="24" t="s">
        <v>380</v>
      </c>
      <c r="C108" s="23" t="s">
        <v>365</v>
      </c>
      <c r="D108" s="24" t="s">
        <v>365</v>
      </c>
      <c r="E108" s="23" t="s">
        <v>281</v>
      </c>
      <c r="F108" s="24" t="s">
        <v>282</v>
      </c>
      <c r="G108" s="105" t="s">
        <v>381</v>
      </c>
      <c r="H108" s="105"/>
    </row>
    <row r="109" spans="1:8" x14ac:dyDescent="0.25">
      <c r="A109" s="23">
        <v>178</v>
      </c>
      <c r="B109" s="24" t="s">
        <v>210</v>
      </c>
      <c r="C109" s="23" t="s">
        <v>365</v>
      </c>
      <c r="D109" s="24" t="s">
        <v>365</v>
      </c>
      <c r="E109" s="23" t="s">
        <v>281</v>
      </c>
      <c r="F109" s="24" t="s">
        <v>282</v>
      </c>
      <c r="G109" s="105"/>
      <c r="H109" s="105"/>
    </row>
    <row r="110" spans="1:8" x14ac:dyDescent="0.25">
      <c r="A110" s="23">
        <v>183</v>
      </c>
      <c r="B110" s="24" t="s">
        <v>382</v>
      </c>
      <c r="C110" s="23" t="s">
        <v>13</v>
      </c>
      <c r="D110" s="24" t="s">
        <v>383</v>
      </c>
      <c r="E110" s="23" t="s">
        <v>281</v>
      </c>
      <c r="F110" s="24" t="s">
        <v>282</v>
      </c>
      <c r="G110" s="105"/>
      <c r="H110" s="105"/>
    </row>
    <row r="111" spans="1:8" x14ac:dyDescent="0.25">
      <c r="A111" s="23">
        <v>188</v>
      </c>
      <c r="B111" s="24" t="s">
        <v>213</v>
      </c>
      <c r="C111" s="23" t="s">
        <v>384</v>
      </c>
      <c r="D111" s="24" t="s">
        <v>384</v>
      </c>
      <c r="E111" s="23" t="s">
        <v>281</v>
      </c>
      <c r="F111" s="24" t="s">
        <v>282</v>
      </c>
      <c r="G111" s="105"/>
      <c r="H111" s="105"/>
    </row>
    <row r="112" spans="1:8" x14ac:dyDescent="0.25">
      <c r="A112" s="23">
        <v>190</v>
      </c>
      <c r="B112" s="24" t="s">
        <v>385</v>
      </c>
      <c r="C112" s="23" t="s">
        <v>22</v>
      </c>
      <c r="D112" s="24" t="s">
        <v>22</v>
      </c>
      <c r="E112" s="23" t="s">
        <v>281</v>
      </c>
      <c r="F112" s="24" t="s">
        <v>282</v>
      </c>
      <c r="G112" s="105"/>
      <c r="H112" s="105"/>
    </row>
    <row r="113" spans="1:8" x14ac:dyDescent="0.25">
      <c r="A113" s="23">
        <v>191</v>
      </c>
      <c r="B113" s="24" t="s">
        <v>162</v>
      </c>
      <c r="C113" s="23" t="s">
        <v>386</v>
      </c>
      <c r="D113" s="24" t="s">
        <v>386</v>
      </c>
      <c r="E113" s="23" t="s">
        <v>281</v>
      </c>
      <c r="F113" s="24" t="s">
        <v>282</v>
      </c>
      <c r="G113" s="105"/>
      <c r="H113" s="105"/>
    </row>
    <row r="114" spans="1:8" x14ac:dyDescent="0.25">
      <c r="A114" s="23">
        <v>196</v>
      </c>
      <c r="B114" s="24" t="s">
        <v>122</v>
      </c>
      <c r="C114" s="23" t="s">
        <v>11</v>
      </c>
      <c r="D114" s="24" t="s">
        <v>11</v>
      </c>
      <c r="E114" s="23" t="s">
        <v>281</v>
      </c>
      <c r="F114" s="24" t="s">
        <v>282</v>
      </c>
      <c r="G114" s="105"/>
      <c r="H114" s="105"/>
    </row>
    <row r="115" spans="1:8" x14ac:dyDescent="0.25">
      <c r="A115" s="23">
        <v>197</v>
      </c>
      <c r="B115" s="24" t="s">
        <v>114</v>
      </c>
      <c r="C115" s="23" t="s">
        <v>10</v>
      </c>
      <c r="D115" s="24" t="s">
        <v>387</v>
      </c>
      <c r="E115" s="23" t="s">
        <v>281</v>
      </c>
      <c r="F115" s="24" t="s">
        <v>282</v>
      </c>
      <c r="G115" s="105"/>
      <c r="H115" s="105"/>
    </row>
    <row r="116" spans="1:8" x14ac:dyDescent="0.25">
      <c r="A116" s="23">
        <v>198</v>
      </c>
      <c r="B116" s="24" t="s">
        <v>115</v>
      </c>
      <c r="C116" s="23" t="s">
        <v>10</v>
      </c>
      <c r="D116" s="24" t="s">
        <v>388</v>
      </c>
      <c r="E116" s="23" t="s">
        <v>281</v>
      </c>
      <c r="F116" s="24" t="s">
        <v>282</v>
      </c>
      <c r="G116" s="105"/>
      <c r="H116" s="105"/>
    </row>
    <row r="117" spans="1:8" x14ac:dyDescent="0.25">
      <c r="A117" s="23">
        <v>199</v>
      </c>
      <c r="B117" s="24" t="s">
        <v>389</v>
      </c>
      <c r="C117" s="23" t="s">
        <v>10</v>
      </c>
      <c r="D117" s="24" t="s">
        <v>10</v>
      </c>
      <c r="E117" s="23" t="s">
        <v>321</v>
      </c>
      <c r="F117" s="24" t="s">
        <v>282</v>
      </c>
      <c r="G117" s="105"/>
      <c r="H117" s="105"/>
    </row>
    <row r="118" spans="1:8" x14ac:dyDescent="0.25">
      <c r="A118" s="23">
        <v>201</v>
      </c>
      <c r="B118" s="24" t="s">
        <v>228</v>
      </c>
      <c r="C118" s="23" t="s">
        <v>10</v>
      </c>
      <c r="D118" s="24" t="s">
        <v>390</v>
      </c>
      <c r="E118" s="23" t="s">
        <v>281</v>
      </c>
      <c r="F118" s="24" t="s">
        <v>282</v>
      </c>
      <c r="G118" s="105"/>
      <c r="H118" s="105"/>
    </row>
    <row r="119" spans="1:8" x14ac:dyDescent="0.25">
      <c r="A119" s="23">
        <v>202</v>
      </c>
      <c r="B119" s="24" t="s">
        <v>391</v>
      </c>
      <c r="C119" s="23" t="s">
        <v>10</v>
      </c>
      <c r="D119" s="24" t="s">
        <v>360</v>
      </c>
      <c r="E119" s="23" t="s">
        <v>281</v>
      </c>
      <c r="F119" s="24" t="s">
        <v>282</v>
      </c>
      <c r="G119" s="105"/>
      <c r="H119" s="105"/>
    </row>
    <row r="120" spans="1:8" x14ac:dyDescent="0.25">
      <c r="A120" s="23">
        <v>203</v>
      </c>
      <c r="B120" s="24" t="s">
        <v>252</v>
      </c>
      <c r="C120" s="23" t="s">
        <v>10</v>
      </c>
      <c r="D120" s="24" t="s">
        <v>390</v>
      </c>
      <c r="E120" s="23" t="s">
        <v>281</v>
      </c>
      <c r="F120" s="24" t="s">
        <v>282</v>
      </c>
      <c r="G120" s="105"/>
      <c r="H120" s="105"/>
    </row>
    <row r="121" spans="1:8" x14ac:dyDescent="0.25">
      <c r="A121" s="23">
        <v>204</v>
      </c>
      <c r="B121" s="24" t="s">
        <v>392</v>
      </c>
      <c r="C121" s="23" t="s">
        <v>288</v>
      </c>
      <c r="D121" s="24" t="s">
        <v>288</v>
      </c>
      <c r="E121" s="23" t="s">
        <v>321</v>
      </c>
      <c r="F121" s="24" t="s">
        <v>282</v>
      </c>
      <c r="G121" s="105"/>
      <c r="H121" s="105"/>
    </row>
    <row r="122" spans="1:8" x14ac:dyDescent="0.25">
      <c r="A122" s="23">
        <v>205</v>
      </c>
      <c r="B122" s="24" t="s">
        <v>393</v>
      </c>
      <c r="C122" s="23" t="s">
        <v>3</v>
      </c>
      <c r="D122" s="24" t="s">
        <v>287</v>
      </c>
      <c r="E122" s="23" t="s">
        <v>281</v>
      </c>
      <c r="F122" s="24" t="s">
        <v>282</v>
      </c>
      <c r="G122" s="105"/>
      <c r="H122" s="105"/>
    </row>
    <row r="123" spans="1:8" x14ac:dyDescent="0.25">
      <c r="A123" s="23">
        <v>206</v>
      </c>
      <c r="B123" s="24" t="s">
        <v>62</v>
      </c>
      <c r="C123" s="23" t="s">
        <v>3</v>
      </c>
      <c r="D123" s="24" t="s">
        <v>288</v>
      </c>
      <c r="E123" s="23" t="s">
        <v>281</v>
      </c>
      <c r="F123" s="24" t="s">
        <v>282</v>
      </c>
      <c r="G123" s="105"/>
      <c r="H123" s="105"/>
    </row>
    <row r="124" spans="1:8" x14ac:dyDescent="0.25">
      <c r="A124" s="23">
        <v>207</v>
      </c>
      <c r="B124" s="24" t="s">
        <v>63</v>
      </c>
      <c r="C124" s="23" t="s">
        <v>3</v>
      </c>
      <c r="D124" s="24" t="s">
        <v>288</v>
      </c>
      <c r="E124" s="23" t="s">
        <v>281</v>
      </c>
      <c r="F124" s="24" t="s">
        <v>282</v>
      </c>
      <c r="G124" s="105"/>
      <c r="H124" s="105"/>
    </row>
    <row r="125" spans="1:8" x14ac:dyDescent="0.25">
      <c r="A125" s="23">
        <v>209</v>
      </c>
      <c r="B125" s="24" t="s">
        <v>394</v>
      </c>
      <c r="C125" s="23" t="s">
        <v>3</v>
      </c>
      <c r="D125" s="24" t="s">
        <v>287</v>
      </c>
      <c r="E125" s="23" t="s">
        <v>281</v>
      </c>
      <c r="F125" s="24" t="s">
        <v>282</v>
      </c>
      <c r="G125" s="105"/>
      <c r="H125" s="105"/>
    </row>
    <row r="126" spans="1:8" x14ac:dyDescent="0.25">
      <c r="A126" s="23">
        <v>211</v>
      </c>
      <c r="B126" s="24" t="s">
        <v>44</v>
      </c>
      <c r="C126" s="23" t="s">
        <v>2</v>
      </c>
      <c r="D126" s="24" t="s">
        <v>2</v>
      </c>
      <c r="E126" s="23" t="s">
        <v>281</v>
      </c>
      <c r="F126" s="24" t="s">
        <v>282</v>
      </c>
      <c r="G126" s="105"/>
      <c r="H126" s="105"/>
    </row>
    <row r="127" spans="1:8" x14ac:dyDescent="0.25">
      <c r="A127" s="23">
        <v>215</v>
      </c>
      <c r="B127" s="24" t="s">
        <v>187</v>
      </c>
      <c r="C127" s="23" t="s">
        <v>17</v>
      </c>
      <c r="D127" s="24" t="s">
        <v>395</v>
      </c>
      <c r="E127" s="23" t="s">
        <v>281</v>
      </c>
      <c r="F127" s="24" t="s">
        <v>282</v>
      </c>
      <c r="G127" s="105"/>
      <c r="H127" s="105"/>
    </row>
    <row r="128" spans="1:8" x14ac:dyDescent="0.25">
      <c r="A128" s="23">
        <v>216</v>
      </c>
      <c r="B128" s="24" t="s">
        <v>189</v>
      </c>
      <c r="C128" s="23" t="s">
        <v>17</v>
      </c>
      <c r="D128" s="24" t="s">
        <v>323</v>
      </c>
      <c r="E128" s="23" t="s">
        <v>281</v>
      </c>
      <c r="F128" s="24" t="s">
        <v>282</v>
      </c>
      <c r="G128" s="105"/>
      <c r="H128" s="105"/>
    </row>
    <row r="129" spans="1:8" x14ac:dyDescent="0.25">
      <c r="A129" s="23">
        <v>217</v>
      </c>
      <c r="B129" s="24" t="s">
        <v>190</v>
      </c>
      <c r="C129" s="23" t="s">
        <v>17</v>
      </c>
      <c r="D129" s="24" t="s">
        <v>395</v>
      </c>
      <c r="E129" s="23" t="s">
        <v>281</v>
      </c>
      <c r="F129" s="24" t="s">
        <v>282</v>
      </c>
      <c r="G129" s="105"/>
      <c r="H129" s="105"/>
    </row>
    <row r="130" spans="1:8" x14ac:dyDescent="0.25">
      <c r="A130" s="23">
        <v>220</v>
      </c>
      <c r="B130" s="24" t="s">
        <v>192</v>
      </c>
      <c r="C130" s="23" t="s">
        <v>17</v>
      </c>
      <c r="D130" s="24" t="s">
        <v>324</v>
      </c>
      <c r="E130" s="23" t="s">
        <v>281</v>
      </c>
      <c r="F130" s="24" t="s">
        <v>282</v>
      </c>
      <c r="G130" s="105"/>
      <c r="H130" s="105"/>
    </row>
    <row r="131" spans="1:8" x14ac:dyDescent="0.25">
      <c r="A131" s="23">
        <v>222</v>
      </c>
      <c r="B131" s="24" t="s">
        <v>175</v>
      </c>
      <c r="C131" s="23" t="s">
        <v>15</v>
      </c>
      <c r="D131" s="24" t="s">
        <v>15</v>
      </c>
      <c r="E131" s="23" t="s">
        <v>281</v>
      </c>
      <c r="F131" s="24" t="s">
        <v>282</v>
      </c>
      <c r="G131" s="105"/>
      <c r="H131" s="105"/>
    </row>
    <row r="132" spans="1:8" x14ac:dyDescent="0.25">
      <c r="A132" s="23">
        <v>225</v>
      </c>
      <c r="B132" s="24" t="s">
        <v>396</v>
      </c>
      <c r="C132" s="23" t="s">
        <v>363</v>
      </c>
      <c r="D132" s="24" t="s">
        <v>397</v>
      </c>
      <c r="E132" s="23" t="s">
        <v>321</v>
      </c>
      <c r="F132" s="24" t="s">
        <v>282</v>
      </c>
      <c r="G132" s="105"/>
      <c r="H132" s="105"/>
    </row>
    <row r="133" spans="1:8" x14ac:dyDescent="0.25">
      <c r="A133" s="23">
        <v>227</v>
      </c>
      <c r="B133" s="24" t="s">
        <v>398</v>
      </c>
      <c r="C133" s="23" t="s">
        <v>363</v>
      </c>
      <c r="D133" s="24" t="s">
        <v>399</v>
      </c>
      <c r="E133" s="23" t="s">
        <v>321</v>
      </c>
      <c r="F133" s="24" t="s">
        <v>282</v>
      </c>
      <c r="G133" s="105"/>
      <c r="H133" s="105"/>
    </row>
    <row r="134" spans="1:8" x14ac:dyDescent="0.25">
      <c r="A134" s="23">
        <v>228</v>
      </c>
      <c r="B134" s="24" t="s">
        <v>400</v>
      </c>
      <c r="C134" s="23" t="s">
        <v>363</v>
      </c>
      <c r="D134" s="24" t="s">
        <v>399</v>
      </c>
      <c r="E134" s="23" t="s">
        <v>321</v>
      </c>
      <c r="F134" s="24" t="s">
        <v>282</v>
      </c>
      <c r="G134" s="105"/>
      <c r="H134" s="105"/>
    </row>
    <row r="135" spans="1:8" x14ac:dyDescent="0.25">
      <c r="A135" s="23">
        <v>229</v>
      </c>
      <c r="B135" s="24" t="s">
        <v>401</v>
      </c>
      <c r="C135" s="23" t="s">
        <v>363</v>
      </c>
      <c r="D135" s="24" t="s">
        <v>399</v>
      </c>
      <c r="E135" s="23" t="s">
        <v>321</v>
      </c>
      <c r="F135" s="24" t="s">
        <v>282</v>
      </c>
      <c r="G135" s="105"/>
      <c r="H135" s="105"/>
    </row>
    <row r="136" spans="1:8" x14ac:dyDescent="0.25">
      <c r="A136" s="23">
        <v>230</v>
      </c>
      <c r="B136" s="24" t="s">
        <v>402</v>
      </c>
      <c r="C136" s="23" t="s">
        <v>363</v>
      </c>
      <c r="D136" s="24" t="s">
        <v>399</v>
      </c>
      <c r="E136" s="23" t="s">
        <v>321</v>
      </c>
      <c r="F136" s="24" t="s">
        <v>282</v>
      </c>
      <c r="G136" s="105"/>
      <c r="H136" s="105"/>
    </row>
    <row r="137" spans="1:8" x14ac:dyDescent="0.25">
      <c r="A137" s="23">
        <v>237</v>
      </c>
      <c r="B137" s="24" t="s">
        <v>82</v>
      </c>
      <c r="C137" s="23" t="s">
        <v>4</v>
      </c>
      <c r="D137" s="24" t="s">
        <v>4</v>
      </c>
      <c r="E137" s="23" t="s">
        <v>281</v>
      </c>
      <c r="F137" s="24" t="s">
        <v>282</v>
      </c>
      <c r="G137" s="105"/>
      <c r="H137" s="105"/>
    </row>
    <row r="138" spans="1:8" x14ac:dyDescent="0.25">
      <c r="A138" s="23">
        <v>238</v>
      </c>
      <c r="B138" s="24" t="s">
        <v>83</v>
      </c>
      <c r="C138" s="23" t="s">
        <v>4</v>
      </c>
      <c r="D138" s="24" t="s">
        <v>4</v>
      </c>
      <c r="E138" s="23" t="s">
        <v>281</v>
      </c>
      <c r="F138" s="24" t="s">
        <v>282</v>
      </c>
      <c r="G138" s="105"/>
      <c r="H138" s="105"/>
    </row>
    <row r="139" spans="1:8" x14ac:dyDescent="0.25">
      <c r="A139" s="23">
        <v>239</v>
      </c>
      <c r="B139" s="24" t="s">
        <v>84</v>
      </c>
      <c r="C139" s="23" t="s">
        <v>4</v>
      </c>
      <c r="D139" s="24" t="s">
        <v>4</v>
      </c>
      <c r="E139" s="23" t="s">
        <v>281</v>
      </c>
      <c r="F139" s="24" t="s">
        <v>282</v>
      </c>
      <c r="G139" s="105"/>
      <c r="H139" s="105"/>
    </row>
    <row r="140" spans="1:8" x14ac:dyDescent="0.25">
      <c r="A140" s="23">
        <v>240</v>
      </c>
      <c r="B140" s="24" t="s">
        <v>85</v>
      </c>
      <c r="C140" s="23" t="s">
        <v>4</v>
      </c>
      <c r="D140" s="24" t="s">
        <v>4</v>
      </c>
      <c r="E140" s="23" t="s">
        <v>281</v>
      </c>
      <c r="F140" s="24" t="s">
        <v>282</v>
      </c>
      <c r="G140" s="105"/>
      <c r="H140" s="105"/>
    </row>
    <row r="141" spans="1:8" x14ac:dyDescent="0.25">
      <c r="A141" s="23">
        <v>241</v>
      </c>
      <c r="B141" s="24" t="s">
        <v>403</v>
      </c>
      <c r="C141" s="23" t="s">
        <v>3</v>
      </c>
      <c r="D141" s="24" t="s">
        <v>404</v>
      </c>
      <c r="E141" s="23" t="s">
        <v>281</v>
      </c>
      <c r="F141" s="24" t="s">
        <v>282</v>
      </c>
      <c r="G141" s="105"/>
      <c r="H141" s="105"/>
    </row>
    <row r="142" spans="1:8" x14ac:dyDescent="0.25">
      <c r="A142" s="23">
        <v>242</v>
      </c>
      <c r="B142" s="24" t="s">
        <v>297</v>
      </c>
      <c r="C142" s="23" t="s">
        <v>4</v>
      </c>
      <c r="D142" s="24" t="s">
        <v>4</v>
      </c>
      <c r="E142" s="23" t="s">
        <v>281</v>
      </c>
      <c r="F142" s="24" t="s">
        <v>282</v>
      </c>
      <c r="G142" s="105"/>
      <c r="H142" s="105"/>
    </row>
    <row r="143" spans="1:8" x14ac:dyDescent="0.25">
      <c r="A143" s="23">
        <v>243</v>
      </c>
      <c r="B143" s="24" t="s">
        <v>87</v>
      </c>
      <c r="C143" s="23" t="s">
        <v>4</v>
      </c>
      <c r="D143" s="24" t="s">
        <v>4</v>
      </c>
      <c r="E143" s="23" t="s">
        <v>281</v>
      </c>
      <c r="F143" s="24" t="s">
        <v>282</v>
      </c>
      <c r="G143" s="105"/>
      <c r="H143" s="105"/>
    </row>
    <row r="144" spans="1:8" x14ac:dyDescent="0.25">
      <c r="A144" s="23">
        <v>244</v>
      </c>
      <c r="B144" s="24" t="s">
        <v>300</v>
      </c>
      <c r="C144" s="23" t="s">
        <v>290</v>
      </c>
      <c r="D144" s="24" t="s">
        <v>301</v>
      </c>
      <c r="E144" s="23" t="s">
        <v>281</v>
      </c>
      <c r="F144" s="24" t="s">
        <v>282</v>
      </c>
      <c r="G144" s="105" t="s">
        <v>405</v>
      </c>
      <c r="H144" s="105"/>
    </row>
    <row r="145" spans="1:8" x14ac:dyDescent="0.25">
      <c r="A145" s="23">
        <v>245</v>
      </c>
      <c r="B145" s="24" t="s">
        <v>103</v>
      </c>
      <c r="C145" s="23" t="s">
        <v>290</v>
      </c>
      <c r="D145" s="24" t="s">
        <v>290</v>
      </c>
      <c r="E145" s="23" t="s">
        <v>281</v>
      </c>
      <c r="F145" s="24" t="s">
        <v>282</v>
      </c>
      <c r="G145" s="105"/>
      <c r="H145" s="105"/>
    </row>
    <row r="146" spans="1:8" x14ac:dyDescent="0.25">
      <c r="A146" s="23">
        <v>246</v>
      </c>
      <c r="B146" s="24" t="s">
        <v>304</v>
      </c>
      <c r="C146" s="23" t="s">
        <v>290</v>
      </c>
      <c r="D146" s="24" t="s">
        <v>290</v>
      </c>
      <c r="E146" s="23" t="s">
        <v>281</v>
      </c>
      <c r="F146" s="24" t="s">
        <v>282</v>
      </c>
      <c r="G146" s="105"/>
      <c r="H146" s="105"/>
    </row>
    <row r="147" spans="1:8" x14ac:dyDescent="0.25">
      <c r="A147" s="23">
        <v>247</v>
      </c>
      <c r="B147" s="24" t="s">
        <v>406</v>
      </c>
      <c r="C147" s="23" t="s">
        <v>3</v>
      </c>
      <c r="D147" s="24" t="s">
        <v>407</v>
      </c>
      <c r="E147" s="23" t="s">
        <v>281</v>
      </c>
      <c r="F147" s="24" t="s">
        <v>282</v>
      </c>
      <c r="G147" s="105"/>
      <c r="H147" s="105"/>
    </row>
    <row r="148" spans="1:8" x14ac:dyDescent="0.25">
      <c r="A148" s="23">
        <v>248</v>
      </c>
      <c r="B148" s="24" t="s">
        <v>408</v>
      </c>
      <c r="C148" s="23" t="s">
        <v>3</v>
      </c>
      <c r="D148" s="24" t="s">
        <v>407</v>
      </c>
      <c r="E148" s="23" t="s">
        <v>281</v>
      </c>
      <c r="F148" s="24" t="s">
        <v>282</v>
      </c>
      <c r="G148" s="105"/>
      <c r="H148" s="105"/>
    </row>
    <row r="149" spans="1:8" x14ac:dyDescent="0.25">
      <c r="A149" s="23">
        <v>249</v>
      </c>
      <c r="B149" s="24" t="s">
        <v>93</v>
      </c>
      <c r="C149" s="23" t="s">
        <v>306</v>
      </c>
      <c r="D149" s="24" t="s">
        <v>306</v>
      </c>
      <c r="E149" s="23" t="s">
        <v>281</v>
      </c>
      <c r="F149" s="24" t="s">
        <v>282</v>
      </c>
      <c r="G149" s="105"/>
      <c r="H149" s="105"/>
    </row>
    <row r="150" spans="1:8" x14ac:dyDescent="0.25">
      <c r="A150" s="23">
        <v>251</v>
      </c>
      <c r="B150" s="24" t="s">
        <v>61</v>
      </c>
      <c r="C150" s="23" t="s">
        <v>3</v>
      </c>
      <c r="D150" s="24" t="s">
        <v>286</v>
      </c>
      <c r="E150" s="23" t="s">
        <v>281</v>
      </c>
      <c r="F150" s="24" t="s">
        <v>282</v>
      </c>
      <c r="G150" s="105"/>
      <c r="H150" s="105"/>
    </row>
    <row r="151" spans="1:8" x14ac:dyDescent="0.25">
      <c r="A151" s="23">
        <v>253</v>
      </c>
      <c r="B151" s="24" t="s">
        <v>163</v>
      </c>
      <c r="C151" s="23" t="s">
        <v>386</v>
      </c>
      <c r="D151" s="24" t="s">
        <v>386</v>
      </c>
      <c r="E151" s="23" t="s">
        <v>281</v>
      </c>
      <c r="F151" s="24" t="s">
        <v>282</v>
      </c>
      <c r="G151" s="105"/>
      <c r="H151" s="105"/>
    </row>
    <row r="152" spans="1:8" x14ac:dyDescent="0.25">
      <c r="A152" s="23">
        <v>254</v>
      </c>
      <c r="B152" s="24" t="s">
        <v>219</v>
      </c>
      <c r="C152" s="23" t="s">
        <v>409</v>
      </c>
      <c r="D152" s="24" t="s">
        <v>23</v>
      </c>
      <c r="E152" s="23" t="s">
        <v>281</v>
      </c>
      <c r="F152" s="24" t="s">
        <v>282</v>
      </c>
      <c r="G152" s="105"/>
      <c r="H152" s="105"/>
    </row>
    <row r="153" spans="1:8" x14ac:dyDescent="0.25">
      <c r="A153" s="23">
        <v>255</v>
      </c>
      <c r="B153" s="24" t="s">
        <v>227</v>
      </c>
      <c r="C153" s="23" t="s">
        <v>384</v>
      </c>
      <c r="D153" s="24" t="s">
        <v>384</v>
      </c>
      <c r="E153" s="23" t="s">
        <v>281</v>
      </c>
      <c r="F153" s="24" t="s">
        <v>282</v>
      </c>
      <c r="G153" s="105"/>
      <c r="H153" s="105"/>
    </row>
    <row r="154" spans="1:8" x14ac:dyDescent="0.25">
      <c r="A154" s="23">
        <v>257</v>
      </c>
      <c r="B154" s="24" t="s">
        <v>164</v>
      </c>
      <c r="C154" s="23" t="s">
        <v>386</v>
      </c>
      <c r="D154" s="24" t="s">
        <v>386</v>
      </c>
      <c r="E154" s="23" t="s">
        <v>281</v>
      </c>
      <c r="F154" s="24" t="s">
        <v>282</v>
      </c>
      <c r="G154" s="105"/>
      <c r="H154" s="105"/>
    </row>
    <row r="155" spans="1:8" x14ac:dyDescent="0.25">
      <c r="A155" s="23">
        <v>258</v>
      </c>
      <c r="B155" s="24" t="s">
        <v>410</v>
      </c>
      <c r="C155" s="23" t="s">
        <v>384</v>
      </c>
      <c r="D155" s="24" t="s">
        <v>384</v>
      </c>
      <c r="E155" s="23" t="s">
        <v>321</v>
      </c>
      <c r="F155" s="24" t="s">
        <v>282</v>
      </c>
      <c r="G155" s="105"/>
      <c r="H155" s="105"/>
    </row>
    <row r="156" spans="1:8" x14ac:dyDescent="0.25">
      <c r="A156" s="23">
        <v>259</v>
      </c>
      <c r="B156" s="24" t="s">
        <v>411</v>
      </c>
      <c r="C156" s="23" t="s">
        <v>14</v>
      </c>
      <c r="D156" s="24" t="s">
        <v>412</v>
      </c>
      <c r="E156" s="23" t="s">
        <v>281</v>
      </c>
      <c r="F156" s="24" t="s">
        <v>282</v>
      </c>
      <c r="G156" s="105"/>
      <c r="H156" s="105"/>
    </row>
    <row r="157" spans="1:8" x14ac:dyDescent="0.25">
      <c r="A157" s="23">
        <v>261</v>
      </c>
      <c r="B157" s="24" t="s">
        <v>73</v>
      </c>
      <c r="C157" s="23" t="s">
        <v>3</v>
      </c>
      <c r="D157" s="24" t="s">
        <v>407</v>
      </c>
      <c r="E157" s="23" t="s">
        <v>281</v>
      </c>
      <c r="F157" s="24" t="s">
        <v>282</v>
      </c>
      <c r="G157" s="105"/>
      <c r="H157" s="105"/>
    </row>
    <row r="158" spans="1:8" x14ac:dyDescent="0.25">
      <c r="A158" s="23">
        <v>262</v>
      </c>
      <c r="B158" s="24" t="s">
        <v>413</v>
      </c>
      <c r="C158" s="23" t="s">
        <v>13</v>
      </c>
      <c r="D158" s="24" t="s">
        <v>414</v>
      </c>
      <c r="E158" s="23" t="s">
        <v>281</v>
      </c>
      <c r="F158" s="24" t="s">
        <v>282</v>
      </c>
      <c r="G158" s="105"/>
      <c r="H158" s="105"/>
    </row>
    <row r="159" spans="1:8" x14ac:dyDescent="0.25">
      <c r="A159" s="23">
        <v>263</v>
      </c>
      <c r="B159" s="24" t="s">
        <v>131</v>
      </c>
      <c r="C159" s="23" t="s">
        <v>13</v>
      </c>
      <c r="D159" s="24" t="s">
        <v>415</v>
      </c>
      <c r="E159" s="23" t="s">
        <v>281</v>
      </c>
      <c r="F159" s="24" t="s">
        <v>282</v>
      </c>
      <c r="G159" s="105"/>
      <c r="H159" s="105"/>
    </row>
    <row r="160" spans="1:8" x14ac:dyDescent="0.25">
      <c r="A160" s="23">
        <v>266</v>
      </c>
      <c r="B160" s="24" t="s">
        <v>107</v>
      </c>
      <c r="C160" s="23" t="s">
        <v>290</v>
      </c>
      <c r="D160" s="24" t="s">
        <v>290</v>
      </c>
      <c r="E160" s="23" t="s">
        <v>281</v>
      </c>
      <c r="F160" s="24" t="s">
        <v>282</v>
      </c>
      <c r="G160" s="105"/>
      <c r="H160" s="105"/>
    </row>
    <row r="161" spans="1:8" x14ac:dyDescent="0.25">
      <c r="A161" s="23">
        <v>269</v>
      </c>
      <c r="B161" s="24" t="s">
        <v>225</v>
      </c>
      <c r="C161" s="23" t="s">
        <v>363</v>
      </c>
      <c r="D161" s="24" t="s">
        <v>416</v>
      </c>
      <c r="E161" s="23" t="s">
        <v>281</v>
      </c>
      <c r="F161" s="24" t="s">
        <v>282</v>
      </c>
      <c r="G161" s="105"/>
      <c r="H161" s="105"/>
    </row>
    <row r="162" spans="1:8" x14ac:dyDescent="0.25">
      <c r="A162" s="23">
        <v>270</v>
      </c>
      <c r="B162" s="24" t="s">
        <v>161</v>
      </c>
      <c r="C162" s="23" t="s">
        <v>386</v>
      </c>
      <c r="D162" s="24" t="s">
        <v>386</v>
      </c>
      <c r="E162" s="23" t="s">
        <v>281</v>
      </c>
      <c r="F162" s="24" t="s">
        <v>282</v>
      </c>
      <c r="G162" s="105"/>
      <c r="H162" s="105"/>
    </row>
    <row r="163" spans="1:8" x14ac:dyDescent="0.25">
      <c r="A163" s="23">
        <v>271</v>
      </c>
      <c r="B163" s="24" t="s">
        <v>417</v>
      </c>
      <c r="C163" s="23" t="s">
        <v>386</v>
      </c>
      <c r="D163" s="24" t="s">
        <v>386</v>
      </c>
      <c r="E163" s="23" t="s">
        <v>281</v>
      </c>
      <c r="F163" s="24" t="s">
        <v>282</v>
      </c>
      <c r="G163" s="105"/>
      <c r="H163" s="105"/>
    </row>
    <row r="164" spans="1:8" x14ac:dyDescent="0.25">
      <c r="A164" s="23">
        <v>273</v>
      </c>
      <c r="B164" s="24" t="s">
        <v>165</v>
      </c>
      <c r="C164" s="23" t="s">
        <v>386</v>
      </c>
      <c r="D164" s="24" t="s">
        <v>386</v>
      </c>
      <c r="E164" s="23" t="s">
        <v>281</v>
      </c>
      <c r="F164" s="24" t="s">
        <v>282</v>
      </c>
      <c r="G164" s="105"/>
      <c r="H164" s="105"/>
    </row>
    <row r="165" spans="1:8" x14ac:dyDescent="0.25">
      <c r="A165" s="23">
        <v>275</v>
      </c>
      <c r="B165" s="24" t="s">
        <v>240</v>
      </c>
      <c r="C165" s="23" t="s">
        <v>386</v>
      </c>
      <c r="D165" s="24" t="s">
        <v>386</v>
      </c>
      <c r="E165" s="23" t="s">
        <v>281</v>
      </c>
      <c r="F165" s="24" t="s">
        <v>282</v>
      </c>
      <c r="G165" s="105"/>
      <c r="H165" s="105"/>
    </row>
    <row r="166" spans="1:8" x14ac:dyDescent="0.25">
      <c r="A166" s="23">
        <v>277</v>
      </c>
      <c r="B166" s="24" t="s">
        <v>418</v>
      </c>
      <c r="C166" s="23" t="s">
        <v>363</v>
      </c>
      <c r="D166" s="24" t="s">
        <v>419</v>
      </c>
      <c r="E166" s="23" t="s">
        <v>281</v>
      </c>
      <c r="F166" s="24" t="s">
        <v>282</v>
      </c>
      <c r="G166" s="105"/>
      <c r="H166" s="105"/>
    </row>
    <row r="167" spans="1:8" x14ac:dyDescent="0.25">
      <c r="A167" s="23">
        <v>278</v>
      </c>
      <c r="B167" s="24" t="s">
        <v>138</v>
      </c>
      <c r="C167" s="23" t="s">
        <v>14</v>
      </c>
      <c r="D167" s="24" t="s">
        <v>420</v>
      </c>
      <c r="E167" s="23" t="s">
        <v>281</v>
      </c>
      <c r="F167" s="24" t="s">
        <v>282</v>
      </c>
      <c r="G167" s="105"/>
      <c r="H167" s="105"/>
    </row>
    <row r="168" spans="1:8" x14ac:dyDescent="0.25">
      <c r="A168" s="23">
        <v>279</v>
      </c>
      <c r="B168" s="24" t="s">
        <v>148</v>
      </c>
      <c r="C168" s="23" t="s">
        <v>363</v>
      </c>
      <c r="D168" s="24" t="s">
        <v>421</v>
      </c>
      <c r="E168" s="23" t="s">
        <v>281</v>
      </c>
      <c r="F168" s="24" t="s">
        <v>282</v>
      </c>
      <c r="G168" s="105"/>
      <c r="H168" s="105"/>
    </row>
    <row r="169" spans="1:8" x14ac:dyDescent="0.25">
      <c r="A169" s="23">
        <v>280</v>
      </c>
      <c r="B169" s="24" t="s">
        <v>251</v>
      </c>
      <c r="C169" s="23" t="s">
        <v>363</v>
      </c>
      <c r="D169" s="24" t="s">
        <v>288</v>
      </c>
      <c r="E169" s="23" t="s">
        <v>281</v>
      </c>
      <c r="F169" s="24" t="s">
        <v>282</v>
      </c>
      <c r="G169" s="105"/>
      <c r="H169" s="105"/>
    </row>
    <row r="170" spans="1:8" x14ac:dyDescent="0.25">
      <c r="A170" s="23">
        <v>281</v>
      </c>
      <c r="B170" s="24" t="s">
        <v>422</v>
      </c>
      <c r="C170" s="23" t="s">
        <v>14</v>
      </c>
      <c r="D170" s="24" t="s">
        <v>423</v>
      </c>
      <c r="E170" s="23" t="s">
        <v>281</v>
      </c>
      <c r="F170" s="24" t="s">
        <v>282</v>
      </c>
      <c r="G170" s="105"/>
      <c r="H170" s="105"/>
    </row>
    <row r="171" spans="1:8" x14ac:dyDescent="0.25">
      <c r="A171" s="23">
        <v>283</v>
      </c>
      <c r="B171" s="24" t="s">
        <v>424</v>
      </c>
      <c r="C171" s="23" t="s">
        <v>12</v>
      </c>
      <c r="D171" s="24" t="s">
        <v>12</v>
      </c>
      <c r="E171" s="23" t="s">
        <v>281</v>
      </c>
      <c r="F171" s="24" t="s">
        <v>282</v>
      </c>
      <c r="G171" s="105"/>
      <c r="H171" s="105"/>
    </row>
    <row r="172" spans="1:8" x14ac:dyDescent="0.25">
      <c r="A172" s="23">
        <v>284</v>
      </c>
      <c r="B172" s="24" t="s">
        <v>184</v>
      </c>
      <c r="C172" s="23" t="s">
        <v>16</v>
      </c>
      <c r="D172" s="24" t="s">
        <v>425</v>
      </c>
      <c r="E172" s="23" t="s">
        <v>281</v>
      </c>
      <c r="F172" s="24" t="s">
        <v>282</v>
      </c>
      <c r="G172" s="105"/>
      <c r="H172" s="105"/>
    </row>
    <row r="173" spans="1:8" x14ac:dyDescent="0.25">
      <c r="A173" s="23">
        <v>285</v>
      </c>
      <c r="B173" s="24" t="s">
        <v>150</v>
      </c>
      <c r="C173" s="23" t="s">
        <v>363</v>
      </c>
      <c r="D173" s="24" t="s">
        <v>426</v>
      </c>
      <c r="E173" s="23" t="s">
        <v>321</v>
      </c>
      <c r="F173" s="24" t="s">
        <v>282</v>
      </c>
      <c r="G173" s="105"/>
      <c r="H173" s="105"/>
    </row>
    <row r="174" spans="1:8" x14ac:dyDescent="0.25">
      <c r="A174" s="23">
        <v>286</v>
      </c>
      <c r="B174" s="24" t="s">
        <v>427</v>
      </c>
      <c r="C174" s="23" t="s">
        <v>17</v>
      </c>
      <c r="D174" s="24" t="s">
        <v>428</v>
      </c>
      <c r="E174" s="23" t="s">
        <v>281</v>
      </c>
      <c r="F174" s="24" t="s">
        <v>282</v>
      </c>
      <c r="G174" s="105"/>
      <c r="H174" s="105"/>
    </row>
    <row r="175" spans="1:8" x14ac:dyDescent="0.25">
      <c r="A175" s="23">
        <v>287</v>
      </c>
      <c r="B175" s="24" t="s">
        <v>151</v>
      </c>
      <c r="C175" s="23" t="s">
        <v>363</v>
      </c>
      <c r="D175" s="24" t="s">
        <v>426</v>
      </c>
      <c r="E175" s="23" t="s">
        <v>321</v>
      </c>
      <c r="F175" s="24" t="s">
        <v>282</v>
      </c>
      <c r="G175" s="105"/>
      <c r="H175" s="105"/>
    </row>
    <row r="176" spans="1:8" x14ac:dyDescent="0.25">
      <c r="A176" s="107">
        <v>288</v>
      </c>
      <c r="B176" s="24" t="s">
        <v>429</v>
      </c>
      <c r="C176" s="23" t="s">
        <v>363</v>
      </c>
      <c r="D176" s="24" t="s">
        <v>430</v>
      </c>
      <c r="E176" s="23" t="s">
        <v>321</v>
      </c>
      <c r="F176" s="24" t="s">
        <v>282</v>
      </c>
      <c r="G176" s="105"/>
      <c r="H176" s="105"/>
    </row>
    <row r="177" spans="1:8" x14ac:dyDescent="0.25">
      <c r="A177" s="23">
        <v>290</v>
      </c>
      <c r="B177" s="24" t="s">
        <v>431</v>
      </c>
      <c r="C177" s="23" t="s">
        <v>363</v>
      </c>
      <c r="D177" s="24" t="s">
        <v>432</v>
      </c>
      <c r="E177" s="23" t="s">
        <v>321</v>
      </c>
      <c r="F177" s="24" t="s">
        <v>282</v>
      </c>
      <c r="G177" s="105"/>
      <c r="H177" s="105"/>
    </row>
    <row r="178" spans="1:8" x14ac:dyDescent="0.25">
      <c r="A178" s="23">
        <v>291</v>
      </c>
      <c r="B178" s="24" t="s">
        <v>152</v>
      </c>
      <c r="C178" s="23" t="s">
        <v>363</v>
      </c>
      <c r="D178" s="24" t="s">
        <v>433</v>
      </c>
      <c r="E178" s="23" t="s">
        <v>281</v>
      </c>
      <c r="F178" s="24" t="s">
        <v>282</v>
      </c>
      <c r="G178" s="105"/>
      <c r="H178" s="105"/>
    </row>
    <row r="179" spans="1:8" x14ac:dyDescent="0.25">
      <c r="A179" s="23">
        <v>292</v>
      </c>
      <c r="B179" s="24" t="s">
        <v>434</v>
      </c>
      <c r="C179" s="23" t="s">
        <v>363</v>
      </c>
      <c r="D179" s="24" t="s">
        <v>430</v>
      </c>
      <c r="E179" s="23" t="s">
        <v>321</v>
      </c>
      <c r="F179" s="24" t="s">
        <v>291</v>
      </c>
      <c r="G179" s="105"/>
      <c r="H179" s="105" t="s">
        <v>435</v>
      </c>
    </row>
    <row r="180" spans="1:8" x14ac:dyDescent="0.25">
      <c r="A180" s="23">
        <v>293</v>
      </c>
      <c r="B180" s="24" t="s">
        <v>436</v>
      </c>
      <c r="C180" s="23" t="s">
        <v>363</v>
      </c>
      <c r="D180" s="24" t="s">
        <v>430</v>
      </c>
      <c r="E180" s="23" t="s">
        <v>321</v>
      </c>
      <c r="F180" s="24" t="s">
        <v>291</v>
      </c>
      <c r="G180" s="105"/>
      <c r="H180" s="105" t="s">
        <v>437</v>
      </c>
    </row>
    <row r="181" spans="1:8" x14ac:dyDescent="0.25">
      <c r="A181" s="23">
        <v>294</v>
      </c>
      <c r="B181" s="24" t="s">
        <v>74</v>
      </c>
      <c r="C181" s="23" t="s">
        <v>3</v>
      </c>
      <c r="D181" s="24" t="s">
        <v>404</v>
      </c>
      <c r="E181" s="23" t="s">
        <v>281</v>
      </c>
      <c r="F181" s="24" t="s">
        <v>282</v>
      </c>
      <c r="G181" s="105"/>
      <c r="H181" s="105"/>
    </row>
    <row r="182" spans="1:8" x14ac:dyDescent="0.25">
      <c r="A182" s="23">
        <v>295</v>
      </c>
      <c r="B182" s="24" t="s">
        <v>140</v>
      </c>
      <c r="C182" s="23" t="s">
        <v>14</v>
      </c>
      <c r="D182" s="24" t="s">
        <v>438</v>
      </c>
      <c r="E182" s="23" t="s">
        <v>281</v>
      </c>
      <c r="F182" s="24" t="s">
        <v>282</v>
      </c>
      <c r="G182" s="105"/>
      <c r="H182" s="105"/>
    </row>
    <row r="183" spans="1:8" x14ac:dyDescent="0.25">
      <c r="A183" s="23">
        <v>296</v>
      </c>
      <c r="B183" s="24" t="s">
        <v>264</v>
      </c>
      <c r="C183" s="23" t="s">
        <v>363</v>
      </c>
      <c r="D183" s="24" t="s">
        <v>439</v>
      </c>
      <c r="E183" s="23" t="s">
        <v>281</v>
      </c>
      <c r="F183" s="24" t="s">
        <v>282</v>
      </c>
      <c r="G183" s="105"/>
      <c r="H183" s="105"/>
    </row>
    <row r="184" spans="1:8" x14ac:dyDescent="0.25">
      <c r="A184" s="23">
        <v>297</v>
      </c>
      <c r="B184" s="24" t="s">
        <v>271</v>
      </c>
      <c r="C184" s="23" t="s">
        <v>363</v>
      </c>
      <c r="D184" s="24" t="s">
        <v>288</v>
      </c>
      <c r="E184" s="23" t="s">
        <v>321</v>
      </c>
      <c r="F184" s="24" t="s">
        <v>282</v>
      </c>
      <c r="G184" s="105"/>
      <c r="H184" s="105"/>
    </row>
    <row r="185" spans="1:8" x14ac:dyDescent="0.25">
      <c r="A185" s="23">
        <v>298</v>
      </c>
      <c r="B185" s="24" t="s">
        <v>440</v>
      </c>
      <c r="C185" s="23" t="s">
        <v>10</v>
      </c>
      <c r="D185" s="24" t="s">
        <v>10</v>
      </c>
      <c r="E185" s="23" t="s">
        <v>281</v>
      </c>
      <c r="F185" s="24" t="s">
        <v>291</v>
      </c>
      <c r="G185" s="105" t="s">
        <v>441</v>
      </c>
      <c r="H185" s="105" t="s">
        <v>442</v>
      </c>
    </row>
    <row r="186" spans="1:8" x14ac:dyDescent="0.25">
      <c r="A186" s="23">
        <v>299</v>
      </c>
      <c r="B186" s="24" t="s">
        <v>443</v>
      </c>
      <c r="C186" s="23" t="s">
        <v>10</v>
      </c>
      <c r="D186" s="24" t="s">
        <v>10</v>
      </c>
      <c r="E186" s="23" t="s">
        <v>281</v>
      </c>
      <c r="F186" s="24" t="s">
        <v>291</v>
      </c>
      <c r="G186" s="105" t="s">
        <v>444</v>
      </c>
      <c r="H186" s="105" t="s">
        <v>355</v>
      </c>
    </row>
    <row r="187" spans="1:8" x14ac:dyDescent="0.25">
      <c r="A187" s="23">
        <v>300</v>
      </c>
      <c r="B187" s="24" t="s">
        <v>445</v>
      </c>
      <c r="C187" s="23" t="s">
        <v>357</v>
      </c>
      <c r="D187" s="24" t="s">
        <v>357</v>
      </c>
      <c r="E187" s="23" t="s">
        <v>281</v>
      </c>
      <c r="F187" s="24" t="s">
        <v>282</v>
      </c>
      <c r="G187" s="105"/>
      <c r="H187" s="105" t="s">
        <v>446</v>
      </c>
    </row>
    <row r="188" spans="1:8" x14ac:dyDescent="0.25">
      <c r="A188" s="23">
        <v>302</v>
      </c>
      <c r="B188" s="24" t="s">
        <v>447</v>
      </c>
      <c r="C188" s="23" t="s">
        <v>363</v>
      </c>
      <c r="D188" s="24" t="s">
        <v>430</v>
      </c>
      <c r="E188" s="23" t="s">
        <v>321</v>
      </c>
      <c r="F188" s="24" t="s">
        <v>291</v>
      </c>
      <c r="G188" s="105"/>
      <c r="H188" s="105" t="s">
        <v>448</v>
      </c>
    </row>
    <row r="189" spans="1:8" x14ac:dyDescent="0.25">
      <c r="A189" s="23">
        <v>303</v>
      </c>
      <c r="B189" s="24" t="s">
        <v>117</v>
      </c>
      <c r="C189" s="23" t="s">
        <v>10</v>
      </c>
      <c r="D189" s="24" t="s">
        <v>360</v>
      </c>
      <c r="E189" s="23" t="s">
        <v>281</v>
      </c>
      <c r="F189" s="24" t="s">
        <v>291</v>
      </c>
      <c r="G189" s="105" t="s">
        <v>449</v>
      </c>
      <c r="H189" s="105"/>
    </row>
    <row r="190" spans="1:8" x14ac:dyDescent="0.25">
      <c r="A190" s="23">
        <v>304</v>
      </c>
      <c r="B190" s="24" t="s">
        <v>450</v>
      </c>
      <c r="C190" s="23" t="s">
        <v>10</v>
      </c>
      <c r="D190" s="24" t="s">
        <v>390</v>
      </c>
      <c r="E190" s="23" t="s">
        <v>281</v>
      </c>
      <c r="F190" s="24" t="s">
        <v>291</v>
      </c>
      <c r="G190" s="105" t="s">
        <v>451</v>
      </c>
      <c r="H190" s="105"/>
    </row>
    <row r="191" spans="1:8" x14ac:dyDescent="0.25">
      <c r="A191" s="23">
        <v>306</v>
      </c>
      <c r="B191" s="24" t="s">
        <v>119</v>
      </c>
      <c r="C191" s="23" t="s">
        <v>10</v>
      </c>
      <c r="D191" s="24" t="s">
        <v>360</v>
      </c>
      <c r="E191" s="23" t="s">
        <v>281</v>
      </c>
      <c r="F191" s="24" t="s">
        <v>291</v>
      </c>
      <c r="G191" s="105" t="s">
        <v>452</v>
      </c>
      <c r="H191" s="105" t="s">
        <v>453</v>
      </c>
    </row>
    <row r="192" spans="1:8" x14ac:dyDescent="0.25">
      <c r="A192" s="23">
        <v>314</v>
      </c>
      <c r="B192" s="24" t="s">
        <v>389</v>
      </c>
      <c r="C192" s="23" t="s">
        <v>10</v>
      </c>
      <c r="D192" s="24" t="s">
        <v>10</v>
      </c>
      <c r="E192" s="23" t="s">
        <v>281</v>
      </c>
      <c r="F192" s="24" t="s">
        <v>291</v>
      </c>
      <c r="G192" s="105" t="s">
        <v>454</v>
      </c>
      <c r="H192" s="105" t="s">
        <v>355</v>
      </c>
    </row>
    <row r="193" spans="1:8" x14ac:dyDescent="0.25">
      <c r="A193" s="23">
        <v>315</v>
      </c>
      <c r="B193" s="24" t="s">
        <v>252</v>
      </c>
      <c r="C193" s="23" t="s">
        <v>10</v>
      </c>
      <c r="D193" s="24" t="s">
        <v>360</v>
      </c>
      <c r="E193" s="23" t="s">
        <v>281</v>
      </c>
      <c r="F193" s="24" t="s">
        <v>291</v>
      </c>
      <c r="G193" s="105" t="s">
        <v>455</v>
      </c>
      <c r="H193" s="105"/>
    </row>
    <row r="194" spans="1:8" x14ac:dyDescent="0.25">
      <c r="A194" s="23">
        <v>316</v>
      </c>
      <c r="B194" s="24" t="s">
        <v>253</v>
      </c>
      <c r="C194" s="23" t="s">
        <v>10</v>
      </c>
      <c r="D194" s="24" t="s">
        <v>360</v>
      </c>
      <c r="E194" s="23" t="s">
        <v>281</v>
      </c>
      <c r="F194" s="24" t="s">
        <v>291</v>
      </c>
      <c r="G194" s="105" t="s">
        <v>456</v>
      </c>
      <c r="H194" s="105"/>
    </row>
    <row r="195" spans="1:8" x14ac:dyDescent="0.25">
      <c r="A195" s="23">
        <v>317</v>
      </c>
      <c r="B195" s="24" t="s">
        <v>457</v>
      </c>
      <c r="C195" s="23" t="s">
        <v>10</v>
      </c>
      <c r="D195" s="24" t="s">
        <v>390</v>
      </c>
      <c r="E195" s="23" t="s">
        <v>281</v>
      </c>
      <c r="F195" s="24" t="s">
        <v>291</v>
      </c>
      <c r="G195" s="105" t="s">
        <v>458</v>
      </c>
      <c r="H195" s="105" t="s">
        <v>459</v>
      </c>
    </row>
    <row r="196" spans="1:8" x14ac:dyDescent="0.25">
      <c r="A196" s="23">
        <v>318</v>
      </c>
      <c r="B196" s="24" t="s">
        <v>460</v>
      </c>
      <c r="C196" s="23" t="s">
        <v>328</v>
      </c>
      <c r="D196" s="24" t="s">
        <v>340</v>
      </c>
      <c r="E196" s="23" t="s">
        <v>281</v>
      </c>
      <c r="F196" s="24" t="s">
        <v>291</v>
      </c>
      <c r="G196" s="105" t="s">
        <v>461</v>
      </c>
      <c r="H196" s="105" t="s">
        <v>462</v>
      </c>
    </row>
    <row r="197" spans="1:8" x14ac:dyDescent="0.25">
      <c r="A197" s="23">
        <v>319</v>
      </c>
      <c r="B197" s="24" t="s">
        <v>230</v>
      </c>
      <c r="C197" s="23" t="s">
        <v>4</v>
      </c>
      <c r="D197" s="24" t="s">
        <v>331</v>
      </c>
      <c r="E197" s="23" t="s">
        <v>281</v>
      </c>
      <c r="F197" s="24" t="s">
        <v>291</v>
      </c>
      <c r="G197" s="105" t="s">
        <v>463</v>
      </c>
      <c r="H197" s="105" t="s">
        <v>464</v>
      </c>
    </row>
  </sheetData>
  <autoFilter ref="A1:H197" xr:uid="{00000000-0009-0000-0000-000009000000}">
    <sortState xmlns:xlrd2="http://schemas.microsoft.com/office/spreadsheetml/2017/richdata2" ref="A2:H197">
      <sortCondition ref="A1:A197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7">
    <tabColor theme="7" tint="0.39997558519241921"/>
  </sheetPr>
  <dimension ref="A1:G323"/>
  <sheetViews>
    <sheetView workbookViewId="0"/>
  </sheetViews>
  <sheetFormatPr defaultRowHeight="15" x14ac:dyDescent="0.25"/>
  <cols>
    <col min="1" max="1" width="23.85546875" customWidth="1"/>
    <col min="2" max="2" width="15.85546875" customWidth="1"/>
  </cols>
  <sheetData>
    <row r="1" spans="1:7" ht="15.75" x14ac:dyDescent="0.25">
      <c r="A1" s="25" t="s">
        <v>242</v>
      </c>
      <c r="B1" s="25" t="s">
        <v>243</v>
      </c>
    </row>
    <row r="2" spans="1:7" x14ac:dyDescent="0.25">
      <c r="A2" s="22" t="s">
        <v>101</v>
      </c>
      <c r="B2" s="22">
        <v>1</v>
      </c>
    </row>
    <row r="3" spans="1:7" x14ac:dyDescent="0.25">
      <c r="A3" s="22" t="s">
        <v>78</v>
      </c>
      <c r="B3" s="22">
        <v>1</v>
      </c>
      <c r="F3" t="s">
        <v>466</v>
      </c>
      <c r="G3" t="s">
        <v>491</v>
      </c>
    </row>
    <row r="4" spans="1:7" x14ac:dyDescent="0.25">
      <c r="A4" s="22" t="s">
        <v>147</v>
      </c>
      <c r="B4" s="22">
        <v>1</v>
      </c>
      <c r="F4">
        <v>1</v>
      </c>
      <c r="G4" t="s">
        <v>2</v>
      </c>
    </row>
    <row r="5" spans="1:7" x14ac:dyDescent="0.25">
      <c r="A5" s="22" t="s">
        <v>105</v>
      </c>
      <c r="B5" s="22">
        <v>1</v>
      </c>
      <c r="F5">
        <v>2</v>
      </c>
      <c r="G5" t="s">
        <v>2</v>
      </c>
    </row>
    <row r="6" spans="1:7" x14ac:dyDescent="0.25">
      <c r="A6" s="22" t="s">
        <v>127</v>
      </c>
      <c r="B6" s="22">
        <v>1</v>
      </c>
      <c r="F6">
        <v>3</v>
      </c>
      <c r="G6" t="s">
        <v>677</v>
      </c>
    </row>
    <row r="7" spans="1:7" x14ac:dyDescent="0.25">
      <c r="A7" s="22" t="s">
        <v>245</v>
      </c>
      <c r="B7" s="22">
        <v>1</v>
      </c>
      <c r="F7">
        <v>4</v>
      </c>
      <c r="G7" t="s">
        <v>677</v>
      </c>
    </row>
    <row r="8" spans="1:7" x14ac:dyDescent="0.25">
      <c r="A8" s="22" t="s">
        <v>109</v>
      </c>
      <c r="B8" s="22">
        <v>1</v>
      </c>
      <c r="F8">
        <v>5</v>
      </c>
      <c r="G8" t="s">
        <v>677</v>
      </c>
    </row>
    <row r="9" spans="1:7" x14ac:dyDescent="0.25">
      <c r="A9" s="22" t="s">
        <v>144</v>
      </c>
      <c r="B9" s="22">
        <v>1</v>
      </c>
      <c r="F9">
        <v>6</v>
      </c>
      <c r="G9" t="s">
        <v>2</v>
      </c>
    </row>
    <row r="10" spans="1:7" x14ac:dyDescent="0.25">
      <c r="A10" s="22" t="s">
        <v>124</v>
      </c>
      <c r="B10" s="22">
        <v>1</v>
      </c>
      <c r="F10">
        <v>7</v>
      </c>
      <c r="G10" t="s">
        <v>2</v>
      </c>
    </row>
    <row r="11" spans="1:7" x14ac:dyDescent="0.25">
      <c r="A11" s="22" t="s">
        <v>137</v>
      </c>
      <c r="B11" s="22">
        <v>1</v>
      </c>
      <c r="F11">
        <v>8</v>
      </c>
      <c r="G11" t="s">
        <v>2</v>
      </c>
    </row>
    <row r="12" spans="1:7" x14ac:dyDescent="0.25">
      <c r="A12" s="22" t="s">
        <v>246</v>
      </c>
      <c r="B12" s="22">
        <v>1</v>
      </c>
      <c r="F12">
        <v>9</v>
      </c>
      <c r="G12" t="s">
        <v>2</v>
      </c>
    </row>
    <row r="13" spans="1:7" x14ac:dyDescent="0.25">
      <c r="A13" s="22" t="s">
        <v>59</v>
      </c>
      <c r="B13" s="22">
        <v>1</v>
      </c>
      <c r="F13">
        <v>10</v>
      </c>
      <c r="G13" t="s">
        <v>2</v>
      </c>
    </row>
    <row r="14" spans="1:7" x14ac:dyDescent="0.25">
      <c r="A14" s="22" t="s">
        <v>89</v>
      </c>
      <c r="B14" s="22">
        <v>1</v>
      </c>
      <c r="F14">
        <v>11</v>
      </c>
      <c r="G14" t="s">
        <v>2</v>
      </c>
    </row>
    <row r="15" spans="1:7" x14ac:dyDescent="0.25">
      <c r="A15" s="22" t="s">
        <v>155</v>
      </c>
      <c r="B15" s="22">
        <v>1</v>
      </c>
      <c r="F15">
        <v>12</v>
      </c>
      <c r="G15" t="s">
        <v>2</v>
      </c>
    </row>
    <row r="16" spans="1:7" x14ac:dyDescent="0.25">
      <c r="A16" s="22" t="s">
        <v>81</v>
      </c>
      <c r="B16" s="22">
        <v>1</v>
      </c>
      <c r="F16">
        <v>13</v>
      </c>
      <c r="G16" t="s">
        <v>677</v>
      </c>
    </row>
    <row r="17" spans="1:7" x14ac:dyDescent="0.25">
      <c r="A17" s="22" t="s">
        <v>160</v>
      </c>
      <c r="B17" s="22">
        <v>1</v>
      </c>
      <c r="F17">
        <v>14</v>
      </c>
      <c r="G17" t="s">
        <v>2</v>
      </c>
    </row>
    <row r="18" spans="1:7" x14ac:dyDescent="0.25">
      <c r="A18" s="22" t="s">
        <v>198</v>
      </c>
      <c r="B18" s="22">
        <v>2</v>
      </c>
      <c r="F18">
        <v>15</v>
      </c>
      <c r="G18" t="s">
        <v>2</v>
      </c>
    </row>
    <row r="19" spans="1:7" x14ac:dyDescent="0.25">
      <c r="A19" s="22" t="s">
        <v>169</v>
      </c>
      <c r="B19" s="22">
        <v>2</v>
      </c>
      <c r="F19">
        <v>16</v>
      </c>
      <c r="G19" t="s">
        <v>2</v>
      </c>
    </row>
    <row r="20" spans="1:7" x14ac:dyDescent="0.25">
      <c r="A20" s="22" t="s">
        <v>201</v>
      </c>
      <c r="B20" s="22">
        <v>2</v>
      </c>
      <c r="F20">
        <v>17</v>
      </c>
      <c r="G20" t="s">
        <v>2</v>
      </c>
    </row>
    <row r="21" spans="1:7" x14ac:dyDescent="0.25">
      <c r="A21" s="22" t="s">
        <v>177</v>
      </c>
      <c r="B21" s="22">
        <v>2</v>
      </c>
      <c r="F21">
        <v>18</v>
      </c>
      <c r="G21" t="s">
        <v>2</v>
      </c>
    </row>
    <row r="22" spans="1:7" x14ac:dyDescent="0.25">
      <c r="A22" s="22" t="s">
        <v>204</v>
      </c>
      <c r="B22" s="22">
        <v>2</v>
      </c>
      <c r="F22">
        <v>19</v>
      </c>
      <c r="G22" t="s">
        <v>677</v>
      </c>
    </row>
    <row r="23" spans="1:7" x14ac:dyDescent="0.25">
      <c r="A23" s="22" t="s">
        <v>186</v>
      </c>
      <c r="B23" s="22">
        <v>2</v>
      </c>
      <c r="F23">
        <v>20</v>
      </c>
      <c r="G23" t="s">
        <v>677</v>
      </c>
    </row>
    <row r="24" spans="1:7" x14ac:dyDescent="0.25">
      <c r="A24" s="22" t="s">
        <v>212</v>
      </c>
      <c r="B24" s="22">
        <v>3</v>
      </c>
      <c r="F24">
        <v>21</v>
      </c>
      <c r="G24" t="s">
        <v>677</v>
      </c>
    </row>
    <row r="25" spans="1:7" x14ac:dyDescent="0.25">
      <c r="A25" s="22" t="s">
        <v>218</v>
      </c>
      <c r="B25" s="22">
        <v>3</v>
      </c>
      <c r="F25">
        <v>22</v>
      </c>
      <c r="G25" t="s">
        <v>3</v>
      </c>
    </row>
    <row r="26" spans="1:7" x14ac:dyDescent="0.25">
      <c r="A26" s="22" t="s">
        <v>215</v>
      </c>
      <c r="B26" s="22">
        <v>3</v>
      </c>
      <c r="F26">
        <v>23</v>
      </c>
      <c r="G26" t="s">
        <v>3</v>
      </c>
    </row>
    <row r="27" spans="1:7" x14ac:dyDescent="0.25">
      <c r="A27" s="22" t="s">
        <v>247</v>
      </c>
      <c r="B27" s="22">
        <v>3</v>
      </c>
      <c r="F27">
        <v>24</v>
      </c>
      <c r="G27" t="s">
        <v>3</v>
      </c>
    </row>
    <row r="28" spans="1:7" x14ac:dyDescent="0.25">
      <c r="A28" s="22" t="s">
        <v>248</v>
      </c>
      <c r="B28" s="22">
        <v>4</v>
      </c>
      <c r="F28">
        <v>25</v>
      </c>
      <c r="G28" t="s">
        <v>3</v>
      </c>
    </row>
    <row r="29" spans="1:7" x14ac:dyDescent="0.25">
      <c r="A29" s="22" t="s">
        <v>249</v>
      </c>
      <c r="B29" s="22">
        <v>4</v>
      </c>
      <c r="F29">
        <v>26</v>
      </c>
      <c r="G29" t="s">
        <v>677</v>
      </c>
    </row>
    <row r="30" spans="1:7" x14ac:dyDescent="0.25">
      <c r="F30">
        <v>27</v>
      </c>
      <c r="G30" t="s">
        <v>677</v>
      </c>
    </row>
    <row r="31" spans="1:7" x14ac:dyDescent="0.25">
      <c r="F31">
        <v>28</v>
      </c>
      <c r="G31" t="s">
        <v>3</v>
      </c>
    </row>
    <row r="32" spans="1:7" x14ac:dyDescent="0.25">
      <c r="F32">
        <v>29</v>
      </c>
      <c r="G32" t="s">
        <v>677</v>
      </c>
    </row>
    <row r="33" spans="6:7" x14ac:dyDescent="0.25">
      <c r="F33">
        <v>30</v>
      </c>
      <c r="G33" t="s">
        <v>677</v>
      </c>
    </row>
    <row r="34" spans="6:7" x14ac:dyDescent="0.25">
      <c r="F34">
        <v>31</v>
      </c>
      <c r="G34" t="s">
        <v>3</v>
      </c>
    </row>
    <row r="35" spans="6:7" x14ac:dyDescent="0.25">
      <c r="F35">
        <v>32</v>
      </c>
      <c r="G35" t="s">
        <v>3</v>
      </c>
    </row>
    <row r="36" spans="6:7" x14ac:dyDescent="0.25">
      <c r="F36">
        <v>33</v>
      </c>
      <c r="G36" t="s">
        <v>3</v>
      </c>
    </row>
    <row r="37" spans="6:7" x14ac:dyDescent="0.25">
      <c r="F37">
        <v>34</v>
      </c>
      <c r="G37" t="s">
        <v>7</v>
      </c>
    </row>
    <row r="38" spans="6:7" x14ac:dyDescent="0.25">
      <c r="F38">
        <v>35</v>
      </c>
      <c r="G38" t="s">
        <v>677</v>
      </c>
    </row>
    <row r="39" spans="6:7" x14ac:dyDescent="0.25">
      <c r="F39">
        <v>36</v>
      </c>
      <c r="G39" t="s">
        <v>677</v>
      </c>
    </row>
    <row r="40" spans="6:7" x14ac:dyDescent="0.25">
      <c r="F40">
        <v>37</v>
      </c>
      <c r="G40" t="s">
        <v>4</v>
      </c>
    </row>
    <row r="41" spans="6:7" x14ac:dyDescent="0.25">
      <c r="F41">
        <v>38</v>
      </c>
      <c r="G41" t="s">
        <v>4</v>
      </c>
    </row>
    <row r="42" spans="6:7" x14ac:dyDescent="0.25">
      <c r="F42">
        <v>39</v>
      </c>
      <c r="G42" t="s">
        <v>4</v>
      </c>
    </row>
    <row r="43" spans="6:7" x14ac:dyDescent="0.25">
      <c r="F43">
        <v>40</v>
      </c>
      <c r="G43" t="s">
        <v>4</v>
      </c>
    </row>
    <row r="44" spans="6:7" x14ac:dyDescent="0.25">
      <c r="F44">
        <v>41</v>
      </c>
      <c r="G44" t="s">
        <v>677</v>
      </c>
    </row>
    <row r="45" spans="6:7" x14ac:dyDescent="0.25">
      <c r="F45">
        <v>42</v>
      </c>
      <c r="G45" t="s">
        <v>4</v>
      </c>
    </row>
    <row r="46" spans="6:7" x14ac:dyDescent="0.25">
      <c r="F46">
        <v>43</v>
      </c>
      <c r="G46" t="s">
        <v>4</v>
      </c>
    </row>
    <row r="47" spans="6:7" x14ac:dyDescent="0.25">
      <c r="F47">
        <v>44</v>
      </c>
      <c r="G47" t="s">
        <v>7</v>
      </c>
    </row>
    <row r="48" spans="6:7" x14ac:dyDescent="0.25">
      <c r="F48">
        <v>45</v>
      </c>
      <c r="G48" t="s">
        <v>7</v>
      </c>
    </row>
    <row r="49" spans="6:7" x14ac:dyDescent="0.25">
      <c r="F49">
        <v>46</v>
      </c>
      <c r="G49" t="s">
        <v>699</v>
      </c>
    </row>
    <row r="50" spans="6:7" x14ac:dyDescent="0.25">
      <c r="F50">
        <v>47</v>
      </c>
      <c r="G50" t="s">
        <v>5</v>
      </c>
    </row>
    <row r="51" spans="6:7" x14ac:dyDescent="0.25">
      <c r="F51">
        <v>48</v>
      </c>
      <c r="G51" t="s">
        <v>5</v>
      </c>
    </row>
    <row r="52" spans="6:7" x14ac:dyDescent="0.25">
      <c r="F52">
        <v>49</v>
      </c>
      <c r="G52" t="s">
        <v>5</v>
      </c>
    </row>
    <row r="53" spans="6:7" x14ac:dyDescent="0.25">
      <c r="F53">
        <v>50</v>
      </c>
      <c r="G53" t="s">
        <v>5</v>
      </c>
    </row>
    <row r="54" spans="6:7" x14ac:dyDescent="0.25">
      <c r="F54">
        <v>51</v>
      </c>
      <c r="G54" t="s">
        <v>5</v>
      </c>
    </row>
    <row r="55" spans="6:7" x14ac:dyDescent="0.25">
      <c r="F55">
        <v>52</v>
      </c>
      <c r="G55" t="s">
        <v>5</v>
      </c>
    </row>
    <row r="56" spans="6:7" x14ac:dyDescent="0.25">
      <c r="F56">
        <v>53</v>
      </c>
      <c r="G56" t="s">
        <v>677</v>
      </c>
    </row>
    <row r="57" spans="6:7" x14ac:dyDescent="0.25">
      <c r="F57">
        <v>54</v>
      </c>
      <c r="G57" t="s">
        <v>677</v>
      </c>
    </row>
    <row r="58" spans="6:7" x14ac:dyDescent="0.25">
      <c r="F58">
        <v>55</v>
      </c>
      <c r="G58" t="s">
        <v>6</v>
      </c>
    </row>
    <row r="59" spans="6:7" x14ac:dyDescent="0.25">
      <c r="F59">
        <v>56</v>
      </c>
      <c r="G59" t="s">
        <v>677</v>
      </c>
    </row>
    <row r="60" spans="6:7" x14ac:dyDescent="0.25">
      <c r="F60">
        <v>57</v>
      </c>
      <c r="G60" t="s">
        <v>6</v>
      </c>
    </row>
    <row r="61" spans="6:7" x14ac:dyDescent="0.25">
      <c r="F61">
        <v>58</v>
      </c>
      <c r="G61" t="s">
        <v>677</v>
      </c>
    </row>
    <row r="62" spans="6:7" x14ac:dyDescent="0.25">
      <c r="F62">
        <v>59</v>
      </c>
      <c r="G62" t="s">
        <v>677</v>
      </c>
    </row>
    <row r="63" spans="6:7" x14ac:dyDescent="0.25">
      <c r="F63">
        <v>60</v>
      </c>
      <c r="G63" t="s">
        <v>677</v>
      </c>
    </row>
    <row r="64" spans="6:7" x14ac:dyDescent="0.25">
      <c r="F64">
        <v>61</v>
      </c>
      <c r="G64" t="s">
        <v>5</v>
      </c>
    </row>
    <row r="65" spans="6:7" x14ac:dyDescent="0.25">
      <c r="F65">
        <v>62</v>
      </c>
      <c r="G65" t="s">
        <v>5</v>
      </c>
    </row>
    <row r="66" spans="6:7" x14ac:dyDescent="0.25">
      <c r="F66">
        <v>63</v>
      </c>
      <c r="G66" t="s">
        <v>5</v>
      </c>
    </row>
    <row r="67" spans="6:7" x14ac:dyDescent="0.25">
      <c r="F67">
        <v>64</v>
      </c>
      <c r="G67" t="s">
        <v>677</v>
      </c>
    </row>
    <row r="68" spans="6:7" x14ac:dyDescent="0.25">
      <c r="F68">
        <v>65</v>
      </c>
      <c r="G68" t="s">
        <v>677</v>
      </c>
    </row>
    <row r="69" spans="6:7" x14ac:dyDescent="0.25">
      <c r="F69">
        <v>66</v>
      </c>
      <c r="G69" t="s">
        <v>699</v>
      </c>
    </row>
    <row r="70" spans="6:7" x14ac:dyDescent="0.25">
      <c r="F70">
        <v>67</v>
      </c>
      <c r="G70" t="s">
        <v>677</v>
      </c>
    </row>
    <row r="71" spans="6:7" x14ac:dyDescent="0.25">
      <c r="F71">
        <v>68</v>
      </c>
      <c r="G71" t="s">
        <v>677</v>
      </c>
    </row>
    <row r="72" spans="6:7" x14ac:dyDescent="0.25">
      <c r="F72">
        <v>69</v>
      </c>
      <c r="G72" t="s">
        <v>677</v>
      </c>
    </row>
    <row r="73" spans="6:7" x14ac:dyDescent="0.25">
      <c r="F73">
        <v>70</v>
      </c>
      <c r="G73" t="s">
        <v>15</v>
      </c>
    </row>
    <row r="74" spans="6:7" x14ac:dyDescent="0.25">
      <c r="F74">
        <v>71</v>
      </c>
      <c r="G74" t="s">
        <v>15</v>
      </c>
    </row>
    <row r="75" spans="6:7" x14ac:dyDescent="0.25">
      <c r="F75">
        <v>72</v>
      </c>
      <c r="G75" t="s">
        <v>15</v>
      </c>
    </row>
    <row r="76" spans="6:7" x14ac:dyDescent="0.25">
      <c r="F76">
        <v>73</v>
      </c>
      <c r="G76" t="s">
        <v>15</v>
      </c>
    </row>
    <row r="77" spans="6:7" x14ac:dyDescent="0.25">
      <c r="F77">
        <v>74</v>
      </c>
      <c r="G77" t="s">
        <v>15</v>
      </c>
    </row>
    <row r="78" spans="6:7" x14ac:dyDescent="0.25">
      <c r="F78">
        <v>75</v>
      </c>
      <c r="G78" t="s">
        <v>15</v>
      </c>
    </row>
    <row r="79" spans="6:7" x14ac:dyDescent="0.25">
      <c r="F79">
        <v>76</v>
      </c>
      <c r="G79" t="s">
        <v>15</v>
      </c>
    </row>
    <row r="80" spans="6:7" x14ac:dyDescent="0.25">
      <c r="F80">
        <v>77</v>
      </c>
      <c r="G80" t="s">
        <v>15</v>
      </c>
    </row>
    <row r="81" spans="6:7" x14ac:dyDescent="0.25">
      <c r="F81">
        <v>78</v>
      </c>
      <c r="G81" t="s">
        <v>15</v>
      </c>
    </row>
    <row r="82" spans="6:7" x14ac:dyDescent="0.25">
      <c r="F82">
        <v>79</v>
      </c>
      <c r="G82" t="s">
        <v>677</v>
      </c>
    </row>
    <row r="83" spans="6:7" x14ac:dyDescent="0.25">
      <c r="F83">
        <v>80</v>
      </c>
      <c r="G83" t="s">
        <v>677</v>
      </c>
    </row>
    <row r="84" spans="6:7" x14ac:dyDescent="0.25">
      <c r="F84">
        <v>81</v>
      </c>
      <c r="G84" t="s">
        <v>15</v>
      </c>
    </row>
    <row r="85" spans="6:7" x14ac:dyDescent="0.25">
      <c r="F85">
        <v>82</v>
      </c>
      <c r="G85" t="s">
        <v>677</v>
      </c>
    </row>
    <row r="86" spans="6:7" x14ac:dyDescent="0.25">
      <c r="F86">
        <v>83</v>
      </c>
      <c r="G86" t="s">
        <v>677</v>
      </c>
    </row>
    <row r="87" spans="6:7" x14ac:dyDescent="0.25">
      <c r="F87">
        <v>84</v>
      </c>
      <c r="G87" t="s">
        <v>677</v>
      </c>
    </row>
    <row r="88" spans="6:7" x14ac:dyDescent="0.25">
      <c r="F88">
        <v>85</v>
      </c>
      <c r="G88" t="s">
        <v>677</v>
      </c>
    </row>
    <row r="89" spans="6:7" x14ac:dyDescent="0.25">
      <c r="F89">
        <v>86</v>
      </c>
      <c r="G89" t="s">
        <v>677</v>
      </c>
    </row>
    <row r="90" spans="6:7" x14ac:dyDescent="0.25">
      <c r="F90">
        <v>87</v>
      </c>
      <c r="G90" t="s">
        <v>677</v>
      </c>
    </row>
    <row r="91" spans="6:7" x14ac:dyDescent="0.25">
      <c r="F91">
        <v>88</v>
      </c>
      <c r="G91" t="s">
        <v>17</v>
      </c>
    </row>
    <row r="92" spans="6:7" x14ac:dyDescent="0.25">
      <c r="F92">
        <v>89</v>
      </c>
      <c r="G92" t="s">
        <v>17</v>
      </c>
    </row>
    <row r="93" spans="6:7" x14ac:dyDescent="0.25">
      <c r="F93">
        <v>90</v>
      </c>
      <c r="G93" t="s">
        <v>677</v>
      </c>
    </row>
    <row r="94" spans="6:7" x14ac:dyDescent="0.25">
      <c r="F94">
        <v>91</v>
      </c>
      <c r="G94" t="s">
        <v>677</v>
      </c>
    </row>
    <row r="95" spans="6:7" x14ac:dyDescent="0.25">
      <c r="F95">
        <v>92</v>
      </c>
      <c r="G95" t="s">
        <v>17</v>
      </c>
    </row>
    <row r="96" spans="6:7" x14ac:dyDescent="0.25">
      <c r="F96">
        <v>93</v>
      </c>
      <c r="G96" t="s">
        <v>17</v>
      </c>
    </row>
    <row r="97" spans="6:7" x14ac:dyDescent="0.25">
      <c r="F97">
        <v>94</v>
      </c>
      <c r="G97" t="s">
        <v>17</v>
      </c>
    </row>
    <row r="98" spans="6:7" x14ac:dyDescent="0.25">
      <c r="F98">
        <v>95</v>
      </c>
      <c r="G98" t="s">
        <v>677</v>
      </c>
    </row>
    <row r="99" spans="6:7" x14ac:dyDescent="0.25">
      <c r="F99">
        <v>96</v>
      </c>
      <c r="G99" t="s">
        <v>677</v>
      </c>
    </row>
    <row r="100" spans="6:7" x14ac:dyDescent="0.25">
      <c r="F100">
        <v>97</v>
      </c>
      <c r="G100" t="s">
        <v>16</v>
      </c>
    </row>
    <row r="101" spans="6:7" x14ac:dyDescent="0.25">
      <c r="F101">
        <v>98</v>
      </c>
      <c r="G101" t="s">
        <v>16</v>
      </c>
    </row>
    <row r="102" spans="6:7" x14ac:dyDescent="0.25">
      <c r="F102">
        <v>99</v>
      </c>
      <c r="G102" t="s">
        <v>3</v>
      </c>
    </row>
    <row r="103" spans="6:7" x14ac:dyDescent="0.25">
      <c r="F103">
        <v>100</v>
      </c>
      <c r="G103" t="s">
        <v>677</v>
      </c>
    </row>
    <row r="104" spans="6:7" x14ac:dyDescent="0.25">
      <c r="F104">
        <v>101</v>
      </c>
      <c r="G104" t="s">
        <v>19</v>
      </c>
    </row>
    <row r="105" spans="6:7" x14ac:dyDescent="0.25">
      <c r="F105">
        <v>102</v>
      </c>
      <c r="G105" t="s">
        <v>17</v>
      </c>
    </row>
    <row r="106" spans="6:7" x14ac:dyDescent="0.25">
      <c r="F106">
        <v>103</v>
      </c>
      <c r="G106" t="s">
        <v>17</v>
      </c>
    </row>
    <row r="107" spans="6:7" x14ac:dyDescent="0.25">
      <c r="F107">
        <v>104</v>
      </c>
      <c r="G107" t="s">
        <v>9</v>
      </c>
    </row>
    <row r="108" spans="6:7" x14ac:dyDescent="0.25">
      <c r="F108">
        <v>105</v>
      </c>
      <c r="G108" t="s">
        <v>677</v>
      </c>
    </row>
    <row r="109" spans="6:7" x14ac:dyDescent="0.25">
      <c r="F109">
        <v>106</v>
      </c>
      <c r="G109" t="s">
        <v>677</v>
      </c>
    </row>
    <row r="110" spans="6:7" x14ac:dyDescent="0.25">
      <c r="F110">
        <v>107</v>
      </c>
      <c r="G110" t="s">
        <v>677</v>
      </c>
    </row>
    <row r="111" spans="6:7" x14ac:dyDescent="0.25">
      <c r="F111">
        <v>108</v>
      </c>
      <c r="G111" t="s">
        <v>677</v>
      </c>
    </row>
    <row r="112" spans="6:7" x14ac:dyDescent="0.25">
      <c r="F112">
        <v>109</v>
      </c>
      <c r="G112" t="s">
        <v>9</v>
      </c>
    </row>
    <row r="113" spans="6:7" x14ac:dyDescent="0.25">
      <c r="F113">
        <v>110</v>
      </c>
      <c r="G113" t="s">
        <v>16</v>
      </c>
    </row>
    <row r="114" spans="6:7" x14ac:dyDescent="0.25">
      <c r="F114">
        <v>111</v>
      </c>
      <c r="G114" t="s">
        <v>16</v>
      </c>
    </row>
    <row r="115" spans="6:7" x14ac:dyDescent="0.25">
      <c r="F115">
        <v>112</v>
      </c>
      <c r="G115" t="s">
        <v>16</v>
      </c>
    </row>
    <row r="116" spans="6:7" x14ac:dyDescent="0.25">
      <c r="F116">
        <v>113</v>
      </c>
      <c r="G116" t="s">
        <v>16</v>
      </c>
    </row>
    <row r="117" spans="6:7" x14ac:dyDescent="0.25">
      <c r="F117">
        <v>114</v>
      </c>
      <c r="G117" t="s">
        <v>16</v>
      </c>
    </row>
    <row r="118" spans="6:7" x14ac:dyDescent="0.25">
      <c r="F118">
        <v>115</v>
      </c>
      <c r="G118" t="s">
        <v>18</v>
      </c>
    </row>
    <row r="119" spans="6:7" x14ac:dyDescent="0.25">
      <c r="F119">
        <v>116</v>
      </c>
      <c r="G119" t="s">
        <v>9</v>
      </c>
    </row>
    <row r="120" spans="6:7" x14ac:dyDescent="0.25">
      <c r="F120">
        <v>117</v>
      </c>
      <c r="G120" t="s">
        <v>9</v>
      </c>
    </row>
    <row r="121" spans="6:7" x14ac:dyDescent="0.25">
      <c r="F121">
        <v>118</v>
      </c>
      <c r="G121" t="s">
        <v>9</v>
      </c>
    </row>
    <row r="122" spans="6:7" x14ac:dyDescent="0.25">
      <c r="F122">
        <v>119</v>
      </c>
      <c r="G122" t="s">
        <v>9</v>
      </c>
    </row>
    <row r="123" spans="6:7" x14ac:dyDescent="0.25">
      <c r="F123">
        <v>120</v>
      </c>
      <c r="G123" t="s">
        <v>10</v>
      </c>
    </row>
    <row r="124" spans="6:7" x14ac:dyDescent="0.25">
      <c r="F124">
        <v>121</v>
      </c>
      <c r="G124" t="s">
        <v>10</v>
      </c>
    </row>
    <row r="125" spans="6:7" x14ac:dyDescent="0.25">
      <c r="F125">
        <v>122</v>
      </c>
      <c r="G125" t="s">
        <v>10</v>
      </c>
    </row>
    <row r="126" spans="6:7" x14ac:dyDescent="0.25">
      <c r="F126">
        <v>123</v>
      </c>
      <c r="G126" t="s">
        <v>10</v>
      </c>
    </row>
    <row r="127" spans="6:7" x14ac:dyDescent="0.25">
      <c r="F127">
        <v>124</v>
      </c>
      <c r="G127" t="s">
        <v>677</v>
      </c>
    </row>
    <row r="128" spans="6:7" x14ac:dyDescent="0.25">
      <c r="F128">
        <v>125</v>
      </c>
      <c r="G128" t="s">
        <v>10</v>
      </c>
    </row>
    <row r="129" spans="6:7" x14ac:dyDescent="0.25">
      <c r="F129">
        <v>126</v>
      </c>
      <c r="G129" t="s">
        <v>10</v>
      </c>
    </row>
    <row r="130" spans="6:7" x14ac:dyDescent="0.25">
      <c r="F130">
        <v>127</v>
      </c>
      <c r="G130" t="s">
        <v>10</v>
      </c>
    </row>
    <row r="131" spans="6:7" x14ac:dyDescent="0.25">
      <c r="F131">
        <v>128</v>
      </c>
      <c r="G131" t="s">
        <v>677</v>
      </c>
    </row>
    <row r="132" spans="6:7" x14ac:dyDescent="0.25">
      <c r="F132">
        <v>129</v>
      </c>
      <c r="G132" t="s">
        <v>10</v>
      </c>
    </row>
    <row r="133" spans="6:7" x14ac:dyDescent="0.25">
      <c r="F133">
        <v>130</v>
      </c>
      <c r="G133" t="s">
        <v>10</v>
      </c>
    </row>
    <row r="134" spans="6:7" x14ac:dyDescent="0.25">
      <c r="F134">
        <v>131</v>
      </c>
      <c r="G134" t="s">
        <v>10</v>
      </c>
    </row>
    <row r="135" spans="6:7" x14ac:dyDescent="0.25">
      <c r="F135">
        <v>132</v>
      </c>
      <c r="G135" t="s">
        <v>10</v>
      </c>
    </row>
    <row r="136" spans="6:7" x14ac:dyDescent="0.25">
      <c r="F136">
        <v>133</v>
      </c>
      <c r="G136" t="s">
        <v>677</v>
      </c>
    </row>
    <row r="137" spans="6:7" x14ac:dyDescent="0.25">
      <c r="F137">
        <v>134</v>
      </c>
      <c r="G137" t="s">
        <v>13</v>
      </c>
    </row>
    <row r="138" spans="6:7" x14ac:dyDescent="0.25">
      <c r="F138">
        <v>135</v>
      </c>
      <c r="G138" t="s">
        <v>10</v>
      </c>
    </row>
    <row r="139" spans="6:7" x14ac:dyDescent="0.25">
      <c r="F139">
        <v>136</v>
      </c>
      <c r="G139" t="s">
        <v>677</v>
      </c>
    </row>
    <row r="140" spans="6:7" x14ac:dyDescent="0.25">
      <c r="F140">
        <v>137</v>
      </c>
      <c r="G140" t="s">
        <v>677</v>
      </c>
    </row>
    <row r="141" spans="6:7" x14ac:dyDescent="0.25">
      <c r="F141">
        <v>138</v>
      </c>
      <c r="G141" t="s">
        <v>677</v>
      </c>
    </row>
    <row r="142" spans="6:7" x14ac:dyDescent="0.25">
      <c r="F142">
        <v>139</v>
      </c>
      <c r="G142" t="s">
        <v>677</v>
      </c>
    </row>
    <row r="143" spans="6:7" x14ac:dyDescent="0.25">
      <c r="F143">
        <v>140</v>
      </c>
      <c r="G143" t="s">
        <v>677</v>
      </c>
    </row>
    <row r="144" spans="6:7" x14ac:dyDescent="0.25">
      <c r="F144">
        <v>141</v>
      </c>
      <c r="G144" t="s">
        <v>13</v>
      </c>
    </row>
    <row r="145" spans="6:7" x14ac:dyDescent="0.25">
      <c r="F145">
        <v>142</v>
      </c>
      <c r="G145" t="s">
        <v>677</v>
      </c>
    </row>
    <row r="146" spans="6:7" x14ac:dyDescent="0.25">
      <c r="F146">
        <v>143</v>
      </c>
      <c r="G146" t="s">
        <v>677</v>
      </c>
    </row>
    <row r="147" spans="6:7" x14ac:dyDescent="0.25">
      <c r="F147">
        <v>144</v>
      </c>
      <c r="G147" t="s">
        <v>13</v>
      </c>
    </row>
    <row r="148" spans="6:7" x14ac:dyDescent="0.25">
      <c r="F148">
        <v>145</v>
      </c>
      <c r="G148" t="s">
        <v>698</v>
      </c>
    </row>
    <row r="149" spans="6:7" x14ac:dyDescent="0.25">
      <c r="F149">
        <v>146</v>
      </c>
      <c r="G149" t="s">
        <v>677</v>
      </c>
    </row>
    <row r="150" spans="6:7" x14ac:dyDescent="0.25">
      <c r="F150">
        <v>147</v>
      </c>
      <c r="G150" t="s">
        <v>677</v>
      </c>
    </row>
    <row r="151" spans="6:7" x14ac:dyDescent="0.25">
      <c r="F151">
        <v>148</v>
      </c>
      <c r="G151" t="s">
        <v>13</v>
      </c>
    </row>
    <row r="152" spans="6:7" x14ac:dyDescent="0.25">
      <c r="F152">
        <v>149</v>
      </c>
      <c r="G152" t="s">
        <v>13</v>
      </c>
    </row>
    <row r="153" spans="6:7" x14ac:dyDescent="0.25">
      <c r="F153">
        <v>150</v>
      </c>
      <c r="G153" t="s">
        <v>677</v>
      </c>
    </row>
    <row r="154" spans="6:7" x14ac:dyDescent="0.25">
      <c r="F154">
        <v>151</v>
      </c>
      <c r="G154" t="s">
        <v>677</v>
      </c>
    </row>
    <row r="155" spans="6:7" x14ac:dyDescent="0.25">
      <c r="F155">
        <v>152</v>
      </c>
      <c r="G155" t="s">
        <v>677</v>
      </c>
    </row>
    <row r="156" spans="6:7" x14ac:dyDescent="0.25">
      <c r="F156">
        <v>153</v>
      </c>
      <c r="G156" t="s">
        <v>677</v>
      </c>
    </row>
    <row r="157" spans="6:7" x14ac:dyDescent="0.25">
      <c r="F157">
        <v>154</v>
      </c>
      <c r="G157" t="s">
        <v>677</v>
      </c>
    </row>
    <row r="158" spans="6:7" x14ac:dyDescent="0.25">
      <c r="F158">
        <v>155</v>
      </c>
      <c r="G158" t="s">
        <v>20</v>
      </c>
    </row>
    <row r="159" spans="6:7" x14ac:dyDescent="0.25">
      <c r="F159">
        <v>156</v>
      </c>
      <c r="G159" t="s">
        <v>20</v>
      </c>
    </row>
    <row r="160" spans="6:7" x14ac:dyDescent="0.25">
      <c r="F160">
        <v>157</v>
      </c>
      <c r="G160" t="s">
        <v>677</v>
      </c>
    </row>
    <row r="161" spans="6:7" x14ac:dyDescent="0.25">
      <c r="F161">
        <v>158</v>
      </c>
      <c r="G161" t="s">
        <v>20</v>
      </c>
    </row>
    <row r="162" spans="6:7" x14ac:dyDescent="0.25">
      <c r="F162">
        <v>159</v>
      </c>
      <c r="G162" t="s">
        <v>677</v>
      </c>
    </row>
    <row r="163" spans="6:7" x14ac:dyDescent="0.25">
      <c r="F163">
        <v>160</v>
      </c>
      <c r="G163" t="s">
        <v>9</v>
      </c>
    </row>
    <row r="164" spans="6:7" x14ac:dyDescent="0.25">
      <c r="F164">
        <v>161</v>
      </c>
      <c r="G164" t="s">
        <v>9</v>
      </c>
    </row>
    <row r="165" spans="6:7" x14ac:dyDescent="0.25">
      <c r="F165">
        <v>162</v>
      </c>
      <c r="G165" t="s">
        <v>677</v>
      </c>
    </row>
    <row r="166" spans="6:7" x14ac:dyDescent="0.25">
      <c r="F166">
        <v>163</v>
      </c>
      <c r="G166" t="s">
        <v>677</v>
      </c>
    </row>
    <row r="167" spans="6:7" x14ac:dyDescent="0.25">
      <c r="F167">
        <v>164</v>
      </c>
      <c r="G167" t="s">
        <v>9</v>
      </c>
    </row>
    <row r="168" spans="6:7" x14ac:dyDescent="0.25">
      <c r="F168">
        <v>165</v>
      </c>
      <c r="G168" t="s">
        <v>677</v>
      </c>
    </row>
    <row r="169" spans="6:7" x14ac:dyDescent="0.25">
      <c r="F169">
        <v>166</v>
      </c>
      <c r="G169" t="s">
        <v>677</v>
      </c>
    </row>
    <row r="170" spans="6:7" x14ac:dyDescent="0.25">
      <c r="F170">
        <v>167</v>
      </c>
      <c r="G170" t="s">
        <v>677</v>
      </c>
    </row>
    <row r="171" spans="6:7" x14ac:dyDescent="0.25">
      <c r="F171">
        <v>168</v>
      </c>
      <c r="G171" t="s">
        <v>21</v>
      </c>
    </row>
    <row r="172" spans="6:7" x14ac:dyDescent="0.25">
      <c r="F172">
        <v>169</v>
      </c>
      <c r="G172" t="s">
        <v>21</v>
      </c>
    </row>
    <row r="173" spans="6:7" x14ac:dyDescent="0.25">
      <c r="F173">
        <v>170</v>
      </c>
      <c r="G173" t="s">
        <v>677</v>
      </c>
    </row>
    <row r="174" spans="6:7" x14ac:dyDescent="0.25">
      <c r="F174">
        <v>171</v>
      </c>
      <c r="G174" t="s">
        <v>21</v>
      </c>
    </row>
    <row r="175" spans="6:7" x14ac:dyDescent="0.25">
      <c r="F175">
        <v>172</v>
      </c>
      <c r="G175" t="s">
        <v>21</v>
      </c>
    </row>
    <row r="176" spans="6:7" x14ac:dyDescent="0.25">
      <c r="F176">
        <v>173</v>
      </c>
      <c r="G176" t="s">
        <v>21</v>
      </c>
    </row>
    <row r="177" spans="6:7" x14ac:dyDescent="0.25">
      <c r="F177">
        <v>174</v>
      </c>
      <c r="G177" t="s">
        <v>677</v>
      </c>
    </row>
    <row r="178" spans="6:7" x14ac:dyDescent="0.25">
      <c r="F178">
        <v>175</v>
      </c>
      <c r="G178" t="s">
        <v>21</v>
      </c>
    </row>
    <row r="179" spans="6:7" x14ac:dyDescent="0.25">
      <c r="F179">
        <v>176</v>
      </c>
      <c r="G179" t="s">
        <v>21</v>
      </c>
    </row>
    <row r="180" spans="6:7" x14ac:dyDescent="0.25">
      <c r="F180">
        <v>177</v>
      </c>
      <c r="G180" t="s">
        <v>677</v>
      </c>
    </row>
    <row r="181" spans="6:7" x14ac:dyDescent="0.25">
      <c r="F181">
        <v>178</v>
      </c>
      <c r="G181" t="s">
        <v>21</v>
      </c>
    </row>
    <row r="182" spans="6:7" x14ac:dyDescent="0.25">
      <c r="F182">
        <v>179</v>
      </c>
      <c r="G182" t="s">
        <v>677</v>
      </c>
    </row>
    <row r="183" spans="6:7" x14ac:dyDescent="0.25">
      <c r="F183">
        <v>180</v>
      </c>
      <c r="G183" t="s">
        <v>677</v>
      </c>
    </row>
    <row r="184" spans="6:7" x14ac:dyDescent="0.25">
      <c r="F184">
        <v>181</v>
      </c>
      <c r="G184" t="s">
        <v>677</v>
      </c>
    </row>
    <row r="185" spans="6:7" x14ac:dyDescent="0.25">
      <c r="F185">
        <v>182</v>
      </c>
      <c r="G185" t="s">
        <v>677</v>
      </c>
    </row>
    <row r="186" spans="6:7" x14ac:dyDescent="0.25">
      <c r="F186">
        <v>183</v>
      </c>
      <c r="G186" t="s">
        <v>13</v>
      </c>
    </row>
    <row r="187" spans="6:7" x14ac:dyDescent="0.25">
      <c r="F187">
        <v>184</v>
      </c>
      <c r="G187" t="s">
        <v>677</v>
      </c>
    </row>
    <row r="188" spans="6:7" x14ac:dyDescent="0.25">
      <c r="F188">
        <v>185</v>
      </c>
      <c r="G188" t="s">
        <v>677</v>
      </c>
    </row>
    <row r="189" spans="6:7" x14ac:dyDescent="0.25">
      <c r="F189">
        <v>186</v>
      </c>
      <c r="G189" t="s">
        <v>677</v>
      </c>
    </row>
    <row r="190" spans="6:7" x14ac:dyDescent="0.25">
      <c r="F190">
        <v>187</v>
      </c>
      <c r="G190" t="s">
        <v>677</v>
      </c>
    </row>
    <row r="191" spans="6:7" x14ac:dyDescent="0.25">
      <c r="F191">
        <v>188</v>
      </c>
      <c r="G191" t="s">
        <v>25</v>
      </c>
    </row>
    <row r="192" spans="6:7" x14ac:dyDescent="0.25">
      <c r="F192">
        <v>189</v>
      </c>
      <c r="G192" t="s">
        <v>677</v>
      </c>
    </row>
    <row r="193" spans="6:7" x14ac:dyDescent="0.25">
      <c r="F193">
        <v>190</v>
      </c>
      <c r="G193" t="s">
        <v>22</v>
      </c>
    </row>
    <row r="194" spans="6:7" x14ac:dyDescent="0.25">
      <c r="F194">
        <v>191</v>
      </c>
      <c r="G194" t="s">
        <v>26</v>
      </c>
    </row>
    <row r="195" spans="6:7" x14ac:dyDescent="0.25">
      <c r="F195">
        <v>192</v>
      </c>
      <c r="G195" t="s">
        <v>677</v>
      </c>
    </row>
    <row r="196" spans="6:7" x14ac:dyDescent="0.25">
      <c r="F196">
        <v>193</v>
      </c>
      <c r="G196" t="s">
        <v>677</v>
      </c>
    </row>
    <row r="197" spans="6:7" x14ac:dyDescent="0.25">
      <c r="F197">
        <v>194</v>
      </c>
      <c r="G197" t="s">
        <v>677</v>
      </c>
    </row>
    <row r="198" spans="6:7" x14ac:dyDescent="0.25">
      <c r="F198">
        <v>195</v>
      </c>
      <c r="G198" t="s">
        <v>677</v>
      </c>
    </row>
    <row r="199" spans="6:7" x14ac:dyDescent="0.25">
      <c r="F199">
        <v>196</v>
      </c>
      <c r="G199" t="s">
        <v>11</v>
      </c>
    </row>
    <row r="200" spans="6:7" x14ac:dyDescent="0.25">
      <c r="F200">
        <v>197</v>
      </c>
      <c r="G200" t="s">
        <v>10</v>
      </c>
    </row>
    <row r="201" spans="6:7" x14ac:dyDescent="0.25">
      <c r="F201">
        <v>198</v>
      </c>
      <c r="G201" t="s">
        <v>10</v>
      </c>
    </row>
    <row r="202" spans="6:7" x14ac:dyDescent="0.25">
      <c r="F202">
        <v>199</v>
      </c>
      <c r="G202" t="s">
        <v>10</v>
      </c>
    </row>
    <row r="203" spans="6:7" x14ac:dyDescent="0.25">
      <c r="F203">
        <v>200</v>
      </c>
      <c r="G203" t="s">
        <v>677</v>
      </c>
    </row>
    <row r="204" spans="6:7" x14ac:dyDescent="0.25">
      <c r="F204">
        <v>201</v>
      </c>
      <c r="G204" t="s">
        <v>10</v>
      </c>
    </row>
    <row r="205" spans="6:7" x14ac:dyDescent="0.25">
      <c r="F205">
        <v>202</v>
      </c>
      <c r="G205" t="s">
        <v>10</v>
      </c>
    </row>
    <row r="206" spans="6:7" x14ac:dyDescent="0.25">
      <c r="F206">
        <v>203</v>
      </c>
      <c r="G206" t="s">
        <v>10</v>
      </c>
    </row>
    <row r="207" spans="6:7" x14ac:dyDescent="0.25">
      <c r="F207">
        <v>204</v>
      </c>
      <c r="G207" t="s">
        <v>288</v>
      </c>
    </row>
    <row r="208" spans="6:7" x14ac:dyDescent="0.25">
      <c r="F208">
        <v>205</v>
      </c>
      <c r="G208" t="s">
        <v>3</v>
      </c>
    </row>
    <row r="209" spans="6:7" x14ac:dyDescent="0.25">
      <c r="F209">
        <v>206</v>
      </c>
      <c r="G209" t="s">
        <v>3</v>
      </c>
    </row>
    <row r="210" spans="6:7" x14ac:dyDescent="0.25">
      <c r="F210">
        <v>207</v>
      </c>
      <c r="G210" t="s">
        <v>3</v>
      </c>
    </row>
    <row r="211" spans="6:7" x14ac:dyDescent="0.25">
      <c r="F211">
        <v>208</v>
      </c>
      <c r="G211" t="s">
        <v>677</v>
      </c>
    </row>
    <row r="212" spans="6:7" x14ac:dyDescent="0.25">
      <c r="F212">
        <v>209</v>
      </c>
      <c r="G212" t="s">
        <v>3</v>
      </c>
    </row>
    <row r="213" spans="6:7" x14ac:dyDescent="0.25">
      <c r="F213">
        <v>210</v>
      </c>
      <c r="G213" t="s">
        <v>677</v>
      </c>
    </row>
    <row r="214" spans="6:7" x14ac:dyDescent="0.25">
      <c r="F214">
        <v>211</v>
      </c>
      <c r="G214" t="s">
        <v>2</v>
      </c>
    </row>
    <row r="215" spans="6:7" x14ac:dyDescent="0.25">
      <c r="F215">
        <v>212</v>
      </c>
      <c r="G215" t="s">
        <v>677</v>
      </c>
    </row>
    <row r="216" spans="6:7" x14ac:dyDescent="0.25">
      <c r="F216">
        <v>213</v>
      </c>
      <c r="G216" t="s">
        <v>677</v>
      </c>
    </row>
    <row r="217" spans="6:7" x14ac:dyDescent="0.25">
      <c r="F217">
        <v>214</v>
      </c>
      <c r="G217" t="s">
        <v>677</v>
      </c>
    </row>
    <row r="218" spans="6:7" x14ac:dyDescent="0.25">
      <c r="F218">
        <v>215</v>
      </c>
      <c r="G218" t="s">
        <v>17</v>
      </c>
    </row>
    <row r="219" spans="6:7" x14ac:dyDescent="0.25">
      <c r="F219">
        <v>216</v>
      </c>
      <c r="G219" t="s">
        <v>17</v>
      </c>
    </row>
    <row r="220" spans="6:7" x14ac:dyDescent="0.25">
      <c r="F220">
        <v>217</v>
      </c>
      <c r="G220" t="s">
        <v>17</v>
      </c>
    </row>
    <row r="221" spans="6:7" x14ac:dyDescent="0.25">
      <c r="F221">
        <v>218</v>
      </c>
      <c r="G221" t="s">
        <v>677</v>
      </c>
    </row>
    <row r="222" spans="6:7" x14ac:dyDescent="0.25">
      <c r="F222">
        <v>219</v>
      </c>
      <c r="G222" t="s">
        <v>677</v>
      </c>
    </row>
    <row r="223" spans="6:7" x14ac:dyDescent="0.25">
      <c r="F223">
        <v>220</v>
      </c>
      <c r="G223" t="s">
        <v>17</v>
      </c>
    </row>
    <row r="224" spans="6:7" x14ac:dyDescent="0.25">
      <c r="F224">
        <v>221</v>
      </c>
      <c r="G224" t="s">
        <v>677</v>
      </c>
    </row>
    <row r="225" spans="6:7" x14ac:dyDescent="0.25">
      <c r="F225">
        <v>222</v>
      </c>
      <c r="G225" t="s">
        <v>15</v>
      </c>
    </row>
    <row r="226" spans="6:7" x14ac:dyDescent="0.25">
      <c r="F226">
        <v>223</v>
      </c>
      <c r="G226" t="s">
        <v>677</v>
      </c>
    </row>
    <row r="227" spans="6:7" x14ac:dyDescent="0.25">
      <c r="F227">
        <v>224</v>
      </c>
      <c r="G227" t="s">
        <v>677</v>
      </c>
    </row>
    <row r="228" spans="6:7" x14ac:dyDescent="0.25">
      <c r="F228">
        <v>225</v>
      </c>
      <c r="G228" t="s">
        <v>697</v>
      </c>
    </row>
    <row r="229" spans="6:7" x14ac:dyDescent="0.25">
      <c r="F229">
        <v>226</v>
      </c>
      <c r="G229" t="s">
        <v>677</v>
      </c>
    </row>
    <row r="230" spans="6:7" x14ac:dyDescent="0.25">
      <c r="F230">
        <v>227</v>
      </c>
      <c r="G230" t="s">
        <v>697</v>
      </c>
    </row>
    <row r="231" spans="6:7" x14ac:dyDescent="0.25">
      <c r="F231">
        <v>228</v>
      </c>
      <c r="G231" t="s">
        <v>697</v>
      </c>
    </row>
    <row r="232" spans="6:7" x14ac:dyDescent="0.25">
      <c r="F232">
        <v>229</v>
      </c>
      <c r="G232" t="s">
        <v>697</v>
      </c>
    </row>
    <row r="233" spans="6:7" x14ac:dyDescent="0.25">
      <c r="F233">
        <v>230</v>
      </c>
      <c r="G233" t="s">
        <v>697</v>
      </c>
    </row>
    <row r="234" spans="6:7" x14ac:dyDescent="0.25">
      <c r="F234">
        <v>231</v>
      </c>
      <c r="G234" t="s">
        <v>677</v>
      </c>
    </row>
    <row r="235" spans="6:7" x14ac:dyDescent="0.25">
      <c r="F235">
        <v>232</v>
      </c>
      <c r="G235" t="s">
        <v>677</v>
      </c>
    </row>
    <row r="236" spans="6:7" x14ac:dyDescent="0.25">
      <c r="F236">
        <v>233</v>
      </c>
      <c r="G236" t="s">
        <v>677</v>
      </c>
    </row>
    <row r="237" spans="6:7" x14ac:dyDescent="0.25">
      <c r="F237">
        <v>234</v>
      </c>
      <c r="G237" t="s">
        <v>677</v>
      </c>
    </row>
    <row r="238" spans="6:7" x14ac:dyDescent="0.25">
      <c r="F238">
        <v>235</v>
      </c>
      <c r="G238" t="s">
        <v>677</v>
      </c>
    </row>
    <row r="239" spans="6:7" x14ac:dyDescent="0.25">
      <c r="F239">
        <v>236</v>
      </c>
      <c r="G239" t="s">
        <v>677</v>
      </c>
    </row>
    <row r="240" spans="6:7" x14ac:dyDescent="0.25">
      <c r="F240">
        <v>237</v>
      </c>
      <c r="G240" t="s">
        <v>4</v>
      </c>
    </row>
    <row r="241" spans="6:7" x14ac:dyDescent="0.25">
      <c r="F241">
        <v>238</v>
      </c>
      <c r="G241" t="s">
        <v>4</v>
      </c>
    </row>
    <row r="242" spans="6:7" x14ac:dyDescent="0.25">
      <c r="F242">
        <v>239</v>
      </c>
      <c r="G242" t="s">
        <v>4</v>
      </c>
    </row>
    <row r="243" spans="6:7" x14ac:dyDescent="0.25">
      <c r="F243">
        <v>240</v>
      </c>
      <c r="G243" t="s">
        <v>4</v>
      </c>
    </row>
    <row r="244" spans="6:7" x14ac:dyDescent="0.25">
      <c r="F244">
        <v>241</v>
      </c>
      <c r="G244" t="s">
        <v>3</v>
      </c>
    </row>
    <row r="245" spans="6:7" x14ac:dyDescent="0.25">
      <c r="F245">
        <v>242</v>
      </c>
      <c r="G245" t="s">
        <v>4</v>
      </c>
    </row>
    <row r="246" spans="6:7" x14ac:dyDescent="0.25">
      <c r="F246">
        <v>243</v>
      </c>
      <c r="G246" t="s">
        <v>4</v>
      </c>
    </row>
    <row r="247" spans="6:7" x14ac:dyDescent="0.25">
      <c r="F247">
        <v>244</v>
      </c>
      <c r="G247" t="s">
        <v>7</v>
      </c>
    </row>
    <row r="248" spans="6:7" x14ac:dyDescent="0.25">
      <c r="F248">
        <v>245</v>
      </c>
      <c r="G248" t="s">
        <v>7</v>
      </c>
    </row>
    <row r="249" spans="6:7" x14ac:dyDescent="0.25">
      <c r="F249">
        <v>246</v>
      </c>
      <c r="G249" t="s">
        <v>699</v>
      </c>
    </row>
    <row r="250" spans="6:7" x14ac:dyDescent="0.25">
      <c r="F250">
        <v>247</v>
      </c>
      <c r="G250" t="s">
        <v>3</v>
      </c>
    </row>
    <row r="251" spans="6:7" x14ac:dyDescent="0.25">
      <c r="F251">
        <v>248</v>
      </c>
      <c r="G251" t="s">
        <v>3</v>
      </c>
    </row>
    <row r="252" spans="6:7" x14ac:dyDescent="0.25">
      <c r="F252">
        <v>249</v>
      </c>
      <c r="G252" t="s">
        <v>5</v>
      </c>
    </row>
    <row r="253" spans="6:7" x14ac:dyDescent="0.25">
      <c r="F253">
        <v>250</v>
      </c>
      <c r="G253" t="s">
        <v>677</v>
      </c>
    </row>
    <row r="254" spans="6:7" x14ac:dyDescent="0.25">
      <c r="F254">
        <v>251</v>
      </c>
      <c r="G254" t="s">
        <v>3</v>
      </c>
    </row>
    <row r="255" spans="6:7" x14ac:dyDescent="0.25">
      <c r="F255">
        <v>252</v>
      </c>
      <c r="G255" t="s">
        <v>14</v>
      </c>
    </row>
    <row r="256" spans="6:7" x14ac:dyDescent="0.25">
      <c r="F256">
        <v>253</v>
      </c>
      <c r="G256" t="s">
        <v>26</v>
      </c>
    </row>
    <row r="257" spans="6:7" x14ac:dyDescent="0.25">
      <c r="F257">
        <v>254</v>
      </c>
      <c r="G257" t="s">
        <v>23</v>
      </c>
    </row>
    <row r="258" spans="6:7" x14ac:dyDescent="0.25">
      <c r="F258">
        <v>255</v>
      </c>
      <c r="G258" t="s">
        <v>24</v>
      </c>
    </row>
    <row r="259" spans="6:7" x14ac:dyDescent="0.25">
      <c r="F259">
        <v>256</v>
      </c>
      <c r="G259" t="s">
        <v>677</v>
      </c>
    </row>
    <row r="260" spans="6:7" x14ac:dyDescent="0.25">
      <c r="F260">
        <v>257</v>
      </c>
      <c r="G260" t="s">
        <v>26</v>
      </c>
    </row>
    <row r="261" spans="6:7" x14ac:dyDescent="0.25">
      <c r="F261">
        <v>258</v>
      </c>
      <c r="G261" t="s">
        <v>24</v>
      </c>
    </row>
    <row r="262" spans="6:7" x14ac:dyDescent="0.25">
      <c r="F262">
        <v>259</v>
      </c>
      <c r="G262" t="s">
        <v>14</v>
      </c>
    </row>
    <row r="263" spans="6:7" x14ac:dyDescent="0.25">
      <c r="F263">
        <v>260</v>
      </c>
      <c r="G263" t="s">
        <v>677</v>
      </c>
    </row>
    <row r="264" spans="6:7" x14ac:dyDescent="0.25">
      <c r="F264">
        <v>261</v>
      </c>
      <c r="G264" t="s">
        <v>3</v>
      </c>
    </row>
    <row r="265" spans="6:7" x14ac:dyDescent="0.25">
      <c r="F265">
        <v>262</v>
      </c>
      <c r="G265" t="s">
        <v>13</v>
      </c>
    </row>
    <row r="266" spans="6:7" x14ac:dyDescent="0.25">
      <c r="F266">
        <v>263</v>
      </c>
      <c r="G266" t="s">
        <v>13</v>
      </c>
    </row>
    <row r="267" spans="6:7" x14ac:dyDescent="0.25">
      <c r="F267">
        <v>264</v>
      </c>
      <c r="G267" t="s">
        <v>677</v>
      </c>
    </row>
    <row r="268" spans="6:7" x14ac:dyDescent="0.25">
      <c r="F268">
        <v>265</v>
      </c>
      <c r="G268" t="s">
        <v>677</v>
      </c>
    </row>
    <row r="269" spans="6:7" x14ac:dyDescent="0.25">
      <c r="F269">
        <v>266</v>
      </c>
      <c r="G269" t="s">
        <v>699</v>
      </c>
    </row>
    <row r="270" spans="6:7" x14ac:dyDescent="0.25">
      <c r="F270">
        <v>267</v>
      </c>
      <c r="G270" t="s">
        <v>677</v>
      </c>
    </row>
    <row r="271" spans="6:7" x14ac:dyDescent="0.25">
      <c r="F271">
        <v>268</v>
      </c>
      <c r="G271" t="s">
        <v>677</v>
      </c>
    </row>
    <row r="272" spans="6:7" x14ac:dyDescent="0.25">
      <c r="F272">
        <v>269</v>
      </c>
      <c r="G272" t="s">
        <v>29</v>
      </c>
    </row>
    <row r="273" spans="6:7" x14ac:dyDescent="0.25">
      <c r="F273">
        <v>270</v>
      </c>
      <c r="G273" t="s">
        <v>26</v>
      </c>
    </row>
    <row r="274" spans="6:7" x14ac:dyDescent="0.25">
      <c r="F274">
        <v>271</v>
      </c>
      <c r="G274" t="s">
        <v>27</v>
      </c>
    </row>
    <row r="275" spans="6:7" x14ac:dyDescent="0.25">
      <c r="F275">
        <v>272</v>
      </c>
      <c r="G275" t="s">
        <v>677</v>
      </c>
    </row>
    <row r="276" spans="6:7" x14ac:dyDescent="0.25">
      <c r="F276">
        <v>273</v>
      </c>
      <c r="G276" t="s">
        <v>26</v>
      </c>
    </row>
    <row r="277" spans="6:7" x14ac:dyDescent="0.25">
      <c r="F277">
        <v>274</v>
      </c>
      <c r="G277" t="s">
        <v>677</v>
      </c>
    </row>
    <row r="278" spans="6:7" x14ac:dyDescent="0.25">
      <c r="F278">
        <v>275</v>
      </c>
      <c r="G278" t="s">
        <v>27</v>
      </c>
    </row>
    <row r="279" spans="6:7" x14ac:dyDescent="0.25">
      <c r="F279">
        <v>276</v>
      </c>
      <c r="G279" t="s">
        <v>677</v>
      </c>
    </row>
    <row r="280" spans="6:7" x14ac:dyDescent="0.25">
      <c r="F280">
        <v>277</v>
      </c>
      <c r="G280" t="s">
        <v>700</v>
      </c>
    </row>
    <row r="281" spans="6:7" x14ac:dyDescent="0.25">
      <c r="F281">
        <v>278</v>
      </c>
      <c r="G281" t="s">
        <v>14</v>
      </c>
    </row>
    <row r="282" spans="6:7" x14ac:dyDescent="0.25">
      <c r="F282">
        <v>279</v>
      </c>
      <c r="G282" t="s">
        <v>698</v>
      </c>
    </row>
    <row r="283" spans="6:7" x14ac:dyDescent="0.25">
      <c r="F283">
        <v>280</v>
      </c>
      <c r="G283" t="s">
        <v>288</v>
      </c>
    </row>
    <row r="284" spans="6:7" x14ac:dyDescent="0.25">
      <c r="F284">
        <v>281</v>
      </c>
      <c r="G284" t="s">
        <v>14</v>
      </c>
    </row>
    <row r="285" spans="6:7" x14ac:dyDescent="0.25">
      <c r="F285">
        <v>282</v>
      </c>
      <c r="G285" t="s">
        <v>677</v>
      </c>
    </row>
    <row r="286" spans="6:7" x14ac:dyDescent="0.25">
      <c r="F286">
        <v>283</v>
      </c>
      <c r="G286" t="s">
        <v>12</v>
      </c>
    </row>
    <row r="287" spans="6:7" x14ac:dyDescent="0.25">
      <c r="F287">
        <v>284</v>
      </c>
      <c r="G287" t="s">
        <v>16</v>
      </c>
    </row>
    <row r="288" spans="6:7" x14ac:dyDescent="0.25">
      <c r="F288">
        <v>285</v>
      </c>
      <c r="G288" t="s">
        <v>698</v>
      </c>
    </row>
    <row r="289" spans="6:7" x14ac:dyDescent="0.25">
      <c r="F289">
        <v>286</v>
      </c>
      <c r="G289" t="s">
        <v>17</v>
      </c>
    </row>
    <row r="290" spans="6:7" x14ac:dyDescent="0.25">
      <c r="F290">
        <v>287</v>
      </c>
      <c r="G290" t="s">
        <v>698</v>
      </c>
    </row>
    <row r="291" spans="6:7" x14ac:dyDescent="0.25">
      <c r="F291">
        <v>288</v>
      </c>
      <c r="G291" t="s">
        <v>700</v>
      </c>
    </row>
    <row r="292" spans="6:7" x14ac:dyDescent="0.25">
      <c r="F292">
        <v>289</v>
      </c>
      <c r="G292" t="s">
        <v>677</v>
      </c>
    </row>
    <row r="293" spans="6:7" x14ac:dyDescent="0.25">
      <c r="F293">
        <v>290</v>
      </c>
      <c r="G293" t="s">
        <v>29</v>
      </c>
    </row>
    <row r="294" spans="6:7" x14ac:dyDescent="0.25">
      <c r="F294">
        <v>291</v>
      </c>
      <c r="G294" t="s">
        <v>698</v>
      </c>
    </row>
    <row r="295" spans="6:7" x14ac:dyDescent="0.25">
      <c r="F295">
        <v>292</v>
      </c>
      <c r="G295" t="s">
        <v>700</v>
      </c>
    </row>
    <row r="296" spans="6:7" x14ac:dyDescent="0.25">
      <c r="F296">
        <v>293</v>
      </c>
      <c r="G296" t="s">
        <v>700</v>
      </c>
    </row>
    <row r="297" spans="6:7" x14ac:dyDescent="0.25">
      <c r="F297">
        <v>294</v>
      </c>
      <c r="G297" t="s">
        <v>3</v>
      </c>
    </row>
    <row r="298" spans="6:7" x14ac:dyDescent="0.25">
      <c r="F298">
        <v>295</v>
      </c>
      <c r="G298" t="s">
        <v>14</v>
      </c>
    </row>
    <row r="299" spans="6:7" x14ac:dyDescent="0.25">
      <c r="F299">
        <v>296</v>
      </c>
      <c r="G299" t="s">
        <v>698</v>
      </c>
    </row>
    <row r="300" spans="6:7" x14ac:dyDescent="0.25">
      <c r="F300">
        <v>297</v>
      </c>
      <c r="G300" t="s">
        <v>288</v>
      </c>
    </row>
    <row r="301" spans="6:7" x14ac:dyDescent="0.25">
      <c r="F301">
        <v>298</v>
      </c>
      <c r="G301" t="s">
        <v>10</v>
      </c>
    </row>
    <row r="302" spans="6:7" x14ac:dyDescent="0.25">
      <c r="F302">
        <v>299</v>
      </c>
      <c r="G302" t="s">
        <v>10</v>
      </c>
    </row>
    <row r="303" spans="6:7" x14ac:dyDescent="0.25">
      <c r="F303">
        <v>300</v>
      </c>
      <c r="G303" t="s">
        <v>357</v>
      </c>
    </row>
    <row r="304" spans="6:7" x14ac:dyDescent="0.25">
      <c r="F304">
        <v>301</v>
      </c>
      <c r="G304" t="s">
        <v>9</v>
      </c>
    </row>
    <row r="305" spans="6:7" x14ac:dyDescent="0.25">
      <c r="F305">
        <v>302</v>
      </c>
      <c r="G305" t="s">
        <v>700</v>
      </c>
    </row>
    <row r="306" spans="6:7" x14ac:dyDescent="0.25">
      <c r="F306">
        <v>303</v>
      </c>
      <c r="G306" t="s">
        <v>10</v>
      </c>
    </row>
    <row r="307" spans="6:7" x14ac:dyDescent="0.25">
      <c r="F307">
        <v>304</v>
      </c>
      <c r="G307" t="s">
        <v>10</v>
      </c>
    </row>
    <row r="308" spans="6:7" x14ac:dyDescent="0.25">
      <c r="F308">
        <v>305</v>
      </c>
      <c r="G308" t="s">
        <v>677</v>
      </c>
    </row>
    <row r="309" spans="6:7" x14ac:dyDescent="0.25">
      <c r="F309">
        <v>306</v>
      </c>
      <c r="G309" t="s">
        <v>677</v>
      </c>
    </row>
    <row r="310" spans="6:7" x14ac:dyDescent="0.25">
      <c r="F310">
        <v>307</v>
      </c>
      <c r="G310" t="s">
        <v>677</v>
      </c>
    </row>
    <row r="311" spans="6:7" x14ac:dyDescent="0.25">
      <c r="F311">
        <v>308</v>
      </c>
      <c r="G311" t="s">
        <v>677</v>
      </c>
    </row>
    <row r="312" spans="6:7" x14ac:dyDescent="0.25">
      <c r="F312">
        <v>309</v>
      </c>
      <c r="G312" t="s">
        <v>677</v>
      </c>
    </row>
    <row r="313" spans="6:7" x14ac:dyDescent="0.25">
      <c r="F313">
        <v>310</v>
      </c>
      <c r="G313" t="s">
        <v>677</v>
      </c>
    </row>
    <row r="314" spans="6:7" x14ac:dyDescent="0.25">
      <c r="F314">
        <v>311</v>
      </c>
      <c r="G314" t="s">
        <v>677</v>
      </c>
    </row>
    <row r="315" spans="6:7" x14ac:dyDescent="0.25">
      <c r="F315">
        <v>312</v>
      </c>
      <c r="G315" t="s">
        <v>677</v>
      </c>
    </row>
    <row r="316" spans="6:7" x14ac:dyDescent="0.25">
      <c r="F316">
        <v>313</v>
      </c>
      <c r="G316" t="s">
        <v>10</v>
      </c>
    </row>
    <row r="317" spans="6:7" x14ac:dyDescent="0.25">
      <c r="F317">
        <v>314</v>
      </c>
      <c r="G317" t="s">
        <v>10</v>
      </c>
    </row>
    <row r="318" spans="6:7" x14ac:dyDescent="0.25">
      <c r="F318">
        <v>315</v>
      </c>
      <c r="G318" t="s">
        <v>10</v>
      </c>
    </row>
    <row r="319" spans="6:7" x14ac:dyDescent="0.25">
      <c r="F319">
        <v>316</v>
      </c>
      <c r="G319" t="s">
        <v>10</v>
      </c>
    </row>
    <row r="320" spans="6:7" x14ac:dyDescent="0.25">
      <c r="F320">
        <v>317</v>
      </c>
      <c r="G320" t="s">
        <v>10</v>
      </c>
    </row>
    <row r="321" spans="6:7" x14ac:dyDescent="0.25">
      <c r="F321">
        <v>318</v>
      </c>
      <c r="G321" t="s">
        <v>9</v>
      </c>
    </row>
    <row r="322" spans="6:7" x14ac:dyDescent="0.25">
      <c r="F322">
        <v>319</v>
      </c>
      <c r="G322" t="s">
        <v>9</v>
      </c>
    </row>
    <row r="323" spans="6:7" x14ac:dyDescent="0.25">
      <c r="F323">
        <v>320</v>
      </c>
      <c r="G323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>
    <tabColor theme="7" tint="0.39997558519241921"/>
  </sheetPr>
  <dimension ref="A1:CI119"/>
  <sheetViews>
    <sheetView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4.42578125" bestFit="1" customWidth="1"/>
    <col min="2" max="2" width="14.85546875" bestFit="1" customWidth="1"/>
    <col min="3" max="3" width="23.7109375" bestFit="1" customWidth="1"/>
    <col min="4" max="4" width="10.7109375" bestFit="1" customWidth="1"/>
    <col min="5" max="5" width="19.7109375" bestFit="1" customWidth="1"/>
    <col min="6" max="10" width="5.7109375" bestFit="1" customWidth="1"/>
    <col min="11" max="14" width="5.5703125" bestFit="1" customWidth="1"/>
    <col min="15" max="17" width="5.7109375" bestFit="1" customWidth="1"/>
    <col min="19" max="19" width="3.28515625" bestFit="1" customWidth="1"/>
    <col min="20" max="20" width="14.85546875" bestFit="1" customWidth="1"/>
    <col min="21" max="21" width="23.7109375" bestFit="1" customWidth="1"/>
    <col min="22" max="22" width="10.7109375" bestFit="1" customWidth="1"/>
    <col min="23" max="23" width="19.7109375" bestFit="1" customWidth="1"/>
    <col min="24" max="35" width="7.85546875" bestFit="1" customWidth="1"/>
    <col min="37" max="37" width="7.140625" style="275" bestFit="1" customWidth="1"/>
    <col min="38" max="38" width="7.140625" style="275" customWidth="1"/>
    <col min="39" max="42" width="7.140625" style="275" bestFit="1" customWidth="1"/>
    <col min="43" max="48" width="7.140625" style="275" customWidth="1"/>
    <col min="49" max="49" width="9.140625" style="275"/>
    <col min="50" max="55" width="7.140625" style="275" bestFit="1" customWidth="1"/>
    <col min="56" max="61" width="9.140625" style="404"/>
    <col min="63" max="74" width="10.7109375" style="294" bestFit="1" customWidth="1"/>
    <col min="75" max="75" width="9.140625" style="294"/>
    <col min="76" max="87" width="10.7109375" style="294" bestFit="1" customWidth="1"/>
  </cols>
  <sheetData>
    <row r="1" spans="1:87" x14ac:dyDescent="0.25">
      <c r="A1" s="264" t="s">
        <v>712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</row>
    <row r="2" spans="1:87" x14ac:dyDescent="0.25">
      <c r="A2" s="266" t="s">
        <v>713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</row>
    <row r="3" spans="1:87" x14ac:dyDescent="0.25">
      <c r="AK3" s="275" t="s">
        <v>717</v>
      </c>
      <c r="AX3" s="275" t="s">
        <v>718</v>
      </c>
      <c r="BK3" s="295" t="s">
        <v>717</v>
      </c>
      <c r="BL3" s="295"/>
      <c r="BM3" s="295"/>
      <c r="BN3" s="295"/>
      <c r="BO3" s="295"/>
      <c r="BP3" s="295"/>
      <c r="BQ3" s="295"/>
      <c r="BR3" s="295"/>
      <c r="BS3" s="295"/>
      <c r="BT3" s="295"/>
      <c r="BU3" s="295"/>
      <c r="BV3" s="295"/>
      <c r="BW3" s="295"/>
      <c r="BX3" s="295" t="s">
        <v>718</v>
      </c>
      <c r="BY3" s="295"/>
      <c r="BZ3" s="295"/>
      <c r="CA3" s="295"/>
      <c r="CB3" s="295"/>
      <c r="CC3" s="295"/>
    </row>
    <row r="4" spans="1:87" x14ac:dyDescent="0.25">
      <c r="A4" s="264"/>
      <c r="B4" s="270" t="s">
        <v>714</v>
      </c>
      <c r="C4" s="264"/>
      <c r="D4" s="270" t="s">
        <v>715</v>
      </c>
      <c r="E4" s="264"/>
      <c r="F4" s="268">
        <v>38353</v>
      </c>
      <c r="G4" s="268">
        <v>38384</v>
      </c>
      <c r="H4" s="268">
        <v>38412</v>
      </c>
      <c r="I4" s="268">
        <v>38443</v>
      </c>
      <c r="J4" s="268">
        <v>38473</v>
      </c>
      <c r="K4" s="268">
        <v>38504</v>
      </c>
      <c r="L4" s="268">
        <v>38534</v>
      </c>
      <c r="M4" s="268">
        <v>38565</v>
      </c>
      <c r="N4" s="268">
        <v>38596</v>
      </c>
      <c r="O4" s="268">
        <v>38626</v>
      </c>
      <c r="P4" s="268">
        <v>38657</v>
      </c>
      <c r="Q4" s="268">
        <v>38687</v>
      </c>
      <c r="R4" s="264"/>
      <c r="S4" s="264"/>
      <c r="T4" s="270" t="s">
        <v>714</v>
      </c>
      <c r="U4" s="264"/>
      <c r="V4" s="270" t="s">
        <v>715</v>
      </c>
      <c r="W4" s="264"/>
      <c r="X4" s="268">
        <v>38353</v>
      </c>
      <c r="Y4" s="268">
        <v>38384</v>
      </c>
      <c r="Z4" s="268">
        <v>38412</v>
      </c>
      <c r="AA4" s="268">
        <v>38443</v>
      </c>
      <c r="AB4" s="268">
        <v>38473</v>
      </c>
      <c r="AC4" s="268">
        <v>38504</v>
      </c>
      <c r="AD4" s="268">
        <v>38534</v>
      </c>
      <c r="AE4" s="268">
        <v>38565</v>
      </c>
      <c r="AF4" s="268">
        <v>38596</v>
      </c>
      <c r="AG4" s="268">
        <v>38626</v>
      </c>
      <c r="AH4" s="268">
        <v>38657</v>
      </c>
      <c r="AI4" s="268">
        <v>38687</v>
      </c>
      <c r="AK4" s="275" t="s">
        <v>721</v>
      </c>
      <c r="AL4" s="275" t="s">
        <v>722</v>
      </c>
      <c r="AM4" s="275" t="s">
        <v>724</v>
      </c>
      <c r="AN4" s="275" t="s">
        <v>725</v>
      </c>
      <c r="AO4" s="275" t="s">
        <v>726</v>
      </c>
      <c r="AP4" s="275" t="s">
        <v>727</v>
      </c>
      <c r="AQ4" s="275" t="s">
        <v>751</v>
      </c>
      <c r="AR4" s="275" t="s">
        <v>752</v>
      </c>
      <c r="AS4" s="275" t="s">
        <v>753</v>
      </c>
      <c r="AT4" s="275" t="s">
        <v>754</v>
      </c>
      <c r="AU4" s="275" t="s">
        <v>755</v>
      </c>
      <c r="AV4" s="275" t="s">
        <v>756</v>
      </c>
      <c r="AX4" s="275" t="s">
        <v>721</v>
      </c>
      <c r="AY4" s="275" t="s">
        <v>722</v>
      </c>
      <c r="AZ4" s="275" t="s">
        <v>724</v>
      </c>
      <c r="BA4" s="275" t="s">
        <v>725</v>
      </c>
      <c r="BB4" s="275" t="s">
        <v>726</v>
      </c>
      <c r="BC4" s="275" t="s">
        <v>727</v>
      </c>
      <c r="BD4" s="275" t="s">
        <v>751</v>
      </c>
      <c r="BE4" s="275" t="s">
        <v>752</v>
      </c>
      <c r="BF4" s="275" t="s">
        <v>753</v>
      </c>
      <c r="BG4" s="275" t="s">
        <v>754</v>
      </c>
      <c r="BH4" s="275" t="s">
        <v>755</v>
      </c>
      <c r="BI4" s="275" t="s">
        <v>756</v>
      </c>
      <c r="BK4" s="405">
        <f ca="1">Prevs!Q3</f>
        <v>45261</v>
      </c>
      <c r="BL4" s="405">
        <f ca="1">Prevs!R3</f>
        <v>45262</v>
      </c>
      <c r="BM4" s="405">
        <f ca="1">Prevs!S3</f>
        <v>45263</v>
      </c>
      <c r="BN4" s="405">
        <f ca="1">Prevs!T3</f>
        <v>45264</v>
      </c>
      <c r="BO4" s="405">
        <f ca="1">Prevs!U3</f>
        <v>45265</v>
      </c>
      <c r="BP4" s="405">
        <f ca="1">Prevs!V3</f>
        <v>45266</v>
      </c>
      <c r="BQ4" s="405">
        <f ca="1">Prevs!W3</f>
        <v>45267</v>
      </c>
      <c r="BR4" s="405">
        <f ca="1">Prevs!X3</f>
        <v>45268</v>
      </c>
      <c r="BS4" s="405">
        <f ca="1">Prevs!Y3</f>
        <v>45269</v>
      </c>
      <c r="BT4" s="405">
        <f ca="1">Prevs!Z3</f>
        <v>45270</v>
      </c>
      <c r="BU4" s="405">
        <f ca="1">Prevs!AA3</f>
        <v>45271</v>
      </c>
      <c r="BV4" s="405">
        <f ca="1">Prevs!AB3</f>
        <v>45272</v>
      </c>
      <c r="BW4" s="295"/>
      <c r="BX4" s="405">
        <f ca="1">Prevs!Q3</f>
        <v>45261</v>
      </c>
      <c r="BY4" s="405">
        <f ca="1">Prevs!R3</f>
        <v>45262</v>
      </c>
      <c r="BZ4" s="405">
        <f ca="1">Prevs!S3</f>
        <v>45263</v>
      </c>
      <c r="CA4" s="405">
        <f ca="1">Prevs!T3</f>
        <v>45264</v>
      </c>
      <c r="CB4" s="405">
        <f ca="1">Prevs!U3</f>
        <v>45265</v>
      </c>
      <c r="CC4" s="405">
        <f ca="1">Prevs!V3</f>
        <v>45266</v>
      </c>
      <c r="CD4" s="405">
        <f ca="1">Prevs!W3</f>
        <v>45267</v>
      </c>
      <c r="CE4" s="405">
        <f ca="1">Prevs!X3</f>
        <v>45268</v>
      </c>
      <c r="CF4" s="405">
        <f ca="1">Prevs!Y3</f>
        <v>45269</v>
      </c>
      <c r="CG4" s="405">
        <f ca="1">Prevs!Z3</f>
        <v>45270</v>
      </c>
      <c r="CH4" s="405">
        <f ca="1">Prevs!AA3</f>
        <v>45271</v>
      </c>
      <c r="CI4" s="405">
        <f ca="1">Prevs!AB3</f>
        <v>45272</v>
      </c>
    </row>
    <row r="5" spans="1:87" x14ac:dyDescent="0.25">
      <c r="A5" s="264"/>
      <c r="B5" s="267" t="s">
        <v>716</v>
      </c>
      <c r="C5" s="264" t="s">
        <v>40</v>
      </c>
      <c r="D5" s="264"/>
      <c r="E5" s="264"/>
      <c r="F5" s="264">
        <v>1</v>
      </c>
      <c r="G5" s="264">
        <v>2</v>
      </c>
      <c r="H5" s="264">
        <v>3</v>
      </c>
      <c r="I5" s="264">
        <v>4</v>
      </c>
      <c r="J5" s="264">
        <v>5</v>
      </c>
      <c r="K5" s="264">
        <v>6</v>
      </c>
      <c r="L5" s="264">
        <v>7</v>
      </c>
      <c r="M5" s="264">
        <v>8</v>
      </c>
      <c r="N5" s="264">
        <v>9</v>
      </c>
      <c r="O5" s="264">
        <v>10</v>
      </c>
      <c r="P5" s="264">
        <v>11</v>
      </c>
      <c r="Q5" s="264">
        <v>12</v>
      </c>
      <c r="R5" s="264"/>
      <c r="S5" s="264"/>
      <c r="T5" s="267" t="s">
        <v>716</v>
      </c>
      <c r="U5" s="264" t="s">
        <v>40</v>
      </c>
      <c r="V5" s="264"/>
      <c r="W5" s="264"/>
      <c r="X5" s="264">
        <v>1</v>
      </c>
      <c r="Y5" s="264">
        <v>2</v>
      </c>
      <c r="Z5" s="264">
        <v>3</v>
      </c>
      <c r="AA5" s="264">
        <v>4</v>
      </c>
      <c r="AB5" s="264">
        <v>5</v>
      </c>
      <c r="AC5" s="264">
        <v>6</v>
      </c>
      <c r="AD5" s="264">
        <v>7</v>
      </c>
      <c r="AE5" s="264">
        <v>8</v>
      </c>
      <c r="AF5" s="264">
        <v>9</v>
      </c>
      <c r="AG5" s="264">
        <v>10</v>
      </c>
      <c r="AH5" s="264">
        <v>11</v>
      </c>
      <c r="AI5" s="264">
        <v>12</v>
      </c>
      <c r="AL5" s="275" t="s">
        <v>723</v>
      </c>
      <c r="AY5" s="275" t="s">
        <v>723</v>
      </c>
    </row>
    <row r="6" spans="1:87" x14ac:dyDescent="0.25">
      <c r="A6" s="264" t="s">
        <v>717</v>
      </c>
      <c r="B6" s="433">
        <v>2</v>
      </c>
      <c r="C6" s="434" t="s">
        <v>43</v>
      </c>
      <c r="D6" s="433">
        <v>1</v>
      </c>
      <c r="E6" s="434" t="s">
        <v>42</v>
      </c>
      <c r="F6" s="435">
        <v>0</v>
      </c>
      <c r="G6" s="435">
        <v>0</v>
      </c>
      <c r="H6" s="435">
        <v>0</v>
      </c>
      <c r="I6" s="435">
        <v>0</v>
      </c>
      <c r="J6" s="435">
        <v>0</v>
      </c>
      <c r="K6" s="435">
        <v>0</v>
      </c>
      <c r="L6" s="435">
        <v>0</v>
      </c>
      <c r="M6" s="435">
        <v>0</v>
      </c>
      <c r="N6" s="435">
        <v>0</v>
      </c>
      <c r="O6" s="435">
        <v>0</v>
      </c>
      <c r="P6" s="435">
        <v>0</v>
      </c>
      <c r="Q6" s="435">
        <v>0</v>
      </c>
      <c r="R6" s="434"/>
      <c r="S6" s="434" t="s">
        <v>718</v>
      </c>
      <c r="T6" s="433">
        <f t="shared" ref="T6:W21" si="0">B6</f>
        <v>2</v>
      </c>
      <c r="U6" s="434" t="str">
        <f t="shared" si="0"/>
        <v>ITUTINGA</v>
      </c>
      <c r="V6" s="433">
        <f t="shared" si="0"/>
        <v>1</v>
      </c>
      <c r="W6" s="434" t="str">
        <f t="shared" si="0"/>
        <v>CAMARGOS</v>
      </c>
      <c r="X6" s="436">
        <v>1</v>
      </c>
      <c r="Y6" s="436">
        <v>1</v>
      </c>
      <c r="Z6" s="436">
        <v>1</v>
      </c>
      <c r="AA6" s="436">
        <v>1</v>
      </c>
      <c r="AB6" s="436">
        <v>1</v>
      </c>
      <c r="AC6" s="436">
        <v>1</v>
      </c>
      <c r="AD6" s="436">
        <v>1</v>
      </c>
      <c r="AE6" s="436">
        <v>1</v>
      </c>
      <c r="AF6" s="436">
        <v>1</v>
      </c>
      <c r="AG6" s="436">
        <v>1</v>
      </c>
      <c r="AH6" s="436">
        <v>1</v>
      </c>
      <c r="AI6" s="437">
        <v>1</v>
      </c>
      <c r="AK6" s="275">
        <f ca="1">(INDEX(_regrA0,ROW(),_mes)*Prevs!$D$5 +   INDEX(_regrA0,ROW(),IF(_mes=1,12,_mes-1))*(7-Prevs!$D$5))/7</f>
        <v>0</v>
      </c>
      <c r="AL6" s="275">
        <f t="shared" ref="AL6:AM21" ca="1" si="1">INDEX(_regrA0,ROW(),_mes)</f>
        <v>0</v>
      </c>
      <c r="AM6" s="275">
        <f t="shared" ca="1" si="1"/>
        <v>0</v>
      </c>
      <c r="AN6" s="275">
        <f ca="1">(INDEX(_regrA0,ROW(),_mes)*Prevs!G$5 +   INDEX(_regrA0,ROW(),IF(_mes=12,1,_mes+1))*(7-Prevs!G$5))/7</f>
        <v>0</v>
      </c>
      <c r="AO6" s="275">
        <f ca="1">(INDEX(_regrA0,ROW(),_mes)*Prevs!H$5 +   INDEX(_regrA0,ROW(),IF(_mes=12,1,_mes+1))*(7-Prevs!H$5))/7</f>
        <v>0</v>
      </c>
      <c r="AP6" s="275">
        <f ca="1">(INDEX(_regrA0,ROW(),_mes)*Prevs!I$5 +   INDEX(_regrA0,ROW(),IF(_mes=12,1,_mes+1))*(7-Prevs!I$5))/7</f>
        <v>0</v>
      </c>
      <c r="AQ6" s="275">
        <f ca="1">(INDEX(_regrA0,ROW(),IF(_mes=12,1,_mes+1))*Prevs!J$2 +   INDEX(_regrA0,ROW(),IF(_mes+2&gt;12,MOD(_mes+2,11),_mes+2))*(7-Prevs!J$2))/7</f>
        <v>0</v>
      </c>
      <c r="AR6" s="275">
        <f ca="1">(INDEX(_regrA0,ROW(),IF(_mes=12,1,_mes+1))*Prevs!K$2 +   INDEX(_regrA0,ROW(),IF(_mes+2&gt;12,MOD(_mes+2,11),_mes+2))*(7-Prevs!K$2))/7</f>
        <v>0</v>
      </c>
      <c r="AS6" s="275">
        <f ca="1">(INDEX(_regrA0,ROW(),IF(_mes=12,1,_mes+1))*Prevs!L$2 +   INDEX(_regrA0,ROW(),IF(_mes+2&gt;12,MOD(_mes+2,11),_mes+2))*(7-Prevs!L$2))/7</f>
        <v>0</v>
      </c>
      <c r="AT6" s="275">
        <f ca="1">(INDEX(_regrA0,ROW(),IF(_mes=12,1,_mes+1))*Prevs!M$2 +   INDEX(_regrA0,ROW(),IF(_mes+2&gt;12,MOD(_mes+2,11),_mes+2))*(7-Prevs!M$2))/7</f>
        <v>0</v>
      </c>
      <c r="AU6" s="275">
        <f ca="1">(INDEX(_regrA0,ROW(),IF(_mes=12,1,_mes+1))*Prevs!N$2 +   INDEX(_regrA0,ROW(),IF(_mes+2&gt;12,MOD(_mes+2,11),_mes+2))*(7-Prevs!N$2))/7</f>
        <v>0</v>
      </c>
      <c r="AV6" s="275">
        <f ca="1">(INDEX(_regrA0,ROW(),IF(_mes=12,1,_mes+1))*Prevs!O$2 +   INDEX(_regrA0,ROW(),IF(_mes+2&gt;12,MOD(_mes+2,11),_mes+2))*(7-Prevs!O$2))/7</f>
        <v>0</v>
      </c>
      <c r="AX6" s="506">
        <f ca="1">(INDEX(_regrA1,ROW(),_mes)*Prevs!$D$5 +   INDEX(_regrA1,ROW(),IF(_mes=1,12,_mes-1))*(7-Prevs!$D$5))/7</f>
        <v>1</v>
      </c>
      <c r="AY6" s="506">
        <f t="shared" ref="AY6:AZ25" ca="1" si="2">INDEX(_regrA1,ROW(),_mes)</f>
        <v>1</v>
      </c>
      <c r="AZ6" s="506">
        <f t="shared" ca="1" si="2"/>
        <v>1</v>
      </c>
      <c r="BA6" s="506">
        <f ca="1">(INDEX(_regrA1,ROW(),_mes)*Prevs!G$5 +   INDEX(_regrA1,ROW(),IF(_mes=12,1,_mes+1))*(7-Prevs!G$5))/7</f>
        <v>1</v>
      </c>
      <c r="BB6" s="506">
        <f ca="1">(INDEX(_regrA1,ROW(),_mes)*Prevs!H$5 +   INDEX(_regrA1,ROW(),IF(_mes=12,1,_mes+1))*(7-Prevs!H$5))/7</f>
        <v>1</v>
      </c>
      <c r="BC6" s="506">
        <f ca="1">(INDEX(_regrA1,ROW(),_mes)*Prevs!I$5 +   INDEX(_regrA1,ROW(),IF(_mes=12,1,_mes+1))*(7-Prevs!I$5))/7</f>
        <v>1</v>
      </c>
      <c r="BD6" s="506">
        <f ca="1">(INDEX(_regrA1,ROW(),IF(_mes=12,1,_mes+1))*Prevs!J$2 +   INDEX(_regrA1,ROW(),IF(_mes+2&gt;12,MOD(_mes+2,11),_mes+2))*(7-Prevs!J$2))/7</f>
        <v>1</v>
      </c>
      <c r="BE6" s="506">
        <f ca="1">(INDEX(_regrA1,ROW(),IF(_mes=12,1,_mes+1))*Prevs!K$2 +   INDEX(_regrA1,ROW(),IF(_mes+2&gt;12,MOD(_mes+2,11),_mes+2))*(7-Prevs!K$2))/7</f>
        <v>1</v>
      </c>
      <c r="BF6" s="506">
        <f ca="1">(INDEX(_regrA1,ROW(),IF(_mes=12,1,_mes+1))*Prevs!L$2 +   INDEX(_regrA1,ROW(),IF(_mes+2&gt;12,MOD(_mes+2,11),_mes+2))*(7-Prevs!L$2))/7</f>
        <v>1</v>
      </c>
      <c r="BG6" s="506">
        <f ca="1">(INDEX(_regrA1,ROW(),IF(_mes=12,1,_mes+1))*Prevs!M$2 +   INDEX(_regrA1,ROW(),IF(_mes+2&gt;12,MOD(_mes+2,11),_mes+2))*(7-Prevs!M$2))/7</f>
        <v>1</v>
      </c>
      <c r="BH6" s="506">
        <f ca="1">(INDEX(_regrA1,ROW(),IF(_mes=12,1,_mes+1))*Prevs!N$2 +   INDEX(_regrA1,ROW(),IF(_mes+2&gt;12,MOD(_mes+2,11),_mes+2))*(7-Prevs!N$2))/7</f>
        <v>1</v>
      </c>
      <c r="BI6" s="506">
        <f ca="1">(INDEX(_regrA1,ROW(),IF(_mes=12,1,_mes+1))*Prevs!O$2 +   INDEX(_regrA1,ROW(),IF(_mes+2&gt;12,MOD(_mes+2,11),_mes+2))*(7-Prevs!O$2))/7</f>
        <v>1</v>
      </c>
      <c r="BK6" s="294">
        <f t="shared" ref="BK6:BV18" ca="1" si="3">INDEX(_regrA0,ROW(),MONTH(BK$4))</f>
        <v>0</v>
      </c>
      <c r="BL6" s="294">
        <f t="shared" ca="1" si="3"/>
        <v>0</v>
      </c>
      <c r="BM6" s="294">
        <f t="shared" ca="1" si="3"/>
        <v>0</v>
      </c>
      <c r="BN6" s="294">
        <f t="shared" ca="1" si="3"/>
        <v>0</v>
      </c>
      <c r="BO6" s="294">
        <f t="shared" ca="1" si="3"/>
        <v>0</v>
      </c>
      <c r="BP6" s="294">
        <f t="shared" ca="1" si="3"/>
        <v>0</v>
      </c>
      <c r="BQ6" s="294">
        <f t="shared" ca="1" si="3"/>
        <v>0</v>
      </c>
      <c r="BR6" s="294">
        <f t="shared" ca="1" si="3"/>
        <v>0</v>
      </c>
      <c r="BS6" s="294">
        <f t="shared" ca="1" si="3"/>
        <v>0</v>
      </c>
      <c r="BT6" s="294">
        <f t="shared" ca="1" si="3"/>
        <v>0</v>
      </c>
      <c r="BU6" s="294">
        <f t="shared" ca="1" si="3"/>
        <v>0</v>
      </c>
      <c r="BV6" s="294">
        <f t="shared" ca="1" si="3"/>
        <v>0</v>
      </c>
      <c r="BX6" s="294">
        <f t="shared" ref="BX6:CI18" ca="1" si="4">INDEX(_regrA1,ROW(),MONTH(BX$4))</f>
        <v>1</v>
      </c>
      <c r="BY6" s="294">
        <f t="shared" ca="1" si="4"/>
        <v>1</v>
      </c>
      <c r="BZ6" s="294">
        <f t="shared" ca="1" si="4"/>
        <v>1</v>
      </c>
      <c r="CA6" s="294">
        <f t="shared" ca="1" si="4"/>
        <v>1</v>
      </c>
      <c r="CB6" s="294">
        <f t="shared" ca="1" si="4"/>
        <v>1</v>
      </c>
      <c r="CC6" s="294">
        <f t="shared" ca="1" si="4"/>
        <v>1</v>
      </c>
      <c r="CD6" s="294">
        <f t="shared" ca="1" si="4"/>
        <v>1</v>
      </c>
      <c r="CE6" s="294">
        <f t="shared" ca="1" si="4"/>
        <v>1</v>
      </c>
      <c r="CF6" s="294">
        <f t="shared" ca="1" si="4"/>
        <v>1</v>
      </c>
      <c r="CG6" s="294">
        <f t="shared" ca="1" si="4"/>
        <v>1</v>
      </c>
      <c r="CH6" s="294">
        <f t="shared" ca="1" si="4"/>
        <v>1</v>
      </c>
      <c r="CI6" s="294">
        <f t="shared" ca="1" si="4"/>
        <v>1</v>
      </c>
    </row>
    <row r="7" spans="1:87" x14ac:dyDescent="0.25">
      <c r="A7" s="264" t="s">
        <v>717</v>
      </c>
      <c r="B7" s="431">
        <v>7</v>
      </c>
      <c r="C7" s="430" t="s">
        <v>45</v>
      </c>
      <c r="D7" s="431">
        <v>6</v>
      </c>
      <c r="E7" s="430" t="s">
        <v>30</v>
      </c>
      <c r="F7" s="415">
        <v>0</v>
      </c>
      <c r="G7" s="415">
        <v>0</v>
      </c>
      <c r="H7" s="415">
        <v>0</v>
      </c>
      <c r="I7" s="415">
        <v>0</v>
      </c>
      <c r="J7" s="415">
        <v>0</v>
      </c>
      <c r="K7" s="415">
        <v>0</v>
      </c>
      <c r="L7" s="415">
        <v>0</v>
      </c>
      <c r="M7" s="415">
        <v>0</v>
      </c>
      <c r="N7" s="415">
        <v>0</v>
      </c>
      <c r="O7" s="415">
        <v>0</v>
      </c>
      <c r="P7" s="415">
        <v>0</v>
      </c>
      <c r="Q7" s="415">
        <v>0</v>
      </c>
      <c r="R7" s="430"/>
      <c r="S7" s="430" t="s">
        <v>718</v>
      </c>
      <c r="T7" s="431">
        <f t="shared" si="0"/>
        <v>7</v>
      </c>
      <c r="U7" s="430" t="str">
        <f t="shared" si="0"/>
        <v>MASC. DE MORAES</v>
      </c>
      <c r="V7" s="431">
        <f t="shared" si="0"/>
        <v>6</v>
      </c>
      <c r="W7" s="430" t="str">
        <f t="shared" si="0"/>
        <v>FURNAS</v>
      </c>
      <c r="X7" s="416">
        <v>1.115</v>
      </c>
      <c r="Y7" s="416">
        <v>1.1259999999999999</v>
      </c>
      <c r="Z7" s="416">
        <v>1.127</v>
      </c>
      <c r="AA7" s="416">
        <v>1.129</v>
      </c>
      <c r="AB7" s="416">
        <v>1.125</v>
      </c>
      <c r="AC7" s="416">
        <v>1.117</v>
      </c>
      <c r="AD7" s="416">
        <v>1.117</v>
      </c>
      <c r="AE7" s="416">
        <v>1.1160000000000001</v>
      </c>
      <c r="AF7" s="416">
        <v>1.1080000000000001</v>
      </c>
      <c r="AG7" s="416">
        <v>1.109</v>
      </c>
      <c r="AH7" s="416">
        <v>1.103</v>
      </c>
      <c r="AI7" s="438">
        <v>1.1040000000000001</v>
      </c>
      <c r="AK7" s="275">
        <f ca="1">(INDEX(_regrA0,ROW(),_mes)*Prevs!$D$5 +   INDEX(_regrA0,ROW(),IF(_mes=1,12,_mes-1))*(7-Prevs!$D$5))/7</f>
        <v>0</v>
      </c>
      <c r="AL7" s="275">
        <f t="shared" ca="1" si="1"/>
        <v>0</v>
      </c>
      <c r="AM7" s="275">
        <f t="shared" ca="1" si="1"/>
        <v>0</v>
      </c>
      <c r="AN7" s="275">
        <f ca="1">(INDEX(_regrA0,ROW(),_mes)*Prevs!G$5 +   INDEX(_regrA0,ROW(),IF(_mes=12,1,_mes+1))*(7-Prevs!G$5))/7</f>
        <v>0</v>
      </c>
      <c r="AO7" s="275">
        <f ca="1">(INDEX(_regrA0,ROW(),_mes)*Prevs!H$5 +   INDEX(_regrA0,ROW(),IF(_mes=12,1,_mes+1))*(7-Prevs!H$5))/7</f>
        <v>0</v>
      </c>
      <c r="AP7" s="275">
        <f ca="1">(INDEX(_regrA0,ROW(),_mes)*Prevs!I$5 +   INDEX(_regrA0,ROW(),IF(_mes=12,1,_mes+1))*(7-Prevs!I$5))/7</f>
        <v>0</v>
      </c>
      <c r="AQ7" s="275">
        <f ca="1">(INDEX(_regrA0,ROW(),IF(_mes=12,1,_mes+1))*Prevs!J$2 +   INDEX(_regrA0,ROW(),IF(_mes+2&gt;12,MOD(_mes+2,11),_mes+2))*(7-Prevs!J$2))/7</f>
        <v>0</v>
      </c>
      <c r="AR7" s="275">
        <f ca="1">(INDEX(_regrA0,ROW(),IF(_mes=12,1,_mes+1))*Prevs!K$2 +   INDEX(_regrA0,ROW(),IF(_mes+2&gt;12,MOD(_mes+2,11),_mes+2))*(7-Prevs!K$2))/7</f>
        <v>0</v>
      </c>
      <c r="AS7" s="275">
        <f ca="1">(INDEX(_regrA0,ROW(),IF(_mes=12,1,_mes+1))*Prevs!L$2 +   INDEX(_regrA0,ROW(),IF(_mes+2&gt;12,MOD(_mes+2,11),_mes+2))*(7-Prevs!L$2))/7</f>
        <v>0</v>
      </c>
      <c r="AT7" s="275">
        <f ca="1">(INDEX(_regrA0,ROW(),IF(_mes=12,1,_mes+1))*Prevs!M$2 +   INDEX(_regrA0,ROW(),IF(_mes+2&gt;12,MOD(_mes+2,11),_mes+2))*(7-Prevs!M$2))/7</f>
        <v>0</v>
      </c>
      <c r="AU7" s="275">
        <f ca="1">(INDEX(_regrA0,ROW(),IF(_mes=12,1,_mes+1))*Prevs!N$2 +   INDEX(_regrA0,ROW(),IF(_mes+2&gt;12,MOD(_mes+2,11),_mes+2))*(7-Prevs!N$2))/7</f>
        <v>0</v>
      </c>
      <c r="AV7" s="275">
        <f ca="1">(INDEX(_regrA0,ROW(),IF(_mes=12,1,_mes+1))*Prevs!O$2 +   INDEX(_regrA0,ROW(),IF(_mes+2&gt;12,MOD(_mes+2,11),_mes+2))*(7-Prevs!O$2))/7</f>
        <v>0</v>
      </c>
      <c r="AX7" s="506">
        <f ca="1">(INDEX(_regrA1,ROW(),_mes)*Prevs!$D$5 +   INDEX(_regrA1,ROW(),IF(_mes=1,12,_mes-1))*(7-Prevs!$D$5))/7</f>
        <v>1.1031428571428572</v>
      </c>
      <c r="AY7" s="506">
        <f t="shared" ca="1" si="2"/>
        <v>1.1040000000000001</v>
      </c>
      <c r="AZ7" s="506">
        <f t="shared" ca="1" si="2"/>
        <v>1.1040000000000001</v>
      </c>
      <c r="BA7" s="506">
        <f ca="1">(INDEX(_regrA1,ROW(),_mes)*Prevs!G$5 +   INDEX(_regrA1,ROW(),IF(_mes=12,1,_mes+1))*(7-Prevs!G$5))/7</f>
        <v>1.1040000000000001</v>
      </c>
      <c r="BB7" s="506">
        <f ca="1">(INDEX(_regrA1,ROW(),_mes)*Prevs!H$5 +   INDEX(_regrA1,ROW(),IF(_mes=12,1,_mes+1))*(7-Prevs!H$5))/7</f>
        <v>1.1040000000000001</v>
      </c>
      <c r="BC7" s="506">
        <f ca="1">(INDEX(_regrA1,ROW(),_mes)*Prevs!I$5 +   INDEX(_regrA1,ROW(),IF(_mes=12,1,_mes+1))*(7-Prevs!I$5))/7</f>
        <v>1.1118571428571429</v>
      </c>
      <c r="BD7" s="506">
        <f ca="1">(INDEX(_regrA1,ROW(),IF(_mes=12,1,_mes+1))*Prevs!J$2 +   INDEX(_regrA1,ROW(),IF(_mes+2&gt;12,MOD(_mes+2,11),_mes+2))*(7-Prevs!J$2))/7</f>
        <v>1.127</v>
      </c>
      <c r="BE7" s="506">
        <f ca="1">(INDEX(_regrA1,ROW(),IF(_mes=12,1,_mes+1))*Prevs!K$2 +   INDEX(_regrA1,ROW(),IF(_mes+2&gt;12,MOD(_mes+2,11),_mes+2))*(7-Prevs!K$2))/7</f>
        <v>1.127</v>
      </c>
      <c r="BF7" s="506">
        <f ca="1">(INDEX(_regrA1,ROW(),IF(_mes=12,1,_mes+1))*Prevs!L$2 +   INDEX(_regrA1,ROW(),IF(_mes+2&gt;12,MOD(_mes+2,11),_mes+2))*(7-Prevs!L$2))/7</f>
        <v>1.127</v>
      </c>
      <c r="BG7" s="506">
        <f ca="1">(INDEX(_regrA1,ROW(),IF(_mes=12,1,_mes+1))*Prevs!M$2 +   INDEX(_regrA1,ROW(),IF(_mes+2&gt;12,MOD(_mes+2,11),_mes+2))*(7-Prevs!M$2))/7</f>
        <v>1.127</v>
      </c>
      <c r="BH7" s="506">
        <f ca="1">(INDEX(_regrA1,ROW(),IF(_mes=12,1,_mes+1))*Prevs!N$2 +   INDEX(_regrA1,ROW(),IF(_mes+2&gt;12,MOD(_mes+2,11),_mes+2))*(7-Prevs!N$2))/7</f>
        <v>1.127</v>
      </c>
      <c r="BI7" s="506">
        <f ca="1">(INDEX(_regrA1,ROW(),IF(_mes=12,1,_mes+1))*Prevs!O$2 +   INDEX(_regrA1,ROW(),IF(_mes+2&gt;12,MOD(_mes+2,11),_mes+2))*(7-Prevs!O$2))/7</f>
        <v>1.127</v>
      </c>
      <c r="BK7" s="294">
        <f t="shared" ca="1" si="3"/>
        <v>0</v>
      </c>
      <c r="BL7" s="294">
        <f t="shared" ca="1" si="3"/>
        <v>0</v>
      </c>
      <c r="BM7" s="294">
        <f t="shared" ca="1" si="3"/>
        <v>0</v>
      </c>
      <c r="BN7" s="294">
        <f t="shared" ca="1" si="3"/>
        <v>0</v>
      </c>
      <c r="BO7" s="294">
        <f t="shared" ca="1" si="3"/>
        <v>0</v>
      </c>
      <c r="BP7" s="294">
        <f t="shared" ca="1" si="3"/>
        <v>0</v>
      </c>
      <c r="BQ7" s="294">
        <f t="shared" ca="1" si="3"/>
        <v>0</v>
      </c>
      <c r="BR7" s="294">
        <f t="shared" ca="1" si="3"/>
        <v>0</v>
      </c>
      <c r="BS7" s="294">
        <f t="shared" ca="1" si="3"/>
        <v>0</v>
      </c>
      <c r="BT7" s="294">
        <f t="shared" ca="1" si="3"/>
        <v>0</v>
      </c>
      <c r="BU7" s="294">
        <f t="shared" ca="1" si="3"/>
        <v>0</v>
      </c>
      <c r="BV7" s="294">
        <f t="shared" ca="1" si="3"/>
        <v>0</v>
      </c>
      <c r="BX7" s="294">
        <f t="shared" ca="1" si="4"/>
        <v>1.1040000000000001</v>
      </c>
      <c r="BY7" s="294">
        <f t="shared" ca="1" si="4"/>
        <v>1.1040000000000001</v>
      </c>
      <c r="BZ7" s="294">
        <f t="shared" ca="1" si="4"/>
        <v>1.1040000000000001</v>
      </c>
      <c r="CA7" s="294">
        <f t="shared" ca="1" si="4"/>
        <v>1.1040000000000001</v>
      </c>
      <c r="CB7" s="294">
        <f t="shared" ca="1" si="4"/>
        <v>1.1040000000000001</v>
      </c>
      <c r="CC7" s="294">
        <f t="shared" ca="1" si="4"/>
        <v>1.1040000000000001</v>
      </c>
      <c r="CD7" s="294">
        <f t="shared" ca="1" si="4"/>
        <v>1.1040000000000001</v>
      </c>
      <c r="CE7" s="294">
        <f t="shared" ca="1" si="4"/>
        <v>1.1040000000000001</v>
      </c>
      <c r="CF7" s="294">
        <f t="shared" ca="1" si="4"/>
        <v>1.1040000000000001</v>
      </c>
      <c r="CG7" s="294">
        <f t="shared" ca="1" si="4"/>
        <v>1.1040000000000001</v>
      </c>
      <c r="CH7" s="294">
        <f t="shared" ca="1" si="4"/>
        <v>1.1040000000000001</v>
      </c>
      <c r="CI7" s="294">
        <f t="shared" ca="1" si="4"/>
        <v>1.1040000000000001</v>
      </c>
    </row>
    <row r="8" spans="1:87" x14ac:dyDescent="0.25">
      <c r="A8" s="264" t="s">
        <v>717</v>
      </c>
      <c r="B8" s="431">
        <v>8</v>
      </c>
      <c r="C8" s="430" t="s">
        <v>46</v>
      </c>
      <c r="D8" s="431">
        <v>6</v>
      </c>
      <c r="E8" s="430" t="s">
        <v>30</v>
      </c>
      <c r="F8" s="415">
        <v>0</v>
      </c>
      <c r="G8" s="415">
        <v>0</v>
      </c>
      <c r="H8" s="415">
        <v>0</v>
      </c>
      <c r="I8" s="415">
        <v>0</v>
      </c>
      <c r="J8" s="415">
        <v>0</v>
      </c>
      <c r="K8" s="415">
        <v>0</v>
      </c>
      <c r="L8" s="415">
        <v>0</v>
      </c>
      <c r="M8" s="415">
        <v>0</v>
      </c>
      <c r="N8" s="415">
        <v>0</v>
      </c>
      <c r="O8" s="415">
        <v>0</v>
      </c>
      <c r="P8" s="415">
        <v>0</v>
      </c>
      <c r="Q8" s="415">
        <v>0</v>
      </c>
      <c r="R8" s="430"/>
      <c r="S8" s="430" t="s">
        <v>718</v>
      </c>
      <c r="T8" s="431">
        <f t="shared" si="0"/>
        <v>8</v>
      </c>
      <c r="U8" s="430" t="str">
        <f t="shared" si="0"/>
        <v>ESTREITO</v>
      </c>
      <c r="V8" s="431">
        <f t="shared" si="0"/>
        <v>6</v>
      </c>
      <c r="W8" s="430" t="str">
        <f t="shared" si="0"/>
        <v>FURNAS</v>
      </c>
      <c r="X8" s="416">
        <v>1.1399999999999999</v>
      </c>
      <c r="Y8" s="416">
        <v>1.157</v>
      </c>
      <c r="Z8" s="416">
        <v>1.159</v>
      </c>
      <c r="AA8" s="416">
        <v>1.165</v>
      </c>
      <c r="AB8" s="416">
        <v>1.157</v>
      </c>
      <c r="AC8" s="416">
        <v>1.147</v>
      </c>
      <c r="AD8" s="416">
        <v>1.145</v>
      </c>
      <c r="AE8" s="416">
        <v>1.143</v>
      </c>
      <c r="AF8" s="416">
        <v>1.1299999999999999</v>
      </c>
      <c r="AG8" s="416">
        <v>1.131</v>
      </c>
      <c r="AH8" s="416">
        <v>1.123</v>
      </c>
      <c r="AI8" s="438">
        <v>1.1220000000000001</v>
      </c>
      <c r="AK8" s="275">
        <f ca="1">(INDEX(_regrA0,ROW(),_mes)*Prevs!$D$5 +   INDEX(_regrA0,ROW(),IF(_mes=1,12,_mes-1))*(7-Prevs!$D$5))/7</f>
        <v>0</v>
      </c>
      <c r="AL8" s="275">
        <f t="shared" ca="1" si="1"/>
        <v>0</v>
      </c>
      <c r="AM8" s="275">
        <f t="shared" ca="1" si="1"/>
        <v>0</v>
      </c>
      <c r="AN8" s="275">
        <f ca="1">(INDEX(_regrA0,ROW(),_mes)*Prevs!G$5 +   INDEX(_regrA0,ROW(),IF(_mes=12,1,_mes+1))*(7-Prevs!G$5))/7</f>
        <v>0</v>
      </c>
      <c r="AO8" s="275">
        <f ca="1">(INDEX(_regrA0,ROW(),_mes)*Prevs!H$5 +   INDEX(_regrA0,ROW(),IF(_mes=12,1,_mes+1))*(7-Prevs!H$5))/7</f>
        <v>0</v>
      </c>
      <c r="AP8" s="275">
        <f ca="1">(INDEX(_regrA0,ROW(),_mes)*Prevs!I$5 +   INDEX(_regrA0,ROW(),IF(_mes=12,1,_mes+1))*(7-Prevs!I$5))/7</f>
        <v>0</v>
      </c>
      <c r="AQ8" s="275">
        <f ca="1">(INDEX(_regrA0,ROW(),IF(_mes=12,1,_mes+1))*Prevs!J$2 +   INDEX(_regrA0,ROW(),IF(_mes+2&gt;12,MOD(_mes+2,11),_mes+2))*(7-Prevs!J$2))/7</f>
        <v>0</v>
      </c>
      <c r="AR8" s="275">
        <f ca="1">(INDEX(_regrA0,ROW(),IF(_mes=12,1,_mes+1))*Prevs!K$2 +   INDEX(_regrA0,ROW(),IF(_mes+2&gt;12,MOD(_mes+2,11),_mes+2))*(7-Prevs!K$2))/7</f>
        <v>0</v>
      </c>
      <c r="AS8" s="275">
        <f ca="1">(INDEX(_regrA0,ROW(),IF(_mes=12,1,_mes+1))*Prevs!L$2 +   INDEX(_regrA0,ROW(),IF(_mes+2&gt;12,MOD(_mes+2,11),_mes+2))*(7-Prevs!L$2))/7</f>
        <v>0</v>
      </c>
      <c r="AT8" s="275">
        <f ca="1">(INDEX(_regrA0,ROW(),IF(_mes=12,1,_mes+1))*Prevs!M$2 +   INDEX(_regrA0,ROW(),IF(_mes+2&gt;12,MOD(_mes+2,11),_mes+2))*(7-Prevs!M$2))/7</f>
        <v>0</v>
      </c>
      <c r="AU8" s="275">
        <f ca="1">(INDEX(_regrA0,ROW(),IF(_mes=12,1,_mes+1))*Prevs!N$2 +   INDEX(_regrA0,ROW(),IF(_mes+2&gt;12,MOD(_mes+2,11),_mes+2))*(7-Prevs!N$2))/7</f>
        <v>0</v>
      </c>
      <c r="AV8" s="275">
        <f ca="1">(INDEX(_regrA0,ROW(),IF(_mes=12,1,_mes+1))*Prevs!O$2 +   INDEX(_regrA0,ROW(),IF(_mes+2&gt;12,MOD(_mes+2,11),_mes+2))*(7-Prevs!O$2))/7</f>
        <v>0</v>
      </c>
      <c r="AX8" s="506">
        <f ca="1">(INDEX(_regrA1,ROW(),_mes)*Prevs!$D$5 +   INDEX(_regrA1,ROW(),IF(_mes=1,12,_mes-1))*(7-Prevs!$D$5))/7</f>
        <v>1.1228571428571428</v>
      </c>
      <c r="AY8" s="506">
        <f t="shared" ca="1" si="2"/>
        <v>1.1220000000000001</v>
      </c>
      <c r="AZ8" s="506">
        <f t="shared" ca="1" si="2"/>
        <v>1.1220000000000001</v>
      </c>
      <c r="BA8" s="506">
        <f ca="1">(INDEX(_regrA1,ROW(),_mes)*Prevs!G$5 +   INDEX(_regrA1,ROW(),IF(_mes=12,1,_mes+1))*(7-Prevs!G$5))/7</f>
        <v>1.1220000000000001</v>
      </c>
      <c r="BB8" s="506">
        <f ca="1">(INDEX(_regrA1,ROW(),_mes)*Prevs!H$5 +   INDEX(_regrA1,ROW(),IF(_mes=12,1,_mes+1))*(7-Prevs!H$5))/7</f>
        <v>1.1220000000000001</v>
      </c>
      <c r="BC8" s="506">
        <f ca="1">(INDEX(_regrA1,ROW(),_mes)*Prevs!I$5 +   INDEX(_regrA1,ROW(),IF(_mes=12,1,_mes+1))*(7-Prevs!I$5))/7</f>
        <v>1.1348571428571428</v>
      </c>
      <c r="BD8" s="506">
        <f ca="1">(INDEX(_regrA1,ROW(),IF(_mes=12,1,_mes+1))*Prevs!J$2 +   INDEX(_regrA1,ROW(),IF(_mes+2&gt;12,MOD(_mes+2,11),_mes+2))*(7-Prevs!J$2))/7</f>
        <v>1.159</v>
      </c>
      <c r="BE8" s="506">
        <f ca="1">(INDEX(_regrA1,ROW(),IF(_mes=12,1,_mes+1))*Prevs!K$2 +   INDEX(_regrA1,ROW(),IF(_mes+2&gt;12,MOD(_mes+2,11),_mes+2))*(7-Prevs!K$2))/7</f>
        <v>1.159</v>
      </c>
      <c r="BF8" s="506">
        <f ca="1">(INDEX(_regrA1,ROW(),IF(_mes=12,1,_mes+1))*Prevs!L$2 +   INDEX(_regrA1,ROW(),IF(_mes+2&gt;12,MOD(_mes+2,11),_mes+2))*(7-Prevs!L$2))/7</f>
        <v>1.159</v>
      </c>
      <c r="BG8" s="506">
        <f ca="1">(INDEX(_regrA1,ROW(),IF(_mes=12,1,_mes+1))*Prevs!M$2 +   INDEX(_regrA1,ROW(),IF(_mes+2&gt;12,MOD(_mes+2,11),_mes+2))*(7-Prevs!M$2))/7</f>
        <v>1.159</v>
      </c>
      <c r="BH8" s="506">
        <f ca="1">(INDEX(_regrA1,ROW(),IF(_mes=12,1,_mes+1))*Prevs!N$2 +   INDEX(_regrA1,ROW(),IF(_mes+2&gt;12,MOD(_mes+2,11),_mes+2))*(7-Prevs!N$2))/7</f>
        <v>1.159</v>
      </c>
      <c r="BI8" s="506">
        <f ca="1">(INDEX(_regrA1,ROW(),IF(_mes=12,1,_mes+1))*Prevs!O$2 +   INDEX(_regrA1,ROW(),IF(_mes+2&gt;12,MOD(_mes+2,11),_mes+2))*(7-Prevs!O$2))/7</f>
        <v>1.159</v>
      </c>
      <c r="BK8" s="294">
        <f t="shared" ca="1" si="3"/>
        <v>0</v>
      </c>
      <c r="BL8" s="294">
        <f t="shared" ca="1" si="3"/>
        <v>0</v>
      </c>
      <c r="BM8" s="294">
        <f t="shared" ca="1" si="3"/>
        <v>0</v>
      </c>
      <c r="BN8" s="294">
        <f t="shared" ca="1" si="3"/>
        <v>0</v>
      </c>
      <c r="BO8" s="294">
        <f t="shared" ca="1" si="3"/>
        <v>0</v>
      </c>
      <c r="BP8" s="294">
        <f t="shared" ca="1" si="3"/>
        <v>0</v>
      </c>
      <c r="BQ8" s="294">
        <f t="shared" ca="1" si="3"/>
        <v>0</v>
      </c>
      <c r="BR8" s="294">
        <f t="shared" ca="1" si="3"/>
        <v>0</v>
      </c>
      <c r="BS8" s="294">
        <f t="shared" ca="1" si="3"/>
        <v>0</v>
      </c>
      <c r="BT8" s="294">
        <f t="shared" ca="1" si="3"/>
        <v>0</v>
      </c>
      <c r="BU8" s="294">
        <f t="shared" ca="1" si="3"/>
        <v>0</v>
      </c>
      <c r="BV8" s="294">
        <f t="shared" ca="1" si="3"/>
        <v>0</v>
      </c>
      <c r="BX8" s="294">
        <f t="shared" ca="1" si="4"/>
        <v>1.1220000000000001</v>
      </c>
      <c r="BY8" s="294">
        <f t="shared" ca="1" si="4"/>
        <v>1.1220000000000001</v>
      </c>
      <c r="BZ8" s="294">
        <f t="shared" ca="1" si="4"/>
        <v>1.1220000000000001</v>
      </c>
      <c r="CA8" s="294">
        <f t="shared" ca="1" si="4"/>
        <v>1.1220000000000001</v>
      </c>
      <c r="CB8" s="294">
        <f t="shared" ca="1" si="4"/>
        <v>1.1220000000000001</v>
      </c>
      <c r="CC8" s="294">
        <f t="shared" ca="1" si="4"/>
        <v>1.1220000000000001</v>
      </c>
      <c r="CD8" s="294">
        <f t="shared" ca="1" si="4"/>
        <v>1.1220000000000001</v>
      </c>
      <c r="CE8" s="294">
        <f t="shared" ca="1" si="4"/>
        <v>1.1220000000000001</v>
      </c>
      <c r="CF8" s="294">
        <f t="shared" ca="1" si="4"/>
        <v>1.1220000000000001</v>
      </c>
      <c r="CG8" s="294">
        <f t="shared" ca="1" si="4"/>
        <v>1.1220000000000001</v>
      </c>
      <c r="CH8" s="294">
        <f t="shared" ca="1" si="4"/>
        <v>1.1220000000000001</v>
      </c>
      <c r="CI8" s="294">
        <f t="shared" ca="1" si="4"/>
        <v>1.1220000000000001</v>
      </c>
    </row>
    <row r="9" spans="1:87" x14ac:dyDescent="0.25">
      <c r="A9" s="264" t="s">
        <v>717</v>
      </c>
      <c r="B9" s="431">
        <v>9</v>
      </c>
      <c r="C9" s="430" t="s">
        <v>47</v>
      </c>
      <c r="D9" s="431">
        <v>6</v>
      </c>
      <c r="E9" s="430" t="s">
        <v>30</v>
      </c>
      <c r="F9" s="415">
        <v>0</v>
      </c>
      <c r="G9" s="415">
        <v>0</v>
      </c>
      <c r="H9" s="415">
        <v>0</v>
      </c>
      <c r="I9" s="415">
        <v>0</v>
      </c>
      <c r="J9" s="415">
        <v>0</v>
      </c>
      <c r="K9" s="415">
        <v>0</v>
      </c>
      <c r="L9" s="415">
        <v>0</v>
      </c>
      <c r="M9" s="415">
        <v>0</v>
      </c>
      <c r="N9" s="415">
        <v>0</v>
      </c>
      <c r="O9" s="415">
        <v>0</v>
      </c>
      <c r="P9" s="415">
        <v>0</v>
      </c>
      <c r="Q9" s="415">
        <v>0</v>
      </c>
      <c r="R9" s="430"/>
      <c r="S9" s="430" t="s">
        <v>718</v>
      </c>
      <c r="T9" s="431">
        <f t="shared" si="0"/>
        <v>9</v>
      </c>
      <c r="U9" s="430" t="str">
        <f t="shared" si="0"/>
        <v>JAGUARA</v>
      </c>
      <c r="V9" s="431">
        <f t="shared" si="0"/>
        <v>6</v>
      </c>
      <c r="W9" s="430" t="str">
        <f t="shared" si="0"/>
        <v>FURNAS</v>
      </c>
      <c r="X9" s="416">
        <v>1.149</v>
      </c>
      <c r="Y9" s="416">
        <v>1.17</v>
      </c>
      <c r="Z9" s="416">
        <v>1.1719999999999999</v>
      </c>
      <c r="AA9" s="416">
        <v>1.1819999999999999</v>
      </c>
      <c r="AB9" s="416">
        <v>1.17</v>
      </c>
      <c r="AC9" s="416">
        <v>1.1579999999999999</v>
      </c>
      <c r="AD9" s="416">
        <v>1.1579999999999999</v>
      </c>
      <c r="AE9" s="416">
        <v>1.155</v>
      </c>
      <c r="AF9" s="416">
        <v>1.139</v>
      </c>
      <c r="AG9" s="416">
        <v>1.141</v>
      </c>
      <c r="AH9" s="416">
        <v>1.1299999999999999</v>
      </c>
      <c r="AI9" s="438">
        <v>1.127</v>
      </c>
      <c r="AK9" s="275">
        <f ca="1">(INDEX(_regrA0,ROW(),_mes)*Prevs!$D$5 +   INDEX(_regrA0,ROW(),IF(_mes=1,12,_mes-1))*(7-Prevs!$D$5))/7</f>
        <v>0</v>
      </c>
      <c r="AL9" s="275">
        <f t="shared" ca="1" si="1"/>
        <v>0</v>
      </c>
      <c r="AM9" s="275">
        <f t="shared" ca="1" si="1"/>
        <v>0</v>
      </c>
      <c r="AN9" s="275">
        <f ca="1">(INDEX(_regrA0,ROW(),_mes)*Prevs!G$5 +   INDEX(_regrA0,ROW(),IF(_mes=12,1,_mes+1))*(7-Prevs!G$5))/7</f>
        <v>0</v>
      </c>
      <c r="AO9" s="275">
        <f ca="1">(INDEX(_regrA0,ROW(),_mes)*Prevs!H$5 +   INDEX(_regrA0,ROW(),IF(_mes=12,1,_mes+1))*(7-Prevs!H$5))/7</f>
        <v>0</v>
      </c>
      <c r="AP9" s="275">
        <f ca="1">(INDEX(_regrA0,ROW(),_mes)*Prevs!I$5 +   INDEX(_regrA0,ROW(),IF(_mes=12,1,_mes+1))*(7-Prevs!I$5))/7</f>
        <v>0</v>
      </c>
      <c r="AQ9" s="275">
        <f ca="1">(INDEX(_regrA0,ROW(),IF(_mes=12,1,_mes+1))*Prevs!J$2 +   INDEX(_regrA0,ROW(),IF(_mes+2&gt;12,MOD(_mes+2,11),_mes+2))*(7-Prevs!J$2))/7</f>
        <v>0</v>
      </c>
      <c r="AR9" s="275">
        <f ca="1">(INDEX(_regrA0,ROW(),IF(_mes=12,1,_mes+1))*Prevs!K$2 +   INDEX(_regrA0,ROW(),IF(_mes+2&gt;12,MOD(_mes+2,11),_mes+2))*(7-Prevs!K$2))/7</f>
        <v>0</v>
      </c>
      <c r="AS9" s="275">
        <f ca="1">(INDEX(_regrA0,ROW(),IF(_mes=12,1,_mes+1))*Prevs!L$2 +   INDEX(_regrA0,ROW(),IF(_mes+2&gt;12,MOD(_mes+2,11),_mes+2))*(7-Prevs!L$2))/7</f>
        <v>0</v>
      </c>
      <c r="AT9" s="275">
        <f ca="1">(INDEX(_regrA0,ROW(),IF(_mes=12,1,_mes+1))*Prevs!M$2 +   INDEX(_regrA0,ROW(),IF(_mes+2&gt;12,MOD(_mes+2,11),_mes+2))*(7-Prevs!M$2))/7</f>
        <v>0</v>
      </c>
      <c r="AU9" s="275">
        <f ca="1">(INDEX(_regrA0,ROW(),IF(_mes=12,1,_mes+1))*Prevs!N$2 +   INDEX(_regrA0,ROW(),IF(_mes+2&gt;12,MOD(_mes+2,11),_mes+2))*(7-Prevs!N$2))/7</f>
        <v>0</v>
      </c>
      <c r="AV9" s="275">
        <f ca="1">(INDEX(_regrA0,ROW(),IF(_mes=12,1,_mes+1))*Prevs!O$2 +   INDEX(_regrA0,ROW(),IF(_mes+2&gt;12,MOD(_mes+2,11),_mes+2))*(7-Prevs!O$2))/7</f>
        <v>0</v>
      </c>
      <c r="AX9" s="506">
        <f ca="1">(INDEX(_regrA1,ROW(),_mes)*Prevs!$D$5 +   INDEX(_regrA1,ROW(),IF(_mes=1,12,_mes-1))*(7-Prevs!$D$5))/7</f>
        <v>1.1295714285714284</v>
      </c>
      <c r="AY9" s="506">
        <f t="shared" ca="1" si="2"/>
        <v>1.127</v>
      </c>
      <c r="AZ9" s="506">
        <f t="shared" ca="1" si="2"/>
        <v>1.127</v>
      </c>
      <c r="BA9" s="506">
        <f ca="1">(INDEX(_regrA1,ROW(),_mes)*Prevs!G$5 +   INDEX(_regrA1,ROW(),IF(_mes=12,1,_mes+1))*(7-Prevs!G$5))/7</f>
        <v>1.127</v>
      </c>
      <c r="BB9" s="506">
        <f ca="1">(INDEX(_regrA1,ROW(),_mes)*Prevs!H$5 +   INDEX(_regrA1,ROW(),IF(_mes=12,1,_mes+1))*(7-Prevs!H$5))/7</f>
        <v>1.127</v>
      </c>
      <c r="BC9" s="506">
        <f ca="1">(INDEX(_regrA1,ROW(),_mes)*Prevs!I$5 +   INDEX(_regrA1,ROW(),IF(_mes=12,1,_mes+1))*(7-Prevs!I$5))/7</f>
        <v>1.1427142857142858</v>
      </c>
      <c r="BD9" s="506">
        <f ca="1">(INDEX(_regrA1,ROW(),IF(_mes=12,1,_mes+1))*Prevs!J$2 +   INDEX(_regrA1,ROW(),IF(_mes+2&gt;12,MOD(_mes+2,11),_mes+2))*(7-Prevs!J$2))/7</f>
        <v>1.1719999999999999</v>
      </c>
      <c r="BE9" s="506">
        <f ca="1">(INDEX(_regrA1,ROW(),IF(_mes=12,1,_mes+1))*Prevs!K$2 +   INDEX(_regrA1,ROW(),IF(_mes+2&gt;12,MOD(_mes+2,11),_mes+2))*(7-Prevs!K$2))/7</f>
        <v>1.1719999999999999</v>
      </c>
      <c r="BF9" s="506">
        <f ca="1">(INDEX(_regrA1,ROW(),IF(_mes=12,1,_mes+1))*Prevs!L$2 +   INDEX(_regrA1,ROW(),IF(_mes+2&gt;12,MOD(_mes+2,11),_mes+2))*(7-Prevs!L$2))/7</f>
        <v>1.1719999999999999</v>
      </c>
      <c r="BG9" s="506">
        <f ca="1">(INDEX(_regrA1,ROW(),IF(_mes=12,1,_mes+1))*Prevs!M$2 +   INDEX(_regrA1,ROW(),IF(_mes+2&gt;12,MOD(_mes+2,11),_mes+2))*(7-Prevs!M$2))/7</f>
        <v>1.1719999999999999</v>
      </c>
      <c r="BH9" s="506">
        <f ca="1">(INDEX(_regrA1,ROW(),IF(_mes=12,1,_mes+1))*Prevs!N$2 +   INDEX(_regrA1,ROW(),IF(_mes+2&gt;12,MOD(_mes+2,11),_mes+2))*(7-Prevs!N$2))/7</f>
        <v>1.1719999999999999</v>
      </c>
      <c r="BI9" s="506">
        <f ca="1">(INDEX(_regrA1,ROW(),IF(_mes=12,1,_mes+1))*Prevs!O$2 +   INDEX(_regrA1,ROW(),IF(_mes+2&gt;12,MOD(_mes+2,11),_mes+2))*(7-Prevs!O$2))/7</f>
        <v>1.1719999999999999</v>
      </c>
      <c r="BK9" s="294">
        <f t="shared" ca="1" si="3"/>
        <v>0</v>
      </c>
      <c r="BL9" s="294">
        <f t="shared" ca="1" si="3"/>
        <v>0</v>
      </c>
      <c r="BM9" s="294">
        <f t="shared" ca="1" si="3"/>
        <v>0</v>
      </c>
      <c r="BN9" s="294">
        <f t="shared" ca="1" si="3"/>
        <v>0</v>
      </c>
      <c r="BO9" s="294">
        <f t="shared" ca="1" si="3"/>
        <v>0</v>
      </c>
      <c r="BP9" s="294">
        <f t="shared" ca="1" si="3"/>
        <v>0</v>
      </c>
      <c r="BQ9" s="294">
        <f t="shared" ca="1" si="3"/>
        <v>0</v>
      </c>
      <c r="BR9" s="294">
        <f t="shared" ca="1" si="3"/>
        <v>0</v>
      </c>
      <c r="BS9" s="294">
        <f t="shared" ca="1" si="3"/>
        <v>0</v>
      </c>
      <c r="BT9" s="294">
        <f t="shared" ca="1" si="3"/>
        <v>0</v>
      </c>
      <c r="BU9" s="294">
        <f t="shared" ca="1" si="3"/>
        <v>0</v>
      </c>
      <c r="BV9" s="294">
        <f t="shared" ca="1" si="3"/>
        <v>0</v>
      </c>
      <c r="BX9" s="294">
        <f t="shared" ca="1" si="4"/>
        <v>1.127</v>
      </c>
      <c r="BY9" s="294">
        <f t="shared" ca="1" si="4"/>
        <v>1.127</v>
      </c>
      <c r="BZ9" s="294">
        <f t="shared" ca="1" si="4"/>
        <v>1.127</v>
      </c>
      <c r="CA9" s="294">
        <f t="shared" ca="1" si="4"/>
        <v>1.127</v>
      </c>
      <c r="CB9" s="294">
        <f t="shared" ca="1" si="4"/>
        <v>1.127</v>
      </c>
      <c r="CC9" s="294">
        <f t="shared" ca="1" si="4"/>
        <v>1.127</v>
      </c>
      <c r="CD9" s="294">
        <f t="shared" ca="1" si="4"/>
        <v>1.127</v>
      </c>
      <c r="CE9" s="294">
        <f t="shared" ca="1" si="4"/>
        <v>1.127</v>
      </c>
      <c r="CF9" s="294">
        <f t="shared" ca="1" si="4"/>
        <v>1.127</v>
      </c>
      <c r="CG9" s="294">
        <f t="shared" ca="1" si="4"/>
        <v>1.127</v>
      </c>
      <c r="CH9" s="294">
        <f t="shared" ca="1" si="4"/>
        <v>1.127</v>
      </c>
      <c r="CI9" s="294">
        <f t="shared" ca="1" si="4"/>
        <v>1.127</v>
      </c>
    </row>
    <row r="10" spans="1:87" x14ac:dyDescent="0.25">
      <c r="A10" s="264" t="s">
        <v>717</v>
      </c>
      <c r="B10" s="431">
        <v>10</v>
      </c>
      <c r="C10" s="430" t="s">
        <v>48</v>
      </c>
      <c r="D10" s="431">
        <v>6</v>
      </c>
      <c r="E10" s="430" t="s">
        <v>30</v>
      </c>
      <c r="F10" s="415">
        <v>0</v>
      </c>
      <c r="G10" s="415">
        <v>0</v>
      </c>
      <c r="H10" s="415">
        <v>0</v>
      </c>
      <c r="I10" s="415">
        <v>0</v>
      </c>
      <c r="J10" s="415">
        <v>0</v>
      </c>
      <c r="K10" s="415">
        <v>0</v>
      </c>
      <c r="L10" s="415">
        <v>0</v>
      </c>
      <c r="M10" s="415">
        <v>0</v>
      </c>
      <c r="N10" s="415">
        <v>0</v>
      </c>
      <c r="O10" s="415">
        <v>0</v>
      </c>
      <c r="P10" s="415">
        <v>0</v>
      </c>
      <c r="Q10" s="415">
        <v>0</v>
      </c>
      <c r="R10" s="430"/>
      <c r="S10" s="430" t="s">
        <v>718</v>
      </c>
      <c r="T10" s="431">
        <f t="shared" si="0"/>
        <v>10</v>
      </c>
      <c r="U10" s="430" t="str">
        <f t="shared" si="0"/>
        <v>IGARAPAVA</v>
      </c>
      <c r="V10" s="431">
        <f t="shared" si="0"/>
        <v>6</v>
      </c>
      <c r="W10" s="430" t="str">
        <f t="shared" si="0"/>
        <v>FURNAS</v>
      </c>
      <c r="X10" s="416">
        <v>1.177</v>
      </c>
      <c r="Y10" s="416">
        <v>1.2070000000000001</v>
      </c>
      <c r="Z10" s="416">
        <v>1.21</v>
      </c>
      <c r="AA10" s="416">
        <v>1.2250000000000001</v>
      </c>
      <c r="AB10" s="416">
        <v>1.208</v>
      </c>
      <c r="AC10" s="416">
        <v>1.1950000000000001</v>
      </c>
      <c r="AD10" s="416">
        <v>1.1919999999999999</v>
      </c>
      <c r="AE10" s="416">
        <v>1.19</v>
      </c>
      <c r="AF10" s="416">
        <v>1.165</v>
      </c>
      <c r="AG10" s="416">
        <v>1.165</v>
      </c>
      <c r="AH10" s="416">
        <v>1.1519999999999999</v>
      </c>
      <c r="AI10" s="438">
        <v>1.147</v>
      </c>
      <c r="AK10" s="275">
        <f ca="1">(INDEX(_regrA0,ROW(),_mes)*Prevs!$D$5 +   INDEX(_regrA0,ROW(),IF(_mes=1,12,_mes-1))*(7-Prevs!$D$5))/7</f>
        <v>0</v>
      </c>
      <c r="AL10" s="275">
        <f t="shared" ca="1" si="1"/>
        <v>0</v>
      </c>
      <c r="AM10" s="275">
        <f t="shared" ca="1" si="1"/>
        <v>0</v>
      </c>
      <c r="AN10" s="275">
        <f ca="1">(INDEX(_regrA0,ROW(),_mes)*Prevs!G$5 +   INDEX(_regrA0,ROW(),IF(_mes=12,1,_mes+1))*(7-Prevs!G$5))/7</f>
        <v>0</v>
      </c>
      <c r="AO10" s="275">
        <f ca="1">(INDEX(_regrA0,ROW(),_mes)*Prevs!H$5 +   INDEX(_regrA0,ROW(),IF(_mes=12,1,_mes+1))*(7-Prevs!H$5))/7</f>
        <v>0</v>
      </c>
      <c r="AP10" s="275">
        <f ca="1">(INDEX(_regrA0,ROW(),_mes)*Prevs!I$5 +   INDEX(_regrA0,ROW(),IF(_mes=12,1,_mes+1))*(7-Prevs!I$5))/7</f>
        <v>0</v>
      </c>
      <c r="AQ10" s="275">
        <f ca="1">(INDEX(_regrA0,ROW(),IF(_mes=12,1,_mes+1))*Prevs!J$2 +   INDEX(_regrA0,ROW(),IF(_mes+2&gt;12,MOD(_mes+2,11),_mes+2))*(7-Prevs!J$2))/7</f>
        <v>0</v>
      </c>
      <c r="AR10" s="275">
        <f ca="1">(INDEX(_regrA0,ROW(),IF(_mes=12,1,_mes+1))*Prevs!K$2 +   INDEX(_regrA0,ROW(),IF(_mes+2&gt;12,MOD(_mes+2,11),_mes+2))*(7-Prevs!K$2))/7</f>
        <v>0</v>
      </c>
      <c r="AS10" s="275">
        <f ca="1">(INDEX(_regrA0,ROW(),IF(_mes=12,1,_mes+1))*Prevs!L$2 +   INDEX(_regrA0,ROW(),IF(_mes+2&gt;12,MOD(_mes+2,11),_mes+2))*(7-Prevs!L$2))/7</f>
        <v>0</v>
      </c>
      <c r="AT10" s="275">
        <f ca="1">(INDEX(_regrA0,ROW(),IF(_mes=12,1,_mes+1))*Prevs!M$2 +   INDEX(_regrA0,ROW(),IF(_mes+2&gt;12,MOD(_mes+2,11),_mes+2))*(7-Prevs!M$2))/7</f>
        <v>0</v>
      </c>
      <c r="AU10" s="275">
        <f ca="1">(INDEX(_regrA0,ROW(),IF(_mes=12,1,_mes+1))*Prevs!N$2 +   INDEX(_regrA0,ROW(),IF(_mes+2&gt;12,MOD(_mes+2,11),_mes+2))*(7-Prevs!N$2))/7</f>
        <v>0</v>
      </c>
      <c r="AV10" s="275">
        <f ca="1">(INDEX(_regrA0,ROW(),IF(_mes=12,1,_mes+1))*Prevs!O$2 +   INDEX(_regrA0,ROW(),IF(_mes+2&gt;12,MOD(_mes+2,11),_mes+2))*(7-Prevs!O$2))/7</f>
        <v>0</v>
      </c>
      <c r="AX10" s="506">
        <f ca="1">(INDEX(_regrA1,ROW(),_mes)*Prevs!$D$5 +   INDEX(_regrA1,ROW(),IF(_mes=1,12,_mes-1))*(7-Prevs!$D$5))/7</f>
        <v>1.1512857142857142</v>
      </c>
      <c r="AY10" s="506">
        <f t="shared" ca="1" si="2"/>
        <v>1.147</v>
      </c>
      <c r="AZ10" s="506">
        <f t="shared" ca="1" si="2"/>
        <v>1.147</v>
      </c>
      <c r="BA10" s="506">
        <f ca="1">(INDEX(_regrA1,ROW(),_mes)*Prevs!G$5 +   INDEX(_regrA1,ROW(),IF(_mes=12,1,_mes+1))*(7-Prevs!G$5))/7</f>
        <v>1.147</v>
      </c>
      <c r="BB10" s="506">
        <f ca="1">(INDEX(_regrA1,ROW(),_mes)*Prevs!H$5 +   INDEX(_regrA1,ROW(),IF(_mes=12,1,_mes+1))*(7-Prevs!H$5))/7</f>
        <v>1.147</v>
      </c>
      <c r="BC10" s="506">
        <f ca="1">(INDEX(_regrA1,ROW(),_mes)*Prevs!I$5 +   INDEX(_regrA1,ROW(),IF(_mes=12,1,_mes+1))*(7-Prevs!I$5))/7</f>
        <v>1.1684285714285714</v>
      </c>
      <c r="BD10" s="506">
        <f ca="1">(INDEX(_regrA1,ROW(),IF(_mes=12,1,_mes+1))*Prevs!J$2 +   INDEX(_regrA1,ROW(),IF(_mes+2&gt;12,MOD(_mes+2,11),_mes+2))*(7-Prevs!J$2))/7</f>
        <v>1.2099999999999997</v>
      </c>
      <c r="BE10" s="506">
        <f ca="1">(INDEX(_regrA1,ROW(),IF(_mes=12,1,_mes+1))*Prevs!K$2 +   INDEX(_regrA1,ROW(),IF(_mes+2&gt;12,MOD(_mes+2,11),_mes+2))*(7-Prevs!K$2))/7</f>
        <v>1.2099999999999997</v>
      </c>
      <c r="BF10" s="506">
        <f ca="1">(INDEX(_regrA1,ROW(),IF(_mes=12,1,_mes+1))*Prevs!L$2 +   INDEX(_regrA1,ROW(),IF(_mes+2&gt;12,MOD(_mes+2,11),_mes+2))*(7-Prevs!L$2))/7</f>
        <v>1.2099999999999997</v>
      </c>
      <c r="BG10" s="506">
        <f ca="1">(INDEX(_regrA1,ROW(),IF(_mes=12,1,_mes+1))*Prevs!M$2 +   INDEX(_regrA1,ROW(),IF(_mes+2&gt;12,MOD(_mes+2,11),_mes+2))*(7-Prevs!M$2))/7</f>
        <v>1.2099999999999997</v>
      </c>
      <c r="BH10" s="506">
        <f ca="1">(INDEX(_regrA1,ROW(),IF(_mes=12,1,_mes+1))*Prevs!N$2 +   INDEX(_regrA1,ROW(),IF(_mes+2&gt;12,MOD(_mes+2,11),_mes+2))*(7-Prevs!N$2))/7</f>
        <v>1.2099999999999997</v>
      </c>
      <c r="BI10" s="506">
        <f ca="1">(INDEX(_regrA1,ROW(),IF(_mes=12,1,_mes+1))*Prevs!O$2 +   INDEX(_regrA1,ROW(),IF(_mes+2&gt;12,MOD(_mes+2,11),_mes+2))*(7-Prevs!O$2))/7</f>
        <v>1.2099999999999997</v>
      </c>
      <c r="BK10" s="294">
        <f t="shared" ca="1" si="3"/>
        <v>0</v>
      </c>
      <c r="BL10" s="294">
        <f t="shared" ca="1" si="3"/>
        <v>0</v>
      </c>
      <c r="BM10" s="294">
        <f t="shared" ca="1" si="3"/>
        <v>0</v>
      </c>
      <c r="BN10" s="294">
        <f t="shared" ca="1" si="3"/>
        <v>0</v>
      </c>
      <c r="BO10" s="294">
        <f t="shared" ca="1" si="3"/>
        <v>0</v>
      </c>
      <c r="BP10" s="294">
        <f t="shared" ca="1" si="3"/>
        <v>0</v>
      </c>
      <c r="BQ10" s="294">
        <f t="shared" ca="1" si="3"/>
        <v>0</v>
      </c>
      <c r="BR10" s="294">
        <f t="shared" ca="1" si="3"/>
        <v>0</v>
      </c>
      <c r="BS10" s="294">
        <f t="shared" ca="1" si="3"/>
        <v>0</v>
      </c>
      <c r="BT10" s="294">
        <f t="shared" ca="1" si="3"/>
        <v>0</v>
      </c>
      <c r="BU10" s="294">
        <f t="shared" ca="1" si="3"/>
        <v>0</v>
      </c>
      <c r="BV10" s="294">
        <f t="shared" ca="1" si="3"/>
        <v>0</v>
      </c>
      <c r="BX10" s="294">
        <f t="shared" ca="1" si="4"/>
        <v>1.147</v>
      </c>
      <c r="BY10" s="294">
        <f t="shared" ca="1" si="4"/>
        <v>1.147</v>
      </c>
      <c r="BZ10" s="294">
        <f t="shared" ca="1" si="4"/>
        <v>1.147</v>
      </c>
      <c r="CA10" s="294">
        <f t="shared" ca="1" si="4"/>
        <v>1.147</v>
      </c>
      <c r="CB10" s="294">
        <f t="shared" ca="1" si="4"/>
        <v>1.147</v>
      </c>
      <c r="CC10" s="294">
        <f t="shared" ca="1" si="4"/>
        <v>1.147</v>
      </c>
      <c r="CD10" s="294">
        <f t="shared" ca="1" si="4"/>
        <v>1.147</v>
      </c>
      <c r="CE10" s="294">
        <f t="shared" ca="1" si="4"/>
        <v>1.147</v>
      </c>
      <c r="CF10" s="294">
        <f t="shared" ca="1" si="4"/>
        <v>1.147</v>
      </c>
      <c r="CG10" s="294">
        <f t="shared" ca="1" si="4"/>
        <v>1.147</v>
      </c>
      <c r="CH10" s="294">
        <f t="shared" ca="1" si="4"/>
        <v>1.147</v>
      </c>
      <c r="CI10" s="294">
        <f t="shared" ca="1" si="4"/>
        <v>1.147</v>
      </c>
    </row>
    <row r="11" spans="1:87" x14ac:dyDescent="0.25">
      <c r="A11" s="264" t="s">
        <v>717</v>
      </c>
      <c r="B11" s="431">
        <v>11</v>
      </c>
      <c r="C11" s="430" t="s">
        <v>49</v>
      </c>
      <c r="D11" s="431">
        <v>6</v>
      </c>
      <c r="E11" s="430" t="s">
        <v>30</v>
      </c>
      <c r="F11" s="415">
        <v>0</v>
      </c>
      <c r="G11" s="415">
        <v>0</v>
      </c>
      <c r="H11" s="415">
        <v>0</v>
      </c>
      <c r="I11" s="415">
        <v>0</v>
      </c>
      <c r="J11" s="415">
        <v>0</v>
      </c>
      <c r="K11" s="415">
        <v>0</v>
      </c>
      <c r="L11" s="415">
        <v>0</v>
      </c>
      <c r="M11" s="415">
        <v>0</v>
      </c>
      <c r="N11" s="415">
        <v>0</v>
      </c>
      <c r="O11" s="415">
        <v>0</v>
      </c>
      <c r="P11" s="415">
        <v>0</v>
      </c>
      <c r="Q11" s="415">
        <v>0</v>
      </c>
      <c r="R11" s="430"/>
      <c r="S11" s="430" t="s">
        <v>718</v>
      </c>
      <c r="T11" s="431">
        <f t="shared" si="0"/>
        <v>11</v>
      </c>
      <c r="U11" s="430" t="str">
        <f t="shared" si="0"/>
        <v>VOLTA GRANDE</v>
      </c>
      <c r="V11" s="431">
        <f t="shared" si="0"/>
        <v>6</v>
      </c>
      <c r="W11" s="430" t="str">
        <f t="shared" si="0"/>
        <v>FURNAS</v>
      </c>
      <c r="X11" s="416">
        <v>1.242</v>
      </c>
      <c r="Y11" s="416">
        <v>1.286</v>
      </c>
      <c r="Z11" s="416">
        <v>1.2909999999999999</v>
      </c>
      <c r="AA11" s="416">
        <v>1.3169999999999999</v>
      </c>
      <c r="AB11" s="416">
        <v>1.2909999999999999</v>
      </c>
      <c r="AC11" s="416">
        <v>1.272</v>
      </c>
      <c r="AD11" s="416">
        <v>1.2669999999999999</v>
      </c>
      <c r="AE11" s="416">
        <v>1.2609999999999999</v>
      </c>
      <c r="AF11" s="416">
        <v>1.2290000000000001</v>
      </c>
      <c r="AG11" s="416">
        <v>1.2270000000000001</v>
      </c>
      <c r="AH11" s="416">
        <v>1.208</v>
      </c>
      <c r="AI11" s="438">
        <v>1.2</v>
      </c>
      <c r="AK11" s="275">
        <f ca="1">(INDEX(_regrA0,ROW(),_mes)*Prevs!$D$5 +   INDEX(_regrA0,ROW(),IF(_mes=1,12,_mes-1))*(7-Prevs!$D$5))/7</f>
        <v>0</v>
      </c>
      <c r="AL11" s="275">
        <f t="shared" ca="1" si="1"/>
        <v>0</v>
      </c>
      <c r="AM11" s="275">
        <f t="shared" ca="1" si="1"/>
        <v>0</v>
      </c>
      <c r="AN11" s="275">
        <f ca="1">(INDEX(_regrA0,ROW(),_mes)*Prevs!G$5 +   INDEX(_regrA0,ROW(),IF(_mes=12,1,_mes+1))*(7-Prevs!G$5))/7</f>
        <v>0</v>
      </c>
      <c r="AO11" s="275">
        <f ca="1">(INDEX(_regrA0,ROW(),_mes)*Prevs!H$5 +   INDEX(_regrA0,ROW(),IF(_mes=12,1,_mes+1))*(7-Prevs!H$5))/7</f>
        <v>0</v>
      </c>
      <c r="AP11" s="275">
        <f ca="1">(INDEX(_regrA0,ROW(),_mes)*Prevs!I$5 +   INDEX(_regrA0,ROW(),IF(_mes=12,1,_mes+1))*(7-Prevs!I$5))/7</f>
        <v>0</v>
      </c>
      <c r="AQ11" s="275">
        <f ca="1">(INDEX(_regrA0,ROW(),IF(_mes=12,1,_mes+1))*Prevs!J$2 +   INDEX(_regrA0,ROW(),IF(_mes+2&gt;12,MOD(_mes+2,11),_mes+2))*(7-Prevs!J$2))/7</f>
        <v>0</v>
      </c>
      <c r="AR11" s="275">
        <f ca="1">(INDEX(_regrA0,ROW(),IF(_mes=12,1,_mes+1))*Prevs!K$2 +   INDEX(_regrA0,ROW(),IF(_mes+2&gt;12,MOD(_mes+2,11),_mes+2))*(7-Prevs!K$2))/7</f>
        <v>0</v>
      </c>
      <c r="AS11" s="275">
        <f ca="1">(INDEX(_regrA0,ROW(),IF(_mes=12,1,_mes+1))*Prevs!L$2 +   INDEX(_regrA0,ROW(),IF(_mes+2&gt;12,MOD(_mes+2,11),_mes+2))*(7-Prevs!L$2))/7</f>
        <v>0</v>
      </c>
      <c r="AT11" s="275">
        <f ca="1">(INDEX(_regrA0,ROW(),IF(_mes=12,1,_mes+1))*Prevs!M$2 +   INDEX(_regrA0,ROW(),IF(_mes+2&gt;12,MOD(_mes+2,11),_mes+2))*(7-Prevs!M$2))/7</f>
        <v>0</v>
      </c>
      <c r="AU11" s="275">
        <f ca="1">(INDEX(_regrA0,ROW(),IF(_mes=12,1,_mes+1))*Prevs!N$2 +   INDEX(_regrA0,ROW(),IF(_mes+2&gt;12,MOD(_mes+2,11),_mes+2))*(7-Prevs!N$2))/7</f>
        <v>0</v>
      </c>
      <c r="AV11" s="275">
        <f ca="1">(INDEX(_regrA0,ROW(),IF(_mes=12,1,_mes+1))*Prevs!O$2 +   INDEX(_regrA0,ROW(),IF(_mes+2&gt;12,MOD(_mes+2,11),_mes+2))*(7-Prevs!O$2))/7</f>
        <v>0</v>
      </c>
      <c r="AX11" s="506">
        <f ca="1">(INDEX(_regrA1,ROW(),_mes)*Prevs!$D$5 +   INDEX(_regrA1,ROW(),IF(_mes=1,12,_mes-1))*(7-Prevs!$D$5))/7</f>
        <v>1.2068571428571426</v>
      </c>
      <c r="AY11" s="506">
        <f t="shared" ca="1" si="2"/>
        <v>1.2</v>
      </c>
      <c r="AZ11" s="506">
        <f t="shared" ca="1" si="2"/>
        <v>1.2</v>
      </c>
      <c r="BA11" s="506">
        <f ca="1">(INDEX(_regrA1,ROW(),_mes)*Prevs!G$5 +   INDEX(_regrA1,ROW(),IF(_mes=12,1,_mes+1))*(7-Prevs!G$5))/7</f>
        <v>1.2</v>
      </c>
      <c r="BB11" s="506">
        <f ca="1">(INDEX(_regrA1,ROW(),_mes)*Prevs!H$5 +   INDEX(_regrA1,ROW(),IF(_mes=12,1,_mes+1))*(7-Prevs!H$5))/7</f>
        <v>1.2</v>
      </c>
      <c r="BC11" s="506">
        <f ca="1">(INDEX(_regrA1,ROW(),_mes)*Prevs!I$5 +   INDEX(_regrA1,ROW(),IF(_mes=12,1,_mes+1))*(7-Prevs!I$5))/7</f>
        <v>1.23</v>
      </c>
      <c r="BD11" s="506">
        <f ca="1">(INDEX(_regrA1,ROW(),IF(_mes=12,1,_mes+1))*Prevs!J$2 +   INDEX(_regrA1,ROW(),IF(_mes+2&gt;12,MOD(_mes+2,11),_mes+2))*(7-Prevs!J$2))/7</f>
        <v>1.2909999999999999</v>
      </c>
      <c r="BE11" s="506">
        <f ca="1">(INDEX(_regrA1,ROW(),IF(_mes=12,1,_mes+1))*Prevs!K$2 +   INDEX(_regrA1,ROW(),IF(_mes+2&gt;12,MOD(_mes+2,11),_mes+2))*(7-Prevs!K$2))/7</f>
        <v>1.2909999999999999</v>
      </c>
      <c r="BF11" s="506">
        <f ca="1">(INDEX(_regrA1,ROW(),IF(_mes=12,1,_mes+1))*Prevs!L$2 +   INDEX(_regrA1,ROW(),IF(_mes+2&gt;12,MOD(_mes+2,11),_mes+2))*(7-Prevs!L$2))/7</f>
        <v>1.2909999999999999</v>
      </c>
      <c r="BG11" s="506">
        <f ca="1">(INDEX(_regrA1,ROW(),IF(_mes=12,1,_mes+1))*Prevs!M$2 +   INDEX(_regrA1,ROW(),IF(_mes+2&gt;12,MOD(_mes+2,11),_mes+2))*(7-Prevs!M$2))/7</f>
        <v>1.2909999999999999</v>
      </c>
      <c r="BH11" s="506">
        <f ca="1">(INDEX(_regrA1,ROW(),IF(_mes=12,1,_mes+1))*Prevs!N$2 +   INDEX(_regrA1,ROW(),IF(_mes+2&gt;12,MOD(_mes+2,11),_mes+2))*(7-Prevs!N$2))/7</f>
        <v>1.2909999999999999</v>
      </c>
      <c r="BI11" s="506">
        <f ca="1">(INDEX(_regrA1,ROW(),IF(_mes=12,1,_mes+1))*Prevs!O$2 +   INDEX(_regrA1,ROW(),IF(_mes+2&gt;12,MOD(_mes+2,11),_mes+2))*(7-Prevs!O$2))/7</f>
        <v>1.2909999999999999</v>
      </c>
      <c r="BK11" s="294">
        <f t="shared" ca="1" si="3"/>
        <v>0</v>
      </c>
      <c r="BL11" s="294">
        <f t="shared" ca="1" si="3"/>
        <v>0</v>
      </c>
      <c r="BM11" s="294">
        <f t="shared" ca="1" si="3"/>
        <v>0</v>
      </c>
      <c r="BN11" s="294">
        <f t="shared" ca="1" si="3"/>
        <v>0</v>
      </c>
      <c r="BO11" s="294">
        <f t="shared" ca="1" si="3"/>
        <v>0</v>
      </c>
      <c r="BP11" s="294">
        <f t="shared" ca="1" si="3"/>
        <v>0</v>
      </c>
      <c r="BQ11" s="294">
        <f t="shared" ca="1" si="3"/>
        <v>0</v>
      </c>
      <c r="BR11" s="294">
        <f t="shared" ca="1" si="3"/>
        <v>0</v>
      </c>
      <c r="BS11" s="294">
        <f t="shared" ca="1" si="3"/>
        <v>0</v>
      </c>
      <c r="BT11" s="294">
        <f t="shared" ca="1" si="3"/>
        <v>0</v>
      </c>
      <c r="BU11" s="294">
        <f t="shared" ca="1" si="3"/>
        <v>0</v>
      </c>
      <c r="BV11" s="294">
        <f t="shared" ca="1" si="3"/>
        <v>0</v>
      </c>
      <c r="BX11" s="294">
        <f t="shared" ca="1" si="4"/>
        <v>1.2</v>
      </c>
      <c r="BY11" s="294">
        <f t="shared" ca="1" si="4"/>
        <v>1.2</v>
      </c>
      <c r="BZ11" s="294">
        <f t="shared" ca="1" si="4"/>
        <v>1.2</v>
      </c>
      <c r="CA11" s="294">
        <f t="shared" ca="1" si="4"/>
        <v>1.2</v>
      </c>
      <c r="CB11" s="294">
        <f t="shared" ca="1" si="4"/>
        <v>1.2</v>
      </c>
      <c r="CC11" s="294">
        <f t="shared" ca="1" si="4"/>
        <v>1.2</v>
      </c>
      <c r="CD11" s="294">
        <f t="shared" ca="1" si="4"/>
        <v>1.2</v>
      </c>
      <c r="CE11" s="294">
        <f t="shared" ca="1" si="4"/>
        <v>1.2</v>
      </c>
      <c r="CF11" s="294">
        <f t="shared" ca="1" si="4"/>
        <v>1.2</v>
      </c>
      <c r="CG11" s="294">
        <f t="shared" ca="1" si="4"/>
        <v>1.2</v>
      </c>
      <c r="CH11" s="294">
        <f t="shared" ca="1" si="4"/>
        <v>1.2</v>
      </c>
      <c r="CI11" s="294">
        <f t="shared" ca="1" si="4"/>
        <v>1.2</v>
      </c>
    </row>
    <row r="12" spans="1:87" x14ac:dyDescent="0.25">
      <c r="A12" s="264" t="s">
        <v>717</v>
      </c>
      <c r="B12" s="431">
        <v>12</v>
      </c>
      <c r="C12" s="430" t="s">
        <v>50</v>
      </c>
      <c r="D12" s="431">
        <v>6</v>
      </c>
      <c r="E12" s="430" t="s">
        <v>30</v>
      </c>
      <c r="F12" s="415">
        <v>0</v>
      </c>
      <c r="G12" s="415">
        <v>0</v>
      </c>
      <c r="H12" s="415">
        <v>0</v>
      </c>
      <c r="I12" s="415">
        <v>0</v>
      </c>
      <c r="J12" s="415">
        <v>0</v>
      </c>
      <c r="K12" s="415">
        <v>0</v>
      </c>
      <c r="L12" s="415">
        <v>0</v>
      </c>
      <c r="M12" s="415">
        <v>0</v>
      </c>
      <c r="N12" s="415">
        <v>0</v>
      </c>
      <c r="O12" s="415">
        <v>0</v>
      </c>
      <c r="P12" s="415">
        <v>0</v>
      </c>
      <c r="Q12" s="415">
        <v>0</v>
      </c>
      <c r="R12" s="430"/>
      <c r="S12" s="430" t="s">
        <v>718</v>
      </c>
      <c r="T12" s="431">
        <f t="shared" si="0"/>
        <v>12</v>
      </c>
      <c r="U12" s="430" t="str">
        <f t="shared" si="0"/>
        <v>P COLOMBIA</v>
      </c>
      <c r="V12" s="431">
        <f t="shared" si="0"/>
        <v>6</v>
      </c>
      <c r="W12" s="430" t="str">
        <f t="shared" si="0"/>
        <v>FURNAS</v>
      </c>
      <c r="X12" s="416">
        <v>1.4019999999999999</v>
      </c>
      <c r="Y12" s="416">
        <v>1.47</v>
      </c>
      <c r="Z12" s="416">
        <v>1.4810000000000001</v>
      </c>
      <c r="AA12" s="416">
        <v>1.5229999999999999</v>
      </c>
      <c r="AB12" s="416">
        <v>1.4830000000000001</v>
      </c>
      <c r="AC12" s="416">
        <v>1.452</v>
      </c>
      <c r="AD12" s="416">
        <v>1.4379999999999999</v>
      </c>
      <c r="AE12" s="416">
        <v>1.431</v>
      </c>
      <c r="AF12" s="416">
        <v>1.38</v>
      </c>
      <c r="AG12" s="416">
        <v>1.38</v>
      </c>
      <c r="AH12" s="416">
        <v>1.3560000000000001</v>
      </c>
      <c r="AI12" s="438">
        <v>1.343</v>
      </c>
      <c r="AK12" s="275">
        <f ca="1">(INDEX(_regrA0,ROW(),_mes)*Prevs!$D$5 +   INDEX(_regrA0,ROW(),IF(_mes=1,12,_mes-1))*(7-Prevs!$D$5))/7</f>
        <v>0</v>
      </c>
      <c r="AL12" s="275">
        <f t="shared" ca="1" si="1"/>
        <v>0</v>
      </c>
      <c r="AM12" s="275">
        <f t="shared" ca="1" si="1"/>
        <v>0</v>
      </c>
      <c r="AN12" s="275">
        <f ca="1">(INDEX(_regrA0,ROW(),_mes)*Prevs!G$5 +   INDEX(_regrA0,ROW(),IF(_mes=12,1,_mes+1))*(7-Prevs!G$5))/7</f>
        <v>0</v>
      </c>
      <c r="AO12" s="275">
        <f ca="1">(INDEX(_regrA0,ROW(),_mes)*Prevs!H$5 +   INDEX(_regrA0,ROW(),IF(_mes=12,1,_mes+1))*(7-Prevs!H$5))/7</f>
        <v>0</v>
      </c>
      <c r="AP12" s="275">
        <f ca="1">(INDEX(_regrA0,ROW(),_mes)*Prevs!I$5 +   INDEX(_regrA0,ROW(),IF(_mes=12,1,_mes+1))*(7-Prevs!I$5))/7</f>
        <v>0</v>
      </c>
      <c r="AQ12" s="275">
        <f ca="1">(INDEX(_regrA0,ROW(),IF(_mes=12,1,_mes+1))*Prevs!J$2 +   INDEX(_regrA0,ROW(),IF(_mes+2&gt;12,MOD(_mes+2,11),_mes+2))*(7-Prevs!J$2))/7</f>
        <v>0</v>
      </c>
      <c r="AR12" s="275">
        <f ca="1">(INDEX(_regrA0,ROW(),IF(_mes=12,1,_mes+1))*Prevs!K$2 +   INDEX(_regrA0,ROW(),IF(_mes+2&gt;12,MOD(_mes+2,11),_mes+2))*(7-Prevs!K$2))/7</f>
        <v>0</v>
      </c>
      <c r="AS12" s="275">
        <f ca="1">(INDEX(_regrA0,ROW(),IF(_mes=12,1,_mes+1))*Prevs!L$2 +   INDEX(_regrA0,ROW(),IF(_mes+2&gt;12,MOD(_mes+2,11),_mes+2))*(7-Prevs!L$2))/7</f>
        <v>0</v>
      </c>
      <c r="AT12" s="275">
        <f ca="1">(INDEX(_regrA0,ROW(),IF(_mes=12,1,_mes+1))*Prevs!M$2 +   INDEX(_regrA0,ROW(),IF(_mes+2&gt;12,MOD(_mes+2,11),_mes+2))*(7-Prevs!M$2))/7</f>
        <v>0</v>
      </c>
      <c r="AU12" s="275">
        <f ca="1">(INDEX(_regrA0,ROW(),IF(_mes=12,1,_mes+1))*Prevs!N$2 +   INDEX(_regrA0,ROW(),IF(_mes+2&gt;12,MOD(_mes+2,11),_mes+2))*(7-Prevs!N$2))/7</f>
        <v>0</v>
      </c>
      <c r="AV12" s="275">
        <f ca="1">(INDEX(_regrA0,ROW(),IF(_mes=12,1,_mes+1))*Prevs!O$2 +   INDEX(_regrA0,ROW(),IF(_mes+2&gt;12,MOD(_mes+2,11),_mes+2))*(7-Prevs!O$2))/7</f>
        <v>0</v>
      </c>
      <c r="AX12" s="506">
        <f ca="1">(INDEX(_regrA1,ROW(),_mes)*Prevs!$D$5 +   INDEX(_regrA1,ROW(),IF(_mes=1,12,_mes-1))*(7-Prevs!$D$5))/7</f>
        <v>1.3541428571428573</v>
      </c>
      <c r="AY12" s="506">
        <f t="shared" ca="1" si="2"/>
        <v>1.343</v>
      </c>
      <c r="AZ12" s="506">
        <f t="shared" ca="1" si="2"/>
        <v>1.343</v>
      </c>
      <c r="BA12" s="506">
        <f ca="1">(INDEX(_regrA1,ROW(),_mes)*Prevs!G$5 +   INDEX(_regrA1,ROW(),IF(_mes=12,1,_mes+1))*(7-Prevs!G$5))/7</f>
        <v>1.343</v>
      </c>
      <c r="BB12" s="506">
        <f ca="1">(INDEX(_regrA1,ROW(),_mes)*Prevs!H$5 +   INDEX(_regrA1,ROW(),IF(_mes=12,1,_mes+1))*(7-Prevs!H$5))/7</f>
        <v>1.343</v>
      </c>
      <c r="BC12" s="506">
        <f ca="1">(INDEX(_regrA1,ROW(),_mes)*Prevs!I$5 +   INDEX(_regrA1,ROW(),IF(_mes=12,1,_mes+1))*(7-Prevs!I$5))/7</f>
        <v>1.385142857142857</v>
      </c>
      <c r="BD12" s="506">
        <f ca="1">(INDEX(_regrA1,ROW(),IF(_mes=12,1,_mes+1))*Prevs!J$2 +   INDEX(_regrA1,ROW(),IF(_mes+2&gt;12,MOD(_mes+2,11),_mes+2))*(7-Prevs!J$2))/7</f>
        <v>1.4810000000000001</v>
      </c>
      <c r="BE12" s="506">
        <f ca="1">(INDEX(_regrA1,ROW(),IF(_mes=12,1,_mes+1))*Prevs!K$2 +   INDEX(_regrA1,ROW(),IF(_mes+2&gt;12,MOD(_mes+2,11),_mes+2))*(7-Prevs!K$2))/7</f>
        <v>1.4810000000000001</v>
      </c>
      <c r="BF12" s="506">
        <f ca="1">(INDEX(_regrA1,ROW(),IF(_mes=12,1,_mes+1))*Prevs!L$2 +   INDEX(_regrA1,ROW(),IF(_mes+2&gt;12,MOD(_mes+2,11),_mes+2))*(7-Prevs!L$2))/7</f>
        <v>1.4810000000000001</v>
      </c>
      <c r="BG12" s="506">
        <f ca="1">(INDEX(_regrA1,ROW(),IF(_mes=12,1,_mes+1))*Prevs!M$2 +   INDEX(_regrA1,ROW(),IF(_mes+2&gt;12,MOD(_mes+2,11),_mes+2))*(7-Prevs!M$2))/7</f>
        <v>1.4810000000000001</v>
      </c>
      <c r="BH12" s="506">
        <f ca="1">(INDEX(_regrA1,ROW(),IF(_mes=12,1,_mes+1))*Prevs!N$2 +   INDEX(_regrA1,ROW(),IF(_mes+2&gt;12,MOD(_mes+2,11),_mes+2))*(7-Prevs!N$2))/7</f>
        <v>1.4810000000000001</v>
      </c>
      <c r="BI12" s="506">
        <f ca="1">(INDEX(_regrA1,ROW(),IF(_mes=12,1,_mes+1))*Prevs!O$2 +   INDEX(_regrA1,ROW(),IF(_mes+2&gt;12,MOD(_mes+2,11),_mes+2))*(7-Prevs!O$2))/7</f>
        <v>1.4810000000000001</v>
      </c>
      <c r="BK12" s="294">
        <f t="shared" ca="1" si="3"/>
        <v>0</v>
      </c>
      <c r="BL12" s="294">
        <f t="shared" ca="1" si="3"/>
        <v>0</v>
      </c>
      <c r="BM12" s="294">
        <f t="shared" ca="1" si="3"/>
        <v>0</v>
      </c>
      <c r="BN12" s="294">
        <f t="shared" ca="1" si="3"/>
        <v>0</v>
      </c>
      <c r="BO12" s="294">
        <f t="shared" ca="1" si="3"/>
        <v>0</v>
      </c>
      <c r="BP12" s="294">
        <f t="shared" ca="1" si="3"/>
        <v>0</v>
      </c>
      <c r="BQ12" s="294">
        <f t="shared" ca="1" si="3"/>
        <v>0</v>
      </c>
      <c r="BR12" s="294">
        <f t="shared" ca="1" si="3"/>
        <v>0</v>
      </c>
      <c r="BS12" s="294">
        <f t="shared" ca="1" si="3"/>
        <v>0</v>
      </c>
      <c r="BT12" s="294">
        <f t="shared" ca="1" si="3"/>
        <v>0</v>
      </c>
      <c r="BU12" s="294">
        <f t="shared" ca="1" si="3"/>
        <v>0</v>
      </c>
      <c r="BV12" s="294">
        <f t="shared" ca="1" si="3"/>
        <v>0</v>
      </c>
      <c r="BX12" s="294">
        <f t="shared" ca="1" si="4"/>
        <v>1.343</v>
      </c>
      <c r="BY12" s="294">
        <f t="shared" ca="1" si="4"/>
        <v>1.343</v>
      </c>
      <c r="BZ12" s="294">
        <f t="shared" ca="1" si="4"/>
        <v>1.343</v>
      </c>
      <c r="CA12" s="294">
        <f t="shared" ca="1" si="4"/>
        <v>1.343</v>
      </c>
      <c r="CB12" s="294">
        <f t="shared" ca="1" si="4"/>
        <v>1.343</v>
      </c>
      <c r="CC12" s="294">
        <f t="shared" ca="1" si="4"/>
        <v>1.343</v>
      </c>
      <c r="CD12" s="294">
        <f t="shared" ca="1" si="4"/>
        <v>1.343</v>
      </c>
      <c r="CE12" s="294">
        <f t="shared" ca="1" si="4"/>
        <v>1.343</v>
      </c>
      <c r="CF12" s="294">
        <f t="shared" ca="1" si="4"/>
        <v>1.343</v>
      </c>
      <c r="CG12" s="294">
        <f t="shared" ca="1" si="4"/>
        <v>1.343</v>
      </c>
      <c r="CH12" s="294">
        <f t="shared" ca="1" si="4"/>
        <v>1.343</v>
      </c>
      <c r="CI12" s="294">
        <f t="shared" ca="1" si="4"/>
        <v>1.343</v>
      </c>
    </row>
    <row r="13" spans="1:87" x14ac:dyDescent="0.25">
      <c r="A13" s="264" t="s">
        <v>717</v>
      </c>
      <c r="B13" s="431">
        <v>15</v>
      </c>
      <c r="C13" s="430" t="s">
        <v>52</v>
      </c>
      <c r="D13" s="431">
        <v>14</v>
      </c>
      <c r="E13" s="430" t="s">
        <v>51</v>
      </c>
      <c r="F13" s="415">
        <v>0</v>
      </c>
      <c r="G13" s="415">
        <v>0</v>
      </c>
      <c r="H13" s="415">
        <v>0</v>
      </c>
      <c r="I13" s="415">
        <v>0</v>
      </c>
      <c r="J13" s="415">
        <v>0</v>
      </c>
      <c r="K13" s="415">
        <v>0</v>
      </c>
      <c r="L13" s="415">
        <v>0</v>
      </c>
      <c r="M13" s="415">
        <v>0</v>
      </c>
      <c r="N13" s="415">
        <v>0</v>
      </c>
      <c r="O13" s="415">
        <v>0</v>
      </c>
      <c r="P13" s="415">
        <v>0</v>
      </c>
      <c r="Q13" s="415">
        <v>0</v>
      </c>
      <c r="R13" s="430"/>
      <c r="S13" s="430" t="s">
        <v>718</v>
      </c>
      <c r="T13" s="431">
        <f t="shared" si="0"/>
        <v>15</v>
      </c>
      <c r="U13" s="430" t="str">
        <f t="shared" si="0"/>
        <v>EUC DA CUNHA</v>
      </c>
      <c r="V13" s="431">
        <f t="shared" si="0"/>
        <v>14</v>
      </c>
      <c r="W13" s="430" t="str">
        <f t="shared" si="0"/>
        <v>CACONDE</v>
      </c>
      <c r="X13" s="416">
        <v>1.635</v>
      </c>
      <c r="Y13" s="416">
        <v>1.633</v>
      </c>
      <c r="Z13" s="416">
        <v>1.64</v>
      </c>
      <c r="AA13" s="416">
        <v>1.61</v>
      </c>
      <c r="AB13" s="416">
        <v>1.6279999999999999</v>
      </c>
      <c r="AC13" s="416">
        <v>1.639</v>
      </c>
      <c r="AD13" s="416">
        <v>1.655</v>
      </c>
      <c r="AE13" s="416">
        <v>1.708</v>
      </c>
      <c r="AF13" s="416">
        <v>1.68</v>
      </c>
      <c r="AG13" s="416">
        <v>1.613</v>
      </c>
      <c r="AH13" s="416">
        <v>1.6</v>
      </c>
      <c r="AI13" s="438">
        <v>1.623</v>
      </c>
      <c r="AK13" s="275">
        <f ca="1">(INDEX(_regrA0,ROW(),_mes)*Prevs!$D$5 +   INDEX(_regrA0,ROW(),IF(_mes=1,12,_mes-1))*(7-Prevs!$D$5))/7</f>
        <v>0</v>
      </c>
      <c r="AL13" s="275">
        <f t="shared" ca="1" si="1"/>
        <v>0</v>
      </c>
      <c r="AM13" s="275">
        <f t="shared" ca="1" si="1"/>
        <v>0</v>
      </c>
      <c r="AN13" s="275">
        <f ca="1">(INDEX(_regrA0,ROW(),_mes)*Prevs!G$5 +   INDEX(_regrA0,ROW(),IF(_mes=12,1,_mes+1))*(7-Prevs!G$5))/7</f>
        <v>0</v>
      </c>
      <c r="AO13" s="275">
        <f ca="1">(INDEX(_regrA0,ROW(),_mes)*Prevs!H$5 +   INDEX(_regrA0,ROW(),IF(_mes=12,1,_mes+1))*(7-Prevs!H$5))/7</f>
        <v>0</v>
      </c>
      <c r="AP13" s="275">
        <f ca="1">(INDEX(_regrA0,ROW(),_mes)*Prevs!I$5 +   INDEX(_regrA0,ROW(),IF(_mes=12,1,_mes+1))*(7-Prevs!I$5))/7</f>
        <v>0</v>
      </c>
      <c r="AQ13" s="275">
        <f ca="1">(INDEX(_regrA0,ROW(),IF(_mes=12,1,_mes+1))*Prevs!J$2 +   INDEX(_regrA0,ROW(),IF(_mes+2&gt;12,MOD(_mes+2,11),_mes+2))*(7-Prevs!J$2))/7</f>
        <v>0</v>
      </c>
      <c r="AR13" s="275">
        <f ca="1">(INDEX(_regrA0,ROW(),IF(_mes=12,1,_mes+1))*Prevs!K$2 +   INDEX(_regrA0,ROW(),IF(_mes+2&gt;12,MOD(_mes+2,11),_mes+2))*(7-Prevs!K$2))/7</f>
        <v>0</v>
      </c>
      <c r="AS13" s="275">
        <f ca="1">(INDEX(_regrA0,ROW(),IF(_mes=12,1,_mes+1))*Prevs!L$2 +   INDEX(_regrA0,ROW(),IF(_mes+2&gt;12,MOD(_mes+2,11),_mes+2))*(7-Prevs!L$2))/7</f>
        <v>0</v>
      </c>
      <c r="AT13" s="275">
        <f ca="1">(INDEX(_regrA0,ROW(),IF(_mes=12,1,_mes+1))*Prevs!M$2 +   INDEX(_regrA0,ROW(),IF(_mes+2&gt;12,MOD(_mes+2,11),_mes+2))*(7-Prevs!M$2))/7</f>
        <v>0</v>
      </c>
      <c r="AU13" s="275">
        <f ca="1">(INDEX(_regrA0,ROW(),IF(_mes=12,1,_mes+1))*Prevs!N$2 +   INDEX(_regrA0,ROW(),IF(_mes+2&gt;12,MOD(_mes+2,11),_mes+2))*(7-Prevs!N$2))/7</f>
        <v>0</v>
      </c>
      <c r="AV13" s="275">
        <f ca="1">(INDEX(_regrA0,ROW(),IF(_mes=12,1,_mes+1))*Prevs!O$2 +   INDEX(_regrA0,ROW(),IF(_mes+2&gt;12,MOD(_mes+2,11),_mes+2))*(7-Prevs!O$2))/7</f>
        <v>0</v>
      </c>
      <c r="AX13" s="506">
        <f ca="1">(INDEX(_regrA1,ROW(),_mes)*Prevs!$D$5 +   INDEX(_regrA1,ROW(),IF(_mes=1,12,_mes-1))*(7-Prevs!$D$5))/7</f>
        <v>1.6032857142857144</v>
      </c>
      <c r="AY13" s="506">
        <f t="shared" ca="1" si="2"/>
        <v>1.623</v>
      </c>
      <c r="AZ13" s="506">
        <f t="shared" ca="1" si="2"/>
        <v>1.623</v>
      </c>
      <c r="BA13" s="506">
        <f ca="1">(INDEX(_regrA1,ROW(),_mes)*Prevs!G$5 +   INDEX(_regrA1,ROW(),IF(_mes=12,1,_mes+1))*(7-Prevs!G$5))/7</f>
        <v>1.623</v>
      </c>
      <c r="BB13" s="506">
        <f ca="1">(INDEX(_regrA1,ROW(),_mes)*Prevs!H$5 +   INDEX(_regrA1,ROW(),IF(_mes=12,1,_mes+1))*(7-Prevs!H$5))/7</f>
        <v>1.623</v>
      </c>
      <c r="BC13" s="506">
        <f ca="1">(INDEX(_regrA1,ROW(),_mes)*Prevs!I$5 +   INDEX(_regrA1,ROW(),IF(_mes=12,1,_mes+1))*(7-Prevs!I$5))/7</f>
        <v>1.6315714285714287</v>
      </c>
      <c r="BD13" s="506">
        <f ca="1">(INDEX(_regrA1,ROW(),IF(_mes=12,1,_mes+1))*Prevs!J$2 +   INDEX(_regrA1,ROW(),IF(_mes+2&gt;12,MOD(_mes+2,11),_mes+2))*(7-Prevs!J$2))/7</f>
        <v>1.64</v>
      </c>
      <c r="BE13" s="506">
        <f ca="1">(INDEX(_regrA1,ROW(),IF(_mes=12,1,_mes+1))*Prevs!K$2 +   INDEX(_regrA1,ROW(),IF(_mes+2&gt;12,MOD(_mes+2,11),_mes+2))*(7-Prevs!K$2))/7</f>
        <v>1.64</v>
      </c>
      <c r="BF13" s="506">
        <f ca="1">(INDEX(_regrA1,ROW(),IF(_mes=12,1,_mes+1))*Prevs!L$2 +   INDEX(_regrA1,ROW(),IF(_mes+2&gt;12,MOD(_mes+2,11),_mes+2))*(7-Prevs!L$2))/7</f>
        <v>1.64</v>
      </c>
      <c r="BG13" s="506">
        <f ca="1">(INDEX(_regrA1,ROW(),IF(_mes=12,1,_mes+1))*Prevs!M$2 +   INDEX(_regrA1,ROW(),IF(_mes+2&gt;12,MOD(_mes+2,11),_mes+2))*(7-Prevs!M$2))/7</f>
        <v>1.64</v>
      </c>
      <c r="BH13" s="506">
        <f ca="1">(INDEX(_regrA1,ROW(),IF(_mes=12,1,_mes+1))*Prevs!N$2 +   INDEX(_regrA1,ROW(),IF(_mes+2&gt;12,MOD(_mes+2,11),_mes+2))*(7-Prevs!N$2))/7</f>
        <v>1.64</v>
      </c>
      <c r="BI13" s="506">
        <f ca="1">(INDEX(_regrA1,ROW(),IF(_mes=12,1,_mes+1))*Prevs!O$2 +   INDEX(_regrA1,ROW(),IF(_mes+2&gt;12,MOD(_mes+2,11),_mes+2))*(7-Prevs!O$2))/7</f>
        <v>1.64</v>
      </c>
      <c r="BK13" s="294">
        <f t="shared" ca="1" si="3"/>
        <v>0</v>
      </c>
      <c r="BL13" s="294">
        <f t="shared" ca="1" si="3"/>
        <v>0</v>
      </c>
      <c r="BM13" s="294">
        <f t="shared" ca="1" si="3"/>
        <v>0</v>
      </c>
      <c r="BN13" s="294">
        <f t="shared" ca="1" si="3"/>
        <v>0</v>
      </c>
      <c r="BO13" s="294">
        <f t="shared" ca="1" si="3"/>
        <v>0</v>
      </c>
      <c r="BP13" s="294">
        <f t="shared" ca="1" si="3"/>
        <v>0</v>
      </c>
      <c r="BQ13" s="294">
        <f t="shared" ca="1" si="3"/>
        <v>0</v>
      </c>
      <c r="BR13" s="294">
        <f t="shared" ca="1" si="3"/>
        <v>0</v>
      </c>
      <c r="BS13" s="294">
        <f t="shared" ca="1" si="3"/>
        <v>0</v>
      </c>
      <c r="BT13" s="294">
        <f t="shared" ca="1" si="3"/>
        <v>0</v>
      </c>
      <c r="BU13" s="294">
        <f t="shared" ca="1" si="3"/>
        <v>0</v>
      </c>
      <c r="BV13" s="294">
        <f t="shared" ca="1" si="3"/>
        <v>0</v>
      </c>
      <c r="BX13" s="294">
        <f t="shared" ca="1" si="4"/>
        <v>1.623</v>
      </c>
      <c r="BY13" s="294">
        <f t="shared" ca="1" si="4"/>
        <v>1.623</v>
      </c>
      <c r="BZ13" s="294">
        <f t="shared" ca="1" si="4"/>
        <v>1.623</v>
      </c>
      <c r="CA13" s="294">
        <f t="shared" ca="1" si="4"/>
        <v>1.623</v>
      </c>
      <c r="CB13" s="294">
        <f t="shared" ca="1" si="4"/>
        <v>1.623</v>
      </c>
      <c r="CC13" s="294">
        <f t="shared" ca="1" si="4"/>
        <v>1.623</v>
      </c>
      <c r="CD13" s="294">
        <f t="shared" ca="1" si="4"/>
        <v>1.623</v>
      </c>
      <c r="CE13" s="294">
        <f t="shared" ca="1" si="4"/>
        <v>1.623</v>
      </c>
      <c r="CF13" s="294">
        <f t="shared" ca="1" si="4"/>
        <v>1.623</v>
      </c>
      <c r="CG13" s="294">
        <f t="shared" ca="1" si="4"/>
        <v>1.623</v>
      </c>
      <c r="CH13" s="294">
        <f t="shared" ca="1" si="4"/>
        <v>1.623</v>
      </c>
      <c r="CI13" s="294">
        <f t="shared" ca="1" si="4"/>
        <v>1.623</v>
      </c>
    </row>
    <row r="14" spans="1:87" x14ac:dyDescent="0.25">
      <c r="A14" s="264" t="s">
        <v>717</v>
      </c>
      <c r="B14" s="439">
        <v>16</v>
      </c>
      <c r="C14" s="440" t="s">
        <v>53</v>
      </c>
      <c r="D14" s="439">
        <v>14</v>
      </c>
      <c r="E14" s="440" t="s">
        <v>51</v>
      </c>
      <c r="F14" s="441">
        <v>0</v>
      </c>
      <c r="G14" s="441">
        <v>0</v>
      </c>
      <c r="H14" s="441">
        <v>0</v>
      </c>
      <c r="I14" s="441">
        <v>0</v>
      </c>
      <c r="J14" s="441">
        <v>0</v>
      </c>
      <c r="K14" s="441">
        <v>0</v>
      </c>
      <c r="L14" s="441">
        <v>0</v>
      </c>
      <c r="M14" s="441">
        <v>0</v>
      </c>
      <c r="N14" s="441">
        <v>0</v>
      </c>
      <c r="O14" s="441">
        <v>0</v>
      </c>
      <c r="P14" s="441">
        <v>0</v>
      </c>
      <c r="Q14" s="441">
        <v>0</v>
      </c>
      <c r="R14" s="440"/>
      <c r="S14" s="440" t="s">
        <v>718</v>
      </c>
      <c r="T14" s="439">
        <f t="shared" si="0"/>
        <v>16</v>
      </c>
      <c r="U14" s="440" t="str">
        <f t="shared" si="0"/>
        <v>LIMOEIRO</v>
      </c>
      <c r="V14" s="439">
        <f t="shared" si="0"/>
        <v>14</v>
      </c>
      <c r="W14" s="440" t="str">
        <f t="shared" si="0"/>
        <v>CACONDE</v>
      </c>
      <c r="X14" s="442">
        <v>1.667</v>
      </c>
      <c r="Y14" s="442">
        <v>1.663</v>
      </c>
      <c r="Z14" s="442">
        <v>1.663</v>
      </c>
      <c r="AA14" s="442">
        <v>1.6439999999999999</v>
      </c>
      <c r="AB14" s="442">
        <v>1.651</v>
      </c>
      <c r="AC14" s="442">
        <v>1.667</v>
      </c>
      <c r="AD14" s="442">
        <v>1.69</v>
      </c>
      <c r="AE14" s="442">
        <v>1.708</v>
      </c>
      <c r="AF14" s="442">
        <v>1.68</v>
      </c>
      <c r="AG14" s="442">
        <v>1.645</v>
      </c>
      <c r="AH14" s="442">
        <v>1.625</v>
      </c>
      <c r="AI14" s="443">
        <v>1.6519999999999999</v>
      </c>
      <c r="AK14" s="275">
        <f ca="1">(INDEX(_regrA0,ROW(),_mes)*Prevs!$D$5 +   INDEX(_regrA0,ROW(),IF(_mes=1,12,_mes-1))*(7-Prevs!$D$5))/7</f>
        <v>0</v>
      </c>
      <c r="AL14" s="275">
        <f t="shared" ca="1" si="1"/>
        <v>0</v>
      </c>
      <c r="AM14" s="275">
        <f t="shared" ca="1" si="1"/>
        <v>0</v>
      </c>
      <c r="AN14" s="275">
        <f ca="1">(INDEX(_regrA0,ROW(),_mes)*Prevs!G$5 +   INDEX(_regrA0,ROW(),IF(_mes=12,1,_mes+1))*(7-Prevs!G$5))/7</f>
        <v>0</v>
      </c>
      <c r="AO14" s="275">
        <f ca="1">(INDEX(_regrA0,ROW(),_mes)*Prevs!H$5 +   INDEX(_regrA0,ROW(),IF(_mes=12,1,_mes+1))*(7-Prevs!H$5))/7</f>
        <v>0</v>
      </c>
      <c r="AP14" s="275">
        <f ca="1">(INDEX(_regrA0,ROW(),_mes)*Prevs!I$5 +   INDEX(_regrA0,ROW(),IF(_mes=12,1,_mes+1))*(7-Prevs!I$5))/7</f>
        <v>0</v>
      </c>
      <c r="AQ14" s="275">
        <f ca="1">(INDEX(_regrA0,ROW(),IF(_mes=12,1,_mes+1))*Prevs!J$2 +   INDEX(_regrA0,ROW(),IF(_mes+2&gt;12,MOD(_mes+2,11),_mes+2))*(7-Prevs!J$2))/7</f>
        <v>0</v>
      </c>
      <c r="AR14" s="275">
        <f ca="1">(INDEX(_regrA0,ROW(),IF(_mes=12,1,_mes+1))*Prevs!K$2 +   INDEX(_regrA0,ROW(),IF(_mes+2&gt;12,MOD(_mes+2,11),_mes+2))*(7-Prevs!K$2))/7</f>
        <v>0</v>
      </c>
      <c r="AS14" s="275">
        <f ca="1">(INDEX(_regrA0,ROW(),IF(_mes=12,1,_mes+1))*Prevs!L$2 +   INDEX(_regrA0,ROW(),IF(_mes+2&gt;12,MOD(_mes+2,11),_mes+2))*(7-Prevs!L$2))/7</f>
        <v>0</v>
      </c>
      <c r="AT14" s="275">
        <f ca="1">(INDEX(_regrA0,ROW(),IF(_mes=12,1,_mes+1))*Prevs!M$2 +   INDEX(_regrA0,ROW(),IF(_mes+2&gt;12,MOD(_mes+2,11),_mes+2))*(7-Prevs!M$2))/7</f>
        <v>0</v>
      </c>
      <c r="AU14" s="275">
        <f ca="1">(INDEX(_regrA0,ROW(),IF(_mes=12,1,_mes+1))*Prevs!N$2 +   INDEX(_regrA0,ROW(),IF(_mes+2&gt;12,MOD(_mes+2,11),_mes+2))*(7-Prevs!N$2))/7</f>
        <v>0</v>
      </c>
      <c r="AV14" s="275">
        <f ca="1">(INDEX(_regrA0,ROW(),IF(_mes=12,1,_mes+1))*Prevs!O$2 +   INDEX(_regrA0,ROW(),IF(_mes+2&gt;12,MOD(_mes+2,11),_mes+2))*(7-Prevs!O$2))/7</f>
        <v>0</v>
      </c>
      <c r="AX14" s="506">
        <f ca="1">(INDEX(_regrA1,ROW(),_mes)*Prevs!$D$5 +   INDEX(_regrA1,ROW(),IF(_mes=1,12,_mes-1))*(7-Prevs!$D$5))/7</f>
        <v>1.6288571428571428</v>
      </c>
      <c r="AY14" s="506">
        <f t="shared" ca="1" si="2"/>
        <v>1.6519999999999999</v>
      </c>
      <c r="AZ14" s="506">
        <f t="shared" ca="1" si="2"/>
        <v>1.6519999999999999</v>
      </c>
      <c r="BA14" s="506">
        <f ca="1">(INDEX(_regrA1,ROW(),_mes)*Prevs!G$5 +   INDEX(_regrA1,ROW(),IF(_mes=12,1,_mes+1))*(7-Prevs!G$5))/7</f>
        <v>1.6519999999999999</v>
      </c>
      <c r="BB14" s="506">
        <f ca="1">(INDEX(_regrA1,ROW(),_mes)*Prevs!H$5 +   INDEX(_regrA1,ROW(),IF(_mes=12,1,_mes+1))*(7-Prevs!H$5))/7</f>
        <v>1.6519999999999999</v>
      </c>
      <c r="BC14" s="506">
        <f ca="1">(INDEX(_regrA1,ROW(),_mes)*Prevs!I$5 +   INDEX(_regrA1,ROW(),IF(_mes=12,1,_mes+1))*(7-Prevs!I$5))/7</f>
        <v>1.6627142857142858</v>
      </c>
      <c r="BD14" s="506">
        <f ca="1">(INDEX(_regrA1,ROW(),IF(_mes=12,1,_mes+1))*Prevs!J$2 +   INDEX(_regrA1,ROW(),IF(_mes+2&gt;12,MOD(_mes+2,11),_mes+2))*(7-Prevs!J$2))/7</f>
        <v>1.663</v>
      </c>
      <c r="BE14" s="506">
        <f ca="1">(INDEX(_regrA1,ROW(),IF(_mes=12,1,_mes+1))*Prevs!K$2 +   INDEX(_regrA1,ROW(),IF(_mes+2&gt;12,MOD(_mes+2,11),_mes+2))*(7-Prevs!K$2))/7</f>
        <v>1.663</v>
      </c>
      <c r="BF14" s="506">
        <f ca="1">(INDEX(_regrA1,ROW(),IF(_mes=12,1,_mes+1))*Prevs!L$2 +   INDEX(_regrA1,ROW(),IF(_mes+2&gt;12,MOD(_mes+2,11),_mes+2))*(7-Prevs!L$2))/7</f>
        <v>1.663</v>
      </c>
      <c r="BG14" s="506">
        <f ca="1">(INDEX(_regrA1,ROW(),IF(_mes=12,1,_mes+1))*Prevs!M$2 +   INDEX(_regrA1,ROW(),IF(_mes+2&gt;12,MOD(_mes+2,11),_mes+2))*(7-Prevs!M$2))/7</f>
        <v>1.663</v>
      </c>
      <c r="BH14" s="506">
        <f ca="1">(INDEX(_regrA1,ROW(),IF(_mes=12,1,_mes+1))*Prevs!N$2 +   INDEX(_regrA1,ROW(),IF(_mes+2&gt;12,MOD(_mes+2,11),_mes+2))*(7-Prevs!N$2))/7</f>
        <v>1.663</v>
      </c>
      <c r="BI14" s="506">
        <f ca="1">(INDEX(_regrA1,ROW(),IF(_mes=12,1,_mes+1))*Prevs!O$2 +   INDEX(_regrA1,ROW(),IF(_mes+2&gt;12,MOD(_mes+2,11),_mes+2))*(7-Prevs!O$2))/7</f>
        <v>1.663</v>
      </c>
      <c r="BK14" s="294">
        <f t="shared" ca="1" si="3"/>
        <v>0</v>
      </c>
      <c r="BL14" s="294">
        <f t="shared" ca="1" si="3"/>
        <v>0</v>
      </c>
      <c r="BM14" s="294">
        <f t="shared" ca="1" si="3"/>
        <v>0</v>
      </c>
      <c r="BN14" s="294">
        <f t="shared" ca="1" si="3"/>
        <v>0</v>
      </c>
      <c r="BO14" s="294">
        <f t="shared" ca="1" si="3"/>
        <v>0</v>
      </c>
      <c r="BP14" s="294">
        <f t="shared" ca="1" si="3"/>
        <v>0</v>
      </c>
      <c r="BQ14" s="294">
        <f t="shared" ca="1" si="3"/>
        <v>0</v>
      </c>
      <c r="BR14" s="294">
        <f t="shared" ca="1" si="3"/>
        <v>0</v>
      </c>
      <c r="BS14" s="294">
        <f t="shared" ca="1" si="3"/>
        <v>0</v>
      </c>
      <c r="BT14" s="294">
        <f t="shared" ca="1" si="3"/>
        <v>0</v>
      </c>
      <c r="BU14" s="294">
        <f t="shared" ca="1" si="3"/>
        <v>0</v>
      </c>
      <c r="BV14" s="294">
        <f t="shared" ca="1" si="3"/>
        <v>0</v>
      </c>
      <c r="BX14" s="294">
        <f t="shared" ca="1" si="4"/>
        <v>1.6519999999999999</v>
      </c>
      <c r="BY14" s="294">
        <f t="shared" ca="1" si="4"/>
        <v>1.6519999999999999</v>
      </c>
      <c r="BZ14" s="294">
        <f t="shared" ca="1" si="4"/>
        <v>1.6519999999999999</v>
      </c>
      <c r="CA14" s="294">
        <f t="shared" ca="1" si="4"/>
        <v>1.6519999999999999</v>
      </c>
      <c r="CB14" s="294">
        <f t="shared" ca="1" si="4"/>
        <v>1.6519999999999999</v>
      </c>
      <c r="CC14" s="294">
        <f t="shared" ca="1" si="4"/>
        <v>1.6519999999999999</v>
      </c>
      <c r="CD14" s="294">
        <f t="shared" ca="1" si="4"/>
        <v>1.6519999999999999</v>
      </c>
      <c r="CE14" s="294">
        <f t="shared" ca="1" si="4"/>
        <v>1.6519999999999999</v>
      </c>
      <c r="CF14" s="294">
        <f t="shared" ca="1" si="4"/>
        <v>1.6519999999999999</v>
      </c>
      <c r="CG14" s="294">
        <f t="shared" ca="1" si="4"/>
        <v>1.6519999999999999</v>
      </c>
      <c r="CH14" s="294">
        <f t="shared" ca="1" si="4"/>
        <v>1.6519999999999999</v>
      </c>
      <c r="CI14" s="294">
        <f t="shared" ca="1" si="4"/>
        <v>1.6519999999999999</v>
      </c>
    </row>
    <row r="15" spans="1:87" x14ac:dyDescent="0.25">
      <c r="A15" s="264" t="s">
        <v>717</v>
      </c>
      <c r="B15" s="433">
        <v>22</v>
      </c>
      <c r="C15" s="434" t="s">
        <v>60</v>
      </c>
      <c r="D15" s="433">
        <v>24</v>
      </c>
      <c r="E15" s="434" t="s">
        <v>31</v>
      </c>
      <c r="F15" s="435">
        <v>0</v>
      </c>
      <c r="G15" s="435">
        <v>0</v>
      </c>
      <c r="H15" s="435">
        <v>0</v>
      </c>
      <c r="I15" s="435">
        <v>0</v>
      </c>
      <c r="J15" s="435">
        <v>0</v>
      </c>
      <c r="K15" s="435">
        <v>0</v>
      </c>
      <c r="L15" s="435">
        <v>0</v>
      </c>
      <c r="M15" s="435">
        <v>0</v>
      </c>
      <c r="N15" s="435">
        <v>0</v>
      </c>
      <c r="O15" s="435">
        <v>0</v>
      </c>
      <c r="P15" s="435">
        <v>0</v>
      </c>
      <c r="Q15" s="435">
        <v>0</v>
      </c>
      <c r="R15" s="434"/>
      <c r="S15" s="434" t="s">
        <v>718</v>
      </c>
      <c r="T15" s="433">
        <f t="shared" si="0"/>
        <v>22</v>
      </c>
      <c r="U15" s="434" t="str">
        <f t="shared" si="0"/>
        <v>BATALHA</v>
      </c>
      <c r="V15" s="433">
        <f t="shared" si="0"/>
        <v>24</v>
      </c>
      <c r="W15" s="434" t="str">
        <f t="shared" si="0"/>
        <v>EMBORCACAO</v>
      </c>
      <c r="X15" s="436">
        <v>0.21299999999999999</v>
      </c>
      <c r="Y15" s="436">
        <v>0.218</v>
      </c>
      <c r="Z15" s="436">
        <v>0.23200000000000001</v>
      </c>
      <c r="AA15" s="436">
        <v>0.24099999999999999</v>
      </c>
      <c r="AB15" s="436">
        <v>0.24099999999999999</v>
      </c>
      <c r="AC15" s="436">
        <v>0.24</v>
      </c>
      <c r="AD15" s="436">
        <v>0.23300000000000001</v>
      </c>
      <c r="AE15" s="436">
        <v>0.22900000000000001</v>
      </c>
      <c r="AF15" s="436">
        <v>0.22500000000000001</v>
      </c>
      <c r="AG15" s="436">
        <v>0.219</v>
      </c>
      <c r="AH15" s="436">
        <v>0.22</v>
      </c>
      <c r="AI15" s="437">
        <v>0.221</v>
      </c>
      <c r="AK15" s="275">
        <f ca="1">(INDEX(_regrA0,ROW(),_mes)*Prevs!$D$5 +   INDEX(_regrA0,ROW(),IF(_mes=1,12,_mes-1))*(7-Prevs!$D$5))/7</f>
        <v>0</v>
      </c>
      <c r="AL15" s="275">
        <f t="shared" ca="1" si="1"/>
        <v>0</v>
      </c>
      <c r="AM15" s="275">
        <f t="shared" ca="1" si="1"/>
        <v>0</v>
      </c>
      <c r="AN15" s="275">
        <f ca="1">(INDEX(_regrA0,ROW(),_mes)*Prevs!G$5 +   INDEX(_regrA0,ROW(),IF(_mes=12,1,_mes+1))*(7-Prevs!G$5))/7</f>
        <v>0</v>
      </c>
      <c r="AO15" s="275">
        <f ca="1">(INDEX(_regrA0,ROW(),_mes)*Prevs!H$5 +   INDEX(_regrA0,ROW(),IF(_mes=12,1,_mes+1))*(7-Prevs!H$5))/7</f>
        <v>0</v>
      </c>
      <c r="AP15" s="275">
        <f ca="1">(INDEX(_regrA0,ROW(),_mes)*Prevs!I$5 +   INDEX(_regrA0,ROW(),IF(_mes=12,1,_mes+1))*(7-Prevs!I$5))/7</f>
        <v>0</v>
      </c>
      <c r="AQ15" s="275">
        <f ca="1">(INDEX(_regrA0,ROW(),IF(_mes=12,1,_mes+1))*Prevs!J$2 +   INDEX(_regrA0,ROW(),IF(_mes+2&gt;12,MOD(_mes+2,11),_mes+2))*(7-Prevs!J$2))/7</f>
        <v>0</v>
      </c>
      <c r="AR15" s="275">
        <f ca="1">(INDEX(_regrA0,ROW(),IF(_mes=12,1,_mes+1))*Prevs!K$2 +   INDEX(_regrA0,ROW(),IF(_mes+2&gt;12,MOD(_mes+2,11),_mes+2))*(7-Prevs!K$2))/7</f>
        <v>0</v>
      </c>
      <c r="AS15" s="275">
        <f ca="1">(INDEX(_regrA0,ROW(),IF(_mes=12,1,_mes+1))*Prevs!L$2 +   INDEX(_regrA0,ROW(),IF(_mes+2&gt;12,MOD(_mes+2,11),_mes+2))*(7-Prevs!L$2))/7</f>
        <v>0</v>
      </c>
      <c r="AT15" s="275">
        <f ca="1">(INDEX(_regrA0,ROW(),IF(_mes=12,1,_mes+1))*Prevs!M$2 +   INDEX(_regrA0,ROW(),IF(_mes+2&gt;12,MOD(_mes+2,11),_mes+2))*(7-Prevs!M$2))/7</f>
        <v>0</v>
      </c>
      <c r="AU15" s="275">
        <f ca="1">(INDEX(_regrA0,ROW(),IF(_mes=12,1,_mes+1))*Prevs!N$2 +   INDEX(_regrA0,ROW(),IF(_mes+2&gt;12,MOD(_mes+2,11),_mes+2))*(7-Prevs!N$2))/7</f>
        <v>0</v>
      </c>
      <c r="AV15" s="275">
        <f ca="1">(INDEX(_regrA0,ROW(),IF(_mes=12,1,_mes+1))*Prevs!O$2 +   INDEX(_regrA0,ROW(),IF(_mes+2&gt;12,MOD(_mes+2,11),_mes+2))*(7-Prevs!O$2))/7</f>
        <v>0</v>
      </c>
      <c r="AX15" s="506">
        <f ca="1">(INDEX(_regrA1,ROW(),_mes)*Prevs!$D$5 +   INDEX(_regrA1,ROW(),IF(_mes=1,12,_mes-1))*(7-Prevs!$D$5))/7</f>
        <v>0.22014285714285717</v>
      </c>
      <c r="AY15" s="506">
        <f t="shared" ca="1" si="2"/>
        <v>0.221</v>
      </c>
      <c r="AZ15" s="506">
        <f t="shared" ca="1" si="2"/>
        <v>0.221</v>
      </c>
      <c r="BA15" s="506">
        <f ca="1">(INDEX(_regrA1,ROW(),_mes)*Prevs!G$5 +   INDEX(_regrA1,ROW(),IF(_mes=12,1,_mes+1))*(7-Prevs!G$5))/7</f>
        <v>0.221</v>
      </c>
      <c r="BB15" s="506">
        <f ca="1">(INDEX(_regrA1,ROW(),_mes)*Prevs!H$5 +   INDEX(_regrA1,ROW(),IF(_mes=12,1,_mes+1))*(7-Prevs!H$5))/7</f>
        <v>0.221</v>
      </c>
      <c r="BC15" s="506">
        <f ca="1">(INDEX(_regrA1,ROW(),_mes)*Prevs!I$5 +   INDEX(_regrA1,ROW(),IF(_mes=12,1,_mes+1))*(7-Prevs!I$5))/7</f>
        <v>0.21528571428571427</v>
      </c>
      <c r="BD15" s="506">
        <f ca="1">(INDEX(_regrA1,ROW(),IF(_mes=12,1,_mes+1))*Prevs!J$2 +   INDEX(_regrA1,ROW(),IF(_mes+2&gt;12,MOD(_mes+2,11),_mes+2))*(7-Prevs!J$2))/7</f>
        <v>0.23200000000000001</v>
      </c>
      <c r="BE15" s="506">
        <f ca="1">(INDEX(_regrA1,ROW(),IF(_mes=12,1,_mes+1))*Prevs!K$2 +   INDEX(_regrA1,ROW(),IF(_mes+2&gt;12,MOD(_mes+2,11),_mes+2))*(7-Prevs!K$2))/7</f>
        <v>0.23200000000000001</v>
      </c>
      <c r="BF15" s="506">
        <f ca="1">(INDEX(_regrA1,ROW(),IF(_mes=12,1,_mes+1))*Prevs!L$2 +   INDEX(_regrA1,ROW(),IF(_mes+2&gt;12,MOD(_mes+2,11),_mes+2))*(7-Prevs!L$2))/7</f>
        <v>0.23200000000000001</v>
      </c>
      <c r="BG15" s="506">
        <f ca="1">(INDEX(_regrA1,ROW(),IF(_mes=12,1,_mes+1))*Prevs!M$2 +   INDEX(_regrA1,ROW(),IF(_mes+2&gt;12,MOD(_mes+2,11),_mes+2))*(7-Prevs!M$2))/7</f>
        <v>0.23200000000000001</v>
      </c>
      <c r="BH15" s="506">
        <f ca="1">(INDEX(_regrA1,ROW(),IF(_mes=12,1,_mes+1))*Prevs!N$2 +   INDEX(_regrA1,ROW(),IF(_mes+2&gt;12,MOD(_mes+2,11),_mes+2))*(7-Prevs!N$2))/7</f>
        <v>0.23200000000000001</v>
      </c>
      <c r="BI15" s="506">
        <f ca="1">(INDEX(_regrA1,ROW(),IF(_mes=12,1,_mes+1))*Prevs!O$2 +   INDEX(_regrA1,ROW(),IF(_mes+2&gt;12,MOD(_mes+2,11),_mes+2))*(7-Prevs!O$2))/7</f>
        <v>0.23200000000000001</v>
      </c>
      <c r="BK15" s="294">
        <f t="shared" ca="1" si="3"/>
        <v>0</v>
      </c>
      <c r="BL15" s="294">
        <f t="shared" ca="1" si="3"/>
        <v>0</v>
      </c>
      <c r="BM15" s="294">
        <f t="shared" ca="1" si="3"/>
        <v>0</v>
      </c>
      <c r="BN15" s="294">
        <f t="shared" ca="1" si="3"/>
        <v>0</v>
      </c>
      <c r="BO15" s="294">
        <f t="shared" ca="1" si="3"/>
        <v>0</v>
      </c>
      <c r="BP15" s="294">
        <f t="shared" ca="1" si="3"/>
        <v>0</v>
      </c>
      <c r="BQ15" s="294">
        <f t="shared" ca="1" si="3"/>
        <v>0</v>
      </c>
      <c r="BR15" s="294">
        <f t="shared" ca="1" si="3"/>
        <v>0</v>
      </c>
      <c r="BS15" s="294">
        <f t="shared" ca="1" si="3"/>
        <v>0</v>
      </c>
      <c r="BT15" s="294">
        <f t="shared" ca="1" si="3"/>
        <v>0</v>
      </c>
      <c r="BU15" s="294">
        <f t="shared" ca="1" si="3"/>
        <v>0</v>
      </c>
      <c r="BV15" s="294">
        <f t="shared" ca="1" si="3"/>
        <v>0</v>
      </c>
      <c r="BX15" s="294">
        <f t="shared" ca="1" si="4"/>
        <v>0.221</v>
      </c>
      <c r="BY15" s="294">
        <f t="shared" ca="1" si="4"/>
        <v>0.221</v>
      </c>
      <c r="BZ15" s="294">
        <f t="shared" ca="1" si="4"/>
        <v>0.221</v>
      </c>
      <c r="CA15" s="294">
        <f t="shared" ca="1" si="4"/>
        <v>0.221</v>
      </c>
      <c r="CB15" s="294">
        <f t="shared" ca="1" si="4"/>
        <v>0.221</v>
      </c>
      <c r="CC15" s="294">
        <f t="shared" ca="1" si="4"/>
        <v>0.221</v>
      </c>
      <c r="CD15" s="294">
        <f t="shared" ca="1" si="4"/>
        <v>0.221</v>
      </c>
      <c r="CE15" s="294">
        <f t="shared" ca="1" si="4"/>
        <v>0.221</v>
      </c>
      <c r="CF15" s="294">
        <f t="shared" ca="1" si="4"/>
        <v>0.221</v>
      </c>
      <c r="CG15" s="294">
        <f t="shared" ca="1" si="4"/>
        <v>0.221</v>
      </c>
      <c r="CH15" s="294">
        <f t="shared" ca="1" si="4"/>
        <v>0.221</v>
      </c>
      <c r="CI15" s="294">
        <f t="shared" ca="1" si="4"/>
        <v>0.221</v>
      </c>
    </row>
    <row r="16" spans="1:87" x14ac:dyDescent="0.25">
      <c r="A16" s="264" t="s">
        <v>717</v>
      </c>
      <c r="B16" s="431">
        <v>251</v>
      </c>
      <c r="C16" s="430" t="s">
        <v>61</v>
      </c>
      <c r="D16" s="431">
        <v>24</v>
      </c>
      <c r="E16" s="430" t="s">
        <v>31</v>
      </c>
      <c r="F16" s="415">
        <v>0</v>
      </c>
      <c r="G16" s="415">
        <v>0</v>
      </c>
      <c r="H16" s="415">
        <v>0</v>
      </c>
      <c r="I16" s="415">
        <v>0</v>
      </c>
      <c r="J16" s="415">
        <v>0</v>
      </c>
      <c r="K16" s="415">
        <v>0</v>
      </c>
      <c r="L16" s="415">
        <v>0</v>
      </c>
      <c r="M16" s="415">
        <v>0</v>
      </c>
      <c r="N16" s="415">
        <v>0</v>
      </c>
      <c r="O16" s="415">
        <v>0</v>
      </c>
      <c r="P16" s="415">
        <v>0</v>
      </c>
      <c r="Q16" s="415">
        <v>0</v>
      </c>
      <c r="R16" s="430"/>
      <c r="S16" s="430" t="s">
        <v>718</v>
      </c>
      <c r="T16" s="431">
        <f t="shared" si="0"/>
        <v>251</v>
      </c>
      <c r="U16" s="430" t="str">
        <f t="shared" si="0"/>
        <v>SERRA FACAO</v>
      </c>
      <c r="V16" s="431">
        <f t="shared" si="0"/>
        <v>24</v>
      </c>
      <c r="W16" s="430" t="str">
        <f t="shared" si="0"/>
        <v>EMBORCACAO</v>
      </c>
      <c r="X16" s="416">
        <v>0.35499999999999998</v>
      </c>
      <c r="Y16" s="416">
        <v>0.35799999999999998</v>
      </c>
      <c r="Z16" s="416">
        <v>0.376</v>
      </c>
      <c r="AA16" s="416">
        <v>0.38800000000000001</v>
      </c>
      <c r="AB16" s="416">
        <v>0.38500000000000001</v>
      </c>
      <c r="AC16" s="416">
        <v>0.377</v>
      </c>
      <c r="AD16" s="416">
        <v>0.371</v>
      </c>
      <c r="AE16" s="416">
        <v>0.36499999999999999</v>
      </c>
      <c r="AF16" s="416">
        <v>0.35499999999999998</v>
      </c>
      <c r="AG16" s="416">
        <v>0.35299999999999998</v>
      </c>
      <c r="AH16" s="416">
        <v>0.35799999999999998</v>
      </c>
      <c r="AI16" s="438">
        <v>0.36799999999999999</v>
      </c>
      <c r="AK16" s="275">
        <f ca="1">(INDEX(_regrA0,ROW(),_mes)*Prevs!$D$5 +   INDEX(_regrA0,ROW(),IF(_mes=1,12,_mes-1))*(7-Prevs!$D$5))/7</f>
        <v>0</v>
      </c>
      <c r="AL16" s="275">
        <f t="shared" ca="1" si="1"/>
        <v>0</v>
      </c>
      <c r="AM16" s="275">
        <f t="shared" ca="1" si="1"/>
        <v>0</v>
      </c>
      <c r="AN16" s="275">
        <f ca="1">(INDEX(_regrA0,ROW(),_mes)*Prevs!G$5 +   INDEX(_regrA0,ROW(),IF(_mes=12,1,_mes+1))*(7-Prevs!G$5))/7</f>
        <v>0</v>
      </c>
      <c r="AO16" s="275">
        <f ca="1">(INDEX(_regrA0,ROW(),_mes)*Prevs!H$5 +   INDEX(_regrA0,ROW(),IF(_mes=12,1,_mes+1))*(7-Prevs!H$5))/7</f>
        <v>0</v>
      </c>
      <c r="AP16" s="275">
        <f ca="1">(INDEX(_regrA0,ROW(),_mes)*Prevs!I$5 +   INDEX(_regrA0,ROW(),IF(_mes=12,1,_mes+1))*(7-Prevs!I$5))/7</f>
        <v>0</v>
      </c>
      <c r="AQ16" s="275">
        <f ca="1">(INDEX(_regrA0,ROW(),IF(_mes=12,1,_mes+1))*Prevs!J$2 +   INDEX(_regrA0,ROW(),IF(_mes+2&gt;12,MOD(_mes+2,11),_mes+2))*(7-Prevs!J$2))/7</f>
        <v>0</v>
      </c>
      <c r="AR16" s="275">
        <f ca="1">(INDEX(_regrA0,ROW(),IF(_mes=12,1,_mes+1))*Prevs!K$2 +   INDEX(_regrA0,ROW(),IF(_mes+2&gt;12,MOD(_mes+2,11),_mes+2))*(7-Prevs!K$2))/7</f>
        <v>0</v>
      </c>
      <c r="AS16" s="275">
        <f ca="1">(INDEX(_regrA0,ROW(),IF(_mes=12,1,_mes+1))*Prevs!L$2 +   INDEX(_regrA0,ROW(),IF(_mes+2&gt;12,MOD(_mes+2,11),_mes+2))*(7-Prevs!L$2))/7</f>
        <v>0</v>
      </c>
      <c r="AT16" s="275">
        <f ca="1">(INDEX(_regrA0,ROW(),IF(_mes=12,1,_mes+1))*Prevs!M$2 +   INDEX(_regrA0,ROW(),IF(_mes+2&gt;12,MOD(_mes+2,11),_mes+2))*(7-Prevs!M$2))/7</f>
        <v>0</v>
      </c>
      <c r="AU16" s="275">
        <f ca="1">(INDEX(_regrA0,ROW(),IF(_mes=12,1,_mes+1))*Prevs!N$2 +   INDEX(_regrA0,ROW(),IF(_mes+2&gt;12,MOD(_mes+2,11),_mes+2))*(7-Prevs!N$2))/7</f>
        <v>0</v>
      </c>
      <c r="AV16" s="275">
        <f ca="1">(INDEX(_regrA0,ROW(),IF(_mes=12,1,_mes+1))*Prevs!O$2 +   INDEX(_regrA0,ROW(),IF(_mes+2&gt;12,MOD(_mes+2,11),_mes+2))*(7-Prevs!O$2))/7</f>
        <v>0</v>
      </c>
      <c r="AX16" s="506">
        <f ca="1">(INDEX(_regrA1,ROW(),_mes)*Prevs!$D$5 +   INDEX(_regrA1,ROW(),IF(_mes=1,12,_mes-1))*(7-Prevs!$D$5))/7</f>
        <v>0.35942857142857138</v>
      </c>
      <c r="AY16" s="506">
        <f t="shared" ca="1" si="2"/>
        <v>0.36799999999999999</v>
      </c>
      <c r="AZ16" s="506">
        <f t="shared" ca="1" si="2"/>
        <v>0.36799999999999999</v>
      </c>
      <c r="BA16" s="506">
        <f ca="1">(INDEX(_regrA1,ROW(),_mes)*Prevs!G$5 +   INDEX(_regrA1,ROW(),IF(_mes=12,1,_mes+1))*(7-Prevs!G$5))/7</f>
        <v>0.36799999999999999</v>
      </c>
      <c r="BB16" s="506">
        <f ca="1">(INDEX(_regrA1,ROW(),_mes)*Prevs!H$5 +   INDEX(_regrA1,ROW(),IF(_mes=12,1,_mes+1))*(7-Prevs!H$5))/7</f>
        <v>0.36799999999999999</v>
      </c>
      <c r="BC16" s="506">
        <f ca="1">(INDEX(_regrA1,ROW(),_mes)*Prevs!I$5 +   INDEX(_regrA1,ROW(),IF(_mes=12,1,_mes+1))*(7-Prevs!I$5))/7</f>
        <v>0.35871428571428571</v>
      </c>
      <c r="BD16" s="506">
        <f ca="1">(INDEX(_regrA1,ROW(),IF(_mes=12,1,_mes+1))*Prevs!J$2 +   INDEX(_regrA1,ROW(),IF(_mes+2&gt;12,MOD(_mes+2,11),_mes+2))*(7-Prevs!J$2))/7</f>
        <v>0.376</v>
      </c>
      <c r="BE16" s="506">
        <f ca="1">(INDEX(_regrA1,ROW(),IF(_mes=12,1,_mes+1))*Prevs!K$2 +   INDEX(_regrA1,ROW(),IF(_mes+2&gt;12,MOD(_mes+2,11),_mes+2))*(7-Prevs!K$2))/7</f>
        <v>0.376</v>
      </c>
      <c r="BF16" s="506">
        <f ca="1">(INDEX(_regrA1,ROW(),IF(_mes=12,1,_mes+1))*Prevs!L$2 +   INDEX(_regrA1,ROW(),IF(_mes+2&gt;12,MOD(_mes+2,11),_mes+2))*(7-Prevs!L$2))/7</f>
        <v>0.376</v>
      </c>
      <c r="BG16" s="506">
        <f ca="1">(INDEX(_regrA1,ROW(),IF(_mes=12,1,_mes+1))*Prevs!M$2 +   INDEX(_regrA1,ROW(),IF(_mes+2&gt;12,MOD(_mes+2,11),_mes+2))*(7-Prevs!M$2))/7</f>
        <v>0.376</v>
      </c>
      <c r="BH16" s="506">
        <f ca="1">(INDEX(_regrA1,ROW(),IF(_mes=12,1,_mes+1))*Prevs!N$2 +   INDEX(_regrA1,ROW(),IF(_mes+2&gt;12,MOD(_mes+2,11),_mes+2))*(7-Prevs!N$2))/7</f>
        <v>0.376</v>
      </c>
      <c r="BI16" s="506">
        <f ca="1">(INDEX(_regrA1,ROW(),IF(_mes=12,1,_mes+1))*Prevs!O$2 +   INDEX(_regrA1,ROW(),IF(_mes+2&gt;12,MOD(_mes+2,11),_mes+2))*(7-Prevs!O$2))/7</f>
        <v>0.376</v>
      </c>
      <c r="BK16" s="294">
        <f t="shared" ca="1" si="3"/>
        <v>0</v>
      </c>
      <c r="BL16" s="294">
        <f t="shared" ca="1" si="3"/>
        <v>0</v>
      </c>
      <c r="BM16" s="294">
        <f t="shared" ca="1" si="3"/>
        <v>0</v>
      </c>
      <c r="BN16" s="294">
        <f t="shared" ca="1" si="3"/>
        <v>0</v>
      </c>
      <c r="BO16" s="294">
        <f t="shared" ca="1" si="3"/>
        <v>0</v>
      </c>
      <c r="BP16" s="294">
        <f t="shared" ca="1" si="3"/>
        <v>0</v>
      </c>
      <c r="BQ16" s="294">
        <f t="shared" ca="1" si="3"/>
        <v>0</v>
      </c>
      <c r="BR16" s="294">
        <f t="shared" ca="1" si="3"/>
        <v>0</v>
      </c>
      <c r="BS16" s="294">
        <f t="shared" ca="1" si="3"/>
        <v>0</v>
      </c>
      <c r="BT16" s="294">
        <f t="shared" ca="1" si="3"/>
        <v>0</v>
      </c>
      <c r="BU16" s="294">
        <f t="shared" ca="1" si="3"/>
        <v>0</v>
      </c>
      <c r="BV16" s="294">
        <f t="shared" ca="1" si="3"/>
        <v>0</v>
      </c>
      <c r="BX16" s="294">
        <f t="shared" ca="1" si="4"/>
        <v>0.36799999999999999</v>
      </c>
      <c r="BY16" s="294">
        <f t="shared" ca="1" si="4"/>
        <v>0.36799999999999999</v>
      </c>
      <c r="BZ16" s="294">
        <f t="shared" ca="1" si="4"/>
        <v>0.36799999999999999</v>
      </c>
      <c r="CA16" s="294">
        <f t="shared" ca="1" si="4"/>
        <v>0.36799999999999999</v>
      </c>
      <c r="CB16" s="294">
        <f t="shared" ca="1" si="4"/>
        <v>0.36799999999999999</v>
      </c>
      <c r="CC16" s="294">
        <f t="shared" ca="1" si="4"/>
        <v>0.36799999999999999</v>
      </c>
      <c r="CD16" s="294">
        <f t="shared" ca="1" si="4"/>
        <v>0.36799999999999999</v>
      </c>
      <c r="CE16" s="294">
        <f t="shared" ca="1" si="4"/>
        <v>0.36799999999999999</v>
      </c>
      <c r="CF16" s="294">
        <f t="shared" ca="1" si="4"/>
        <v>0.36799999999999999</v>
      </c>
      <c r="CG16" s="294">
        <f t="shared" ca="1" si="4"/>
        <v>0.36799999999999999</v>
      </c>
      <c r="CH16" s="294">
        <f t="shared" ca="1" si="4"/>
        <v>0.36799999999999999</v>
      </c>
      <c r="CI16" s="294">
        <f t="shared" ca="1" si="4"/>
        <v>0.36799999999999999</v>
      </c>
    </row>
    <row r="17" spans="1:87" x14ac:dyDescent="0.25">
      <c r="A17" s="264" t="s">
        <v>717</v>
      </c>
      <c r="B17" s="431">
        <v>206</v>
      </c>
      <c r="C17" s="430" t="s">
        <v>62</v>
      </c>
      <c r="D17" s="431">
        <v>25</v>
      </c>
      <c r="E17" s="430" t="s">
        <v>32</v>
      </c>
      <c r="F17" s="415">
        <v>0</v>
      </c>
      <c r="G17" s="415">
        <v>0</v>
      </c>
      <c r="H17" s="415">
        <v>0</v>
      </c>
      <c r="I17" s="415">
        <v>0</v>
      </c>
      <c r="J17" s="415">
        <v>0</v>
      </c>
      <c r="K17" s="415">
        <v>0</v>
      </c>
      <c r="L17" s="415">
        <v>0</v>
      </c>
      <c r="M17" s="415">
        <v>0</v>
      </c>
      <c r="N17" s="415">
        <v>0</v>
      </c>
      <c r="O17" s="415">
        <v>0</v>
      </c>
      <c r="P17" s="415">
        <v>0</v>
      </c>
      <c r="Q17" s="415">
        <v>0</v>
      </c>
      <c r="R17" s="430"/>
      <c r="S17" s="430" t="s">
        <v>718</v>
      </c>
      <c r="T17" s="431">
        <f t="shared" si="0"/>
        <v>206</v>
      </c>
      <c r="U17" s="430" t="str">
        <f t="shared" si="0"/>
        <v>MIRANDA</v>
      </c>
      <c r="V17" s="431">
        <f t="shared" si="0"/>
        <v>25</v>
      </c>
      <c r="W17" s="430" t="str">
        <f t="shared" si="0"/>
        <v>NOVA PONTE</v>
      </c>
      <c r="X17" s="416">
        <v>1.149</v>
      </c>
      <c r="Y17" s="416">
        <v>1.1519999999999999</v>
      </c>
      <c r="Z17" s="416">
        <v>1.155</v>
      </c>
      <c r="AA17" s="416">
        <v>1.1659999999999999</v>
      </c>
      <c r="AB17" s="416">
        <v>1.1659999999999999</v>
      </c>
      <c r="AC17" s="416">
        <v>1.167</v>
      </c>
      <c r="AD17" s="416">
        <v>1.1719999999999999</v>
      </c>
      <c r="AE17" s="416">
        <v>1.1890000000000001</v>
      </c>
      <c r="AF17" s="416">
        <v>1.19</v>
      </c>
      <c r="AG17" s="416">
        <v>1.1819999999999999</v>
      </c>
      <c r="AH17" s="416">
        <v>1.167</v>
      </c>
      <c r="AI17" s="438">
        <v>1.1539999999999999</v>
      </c>
      <c r="AK17" s="275">
        <f ca="1">(INDEX(_regrA0,ROW(),_mes)*Prevs!$D$5 +   INDEX(_regrA0,ROW(),IF(_mes=1,12,_mes-1))*(7-Prevs!$D$5))/7</f>
        <v>0</v>
      </c>
      <c r="AL17" s="275">
        <f t="shared" ca="1" si="1"/>
        <v>0</v>
      </c>
      <c r="AM17" s="275">
        <f t="shared" ca="1" si="1"/>
        <v>0</v>
      </c>
      <c r="AN17" s="275">
        <f ca="1">(INDEX(_regrA0,ROW(),_mes)*Prevs!G$5 +   INDEX(_regrA0,ROW(),IF(_mes=12,1,_mes+1))*(7-Prevs!G$5))/7</f>
        <v>0</v>
      </c>
      <c r="AO17" s="275">
        <f ca="1">(INDEX(_regrA0,ROW(),_mes)*Prevs!H$5 +   INDEX(_regrA0,ROW(),IF(_mes=12,1,_mes+1))*(7-Prevs!H$5))/7</f>
        <v>0</v>
      </c>
      <c r="AP17" s="275">
        <f ca="1">(INDEX(_regrA0,ROW(),_mes)*Prevs!I$5 +   INDEX(_regrA0,ROW(),IF(_mes=12,1,_mes+1))*(7-Prevs!I$5))/7</f>
        <v>0</v>
      </c>
      <c r="AQ17" s="275">
        <f ca="1">(INDEX(_regrA0,ROW(),IF(_mes=12,1,_mes+1))*Prevs!J$2 +   INDEX(_regrA0,ROW(),IF(_mes+2&gt;12,MOD(_mes+2,11),_mes+2))*(7-Prevs!J$2))/7</f>
        <v>0</v>
      </c>
      <c r="AR17" s="275">
        <f ca="1">(INDEX(_regrA0,ROW(),IF(_mes=12,1,_mes+1))*Prevs!K$2 +   INDEX(_regrA0,ROW(),IF(_mes+2&gt;12,MOD(_mes+2,11),_mes+2))*(7-Prevs!K$2))/7</f>
        <v>0</v>
      </c>
      <c r="AS17" s="275">
        <f ca="1">(INDEX(_regrA0,ROW(),IF(_mes=12,1,_mes+1))*Prevs!L$2 +   INDEX(_regrA0,ROW(),IF(_mes+2&gt;12,MOD(_mes+2,11),_mes+2))*(7-Prevs!L$2))/7</f>
        <v>0</v>
      </c>
      <c r="AT17" s="275">
        <f ca="1">(INDEX(_regrA0,ROW(),IF(_mes=12,1,_mes+1))*Prevs!M$2 +   INDEX(_regrA0,ROW(),IF(_mes+2&gt;12,MOD(_mes+2,11),_mes+2))*(7-Prevs!M$2))/7</f>
        <v>0</v>
      </c>
      <c r="AU17" s="275">
        <f ca="1">(INDEX(_regrA0,ROW(),IF(_mes=12,1,_mes+1))*Prevs!N$2 +   INDEX(_regrA0,ROW(),IF(_mes+2&gt;12,MOD(_mes+2,11),_mes+2))*(7-Prevs!N$2))/7</f>
        <v>0</v>
      </c>
      <c r="AV17" s="275">
        <f ca="1">(INDEX(_regrA0,ROW(),IF(_mes=12,1,_mes+1))*Prevs!O$2 +   INDEX(_regrA0,ROW(),IF(_mes+2&gt;12,MOD(_mes+2,11),_mes+2))*(7-Prevs!O$2))/7</f>
        <v>0</v>
      </c>
      <c r="AX17" s="506">
        <f ca="1">(INDEX(_regrA1,ROW(),_mes)*Prevs!$D$5 +   INDEX(_regrA1,ROW(),IF(_mes=1,12,_mes-1))*(7-Prevs!$D$5))/7</f>
        <v>1.1651428571428573</v>
      </c>
      <c r="AY17" s="506">
        <f t="shared" ca="1" si="2"/>
        <v>1.1539999999999999</v>
      </c>
      <c r="AZ17" s="506">
        <f t="shared" ca="1" si="2"/>
        <v>1.1539999999999999</v>
      </c>
      <c r="BA17" s="506">
        <f ca="1">(INDEX(_regrA1,ROW(),_mes)*Prevs!G$5 +   INDEX(_regrA1,ROW(),IF(_mes=12,1,_mes+1))*(7-Prevs!G$5))/7</f>
        <v>1.1539999999999999</v>
      </c>
      <c r="BB17" s="506">
        <f ca="1">(INDEX(_regrA1,ROW(),_mes)*Prevs!H$5 +   INDEX(_regrA1,ROW(),IF(_mes=12,1,_mes+1))*(7-Prevs!H$5))/7</f>
        <v>1.1539999999999999</v>
      </c>
      <c r="BC17" s="506">
        <f ca="1">(INDEX(_regrA1,ROW(),_mes)*Prevs!I$5 +   INDEX(_regrA1,ROW(),IF(_mes=12,1,_mes+1))*(7-Prevs!I$5))/7</f>
        <v>1.1504285714285716</v>
      </c>
      <c r="BD17" s="506">
        <f ca="1">(INDEX(_regrA1,ROW(),IF(_mes=12,1,_mes+1))*Prevs!J$2 +   INDEX(_regrA1,ROW(),IF(_mes+2&gt;12,MOD(_mes+2,11),_mes+2))*(7-Prevs!J$2))/7</f>
        <v>1.155</v>
      </c>
      <c r="BE17" s="506">
        <f ca="1">(INDEX(_regrA1,ROW(),IF(_mes=12,1,_mes+1))*Prevs!K$2 +   INDEX(_regrA1,ROW(),IF(_mes+2&gt;12,MOD(_mes+2,11),_mes+2))*(7-Prevs!K$2))/7</f>
        <v>1.155</v>
      </c>
      <c r="BF17" s="506">
        <f ca="1">(INDEX(_regrA1,ROW(),IF(_mes=12,1,_mes+1))*Prevs!L$2 +   INDEX(_regrA1,ROW(),IF(_mes+2&gt;12,MOD(_mes+2,11),_mes+2))*(7-Prevs!L$2))/7</f>
        <v>1.155</v>
      </c>
      <c r="BG17" s="506">
        <f ca="1">(INDEX(_regrA1,ROW(),IF(_mes=12,1,_mes+1))*Prevs!M$2 +   INDEX(_regrA1,ROW(),IF(_mes+2&gt;12,MOD(_mes+2,11),_mes+2))*(7-Prevs!M$2))/7</f>
        <v>1.155</v>
      </c>
      <c r="BH17" s="506">
        <f ca="1">(INDEX(_regrA1,ROW(),IF(_mes=12,1,_mes+1))*Prevs!N$2 +   INDEX(_regrA1,ROW(),IF(_mes+2&gt;12,MOD(_mes+2,11),_mes+2))*(7-Prevs!N$2))/7</f>
        <v>1.155</v>
      </c>
      <c r="BI17" s="506">
        <f ca="1">(INDEX(_regrA1,ROW(),IF(_mes=12,1,_mes+1))*Prevs!O$2 +   INDEX(_regrA1,ROW(),IF(_mes+2&gt;12,MOD(_mes+2,11),_mes+2))*(7-Prevs!O$2))/7</f>
        <v>1.155</v>
      </c>
      <c r="BK17" s="294">
        <f t="shared" ca="1" si="3"/>
        <v>0</v>
      </c>
      <c r="BL17" s="294">
        <f t="shared" ca="1" si="3"/>
        <v>0</v>
      </c>
      <c r="BM17" s="294">
        <f t="shared" ca="1" si="3"/>
        <v>0</v>
      </c>
      <c r="BN17" s="294">
        <f t="shared" ca="1" si="3"/>
        <v>0</v>
      </c>
      <c r="BO17" s="294">
        <f t="shared" ca="1" si="3"/>
        <v>0</v>
      </c>
      <c r="BP17" s="294">
        <f t="shared" ca="1" si="3"/>
        <v>0</v>
      </c>
      <c r="BQ17" s="294">
        <f t="shared" ca="1" si="3"/>
        <v>0</v>
      </c>
      <c r="BR17" s="294">
        <f t="shared" ca="1" si="3"/>
        <v>0</v>
      </c>
      <c r="BS17" s="294">
        <f t="shared" ca="1" si="3"/>
        <v>0</v>
      </c>
      <c r="BT17" s="294">
        <f t="shared" ca="1" si="3"/>
        <v>0</v>
      </c>
      <c r="BU17" s="294">
        <f t="shared" ca="1" si="3"/>
        <v>0</v>
      </c>
      <c r="BV17" s="294">
        <f t="shared" ca="1" si="3"/>
        <v>0</v>
      </c>
      <c r="BX17" s="294">
        <f t="shared" ca="1" si="4"/>
        <v>1.1539999999999999</v>
      </c>
      <c r="BY17" s="294">
        <f t="shared" ca="1" si="4"/>
        <v>1.1539999999999999</v>
      </c>
      <c r="BZ17" s="294">
        <f t="shared" ca="1" si="4"/>
        <v>1.1539999999999999</v>
      </c>
      <c r="CA17" s="294">
        <f t="shared" ca="1" si="4"/>
        <v>1.1539999999999999</v>
      </c>
      <c r="CB17" s="294">
        <f t="shared" ca="1" si="4"/>
        <v>1.1539999999999999</v>
      </c>
      <c r="CC17" s="294">
        <f t="shared" ca="1" si="4"/>
        <v>1.1539999999999999</v>
      </c>
      <c r="CD17" s="294">
        <f t="shared" ca="1" si="4"/>
        <v>1.1539999999999999</v>
      </c>
      <c r="CE17" s="294">
        <f t="shared" ca="1" si="4"/>
        <v>1.1539999999999999</v>
      </c>
      <c r="CF17" s="294">
        <f t="shared" ca="1" si="4"/>
        <v>1.1539999999999999</v>
      </c>
      <c r="CG17" s="294">
        <f t="shared" ca="1" si="4"/>
        <v>1.1539999999999999</v>
      </c>
      <c r="CH17" s="294">
        <f t="shared" ca="1" si="4"/>
        <v>1.1539999999999999</v>
      </c>
      <c r="CI17" s="294">
        <f t="shared" ca="1" si="4"/>
        <v>1.1539999999999999</v>
      </c>
    </row>
    <row r="18" spans="1:87" x14ac:dyDescent="0.25">
      <c r="A18" s="264" t="s">
        <v>717</v>
      </c>
      <c r="B18" s="431">
        <v>207</v>
      </c>
      <c r="C18" s="430" t="s">
        <v>63</v>
      </c>
      <c r="D18" s="431">
        <v>25</v>
      </c>
      <c r="E18" s="430" t="s">
        <v>32</v>
      </c>
      <c r="F18" s="415">
        <v>0</v>
      </c>
      <c r="G18" s="415">
        <v>0</v>
      </c>
      <c r="H18" s="415">
        <v>0</v>
      </c>
      <c r="I18" s="415">
        <v>0</v>
      </c>
      <c r="J18" s="415">
        <v>0</v>
      </c>
      <c r="K18" s="415">
        <v>0</v>
      </c>
      <c r="L18" s="415">
        <v>0</v>
      </c>
      <c r="M18" s="415">
        <v>0</v>
      </c>
      <c r="N18" s="415">
        <v>0</v>
      </c>
      <c r="O18" s="415">
        <v>0</v>
      </c>
      <c r="P18" s="415">
        <v>0</v>
      </c>
      <c r="Q18" s="415">
        <v>0</v>
      </c>
      <c r="R18" s="430"/>
      <c r="S18" s="430" t="s">
        <v>718</v>
      </c>
      <c r="T18" s="431">
        <f t="shared" si="0"/>
        <v>207</v>
      </c>
      <c r="U18" s="430" t="str">
        <f t="shared" si="0"/>
        <v>CAPIM BRANCO 1</v>
      </c>
      <c r="V18" s="431">
        <f t="shared" si="0"/>
        <v>25</v>
      </c>
      <c r="W18" s="430" t="str">
        <f t="shared" si="0"/>
        <v>NOVA PONTE</v>
      </c>
      <c r="X18" s="416">
        <v>1.1679999999999999</v>
      </c>
      <c r="Y18" s="416">
        <v>1.173</v>
      </c>
      <c r="Z18" s="416">
        <v>1.1759999999999999</v>
      </c>
      <c r="AA18" s="416">
        <v>1.19</v>
      </c>
      <c r="AB18" s="416">
        <v>1.19</v>
      </c>
      <c r="AC18" s="416">
        <v>1.1919999999999999</v>
      </c>
      <c r="AD18" s="416">
        <v>1.196</v>
      </c>
      <c r="AE18" s="416">
        <v>1.22</v>
      </c>
      <c r="AF18" s="416">
        <v>1.2230000000000001</v>
      </c>
      <c r="AG18" s="416">
        <v>1.2030000000000001</v>
      </c>
      <c r="AH18" s="416">
        <v>1.19</v>
      </c>
      <c r="AI18" s="438">
        <v>1.173</v>
      </c>
      <c r="AK18" s="275">
        <f ca="1">(INDEX(_regrA0,ROW(),_mes)*Prevs!$D$5 +   INDEX(_regrA0,ROW(),IF(_mes=1,12,_mes-1))*(7-Prevs!$D$5))/7</f>
        <v>0</v>
      </c>
      <c r="AL18" s="275">
        <f t="shared" ca="1" si="1"/>
        <v>0</v>
      </c>
      <c r="AM18" s="275">
        <f t="shared" ca="1" si="1"/>
        <v>0</v>
      </c>
      <c r="AN18" s="275">
        <f ca="1">(INDEX(_regrA0,ROW(),_mes)*Prevs!G$5 +   INDEX(_regrA0,ROW(),IF(_mes=12,1,_mes+1))*(7-Prevs!G$5))/7</f>
        <v>0</v>
      </c>
      <c r="AO18" s="275">
        <f ca="1">(INDEX(_regrA0,ROW(),_mes)*Prevs!H$5 +   INDEX(_regrA0,ROW(),IF(_mes=12,1,_mes+1))*(7-Prevs!H$5))/7</f>
        <v>0</v>
      </c>
      <c r="AP18" s="275">
        <f ca="1">(INDEX(_regrA0,ROW(),_mes)*Prevs!I$5 +   INDEX(_regrA0,ROW(),IF(_mes=12,1,_mes+1))*(7-Prevs!I$5))/7</f>
        <v>0</v>
      </c>
      <c r="AQ18" s="275">
        <f ca="1">(INDEX(_regrA0,ROW(),IF(_mes=12,1,_mes+1))*Prevs!J$2 +   INDEX(_regrA0,ROW(),IF(_mes+2&gt;12,MOD(_mes+2,11),_mes+2))*(7-Prevs!J$2))/7</f>
        <v>0</v>
      </c>
      <c r="AR18" s="275">
        <f ca="1">(INDEX(_regrA0,ROW(),IF(_mes=12,1,_mes+1))*Prevs!K$2 +   INDEX(_regrA0,ROW(),IF(_mes+2&gt;12,MOD(_mes+2,11),_mes+2))*(7-Prevs!K$2))/7</f>
        <v>0</v>
      </c>
      <c r="AS18" s="275">
        <f ca="1">(INDEX(_regrA0,ROW(),IF(_mes=12,1,_mes+1))*Prevs!L$2 +   INDEX(_regrA0,ROW(),IF(_mes+2&gt;12,MOD(_mes+2,11),_mes+2))*(7-Prevs!L$2))/7</f>
        <v>0</v>
      </c>
      <c r="AT18" s="275">
        <f ca="1">(INDEX(_regrA0,ROW(),IF(_mes=12,1,_mes+1))*Prevs!M$2 +   INDEX(_regrA0,ROW(),IF(_mes+2&gt;12,MOD(_mes+2,11),_mes+2))*(7-Prevs!M$2))/7</f>
        <v>0</v>
      </c>
      <c r="AU18" s="275">
        <f ca="1">(INDEX(_regrA0,ROW(),IF(_mes=12,1,_mes+1))*Prevs!N$2 +   INDEX(_regrA0,ROW(),IF(_mes+2&gt;12,MOD(_mes+2,11),_mes+2))*(7-Prevs!N$2))/7</f>
        <v>0</v>
      </c>
      <c r="AV18" s="275">
        <f ca="1">(INDEX(_regrA0,ROW(),IF(_mes=12,1,_mes+1))*Prevs!O$2 +   INDEX(_regrA0,ROW(),IF(_mes+2&gt;12,MOD(_mes+2,11),_mes+2))*(7-Prevs!O$2))/7</f>
        <v>0</v>
      </c>
      <c r="AX18" s="506">
        <f ca="1">(INDEX(_regrA1,ROW(),_mes)*Prevs!$D$5 +   INDEX(_regrA1,ROW(),IF(_mes=1,12,_mes-1))*(7-Prevs!$D$5))/7</f>
        <v>1.1875714285714285</v>
      </c>
      <c r="AY18" s="506">
        <f t="shared" ca="1" si="2"/>
        <v>1.173</v>
      </c>
      <c r="AZ18" s="506">
        <f t="shared" ca="1" si="2"/>
        <v>1.173</v>
      </c>
      <c r="BA18" s="506">
        <f ca="1">(INDEX(_regrA1,ROW(),_mes)*Prevs!G$5 +   INDEX(_regrA1,ROW(),IF(_mes=12,1,_mes+1))*(7-Prevs!G$5))/7</f>
        <v>1.173</v>
      </c>
      <c r="BB18" s="506">
        <f ca="1">(INDEX(_regrA1,ROW(),_mes)*Prevs!H$5 +   INDEX(_regrA1,ROW(),IF(_mes=12,1,_mes+1))*(7-Prevs!H$5))/7</f>
        <v>1.173</v>
      </c>
      <c r="BC18" s="506">
        <f ca="1">(INDEX(_regrA1,ROW(),_mes)*Prevs!I$5 +   INDEX(_regrA1,ROW(),IF(_mes=12,1,_mes+1))*(7-Prevs!I$5))/7</f>
        <v>1.1694285714285715</v>
      </c>
      <c r="BD18" s="506">
        <f ca="1">(INDEX(_regrA1,ROW(),IF(_mes=12,1,_mes+1))*Prevs!J$2 +   INDEX(_regrA1,ROW(),IF(_mes+2&gt;12,MOD(_mes+2,11),_mes+2))*(7-Prevs!J$2))/7</f>
        <v>1.1759999999999999</v>
      </c>
      <c r="BE18" s="506">
        <f ca="1">(INDEX(_regrA1,ROW(),IF(_mes=12,1,_mes+1))*Prevs!K$2 +   INDEX(_regrA1,ROW(),IF(_mes+2&gt;12,MOD(_mes+2,11),_mes+2))*(7-Prevs!K$2))/7</f>
        <v>1.1759999999999999</v>
      </c>
      <c r="BF18" s="506">
        <f ca="1">(INDEX(_regrA1,ROW(),IF(_mes=12,1,_mes+1))*Prevs!L$2 +   INDEX(_regrA1,ROW(),IF(_mes+2&gt;12,MOD(_mes+2,11),_mes+2))*(7-Prevs!L$2))/7</f>
        <v>1.1759999999999999</v>
      </c>
      <c r="BG18" s="506">
        <f ca="1">(INDEX(_regrA1,ROW(),IF(_mes=12,1,_mes+1))*Prevs!M$2 +   INDEX(_regrA1,ROW(),IF(_mes+2&gt;12,MOD(_mes+2,11),_mes+2))*(7-Prevs!M$2))/7</f>
        <v>1.1759999999999999</v>
      </c>
      <c r="BH18" s="506">
        <f ca="1">(INDEX(_regrA1,ROW(),IF(_mes=12,1,_mes+1))*Prevs!N$2 +   INDEX(_regrA1,ROW(),IF(_mes+2&gt;12,MOD(_mes+2,11),_mes+2))*(7-Prevs!N$2))/7</f>
        <v>1.1759999999999999</v>
      </c>
      <c r="BI18" s="506">
        <f ca="1">(INDEX(_regrA1,ROW(),IF(_mes=12,1,_mes+1))*Prevs!O$2 +   INDEX(_regrA1,ROW(),IF(_mes+2&gt;12,MOD(_mes+2,11),_mes+2))*(7-Prevs!O$2))/7</f>
        <v>1.1759999999999999</v>
      </c>
      <c r="BK18" s="294">
        <f t="shared" ca="1" si="3"/>
        <v>0</v>
      </c>
      <c r="BL18" s="294">
        <f t="shared" ca="1" si="3"/>
        <v>0</v>
      </c>
      <c r="BM18" s="294">
        <f t="shared" ca="1" si="3"/>
        <v>0</v>
      </c>
      <c r="BN18" s="294">
        <f t="shared" ref="BK18:BV39" ca="1" si="5">INDEX(_regrA0,ROW(),MONTH(BN$4))</f>
        <v>0</v>
      </c>
      <c r="BO18" s="294">
        <f t="shared" ca="1" si="5"/>
        <v>0</v>
      </c>
      <c r="BP18" s="294">
        <f t="shared" ca="1" si="5"/>
        <v>0</v>
      </c>
      <c r="BQ18" s="294">
        <f t="shared" ca="1" si="5"/>
        <v>0</v>
      </c>
      <c r="BR18" s="294">
        <f t="shared" ca="1" si="5"/>
        <v>0</v>
      </c>
      <c r="BS18" s="294">
        <f t="shared" ca="1" si="5"/>
        <v>0</v>
      </c>
      <c r="BT18" s="294">
        <f t="shared" ca="1" si="5"/>
        <v>0</v>
      </c>
      <c r="BU18" s="294">
        <f t="shared" ca="1" si="5"/>
        <v>0</v>
      </c>
      <c r="BV18" s="294">
        <f t="shared" ca="1" si="5"/>
        <v>0</v>
      </c>
      <c r="BX18" s="294">
        <f t="shared" ca="1" si="4"/>
        <v>1.173</v>
      </c>
      <c r="BY18" s="294">
        <f t="shared" ca="1" si="4"/>
        <v>1.173</v>
      </c>
      <c r="BZ18" s="294">
        <f t="shared" ca="1" si="4"/>
        <v>1.173</v>
      </c>
      <c r="CA18" s="294">
        <f t="shared" ref="BX18:CI39" ca="1" si="6">INDEX(_regrA1,ROW(),MONTH(CA$4))</f>
        <v>1.173</v>
      </c>
      <c r="CB18" s="294">
        <f t="shared" ca="1" si="6"/>
        <v>1.173</v>
      </c>
      <c r="CC18" s="294">
        <f t="shared" ca="1" si="6"/>
        <v>1.173</v>
      </c>
      <c r="CD18" s="294">
        <f t="shared" ca="1" si="6"/>
        <v>1.173</v>
      </c>
      <c r="CE18" s="294">
        <f t="shared" ca="1" si="6"/>
        <v>1.173</v>
      </c>
      <c r="CF18" s="294">
        <f t="shared" ca="1" si="6"/>
        <v>1.173</v>
      </c>
      <c r="CG18" s="294">
        <f t="shared" ca="1" si="6"/>
        <v>1.173</v>
      </c>
      <c r="CH18" s="294">
        <f t="shared" ca="1" si="6"/>
        <v>1.173</v>
      </c>
      <c r="CI18" s="294">
        <f t="shared" ca="1" si="6"/>
        <v>1.173</v>
      </c>
    </row>
    <row r="19" spans="1:87" x14ac:dyDescent="0.25">
      <c r="A19" s="264" t="s">
        <v>717</v>
      </c>
      <c r="B19" s="431">
        <v>28</v>
      </c>
      <c r="C19" s="430" t="s">
        <v>64</v>
      </c>
      <c r="D19" s="431">
        <v>25</v>
      </c>
      <c r="E19" s="430" t="s">
        <v>32</v>
      </c>
      <c r="F19" s="415">
        <v>0</v>
      </c>
      <c r="G19" s="415">
        <v>0</v>
      </c>
      <c r="H19" s="415">
        <v>0</v>
      </c>
      <c r="I19" s="415">
        <v>0</v>
      </c>
      <c r="J19" s="415">
        <v>0</v>
      </c>
      <c r="K19" s="415">
        <v>0</v>
      </c>
      <c r="L19" s="415">
        <v>0</v>
      </c>
      <c r="M19" s="415">
        <v>0</v>
      </c>
      <c r="N19" s="415">
        <v>0</v>
      </c>
      <c r="O19" s="415">
        <v>0</v>
      </c>
      <c r="P19" s="415">
        <v>0</v>
      </c>
      <c r="Q19" s="415">
        <v>0</v>
      </c>
      <c r="R19" s="430"/>
      <c r="S19" s="430" t="s">
        <v>718</v>
      </c>
      <c r="T19" s="431">
        <f t="shared" si="0"/>
        <v>28</v>
      </c>
      <c r="U19" s="430" t="str">
        <f t="shared" si="0"/>
        <v>CAPIM BRANCO 2</v>
      </c>
      <c r="V19" s="431">
        <f t="shared" si="0"/>
        <v>25</v>
      </c>
      <c r="W19" s="430" t="str">
        <f t="shared" si="0"/>
        <v>NOVA PONTE</v>
      </c>
      <c r="X19" s="416">
        <v>1.212</v>
      </c>
      <c r="Y19" s="416">
        <v>1.2230000000000001</v>
      </c>
      <c r="Z19" s="416">
        <v>1.224</v>
      </c>
      <c r="AA19" s="416">
        <v>1.2450000000000001</v>
      </c>
      <c r="AB19" s="416">
        <v>1.2410000000000001</v>
      </c>
      <c r="AC19" s="416">
        <v>1.2470000000000001</v>
      </c>
      <c r="AD19" s="416">
        <v>1.252</v>
      </c>
      <c r="AE19" s="416">
        <v>1.28</v>
      </c>
      <c r="AF19" s="416">
        <v>1.2809999999999999</v>
      </c>
      <c r="AG19" s="416">
        <v>1.2569999999999999</v>
      </c>
      <c r="AH19" s="416">
        <v>1.2350000000000001</v>
      </c>
      <c r="AI19" s="438">
        <v>1.216</v>
      </c>
      <c r="AK19" s="275">
        <f ca="1">(INDEX(_regrA0,ROW(),_mes)*Prevs!$D$5 +   INDEX(_regrA0,ROW(),IF(_mes=1,12,_mes-1))*(7-Prevs!$D$5))/7</f>
        <v>0</v>
      </c>
      <c r="AL19" s="275">
        <f t="shared" ca="1" si="1"/>
        <v>0</v>
      </c>
      <c r="AM19" s="275">
        <f t="shared" ca="1" si="1"/>
        <v>0</v>
      </c>
      <c r="AN19" s="275">
        <f ca="1">(INDEX(_regrA0,ROW(),_mes)*Prevs!G$5 +   INDEX(_regrA0,ROW(),IF(_mes=12,1,_mes+1))*(7-Prevs!G$5))/7</f>
        <v>0</v>
      </c>
      <c r="AO19" s="275">
        <f ca="1">(INDEX(_regrA0,ROW(),_mes)*Prevs!H$5 +   INDEX(_regrA0,ROW(),IF(_mes=12,1,_mes+1))*(7-Prevs!H$5))/7</f>
        <v>0</v>
      </c>
      <c r="AP19" s="275">
        <f ca="1">(INDEX(_regrA0,ROW(),_mes)*Prevs!I$5 +   INDEX(_regrA0,ROW(),IF(_mes=12,1,_mes+1))*(7-Prevs!I$5))/7</f>
        <v>0</v>
      </c>
      <c r="AQ19" s="275">
        <f ca="1">(INDEX(_regrA0,ROW(),IF(_mes=12,1,_mes+1))*Prevs!J$2 +   INDEX(_regrA0,ROW(),IF(_mes+2&gt;12,MOD(_mes+2,11),_mes+2))*(7-Prevs!J$2))/7</f>
        <v>0</v>
      </c>
      <c r="AR19" s="275">
        <f ca="1">(INDEX(_regrA0,ROW(),IF(_mes=12,1,_mes+1))*Prevs!K$2 +   INDEX(_regrA0,ROW(),IF(_mes+2&gt;12,MOD(_mes+2,11),_mes+2))*(7-Prevs!K$2))/7</f>
        <v>0</v>
      </c>
      <c r="AS19" s="275">
        <f ca="1">(INDEX(_regrA0,ROW(),IF(_mes=12,1,_mes+1))*Prevs!L$2 +   INDEX(_regrA0,ROW(),IF(_mes+2&gt;12,MOD(_mes+2,11),_mes+2))*(7-Prevs!L$2))/7</f>
        <v>0</v>
      </c>
      <c r="AT19" s="275">
        <f ca="1">(INDEX(_regrA0,ROW(),IF(_mes=12,1,_mes+1))*Prevs!M$2 +   INDEX(_regrA0,ROW(),IF(_mes+2&gt;12,MOD(_mes+2,11),_mes+2))*(7-Prevs!M$2))/7</f>
        <v>0</v>
      </c>
      <c r="AU19" s="275">
        <f ca="1">(INDEX(_regrA0,ROW(),IF(_mes=12,1,_mes+1))*Prevs!N$2 +   INDEX(_regrA0,ROW(),IF(_mes+2&gt;12,MOD(_mes+2,11),_mes+2))*(7-Prevs!N$2))/7</f>
        <v>0</v>
      </c>
      <c r="AV19" s="275">
        <f ca="1">(INDEX(_regrA0,ROW(),IF(_mes=12,1,_mes+1))*Prevs!O$2 +   INDEX(_regrA0,ROW(),IF(_mes+2&gt;12,MOD(_mes+2,11),_mes+2))*(7-Prevs!O$2))/7</f>
        <v>0</v>
      </c>
      <c r="AX19" s="506">
        <f ca="1">(INDEX(_regrA1,ROW(),_mes)*Prevs!$D$5 +   INDEX(_regrA1,ROW(),IF(_mes=1,12,_mes-1))*(7-Prevs!$D$5))/7</f>
        <v>1.2322857142857142</v>
      </c>
      <c r="AY19" s="506">
        <f t="shared" ca="1" si="2"/>
        <v>1.216</v>
      </c>
      <c r="AZ19" s="506">
        <f t="shared" ca="1" si="2"/>
        <v>1.216</v>
      </c>
      <c r="BA19" s="506">
        <f ca="1">(INDEX(_regrA1,ROW(),_mes)*Prevs!G$5 +   INDEX(_regrA1,ROW(),IF(_mes=12,1,_mes+1))*(7-Prevs!G$5))/7</f>
        <v>1.216</v>
      </c>
      <c r="BB19" s="506">
        <f ca="1">(INDEX(_regrA1,ROW(),_mes)*Prevs!H$5 +   INDEX(_regrA1,ROW(),IF(_mes=12,1,_mes+1))*(7-Prevs!H$5))/7</f>
        <v>1.216</v>
      </c>
      <c r="BC19" s="506">
        <f ca="1">(INDEX(_regrA1,ROW(),_mes)*Prevs!I$5 +   INDEX(_regrA1,ROW(),IF(_mes=12,1,_mes+1))*(7-Prevs!I$5))/7</f>
        <v>1.2131428571428571</v>
      </c>
      <c r="BD19" s="506">
        <f ca="1">(INDEX(_regrA1,ROW(),IF(_mes=12,1,_mes+1))*Prevs!J$2 +   INDEX(_regrA1,ROW(),IF(_mes+2&gt;12,MOD(_mes+2,11),_mes+2))*(7-Prevs!J$2))/7</f>
        <v>1.224</v>
      </c>
      <c r="BE19" s="506">
        <f ca="1">(INDEX(_regrA1,ROW(),IF(_mes=12,1,_mes+1))*Prevs!K$2 +   INDEX(_regrA1,ROW(),IF(_mes+2&gt;12,MOD(_mes+2,11),_mes+2))*(7-Prevs!K$2))/7</f>
        <v>1.224</v>
      </c>
      <c r="BF19" s="506">
        <f ca="1">(INDEX(_regrA1,ROW(),IF(_mes=12,1,_mes+1))*Prevs!L$2 +   INDEX(_regrA1,ROW(),IF(_mes+2&gt;12,MOD(_mes+2,11),_mes+2))*(7-Prevs!L$2))/7</f>
        <v>1.224</v>
      </c>
      <c r="BG19" s="506">
        <f ca="1">(INDEX(_regrA1,ROW(),IF(_mes=12,1,_mes+1))*Prevs!M$2 +   INDEX(_regrA1,ROW(),IF(_mes+2&gt;12,MOD(_mes+2,11),_mes+2))*(7-Prevs!M$2))/7</f>
        <v>1.224</v>
      </c>
      <c r="BH19" s="506">
        <f ca="1">(INDEX(_regrA1,ROW(),IF(_mes=12,1,_mes+1))*Prevs!N$2 +   INDEX(_regrA1,ROW(),IF(_mes+2&gt;12,MOD(_mes+2,11),_mes+2))*(7-Prevs!N$2))/7</f>
        <v>1.224</v>
      </c>
      <c r="BI19" s="506">
        <f ca="1">(INDEX(_regrA1,ROW(),IF(_mes=12,1,_mes+1))*Prevs!O$2 +   INDEX(_regrA1,ROW(),IF(_mes+2&gt;12,MOD(_mes+2,11),_mes+2))*(7-Prevs!O$2))/7</f>
        <v>1.224</v>
      </c>
      <c r="BK19" s="294">
        <f t="shared" ca="1" si="5"/>
        <v>0</v>
      </c>
      <c r="BL19" s="294">
        <f t="shared" ca="1" si="5"/>
        <v>0</v>
      </c>
      <c r="BM19" s="294">
        <f t="shared" ca="1" si="5"/>
        <v>0</v>
      </c>
      <c r="BN19" s="294">
        <f t="shared" ca="1" si="5"/>
        <v>0</v>
      </c>
      <c r="BO19" s="294">
        <f t="shared" ca="1" si="5"/>
        <v>0</v>
      </c>
      <c r="BP19" s="294">
        <f t="shared" ca="1" si="5"/>
        <v>0</v>
      </c>
      <c r="BQ19" s="294">
        <f t="shared" ca="1" si="5"/>
        <v>0</v>
      </c>
      <c r="BR19" s="294">
        <f t="shared" ca="1" si="5"/>
        <v>0</v>
      </c>
      <c r="BS19" s="294">
        <f t="shared" ca="1" si="5"/>
        <v>0</v>
      </c>
      <c r="BT19" s="294">
        <f t="shared" ca="1" si="5"/>
        <v>0</v>
      </c>
      <c r="BU19" s="294">
        <f t="shared" ca="1" si="5"/>
        <v>0</v>
      </c>
      <c r="BV19" s="294">
        <f t="shared" ca="1" si="5"/>
        <v>0</v>
      </c>
      <c r="BX19" s="294">
        <f t="shared" ca="1" si="6"/>
        <v>1.216</v>
      </c>
      <c r="BY19" s="294">
        <f t="shared" ca="1" si="6"/>
        <v>1.216</v>
      </c>
      <c r="BZ19" s="294">
        <f t="shared" ca="1" si="6"/>
        <v>1.216</v>
      </c>
      <c r="CA19" s="294">
        <f t="shared" ca="1" si="6"/>
        <v>1.216</v>
      </c>
      <c r="CB19" s="294">
        <f t="shared" ca="1" si="6"/>
        <v>1.216</v>
      </c>
      <c r="CC19" s="294">
        <f t="shared" ca="1" si="6"/>
        <v>1.216</v>
      </c>
      <c r="CD19" s="294">
        <f t="shared" ca="1" si="6"/>
        <v>1.216</v>
      </c>
      <c r="CE19" s="294">
        <f t="shared" ca="1" si="6"/>
        <v>1.216</v>
      </c>
      <c r="CF19" s="294">
        <f t="shared" ca="1" si="6"/>
        <v>1.216</v>
      </c>
      <c r="CG19" s="294">
        <f t="shared" ca="1" si="6"/>
        <v>1.216</v>
      </c>
      <c r="CH19" s="294">
        <f t="shared" ca="1" si="6"/>
        <v>1.216</v>
      </c>
      <c r="CI19" s="294">
        <f t="shared" ca="1" si="6"/>
        <v>1.216</v>
      </c>
    </row>
    <row r="20" spans="1:87" x14ac:dyDescent="0.25">
      <c r="A20" s="264" t="s">
        <v>717</v>
      </c>
      <c r="B20" s="431">
        <v>23</v>
      </c>
      <c r="C20" s="430" t="s">
        <v>66</v>
      </c>
      <c r="D20" s="431">
        <v>205</v>
      </c>
      <c r="E20" s="430" t="s">
        <v>65</v>
      </c>
      <c r="F20" s="415">
        <v>0.8</v>
      </c>
      <c r="G20" s="415">
        <v>-0.3</v>
      </c>
      <c r="H20" s="415">
        <v>2</v>
      </c>
      <c r="I20" s="415">
        <v>1.3</v>
      </c>
      <c r="J20" s="415">
        <v>2.2000000000000002</v>
      </c>
      <c r="K20" s="415">
        <v>2.4</v>
      </c>
      <c r="L20" s="415">
        <v>2.7</v>
      </c>
      <c r="M20" s="415">
        <v>1.8</v>
      </c>
      <c r="N20" s="415">
        <v>1.1000000000000001</v>
      </c>
      <c r="O20" s="415">
        <v>0.7</v>
      </c>
      <c r="P20" s="415">
        <v>1.3</v>
      </c>
      <c r="Q20" s="415">
        <v>0.9</v>
      </c>
      <c r="R20" s="430"/>
      <c r="S20" s="430" t="s">
        <v>718</v>
      </c>
      <c r="T20" s="431">
        <f t="shared" si="0"/>
        <v>23</v>
      </c>
      <c r="U20" s="430" t="str">
        <f t="shared" si="0"/>
        <v>CORUMBA III</v>
      </c>
      <c r="V20" s="431">
        <f t="shared" si="0"/>
        <v>205</v>
      </c>
      <c r="W20" s="430" t="str">
        <f t="shared" si="0"/>
        <v>CORUMBA IV</v>
      </c>
      <c r="X20" s="416">
        <v>1.2450000000000001</v>
      </c>
      <c r="Y20" s="416">
        <v>1.242</v>
      </c>
      <c r="Z20" s="416">
        <v>1.24</v>
      </c>
      <c r="AA20" s="416">
        <v>1.2290000000000001</v>
      </c>
      <c r="AB20" s="416">
        <v>1.2210000000000001</v>
      </c>
      <c r="AC20" s="416">
        <v>1.2170000000000001</v>
      </c>
      <c r="AD20" s="416">
        <v>1.208</v>
      </c>
      <c r="AE20" s="416">
        <v>1.2130000000000001</v>
      </c>
      <c r="AF20" s="416">
        <v>1.222</v>
      </c>
      <c r="AG20" s="416">
        <v>1.2410000000000001</v>
      </c>
      <c r="AH20" s="416">
        <v>1.2390000000000001</v>
      </c>
      <c r="AI20" s="438">
        <v>1.244</v>
      </c>
      <c r="AK20" s="275">
        <f ca="1">(INDEX(_regrA0,ROW(),_mes)*Prevs!$D$5 +   INDEX(_regrA0,ROW(),IF(_mes=1,12,_mes-1))*(7-Prevs!$D$5))/7</f>
        <v>1.2428571428571431</v>
      </c>
      <c r="AL20" s="275">
        <f t="shared" ca="1" si="1"/>
        <v>0.9</v>
      </c>
      <c r="AM20" s="275">
        <f t="shared" ca="1" si="1"/>
        <v>0.9</v>
      </c>
      <c r="AN20" s="275">
        <f ca="1">(INDEX(_regrA0,ROW(),_mes)*Prevs!G$5 +   INDEX(_regrA0,ROW(),IF(_mes=12,1,_mes+1))*(7-Prevs!G$5))/7</f>
        <v>0.9</v>
      </c>
      <c r="AO20" s="275">
        <f ca="1">(INDEX(_regrA0,ROW(),_mes)*Prevs!H$5 +   INDEX(_regrA0,ROW(),IF(_mes=12,1,_mes+1))*(7-Prevs!H$5))/7</f>
        <v>0.9</v>
      </c>
      <c r="AP20" s="275">
        <f ca="1">(INDEX(_regrA0,ROW(),_mes)*Prevs!I$5 +   INDEX(_regrA0,ROW(),IF(_mes=12,1,_mes+1))*(7-Prevs!I$5))/7</f>
        <v>0.82857142857142851</v>
      </c>
      <c r="AQ20" s="275">
        <f ca="1">(INDEX(_regrA0,ROW(),IF(_mes=12,1,_mes+1))*Prevs!J$2 +   INDEX(_regrA0,ROW(),IF(_mes+2&gt;12,MOD(_mes+2,11),_mes+2))*(7-Prevs!J$2))/7</f>
        <v>2</v>
      </c>
      <c r="AR20" s="275">
        <f ca="1">(INDEX(_regrA0,ROW(),IF(_mes=12,1,_mes+1))*Prevs!K$2 +   INDEX(_regrA0,ROW(),IF(_mes+2&gt;12,MOD(_mes+2,11),_mes+2))*(7-Prevs!K$2))/7</f>
        <v>2</v>
      </c>
      <c r="AS20" s="275">
        <f ca="1">(INDEX(_regrA0,ROW(),IF(_mes=12,1,_mes+1))*Prevs!L$2 +   INDEX(_regrA0,ROW(),IF(_mes+2&gt;12,MOD(_mes+2,11),_mes+2))*(7-Prevs!L$2))/7</f>
        <v>2</v>
      </c>
      <c r="AT20" s="275">
        <f ca="1">(INDEX(_regrA0,ROW(),IF(_mes=12,1,_mes+1))*Prevs!M$2 +   INDEX(_regrA0,ROW(),IF(_mes+2&gt;12,MOD(_mes+2,11),_mes+2))*(7-Prevs!M$2))/7</f>
        <v>2</v>
      </c>
      <c r="AU20" s="275">
        <f ca="1">(INDEX(_regrA0,ROW(),IF(_mes=12,1,_mes+1))*Prevs!N$2 +   INDEX(_regrA0,ROW(),IF(_mes+2&gt;12,MOD(_mes+2,11),_mes+2))*(7-Prevs!N$2))/7</f>
        <v>2</v>
      </c>
      <c r="AV20" s="275">
        <f ca="1">(INDEX(_regrA0,ROW(),IF(_mes=12,1,_mes+1))*Prevs!O$2 +   INDEX(_regrA0,ROW(),IF(_mes+2&gt;12,MOD(_mes+2,11),_mes+2))*(7-Prevs!O$2))/7</f>
        <v>2</v>
      </c>
      <c r="AX20" s="506">
        <f ca="1">(INDEX(_regrA1,ROW(),_mes)*Prevs!$D$5 +   INDEX(_regrA1,ROW(),IF(_mes=1,12,_mes-1))*(7-Prevs!$D$5))/7</f>
        <v>1.2397142857142858</v>
      </c>
      <c r="AY20" s="506">
        <f t="shared" ca="1" si="2"/>
        <v>1.244</v>
      </c>
      <c r="AZ20" s="506">
        <f t="shared" ca="1" si="2"/>
        <v>1.244</v>
      </c>
      <c r="BA20" s="506">
        <f ca="1">(INDEX(_regrA1,ROW(),_mes)*Prevs!G$5 +   INDEX(_regrA1,ROW(),IF(_mes=12,1,_mes+1))*(7-Prevs!G$5))/7</f>
        <v>1.244</v>
      </c>
      <c r="BB20" s="506">
        <f ca="1">(INDEX(_regrA1,ROW(),_mes)*Prevs!H$5 +   INDEX(_regrA1,ROW(),IF(_mes=12,1,_mes+1))*(7-Prevs!H$5))/7</f>
        <v>1.244</v>
      </c>
      <c r="BC20" s="506">
        <f ca="1">(INDEX(_regrA1,ROW(),_mes)*Prevs!I$5 +   INDEX(_regrA1,ROW(),IF(_mes=12,1,_mes+1))*(7-Prevs!I$5))/7</f>
        <v>1.2447142857142859</v>
      </c>
      <c r="BD20" s="506">
        <f ca="1">(INDEX(_regrA1,ROW(),IF(_mes=12,1,_mes+1))*Prevs!J$2 +   INDEX(_regrA1,ROW(),IF(_mes+2&gt;12,MOD(_mes+2,11),_mes+2))*(7-Prevs!J$2))/7</f>
        <v>1.24</v>
      </c>
      <c r="BE20" s="506">
        <f ca="1">(INDEX(_regrA1,ROW(),IF(_mes=12,1,_mes+1))*Prevs!K$2 +   INDEX(_regrA1,ROW(),IF(_mes+2&gt;12,MOD(_mes+2,11),_mes+2))*(7-Prevs!K$2))/7</f>
        <v>1.24</v>
      </c>
      <c r="BF20" s="506">
        <f ca="1">(INDEX(_regrA1,ROW(),IF(_mes=12,1,_mes+1))*Prevs!L$2 +   INDEX(_regrA1,ROW(),IF(_mes+2&gt;12,MOD(_mes+2,11),_mes+2))*(7-Prevs!L$2))/7</f>
        <v>1.24</v>
      </c>
      <c r="BG20" s="506">
        <f ca="1">(INDEX(_regrA1,ROW(),IF(_mes=12,1,_mes+1))*Prevs!M$2 +   INDEX(_regrA1,ROW(),IF(_mes+2&gt;12,MOD(_mes+2,11),_mes+2))*(7-Prevs!M$2))/7</f>
        <v>1.24</v>
      </c>
      <c r="BH20" s="506">
        <f ca="1">(INDEX(_regrA1,ROW(),IF(_mes=12,1,_mes+1))*Prevs!N$2 +   INDEX(_regrA1,ROW(),IF(_mes+2&gt;12,MOD(_mes+2,11),_mes+2))*(7-Prevs!N$2))/7</f>
        <v>1.24</v>
      </c>
      <c r="BI20" s="506">
        <f ca="1">(INDEX(_regrA1,ROW(),IF(_mes=12,1,_mes+1))*Prevs!O$2 +   INDEX(_regrA1,ROW(),IF(_mes+2&gt;12,MOD(_mes+2,11),_mes+2))*(7-Prevs!O$2))/7</f>
        <v>1.24</v>
      </c>
      <c r="BK20" s="294">
        <f t="shared" ca="1" si="5"/>
        <v>0.9</v>
      </c>
      <c r="BL20" s="294">
        <f t="shared" ca="1" si="5"/>
        <v>0.9</v>
      </c>
      <c r="BM20" s="294">
        <f t="shared" ca="1" si="5"/>
        <v>0.9</v>
      </c>
      <c r="BN20" s="294">
        <f t="shared" ca="1" si="5"/>
        <v>0.9</v>
      </c>
      <c r="BO20" s="294">
        <f t="shared" ca="1" si="5"/>
        <v>0.9</v>
      </c>
      <c r="BP20" s="294">
        <f t="shared" ca="1" si="5"/>
        <v>0.9</v>
      </c>
      <c r="BQ20" s="294">
        <f t="shared" ca="1" si="5"/>
        <v>0.9</v>
      </c>
      <c r="BR20" s="294">
        <f t="shared" ca="1" si="5"/>
        <v>0.9</v>
      </c>
      <c r="BS20" s="294">
        <f t="shared" ca="1" si="5"/>
        <v>0.9</v>
      </c>
      <c r="BT20" s="294">
        <f t="shared" ca="1" si="5"/>
        <v>0.9</v>
      </c>
      <c r="BU20" s="294">
        <f t="shared" ca="1" si="5"/>
        <v>0.9</v>
      </c>
      <c r="BV20" s="294">
        <f t="shared" ca="1" si="5"/>
        <v>0.9</v>
      </c>
      <c r="BX20" s="294">
        <f t="shared" ca="1" si="6"/>
        <v>1.244</v>
      </c>
      <c r="BY20" s="294">
        <f t="shared" ca="1" si="6"/>
        <v>1.244</v>
      </c>
      <c r="BZ20" s="294">
        <f t="shared" ca="1" si="6"/>
        <v>1.244</v>
      </c>
      <c r="CA20" s="294">
        <f t="shared" ca="1" si="6"/>
        <v>1.244</v>
      </c>
      <c r="CB20" s="294">
        <f t="shared" ca="1" si="6"/>
        <v>1.244</v>
      </c>
      <c r="CC20" s="294">
        <f t="shared" ca="1" si="6"/>
        <v>1.244</v>
      </c>
      <c r="CD20" s="294">
        <f t="shared" ca="1" si="6"/>
        <v>1.244</v>
      </c>
      <c r="CE20" s="294">
        <f t="shared" ca="1" si="6"/>
        <v>1.244</v>
      </c>
      <c r="CF20" s="294">
        <f t="shared" ca="1" si="6"/>
        <v>1.244</v>
      </c>
      <c r="CG20" s="294">
        <f t="shared" ca="1" si="6"/>
        <v>1.244</v>
      </c>
      <c r="CH20" s="294">
        <f t="shared" ca="1" si="6"/>
        <v>1.244</v>
      </c>
      <c r="CI20" s="294">
        <f t="shared" ca="1" si="6"/>
        <v>1.244</v>
      </c>
    </row>
    <row r="21" spans="1:87" x14ac:dyDescent="0.25">
      <c r="A21" s="264" t="s">
        <v>717</v>
      </c>
      <c r="B21" s="431">
        <v>32</v>
      </c>
      <c r="C21" s="430" t="s">
        <v>69</v>
      </c>
      <c r="D21" s="431">
        <v>31</v>
      </c>
      <c r="E21" s="430" t="s">
        <v>68</v>
      </c>
      <c r="F21" s="415">
        <v>0</v>
      </c>
      <c r="G21" s="415">
        <v>0</v>
      </c>
      <c r="H21" s="415">
        <v>0</v>
      </c>
      <c r="I21" s="415">
        <v>0</v>
      </c>
      <c r="J21" s="415">
        <v>0</v>
      </c>
      <c r="K21" s="415">
        <v>0</v>
      </c>
      <c r="L21" s="415">
        <v>0</v>
      </c>
      <c r="M21" s="415">
        <v>0</v>
      </c>
      <c r="N21" s="415">
        <v>0</v>
      </c>
      <c r="O21" s="415">
        <v>0</v>
      </c>
      <c r="P21" s="415">
        <v>0</v>
      </c>
      <c r="Q21" s="415">
        <v>0</v>
      </c>
      <c r="R21" s="430"/>
      <c r="S21" s="430" t="s">
        <v>718</v>
      </c>
      <c r="T21" s="431">
        <f t="shared" si="0"/>
        <v>32</v>
      </c>
      <c r="U21" s="430" t="str">
        <f t="shared" si="0"/>
        <v>CACH DOURADA</v>
      </c>
      <c r="V21" s="431">
        <f t="shared" si="0"/>
        <v>31</v>
      </c>
      <c r="W21" s="430" t="str">
        <f t="shared" si="0"/>
        <v>ITUMBIARA</v>
      </c>
      <c r="X21" s="416">
        <v>1.0469999999999999</v>
      </c>
      <c r="Y21" s="416">
        <v>1.05</v>
      </c>
      <c r="Z21" s="416">
        <v>1.05</v>
      </c>
      <c r="AA21" s="416">
        <v>1.0529999999999999</v>
      </c>
      <c r="AB21" s="416">
        <v>1.0549999999999999</v>
      </c>
      <c r="AC21" s="416">
        <v>1.056</v>
      </c>
      <c r="AD21" s="416">
        <v>1.06</v>
      </c>
      <c r="AE21" s="416">
        <v>1.0620000000000001</v>
      </c>
      <c r="AF21" s="416">
        <v>1.0629999999999999</v>
      </c>
      <c r="AG21" s="416">
        <v>1.054</v>
      </c>
      <c r="AH21" s="416">
        <v>1.048</v>
      </c>
      <c r="AI21" s="438">
        <v>1.046</v>
      </c>
      <c r="AK21" s="275">
        <f ca="1">(INDEX(_regrA0,ROW(),_mes)*Prevs!$D$5 +   INDEX(_regrA0,ROW(),IF(_mes=1,12,_mes-1))*(7-Prevs!$D$5))/7</f>
        <v>0</v>
      </c>
      <c r="AL21" s="275">
        <f t="shared" ca="1" si="1"/>
        <v>0</v>
      </c>
      <c r="AM21" s="275">
        <f t="shared" ca="1" si="1"/>
        <v>0</v>
      </c>
      <c r="AN21" s="275">
        <f ca="1">(INDEX(_regrA0,ROW(),_mes)*Prevs!G$5 +   INDEX(_regrA0,ROW(),IF(_mes=12,1,_mes+1))*(7-Prevs!G$5))/7</f>
        <v>0</v>
      </c>
      <c r="AO21" s="275">
        <f ca="1">(INDEX(_regrA0,ROW(),_mes)*Prevs!H$5 +   INDEX(_regrA0,ROW(),IF(_mes=12,1,_mes+1))*(7-Prevs!H$5))/7</f>
        <v>0</v>
      </c>
      <c r="AP21" s="275">
        <f ca="1">(INDEX(_regrA0,ROW(),_mes)*Prevs!I$5 +   INDEX(_regrA0,ROW(),IF(_mes=12,1,_mes+1))*(7-Prevs!I$5))/7</f>
        <v>0</v>
      </c>
      <c r="AQ21" s="275">
        <f ca="1">(INDEX(_regrA0,ROW(),IF(_mes=12,1,_mes+1))*Prevs!J$2 +   INDEX(_regrA0,ROW(),IF(_mes+2&gt;12,MOD(_mes+2,11),_mes+2))*(7-Prevs!J$2))/7</f>
        <v>0</v>
      </c>
      <c r="AR21" s="275">
        <f ca="1">(INDEX(_regrA0,ROW(),IF(_mes=12,1,_mes+1))*Prevs!K$2 +   INDEX(_regrA0,ROW(),IF(_mes+2&gt;12,MOD(_mes+2,11),_mes+2))*(7-Prevs!K$2))/7</f>
        <v>0</v>
      </c>
      <c r="AS21" s="275">
        <f ca="1">(INDEX(_regrA0,ROW(),IF(_mes=12,1,_mes+1))*Prevs!L$2 +   INDEX(_regrA0,ROW(),IF(_mes+2&gt;12,MOD(_mes+2,11),_mes+2))*(7-Prevs!L$2))/7</f>
        <v>0</v>
      </c>
      <c r="AT21" s="275">
        <f ca="1">(INDEX(_regrA0,ROW(),IF(_mes=12,1,_mes+1))*Prevs!M$2 +   INDEX(_regrA0,ROW(),IF(_mes+2&gt;12,MOD(_mes+2,11),_mes+2))*(7-Prevs!M$2))/7</f>
        <v>0</v>
      </c>
      <c r="AU21" s="275">
        <f ca="1">(INDEX(_regrA0,ROW(),IF(_mes=12,1,_mes+1))*Prevs!N$2 +   INDEX(_regrA0,ROW(),IF(_mes+2&gt;12,MOD(_mes+2,11),_mes+2))*(7-Prevs!N$2))/7</f>
        <v>0</v>
      </c>
      <c r="AV21" s="275">
        <f ca="1">(INDEX(_regrA0,ROW(),IF(_mes=12,1,_mes+1))*Prevs!O$2 +   INDEX(_regrA0,ROW(),IF(_mes+2&gt;12,MOD(_mes+2,11),_mes+2))*(7-Prevs!O$2))/7</f>
        <v>0</v>
      </c>
      <c r="AX21" s="506">
        <f ca="1">(INDEX(_regrA1,ROW(),_mes)*Prevs!$D$5 +   INDEX(_regrA1,ROW(),IF(_mes=1,12,_mes-1))*(7-Prevs!$D$5))/7</f>
        <v>1.0477142857142858</v>
      </c>
      <c r="AY21" s="506">
        <f t="shared" ca="1" si="2"/>
        <v>1.046</v>
      </c>
      <c r="AZ21" s="506">
        <f t="shared" ca="1" si="2"/>
        <v>1.046</v>
      </c>
      <c r="BA21" s="506">
        <f ca="1">(INDEX(_regrA1,ROW(),_mes)*Prevs!G$5 +   INDEX(_regrA1,ROW(),IF(_mes=12,1,_mes+1))*(7-Prevs!G$5))/7</f>
        <v>1.046</v>
      </c>
      <c r="BB21" s="506">
        <f ca="1">(INDEX(_regrA1,ROW(),_mes)*Prevs!H$5 +   INDEX(_regrA1,ROW(),IF(_mes=12,1,_mes+1))*(7-Prevs!H$5))/7</f>
        <v>1.046</v>
      </c>
      <c r="BC21" s="506">
        <f ca="1">(INDEX(_regrA1,ROW(),_mes)*Prevs!I$5 +   INDEX(_regrA1,ROW(),IF(_mes=12,1,_mes+1))*(7-Prevs!I$5))/7</f>
        <v>1.0467142857142857</v>
      </c>
      <c r="BD21" s="506">
        <f ca="1">(INDEX(_regrA1,ROW(),IF(_mes=12,1,_mes+1))*Prevs!J$2 +   INDEX(_regrA1,ROW(),IF(_mes+2&gt;12,MOD(_mes+2,11),_mes+2))*(7-Prevs!J$2))/7</f>
        <v>1.05</v>
      </c>
      <c r="BE21" s="506">
        <f ca="1">(INDEX(_regrA1,ROW(),IF(_mes=12,1,_mes+1))*Prevs!K$2 +   INDEX(_regrA1,ROW(),IF(_mes+2&gt;12,MOD(_mes+2,11),_mes+2))*(7-Prevs!K$2))/7</f>
        <v>1.05</v>
      </c>
      <c r="BF21" s="506">
        <f ca="1">(INDEX(_regrA1,ROW(),IF(_mes=12,1,_mes+1))*Prevs!L$2 +   INDEX(_regrA1,ROW(),IF(_mes+2&gt;12,MOD(_mes+2,11),_mes+2))*(7-Prevs!L$2))/7</f>
        <v>1.05</v>
      </c>
      <c r="BG21" s="506">
        <f ca="1">(INDEX(_regrA1,ROW(),IF(_mes=12,1,_mes+1))*Prevs!M$2 +   INDEX(_regrA1,ROW(),IF(_mes+2&gt;12,MOD(_mes+2,11),_mes+2))*(7-Prevs!M$2))/7</f>
        <v>1.05</v>
      </c>
      <c r="BH21" s="506">
        <f ca="1">(INDEX(_regrA1,ROW(),IF(_mes=12,1,_mes+1))*Prevs!N$2 +   INDEX(_regrA1,ROW(),IF(_mes+2&gt;12,MOD(_mes+2,11),_mes+2))*(7-Prevs!N$2))/7</f>
        <v>1.05</v>
      </c>
      <c r="BI21" s="506">
        <f ca="1">(INDEX(_regrA1,ROW(),IF(_mes=12,1,_mes+1))*Prevs!O$2 +   INDEX(_regrA1,ROW(),IF(_mes+2&gt;12,MOD(_mes+2,11),_mes+2))*(7-Prevs!O$2))/7</f>
        <v>1.05</v>
      </c>
      <c r="BK21" s="294">
        <f t="shared" ca="1" si="5"/>
        <v>0</v>
      </c>
      <c r="BL21" s="294">
        <f t="shared" ca="1" si="5"/>
        <v>0</v>
      </c>
      <c r="BM21" s="294">
        <f t="shared" ca="1" si="5"/>
        <v>0</v>
      </c>
      <c r="BN21" s="294">
        <f t="shared" ca="1" si="5"/>
        <v>0</v>
      </c>
      <c r="BO21" s="294">
        <f t="shared" ca="1" si="5"/>
        <v>0</v>
      </c>
      <c r="BP21" s="294">
        <f t="shared" ca="1" si="5"/>
        <v>0</v>
      </c>
      <c r="BQ21" s="294">
        <f t="shared" ca="1" si="5"/>
        <v>0</v>
      </c>
      <c r="BR21" s="294">
        <f t="shared" ca="1" si="5"/>
        <v>0</v>
      </c>
      <c r="BS21" s="294">
        <f t="shared" ca="1" si="5"/>
        <v>0</v>
      </c>
      <c r="BT21" s="294">
        <f t="shared" ca="1" si="5"/>
        <v>0</v>
      </c>
      <c r="BU21" s="294">
        <f t="shared" ca="1" si="5"/>
        <v>0</v>
      </c>
      <c r="BV21" s="294">
        <f t="shared" ca="1" si="5"/>
        <v>0</v>
      </c>
      <c r="BX21" s="294">
        <f t="shared" ca="1" si="6"/>
        <v>1.046</v>
      </c>
      <c r="BY21" s="294">
        <f t="shared" ca="1" si="6"/>
        <v>1.046</v>
      </c>
      <c r="BZ21" s="294">
        <f t="shared" ca="1" si="6"/>
        <v>1.046</v>
      </c>
      <c r="CA21" s="294">
        <f t="shared" ca="1" si="6"/>
        <v>1.046</v>
      </c>
      <c r="CB21" s="294">
        <f t="shared" ca="1" si="6"/>
        <v>1.046</v>
      </c>
      <c r="CC21" s="294">
        <f t="shared" ca="1" si="6"/>
        <v>1.046</v>
      </c>
      <c r="CD21" s="294">
        <f t="shared" ca="1" si="6"/>
        <v>1.046</v>
      </c>
      <c r="CE21" s="294">
        <f t="shared" ca="1" si="6"/>
        <v>1.046</v>
      </c>
      <c r="CF21" s="294">
        <f t="shared" ca="1" si="6"/>
        <v>1.046</v>
      </c>
      <c r="CG21" s="294">
        <f t="shared" ca="1" si="6"/>
        <v>1.046</v>
      </c>
      <c r="CH21" s="294">
        <f t="shared" ca="1" si="6"/>
        <v>1.046</v>
      </c>
      <c r="CI21" s="294">
        <f t="shared" ca="1" si="6"/>
        <v>1.046</v>
      </c>
    </row>
    <row r="22" spans="1:87" x14ac:dyDescent="0.25">
      <c r="A22" s="264" t="s">
        <v>717</v>
      </c>
      <c r="B22" s="431">
        <v>248</v>
      </c>
      <c r="C22" s="430" t="s">
        <v>72</v>
      </c>
      <c r="D22" s="431">
        <v>247</v>
      </c>
      <c r="E22" s="430" t="s">
        <v>71</v>
      </c>
      <c r="F22" s="415">
        <v>1.1000000000000001</v>
      </c>
      <c r="G22" s="415">
        <v>0.5</v>
      </c>
      <c r="H22" s="415">
        <v>1</v>
      </c>
      <c r="I22" s="415">
        <v>0.2</v>
      </c>
      <c r="J22" s="415">
        <v>0.5</v>
      </c>
      <c r="K22" s="415">
        <v>0.1</v>
      </c>
      <c r="L22" s="415">
        <v>0.3</v>
      </c>
      <c r="M22" s="415">
        <v>-0.2</v>
      </c>
      <c r="N22" s="415">
        <v>0.1</v>
      </c>
      <c r="O22" s="415">
        <v>-0.3</v>
      </c>
      <c r="P22" s="415">
        <v>-0.2</v>
      </c>
      <c r="Q22" s="415">
        <v>0.9</v>
      </c>
      <c r="R22" s="430"/>
      <c r="S22" s="430" t="s">
        <v>718</v>
      </c>
      <c r="T22" s="431">
        <f t="shared" ref="T22:W38" si="7">B22</f>
        <v>248</v>
      </c>
      <c r="U22" s="430" t="str">
        <f t="shared" si="7"/>
        <v>B. COQUEIROS</v>
      </c>
      <c r="V22" s="431">
        <f t="shared" si="7"/>
        <v>247</v>
      </c>
      <c r="W22" s="430" t="str">
        <f t="shared" si="7"/>
        <v>CACU</v>
      </c>
      <c r="X22" s="416">
        <v>1.036</v>
      </c>
      <c r="Y22" s="416">
        <v>1.0389999999999999</v>
      </c>
      <c r="Z22" s="416">
        <v>1.0369999999999999</v>
      </c>
      <c r="AA22" s="416">
        <v>1.04</v>
      </c>
      <c r="AB22" s="416">
        <v>1.0389999999999999</v>
      </c>
      <c r="AC22" s="416">
        <v>1.04</v>
      </c>
      <c r="AD22" s="416">
        <v>1.0389999999999999</v>
      </c>
      <c r="AE22" s="416">
        <v>1.042</v>
      </c>
      <c r="AF22" s="416">
        <v>1.0389999999999999</v>
      </c>
      <c r="AG22" s="416">
        <v>1.0429999999999999</v>
      </c>
      <c r="AH22" s="416">
        <v>1.042</v>
      </c>
      <c r="AI22" s="438">
        <v>1.036</v>
      </c>
      <c r="AK22" s="275">
        <f ca="1">(INDEX(_regrA0,ROW(),_mes)*Prevs!$D$5 +   INDEX(_regrA0,ROW(),IF(_mes=1,12,_mes-1))*(7-Prevs!$D$5))/7</f>
        <v>-4.2857142857142878E-2</v>
      </c>
      <c r="AL22" s="275">
        <f t="shared" ref="AL22:AM85" ca="1" si="8">INDEX(_regrA0,ROW(),_mes)</f>
        <v>0.9</v>
      </c>
      <c r="AM22" s="275">
        <f t="shared" ca="1" si="8"/>
        <v>0.9</v>
      </c>
      <c r="AN22" s="275">
        <f ca="1">(INDEX(_regrA0,ROW(),_mes)*Prevs!G$5 +   INDEX(_regrA0,ROW(),IF(_mes=12,1,_mes+1))*(7-Prevs!G$5))/7</f>
        <v>0.9</v>
      </c>
      <c r="AO22" s="275">
        <f ca="1">(INDEX(_regrA0,ROW(),_mes)*Prevs!H$5 +   INDEX(_regrA0,ROW(),IF(_mes=12,1,_mes+1))*(7-Prevs!H$5))/7</f>
        <v>0.9</v>
      </c>
      <c r="AP22" s="275">
        <f ca="1">(INDEX(_regrA0,ROW(),_mes)*Prevs!I$5 +   INDEX(_regrA0,ROW(),IF(_mes=12,1,_mes+1))*(7-Prevs!I$5))/7</f>
        <v>1.0428571428571429</v>
      </c>
      <c r="AQ22" s="275">
        <f ca="1">(INDEX(_regrA0,ROW(),IF(_mes=12,1,_mes+1))*Prevs!J$2 +   INDEX(_regrA0,ROW(),IF(_mes+2&gt;12,MOD(_mes+2,11),_mes+2))*(7-Prevs!J$2))/7</f>
        <v>1</v>
      </c>
      <c r="AR22" s="275">
        <f ca="1">(INDEX(_regrA0,ROW(),IF(_mes=12,1,_mes+1))*Prevs!K$2 +   INDEX(_regrA0,ROW(),IF(_mes+2&gt;12,MOD(_mes+2,11),_mes+2))*(7-Prevs!K$2))/7</f>
        <v>1</v>
      </c>
      <c r="AS22" s="275">
        <f ca="1">(INDEX(_regrA0,ROW(),IF(_mes=12,1,_mes+1))*Prevs!L$2 +   INDEX(_regrA0,ROW(),IF(_mes+2&gt;12,MOD(_mes+2,11),_mes+2))*(7-Prevs!L$2))/7</f>
        <v>1</v>
      </c>
      <c r="AT22" s="275">
        <f ca="1">(INDEX(_regrA0,ROW(),IF(_mes=12,1,_mes+1))*Prevs!M$2 +   INDEX(_regrA0,ROW(),IF(_mes+2&gt;12,MOD(_mes+2,11),_mes+2))*(7-Prevs!M$2))/7</f>
        <v>1</v>
      </c>
      <c r="AU22" s="275">
        <f ca="1">(INDEX(_regrA0,ROW(),IF(_mes=12,1,_mes+1))*Prevs!N$2 +   INDEX(_regrA0,ROW(),IF(_mes+2&gt;12,MOD(_mes+2,11),_mes+2))*(7-Prevs!N$2))/7</f>
        <v>1</v>
      </c>
      <c r="AV22" s="275">
        <f ca="1">(INDEX(_regrA0,ROW(),IF(_mes=12,1,_mes+1))*Prevs!O$2 +   INDEX(_regrA0,ROW(),IF(_mes+2&gt;12,MOD(_mes+2,11),_mes+2))*(7-Prevs!O$2))/7</f>
        <v>1</v>
      </c>
      <c r="AX22" s="506">
        <f ca="1">(INDEX(_regrA1,ROW(),_mes)*Prevs!$D$5 +   INDEX(_regrA1,ROW(),IF(_mes=1,12,_mes-1))*(7-Prevs!$D$5))/7</f>
        <v>1.0411428571428571</v>
      </c>
      <c r="AY22" s="506">
        <f t="shared" ca="1" si="2"/>
        <v>1.036</v>
      </c>
      <c r="AZ22" s="506">
        <f t="shared" ca="1" si="2"/>
        <v>1.036</v>
      </c>
      <c r="BA22" s="506">
        <f ca="1">(INDEX(_regrA1,ROW(),_mes)*Prevs!G$5 +   INDEX(_regrA1,ROW(),IF(_mes=12,1,_mes+1))*(7-Prevs!G$5))/7</f>
        <v>1.036</v>
      </c>
      <c r="BB22" s="506">
        <f ca="1">(INDEX(_regrA1,ROW(),_mes)*Prevs!H$5 +   INDEX(_regrA1,ROW(),IF(_mes=12,1,_mes+1))*(7-Prevs!H$5))/7</f>
        <v>1.036</v>
      </c>
      <c r="BC22" s="506">
        <f ca="1">(INDEX(_regrA1,ROW(),_mes)*Prevs!I$5 +   INDEX(_regrA1,ROW(),IF(_mes=12,1,_mes+1))*(7-Prevs!I$5))/7</f>
        <v>1.036</v>
      </c>
      <c r="BD22" s="506">
        <f ca="1">(INDEX(_regrA1,ROW(),IF(_mes=12,1,_mes+1))*Prevs!J$2 +   INDEX(_regrA1,ROW(),IF(_mes+2&gt;12,MOD(_mes+2,11),_mes+2))*(7-Prevs!J$2))/7</f>
        <v>1.0369999999999999</v>
      </c>
      <c r="BE22" s="506">
        <f ca="1">(INDEX(_regrA1,ROW(),IF(_mes=12,1,_mes+1))*Prevs!K$2 +   INDEX(_regrA1,ROW(),IF(_mes+2&gt;12,MOD(_mes+2,11),_mes+2))*(7-Prevs!K$2))/7</f>
        <v>1.0369999999999999</v>
      </c>
      <c r="BF22" s="506">
        <f ca="1">(INDEX(_regrA1,ROW(),IF(_mes=12,1,_mes+1))*Prevs!L$2 +   INDEX(_regrA1,ROW(),IF(_mes+2&gt;12,MOD(_mes+2,11),_mes+2))*(7-Prevs!L$2))/7</f>
        <v>1.0369999999999999</v>
      </c>
      <c r="BG22" s="506">
        <f ca="1">(INDEX(_regrA1,ROW(),IF(_mes=12,1,_mes+1))*Prevs!M$2 +   INDEX(_regrA1,ROW(),IF(_mes+2&gt;12,MOD(_mes+2,11),_mes+2))*(7-Prevs!M$2))/7</f>
        <v>1.0369999999999999</v>
      </c>
      <c r="BH22" s="506">
        <f ca="1">(INDEX(_regrA1,ROW(),IF(_mes=12,1,_mes+1))*Prevs!N$2 +   INDEX(_regrA1,ROW(),IF(_mes+2&gt;12,MOD(_mes+2,11),_mes+2))*(7-Prevs!N$2))/7</f>
        <v>1.0369999999999999</v>
      </c>
      <c r="BI22" s="506">
        <f ca="1">(INDEX(_regrA1,ROW(),IF(_mes=12,1,_mes+1))*Prevs!O$2 +   INDEX(_regrA1,ROW(),IF(_mes+2&gt;12,MOD(_mes+2,11),_mes+2))*(7-Prevs!O$2))/7</f>
        <v>1.0369999999999999</v>
      </c>
      <c r="BK22" s="294">
        <f t="shared" ca="1" si="5"/>
        <v>0.9</v>
      </c>
      <c r="BL22" s="294">
        <f t="shared" ca="1" si="5"/>
        <v>0.9</v>
      </c>
      <c r="BM22" s="294">
        <f t="shared" ca="1" si="5"/>
        <v>0.9</v>
      </c>
      <c r="BN22" s="294">
        <f t="shared" ca="1" si="5"/>
        <v>0.9</v>
      </c>
      <c r="BO22" s="294">
        <f t="shared" ca="1" si="5"/>
        <v>0.9</v>
      </c>
      <c r="BP22" s="294">
        <f t="shared" ca="1" si="5"/>
        <v>0.9</v>
      </c>
      <c r="BQ22" s="294">
        <f t="shared" ca="1" si="5"/>
        <v>0.9</v>
      </c>
      <c r="BR22" s="294">
        <f t="shared" ca="1" si="5"/>
        <v>0.9</v>
      </c>
      <c r="BS22" s="294">
        <f t="shared" ca="1" si="5"/>
        <v>0.9</v>
      </c>
      <c r="BT22" s="294">
        <f t="shared" ca="1" si="5"/>
        <v>0.9</v>
      </c>
      <c r="BU22" s="294">
        <f t="shared" ca="1" si="5"/>
        <v>0.9</v>
      </c>
      <c r="BV22" s="294">
        <f t="shared" ca="1" si="5"/>
        <v>0.9</v>
      </c>
      <c r="BX22" s="294">
        <f t="shared" ca="1" si="6"/>
        <v>1.036</v>
      </c>
      <c r="BY22" s="294">
        <f t="shared" ca="1" si="6"/>
        <v>1.036</v>
      </c>
      <c r="BZ22" s="294">
        <f t="shared" ca="1" si="6"/>
        <v>1.036</v>
      </c>
      <c r="CA22" s="294">
        <f t="shared" ca="1" si="6"/>
        <v>1.036</v>
      </c>
      <c r="CB22" s="294">
        <f t="shared" ca="1" si="6"/>
        <v>1.036</v>
      </c>
      <c r="CC22" s="294">
        <f t="shared" ca="1" si="6"/>
        <v>1.036</v>
      </c>
      <c r="CD22" s="294">
        <f t="shared" ca="1" si="6"/>
        <v>1.036</v>
      </c>
      <c r="CE22" s="294">
        <f t="shared" ca="1" si="6"/>
        <v>1.036</v>
      </c>
      <c r="CF22" s="294">
        <f t="shared" ca="1" si="6"/>
        <v>1.036</v>
      </c>
      <c r="CG22" s="294">
        <f t="shared" ca="1" si="6"/>
        <v>1.036</v>
      </c>
      <c r="CH22" s="294">
        <f t="shared" ca="1" si="6"/>
        <v>1.036</v>
      </c>
      <c r="CI22" s="294">
        <f t="shared" ca="1" si="6"/>
        <v>1.036</v>
      </c>
    </row>
    <row r="23" spans="1:87" x14ac:dyDescent="0.25">
      <c r="A23" s="264" t="s">
        <v>717</v>
      </c>
      <c r="B23" s="431">
        <v>261</v>
      </c>
      <c r="C23" s="430" t="s">
        <v>73</v>
      </c>
      <c r="D23" s="431">
        <v>247</v>
      </c>
      <c r="E23" s="430" t="s">
        <v>71</v>
      </c>
      <c r="F23" s="415">
        <v>1.8</v>
      </c>
      <c r="G23" s="415">
        <v>0.8</v>
      </c>
      <c r="H23" s="415">
        <v>3.2</v>
      </c>
      <c r="I23" s="415">
        <v>1.2</v>
      </c>
      <c r="J23" s="415">
        <v>0.4</v>
      </c>
      <c r="K23" s="415">
        <v>0.8</v>
      </c>
      <c r="L23" s="415">
        <v>1.1000000000000001</v>
      </c>
      <c r="M23" s="415">
        <v>0.9</v>
      </c>
      <c r="N23" s="415">
        <v>0.6</v>
      </c>
      <c r="O23" s="415">
        <v>0.5</v>
      </c>
      <c r="P23" s="415">
        <v>1.1000000000000001</v>
      </c>
      <c r="Q23" s="415">
        <v>2.8</v>
      </c>
      <c r="R23" s="430"/>
      <c r="S23" s="430" t="s">
        <v>718</v>
      </c>
      <c r="T23" s="431">
        <f t="shared" si="7"/>
        <v>261</v>
      </c>
      <c r="U23" s="430" t="str">
        <f t="shared" si="7"/>
        <v>FOZ DO RIO CLARO</v>
      </c>
      <c r="V23" s="431">
        <f t="shared" si="7"/>
        <v>247</v>
      </c>
      <c r="W23" s="430" t="str">
        <f t="shared" si="7"/>
        <v>CACU</v>
      </c>
      <c r="X23" s="416">
        <v>1.1080000000000001</v>
      </c>
      <c r="Y23" s="416">
        <v>1.1120000000000001</v>
      </c>
      <c r="Z23" s="416">
        <v>1.105</v>
      </c>
      <c r="AA23" s="416">
        <v>1.1120000000000001</v>
      </c>
      <c r="AB23" s="416">
        <v>1.1160000000000001</v>
      </c>
      <c r="AC23" s="416">
        <v>1.1140000000000001</v>
      </c>
      <c r="AD23" s="416">
        <v>1.1100000000000001</v>
      </c>
      <c r="AE23" s="416">
        <v>1.111</v>
      </c>
      <c r="AF23" s="416">
        <v>1.113</v>
      </c>
      <c r="AG23" s="416">
        <v>1.1140000000000001</v>
      </c>
      <c r="AH23" s="416">
        <v>1.1080000000000001</v>
      </c>
      <c r="AI23" s="438">
        <v>1.101</v>
      </c>
      <c r="AK23" s="275">
        <f ca="1">(INDEX(_regrA0,ROW(),_mes)*Prevs!$D$5 +   INDEX(_regrA0,ROW(),IF(_mes=1,12,_mes-1))*(7-Prevs!$D$5))/7</f>
        <v>1.342857142857143</v>
      </c>
      <c r="AL23" s="275">
        <f t="shared" ca="1" si="8"/>
        <v>2.8</v>
      </c>
      <c r="AM23" s="275">
        <f t="shared" ca="1" si="8"/>
        <v>2.8</v>
      </c>
      <c r="AN23" s="275">
        <f ca="1">(INDEX(_regrA0,ROW(),_mes)*Prevs!G$5 +   INDEX(_regrA0,ROW(),IF(_mes=12,1,_mes+1))*(7-Prevs!G$5))/7</f>
        <v>2.8</v>
      </c>
      <c r="AO23" s="275">
        <f ca="1">(INDEX(_regrA0,ROW(),_mes)*Prevs!H$5 +   INDEX(_regrA0,ROW(),IF(_mes=12,1,_mes+1))*(7-Prevs!H$5))/7</f>
        <v>2.8</v>
      </c>
      <c r="AP23" s="275">
        <f ca="1">(INDEX(_regrA0,ROW(),_mes)*Prevs!I$5 +   INDEX(_regrA0,ROW(),IF(_mes=12,1,_mes+1))*(7-Prevs!I$5))/7</f>
        <v>2.0857142857142859</v>
      </c>
      <c r="AQ23" s="275">
        <f ca="1">(INDEX(_regrA0,ROW(),IF(_mes=12,1,_mes+1))*Prevs!J$2 +   INDEX(_regrA0,ROW(),IF(_mes+2&gt;12,MOD(_mes+2,11),_mes+2))*(7-Prevs!J$2))/7</f>
        <v>3.2</v>
      </c>
      <c r="AR23" s="275">
        <f ca="1">(INDEX(_regrA0,ROW(),IF(_mes=12,1,_mes+1))*Prevs!K$2 +   INDEX(_regrA0,ROW(),IF(_mes+2&gt;12,MOD(_mes+2,11),_mes+2))*(7-Prevs!K$2))/7</f>
        <v>3.2</v>
      </c>
      <c r="AS23" s="275">
        <f ca="1">(INDEX(_regrA0,ROW(),IF(_mes=12,1,_mes+1))*Prevs!L$2 +   INDEX(_regrA0,ROW(),IF(_mes+2&gt;12,MOD(_mes+2,11),_mes+2))*(7-Prevs!L$2))/7</f>
        <v>3.2</v>
      </c>
      <c r="AT23" s="275">
        <f ca="1">(INDEX(_regrA0,ROW(),IF(_mes=12,1,_mes+1))*Prevs!M$2 +   INDEX(_regrA0,ROW(),IF(_mes+2&gt;12,MOD(_mes+2,11),_mes+2))*(7-Prevs!M$2))/7</f>
        <v>3.2</v>
      </c>
      <c r="AU23" s="275">
        <f ca="1">(INDEX(_regrA0,ROW(),IF(_mes=12,1,_mes+1))*Prevs!N$2 +   INDEX(_regrA0,ROW(),IF(_mes+2&gt;12,MOD(_mes+2,11),_mes+2))*(7-Prevs!N$2))/7</f>
        <v>3.2</v>
      </c>
      <c r="AV23" s="275">
        <f ca="1">(INDEX(_regrA0,ROW(),IF(_mes=12,1,_mes+1))*Prevs!O$2 +   INDEX(_regrA0,ROW(),IF(_mes+2&gt;12,MOD(_mes+2,11),_mes+2))*(7-Prevs!O$2))/7</f>
        <v>3.2</v>
      </c>
      <c r="AX23" s="506">
        <f ca="1">(INDEX(_regrA1,ROW(),_mes)*Prevs!$D$5 +   INDEX(_regrA1,ROW(),IF(_mes=1,12,_mes-1))*(7-Prevs!$D$5))/7</f>
        <v>1.107</v>
      </c>
      <c r="AY23" s="506">
        <f t="shared" ca="1" si="2"/>
        <v>1.101</v>
      </c>
      <c r="AZ23" s="506">
        <f t="shared" ca="1" si="2"/>
        <v>1.101</v>
      </c>
      <c r="BA23" s="506">
        <f ca="1">(INDEX(_regrA1,ROW(),_mes)*Prevs!G$5 +   INDEX(_regrA1,ROW(),IF(_mes=12,1,_mes+1))*(7-Prevs!G$5))/7</f>
        <v>1.101</v>
      </c>
      <c r="BB23" s="506">
        <f ca="1">(INDEX(_regrA1,ROW(),_mes)*Prevs!H$5 +   INDEX(_regrA1,ROW(),IF(_mes=12,1,_mes+1))*(7-Prevs!H$5))/7</f>
        <v>1.101</v>
      </c>
      <c r="BC23" s="506">
        <f ca="1">(INDEX(_regrA1,ROW(),_mes)*Prevs!I$5 +   INDEX(_regrA1,ROW(),IF(_mes=12,1,_mes+1))*(7-Prevs!I$5))/7</f>
        <v>1.1060000000000001</v>
      </c>
      <c r="BD23" s="506">
        <f ca="1">(INDEX(_regrA1,ROW(),IF(_mes=12,1,_mes+1))*Prevs!J$2 +   INDEX(_regrA1,ROW(),IF(_mes+2&gt;12,MOD(_mes+2,11),_mes+2))*(7-Prevs!J$2))/7</f>
        <v>1.105</v>
      </c>
      <c r="BE23" s="506">
        <f ca="1">(INDEX(_regrA1,ROW(),IF(_mes=12,1,_mes+1))*Prevs!K$2 +   INDEX(_regrA1,ROW(),IF(_mes+2&gt;12,MOD(_mes+2,11),_mes+2))*(7-Prevs!K$2))/7</f>
        <v>1.105</v>
      </c>
      <c r="BF23" s="506">
        <f ca="1">(INDEX(_regrA1,ROW(),IF(_mes=12,1,_mes+1))*Prevs!L$2 +   INDEX(_regrA1,ROW(),IF(_mes+2&gt;12,MOD(_mes+2,11),_mes+2))*(7-Prevs!L$2))/7</f>
        <v>1.105</v>
      </c>
      <c r="BG23" s="506">
        <f ca="1">(INDEX(_regrA1,ROW(),IF(_mes=12,1,_mes+1))*Prevs!M$2 +   INDEX(_regrA1,ROW(),IF(_mes+2&gt;12,MOD(_mes+2,11),_mes+2))*(7-Prevs!M$2))/7</f>
        <v>1.105</v>
      </c>
      <c r="BH23" s="506">
        <f ca="1">(INDEX(_regrA1,ROW(),IF(_mes=12,1,_mes+1))*Prevs!N$2 +   INDEX(_regrA1,ROW(),IF(_mes+2&gt;12,MOD(_mes+2,11),_mes+2))*(7-Prevs!N$2))/7</f>
        <v>1.105</v>
      </c>
      <c r="BI23" s="506">
        <f ca="1">(INDEX(_regrA1,ROW(),IF(_mes=12,1,_mes+1))*Prevs!O$2 +   INDEX(_regrA1,ROW(),IF(_mes+2&gt;12,MOD(_mes+2,11),_mes+2))*(7-Prevs!O$2))/7</f>
        <v>1.105</v>
      </c>
      <c r="BK23" s="294">
        <f t="shared" ca="1" si="5"/>
        <v>2.8</v>
      </c>
      <c r="BL23" s="294">
        <f t="shared" ca="1" si="5"/>
        <v>2.8</v>
      </c>
      <c r="BM23" s="294">
        <f t="shared" ca="1" si="5"/>
        <v>2.8</v>
      </c>
      <c r="BN23" s="294">
        <f t="shared" ca="1" si="5"/>
        <v>2.8</v>
      </c>
      <c r="BO23" s="294">
        <f t="shared" ca="1" si="5"/>
        <v>2.8</v>
      </c>
      <c r="BP23" s="294">
        <f t="shared" ca="1" si="5"/>
        <v>2.8</v>
      </c>
      <c r="BQ23" s="294">
        <f t="shared" ca="1" si="5"/>
        <v>2.8</v>
      </c>
      <c r="BR23" s="294">
        <f t="shared" ca="1" si="5"/>
        <v>2.8</v>
      </c>
      <c r="BS23" s="294">
        <f t="shared" ca="1" si="5"/>
        <v>2.8</v>
      </c>
      <c r="BT23" s="294">
        <f t="shared" ca="1" si="5"/>
        <v>2.8</v>
      </c>
      <c r="BU23" s="294">
        <f t="shared" ca="1" si="5"/>
        <v>2.8</v>
      </c>
      <c r="BV23" s="294">
        <f t="shared" ca="1" si="5"/>
        <v>2.8</v>
      </c>
      <c r="BX23" s="294">
        <f t="shared" ca="1" si="6"/>
        <v>1.101</v>
      </c>
      <c r="BY23" s="294">
        <f t="shared" ca="1" si="6"/>
        <v>1.101</v>
      </c>
      <c r="BZ23" s="294">
        <f t="shared" ca="1" si="6"/>
        <v>1.101</v>
      </c>
      <c r="CA23" s="294">
        <f t="shared" ca="1" si="6"/>
        <v>1.101</v>
      </c>
      <c r="CB23" s="294">
        <f t="shared" ca="1" si="6"/>
        <v>1.101</v>
      </c>
      <c r="CC23" s="294">
        <f t="shared" ca="1" si="6"/>
        <v>1.101</v>
      </c>
      <c r="CD23" s="294">
        <f t="shared" ca="1" si="6"/>
        <v>1.101</v>
      </c>
      <c r="CE23" s="294">
        <f t="shared" ca="1" si="6"/>
        <v>1.101</v>
      </c>
      <c r="CF23" s="294">
        <f t="shared" ca="1" si="6"/>
        <v>1.101</v>
      </c>
      <c r="CG23" s="294">
        <f t="shared" ca="1" si="6"/>
        <v>1.101</v>
      </c>
      <c r="CH23" s="294">
        <f t="shared" ca="1" si="6"/>
        <v>1.101</v>
      </c>
      <c r="CI23" s="294">
        <f t="shared" ca="1" si="6"/>
        <v>1.101</v>
      </c>
    </row>
    <row r="24" spans="1:87" x14ac:dyDescent="0.25">
      <c r="A24" s="264" t="s">
        <v>717</v>
      </c>
      <c r="B24" s="439">
        <v>241</v>
      </c>
      <c r="C24" s="440" t="s">
        <v>75</v>
      </c>
      <c r="D24" s="439">
        <v>294</v>
      </c>
      <c r="E24" s="440" t="s">
        <v>74</v>
      </c>
      <c r="F24" s="441">
        <v>0.1</v>
      </c>
      <c r="G24" s="441">
        <v>-0.9</v>
      </c>
      <c r="H24" s="441">
        <v>0</v>
      </c>
      <c r="I24" s="441">
        <v>-1.1000000000000001</v>
      </c>
      <c r="J24" s="441">
        <v>-0.4</v>
      </c>
      <c r="K24" s="441">
        <v>-0.4</v>
      </c>
      <c r="L24" s="441">
        <v>0.8</v>
      </c>
      <c r="M24" s="441">
        <v>1</v>
      </c>
      <c r="N24" s="441">
        <v>0.2</v>
      </c>
      <c r="O24" s="441">
        <v>-0.1</v>
      </c>
      <c r="P24" s="441">
        <v>0.1</v>
      </c>
      <c r="Q24" s="441">
        <v>0.3</v>
      </c>
      <c r="R24" s="440"/>
      <c r="S24" s="440" t="s">
        <v>718</v>
      </c>
      <c r="T24" s="439">
        <f t="shared" si="7"/>
        <v>241</v>
      </c>
      <c r="U24" s="440" t="str">
        <f t="shared" si="7"/>
        <v>SLT VERDINHO</v>
      </c>
      <c r="V24" s="439">
        <f t="shared" si="7"/>
        <v>294</v>
      </c>
      <c r="W24" s="440" t="str">
        <f t="shared" si="7"/>
        <v>SALTO</v>
      </c>
      <c r="X24" s="442">
        <v>1.089</v>
      </c>
      <c r="Y24" s="442">
        <v>1.0920000000000001</v>
      </c>
      <c r="Z24" s="442">
        <v>1.0880000000000001</v>
      </c>
      <c r="AA24" s="442">
        <v>1.095</v>
      </c>
      <c r="AB24" s="442">
        <v>1.091</v>
      </c>
      <c r="AC24" s="442">
        <v>1.091</v>
      </c>
      <c r="AD24" s="442">
        <v>1.0820000000000001</v>
      </c>
      <c r="AE24" s="442">
        <v>1.08</v>
      </c>
      <c r="AF24" s="442">
        <v>1.0860000000000001</v>
      </c>
      <c r="AG24" s="442">
        <v>1.0880000000000001</v>
      </c>
      <c r="AH24" s="442">
        <v>1.087</v>
      </c>
      <c r="AI24" s="443">
        <v>1.0860000000000001</v>
      </c>
      <c r="AK24" s="275">
        <f ca="1">(INDEX(_regrA0,ROW(),_mes)*Prevs!$D$5 +   INDEX(_regrA0,ROW(),IF(_mes=1,12,_mes-1))*(7-Prevs!$D$5))/7</f>
        <v>0.12857142857142859</v>
      </c>
      <c r="AL24" s="275">
        <f t="shared" ca="1" si="8"/>
        <v>0.3</v>
      </c>
      <c r="AM24" s="275">
        <f t="shared" ca="1" si="8"/>
        <v>0.3</v>
      </c>
      <c r="AN24" s="275">
        <f ca="1">(INDEX(_regrA0,ROW(),_mes)*Prevs!G$5 +   INDEX(_regrA0,ROW(),IF(_mes=12,1,_mes+1))*(7-Prevs!G$5))/7</f>
        <v>0.3</v>
      </c>
      <c r="AO24" s="275">
        <f ca="1">(INDEX(_regrA0,ROW(),_mes)*Prevs!H$5 +   INDEX(_regrA0,ROW(),IF(_mes=12,1,_mes+1))*(7-Prevs!H$5))/7</f>
        <v>0.3</v>
      </c>
      <c r="AP24" s="275">
        <f ca="1">(INDEX(_regrA0,ROW(),_mes)*Prevs!I$5 +   INDEX(_regrA0,ROW(),IF(_mes=12,1,_mes+1))*(7-Prevs!I$5))/7</f>
        <v>0.15714285714285717</v>
      </c>
      <c r="AQ24" s="275">
        <f ca="1">(INDEX(_regrA0,ROW(),IF(_mes=12,1,_mes+1))*Prevs!J$2 +   INDEX(_regrA0,ROW(),IF(_mes+2&gt;12,MOD(_mes+2,11),_mes+2))*(7-Prevs!J$2))/7</f>
        <v>0</v>
      </c>
      <c r="AR24" s="275">
        <f ca="1">(INDEX(_regrA0,ROW(),IF(_mes=12,1,_mes+1))*Prevs!K$2 +   INDEX(_regrA0,ROW(),IF(_mes+2&gt;12,MOD(_mes+2,11),_mes+2))*(7-Prevs!K$2))/7</f>
        <v>0</v>
      </c>
      <c r="AS24" s="275">
        <f ca="1">(INDEX(_regrA0,ROW(),IF(_mes=12,1,_mes+1))*Prevs!L$2 +   INDEX(_regrA0,ROW(),IF(_mes+2&gt;12,MOD(_mes+2,11),_mes+2))*(7-Prevs!L$2))/7</f>
        <v>0</v>
      </c>
      <c r="AT24" s="275">
        <f ca="1">(INDEX(_regrA0,ROW(),IF(_mes=12,1,_mes+1))*Prevs!M$2 +   INDEX(_regrA0,ROW(),IF(_mes+2&gt;12,MOD(_mes+2,11),_mes+2))*(7-Prevs!M$2))/7</f>
        <v>0</v>
      </c>
      <c r="AU24" s="275">
        <f ca="1">(INDEX(_regrA0,ROW(),IF(_mes=12,1,_mes+1))*Prevs!N$2 +   INDEX(_regrA0,ROW(),IF(_mes+2&gt;12,MOD(_mes+2,11),_mes+2))*(7-Prevs!N$2))/7</f>
        <v>0</v>
      </c>
      <c r="AV24" s="275">
        <f ca="1">(INDEX(_regrA0,ROW(),IF(_mes=12,1,_mes+1))*Prevs!O$2 +   INDEX(_regrA0,ROW(),IF(_mes+2&gt;12,MOD(_mes+2,11),_mes+2))*(7-Prevs!O$2))/7</f>
        <v>0</v>
      </c>
      <c r="AX24" s="506">
        <f ca="1">(INDEX(_regrA1,ROW(),_mes)*Prevs!$D$5 +   INDEX(_regrA1,ROW(),IF(_mes=1,12,_mes-1))*(7-Prevs!$D$5))/7</f>
        <v>1.086857142857143</v>
      </c>
      <c r="AY24" s="506">
        <f t="shared" ca="1" si="2"/>
        <v>1.0860000000000001</v>
      </c>
      <c r="AZ24" s="506">
        <f t="shared" ca="1" si="2"/>
        <v>1.0860000000000001</v>
      </c>
      <c r="BA24" s="506">
        <f ca="1">(INDEX(_regrA1,ROW(),_mes)*Prevs!G$5 +   INDEX(_regrA1,ROW(),IF(_mes=12,1,_mes+1))*(7-Prevs!G$5))/7</f>
        <v>1.0860000000000001</v>
      </c>
      <c r="BB24" s="506">
        <f ca="1">(INDEX(_regrA1,ROW(),_mes)*Prevs!H$5 +   INDEX(_regrA1,ROW(),IF(_mes=12,1,_mes+1))*(7-Prevs!H$5))/7</f>
        <v>1.0860000000000001</v>
      </c>
      <c r="BC24" s="506">
        <f ca="1">(INDEX(_regrA1,ROW(),_mes)*Prevs!I$5 +   INDEX(_regrA1,ROW(),IF(_mes=12,1,_mes+1))*(7-Prevs!I$5))/7</f>
        <v>1.0881428571428573</v>
      </c>
      <c r="BD24" s="506">
        <f ca="1">(INDEX(_regrA1,ROW(),IF(_mes=12,1,_mes+1))*Prevs!J$2 +   INDEX(_regrA1,ROW(),IF(_mes+2&gt;12,MOD(_mes+2,11),_mes+2))*(7-Prevs!J$2))/7</f>
        <v>1.0880000000000001</v>
      </c>
      <c r="BE24" s="506">
        <f ca="1">(INDEX(_regrA1,ROW(),IF(_mes=12,1,_mes+1))*Prevs!K$2 +   INDEX(_regrA1,ROW(),IF(_mes+2&gt;12,MOD(_mes+2,11),_mes+2))*(7-Prevs!K$2))/7</f>
        <v>1.0880000000000001</v>
      </c>
      <c r="BF24" s="506">
        <f ca="1">(INDEX(_regrA1,ROW(),IF(_mes=12,1,_mes+1))*Prevs!L$2 +   INDEX(_regrA1,ROW(),IF(_mes+2&gt;12,MOD(_mes+2,11),_mes+2))*(7-Prevs!L$2))/7</f>
        <v>1.0880000000000001</v>
      </c>
      <c r="BG24" s="506">
        <f ca="1">(INDEX(_regrA1,ROW(),IF(_mes=12,1,_mes+1))*Prevs!M$2 +   INDEX(_regrA1,ROW(),IF(_mes+2&gt;12,MOD(_mes+2,11),_mes+2))*(7-Prevs!M$2))/7</f>
        <v>1.0880000000000001</v>
      </c>
      <c r="BH24" s="506">
        <f ca="1">(INDEX(_regrA1,ROW(),IF(_mes=12,1,_mes+1))*Prevs!N$2 +   INDEX(_regrA1,ROW(),IF(_mes+2&gt;12,MOD(_mes+2,11),_mes+2))*(7-Prevs!N$2))/7</f>
        <v>1.0880000000000001</v>
      </c>
      <c r="BI24" s="506">
        <f ca="1">(INDEX(_regrA1,ROW(),IF(_mes=12,1,_mes+1))*Prevs!O$2 +   INDEX(_regrA1,ROW(),IF(_mes+2&gt;12,MOD(_mes+2,11),_mes+2))*(7-Prevs!O$2))/7</f>
        <v>1.0880000000000001</v>
      </c>
      <c r="BK24" s="294">
        <f t="shared" ca="1" si="5"/>
        <v>0.3</v>
      </c>
      <c r="BL24" s="294">
        <f t="shared" ca="1" si="5"/>
        <v>0.3</v>
      </c>
      <c r="BM24" s="294">
        <f t="shared" ca="1" si="5"/>
        <v>0.3</v>
      </c>
      <c r="BN24" s="294">
        <f t="shared" ca="1" si="5"/>
        <v>0.3</v>
      </c>
      <c r="BO24" s="294">
        <f t="shared" ca="1" si="5"/>
        <v>0.3</v>
      </c>
      <c r="BP24" s="294">
        <f t="shared" ca="1" si="5"/>
        <v>0.3</v>
      </c>
      <c r="BQ24" s="294">
        <f t="shared" ca="1" si="5"/>
        <v>0.3</v>
      </c>
      <c r="BR24" s="294">
        <f t="shared" ca="1" si="5"/>
        <v>0.3</v>
      </c>
      <c r="BS24" s="294">
        <f t="shared" ca="1" si="5"/>
        <v>0.3</v>
      </c>
      <c r="BT24" s="294">
        <f t="shared" ca="1" si="5"/>
        <v>0.3</v>
      </c>
      <c r="BU24" s="294">
        <f t="shared" ca="1" si="5"/>
        <v>0.3</v>
      </c>
      <c r="BV24" s="294">
        <f t="shared" ca="1" si="5"/>
        <v>0.3</v>
      </c>
      <c r="BX24" s="294">
        <f t="shared" ca="1" si="6"/>
        <v>1.0860000000000001</v>
      </c>
      <c r="BY24" s="294">
        <f t="shared" ca="1" si="6"/>
        <v>1.0860000000000001</v>
      </c>
      <c r="BZ24" s="294">
        <f t="shared" ca="1" si="6"/>
        <v>1.0860000000000001</v>
      </c>
      <c r="CA24" s="294">
        <f t="shared" ca="1" si="6"/>
        <v>1.0860000000000001</v>
      </c>
      <c r="CB24" s="294">
        <f t="shared" ca="1" si="6"/>
        <v>1.0860000000000001</v>
      </c>
      <c r="CC24" s="294">
        <f t="shared" ca="1" si="6"/>
        <v>1.0860000000000001</v>
      </c>
      <c r="CD24" s="294">
        <f t="shared" ca="1" si="6"/>
        <v>1.0860000000000001</v>
      </c>
      <c r="CE24" s="294">
        <f t="shared" ca="1" si="6"/>
        <v>1.0860000000000001</v>
      </c>
      <c r="CF24" s="294">
        <f t="shared" ca="1" si="6"/>
        <v>1.0860000000000001</v>
      </c>
      <c r="CG24" s="294">
        <f t="shared" ca="1" si="6"/>
        <v>1.0860000000000001</v>
      </c>
      <c r="CH24" s="294">
        <f t="shared" ca="1" si="6"/>
        <v>1.0860000000000001</v>
      </c>
      <c r="CI24" s="294">
        <f t="shared" ca="1" si="6"/>
        <v>1.0860000000000001</v>
      </c>
    </row>
    <row r="25" spans="1:87" x14ac:dyDescent="0.25">
      <c r="A25" s="264" t="s">
        <v>717</v>
      </c>
      <c r="B25" s="431">
        <v>118</v>
      </c>
      <c r="C25" s="430" t="s">
        <v>230</v>
      </c>
      <c r="D25" s="431">
        <v>119</v>
      </c>
      <c r="E25" s="430" t="s">
        <v>344</v>
      </c>
      <c r="F25" s="415">
        <v>-0.5</v>
      </c>
      <c r="G25" s="415">
        <v>-0.1</v>
      </c>
      <c r="H25" s="415">
        <v>1.8</v>
      </c>
      <c r="I25" s="415">
        <v>0.4</v>
      </c>
      <c r="J25" s="415">
        <v>-0.4</v>
      </c>
      <c r="K25" s="415">
        <v>0.4</v>
      </c>
      <c r="L25" s="415">
        <v>0.3</v>
      </c>
      <c r="M25" s="415">
        <v>-0.3</v>
      </c>
      <c r="N25" s="415">
        <v>1</v>
      </c>
      <c r="O25" s="415">
        <v>0.2</v>
      </c>
      <c r="P25" s="415">
        <v>1.3</v>
      </c>
      <c r="Q25" s="415">
        <v>-0.6</v>
      </c>
      <c r="R25" s="430"/>
      <c r="S25" s="430" t="s">
        <v>718</v>
      </c>
      <c r="T25" s="431">
        <f t="shared" si="7"/>
        <v>118</v>
      </c>
      <c r="U25" s="430" t="str">
        <f t="shared" si="7"/>
        <v>BILLINGS</v>
      </c>
      <c r="V25" s="431">
        <f t="shared" si="7"/>
        <v>119</v>
      </c>
      <c r="W25" s="430" t="str">
        <f t="shared" si="7"/>
        <v>BILLINGS + PEDRAS</v>
      </c>
      <c r="X25" s="416">
        <v>0.82199999999999995</v>
      </c>
      <c r="Y25" s="416">
        <v>0.81200000000000006</v>
      </c>
      <c r="Z25" s="416">
        <v>0.76300000000000001</v>
      </c>
      <c r="AA25" s="416">
        <v>0.80600000000000005</v>
      </c>
      <c r="AB25" s="416">
        <v>0.85699999999999998</v>
      </c>
      <c r="AC25" s="416">
        <v>0.75</v>
      </c>
      <c r="AD25" s="416">
        <v>0.80200000000000005</v>
      </c>
      <c r="AE25" s="416">
        <v>0.83299999999999996</v>
      </c>
      <c r="AF25" s="416">
        <v>0.77400000000000002</v>
      </c>
      <c r="AG25" s="416">
        <v>0.8</v>
      </c>
      <c r="AH25" s="416">
        <v>0.77300000000000002</v>
      </c>
      <c r="AI25" s="416">
        <v>0.82299999999999995</v>
      </c>
      <c r="AK25" s="275">
        <f ca="1">(INDEX(_regrA0,ROW(),_mes)*Prevs!$D$5 +   INDEX(_regrA0,ROW(),IF(_mes=1,12,_mes-1))*(7-Prevs!$D$5))/7</f>
        <v>1.0285714285714287</v>
      </c>
      <c r="AL25" s="275">
        <f t="shared" ca="1" si="8"/>
        <v>-0.6</v>
      </c>
      <c r="AM25" s="275">
        <f t="shared" ca="1" si="8"/>
        <v>-0.6</v>
      </c>
      <c r="AN25" s="275">
        <f ca="1">(INDEX(_regrA0,ROW(),_mes)*Prevs!G$5 +   INDEX(_regrA0,ROW(),IF(_mes=12,1,_mes+1))*(7-Prevs!G$5))/7</f>
        <v>-0.6</v>
      </c>
      <c r="AO25" s="275">
        <f ca="1">(INDEX(_regrA0,ROW(),_mes)*Prevs!H$5 +   INDEX(_regrA0,ROW(),IF(_mes=12,1,_mes+1))*(7-Prevs!H$5))/7</f>
        <v>-0.6</v>
      </c>
      <c r="AP25" s="275">
        <f ca="1">(INDEX(_regrA0,ROW(),_mes)*Prevs!I$5 +   INDEX(_regrA0,ROW(),IF(_mes=12,1,_mes+1))*(7-Prevs!I$5))/7</f>
        <v>-0.52857142857142858</v>
      </c>
      <c r="AQ25" s="275">
        <f ca="1">(INDEX(_regrA0,ROW(),IF(_mes=12,1,_mes+1))*Prevs!J$2 +   INDEX(_regrA0,ROW(),IF(_mes+2&gt;12,MOD(_mes+2,11),_mes+2))*(7-Prevs!J$2))/7</f>
        <v>1.8</v>
      </c>
      <c r="AR25" s="275">
        <f ca="1">(INDEX(_regrA0,ROW(),IF(_mes=12,1,_mes+1))*Prevs!K$2 +   INDEX(_regrA0,ROW(),IF(_mes+2&gt;12,MOD(_mes+2,11),_mes+2))*(7-Prevs!K$2))/7</f>
        <v>1.8</v>
      </c>
      <c r="AS25" s="275">
        <f ca="1">(INDEX(_regrA0,ROW(),IF(_mes=12,1,_mes+1))*Prevs!L$2 +   INDEX(_regrA0,ROW(),IF(_mes+2&gt;12,MOD(_mes+2,11),_mes+2))*(7-Prevs!L$2))/7</f>
        <v>1.8</v>
      </c>
      <c r="AT25" s="275">
        <f ca="1">(INDEX(_regrA0,ROW(),IF(_mes=12,1,_mes+1))*Prevs!M$2 +   INDEX(_regrA0,ROW(),IF(_mes+2&gt;12,MOD(_mes+2,11),_mes+2))*(7-Prevs!M$2))/7</f>
        <v>1.8</v>
      </c>
      <c r="AU25" s="275">
        <f ca="1">(INDEX(_regrA0,ROW(),IF(_mes=12,1,_mes+1))*Prevs!N$2 +   INDEX(_regrA0,ROW(),IF(_mes+2&gt;12,MOD(_mes+2,11),_mes+2))*(7-Prevs!N$2))/7</f>
        <v>1.8</v>
      </c>
      <c r="AV25" s="275">
        <f ca="1">(INDEX(_regrA0,ROW(),IF(_mes=12,1,_mes+1))*Prevs!O$2 +   INDEX(_regrA0,ROW(),IF(_mes+2&gt;12,MOD(_mes+2,11),_mes+2))*(7-Prevs!O$2))/7</f>
        <v>1.8</v>
      </c>
      <c r="AX25" s="506">
        <f ca="1">(INDEX(_regrA1,ROW(),_mes)*Prevs!$D$5 +   INDEX(_regrA1,ROW(),IF(_mes=1,12,_mes-1))*(7-Prevs!$D$5))/7</f>
        <v>0.78014285714285714</v>
      </c>
      <c r="AY25" s="506">
        <f t="shared" ca="1" si="2"/>
        <v>0.82299999999999995</v>
      </c>
      <c r="AZ25" s="506">
        <f t="shared" ca="1" si="2"/>
        <v>0.82299999999999995</v>
      </c>
      <c r="BA25" s="506">
        <f ca="1">(INDEX(_regrA1,ROW(),_mes)*Prevs!G$5 +   INDEX(_regrA1,ROW(),IF(_mes=12,1,_mes+1))*(7-Prevs!G$5))/7</f>
        <v>0.82299999999999984</v>
      </c>
      <c r="BB25" s="506">
        <f ca="1">(INDEX(_regrA1,ROW(),_mes)*Prevs!H$5 +   INDEX(_regrA1,ROW(),IF(_mes=12,1,_mes+1))*(7-Prevs!H$5))/7</f>
        <v>0.82299999999999984</v>
      </c>
      <c r="BC25" s="506">
        <f ca="1">(INDEX(_regrA1,ROW(),_mes)*Prevs!I$5 +   INDEX(_regrA1,ROW(),IF(_mes=12,1,_mes+1))*(7-Prevs!I$5))/7</f>
        <v>0.82228571428571418</v>
      </c>
      <c r="BD25" s="506">
        <f ca="1">(INDEX(_regrA1,ROW(),IF(_mes=12,1,_mes+1))*Prevs!J$2 +   INDEX(_regrA1,ROW(),IF(_mes+2&gt;12,MOD(_mes+2,11),_mes+2))*(7-Prevs!J$2))/7</f>
        <v>0.76300000000000001</v>
      </c>
      <c r="BE25" s="506">
        <f ca="1">(INDEX(_regrA1,ROW(),IF(_mes=12,1,_mes+1))*Prevs!K$2 +   INDEX(_regrA1,ROW(),IF(_mes+2&gt;12,MOD(_mes+2,11),_mes+2))*(7-Prevs!K$2))/7</f>
        <v>0.76300000000000001</v>
      </c>
      <c r="BF25" s="506">
        <f ca="1">(INDEX(_regrA1,ROW(),IF(_mes=12,1,_mes+1))*Prevs!L$2 +   INDEX(_regrA1,ROW(),IF(_mes+2&gt;12,MOD(_mes+2,11),_mes+2))*(7-Prevs!L$2))/7</f>
        <v>0.76300000000000001</v>
      </c>
      <c r="BG25" s="506">
        <f ca="1">(INDEX(_regrA1,ROW(),IF(_mes=12,1,_mes+1))*Prevs!M$2 +   INDEX(_regrA1,ROW(),IF(_mes+2&gt;12,MOD(_mes+2,11),_mes+2))*(7-Prevs!M$2))/7</f>
        <v>0.76300000000000001</v>
      </c>
      <c r="BH25" s="506">
        <f ca="1">(INDEX(_regrA1,ROW(),IF(_mes=12,1,_mes+1))*Prevs!N$2 +   INDEX(_regrA1,ROW(),IF(_mes+2&gt;12,MOD(_mes+2,11),_mes+2))*(7-Prevs!N$2))/7</f>
        <v>0.76300000000000001</v>
      </c>
      <c r="BI25" s="506">
        <f ca="1">(INDEX(_regrA1,ROW(),IF(_mes=12,1,_mes+1))*Prevs!O$2 +   INDEX(_regrA1,ROW(),IF(_mes+2&gt;12,MOD(_mes+2,11),_mes+2))*(7-Prevs!O$2))/7</f>
        <v>0.76300000000000001</v>
      </c>
      <c r="BK25" s="294">
        <f t="shared" ca="1" si="5"/>
        <v>-0.6</v>
      </c>
      <c r="BL25" s="294">
        <f t="shared" ca="1" si="5"/>
        <v>-0.6</v>
      </c>
      <c r="BM25" s="294">
        <f t="shared" ca="1" si="5"/>
        <v>-0.6</v>
      </c>
      <c r="BN25" s="294">
        <f t="shared" ca="1" si="5"/>
        <v>-0.6</v>
      </c>
      <c r="BO25" s="294">
        <f t="shared" ca="1" si="5"/>
        <v>-0.6</v>
      </c>
      <c r="BP25" s="294">
        <f t="shared" ca="1" si="5"/>
        <v>-0.6</v>
      </c>
      <c r="BQ25" s="294">
        <f t="shared" ca="1" si="5"/>
        <v>-0.6</v>
      </c>
      <c r="BR25" s="294">
        <f t="shared" ca="1" si="5"/>
        <v>-0.6</v>
      </c>
      <c r="BS25" s="294">
        <f t="shared" ca="1" si="5"/>
        <v>-0.6</v>
      </c>
      <c r="BT25" s="294">
        <f t="shared" ca="1" si="5"/>
        <v>-0.6</v>
      </c>
      <c r="BU25" s="294">
        <f t="shared" ca="1" si="5"/>
        <v>-0.6</v>
      </c>
      <c r="BV25" s="294">
        <f t="shared" ca="1" si="5"/>
        <v>-0.6</v>
      </c>
      <c r="BX25" s="294">
        <f t="shared" ca="1" si="6"/>
        <v>0.82299999999999995</v>
      </c>
      <c r="BY25" s="294">
        <f t="shared" ca="1" si="6"/>
        <v>0.82299999999999995</v>
      </c>
      <c r="BZ25" s="294">
        <f t="shared" ca="1" si="6"/>
        <v>0.82299999999999995</v>
      </c>
      <c r="CA25" s="294">
        <f t="shared" ca="1" si="6"/>
        <v>0.82299999999999995</v>
      </c>
      <c r="CB25" s="294">
        <f t="shared" ca="1" si="6"/>
        <v>0.82299999999999995</v>
      </c>
      <c r="CC25" s="294">
        <f t="shared" ca="1" si="6"/>
        <v>0.82299999999999995</v>
      </c>
      <c r="CD25" s="294">
        <f t="shared" ca="1" si="6"/>
        <v>0.82299999999999995</v>
      </c>
      <c r="CE25" s="294">
        <f t="shared" ca="1" si="6"/>
        <v>0.82299999999999995</v>
      </c>
      <c r="CF25" s="294">
        <f t="shared" ca="1" si="6"/>
        <v>0.82299999999999995</v>
      </c>
      <c r="CG25" s="294">
        <f t="shared" ca="1" si="6"/>
        <v>0.82299999999999995</v>
      </c>
      <c r="CH25" s="294">
        <f t="shared" ca="1" si="6"/>
        <v>0.82299999999999995</v>
      </c>
      <c r="CI25" s="294">
        <f t="shared" ca="1" si="6"/>
        <v>0.82299999999999995</v>
      </c>
    </row>
    <row r="26" spans="1:87" x14ac:dyDescent="0.25">
      <c r="A26" s="264" t="s">
        <v>717</v>
      </c>
      <c r="B26" s="431">
        <v>301</v>
      </c>
      <c r="C26" s="430" t="s">
        <v>489</v>
      </c>
      <c r="D26" s="431">
        <v>119</v>
      </c>
      <c r="E26" s="430" t="s">
        <v>344</v>
      </c>
      <c r="F26" s="415">
        <v>-0.5</v>
      </c>
      <c r="G26" s="415">
        <v>-0.1</v>
      </c>
      <c r="H26" s="415">
        <v>1.8</v>
      </c>
      <c r="I26" s="415">
        <v>0.4</v>
      </c>
      <c r="J26" s="415">
        <v>-0.4</v>
      </c>
      <c r="K26" s="415">
        <v>0.4</v>
      </c>
      <c r="L26" s="415">
        <v>0.3</v>
      </c>
      <c r="M26" s="415">
        <v>-0.3</v>
      </c>
      <c r="N26" s="415">
        <v>1</v>
      </c>
      <c r="O26" s="415">
        <v>0.2</v>
      </c>
      <c r="P26" s="415">
        <v>1.3</v>
      </c>
      <c r="Q26" s="415">
        <v>-0.6</v>
      </c>
      <c r="R26" s="430"/>
      <c r="S26" s="430" t="s">
        <v>718</v>
      </c>
      <c r="T26" s="431">
        <f t="shared" si="7"/>
        <v>301</v>
      </c>
      <c r="U26" s="430" t="str">
        <f t="shared" si="7"/>
        <v>BILLINGS_ANTIGA</v>
      </c>
      <c r="V26" s="431">
        <f t="shared" si="7"/>
        <v>119</v>
      </c>
      <c r="W26" s="430" t="str">
        <f t="shared" si="7"/>
        <v>BILLINGS + PEDRAS</v>
      </c>
      <c r="X26" s="416">
        <v>0.82199999999999995</v>
      </c>
      <c r="Y26" s="416">
        <v>0.81200000000000006</v>
      </c>
      <c r="Z26" s="416">
        <v>0.76300000000000001</v>
      </c>
      <c r="AA26" s="416">
        <v>0.80600000000000005</v>
      </c>
      <c r="AB26" s="416">
        <v>0.85699999999999998</v>
      </c>
      <c r="AC26" s="416">
        <v>0.75</v>
      </c>
      <c r="AD26" s="416">
        <v>0.80200000000000005</v>
      </c>
      <c r="AE26" s="416">
        <v>0.83299999999999996</v>
      </c>
      <c r="AF26" s="416">
        <v>0.77400000000000002</v>
      </c>
      <c r="AG26" s="416">
        <v>0.8</v>
      </c>
      <c r="AH26" s="416">
        <v>0.77300000000000002</v>
      </c>
      <c r="AI26" s="416">
        <v>0.82299999999999995</v>
      </c>
      <c r="AK26" s="275">
        <f ca="1">(INDEX(_regrA0,ROW(),_mes)*Prevs!$D$5 +   INDEX(_regrA0,ROW(),IF(_mes=1,12,_mes-1))*(7-Prevs!$D$5))/7</f>
        <v>1.0285714285714287</v>
      </c>
      <c r="AL26" s="275">
        <f t="shared" ca="1" si="8"/>
        <v>-0.6</v>
      </c>
      <c r="AM26" s="275">
        <f t="shared" ca="1" si="8"/>
        <v>-0.6</v>
      </c>
      <c r="AN26" s="275">
        <f ca="1">(INDEX(_regrA0,ROW(),_mes)*Prevs!G$5 +   INDEX(_regrA0,ROW(),IF(_mes=12,1,_mes+1))*(7-Prevs!G$5))/7</f>
        <v>-0.6</v>
      </c>
      <c r="AO26" s="275">
        <f ca="1">(INDEX(_regrA0,ROW(),_mes)*Prevs!H$5 +   INDEX(_regrA0,ROW(),IF(_mes=12,1,_mes+1))*(7-Prevs!H$5))/7</f>
        <v>-0.6</v>
      </c>
      <c r="AP26" s="275">
        <f ca="1">(INDEX(_regrA0,ROW(),_mes)*Prevs!I$5 +   INDEX(_regrA0,ROW(),IF(_mes=12,1,_mes+1))*(7-Prevs!I$5))/7</f>
        <v>-0.52857142857142858</v>
      </c>
      <c r="AQ26" s="275">
        <f ca="1">(INDEX(_regrA0,ROW(),IF(_mes=12,1,_mes+1))*Prevs!J$2 +   INDEX(_regrA0,ROW(),IF(_mes+2&gt;12,MOD(_mes+2,11),_mes+2))*(7-Prevs!J$2))/7</f>
        <v>1.8</v>
      </c>
      <c r="AR26" s="275">
        <f ca="1">(INDEX(_regrA0,ROW(),IF(_mes=12,1,_mes+1))*Prevs!K$2 +   INDEX(_regrA0,ROW(),IF(_mes+2&gt;12,MOD(_mes+2,11),_mes+2))*(7-Prevs!K$2))/7</f>
        <v>1.8</v>
      </c>
      <c r="AS26" s="275">
        <f ca="1">(INDEX(_regrA0,ROW(),IF(_mes=12,1,_mes+1))*Prevs!L$2 +   INDEX(_regrA0,ROW(),IF(_mes+2&gt;12,MOD(_mes+2,11),_mes+2))*(7-Prevs!L$2))/7</f>
        <v>1.8</v>
      </c>
      <c r="AT26" s="275">
        <f ca="1">(INDEX(_regrA0,ROW(),IF(_mes=12,1,_mes+1))*Prevs!M$2 +   INDEX(_regrA0,ROW(),IF(_mes+2&gt;12,MOD(_mes+2,11),_mes+2))*(7-Prevs!M$2))/7</f>
        <v>1.8</v>
      </c>
      <c r="AU26" s="275">
        <f ca="1">(INDEX(_regrA0,ROW(),IF(_mes=12,1,_mes+1))*Prevs!N$2 +   INDEX(_regrA0,ROW(),IF(_mes+2&gt;12,MOD(_mes+2,11),_mes+2))*(7-Prevs!N$2))/7</f>
        <v>1.8</v>
      </c>
      <c r="AV26" s="275">
        <f ca="1">(INDEX(_regrA0,ROW(),IF(_mes=12,1,_mes+1))*Prevs!O$2 +   INDEX(_regrA0,ROW(),IF(_mes+2&gt;12,MOD(_mes+2,11),_mes+2))*(7-Prevs!O$2))/7</f>
        <v>1.8</v>
      </c>
      <c r="AX26" s="506">
        <f ca="1">(INDEX(_regrA1,ROW(),_mes)*Prevs!$D$5 +   INDEX(_regrA1,ROW(),IF(_mes=1,12,_mes-1))*(7-Prevs!$D$5))/7</f>
        <v>0.78014285714285714</v>
      </c>
      <c r="AY26" s="506">
        <f t="shared" ref="AY26:AZ45" ca="1" si="9">INDEX(_regrA1,ROW(),_mes)</f>
        <v>0.82299999999999995</v>
      </c>
      <c r="AZ26" s="506">
        <f t="shared" ca="1" si="9"/>
        <v>0.82299999999999995</v>
      </c>
      <c r="BA26" s="506">
        <f ca="1">(INDEX(_regrA1,ROW(),_mes)*Prevs!G$5 +   INDEX(_regrA1,ROW(),IF(_mes=12,1,_mes+1))*(7-Prevs!G$5))/7</f>
        <v>0.82299999999999984</v>
      </c>
      <c r="BB26" s="506">
        <f ca="1">(INDEX(_regrA1,ROW(),_mes)*Prevs!H$5 +   INDEX(_regrA1,ROW(),IF(_mes=12,1,_mes+1))*(7-Prevs!H$5))/7</f>
        <v>0.82299999999999984</v>
      </c>
      <c r="BC26" s="506">
        <f ca="1">(INDEX(_regrA1,ROW(),_mes)*Prevs!I$5 +   INDEX(_regrA1,ROW(),IF(_mes=12,1,_mes+1))*(7-Prevs!I$5))/7</f>
        <v>0.82228571428571418</v>
      </c>
      <c r="BD26" s="506">
        <f ca="1">(INDEX(_regrA1,ROW(),IF(_mes=12,1,_mes+1))*Prevs!J$2 +   INDEX(_regrA1,ROW(),IF(_mes+2&gt;12,MOD(_mes+2,11),_mes+2))*(7-Prevs!J$2))/7</f>
        <v>0.76300000000000001</v>
      </c>
      <c r="BE26" s="506">
        <f ca="1">(INDEX(_regrA1,ROW(),IF(_mes=12,1,_mes+1))*Prevs!K$2 +   INDEX(_regrA1,ROW(),IF(_mes+2&gt;12,MOD(_mes+2,11),_mes+2))*(7-Prevs!K$2))/7</f>
        <v>0.76300000000000001</v>
      </c>
      <c r="BF26" s="506">
        <f ca="1">(INDEX(_regrA1,ROW(),IF(_mes=12,1,_mes+1))*Prevs!L$2 +   INDEX(_regrA1,ROW(),IF(_mes+2&gt;12,MOD(_mes+2,11),_mes+2))*(7-Prevs!L$2))/7</f>
        <v>0.76300000000000001</v>
      </c>
      <c r="BG26" s="506">
        <f ca="1">(INDEX(_regrA1,ROW(),IF(_mes=12,1,_mes+1))*Prevs!M$2 +   INDEX(_regrA1,ROW(),IF(_mes+2&gt;12,MOD(_mes+2,11),_mes+2))*(7-Prevs!M$2))/7</f>
        <v>0.76300000000000001</v>
      </c>
      <c r="BH26" s="506">
        <f ca="1">(INDEX(_regrA1,ROW(),IF(_mes=12,1,_mes+1))*Prevs!N$2 +   INDEX(_regrA1,ROW(),IF(_mes+2&gt;12,MOD(_mes+2,11),_mes+2))*(7-Prevs!N$2))/7</f>
        <v>0.76300000000000001</v>
      </c>
      <c r="BI26" s="506">
        <f ca="1">(INDEX(_regrA1,ROW(),IF(_mes=12,1,_mes+1))*Prevs!O$2 +   INDEX(_regrA1,ROW(),IF(_mes+2&gt;12,MOD(_mes+2,11),_mes+2))*(7-Prevs!O$2))/7</f>
        <v>0.76300000000000001</v>
      </c>
      <c r="BK26" s="294">
        <f t="shared" ca="1" si="5"/>
        <v>-0.6</v>
      </c>
      <c r="BL26" s="294">
        <f t="shared" ca="1" si="5"/>
        <v>-0.6</v>
      </c>
      <c r="BM26" s="294">
        <f t="shared" ca="1" si="5"/>
        <v>-0.6</v>
      </c>
      <c r="BN26" s="294">
        <f t="shared" ca="1" si="5"/>
        <v>-0.6</v>
      </c>
      <c r="BO26" s="294">
        <f t="shared" ca="1" si="5"/>
        <v>-0.6</v>
      </c>
      <c r="BP26" s="294">
        <f t="shared" ca="1" si="5"/>
        <v>-0.6</v>
      </c>
      <c r="BQ26" s="294">
        <f t="shared" ca="1" si="5"/>
        <v>-0.6</v>
      </c>
      <c r="BR26" s="294">
        <f t="shared" ca="1" si="5"/>
        <v>-0.6</v>
      </c>
      <c r="BS26" s="294">
        <f t="shared" ca="1" si="5"/>
        <v>-0.6</v>
      </c>
      <c r="BT26" s="294">
        <f t="shared" ca="1" si="5"/>
        <v>-0.6</v>
      </c>
      <c r="BU26" s="294">
        <f t="shared" ca="1" si="5"/>
        <v>-0.6</v>
      </c>
      <c r="BV26" s="294">
        <f t="shared" ca="1" si="5"/>
        <v>-0.6</v>
      </c>
      <c r="BX26" s="294">
        <f t="shared" ca="1" si="6"/>
        <v>0.82299999999999995</v>
      </c>
      <c r="BY26" s="294">
        <f t="shared" ca="1" si="6"/>
        <v>0.82299999999999995</v>
      </c>
      <c r="BZ26" s="294">
        <f t="shared" ca="1" si="6"/>
        <v>0.82299999999999995</v>
      </c>
      <c r="CA26" s="294">
        <f t="shared" ca="1" si="6"/>
        <v>0.82299999999999995</v>
      </c>
      <c r="CB26" s="294">
        <f t="shared" ca="1" si="6"/>
        <v>0.82299999999999995</v>
      </c>
      <c r="CC26" s="294">
        <f t="shared" ca="1" si="6"/>
        <v>0.82299999999999995</v>
      </c>
      <c r="CD26" s="294">
        <f t="shared" ca="1" si="6"/>
        <v>0.82299999999999995</v>
      </c>
      <c r="CE26" s="294">
        <f t="shared" ca="1" si="6"/>
        <v>0.82299999999999995</v>
      </c>
      <c r="CF26" s="294">
        <f t="shared" ca="1" si="6"/>
        <v>0.82299999999999995</v>
      </c>
      <c r="CG26" s="294">
        <f t="shared" ca="1" si="6"/>
        <v>0.82299999999999995</v>
      </c>
      <c r="CH26" s="294">
        <f t="shared" ca="1" si="6"/>
        <v>0.82299999999999995</v>
      </c>
      <c r="CI26" s="294">
        <f t="shared" ca="1" si="6"/>
        <v>0.82299999999999995</v>
      </c>
    </row>
    <row r="27" spans="1:87" x14ac:dyDescent="0.25">
      <c r="A27" s="264" t="s">
        <v>717</v>
      </c>
      <c r="B27" s="431">
        <v>320</v>
      </c>
      <c r="C27" s="430" t="s">
        <v>344</v>
      </c>
      <c r="D27" s="431">
        <v>119</v>
      </c>
      <c r="E27" s="430" t="s">
        <v>344</v>
      </c>
      <c r="F27" s="415">
        <v>0</v>
      </c>
      <c r="G27" s="415">
        <v>0</v>
      </c>
      <c r="H27" s="415">
        <v>0</v>
      </c>
      <c r="I27" s="415">
        <v>0</v>
      </c>
      <c r="J27" s="415">
        <v>0</v>
      </c>
      <c r="K27" s="415">
        <v>0</v>
      </c>
      <c r="L27" s="415">
        <v>0</v>
      </c>
      <c r="M27" s="415">
        <v>0</v>
      </c>
      <c r="N27" s="415">
        <v>0</v>
      </c>
      <c r="O27" s="415">
        <v>0</v>
      </c>
      <c r="P27" s="415">
        <v>0</v>
      </c>
      <c r="Q27" s="415">
        <v>0</v>
      </c>
      <c r="R27" s="430"/>
      <c r="S27" s="430" t="s">
        <v>718</v>
      </c>
      <c r="T27" s="431">
        <f t="shared" si="7"/>
        <v>320</v>
      </c>
      <c r="U27" s="430" t="str">
        <f t="shared" si="7"/>
        <v>BILLINGS + PEDRAS</v>
      </c>
      <c r="V27" s="431">
        <f t="shared" si="7"/>
        <v>119</v>
      </c>
      <c r="W27" s="430" t="str">
        <f t="shared" si="7"/>
        <v>BILLINGS + PEDRAS</v>
      </c>
      <c r="X27" s="416">
        <v>1</v>
      </c>
      <c r="Y27" s="416">
        <v>1</v>
      </c>
      <c r="Z27" s="416">
        <v>1</v>
      </c>
      <c r="AA27" s="416">
        <v>1</v>
      </c>
      <c r="AB27" s="416">
        <v>1</v>
      </c>
      <c r="AC27" s="416">
        <v>1</v>
      </c>
      <c r="AD27" s="416">
        <v>1</v>
      </c>
      <c r="AE27" s="416">
        <v>1</v>
      </c>
      <c r="AF27" s="416">
        <v>1</v>
      </c>
      <c r="AG27" s="416">
        <v>1</v>
      </c>
      <c r="AH27" s="416">
        <v>1</v>
      </c>
      <c r="AI27" s="416">
        <v>1</v>
      </c>
      <c r="AK27" s="275">
        <f ca="1">(INDEX(_regrA0,ROW(),_mes)*Prevs!$D$5 +   INDEX(_regrA0,ROW(),IF(_mes=1,12,_mes-1))*(7-Prevs!$D$5))/7</f>
        <v>0</v>
      </c>
      <c r="AL27" s="275">
        <f t="shared" ca="1" si="8"/>
        <v>0</v>
      </c>
      <c r="AM27" s="275">
        <f t="shared" ca="1" si="8"/>
        <v>0</v>
      </c>
      <c r="AN27" s="275">
        <f ca="1">(INDEX(_regrA0,ROW(),_mes)*Prevs!G$5 +   INDEX(_regrA0,ROW(),IF(_mes=12,1,_mes+1))*(7-Prevs!G$5))/7</f>
        <v>0</v>
      </c>
      <c r="AO27" s="275">
        <f ca="1">(INDEX(_regrA0,ROW(),_mes)*Prevs!H$5 +   INDEX(_regrA0,ROW(),IF(_mes=12,1,_mes+1))*(7-Prevs!H$5))/7</f>
        <v>0</v>
      </c>
      <c r="AP27" s="275">
        <f ca="1">(INDEX(_regrA0,ROW(),_mes)*Prevs!I$5 +   INDEX(_regrA0,ROW(),IF(_mes=12,1,_mes+1))*(7-Prevs!I$5))/7</f>
        <v>0</v>
      </c>
      <c r="AQ27" s="275">
        <f ca="1">(INDEX(_regrA0,ROW(),IF(_mes=12,1,_mes+1))*Prevs!J$2 +   INDEX(_regrA0,ROW(),IF(_mes+2&gt;12,MOD(_mes+2,11),_mes+2))*(7-Prevs!J$2))/7</f>
        <v>0</v>
      </c>
      <c r="AR27" s="275">
        <f ca="1">(INDEX(_regrA0,ROW(),IF(_mes=12,1,_mes+1))*Prevs!K$2 +   INDEX(_regrA0,ROW(),IF(_mes+2&gt;12,MOD(_mes+2,11),_mes+2))*(7-Prevs!K$2))/7</f>
        <v>0</v>
      </c>
      <c r="AS27" s="275">
        <f ca="1">(INDEX(_regrA0,ROW(),IF(_mes=12,1,_mes+1))*Prevs!L$2 +   INDEX(_regrA0,ROW(),IF(_mes+2&gt;12,MOD(_mes+2,11),_mes+2))*(7-Prevs!L$2))/7</f>
        <v>0</v>
      </c>
      <c r="AT27" s="275">
        <f ca="1">(INDEX(_regrA0,ROW(),IF(_mes=12,1,_mes+1))*Prevs!M$2 +   INDEX(_regrA0,ROW(),IF(_mes+2&gt;12,MOD(_mes+2,11),_mes+2))*(7-Prevs!M$2))/7</f>
        <v>0</v>
      </c>
      <c r="AU27" s="275">
        <f ca="1">(INDEX(_regrA0,ROW(),IF(_mes=12,1,_mes+1))*Prevs!N$2 +   INDEX(_regrA0,ROW(),IF(_mes+2&gt;12,MOD(_mes+2,11),_mes+2))*(7-Prevs!N$2))/7</f>
        <v>0</v>
      </c>
      <c r="AV27" s="275">
        <f ca="1">(INDEX(_regrA0,ROW(),IF(_mes=12,1,_mes+1))*Prevs!O$2 +   INDEX(_regrA0,ROW(),IF(_mes+2&gt;12,MOD(_mes+2,11),_mes+2))*(7-Prevs!O$2))/7</f>
        <v>0</v>
      </c>
      <c r="AX27" s="506">
        <f ca="1">(INDEX(_regrA1,ROW(),_mes)*Prevs!$D$5 +   INDEX(_regrA1,ROW(),IF(_mes=1,12,_mes-1))*(7-Prevs!$D$5))/7</f>
        <v>1</v>
      </c>
      <c r="AY27" s="506">
        <f t="shared" ca="1" si="9"/>
        <v>1</v>
      </c>
      <c r="AZ27" s="506">
        <f t="shared" ca="1" si="9"/>
        <v>1</v>
      </c>
      <c r="BA27" s="506">
        <f ca="1">(INDEX(_regrA1,ROW(),_mes)*Prevs!G$5 +   INDEX(_regrA1,ROW(),IF(_mes=12,1,_mes+1))*(7-Prevs!G$5))/7</f>
        <v>1</v>
      </c>
      <c r="BB27" s="506">
        <f ca="1">(INDEX(_regrA1,ROW(),_mes)*Prevs!H$5 +   INDEX(_regrA1,ROW(),IF(_mes=12,1,_mes+1))*(7-Prevs!H$5))/7</f>
        <v>1</v>
      </c>
      <c r="BC27" s="506">
        <f ca="1">(INDEX(_regrA1,ROW(),_mes)*Prevs!I$5 +   INDEX(_regrA1,ROW(),IF(_mes=12,1,_mes+1))*(7-Prevs!I$5))/7</f>
        <v>1</v>
      </c>
      <c r="BD27" s="506">
        <f ca="1">(INDEX(_regrA1,ROW(),IF(_mes=12,1,_mes+1))*Prevs!J$2 +   INDEX(_regrA1,ROW(),IF(_mes+2&gt;12,MOD(_mes+2,11),_mes+2))*(7-Prevs!J$2))/7</f>
        <v>1</v>
      </c>
      <c r="BE27" s="506">
        <f ca="1">(INDEX(_regrA1,ROW(),IF(_mes=12,1,_mes+1))*Prevs!K$2 +   INDEX(_regrA1,ROW(),IF(_mes+2&gt;12,MOD(_mes+2,11),_mes+2))*(7-Prevs!K$2))/7</f>
        <v>1</v>
      </c>
      <c r="BF27" s="506">
        <f ca="1">(INDEX(_regrA1,ROW(),IF(_mes=12,1,_mes+1))*Prevs!L$2 +   INDEX(_regrA1,ROW(),IF(_mes+2&gt;12,MOD(_mes+2,11),_mes+2))*(7-Prevs!L$2))/7</f>
        <v>1</v>
      </c>
      <c r="BG27" s="506">
        <f ca="1">(INDEX(_regrA1,ROW(),IF(_mes=12,1,_mes+1))*Prevs!M$2 +   INDEX(_regrA1,ROW(),IF(_mes+2&gt;12,MOD(_mes+2,11),_mes+2))*(7-Prevs!M$2))/7</f>
        <v>1</v>
      </c>
      <c r="BH27" s="506">
        <f ca="1">(INDEX(_regrA1,ROW(),IF(_mes=12,1,_mes+1))*Prevs!N$2 +   INDEX(_regrA1,ROW(),IF(_mes+2&gt;12,MOD(_mes+2,11),_mes+2))*(7-Prevs!N$2))/7</f>
        <v>1</v>
      </c>
      <c r="BI27" s="506">
        <f ca="1">(INDEX(_regrA1,ROW(),IF(_mes=12,1,_mes+1))*Prevs!O$2 +   INDEX(_regrA1,ROW(),IF(_mes+2&gt;12,MOD(_mes+2,11),_mes+2))*(7-Prevs!O$2))/7</f>
        <v>1</v>
      </c>
      <c r="BK27" s="294">
        <f t="shared" ca="1" si="5"/>
        <v>0</v>
      </c>
      <c r="BL27" s="294">
        <f t="shared" ca="1" si="5"/>
        <v>0</v>
      </c>
      <c r="BM27" s="294">
        <f t="shared" ca="1" si="5"/>
        <v>0</v>
      </c>
      <c r="BN27" s="294">
        <f t="shared" ca="1" si="5"/>
        <v>0</v>
      </c>
      <c r="BO27" s="294">
        <f t="shared" ca="1" si="5"/>
        <v>0</v>
      </c>
      <c r="BP27" s="294">
        <f t="shared" ca="1" si="5"/>
        <v>0</v>
      </c>
      <c r="BQ27" s="294">
        <f t="shared" ca="1" si="5"/>
        <v>0</v>
      </c>
      <c r="BR27" s="294">
        <f t="shared" ca="1" si="5"/>
        <v>0</v>
      </c>
      <c r="BS27" s="294">
        <f t="shared" ca="1" si="5"/>
        <v>0</v>
      </c>
      <c r="BT27" s="294">
        <f t="shared" ca="1" si="5"/>
        <v>0</v>
      </c>
      <c r="BU27" s="294">
        <f t="shared" ca="1" si="5"/>
        <v>0</v>
      </c>
      <c r="BV27" s="294">
        <f t="shared" ca="1" si="5"/>
        <v>0</v>
      </c>
      <c r="BX27" s="294">
        <f t="shared" ca="1" si="6"/>
        <v>1</v>
      </c>
      <c r="BY27" s="294">
        <f t="shared" ca="1" si="6"/>
        <v>1</v>
      </c>
      <c r="BZ27" s="294">
        <f t="shared" ca="1" si="6"/>
        <v>1</v>
      </c>
      <c r="CA27" s="294">
        <f t="shared" ca="1" si="6"/>
        <v>1</v>
      </c>
      <c r="CB27" s="294">
        <f t="shared" ca="1" si="6"/>
        <v>1</v>
      </c>
      <c r="CC27" s="294">
        <f t="shared" ca="1" si="6"/>
        <v>1</v>
      </c>
      <c r="CD27" s="294">
        <f t="shared" ca="1" si="6"/>
        <v>1</v>
      </c>
      <c r="CE27" s="294">
        <f t="shared" ca="1" si="6"/>
        <v>1</v>
      </c>
      <c r="CF27" s="294">
        <f t="shared" ca="1" si="6"/>
        <v>1</v>
      </c>
      <c r="CG27" s="294">
        <f t="shared" ca="1" si="6"/>
        <v>1</v>
      </c>
      <c r="CH27" s="294">
        <f t="shared" ca="1" si="6"/>
        <v>1</v>
      </c>
      <c r="CI27" s="294">
        <f t="shared" ca="1" si="6"/>
        <v>1</v>
      </c>
    </row>
    <row r="28" spans="1:87" x14ac:dyDescent="0.25">
      <c r="A28" s="264" t="s">
        <v>717</v>
      </c>
      <c r="B28" s="431">
        <v>116</v>
      </c>
      <c r="C28" s="430" t="s">
        <v>339</v>
      </c>
      <c r="D28" s="431">
        <v>117</v>
      </c>
      <c r="E28" s="430" t="s">
        <v>229</v>
      </c>
      <c r="F28" s="415">
        <v>-0.6</v>
      </c>
      <c r="G28" s="415">
        <v>-0.4</v>
      </c>
      <c r="H28" s="415">
        <v>-8.1</v>
      </c>
      <c r="I28" s="415">
        <v>-2.1</v>
      </c>
      <c r="J28" s="415">
        <v>0.8</v>
      </c>
      <c r="K28" s="415">
        <v>-1.8</v>
      </c>
      <c r="L28" s="415">
        <v>-1.8</v>
      </c>
      <c r="M28" s="415">
        <v>-2.5</v>
      </c>
      <c r="N28" s="415">
        <v>-0.1</v>
      </c>
      <c r="O28" s="415">
        <v>-2.7</v>
      </c>
      <c r="P28" s="415">
        <v>2.2000000000000002</v>
      </c>
      <c r="Q28" s="415">
        <v>-0.2</v>
      </c>
      <c r="R28" s="430"/>
      <c r="S28" s="430" t="s">
        <v>718</v>
      </c>
      <c r="T28" s="431">
        <f t="shared" si="7"/>
        <v>116</v>
      </c>
      <c r="U28" s="430" t="str">
        <f t="shared" si="7"/>
        <v>PEDRAS</v>
      </c>
      <c r="V28" s="431">
        <f t="shared" si="7"/>
        <v>117</v>
      </c>
      <c r="W28" s="430" t="str">
        <f t="shared" si="7"/>
        <v>GUARAPIRANGA</v>
      </c>
      <c r="X28" s="416">
        <v>0.33</v>
      </c>
      <c r="Y28" s="416">
        <v>0.26900000000000002</v>
      </c>
      <c r="Z28" s="416">
        <v>0.60499999999999998</v>
      </c>
      <c r="AA28" s="416">
        <v>0.374</v>
      </c>
      <c r="AB28" s="416">
        <v>0.16700000000000001</v>
      </c>
      <c r="AC28" s="416">
        <v>0.35699999999999998</v>
      </c>
      <c r="AD28" s="416">
        <v>0.45100000000000001</v>
      </c>
      <c r="AE28" s="416">
        <v>0.5</v>
      </c>
      <c r="AF28" s="416">
        <v>0.314</v>
      </c>
      <c r="AG28" s="416">
        <v>0.56200000000000006</v>
      </c>
      <c r="AH28" s="416">
        <v>0.17299999999999999</v>
      </c>
      <c r="AI28" s="416">
        <v>0.32200000000000001</v>
      </c>
      <c r="AK28" s="275">
        <f ca="1">(INDEX(_regrA0,ROW(),_mes)*Prevs!$D$5 +   INDEX(_regrA0,ROW(),IF(_mes=1,12,_mes-1))*(7-Prevs!$D$5))/7</f>
        <v>1.8571428571428574</v>
      </c>
      <c r="AL28" s="275">
        <f t="shared" ca="1" si="8"/>
        <v>-0.2</v>
      </c>
      <c r="AM28" s="275">
        <f t="shared" ca="1" si="8"/>
        <v>-0.2</v>
      </c>
      <c r="AN28" s="275">
        <f ca="1">(INDEX(_regrA0,ROW(),_mes)*Prevs!G$5 +   INDEX(_regrA0,ROW(),IF(_mes=12,1,_mes+1))*(7-Prevs!G$5))/7</f>
        <v>-0.2</v>
      </c>
      <c r="AO28" s="275">
        <f ca="1">(INDEX(_regrA0,ROW(),_mes)*Prevs!H$5 +   INDEX(_regrA0,ROW(),IF(_mes=12,1,_mes+1))*(7-Prevs!H$5))/7</f>
        <v>-0.2</v>
      </c>
      <c r="AP28" s="275">
        <f ca="1">(INDEX(_regrA0,ROW(),_mes)*Prevs!I$5 +   INDEX(_regrA0,ROW(),IF(_mes=12,1,_mes+1))*(7-Prevs!I$5))/7</f>
        <v>-0.48571428571428571</v>
      </c>
      <c r="AQ28" s="275">
        <f ca="1">(INDEX(_regrA0,ROW(),IF(_mes=12,1,_mes+1))*Prevs!J$2 +   INDEX(_regrA0,ROW(),IF(_mes+2&gt;12,MOD(_mes+2,11),_mes+2))*(7-Prevs!J$2))/7</f>
        <v>-8.1</v>
      </c>
      <c r="AR28" s="275">
        <f ca="1">(INDEX(_regrA0,ROW(),IF(_mes=12,1,_mes+1))*Prevs!K$2 +   INDEX(_regrA0,ROW(),IF(_mes+2&gt;12,MOD(_mes+2,11),_mes+2))*(7-Prevs!K$2))/7</f>
        <v>-8.1</v>
      </c>
      <c r="AS28" s="275">
        <f ca="1">(INDEX(_regrA0,ROW(),IF(_mes=12,1,_mes+1))*Prevs!L$2 +   INDEX(_regrA0,ROW(),IF(_mes+2&gt;12,MOD(_mes+2,11),_mes+2))*(7-Prevs!L$2))/7</f>
        <v>-8.1</v>
      </c>
      <c r="AT28" s="275">
        <f ca="1">(INDEX(_regrA0,ROW(),IF(_mes=12,1,_mes+1))*Prevs!M$2 +   INDEX(_regrA0,ROW(),IF(_mes+2&gt;12,MOD(_mes+2,11),_mes+2))*(7-Prevs!M$2))/7</f>
        <v>-8.1</v>
      </c>
      <c r="AU28" s="275">
        <f ca="1">(INDEX(_regrA0,ROW(),IF(_mes=12,1,_mes+1))*Prevs!N$2 +   INDEX(_regrA0,ROW(),IF(_mes+2&gt;12,MOD(_mes+2,11),_mes+2))*(7-Prevs!N$2))/7</f>
        <v>-8.1</v>
      </c>
      <c r="AV28" s="275">
        <f ca="1">(INDEX(_regrA0,ROW(),IF(_mes=12,1,_mes+1))*Prevs!O$2 +   INDEX(_regrA0,ROW(),IF(_mes+2&gt;12,MOD(_mes+2,11),_mes+2))*(7-Prevs!O$2))/7</f>
        <v>-8.1</v>
      </c>
      <c r="AX28" s="506">
        <f ca="1">(INDEX(_regrA1,ROW(),_mes)*Prevs!$D$5 +   INDEX(_regrA1,ROW(),IF(_mes=1,12,_mes-1))*(7-Prevs!$D$5))/7</f>
        <v>0.19428571428571426</v>
      </c>
      <c r="AY28" s="506">
        <f t="shared" ca="1" si="9"/>
        <v>0.32200000000000001</v>
      </c>
      <c r="AZ28" s="506">
        <f t="shared" ca="1" si="9"/>
        <v>0.32200000000000001</v>
      </c>
      <c r="BA28" s="506">
        <f ca="1">(INDEX(_regrA1,ROW(),_mes)*Prevs!G$5 +   INDEX(_regrA1,ROW(),IF(_mes=12,1,_mes+1))*(7-Prevs!G$5))/7</f>
        <v>0.32200000000000001</v>
      </c>
      <c r="BB28" s="506">
        <f ca="1">(INDEX(_regrA1,ROW(),_mes)*Prevs!H$5 +   INDEX(_regrA1,ROW(),IF(_mes=12,1,_mes+1))*(7-Prevs!H$5))/7</f>
        <v>0.32200000000000001</v>
      </c>
      <c r="BC28" s="506">
        <f ca="1">(INDEX(_regrA1,ROW(),_mes)*Prevs!I$5 +   INDEX(_regrA1,ROW(),IF(_mes=12,1,_mes+1))*(7-Prevs!I$5))/7</f>
        <v>0.32771428571428574</v>
      </c>
      <c r="BD28" s="506">
        <f ca="1">(INDEX(_regrA1,ROW(),IF(_mes=12,1,_mes+1))*Prevs!J$2 +   INDEX(_regrA1,ROW(),IF(_mes+2&gt;12,MOD(_mes+2,11),_mes+2))*(7-Prevs!J$2))/7</f>
        <v>0.60499999999999987</v>
      </c>
      <c r="BE28" s="506">
        <f ca="1">(INDEX(_regrA1,ROW(),IF(_mes=12,1,_mes+1))*Prevs!K$2 +   INDEX(_regrA1,ROW(),IF(_mes+2&gt;12,MOD(_mes+2,11),_mes+2))*(7-Prevs!K$2))/7</f>
        <v>0.60499999999999987</v>
      </c>
      <c r="BF28" s="506">
        <f ca="1">(INDEX(_regrA1,ROW(),IF(_mes=12,1,_mes+1))*Prevs!L$2 +   INDEX(_regrA1,ROW(),IF(_mes+2&gt;12,MOD(_mes+2,11),_mes+2))*(7-Prevs!L$2))/7</f>
        <v>0.60499999999999987</v>
      </c>
      <c r="BG28" s="506">
        <f ca="1">(INDEX(_regrA1,ROW(),IF(_mes=12,1,_mes+1))*Prevs!M$2 +   INDEX(_regrA1,ROW(),IF(_mes+2&gt;12,MOD(_mes+2,11),_mes+2))*(7-Prevs!M$2))/7</f>
        <v>0.60499999999999987</v>
      </c>
      <c r="BH28" s="506">
        <f ca="1">(INDEX(_regrA1,ROW(),IF(_mes=12,1,_mes+1))*Prevs!N$2 +   INDEX(_regrA1,ROW(),IF(_mes+2&gt;12,MOD(_mes+2,11),_mes+2))*(7-Prevs!N$2))/7</f>
        <v>0.60499999999999987</v>
      </c>
      <c r="BI28" s="506">
        <f ca="1">(INDEX(_regrA1,ROW(),IF(_mes=12,1,_mes+1))*Prevs!O$2 +   INDEX(_regrA1,ROW(),IF(_mes+2&gt;12,MOD(_mes+2,11),_mes+2))*(7-Prevs!O$2))/7</f>
        <v>0.60499999999999987</v>
      </c>
      <c r="BK28" s="294">
        <f t="shared" ca="1" si="5"/>
        <v>-0.2</v>
      </c>
      <c r="BL28" s="294">
        <f t="shared" ca="1" si="5"/>
        <v>-0.2</v>
      </c>
      <c r="BM28" s="294">
        <f t="shared" ca="1" si="5"/>
        <v>-0.2</v>
      </c>
      <c r="BN28" s="294">
        <f t="shared" ca="1" si="5"/>
        <v>-0.2</v>
      </c>
      <c r="BO28" s="294">
        <f t="shared" ca="1" si="5"/>
        <v>-0.2</v>
      </c>
      <c r="BP28" s="294">
        <f t="shared" ca="1" si="5"/>
        <v>-0.2</v>
      </c>
      <c r="BQ28" s="294">
        <f t="shared" ca="1" si="5"/>
        <v>-0.2</v>
      </c>
      <c r="BR28" s="294">
        <f t="shared" ca="1" si="5"/>
        <v>-0.2</v>
      </c>
      <c r="BS28" s="294">
        <f t="shared" ca="1" si="5"/>
        <v>-0.2</v>
      </c>
      <c r="BT28" s="294">
        <f t="shared" ca="1" si="5"/>
        <v>-0.2</v>
      </c>
      <c r="BU28" s="294">
        <f t="shared" ca="1" si="5"/>
        <v>-0.2</v>
      </c>
      <c r="BV28" s="294">
        <f t="shared" ca="1" si="5"/>
        <v>-0.2</v>
      </c>
      <c r="BX28" s="294">
        <f t="shared" ca="1" si="6"/>
        <v>0.32200000000000001</v>
      </c>
      <c r="BY28" s="294">
        <f t="shared" ca="1" si="6"/>
        <v>0.32200000000000001</v>
      </c>
      <c r="BZ28" s="294">
        <f t="shared" ca="1" si="6"/>
        <v>0.32200000000000001</v>
      </c>
      <c r="CA28" s="294">
        <f t="shared" ca="1" si="6"/>
        <v>0.32200000000000001</v>
      </c>
      <c r="CB28" s="294">
        <f t="shared" ca="1" si="6"/>
        <v>0.32200000000000001</v>
      </c>
      <c r="CC28" s="294">
        <f t="shared" ca="1" si="6"/>
        <v>0.32200000000000001</v>
      </c>
      <c r="CD28" s="294">
        <f t="shared" ca="1" si="6"/>
        <v>0.32200000000000001</v>
      </c>
      <c r="CE28" s="294">
        <f t="shared" ca="1" si="6"/>
        <v>0.32200000000000001</v>
      </c>
      <c r="CF28" s="294">
        <f t="shared" ca="1" si="6"/>
        <v>0.32200000000000001</v>
      </c>
      <c r="CG28" s="294">
        <f t="shared" ca="1" si="6"/>
        <v>0.32200000000000001</v>
      </c>
      <c r="CH28" s="294">
        <f t="shared" ca="1" si="6"/>
        <v>0.32200000000000001</v>
      </c>
      <c r="CI28" s="294">
        <f t="shared" ca="1" si="6"/>
        <v>0.32200000000000001</v>
      </c>
    </row>
    <row r="29" spans="1:87" x14ac:dyDescent="0.25">
      <c r="A29" s="264" t="s">
        <v>717</v>
      </c>
      <c r="B29" s="431">
        <v>48</v>
      </c>
      <c r="C29" s="430" t="s">
        <v>91</v>
      </c>
      <c r="D29" s="431">
        <v>47</v>
      </c>
      <c r="E29" s="430" t="s">
        <v>90</v>
      </c>
      <c r="F29" s="415">
        <v>0</v>
      </c>
      <c r="G29" s="415">
        <v>0</v>
      </c>
      <c r="H29" s="415">
        <v>0</v>
      </c>
      <c r="I29" s="415">
        <v>0</v>
      </c>
      <c r="J29" s="415">
        <v>0</v>
      </c>
      <c r="K29" s="415">
        <v>0</v>
      </c>
      <c r="L29" s="415">
        <v>0</v>
      </c>
      <c r="M29" s="415">
        <v>0</v>
      </c>
      <c r="N29" s="415">
        <v>0</v>
      </c>
      <c r="O29" s="415">
        <v>0</v>
      </c>
      <c r="P29" s="415">
        <v>0</v>
      </c>
      <c r="Q29" s="415">
        <v>0</v>
      </c>
      <c r="R29" s="430"/>
      <c r="S29" s="430" t="s">
        <v>718</v>
      </c>
      <c r="T29" s="431">
        <f t="shared" si="7"/>
        <v>48</v>
      </c>
      <c r="U29" s="430" t="str">
        <f t="shared" si="7"/>
        <v>PIRAJU</v>
      </c>
      <c r="V29" s="431">
        <f t="shared" si="7"/>
        <v>47</v>
      </c>
      <c r="W29" s="430" t="str">
        <f t="shared" si="7"/>
        <v>JURUMIRIM</v>
      </c>
      <c r="X29" s="416">
        <v>1.0209999999999999</v>
      </c>
      <c r="Y29" s="416">
        <v>1.0249999999999999</v>
      </c>
      <c r="Z29" s="416">
        <v>1.026</v>
      </c>
      <c r="AA29" s="416">
        <v>1.0229999999999999</v>
      </c>
      <c r="AB29" s="416">
        <v>1.026</v>
      </c>
      <c r="AC29" s="416">
        <v>1.0289999999999999</v>
      </c>
      <c r="AD29" s="416">
        <v>1.022</v>
      </c>
      <c r="AE29" s="416">
        <v>1.0269999999999999</v>
      </c>
      <c r="AF29" s="416">
        <v>1.0249999999999999</v>
      </c>
      <c r="AG29" s="416">
        <v>1.026</v>
      </c>
      <c r="AH29" s="416">
        <v>1.022</v>
      </c>
      <c r="AI29" s="416">
        <v>1.026</v>
      </c>
      <c r="AK29" s="275">
        <f ca="1">(INDEX(_regrA0,ROW(),_mes)*Prevs!$D$5 +   INDEX(_regrA0,ROW(),IF(_mes=1,12,_mes-1))*(7-Prevs!$D$5))/7</f>
        <v>0</v>
      </c>
      <c r="AL29" s="275">
        <f t="shared" ca="1" si="8"/>
        <v>0</v>
      </c>
      <c r="AM29" s="275">
        <f t="shared" ca="1" si="8"/>
        <v>0</v>
      </c>
      <c r="AN29" s="275">
        <f ca="1">(INDEX(_regrA0,ROW(),_mes)*Prevs!G$5 +   INDEX(_regrA0,ROW(),IF(_mes=12,1,_mes+1))*(7-Prevs!G$5))/7</f>
        <v>0</v>
      </c>
      <c r="AO29" s="275">
        <f ca="1">(INDEX(_regrA0,ROW(),_mes)*Prevs!H$5 +   INDEX(_regrA0,ROW(),IF(_mes=12,1,_mes+1))*(7-Prevs!H$5))/7</f>
        <v>0</v>
      </c>
      <c r="AP29" s="275">
        <f ca="1">(INDEX(_regrA0,ROW(),_mes)*Prevs!I$5 +   INDEX(_regrA0,ROW(),IF(_mes=12,1,_mes+1))*(7-Prevs!I$5))/7</f>
        <v>0</v>
      </c>
      <c r="AQ29" s="275">
        <f ca="1">(INDEX(_regrA0,ROW(),IF(_mes=12,1,_mes+1))*Prevs!J$2 +   INDEX(_regrA0,ROW(),IF(_mes+2&gt;12,MOD(_mes+2,11),_mes+2))*(7-Prevs!J$2))/7</f>
        <v>0</v>
      </c>
      <c r="AR29" s="275">
        <f ca="1">(INDEX(_regrA0,ROW(),IF(_mes=12,1,_mes+1))*Prevs!K$2 +   INDEX(_regrA0,ROW(),IF(_mes+2&gt;12,MOD(_mes+2,11),_mes+2))*(7-Prevs!K$2))/7</f>
        <v>0</v>
      </c>
      <c r="AS29" s="275">
        <f ca="1">(INDEX(_regrA0,ROW(),IF(_mes=12,1,_mes+1))*Prevs!L$2 +   INDEX(_regrA0,ROW(),IF(_mes+2&gt;12,MOD(_mes+2,11),_mes+2))*(7-Prevs!L$2))/7</f>
        <v>0</v>
      </c>
      <c r="AT29" s="275">
        <f ca="1">(INDEX(_regrA0,ROW(),IF(_mes=12,1,_mes+1))*Prevs!M$2 +   INDEX(_regrA0,ROW(),IF(_mes+2&gt;12,MOD(_mes+2,11),_mes+2))*(7-Prevs!M$2))/7</f>
        <v>0</v>
      </c>
      <c r="AU29" s="275">
        <f ca="1">(INDEX(_regrA0,ROW(),IF(_mes=12,1,_mes+1))*Prevs!N$2 +   INDEX(_regrA0,ROW(),IF(_mes+2&gt;12,MOD(_mes+2,11),_mes+2))*(7-Prevs!N$2))/7</f>
        <v>0</v>
      </c>
      <c r="AV29" s="275">
        <f ca="1">(INDEX(_regrA0,ROW(),IF(_mes=12,1,_mes+1))*Prevs!O$2 +   INDEX(_regrA0,ROW(),IF(_mes+2&gt;12,MOD(_mes+2,11),_mes+2))*(7-Prevs!O$2))/7</f>
        <v>0</v>
      </c>
      <c r="AX29" s="506">
        <f ca="1">(INDEX(_regrA1,ROW(),_mes)*Prevs!$D$5 +   INDEX(_regrA1,ROW(),IF(_mes=1,12,_mes-1))*(7-Prevs!$D$5))/7</f>
        <v>1.0225714285714285</v>
      </c>
      <c r="AY29" s="506">
        <f t="shared" ca="1" si="9"/>
        <v>1.026</v>
      </c>
      <c r="AZ29" s="506">
        <f t="shared" ca="1" si="9"/>
        <v>1.026</v>
      </c>
      <c r="BA29" s="506">
        <f ca="1">(INDEX(_regrA1,ROW(),_mes)*Prevs!G$5 +   INDEX(_regrA1,ROW(),IF(_mes=12,1,_mes+1))*(7-Prevs!G$5))/7</f>
        <v>1.026</v>
      </c>
      <c r="BB29" s="506">
        <f ca="1">(INDEX(_regrA1,ROW(),_mes)*Prevs!H$5 +   INDEX(_regrA1,ROW(),IF(_mes=12,1,_mes+1))*(7-Prevs!H$5))/7</f>
        <v>1.026</v>
      </c>
      <c r="BC29" s="506">
        <f ca="1">(INDEX(_regrA1,ROW(),_mes)*Prevs!I$5 +   INDEX(_regrA1,ROW(),IF(_mes=12,1,_mes+1))*(7-Prevs!I$5))/7</f>
        <v>1.0224285714285715</v>
      </c>
      <c r="BD29" s="506">
        <f ca="1">(INDEX(_regrA1,ROW(),IF(_mes=12,1,_mes+1))*Prevs!J$2 +   INDEX(_regrA1,ROW(),IF(_mes+2&gt;12,MOD(_mes+2,11),_mes+2))*(7-Prevs!J$2))/7</f>
        <v>1.026</v>
      </c>
      <c r="BE29" s="506">
        <f ca="1">(INDEX(_regrA1,ROW(),IF(_mes=12,1,_mes+1))*Prevs!K$2 +   INDEX(_regrA1,ROW(),IF(_mes+2&gt;12,MOD(_mes+2,11),_mes+2))*(7-Prevs!K$2))/7</f>
        <v>1.026</v>
      </c>
      <c r="BF29" s="506">
        <f ca="1">(INDEX(_regrA1,ROW(),IF(_mes=12,1,_mes+1))*Prevs!L$2 +   INDEX(_regrA1,ROW(),IF(_mes+2&gt;12,MOD(_mes+2,11),_mes+2))*(7-Prevs!L$2))/7</f>
        <v>1.026</v>
      </c>
      <c r="BG29" s="506">
        <f ca="1">(INDEX(_regrA1,ROW(),IF(_mes=12,1,_mes+1))*Prevs!M$2 +   INDEX(_regrA1,ROW(),IF(_mes+2&gt;12,MOD(_mes+2,11),_mes+2))*(7-Prevs!M$2))/7</f>
        <v>1.026</v>
      </c>
      <c r="BH29" s="506">
        <f ca="1">(INDEX(_regrA1,ROW(),IF(_mes=12,1,_mes+1))*Prevs!N$2 +   INDEX(_regrA1,ROW(),IF(_mes+2&gt;12,MOD(_mes+2,11),_mes+2))*(7-Prevs!N$2))/7</f>
        <v>1.026</v>
      </c>
      <c r="BI29" s="506">
        <f ca="1">(INDEX(_regrA1,ROW(),IF(_mes=12,1,_mes+1))*Prevs!O$2 +   INDEX(_regrA1,ROW(),IF(_mes+2&gt;12,MOD(_mes+2,11),_mes+2))*(7-Prevs!O$2))/7</f>
        <v>1.026</v>
      </c>
      <c r="BK29" s="294">
        <f t="shared" ca="1" si="5"/>
        <v>0</v>
      </c>
      <c r="BL29" s="294">
        <f t="shared" ca="1" si="5"/>
        <v>0</v>
      </c>
      <c r="BM29" s="294">
        <f t="shared" ca="1" si="5"/>
        <v>0</v>
      </c>
      <c r="BN29" s="294">
        <f t="shared" ca="1" si="5"/>
        <v>0</v>
      </c>
      <c r="BO29" s="294">
        <f t="shared" ca="1" si="5"/>
        <v>0</v>
      </c>
      <c r="BP29" s="294">
        <f t="shared" ca="1" si="5"/>
        <v>0</v>
      </c>
      <c r="BQ29" s="294">
        <f t="shared" ca="1" si="5"/>
        <v>0</v>
      </c>
      <c r="BR29" s="294">
        <f t="shared" ca="1" si="5"/>
        <v>0</v>
      </c>
      <c r="BS29" s="294">
        <f t="shared" ca="1" si="5"/>
        <v>0</v>
      </c>
      <c r="BT29" s="294">
        <f t="shared" ca="1" si="5"/>
        <v>0</v>
      </c>
      <c r="BU29" s="294">
        <f t="shared" ca="1" si="5"/>
        <v>0</v>
      </c>
      <c r="BV29" s="294">
        <f t="shared" ca="1" si="5"/>
        <v>0</v>
      </c>
      <c r="BX29" s="294">
        <f t="shared" ca="1" si="6"/>
        <v>1.026</v>
      </c>
      <c r="BY29" s="294">
        <f t="shared" ca="1" si="6"/>
        <v>1.026</v>
      </c>
      <c r="BZ29" s="294">
        <f t="shared" ca="1" si="6"/>
        <v>1.026</v>
      </c>
      <c r="CA29" s="294">
        <f t="shared" ca="1" si="6"/>
        <v>1.026</v>
      </c>
      <c r="CB29" s="294">
        <f t="shared" ca="1" si="6"/>
        <v>1.026</v>
      </c>
      <c r="CC29" s="294">
        <f t="shared" ca="1" si="6"/>
        <v>1.026</v>
      </c>
      <c r="CD29" s="294">
        <f t="shared" ca="1" si="6"/>
        <v>1.026</v>
      </c>
      <c r="CE29" s="294">
        <f t="shared" ca="1" si="6"/>
        <v>1.026</v>
      </c>
      <c r="CF29" s="294">
        <f t="shared" ca="1" si="6"/>
        <v>1.026</v>
      </c>
      <c r="CG29" s="294">
        <f t="shared" ca="1" si="6"/>
        <v>1.026</v>
      </c>
      <c r="CH29" s="294">
        <f t="shared" ca="1" si="6"/>
        <v>1.026</v>
      </c>
      <c r="CI29" s="294">
        <f t="shared" ca="1" si="6"/>
        <v>1.026</v>
      </c>
    </row>
    <row r="30" spans="1:87" x14ac:dyDescent="0.25">
      <c r="A30" s="264" t="s">
        <v>717</v>
      </c>
      <c r="B30" s="431">
        <v>49</v>
      </c>
      <c r="C30" s="430" t="s">
        <v>92</v>
      </c>
      <c r="D30" s="431">
        <v>47</v>
      </c>
      <c r="E30" s="430" t="s">
        <v>90</v>
      </c>
      <c r="F30" s="415">
        <v>0</v>
      </c>
      <c r="G30" s="415">
        <v>0</v>
      </c>
      <c r="H30" s="415">
        <v>0</v>
      </c>
      <c r="I30" s="415">
        <v>0</v>
      </c>
      <c r="J30" s="415">
        <v>0</v>
      </c>
      <c r="K30" s="415">
        <v>0</v>
      </c>
      <c r="L30" s="415">
        <v>0</v>
      </c>
      <c r="M30" s="415">
        <v>0</v>
      </c>
      <c r="N30" s="415">
        <v>0</v>
      </c>
      <c r="O30" s="415">
        <v>0</v>
      </c>
      <c r="P30" s="415">
        <v>0</v>
      </c>
      <c r="Q30" s="415">
        <v>0</v>
      </c>
      <c r="R30" s="430"/>
      <c r="S30" s="430" t="s">
        <v>718</v>
      </c>
      <c r="T30" s="431">
        <f t="shared" si="7"/>
        <v>49</v>
      </c>
      <c r="U30" s="430" t="str">
        <f t="shared" si="7"/>
        <v>CHAVANTES</v>
      </c>
      <c r="V30" s="431">
        <f t="shared" si="7"/>
        <v>47</v>
      </c>
      <c r="W30" s="430" t="str">
        <f t="shared" si="7"/>
        <v>JURUMIRIM</v>
      </c>
      <c r="X30" s="416">
        <v>1.5509999999999999</v>
      </c>
      <c r="Y30" s="416">
        <v>1.488</v>
      </c>
      <c r="Z30" s="416">
        <v>1.452</v>
      </c>
      <c r="AA30" s="416">
        <v>1.482</v>
      </c>
      <c r="AB30" s="416">
        <v>1.569</v>
      </c>
      <c r="AC30" s="416">
        <v>1.573</v>
      </c>
      <c r="AD30" s="416">
        <v>1.573</v>
      </c>
      <c r="AE30" s="416">
        <v>1.5609999999999999</v>
      </c>
      <c r="AF30" s="416">
        <v>1.609</v>
      </c>
      <c r="AG30" s="416">
        <v>1.613</v>
      </c>
      <c r="AH30" s="416">
        <v>1.5649999999999999</v>
      </c>
      <c r="AI30" s="416">
        <v>1.5209999999999999</v>
      </c>
      <c r="AK30" s="275">
        <f ca="1">(INDEX(_regrA0,ROW(),_mes)*Prevs!$D$5 +   INDEX(_regrA0,ROW(),IF(_mes=1,12,_mes-1))*(7-Prevs!$D$5))/7</f>
        <v>0</v>
      </c>
      <c r="AL30" s="275">
        <f t="shared" ca="1" si="8"/>
        <v>0</v>
      </c>
      <c r="AM30" s="275">
        <f t="shared" ca="1" si="8"/>
        <v>0</v>
      </c>
      <c r="AN30" s="275">
        <f ca="1">(INDEX(_regrA0,ROW(),_mes)*Prevs!G$5 +   INDEX(_regrA0,ROW(),IF(_mes=12,1,_mes+1))*(7-Prevs!G$5))/7</f>
        <v>0</v>
      </c>
      <c r="AO30" s="275">
        <f ca="1">(INDEX(_regrA0,ROW(),_mes)*Prevs!H$5 +   INDEX(_regrA0,ROW(),IF(_mes=12,1,_mes+1))*(7-Prevs!H$5))/7</f>
        <v>0</v>
      </c>
      <c r="AP30" s="275">
        <f ca="1">(INDEX(_regrA0,ROW(),_mes)*Prevs!I$5 +   INDEX(_regrA0,ROW(),IF(_mes=12,1,_mes+1))*(7-Prevs!I$5))/7</f>
        <v>0</v>
      </c>
      <c r="AQ30" s="275">
        <f ca="1">(INDEX(_regrA0,ROW(),IF(_mes=12,1,_mes+1))*Prevs!J$2 +   INDEX(_regrA0,ROW(),IF(_mes+2&gt;12,MOD(_mes+2,11),_mes+2))*(7-Prevs!J$2))/7</f>
        <v>0</v>
      </c>
      <c r="AR30" s="275">
        <f ca="1">(INDEX(_regrA0,ROW(),IF(_mes=12,1,_mes+1))*Prevs!K$2 +   INDEX(_regrA0,ROW(),IF(_mes+2&gt;12,MOD(_mes+2,11),_mes+2))*(7-Prevs!K$2))/7</f>
        <v>0</v>
      </c>
      <c r="AS30" s="275">
        <f ca="1">(INDEX(_regrA0,ROW(),IF(_mes=12,1,_mes+1))*Prevs!L$2 +   INDEX(_regrA0,ROW(),IF(_mes+2&gt;12,MOD(_mes+2,11),_mes+2))*(7-Prevs!L$2))/7</f>
        <v>0</v>
      </c>
      <c r="AT30" s="275">
        <f ca="1">(INDEX(_regrA0,ROW(),IF(_mes=12,1,_mes+1))*Prevs!M$2 +   INDEX(_regrA0,ROW(),IF(_mes+2&gt;12,MOD(_mes+2,11),_mes+2))*(7-Prevs!M$2))/7</f>
        <v>0</v>
      </c>
      <c r="AU30" s="275">
        <f ca="1">(INDEX(_regrA0,ROW(),IF(_mes=12,1,_mes+1))*Prevs!N$2 +   INDEX(_regrA0,ROW(),IF(_mes+2&gt;12,MOD(_mes+2,11),_mes+2))*(7-Prevs!N$2))/7</f>
        <v>0</v>
      </c>
      <c r="AV30" s="275">
        <f ca="1">(INDEX(_regrA0,ROW(),IF(_mes=12,1,_mes+1))*Prevs!O$2 +   INDEX(_regrA0,ROW(),IF(_mes+2&gt;12,MOD(_mes+2,11),_mes+2))*(7-Prevs!O$2))/7</f>
        <v>0</v>
      </c>
      <c r="AX30" s="506">
        <f ca="1">(INDEX(_regrA1,ROW(),_mes)*Prevs!$D$5 +   INDEX(_regrA1,ROW(),IF(_mes=1,12,_mes-1))*(7-Prevs!$D$5))/7</f>
        <v>1.5587142857142859</v>
      </c>
      <c r="AY30" s="506">
        <f t="shared" ca="1" si="9"/>
        <v>1.5209999999999999</v>
      </c>
      <c r="AZ30" s="506">
        <f t="shared" ca="1" si="9"/>
        <v>1.5209999999999999</v>
      </c>
      <c r="BA30" s="506">
        <f ca="1">(INDEX(_regrA1,ROW(),_mes)*Prevs!G$5 +   INDEX(_regrA1,ROW(),IF(_mes=12,1,_mes+1))*(7-Prevs!G$5))/7</f>
        <v>1.5209999999999997</v>
      </c>
      <c r="BB30" s="506">
        <f ca="1">(INDEX(_regrA1,ROW(),_mes)*Prevs!H$5 +   INDEX(_regrA1,ROW(),IF(_mes=12,1,_mes+1))*(7-Prevs!H$5))/7</f>
        <v>1.5209999999999997</v>
      </c>
      <c r="BC30" s="506">
        <f ca="1">(INDEX(_regrA1,ROW(),_mes)*Prevs!I$5 +   INDEX(_regrA1,ROW(),IF(_mes=12,1,_mes+1))*(7-Prevs!I$5))/7</f>
        <v>1.5424285714285715</v>
      </c>
      <c r="BD30" s="506">
        <f ca="1">(INDEX(_regrA1,ROW(),IF(_mes=12,1,_mes+1))*Prevs!J$2 +   INDEX(_regrA1,ROW(),IF(_mes+2&gt;12,MOD(_mes+2,11),_mes+2))*(7-Prevs!J$2))/7</f>
        <v>1.452</v>
      </c>
      <c r="BE30" s="506">
        <f ca="1">(INDEX(_regrA1,ROW(),IF(_mes=12,1,_mes+1))*Prevs!K$2 +   INDEX(_regrA1,ROW(),IF(_mes+2&gt;12,MOD(_mes+2,11),_mes+2))*(7-Prevs!K$2))/7</f>
        <v>1.452</v>
      </c>
      <c r="BF30" s="506">
        <f ca="1">(INDEX(_regrA1,ROW(),IF(_mes=12,1,_mes+1))*Prevs!L$2 +   INDEX(_regrA1,ROW(),IF(_mes+2&gt;12,MOD(_mes+2,11),_mes+2))*(7-Prevs!L$2))/7</f>
        <v>1.452</v>
      </c>
      <c r="BG30" s="506">
        <f ca="1">(INDEX(_regrA1,ROW(),IF(_mes=12,1,_mes+1))*Prevs!M$2 +   INDEX(_regrA1,ROW(),IF(_mes+2&gt;12,MOD(_mes+2,11),_mes+2))*(7-Prevs!M$2))/7</f>
        <v>1.452</v>
      </c>
      <c r="BH30" s="506">
        <f ca="1">(INDEX(_regrA1,ROW(),IF(_mes=12,1,_mes+1))*Prevs!N$2 +   INDEX(_regrA1,ROW(),IF(_mes+2&gt;12,MOD(_mes+2,11),_mes+2))*(7-Prevs!N$2))/7</f>
        <v>1.452</v>
      </c>
      <c r="BI30" s="506">
        <f ca="1">(INDEX(_regrA1,ROW(),IF(_mes=12,1,_mes+1))*Prevs!O$2 +   INDEX(_regrA1,ROW(),IF(_mes+2&gt;12,MOD(_mes+2,11),_mes+2))*(7-Prevs!O$2))/7</f>
        <v>1.452</v>
      </c>
      <c r="BK30" s="294">
        <f t="shared" ca="1" si="5"/>
        <v>0</v>
      </c>
      <c r="BL30" s="294">
        <f t="shared" ca="1" si="5"/>
        <v>0</v>
      </c>
      <c r="BM30" s="294">
        <f t="shared" ca="1" si="5"/>
        <v>0</v>
      </c>
      <c r="BN30" s="294">
        <f t="shared" ca="1" si="5"/>
        <v>0</v>
      </c>
      <c r="BO30" s="294">
        <f t="shared" ca="1" si="5"/>
        <v>0</v>
      </c>
      <c r="BP30" s="294">
        <f t="shared" ca="1" si="5"/>
        <v>0</v>
      </c>
      <c r="BQ30" s="294">
        <f t="shared" ca="1" si="5"/>
        <v>0</v>
      </c>
      <c r="BR30" s="294">
        <f t="shared" ca="1" si="5"/>
        <v>0</v>
      </c>
      <c r="BS30" s="294">
        <f t="shared" ca="1" si="5"/>
        <v>0</v>
      </c>
      <c r="BT30" s="294">
        <f t="shared" ca="1" si="5"/>
        <v>0</v>
      </c>
      <c r="BU30" s="294">
        <f t="shared" ca="1" si="5"/>
        <v>0</v>
      </c>
      <c r="BV30" s="294">
        <f t="shared" ca="1" si="5"/>
        <v>0</v>
      </c>
      <c r="BX30" s="294">
        <f t="shared" ca="1" si="6"/>
        <v>1.5209999999999999</v>
      </c>
      <c r="BY30" s="294">
        <f t="shared" ca="1" si="6"/>
        <v>1.5209999999999999</v>
      </c>
      <c r="BZ30" s="294">
        <f t="shared" ca="1" si="6"/>
        <v>1.5209999999999999</v>
      </c>
      <c r="CA30" s="294">
        <f t="shared" ca="1" si="6"/>
        <v>1.5209999999999999</v>
      </c>
      <c r="CB30" s="294">
        <f t="shared" ca="1" si="6"/>
        <v>1.5209999999999999</v>
      </c>
      <c r="CC30" s="294">
        <f t="shared" ca="1" si="6"/>
        <v>1.5209999999999999</v>
      </c>
      <c r="CD30" s="294">
        <f t="shared" ca="1" si="6"/>
        <v>1.5209999999999999</v>
      </c>
      <c r="CE30" s="294">
        <f t="shared" ca="1" si="6"/>
        <v>1.5209999999999999</v>
      </c>
      <c r="CF30" s="294">
        <f t="shared" ca="1" si="6"/>
        <v>1.5209999999999999</v>
      </c>
      <c r="CG30" s="294">
        <f t="shared" ca="1" si="6"/>
        <v>1.5209999999999999</v>
      </c>
      <c r="CH30" s="294">
        <f t="shared" ca="1" si="6"/>
        <v>1.5209999999999999</v>
      </c>
      <c r="CI30" s="294">
        <f t="shared" ca="1" si="6"/>
        <v>1.5209999999999999</v>
      </c>
    </row>
    <row r="31" spans="1:87" x14ac:dyDescent="0.25">
      <c r="A31" s="264" t="s">
        <v>717</v>
      </c>
      <c r="B31" s="431">
        <v>249</v>
      </c>
      <c r="C31" s="430" t="s">
        <v>93</v>
      </c>
      <c r="D31" s="431">
        <v>47</v>
      </c>
      <c r="E31" s="430" t="s">
        <v>90</v>
      </c>
      <c r="F31" s="415">
        <v>0</v>
      </c>
      <c r="G31" s="415">
        <v>0</v>
      </c>
      <c r="H31" s="415">
        <v>0</v>
      </c>
      <c r="I31" s="415">
        <v>0</v>
      </c>
      <c r="J31" s="415">
        <v>0</v>
      </c>
      <c r="K31" s="415">
        <v>0</v>
      </c>
      <c r="L31" s="415">
        <v>0</v>
      </c>
      <c r="M31" s="415">
        <v>0</v>
      </c>
      <c r="N31" s="415">
        <v>0</v>
      </c>
      <c r="O31" s="415">
        <v>0</v>
      </c>
      <c r="P31" s="415">
        <v>0</v>
      </c>
      <c r="Q31" s="415">
        <v>0</v>
      </c>
      <c r="R31" s="430"/>
      <c r="S31" s="430" t="s">
        <v>718</v>
      </c>
      <c r="T31" s="431">
        <f t="shared" si="7"/>
        <v>249</v>
      </c>
      <c r="U31" s="430" t="str">
        <f t="shared" si="7"/>
        <v>OURINHOS</v>
      </c>
      <c r="V31" s="431">
        <f t="shared" si="7"/>
        <v>47</v>
      </c>
      <c r="W31" s="430" t="str">
        <f t="shared" si="7"/>
        <v>JURUMIRIM</v>
      </c>
      <c r="X31" s="416">
        <v>1.569</v>
      </c>
      <c r="Y31" s="416">
        <v>1.504</v>
      </c>
      <c r="Z31" s="416">
        <v>1.4710000000000001</v>
      </c>
      <c r="AA31" s="416">
        <v>1.5049999999999999</v>
      </c>
      <c r="AB31" s="416">
        <v>1.59</v>
      </c>
      <c r="AC31" s="416">
        <v>1.5920000000000001</v>
      </c>
      <c r="AD31" s="416">
        <v>1.5960000000000001</v>
      </c>
      <c r="AE31" s="416">
        <v>1.581</v>
      </c>
      <c r="AF31" s="416">
        <v>1.627</v>
      </c>
      <c r="AG31" s="416">
        <v>1.6339999999999999</v>
      </c>
      <c r="AH31" s="416">
        <v>1.5860000000000001</v>
      </c>
      <c r="AI31" s="416">
        <v>1.538</v>
      </c>
      <c r="AK31" s="275">
        <f ca="1">(INDEX(_regrA0,ROW(),_mes)*Prevs!$D$5 +   INDEX(_regrA0,ROW(),IF(_mes=1,12,_mes-1))*(7-Prevs!$D$5))/7</f>
        <v>0</v>
      </c>
      <c r="AL31" s="275">
        <f t="shared" ca="1" si="8"/>
        <v>0</v>
      </c>
      <c r="AM31" s="275">
        <f t="shared" ca="1" si="8"/>
        <v>0</v>
      </c>
      <c r="AN31" s="275">
        <f ca="1">(INDEX(_regrA0,ROW(),_mes)*Prevs!G$5 +   INDEX(_regrA0,ROW(),IF(_mes=12,1,_mes+1))*(7-Prevs!G$5))/7</f>
        <v>0</v>
      </c>
      <c r="AO31" s="275">
        <f ca="1">(INDEX(_regrA0,ROW(),_mes)*Prevs!H$5 +   INDEX(_regrA0,ROW(),IF(_mes=12,1,_mes+1))*(7-Prevs!H$5))/7</f>
        <v>0</v>
      </c>
      <c r="AP31" s="275">
        <f ca="1">(INDEX(_regrA0,ROW(),_mes)*Prevs!I$5 +   INDEX(_regrA0,ROW(),IF(_mes=12,1,_mes+1))*(7-Prevs!I$5))/7</f>
        <v>0</v>
      </c>
      <c r="AQ31" s="275">
        <f ca="1">(INDEX(_regrA0,ROW(),IF(_mes=12,1,_mes+1))*Prevs!J$2 +   INDEX(_regrA0,ROW(),IF(_mes+2&gt;12,MOD(_mes+2,11),_mes+2))*(7-Prevs!J$2))/7</f>
        <v>0</v>
      </c>
      <c r="AR31" s="275">
        <f ca="1">(INDEX(_regrA0,ROW(),IF(_mes=12,1,_mes+1))*Prevs!K$2 +   INDEX(_regrA0,ROW(),IF(_mes+2&gt;12,MOD(_mes+2,11),_mes+2))*(7-Prevs!K$2))/7</f>
        <v>0</v>
      </c>
      <c r="AS31" s="275">
        <f ca="1">(INDEX(_regrA0,ROW(),IF(_mes=12,1,_mes+1))*Prevs!L$2 +   INDEX(_regrA0,ROW(),IF(_mes+2&gt;12,MOD(_mes+2,11),_mes+2))*(7-Prevs!L$2))/7</f>
        <v>0</v>
      </c>
      <c r="AT31" s="275">
        <f ca="1">(INDEX(_regrA0,ROW(),IF(_mes=12,1,_mes+1))*Prevs!M$2 +   INDEX(_regrA0,ROW(),IF(_mes+2&gt;12,MOD(_mes+2,11),_mes+2))*(7-Prevs!M$2))/7</f>
        <v>0</v>
      </c>
      <c r="AU31" s="275">
        <f ca="1">(INDEX(_regrA0,ROW(),IF(_mes=12,1,_mes+1))*Prevs!N$2 +   INDEX(_regrA0,ROW(),IF(_mes+2&gt;12,MOD(_mes+2,11),_mes+2))*(7-Prevs!N$2))/7</f>
        <v>0</v>
      </c>
      <c r="AV31" s="275">
        <f ca="1">(INDEX(_regrA0,ROW(),IF(_mes=12,1,_mes+1))*Prevs!O$2 +   INDEX(_regrA0,ROW(),IF(_mes+2&gt;12,MOD(_mes+2,11),_mes+2))*(7-Prevs!O$2))/7</f>
        <v>0</v>
      </c>
      <c r="AX31" s="506">
        <f ca="1">(INDEX(_regrA1,ROW(),_mes)*Prevs!$D$5 +   INDEX(_regrA1,ROW(),IF(_mes=1,12,_mes-1))*(7-Prevs!$D$5))/7</f>
        <v>1.5791428571428572</v>
      </c>
      <c r="AY31" s="506">
        <f t="shared" ca="1" si="9"/>
        <v>1.538</v>
      </c>
      <c r="AZ31" s="506">
        <f t="shared" ca="1" si="9"/>
        <v>1.538</v>
      </c>
      <c r="BA31" s="506">
        <f ca="1">(INDEX(_regrA1,ROW(),_mes)*Prevs!G$5 +   INDEX(_regrA1,ROW(),IF(_mes=12,1,_mes+1))*(7-Prevs!G$5))/7</f>
        <v>1.538</v>
      </c>
      <c r="BB31" s="506">
        <f ca="1">(INDEX(_regrA1,ROW(),_mes)*Prevs!H$5 +   INDEX(_regrA1,ROW(),IF(_mes=12,1,_mes+1))*(7-Prevs!H$5))/7</f>
        <v>1.538</v>
      </c>
      <c r="BC31" s="506">
        <f ca="1">(INDEX(_regrA1,ROW(),_mes)*Prevs!I$5 +   INDEX(_regrA1,ROW(),IF(_mes=12,1,_mes+1))*(7-Prevs!I$5))/7</f>
        <v>1.5601428571428571</v>
      </c>
      <c r="BD31" s="506">
        <f ca="1">(INDEX(_regrA1,ROW(),IF(_mes=12,1,_mes+1))*Prevs!J$2 +   INDEX(_regrA1,ROW(),IF(_mes+2&gt;12,MOD(_mes+2,11),_mes+2))*(7-Prevs!J$2))/7</f>
        <v>1.4710000000000001</v>
      </c>
      <c r="BE31" s="506">
        <f ca="1">(INDEX(_regrA1,ROW(),IF(_mes=12,1,_mes+1))*Prevs!K$2 +   INDEX(_regrA1,ROW(),IF(_mes+2&gt;12,MOD(_mes+2,11),_mes+2))*(7-Prevs!K$2))/7</f>
        <v>1.4710000000000001</v>
      </c>
      <c r="BF31" s="506">
        <f ca="1">(INDEX(_regrA1,ROW(),IF(_mes=12,1,_mes+1))*Prevs!L$2 +   INDEX(_regrA1,ROW(),IF(_mes+2&gt;12,MOD(_mes+2,11),_mes+2))*(7-Prevs!L$2))/7</f>
        <v>1.4710000000000001</v>
      </c>
      <c r="BG31" s="506">
        <f ca="1">(INDEX(_regrA1,ROW(),IF(_mes=12,1,_mes+1))*Prevs!M$2 +   INDEX(_regrA1,ROW(),IF(_mes+2&gt;12,MOD(_mes+2,11),_mes+2))*(7-Prevs!M$2))/7</f>
        <v>1.4710000000000001</v>
      </c>
      <c r="BH31" s="506">
        <f ca="1">(INDEX(_regrA1,ROW(),IF(_mes=12,1,_mes+1))*Prevs!N$2 +   INDEX(_regrA1,ROW(),IF(_mes+2&gt;12,MOD(_mes+2,11),_mes+2))*(7-Prevs!N$2))/7</f>
        <v>1.4710000000000001</v>
      </c>
      <c r="BI31" s="506">
        <f ca="1">(INDEX(_regrA1,ROW(),IF(_mes=12,1,_mes+1))*Prevs!O$2 +   INDEX(_regrA1,ROW(),IF(_mes+2&gt;12,MOD(_mes+2,11),_mes+2))*(7-Prevs!O$2))/7</f>
        <v>1.4710000000000001</v>
      </c>
      <c r="BK31" s="294">
        <f t="shared" ca="1" si="5"/>
        <v>0</v>
      </c>
      <c r="BL31" s="294">
        <f t="shared" ca="1" si="5"/>
        <v>0</v>
      </c>
      <c r="BM31" s="294">
        <f t="shared" ca="1" si="5"/>
        <v>0</v>
      </c>
      <c r="BN31" s="294">
        <f t="shared" ca="1" si="5"/>
        <v>0</v>
      </c>
      <c r="BO31" s="294">
        <f t="shared" ca="1" si="5"/>
        <v>0</v>
      </c>
      <c r="BP31" s="294">
        <f t="shared" ca="1" si="5"/>
        <v>0</v>
      </c>
      <c r="BQ31" s="294">
        <f t="shared" ca="1" si="5"/>
        <v>0</v>
      </c>
      <c r="BR31" s="294">
        <f t="shared" ca="1" si="5"/>
        <v>0</v>
      </c>
      <c r="BS31" s="294">
        <f t="shared" ca="1" si="5"/>
        <v>0</v>
      </c>
      <c r="BT31" s="294">
        <f t="shared" ca="1" si="5"/>
        <v>0</v>
      </c>
      <c r="BU31" s="294">
        <f t="shared" ca="1" si="5"/>
        <v>0</v>
      </c>
      <c r="BV31" s="294">
        <f t="shared" ca="1" si="5"/>
        <v>0</v>
      </c>
      <c r="BX31" s="294">
        <f t="shared" ca="1" si="6"/>
        <v>1.538</v>
      </c>
      <c r="BY31" s="294">
        <f t="shared" ca="1" si="6"/>
        <v>1.538</v>
      </c>
      <c r="BZ31" s="294">
        <f t="shared" ca="1" si="6"/>
        <v>1.538</v>
      </c>
      <c r="CA31" s="294">
        <f t="shared" ca="1" si="6"/>
        <v>1.538</v>
      </c>
      <c r="CB31" s="294">
        <f t="shared" ca="1" si="6"/>
        <v>1.538</v>
      </c>
      <c r="CC31" s="294">
        <f t="shared" ca="1" si="6"/>
        <v>1.538</v>
      </c>
      <c r="CD31" s="294">
        <f t="shared" ca="1" si="6"/>
        <v>1.538</v>
      </c>
      <c r="CE31" s="294">
        <f t="shared" ca="1" si="6"/>
        <v>1.538</v>
      </c>
      <c r="CF31" s="294">
        <f t="shared" ca="1" si="6"/>
        <v>1.538</v>
      </c>
      <c r="CG31" s="294">
        <f t="shared" ca="1" si="6"/>
        <v>1.538</v>
      </c>
      <c r="CH31" s="294">
        <f t="shared" ca="1" si="6"/>
        <v>1.538</v>
      </c>
      <c r="CI31" s="294">
        <f t="shared" ca="1" si="6"/>
        <v>1.538</v>
      </c>
    </row>
    <row r="32" spans="1:87" x14ac:dyDescent="0.25">
      <c r="A32" s="264" t="s">
        <v>717</v>
      </c>
      <c r="B32" s="431">
        <v>50</v>
      </c>
      <c r="C32" s="430" t="s">
        <v>94</v>
      </c>
      <c r="D32" s="431">
        <v>47</v>
      </c>
      <c r="E32" s="430" t="s">
        <v>90</v>
      </c>
      <c r="F32" s="415">
        <v>0</v>
      </c>
      <c r="G32" s="415">
        <v>0</v>
      </c>
      <c r="H32" s="415">
        <v>0</v>
      </c>
      <c r="I32" s="415">
        <v>0</v>
      </c>
      <c r="J32" s="415">
        <v>0</v>
      </c>
      <c r="K32" s="415">
        <v>0</v>
      </c>
      <c r="L32" s="415">
        <v>0</v>
      </c>
      <c r="M32" s="415">
        <v>0</v>
      </c>
      <c r="N32" s="415">
        <v>0</v>
      </c>
      <c r="O32" s="415">
        <v>0</v>
      </c>
      <c r="P32" s="415">
        <v>0</v>
      </c>
      <c r="Q32" s="415">
        <v>0</v>
      </c>
      <c r="R32" s="430"/>
      <c r="S32" s="430" t="s">
        <v>718</v>
      </c>
      <c r="T32" s="431">
        <f t="shared" si="7"/>
        <v>50</v>
      </c>
      <c r="U32" s="430" t="str">
        <f t="shared" si="7"/>
        <v>LUCAS GARCEZ</v>
      </c>
      <c r="V32" s="431">
        <f t="shared" si="7"/>
        <v>47</v>
      </c>
      <c r="W32" s="430" t="str">
        <f t="shared" si="7"/>
        <v>JURUMIRIM</v>
      </c>
      <c r="X32" s="416">
        <v>2.012</v>
      </c>
      <c r="Y32" s="416">
        <v>1.9510000000000001</v>
      </c>
      <c r="Z32" s="416">
        <v>1.946</v>
      </c>
      <c r="AA32" s="416">
        <v>2.036</v>
      </c>
      <c r="AB32" s="416">
        <v>2.133</v>
      </c>
      <c r="AC32" s="416">
        <v>2.121</v>
      </c>
      <c r="AD32" s="416">
        <v>2.101</v>
      </c>
      <c r="AE32" s="416">
        <v>2.1150000000000002</v>
      </c>
      <c r="AF32" s="416">
        <v>2.137</v>
      </c>
      <c r="AG32" s="416">
        <v>2.105</v>
      </c>
      <c r="AH32" s="416">
        <v>2.081</v>
      </c>
      <c r="AI32" s="416">
        <v>2.0129999999999999</v>
      </c>
      <c r="AK32" s="275">
        <f ca="1">(INDEX(_regrA0,ROW(),_mes)*Prevs!$D$5 +   INDEX(_regrA0,ROW(),IF(_mes=1,12,_mes-1))*(7-Prevs!$D$5))/7</f>
        <v>0</v>
      </c>
      <c r="AL32" s="275">
        <f t="shared" ca="1" si="8"/>
        <v>0</v>
      </c>
      <c r="AM32" s="275">
        <f t="shared" ca="1" si="8"/>
        <v>0</v>
      </c>
      <c r="AN32" s="275">
        <f ca="1">(INDEX(_regrA0,ROW(),_mes)*Prevs!G$5 +   INDEX(_regrA0,ROW(),IF(_mes=12,1,_mes+1))*(7-Prevs!G$5))/7</f>
        <v>0</v>
      </c>
      <c r="AO32" s="275">
        <f ca="1">(INDEX(_regrA0,ROW(),_mes)*Prevs!H$5 +   INDEX(_regrA0,ROW(),IF(_mes=12,1,_mes+1))*(7-Prevs!H$5))/7</f>
        <v>0</v>
      </c>
      <c r="AP32" s="275">
        <f ca="1">(INDEX(_regrA0,ROW(),_mes)*Prevs!I$5 +   INDEX(_regrA0,ROW(),IF(_mes=12,1,_mes+1))*(7-Prevs!I$5))/7</f>
        <v>0</v>
      </c>
      <c r="AQ32" s="275">
        <f ca="1">(INDEX(_regrA0,ROW(),IF(_mes=12,1,_mes+1))*Prevs!J$2 +   INDEX(_regrA0,ROW(),IF(_mes+2&gt;12,MOD(_mes+2,11),_mes+2))*(7-Prevs!J$2))/7</f>
        <v>0</v>
      </c>
      <c r="AR32" s="275">
        <f ca="1">(INDEX(_regrA0,ROW(),IF(_mes=12,1,_mes+1))*Prevs!K$2 +   INDEX(_regrA0,ROW(),IF(_mes+2&gt;12,MOD(_mes+2,11),_mes+2))*(7-Prevs!K$2))/7</f>
        <v>0</v>
      </c>
      <c r="AS32" s="275">
        <f ca="1">(INDEX(_regrA0,ROW(),IF(_mes=12,1,_mes+1))*Prevs!L$2 +   INDEX(_regrA0,ROW(),IF(_mes+2&gt;12,MOD(_mes+2,11),_mes+2))*(7-Prevs!L$2))/7</f>
        <v>0</v>
      </c>
      <c r="AT32" s="275">
        <f ca="1">(INDEX(_regrA0,ROW(),IF(_mes=12,1,_mes+1))*Prevs!M$2 +   INDEX(_regrA0,ROW(),IF(_mes+2&gt;12,MOD(_mes+2,11),_mes+2))*(7-Prevs!M$2))/7</f>
        <v>0</v>
      </c>
      <c r="AU32" s="275">
        <f ca="1">(INDEX(_regrA0,ROW(),IF(_mes=12,1,_mes+1))*Prevs!N$2 +   INDEX(_regrA0,ROW(),IF(_mes+2&gt;12,MOD(_mes+2,11),_mes+2))*(7-Prevs!N$2))/7</f>
        <v>0</v>
      </c>
      <c r="AV32" s="275">
        <f ca="1">(INDEX(_regrA0,ROW(),IF(_mes=12,1,_mes+1))*Prevs!O$2 +   INDEX(_regrA0,ROW(),IF(_mes+2&gt;12,MOD(_mes+2,11),_mes+2))*(7-Prevs!O$2))/7</f>
        <v>0</v>
      </c>
      <c r="AX32" s="506">
        <f ca="1">(INDEX(_regrA1,ROW(),_mes)*Prevs!$D$5 +   INDEX(_regrA1,ROW(),IF(_mes=1,12,_mes-1))*(7-Prevs!$D$5))/7</f>
        <v>2.0712857142857142</v>
      </c>
      <c r="AY32" s="506">
        <f t="shared" ca="1" si="9"/>
        <v>2.0129999999999999</v>
      </c>
      <c r="AZ32" s="506">
        <f t="shared" ca="1" si="9"/>
        <v>2.0129999999999999</v>
      </c>
      <c r="BA32" s="506">
        <f ca="1">(INDEX(_regrA1,ROW(),_mes)*Prevs!G$5 +   INDEX(_regrA1,ROW(),IF(_mes=12,1,_mes+1))*(7-Prevs!G$5))/7</f>
        <v>2.0129999999999999</v>
      </c>
      <c r="BB32" s="506">
        <f ca="1">(INDEX(_regrA1,ROW(),_mes)*Prevs!H$5 +   INDEX(_regrA1,ROW(),IF(_mes=12,1,_mes+1))*(7-Prevs!H$5))/7</f>
        <v>2.0129999999999999</v>
      </c>
      <c r="BC32" s="506">
        <f ca="1">(INDEX(_regrA1,ROW(),_mes)*Prevs!I$5 +   INDEX(_regrA1,ROW(),IF(_mes=12,1,_mes+1))*(7-Prevs!I$5))/7</f>
        <v>2.0122857142857145</v>
      </c>
      <c r="BD32" s="506">
        <f ca="1">(INDEX(_regrA1,ROW(),IF(_mes=12,1,_mes+1))*Prevs!J$2 +   INDEX(_regrA1,ROW(),IF(_mes+2&gt;12,MOD(_mes+2,11),_mes+2))*(7-Prevs!J$2))/7</f>
        <v>1.946</v>
      </c>
      <c r="BE32" s="506">
        <f ca="1">(INDEX(_regrA1,ROW(),IF(_mes=12,1,_mes+1))*Prevs!K$2 +   INDEX(_regrA1,ROW(),IF(_mes+2&gt;12,MOD(_mes+2,11),_mes+2))*(7-Prevs!K$2))/7</f>
        <v>1.946</v>
      </c>
      <c r="BF32" s="506">
        <f ca="1">(INDEX(_regrA1,ROW(),IF(_mes=12,1,_mes+1))*Prevs!L$2 +   INDEX(_regrA1,ROW(),IF(_mes+2&gt;12,MOD(_mes+2,11),_mes+2))*(7-Prevs!L$2))/7</f>
        <v>1.946</v>
      </c>
      <c r="BG32" s="506">
        <f ca="1">(INDEX(_regrA1,ROW(),IF(_mes=12,1,_mes+1))*Prevs!M$2 +   INDEX(_regrA1,ROW(),IF(_mes+2&gt;12,MOD(_mes+2,11),_mes+2))*(7-Prevs!M$2))/7</f>
        <v>1.946</v>
      </c>
      <c r="BH32" s="506">
        <f ca="1">(INDEX(_regrA1,ROW(),IF(_mes=12,1,_mes+1))*Prevs!N$2 +   INDEX(_regrA1,ROW(),IF(_mes+2&gt;12,MOD(_mes+2,11),_mes+2))*(7-Prevs!N$2))/7</f>
        <v>1.946</v>
      </c>
      <c r="BI32" s="506">
        <f ca="1">(INDEX(_regrA1,ROW(),IF(_mes=12,1,_mes+1))*Prevs!O$2 +   INDEX(_regrA1,ROW(),IF(_mes+2&gt;12,MOD(_mes+2,11),_mes+2))*(7-Prevs!O$2))/7</f>
        <v>1.946</v>
      </c>
      <c r="BK32" s="294">
        <f t="shared" ca="1" si="5"/>
        <v>0</v>
      </c>
      <c r="BL32" s="294">
        <f t="shared" ca="1" si="5"/>
        <v>0</v>
      </c>
      <c r="BM32" s="294">
        <f t="shared" ca="1" si="5"/>
        <v>0</v>
      </c>
      <c r="BN32" s="294">
        <f t="shared" ca="1" si="5"/>
        <v>0</v>
      </c>
      <c r="BO32" s="294">
        <f t="shared" ca="1" si="5"/>
        <v>0</v>
      </c>
      <c r="BP32" s="294">
        <f t="shared" ca="1" si="5"/>
        <v>0</v>
      </c>
      <c r="BQ32" s="294">
        <f t="shared" ca="1" si="5"/>
        <v>0</v>
      </c>
      <c r="BR32" s="294">
        <f t="shared" ca="1" si="5"/>
        <v>0</v>
      </c>
      <c r="BS32" s="294">
        <f t="shared" ca="1" si="5"/>
        <v>0</v>
      </c>
      <c r="BT32" s="294">
        <f t="shared" ca="1" si="5"/>
        <v>0</v>
      </c>
      <c r="BU32" s="294">
        <f t="shared" ca="1" si="5"/>
        <v>0</v>
      </c>
      <c r="BV32" s="294">
        <f t="shared" ca="1" si="5"/>
        <v>0</v>
      </c>
      <c r="BX32" s="294">
        <f t="shared" ca="1" si="6"/>
        <v>2.0129999999999999</v>
      </c>
      <c r="BY32" s="294">
        <f t="shared" ca="1" si="6"/>
        <v>2.0129999999999999</v>
      </c>
      <c r="BZ32" s="294">
        <f t="shared" ca="1" si="6"/>
        <v>2.0129999999999999</v>
      </c>
      <c r="CA32" s="294">
        <f t="shared" ca="1" si="6"/>
        <v>2.0129999999999999</v>
      </c>
      <c r="CB32" s="294">
        <f t="shared" ca="1" si="6"/>
        <v>2.0129999999999999</v>
      </c>
      <c r="CC32" s="294">
        <f t="shared" ca="1" si="6"/>
        <v>2.0129999999999999</v>
      </c>
      <c r="CD32" s="294">
        <f t="shared" ca="1" si="6"/>
        <v>2.0129999999999999</v>
      </c>
      <c r="CE32" s="294">
        <f t="shared" ca="1" si="6"/>
        <v>2.0129999999999999</v>
      </c>
      <c r="CF32" s="294">
        <f t="shared" ca="1" si="6"/>
        <v>2.0129999999999999</v>
      </c>
      <c r="CG32" s="294">
        <f t="shared" ca="1" si="6"/>
        <v>2.0129999999999999</v>
      </c>
      <c r="CH32" s="294">
        <f t="shared" ca="1" si="6"/>
        <v>2.0129999999999999</v>
      </c>
      <c r="CI32" s="294">
        <f t="shared" ca="1" si="6"/>
        <v>2.0129999999999999</v>
      </c>
    </row>
    <row r="33" spans="1:87" x14ac:dyDescent="0.25">
      <c r="A33" s="264" t="s">
        <v>717</v>
      </c>
      <c r="B33" s="431">
        <v>52</v>
      </c>
      <c r="C33" s="430" t="s">
        <v>96</v>
      </c>
      <c r="D33" s="431">
        <v>47</v>
      </c>
      <c r="E33" s="430" t="s">
        <v>90</v>
      </c>
      <c r="F33" s="415">
        <v>0</v>
      </c>
      <c r="G33" s="415">
        <v>0</v>
      </c>
      <c r="H33" s="415">
        <v>0</v>
      </c>
      <c r="I33" s="415">
        <v>0</v>
      </c>
      <c r="J33" s="415">
        <v>0</v>
      </c>
      <c r="K33" s="415">
        <v>0</v>
      </c>
      <c r="L33" s="415">
        <v>0</v>
      </c>
      <c r="M33" s="415">
        <v>0</v>
      </c>
      <c r="N33" s="415">
        <v>0</v>
      </c>
      <c r="O33" s="415">
        <v>0</v>
      </c>
      <c r="P33" s="415">
        <v>0</v>
      </c>
      <c r="Q33" s="415">
        <v>0</v>
      </c>
      <c r="R33" s="430"/>
      <c r="S33" s="430" t="s">
        <v>718</v>
      </c>
      <c r="T33" s="431">
        <f t="shared" si="7"/>
        <v>52</v>
      </c>
      <c r="U33" s="430" t="str">
        <f t="shared" si="7"/>
        <v>CANOAS 1</v>
      </c>
      <c r="V33" s="431">
        <f t="shared" si="7"/>
        <v>47</v>
      </c>
      <c r="W33" s="430" t="str">
        <f t="shared" si="7"/>
        <v>JURUMIRIM</v>
      </c>
      <c r="X33" s="416">
        <v>2.1139999999999999</v>
      </c>
      <c r="Y33" s="416">
        <v>2.06</v>
      </c>
      <c r="Z33" s="416">
        <v>2.0640000000000001</v>
      </c>
      <c r="AA33" s="416">
        <v>2.173</v>
      </c>
      <c r="AB33" s="416">
        <v>2.2669999999999999</v>
      </c>
      <c r="AC33" s="416">
        <v>2.2570000000000001</v>
      </c>
      <c r="AD33" s="416">
        <v>2.23</v>
      </c>
      <c r="AE33" s="416">
        <v>2.25</v>
      </c>
      <c r="AF33" s="416">
        <v>2.2610000000000001</v>
      </c>
      <c r="AG33" s="416">
        <v>2.2250000000000001</v>
      </c>
      <c r="AH33" s="416">
        <v>2.21</v>
      </c>
      <c r="AI33" s="416">
        <v>2.1280000000000001</v>
      </c>
      <c r="AK33" s="275">
        <f ca="1">(INDEX(_regrA0,ROW(),_mes)*Prevs!$D$5 +   INDEX(_regrA0,ROW(),IF(_mes=1,12,_mes-1))*(7-Prevs!$D$5))/7</f>
        <v>0</v>
      </c>
      <c r="AL33" s="275">
        <f t="shared" ca="1" si="8"/>
        <v>0</v>
      </c>
      <c r="AM33" s="275">
        <f t="shared" ca="1" si="8"/>
        <v>0</v>
      </c>
      <c r="AN33" s="275">
        <f ca="1">(INDEX(_regrA0,ROW(),_mes)*Prevs!G$5 +   INDEX(_regrA0,ROW(),IF(_mes=12,1,_mes+1))*(7-Prevs!G$5))/7</f>
        <v>0</v>
      </c>
      <c r="AO33" s="275">
        <f ca="1">(INDEX(_regrA0,ROW(),_mes)*Prevs!H$5 +   INDEX(_regrA0,ROW(),IF(_mes=12,1,_mes+1))*(7-Prevs!H$5))/7</f>
        <v>0</v>
      </c>
      <c r="AP33" s="275">
        <f ca="1">(INDEX(_regrA0,ROW(),_mes)*Prevs!I$5 +   INDEX(_regrA0,ROW(),IF(_mes=12,1,_mes+1))*(7-Prevs!I$5))/7</f>
        <v>0</v>
      </c>
      <c r="AQ33" s="275">
        <f ca="1">(INDEX(_regrA0,ROW(),IF(_mes=12,1,_mes+1))*Prevs!J$2 +   INDEX(_regrA0,ROW(),IF(_mes+2&gt;12,MOD(_mes+2,11),_mes+2))*(7-Prevs!J$2))/7</f>
        <v>0</v>
      </c>
      <c r="AR33" s="275">
        <f ca="1">(INDEX(_regrA0,ROW(),IF(_mes=12,1,_mes+1))*Prevs!K$2 +   INDEX(_regrA0,ROW(),IF(_mes+2&gt;12,MOD(_mes+2,11),_mes+2))*(7-Prevs!K$2))/7</f>
        <v>0</v>
      </c>
      <c r="AS33" s="275">
        <f ca="1">(INDEX(_regrA0,ROW(),IF(_mes=12,1,_mes+1))*Prevs!L$2 +   INDEX(_regrA0,ROW(),IF(_mes+2&gt;12,MOD(_mes+2,11),_mes+2))*(7-Prevs!L$2))/7</f>
        <v>0</v>
      </c>
      <c r="AT33" s="275">
        <f ca="1">(INDEX(_regrA0,ROW(),IF(_mes=12,1,_mes+1))*Prevs!M$2 +   INDEX(_regrA0,ROW(),IF(_mes+2&gt;12,MOD(_mes+2,11),_mes+2))*(7-Prevs!M$2))/7</f>
        <v>0</v>
      </c>
      <c r="AU33" s="275">
        <f ca="1">(INDEX(_regrA0,ROW(),IF(_mes=12,1,_mes+1))*Prevs!N$2 +   INDEX(_regrA0,ROW(),IF(_mes+2&gt;12,MOD(_mes+2,11),_mes+2))*(7-Prevs!N$2))/7</f>
        <v>0</v>
      </c>
      <c r="AV33" s="275">
        <f ca="1">(INDEX(_regrA0,ROW(),IF(_mes=12,1,_mes+1))*Prevs!O$2 +   INDEX(_regrA0,ROW(),IF(_mes+2&gt;12,MOD(_mes+2,11),_mes+2))*(7-Prevs!O$2))/7</f>
        <v>0</v>
      </c>
      <c r="AX33" s="506">
        <f ca="1">(INDEX(_regrA1,ROW(),_mes)*Prevs!$D$5 +   INDEX(_regrA1,ROW(),IF(_mes=1,12,_mes-1))*(7-Prevs!$D$5))/7</f>
        <v>2.1982857142857144</v>
      </c>
      <c r="AY33" s="506">
        <f t="shared" ca="1" si="9"/>
        <v>2.1280000000000001</v>
      </c>
      <c r="AZ33" s="506">
        <f t="shared" ca="1" si="9"/>
        <v>2.1280000000000001</v>
      </c>
      <c r="BA33" s="506">
        <f ca="1">(INDEX(_regrA1,ROW(),_mes)*Prevs!G$5 +   INDEX(_regrA1,ROW(),IF(_mes=12,1,_mes+1))*(7-Prevs!G$5))/7</f>
        <v>2.1280000000000001</v>
      </c>
      <c r="BB33" s="506">
        <f ca="1">(INDEX(_regrA1,ROW(),_mes)*Prevs!H$5 +   INDEX(_regrA1,ROW(),IF(_mes=12,1,_mes+1))*(7-Prevs!H$5))/7</f>
        <v>2.1280000000000001</v>
      </c>
      <c r="BC33" s="506">
        <f ca="1">(INDEX(_regrA1,ROW(),_mes)*Prevs!I$5 +   INDEX(_regrA1,ROW(),IF(_mes=12,1,_mes+1))*(7-Prevs!I$5))/7</f>
        <v>2.1179999999999999</v>
      </c>
      <c r="BD33" s="506">
        <f ca="1">(INDEX(_regrA1,ROW(),IF(_mes=12,1,_mes+1))*Prevs!J$2 +   INDEX(_regrA1,ROW(),IF(_mes+2&gt;12,MOD(_mes+2,11),_mes+2))*(7-Prevs!J$2))/7</f>
        <v>2.0640000000000001</v>
      </c>
      <c r="BE33" s="506">
        <f ca="1">(INDEX(_regrA1,ROW(),IF(_mes=12,1,_mes+1))*Prevs!K$2 +   INDEX(_regrA1,ROW(),IF(_mes+2&gt;12,MOD(_mes+2,11),_mes+2))*(7-Prevs!K$2))/7</f>
        <v>2.0640000000000001</v>
      </c>
      <c r="BF33" s="506">
        <f ca="1">(INDEX(_regrA1,ROW(),IF(_mes=12,1,_mes+1))*Prevs!L$2 +   INDEX(_regrA1,ROW(),IF(_mes+2&gt;12,MOD(_mes+2,11),_mes+2))*(7-Prevs!L$2))/7</f>
        <v>2.0640000000000001</v>
      </c>
      <c r="BG33" s="506">
        <f ca="1">(INDEX(_regrA1,ROW(),IF(_mes=12,1,_mes+1))*Prevs!M$2 +   INDEX(_regrA1,ROW(),IF(_mes+2&gt;12,MOD(_mes+2,11),_mes+2))*(7-Prevs!M$2))/7</f>
        <v>2.0640000000000001</v>
      </c>
      <c r="BH33" s="506">
        <f ca="1">(INDEX(_regrA1,ROW(),IF(_mes=12,1,_mes+1))*Prevs!N$2 +   INDEX(_regrA1,ROW(),IF(_mes+2&gt;12,MOD(_mes+2,11),_mes+2))*(7-Prevs!N$2))/7</f>
        <v>2.0640000000000001</v>
      </c>
      <c r="BI33" s="506">
        <f ca="1">(INDEX(_regrA1,ROW(),IF(_mes=12,1,_mes+1))*Prevs!O$2 +   INDEX(_regrA1,ROW(),IF(_mes+2&gt;12,MOD(_mes+2,11),_mes+2))*(7-Prevs!O$2))/7</f>
        <v>2.0640000000000001</v>
      </c>
      <c r="BK33" s="294">
        <f t="shared" ca="1" si="5"/>
        <v>0</v>
      </c>
      <c r="BL33" s="294">
        <f t="shared" ca="1" si="5"/>
        <v>0</v>
      </c>
      <c r="BM33" s="294">
        <f t="shared" ca="1" si="5"/>
        <v>0</v>
      </c>
      <c r="BN33" s="294">
        <f t="shared" ca="1" si="5"/>
        <v>0</v>
      </c>
      <c r="BO33" s="294">
        <f t="shared" ca="1" si="5"/>
        <v>0</v>
      </c>
      <c r="BP33" s="294">
        <f t="shared" ca="1" si="5"/>
        <v>0</v>
      </c>
      <c r="BQ33" s="294">
        <f t="shared" ca="1" si="5"/>
        <v>0</v>
      </c>
      <c r="BR33" s="294">
        <f t="shared" ca="1" si="5"/>
        <v>0</v>
      </c>
      <c r="BS33" s="294">
        <f t="shared" ca="1" si="5"/>
        <v>0</v>
      </c>
      <c r="BT33" s="294">
        <f t="shared" ca="1" si="5"/>
        <v>0</v>
      </c>
      <c r="BU33" s="294">
        <f t="shared" ca="1" si="5"/>
        <v>0</v>
      </c>
      <c r="BV33" s="294">
        <f t="shared" ca="1" si="5"/>
        <v>0</v>
      </c>
      <c r="BX33" s="294">
        <f t="shared" ca="1" si="6"/>
        <v>2.1280000000000001</v>
      </c>
      <c r="BY33" s="294">
        <f t="shared" ca="1" si="6"/>
        <v>2.1280000000000001</v>
      </c>
      <c r="BZ33" s="294">
        <f t="shared" ca="1" si="6"/>
        <v>2.1280000000000001</v>
      </c>
      <c r="CA33" s="294">
        <f t="shared" ca="1" si="6"/>
        <v>2.1280000000000001</v>
      </c>
      <c r="CB33" s="294">
        <f t="shared" ca="1" si="6"/>
        <v>2.1280000000000001</v>
      </c>
      <c r="CC33" s="294">
        <f t="shared" ca="1" si="6"/>
        <v>2.1280000000000001</v>
      </c>
      <c r="CD33" s="294">
        <f t="shared" ca="1" si="6"/>
        <v>2.1280000000000001</v>
      </c>
      <c r="CE33" s="294">
        <f t="shared" ca="1" si="6"/>
        <v>2.1280000000000001</v>
      </c>
      <c r="CF33" s="294">
        <f t="shared" ca="1" si="6"/>
        <v>2.1280000000000001</v>
      </c>
      <c r="CG33" s="294">
        <f t="shared" ca="1" si="6"/>
        <v>2.1280000000000001</v>
      </c>
      <c r="CH33" s="294">
        <f t="shared" ca="1" si="6"/>
        <v>2.1280000000000001</v>
      </c>
      <c r="CI33" s="294">
        <f t="shared" ca="1" si="6"/>
        <v>2.1280000000000001</v>
      </c>
    </row>
    <row r="34" spans="1:87" x14ac:dyDescent="0.25">
      <c r="A34" s="264" t="s">
        <v>717</v>
      </c>
      <c r="B34" s="431">
        <v>51</v>
      </c>
      <c r="C34" s="430" t="s">
        <v>95</v>
      </c>
      <c r="D34" s="431">
        <v>47</v>
      </c>
      <c r="E34" s="430" t="s">
        <v>90</v>
      </c>
      <c r="F34" s="415">
        <v>0</v>
      </c>
      <c r="G34" s="415">
        <v>0</v>
      </c>
      <c r="H34" s="415">
        <v>0</v>
      </c>
      <c r="I34" s="415">
        <v>0</v>
      </c>
      <c r="J34" s="415">
        <v>0</v>
      </c>
      <c r="K34" s="415">
        <v>0</v>
      </c>
      <c r="L34" s="415">
        <v>0</v>
      </c>
      <c r="M34" s="415">
        <v>0</v>
      </c>
      <c r="N34" s="415">
        <v>0</v>
      </c>
      <c r="O34" s="415">
        <v>0</v>
      </c>
      <c r="P34" s="415">
        <v>0</v>
      </c>
      <c r="Q34" s="415">
        <v>0</v>
      </c>
      <c r="R34" s="430"/>
      <c r="S34" s="430" t="s">
        <v>718</v>
      </c>
      <c r="T34" s="431">
        <f t="shared" si="7"/>
        <v>51</v>
      </c>
      <c r="U34" s="430" t="str">
        <f t="shared" si="7"/>
        <v>CANOAS 2</v>
      </c>
      <c r="V34" s="431">
        <f t="shared" si="7"/>
        <v>47</v>
      </c>
      <c r="W34" s="430" t="str">
        <f t="shared" si="7"/>
        <v>JURUMIRIM</v>
      </c>
      <c r="X34" s="416">
        <v>2.0419999999999998</v>
      </c>
      <c r="Y34" s="416">
        <v>1.986</v>
      </c>
      <c r="Z34" s="416">
        <v>1.984</v>
      </c>
      <c r="AA34" s="416">
        <v>2.0819999999999999</v>
      </c>
      <c r="AB34" s="416">
        <v>2.1739999999999999</v>
      </c>
      <c r="AC34" s="416">
        <v>2.165</v>
      </c>
      <c r="AD34" s="416">
        <v>2.1459999999999999</v>
      </c>
      <c r="AE34" s="416">
        <v>2.1619999999999999</v>
      </c>
      <c r="AF34" s="416">
        <v>2.1739999999999999</v>
      </c>
      <c r="AG34" s="416">
        <v>2.141</v>
      </c>
      <c r="AH34" s="416">
        <v>2.1240000000000001</v>
      </c>
      <c r="AI34" s="416">
        <v>2.0510000000000002</v>
      </c>
      <c r="AK34" s="275">
        <f ca="1">(INDEX(_regrA0,ROW(),_mes)*Prevs!$D$5 +   INDEX(_regrA0,ROW(),IF(_mes=1,12,_mes-1))*(7-Prevs!$D$5))/7</f>
        <v>0</v>
      </c>
      <c r="AL34" s="275">
        <f t="shared" ca="1" si="8"/>
        <v>0</v>
      </c>
      <c r="AM34" s="275">
        <f t="shared" ca="1" si="8"/>
        <v>0</v>
      </c>
      <c r="AN34" s="275">
        <f ca="1">(INDEX(_regrA0,ROW(),_mes)*Prevs!G$5 +   INDEX(_regrA0,ROW(),IF(_mes=12,1,_mes+1))*(7-Prevs!G$5))/7</f>
        <v>0</v>
      </c>
      <c r="AO34" s="275">
        <f ca="1">(INDEX(_regrA0,ROW(),_mes)*Prevs!H$5 +   INDEX(_regrA0,ROW(),IF(_mes=12,1,_mes+1))*(7-Prevs!H$5))/7</f>
        <v>0</v>
      </c>
      <c r="AP34" s="275">
        <f ca="1">(INDEX(_regrA0,ROW(),_mes)*Prevs!I$5 +   INDEX(_regrA0,ROW(),IF(_mes=12,1,_mes+1))*(7-Prevs!I$5))/7</f>
        <v>0</v>
      </c>
      <c r="AQ34" s="275">
        <f ca="1">(INDEX(_regrA0,ROW(),IF(_mes=12,1,_mes+1))*Prevs!J$2 +   INDEX(_regrA0,ROW(),IF(_mes+2&gt;12,MOD(_mes+2,11),_mes+2))*(7-Prevs!J$2))/7</f>
        <v>0</v>
      </c>
      <c r="AR34" s="275">
        <f ca="1">(INDEX(_regrA0,ROW(),IF(_mes=12,1,_mes+1))*Prevs!K$2 +   INDEX(_regrA0,ROW(),IF(_mes+2&gt;12,MOD(_mes+2,11),_mes+2))*(7-Prevs!K$2))/7</f>
        <v>0</v>
      </c>
      <c r="AS34" s="275">
        <f ca="1">(INDEX(_regrA0,ROW(),IF(_mes=12,1,_mes+1))*Prevs!L$2 +   INDEX(_regrA0,ROW(),IF(_mes+2&gt;12,MOD(_mes+2,11),_mes+2))*(7-Prevs!L$2))/7</f>
        <v>0</v>
      </c>
      <c r="AT34" s="275">
        <f ca="1">(INDEX(_regrA0,ROW(),IF(_mes=12,1,_mes+1))*Prevs!M$2 +   INDEX(_regrA0,ROW(),IF(_mes+2&gt;12,MOD(_mes+2,11),_mes+2))*(7-Prevs!M$2))/7</f>
        <v>0</v>
      </c>
      <c r="AU34" s="275">
        <f ca="1">(INDEX(_regrA0,ROW(),IF(_mes=12,1,_mes+1))*Prevs!N$2 +   INDEX(_regrA0,ROW(),IF(_mes+2&gt;12,MOD(_mes+2,11),_mes+2))*(7-Prevs!N$2))/7</f>
        <v>0</v>
      </c>
      <c r="AV34" s="275">
        <f ca="1">(INDEX(_regrA0,ROW(),IF(_mes=12,1,_mes+1))*Prevs!O$2 +   INDEX(_regrA0,ROW(),IF(_mes+2&gt;12,MOD(_mes+2,11),_mes+2))*(7-Prevs!O$2))/7</f>
        <v>0</v>
      </c>
      <c r="AX34" s="506">
        <f ca="1">(INDEX(_regrA1,ROW(),_mes)*Prevs!$D$5 +   INDEX(_regrA1,ROW(),IF(_mes=1,12,_mes-1))*(7-Prevs!$D$5))/7</f>
        <v>2.1135714285714284</v>
      </c>
      <c r="AY34" s="506">
        <f t="shared" ca="1" si="9"/>
        <v>2.0510000000000002</v>
      </c>
      <c r="AZ34" s="506">
        <f t="shared" ca="1" si="9"/>
        <v>2.0510000000000002</v>
      </c>
      <c r="BA34" s="506">
        <f ca="1">(INDEX(_regrA1,ROW(),_mes)*Prevs!G$5 +   INDEX(_regrA1,ROW(),IF(_mes=12,1,_mes+1))*(7-Prevs!G$5))/7</f>
        <v>2.0510000000000002</v>
      </c>
      <c r="BB34" s="506">
        <f ca="1">(INDEX(_regrA1,ROW(),_mes)*Prevs!H$5 +   INDEX(_regrA1,ROW(),IF(_mes=12,1,_mes+1))*(7-Prevs!H$5))/7</f>
        <v>2.0510000000000002</v>
      </c>
      <c r="BC34" s="506">
        <f ca="1">(INDEX(_regrA1,ROW(),_mes)*Prevs!I$5 +   INDEX(_regrA1,ROW(),IF(_mes=12,1,_mes+1))*(7-Prevs!I$5))/7</f>
        <v>2.0445714285714285</v>
      </c>
      <c r="BD34" s="506">
        <f ca="1">(INDEX(_regrA1,ROW(),IF(_mes=12,1,_mes+1))*Prevs!J$2 +   INDEX(_regrA1,ROW(),IF(_mes+2&gt;12,MOD(_mes+2,11),_mes+2))*(7-Prevs!J$2))/7</f>
        <v>1.984</v>
      </c>
      <c r="BE34" s="506">
        <f ca="1">(INDEX(_regrA1,ROW(),IF(_mes=12,1,_mes+1))*Prevs!K$2 +   INDEX(_regrA1,ROW(),IF(_mes+2&gt;12,MOD(_mes+2,11),_mes+2))*(7-Prevs!K$2))/7</f>
        <v>1.984</v>
      </c>
      <c r="BF34" s="506">
        <f ca="1">(INDEX(_regrA1,ROW(),IF(_mes=12,1,_mes+1))*Prevs!L$2 +   INDEX(_regrA1,ROW(),IF(_mes+2&gt;12,MOD(_mes+2,11),_mes+2))*(7-Prevs!L$2))/7</f>
        <v>1.984</v>
      </c>
      <c r="BG34" s="506">
        <f ca="1">(INDEX(_regrA1,ROW(),IF(_mes=12,1,_mes+1))*Prevs!M$2 +   INDEX(_regrA1,ROW(),IF(_mes+2&gt;12,MOD(_mes+2,11),_mes+2))*(7-Prevs!M$2))/7</f>
        <v>1.984</v>
      </c>
      <c r="BH34" s="506">
        <f ca="1">(INDEX(_regrA1,ROW(),IF(_mes=12,1,_mes+1))*Prevs!N$2 +   INDEX(_regrA1,ROW(),IF(_mes+2&gt;12,MOD(_mes+2,11),_mes+2))*(7-Prevs!N$2))/7</f>
        <v>1.984</v>
      </c>
      <c r="BI34" s="506">
        <f ca="1">(INDEX(_regrA1,ROW(),IF(_mes=12,1,_mes+1))*Prevs!O$2 +   INDEX(_regrA1,ROW(),IF(_mes+2&gt;12,MOD(_mes+2,11),_mes+2))*(7-Prevs!O$2))/7</f>
        <v>1.984</v>
      </c>
      <c r="BK34" s="294">
        <f t="shared" ca="1" si="5"/>
        <v>0</v>
      </c>
      <c r="BL34" s="294">
        <f t="shared" ca="1" si="5"/>
        <v>0</v>
      </c>
      <c r="BM34" s="294">
        <f t="shared" ca="1" si="5"/>
        <v>0</v>
      </c>
      <c r="BN34" s="294">
        <f t="shared" ca="1" si="5"/>
        <v>0</v>
      </c>
      <c r="BO34" s="294">
        <f t="shared" ca="1" si="5"/>
        <v>0</v>
      </c>
      <c r="BP34" s="294">
        <f t="shared" ca="1" si="5"/>
        <v>0</v>
      </c>
      <c r="BQ34" s="294">
        <f t="shared" ca="1" si="5"/>
        <v>0</v>
      </c>
      <c r="BR34" s="294">
        <f t="shared" ca="1" si="5"/>
        <v>0</v>
      </c>
      <c r="BS34" s="294">
        <f t="shared" ca="1" si="5"/>
        <v>0</v>
      </c>
      <c r="BT34" s="294">
        <f t="shared" ca="1" si="5"/>
        <v>0</v>
      </c>
      <c r="BU34" s="294">
        <f t="shared" ca="1" si="5"/>
        <v>0</v>
      </c>
      <c r="BV34" s="294">
        <f t="shared" ca="1" si="5"/>
        <v>0</v>
      </c>
      <c r="BX34" s="294">
        <f t="shared" ca="1" si="6"/>
        <v>2.0510000000000002</v>
      </c>
      <c r="BY34" s="294">
        <f t="shared" ca="1" si="6"/>
        <v>2.0510000000000002</v>
      </c>
      <c r="BZ34" s="294">
        <f t="shared" ca="1" si="6"/>
        <v>2.0510000000000002</v>
      </c>
      <c r="CA34" s="294">
        <f t="shared" ca="1" si="6"/>
        <v>2.0510000000000002</v>
      </c>
      <c r="CB34" s="294">
        <f t="shared" ca="1" si="6"/>
        <v>2.0510000000000002</v>
      </c>
      <c r="CC34" s="294">
        <f t="shared" ca="1" si="6"/>
        <v>2.0510000000000002</v>
      </c>
      <c r="CD34" s="294">
        <f t="shared" ca="1" si="6"/>
        <v>2.0510000000000002</v>
      </c>
      <c r="CE34" s="294">
        <f t="shared" ca="1" si="6"/>
        <v>2.0510000000000002</v>
      </c>
      <c r="CF34" s="294">
        <f t="shared" ca="1" si="6"/>
        <v>2.0510000000000002</v>
      </c>
      <c r="CG34" s="294">
        <f t="shared" ca="1" si="6"/>
        <v>2.0510000000000002</v>
      </c>
      <c r="CH34" s="294">
        <f t="shared" ca="1" si="6"/>
        <v>2.0510000000000002</v>
      </c>
      <c r="CI34" s="294">
        <f t="shared" ca="1" si="6"/>
        <v>2.0510000000000002</v>
      </c>
    </row>
    <row r="35" spans="1:87" x14ac:dyDescent="0.25">
      <c r="A35" s="264" t="s">
        <v>717</v>
      </c>
      <c r="B35" s="431">
        <v>62</v>
      </c>
      <c r="C35" s="430" t="s">
        <v>98</v>
      </c>
      <c r="D35" s="431">
        <v>63</v>
      </c>
      <c r="E35" s="430" t="s">
        <v>99</v>
      </c>
      <c r="F35" s="415">
        <v>0</v>
      </c>
      <c r="G35" s="415">
        <v>0</v>
      </c>
      <c r="H35" s="415">
        <v>0</v>
      </c>
      <c r="I35" s="415">
        <v>0</v>
      </c>
      <c r="J35" s="415">
        <v>0</v>
      </c>
      <c r="K35" s="415">
        <v>0</v>
      </c>
      <c r="L35" s="415">
        <v>0</v>
      </c>
      <c r="M35" s="415">
        <v>0</v>
      </c>
      <c r="N35" s="415">
        <v>0</v>
      </c>
      <c r="O35" s="415">
        <v>0</v>
      </c>
      <c r="P35" s="415">
        <v>0</v>
      </c>
      <c r="Q35" s="415">
        <v>0</v>
      </c>
      <c r="R35" s="430"/>
      <c r="S35" s="430" t="s">
        <v>718</v>
      </c>
      <c r="T35" s="431">
        <f t="shared" si="7"/>
        <v>62</v>
      </c>
      <c r="U35" s="430" t="str">
        <f t="shared" si="7"/>
        <v>TAQUARUCU</v>
      </c>
      <c r="V35" s="431">
        <f t="shared" si="7"/>
        <v>63</v>
      </c>
      <c r="W35" s="430" t="str">
        <f t="shared" si="7"/>
        <v>ROSANA</v>
      </c>
      <c r="X35" s="416">
        <v>0.90500000000000003</v>
      </c>
      <c r="Y35" s="416">
        <v>0.90300000000000002</v>
      </c>
      <c r="Z35" s="416">
        <v>0.89100000000000001</v>
      </c>
      <c r="AA35" s="416">
        <v>0.88800000000000001</v>
      </c>
      <c r="AB35" s="416">
        <v>0.89300000000000002</v>
      </c>
      <c r="AC35" s="416">
        <v>0.89</v>
      </c>
      <c r="AD35" s="416">
        <v>0.88900000000000001</v>
      </c>
      <c r="AE35" s="416">
        <v>0.88100000000000001</v>
      </c>
      <c r="AF35" s="416">
        <v>0.89100000000000001</v>
      </c>
      <c r="AG35" s="416">
        <v>0.89100000000000001</v>
      </c>
      <c r="AH35" s="416">
        <v>0.88500000000000001</v>
      </c>
      <c r="AI35" s="416">
        <v>0.89400000000000002</v>
      </c>
      <c r="AK35" s="275">
        <f ca="1">(INDEX(_regrA0,ROW(),_mes)*Prevs!$D$5 +   INDEX(_regrA0,ROW(),IF(_mes=1,12,_mes-1))*(7-Prevs!$D$5))/7</f>
        <v>0</v>
      </c>
      <c r="AL35" s="275">
        <f t="shared" ca="1" si="8"/>
        <v>0</v>
      </c>
      <c r="AM35" s="275">
        <f t="shared" ca="1" si="8"/>
        <v>0</v>
      </c>
      <c r="AN35" s="275">
        <f ca="1">(INDEX(_regrA0,ROW(),_mes)*Prevs!G$5 +   INDEX(_regrA0,ROW(),IF(_mes=12,1,_mes+1))*(7-Prevs!G$5))/7</f>
        <v>0</v>
      </c>
      <c r="AO35" s="275">
        <f ca="1">(INDEX(_regrA0,ROW(),_mes)*Prevs!H$5 +   INDEX(_regrA0,ROW(),IF(_mes=12,1,_mes+1))*(7-Prevs!H$5))/7</f>
        <v>0</v>
      </c>
      <c r="AP35" s="275">
        <f ca="1">(INDEX(_regrA0,ROW(),_mes)*Prevs!I$5 +   INDEX(_regrA0,ROW(),IF(_mes=12,1,_mes+1))*(7-Prevs!I$5))/7</f>
        <v>0</v>
      </c>
      <c r="AQ35" s="275">
        <f ca="1">(INDEX(_regrA0,ROW(),IF(_mes=12,1,_mes+1))*Prevs!J$2 +   INDEX(_regrA0,ROW(),IF(_mes+2&gt;12,MOD(_mes+2,11),_mes+2))*(7-Prevs!J$2))/7</f>
        <v>0</v>
      </c>
      <c r="AR35" s="275">
        <f ca="1">(INDEX(_regrA0,ROW(),IF(_mes=12,1,_mes+1))*Prevs!K$2 +   INDEX(_regrA0,ROW(),IF(_mes+2&gt;12,MOD(_mes+2,11),_mes+2))*(7-Prevs!K$2))/7</f>
        <v>0</v>
      </c>
      <c r="AS35" s="275">
        <f ca="1">(INDEX(_regrA0,ROW(),IF(_mes=12,1,_mes+1))*Prevs!L$2 +   INDEX(_regrA0,ROW(),IF(_mes+2&gt;12,MOD(_mes+2,11),_mes+2))*(7-Prevs!L$2))/7</f>
        <v>0</v>
      </c>
      <c r="AT35" s="275">
        <f ca="1">(INDEX(_regrA0,ROW(),IF(_mes=12,1,_mes+1))*Prevs!M$2 +   INDEX(_regrA0,ROW(),IF(_mes+2&gt;12,MOD(_mes+2,11),_mes+2))*(7-Prevs!M$2))/7</f>
        <v>0</v>
      </c>
      <c r="AU35" s="275">
        <f ca="1">(INDEX(_regrA0,ROW(),IF(_mes=12,1,_mes+1))*Prevs!N$2 +   INDEX(_regrA0,ROW(),IF(_mes+2&gt;12,MOD(_mes+2,11),_mes+2))*(7-Prevs!N$2))/7</f>
        <v>0</v>
      </c>
      <c r="AV35" s="275">
        <f ca="1">(INDEX(_regrA0,ROW(),IF(_mes=12,1,_mes+1))*Prevs!O$2 +   INDEX(_regrA0,ROW(),IF(_mes+2&gt;12,MOD(_mes+2,11),_mes+2))*(7-Prevs!O$2))/7</f>
        <v>0</v>
      </c>
      <c r="AX35" s="506">
        <f ca="1">(INDEX(_regrA1,ROW(),_mes)*Prevs!$D$5 +   INDEX(_regrA1,ROW(),IF(_mes=1,12,_mes-1))*(7-Prevs!$D$5))/7</f>
        <v>0.88628571428571434</v>
      </c>
      <c r="AY35" s="506">
        <f t="shared" ca="1" si="9"/>
        <v>0.89400000000000002</v>
      </c>
      <c r="AZ35" s="506">
        <f t="shared" ca="1" si="9"/>
        <v>0.89400000000000002</v>
      </c>
      <c r="BA35" s="506">
        <f ca="1">(INDEX(_regrA1,ROW(),_mes)*Prevs!G$5 +   INDEX(_regrA1,ROW(),IF(_mes=12,1,_mes+1))*(7-Prevs!G$5))/7</f>
        <v>0.89400000000000002</v>
      </c>
      <c r="BB35" s="506">
        <f ca="1">(INDEX(_regrA1,ROW(),_mes)*Prevs!H$5 +   INDEX(_regrA1,ROW(),IF(_mes=12,1,_mes+1))*(7-Prevs!H$5))/7</f>
        <v>0.89400000000000002</v>
      </c>
      <c r="BC35" s="506">
        <f ca="1">(INDEX(_regrA1,ROW(),_mes)*Prevs!I$5 +   INDEX(_regrA1,ROW(),IF(_mes=12,1,_mes+1))*(7-Prevs!I$5))/7</f>
        <v>0.90185714285714291</v>
      </c>
      <c r="BD35" s="506">
        <f ca="1">(INDEX(_regrA1,ROW(),IF(_mes=12,1,_mes+1))*Prevs!J$2 +   INDEX(_regrA1,ROW(),IF(_mes+2&gt;12,MOD(_mes+2,11),_mes+2))*(7-Prevs!J$2))/7</f>
        <v>0.89100000000000001</v>
      </c>
      <c r="BE35" s="506">
        <f ca="1">(INDEX(_regrA1,ROW(),IF(_mes=12,1,_mes+1))*Prevs!K$2 +   INDEX(_regrA1,ROW(),IF(_mes+2&gt;12,MOD(_mes+2,11),_mes+2))*(7-Prevs!K$2))/7</f>
        <v>0.89100000000000001</v>
      </c>
      <c r="BF35" s="506">
        <f ca="1">(INDEX(_regrA1,ROW(),IF(_mes=12,1,_mes+1))*Prevs!L$2 +   INDEX(_regrA1,ROW(),IF(_mes+2&gt;12,MOD(_mes+2,11),_mes+2))*(7-Prevs!L$2))/7</f>
        <v>0.89100000000000001</v>
      </c>
      <c r="BG35" s="506">
        <f ca="1">(INDEX(_regrA1,ROW(),IF(_mes=12,1,_mes+1))*Prevs!M$2 +   INDEX(_regrA1,ROW(),IF(_mes+2&gt;12,MOD(_mes+2,11),_mes+2))*(7-Prevs!M$2))/7</f>
        <v>0.89100000000000001</v>
      </c>
      <c r="BH35" s="506">
        <f ca="1">(INDEX(_regrA1,ROW(),IF(_mes=12,1,_mes+1))*Prevs!N$2 +   INDEX(_regrA1,ROW(),IF(_mes+2&gt;12,MOD(_mes+2,11),_mes+2))*(7-Prevs!N$2))/7</f>
        <v>0.89100000000000001</v>
      </c>
      <c r="BI35" s="506">
        <f ca="1">(INDEX(_regrA1,ROW(),IF(_mes=12,1,_mes+1))*Prevs!O$2 +   INDEX(_regrA1,ROW(),IF(_mes+2&gt;12,MOD(_mes+2,11),_mes+2))*(7-Prevs!O$2))/7</f>
        <v>0.89100000000000001</v>
      </c>
      <c r="BK35" s="294">
        <f t="shared" ca="1" si="5"/>
        <v>0</v>
      </c>
      <c r="BL35" s="294">
        <f t="shared" ca="1" si="5"/>
        <v>0</v>
      </c>
      <c r="BM35" s="294">
        <f t="shared" ca="1" si="5"/>
        <v>0</v>
      </c>
      <c r="BN35" s="294">
        <f t="shared" ca="1" si="5"/>
        <v>0</v>
      </c>
      <c r="BO35" s="294">
        <f t="shared" ca="1" si="5"/>
        <v>0</v>
      </c>
      <c r="BP35" s="294">
        <f t="shared" ca="1" si="5"/>
        <v>0</v>
      </c>
      <c r="BQ35" s="294">
        <f t="shared" ca="1" si="5"/>
        <v>0</v>
      </c>
      <c r="BR35" s="294">
        <f t="shared" ca="1" si="5"/>
        <v>0</v>
      </c>
      <c r="BS35" s="294">
        <f t="shared" ca="1" si="5"/>
        <v>0</v>
      </c>
      <c r="BT35" s="294">
        <f t="shared" ca="1" si="5"/>
        <v>0</v>
      </c>
      <c r="BU35" s="294">
        <f t="shared" ca="1" si="5"/>
        <v>0</v>
      </c>
      <c r="BV35" s="294">
        <f t="shared" ca="1" si="5"/>
        <v>0</v>
      </c>
      <c r="BX35" s="294">
        <f t="shared" ca="1" si="6"/>
        <v>0.89400000000000002</v>
      </c>
      <c r="BY35" s="294">
        <f t="shared" ca="1" si="6"/>
        <v>0.89400000000000002</v>
      </c>
      <c r="BZ35" s="294">
        <f t="shared" ca="1" si="6"/>
        <v>0.89400000000000002</v>
      </c>
      <c r="CA35" s="294">
        <f t="shared" ca="1" si="6"/>
        <v>0.89400000000000002</v>
      </c>
      <c r="CB35" s="294">
        <f t="shared" ca="1" si="6"/>
        <v>0.89400000000000002</v>
      </c>
      <c r="CC35" s="294">
        <f t="shared" ca="1" si="6"/>
        <v>0.89400000000000002</v>
      </c>
      <c r="CD35" s="294">
        <f t="shared" ca="1" si="6"/>
        <v>0.89400000000000002</v>
      </c>
      <c r="CE35" s="294">
        <f t="shared" ca="1" si="6"/>
        <v>0.89400000000000002</v>
      </c>
      <c r="CF35" s="294">
        <f t="shared" ca="1" si="6"/>
        <v>0.89400000000000002</v>
      </c>
      <c r="CG35" s="294">
        <f t="shared" ca="1" si="6"/>
        <v>0.89400000000000002</v>
      </c>
      <c r="CH35" s="294">
        <f t="shared" ca="1" si="6"/>
        <v>0.89400000000000002</v>
      </c>
      <c r="CI35" s="294">
        <f t="shared" ca="1" si="6"/>
        <v>0.89400000000000002</v>
      </c>
    </row>
    <row r="36" spans="1:87" x14ac:dyDescent="0.25">
      <c r="A36" s="264" t="s">
        <v>717</v>
      </c>
      <c r="B36" s="431">
        <v>88</v>
      </c>
      <c r="C36" s="430" t="s">
        <v>819</v>
      </c>
      <c r="D36" s="431">
        <v>216</v>
      </c>
      <c r="E36" s="430" t="s">
        <v>189</v>
      </c>
      <c r="F36" s="415">
        <v>0</v>
      </c>
      <c r="G36" s="415">
        <v>0</v>
      </c>
      <c r="H36" s="415">
        <v>0</v>
      </c>
      <c r="I36" s="415">
        <v>0</v>
      </c>
      <c r="J36" s="415">
        <v>0</v>
      </c>
      <c r="K36" s="415">
        <v>0</v>
      </c>
      <c r="L36" s="415">
        <v>0</v>
      </c>
      <c r="M36" s="415">
        <v>0</v>
      </c>
      <c r="N36" s="415">
        <v>0</v>
      </c>
      <c r="O36" s="415">
        <v>0</v>
      </c>
      <c r="P36" s="415">
        <v>0</v>
      </c>
      <c r="Q36" s="415">
        <v>0</v>
      </c>
      <c r="R36" s="430"/>
      <c r="S36" s="430" t="s">
        <v>718</v>
      </c>
      <c r="T36" s="431">
        <v>88</v>
      </c>
      <c r="U36" s="430" t="s">
        <v>819</v>
      </c>
      <c r="V36" s="431">
        <v>216</v>
      </c>
      <c r="W36" s="430" t="s">
        <v>189</v>
      </c>
      <c r="X36" s="416">
        <v>0.745</v>
      </c>
      <c r="Y36" s="416">
        <v>0.745</v>
      </c>
      <c r="Z36" s="416">
        <v>0.745</v>
      </c>
      <c r="AA36" s="416">
        <v>0.745</v>
      </c>
      <c r="AB36" s="416">
        <v>0.745</v>
      </c>
      <c r="AC36" s="416">
        <v>0.745</v>
      </c>
      <c r="AD36" s="416">
        <v>0.745</v>
      </c>
      <c r="AE36" s="416">
        <v>0.745</v>
      </c>
      <c r="AF36" s="416">
        <v>0.745</v>
      </c>
      <c r="AG36" s="416">
        <v>0.745</v>
      </c>
      <c r="AH36" s="416">
        <v>0.745</v>
      </c>
      <c r="AI36" s="416">
        <v>0.745</v>
      </c>
      <c r="AK36" s="275">
        <f ca="1">(INDEX(_regrA0,ROW(),_mes)*Prevs!$D$5 +   INDEX(_regrA0,ROW(),IF(_mes=1,12,_mes-1))*(7-Prevs!$D$5))/7</f>
        <v>0</v>
      </c>
      <c r="AL36" s="275">
        <f t="shared" ca="1" si="8"/>
        <v>0</v>
      </c>
      <c r="AM36" s="275">
        <f t="shared" ca="1" si="8"/>
        <v>0</v>
      </c>
      <c r="AN36" s="275">
        <f ca="1">(INDEX(_regrA0,ROW(),_mes)*Prevs!G$5 +   INDEX(_regrA0,ROW(),IF(_mes=12,1,_mes+1))*(7-Prevs!G$5))/7</f>
        <v>0</v>
      </c>
      <c r="AO36" s="275">
        <f ca="1">(INDEX(_regrA0,ROW(),_mes)*Prevs!H$5 +   INDEX(_regrA0,ROW(),IF(_mes=12,1,_mes+1))*(7-Prevs!H$5))/7</f>
        <v>0</v>
      </c>
      <c r="AP36" s="275">
        <f ca="1">(INDEX(_regrA0,ROW(),_mes)*Prevs!I$5 +   INDEX(_regrA0,ROW(),IF(_mes=12,1,_mes+1))*(7-Prevs!I$5))/7</f>
        <v>0</v>
      </c>
      <c r="AQ36" s="275">
        <f ca="1">(INDEX(_regrA0,ROW(),IF(_mes=12,1,_mes+1))*Prevs!J$2 +   INDEX(_regrA0,ROW(),IF(_mes+2&gt;12,MOD(_mes+2,11),_mes+2))*(7-Prevs!J$2))/7</f>
        <v>0</v>
      </c>
      <c r="AR36" s="275">
        <f ca="1">(INDEX(_regrA0,ROW(),IF(_mes=12,1,_mes+1))*Prevs!K$2 +   INDEX(_regrA0,ROW(),IF(_mes+2&gt;12,MOD(_mes+2,11),_mes+2))*(7-Prevs!K$2))/7</f>
        <v>0</v>
      </c>
      <c r="AS36" s="275">
        <f ca="1">(INDEX(_regrA0,ROW(),IF(_mes=12,1,_mes+1))*Prevs!L$2 +   INDEX(_regrA0,ROW(),IF(_mes+2&gt;12,MOD(_mes+2,11),_mes+2))*(7-Prevs!L$2))/7</f>
        <v>0</v>
      </c>
      <c r="AT36" s="275">
        <f ca="1">(INDEX(_regrA0,ROW(),IF(_mes=12,1,_mes+1))*Prevs!M$2 +   INDEX(_regrA0,ROW(),IF(_mes+2&gt;12,MOD(_mes+2,11),_mes+2))*(7-Prevs!M$2))/7</f>
        <v>0</v>
      </c>
      <c r="AU36" s="275">
        <f ca="1">(INDEX(_regrA0,ROW(),IF(_mes=12,1,_mes+1))*Prevs!N$2 +   INDEX(_regrA0,ROW(),IF(_mes+2&gt;12,MOD(_mes+2,11),_mes+2))*(7-Prevs!N$2))/7</f>
        <v>0</v>
      </c>
      <c r="AV36" s="275">
        <f ca="1">(INDEX(_regrA0,ROW(),IF(_mes=12,1,_mes+1))*Prevs!O$2 +   INDEX(_regrA0,ROW(),IF(_mes+2&gt;12,MOD(_mes+2,11),_mes+2))*(7-Prevs!O$2))/7</f>
        <v>0</v>
      </c>
      <c r="AX36" s="506">
        <f ca="1">(INDEX(_regrA1,ROW(),_mes)*Prevs!$D$5 +   INDEX(_regrA1,ROW(),IF(_mes=1,12,_mes-1))*(7-Prevs!$D$5))/7</f>
        <v>0.745</v>
      </c>
      <c r="AY36" s="506">
        <f t="shared" ca="1" si="9"/>
        <v>0.745</v>
      </c>
      <c r="AZ36" s="506">
        <f t="shared" ca="1" si="9"/>
        <v>0.745</v>
      </c>
      <c r="BA36" s="506">
        <f ca="1">(INDEX(_regrA1,ROW(),_mes)*Prevs!G$5 +   INDEX(_regrA1,ROW(),IF(_mes=12,1,_mes+1))*(7-Prevs!G$5))/7</f>
        <v>0.745</v>
      </c>
      <c r="BB36" s="506">
        <f ca="1">(INDEX(_regrA1,ROW(),_mes)*Prevs!H$5 +   INDEX(_regrA1,ROW(),IF(_mes=12,1,_mes+1))*(7-Prevs!H$5))/7</f>
        <v>0.745</v>
      </c>
      <c r="BC36" s="506">
        <f ca="1">(INDEX(_regrA1,ROW(),_mes)*Prevs!I$5 +   INDEX(_regrA1,ROW(),IF(_mes=12,1,_mes+1))*(7-Prevs!I$5))/7</f>
        <v>0.745</v>
      </c>
      <c r="BD36" s="506">
        <f ca="1">(INDEX(_regrA1,ROW(),IF(_mes=12,1,_mes+1))*Prevs!J$2 +   INDEX(_regrA1,ROW(),IF(_mes+2&gt;12,MOD(_mes+2,11),_mes+2))*(7-Prevs!J$2))/7</f>
        <v>0.745</v>
      </c>
      <c r="BE36" s="506">
        <f ca="1">(INDEX(_regrA1,ROW(),IF(_mes=12,1,_mes+1))*Prevs!K$2 +   INDEX(_regrA1,ROW(),IF(_mes+2&gt;12,MOD(_mes+2,11),_mes+2))*(7-Prevs!K$2))/7</f>
        <v>0.745</v>
      </c>
      <c r="BF36" s="506">
        <f ca="1">(INDEX(_regrA1,ROW(),IF(_mes=12,1,_mes+1))*Prevs!L$2 +   INDEX(_regrA1,ROW(),IF(_mes+2&gt;12,MOD(_mes+2,11),_mes+2))*(7-Prevs!L$2))/7</f>
        <v>0.745</v>
      </c>
      <c r="BG36" s="506">
        <f ca="1">(INDEX(_regrA1,ROW(),IF(_mes=12,1,_mes+1))*Prevs!M$2 +   INDEX(_regrA1,ROW(),IF(_mes+2&gt;12,MOD(_mes+2,11),_mes+2))*(7-Prevs!M$2))/7</f>
        <v>0.745</v>
      </c>
      <c r="BH36" s="506">
        <f ca="1">(INDEX(_regrA1,ROW(),IF(_mes=12,1,_mes+1))*Prevs!N$2 +   INDEX(_regrA1,ROW(),IF(_mes+2&gt;12,MOD(_mes+2,11),_mes+2))*(7-Prevs!N$2))/7</f>
        <v>0.745</v>
      </c>
      <c r="BI36" s="506">
        <f ca="1">(INDEX(_regrA1,ROW(),IF(_mes=12,1,_mes+1))*Prevs!O$2 +   INDEX(_regrA1,ROW(),IF(_mes+2&gt;12,MOD(_mes+2,11),_mes+2))*(7-Prevs!O$2))/7</f>
        <v>0.745</v>
      </c>
      <c r="BK36" s="294">
        <f t="shared" ca="1" si="5"/>
        <v>0</v>
      </c>
      <c r="BL36" s="294">
        <f t="shared" ca="1" si="5"/>
        <v>0</v>
      </c>
      <c r="BM36" s="294">
        <f t="shared" ca="1" si="5"/>
        <v>0</v>
      </c>
      <c r="BN36" s="294">
        <f t="shared" ca="1" si="5"/>
        <v>0</v>
      </c>
      <c r="BO36" s="294">
        <f t="shared" ca="1" si="5"/>
        <v>0</v>
      </c>
      <c r="BP36" s="294">
        <f t="shared" ca="1" si="5"/>
        <v>0</v>
      </c>
      <c r="BQ36" s="294">
        <f t="shared" ca="1" si="5"/>
        <v>0</v>
      </c>
      <c r="BR36" s="294">
        <f t="shared" ca="1" si="5"/>
        <v>0</v>
      </c>
      <c r="BS36" s="294">
        <f t="shared" ca="1" si="5"/>
        <v>0</v>
      </c>
      <c r="BT36" s="294">
        <f t="shared" ca="1" si="5"/>
        <v>0</v>
      </c>
      <c r="BU36" s="294">
        <f t="shared" ca="1" si="5"/>
        <v>0</v>
      </c>
      <c r="BV36" s="294">
        <f t="shared" ca="1" si="5"/>
        <v>0</v>
      </c>
      <c r="BX36" s="294">
        <f t="shared" ca="1" si="6"/>
        <v>0.745</v>
      </c>
      <c r="BY36" s="294">
        <f t="shared" ca="1" si="6"/>
        <v>0.745</v>
      </c>
      <c r="BZ36" s="294">
        <f t="shared" ca="1" si="6"/>
        <v>0.745</v>
      </c>
      <c r="CA36" s="294">
        <f t="shared" ca="1" si="6"/>
        <v>0.745</v>
      </c>
      <c r="CB36" s="294">
        <f t="shared" ca="1" si="6"/>
        <v>0.745</v>
      </c>
      <c r="CC36" s="294">
        <f t="shared" ca="1" si="6"/>
        <v>0.745</v>
      </c>
      <c r="CD36" s="294">
        <f t="shared" ca="1" si="6"/>
        <v>0.745</v>
      </c>
      <c r="CE36" s="294">
        <f t="shared" ca="1" si="6"/>
        <v>0.745</v>
      </c>
      <c r="CF36" s="294">
        <f t="shared" ca="1" si="6"/>
        <v>0.745</v>
      </c>
      <c r="CG36" s="294">
        <f t="shared" ca="1" si="6"/>
        <v>0.745</v>
      </c>
      <c r="CH36" s="294">
        <f t="shared" ca="1" si="6"/>
        <v>0.745</v>
      </c>
      <c r="CI36" s="294">
        <f t="shared" ca="1" si="6"/>
        <v>0.745</v>
      </c>
    </row>
    <row r="37" spans="1:87" x14ac:dyDescent="0.25">
      <c r="A37" s="264" t="s">
        <v>717</v>
      </c>
      <c r="B37" s="431">
        <v>89</v>
      </c>
      <c r="C37" s="430" t="s">
        <v>188</v>
      </c>
      <c r="D37" s="431">
        <v>216</v>
      </c>
      <c r="E37" s="430" t="s">
        <v>189</v>
      </c>
      <c r="F37" s="415">
        <v>-0.3</v>
      </c>
      <c r="G37" s="415">
        <v>3.5</v>
      </c>
      <c r="H37" s="415">
        <v>1.3</v>
      </c>
      <c r="I37" s="415">
        <v>0.9</v>
      </c>
      <c r="J37" s="415">
        <v>0.7</v>
      </c>
      <c r="K37" s="415">
        <v>-3</v>
      </c>
      <c r="L37" s="415">
        <v>-8</v>
      </c>
      <c r="M37" s="415">
        <v>-3.5</v>
      </c>
      <c r="N37" s="415">
        <v>-1.7</v>
      </c>
      <c r="O37" s="415">
        <v>1.2</v>
      </c>
      <c r="P37" s="415">
        <v>-3</v>
      </c>
      <c r="Q37" s="415">
        <v>-0.2</v>
      </c>
      <c r="R37" s="430"/>
      <c r="S37" s="430" t="s">
        <v>718</v>
      </c>
      <c r="T37" s="431">
        <f t="shared" si="7"/>
        <v>89</v>
      </c>
      <c r="U37" s="430" t="str">
        <f t="shared" si="7"/>
        <v>GARIBALDI</v>
      </c>
      <c r="V37" s="431">
        <f t="shared" si="7"/>
        <v>216</v>
      </c>
      <c r="W37" s="430" t="str">
        <f t="shared" si="7"/>
        <v>CAMPOS NOVOS</v>
      </c>
      <c r="X37" s="416">
        <v>0.92500000000000004</v>
      </c>
      <c r="Y37" s="416">
        <v>0.91</v>
      </c>
      <c r="Z37" s="416">
        <v>0.92</v>
      </c>
      <c r="AA37" s="416">
        <v>0.90400000000000003</v>
      </c>
      <c r="AB37" s="416">
        <v>0.89700000000000002</v>
      </c>
      <c r="AC37" s="416">
        <v>0.90900000000000003</v>
      </c>
      <c r="AD37" s="416">
        <v>0.92200000000000004</v>
      </c>
      <c r="AE37" s="416">
        <v>0.90900000000000003</v>
      </c>
      <c r="AF37" s="416">
        <v>0.90600000000000003</v>
      </c>
      <c r="AG37" s="416">
        <v>0.89900000000000002</v>
      </c>
      <c r="AH37" s="416">
        <v>0.91600000000000004</v>
      </c>
      <c r="AI37" s="416">
        <v>0.91300000000000003</v>
      </c>
      <c r="AK37" s="275">
        <f ca="1">(INDEX(_regrA0,ROW(),_mes)*Prevs!$D$5 +   INDEX(_regrA0,ROW(),IF(_mes=1,12,_mes-1))*(7-Prevs!$D$5))/7</f>
        <v>-2.6</v>
      </c>
      <c r="AL37" s="275">
        <f t="shared" ca="1" si="8"/>
        <v>-0.2</v>
      </c>
      <c r="AM37" s="275">
        <f t="shared" ca="1" si="8"/>
        <v>-0.2</v>
      </c>
      <c r="AN37" s="275">
        <f ca="1">(INDEX(_regrA0,ROW(),_mes)*Prevs!G$5 +   INDEX(_regrA0,ROW(),IF(_mes=12,1,_mes+1))*(7-Prevs!G$5))/7</f>
        <v>-0.2</v>
      </c>
      <c r="AO37" s="275">
        <f ca="1">(INDEX(_regrA0,ROW(),_mes)*Prevs!H$5 +   INDEX(_regrA0,ROW(),IF(_mes=12,1,_mes+1))*(7-Prevs!H$5))/7</f>
        <v>-0.2</v>
      </c>
      <c r="AP37" s="275">
        <f ca="1">(INDEX(_regrA0,ROW(),_mes)*Prevs!I$5 +   INDEX(_regrA0,ROW(),IF(_mes=12,1,_mes+1))*(7-Prevs!I$5))/7</f>
        <v>-0.27142857142857141</v>
      </c>
      <c r="AQ37" s="275">
        <f ca="1">(INDEX(_regrA0,ROW(),IF(_mes=12,1,_mes+1))*Prevs!J$2 +   INDEX(_regrA0,ROW(),IF(_mes+2&gt;12,MOD(_mes+2,11),_mes+2))*(7-Prevs!J$2))/7</f>
        <v>1.3</v>
      </c>
      <c r="AR37" s="275">
        <f ca="1">(INDEX(_regrA0,ROW(),IF(_mes=12,1,_mes+1))*Prevs!K$2 +   INDEX(_regrA0,ROW(),IF(_mes+2&gt;12,MOD(_mes+2,11),_mes+2))*(7-Prevs!K$2))/7</f>
        <v>1.3</v>
      </c>
      <c r="AS37" s="275">
        <f ca="1">(INDEX(_regrA0,ROW(),IF(_mes=12,1,_mes+1))*Prevs!L$2 +   INDEX(_regrA0,ROW(),IF(_mes+2&gt;12,MOD(_mes+2,11),_mes+2))*(7-Prevs!L$2))/7</f>
        <v>1.3</v>
      </c>
      <c r="AT37" s="275">
        <f ca="1">(INDEX(_regrA0,ROW(),IF(_mes=12,1,_mes+1))*Prevs!M$2 +   INDEX(_regrA0,ROW(),IF(_mes+2&gt;12,MOD(_mes+2,11),_mes+2))*(7-Prevs!M$2))/7</f>
        <v>1.3</v>
      </c>
      <c r="AU37" s="275">
        <f ca="1">(INDEX(_regrA0,ROW(),IF(_mes=12,1,_mes+1))*Prevs!N$2 +   INDEX(_regrA0,ROW(),IF(_mes+2&gt;12,MOD(_mes+2,11),_mes+2))*(7-Prevs!N$2))/7</f>
        <v>1.3</v>
      </c>
      <c r="AV37" s="275">
        <f ca="1">(INDEX(_regrA0,ROW(),IF(_mes=12,1,_mes+1))*Prevs!O$2 +   INDEX(_regrA0,ROW(),IF(_mes+2&gt;12,MOD(_mes+2,11),_mes+2))*(7-Prevs!O$2))/7</f>
        <v>1.3</v>
      </c>
      <c r="AX37" s="506">
        <f ca="1">(INDEX(_regrA1,ROW(),_mes)*Prevs!$D$5 +   INDEX(_regrA1,ROW(),IF(_mes=1,12,_mes-1))*(7-Prevs!$D$5))/7</f>
        <v>0.9155714285714287</v>
      </c>
      <c r="AY37" s="506">
        <f t="shared" ca="1" si="9"/>
        <v>0.91300000000000003</v>
      </c>
      <c r="AZ37" s="506">
        <f t="shared" ca="1" si="9"/>
        <v>0.91300000000000003</v>
      </c>
      <c r="BA37" s="506">
        <f ca="1">(INDEX(_regrA1,ROW(),_mes)*Prevs!G$5 +   INDEX(_regrA1,ROW(),IF(_mes=12,1,_mes+1))*(7-Prevs!G$5))/7</f>
        <v>0.91300000000000003</v>
      </c>
      <c r="BB37" s="506">
        <f ca="1">(INDEX(_regrA1,ROW(),_mes)*Prevs!H$5 +   INDEX(_regrA1,ROW(),IF(_mes=12,1,_mes+1))*(7-Prevs!H$5))/7</f>
        <v>0.91300000000000003</v>
      </c>
      <c r="BC37" s="506">
        <f ca="1">(INDEX(_regrA1,ROW(),_mes)*Prevs!I$5 +   INDEX(_regrA1,ROW(),IF(_mes=12,1,_mes+1))*(7-Prevs!I$5))/7</f>
        <v>0.9215714285714286</v>
      </c>
      <c r="BD37" s="506">
        <f ca="1">(INDEX(_regrA1,ROW(),IF(_mes=12,1,_mes+1))*Prevs!J$2 +   INDEX(_regrA1,ROW(),IF(_mes+2&gt;12,MOD(_mes+2,11),_mes+2))*(7-Prevs!J$2))/7</f>
        <v>0.92</v>
      </c>
      <c r="BE37" s="506">
        <f ca="1">(INDEX(_regrA1,ROW(),IF(_mes=12,1,_mes+1))*Prevs!K$2 +   INDEX(_regrA1,ROW(),IF(_mes+2&gt;12,MOD(_mes+2,11),_mes+2))*(7-Prevs!K$2))/7</f>
        <v>0.92</v>
      </c>
      <c r="BF37" s="506">
        <f ca="1">(INDEX(_regrA1,ROW(),IF(_mes=12,1,_mes+1))*Prevs!L$2 +   INDEX(_regrA1,ROW(),IF(_mes+2&gt;12,MOD(_mes+2,11),_mes+2))*(7-Prevs!L$2))/7</f>
        <v>0.92</v>
      </c>
      <c r="BG37" s="506">
        <f ca="1">(INDEX(_regrA1,ROW(),IF(_mes=12,1,_mes+1))*Prevs!M$2 +   INDEX(_regrA1,ROW(),IF(_mes+2&gt;12,MOD(_mes+2,11),_mes+2))*(7-Prevs!M$2))/7</f>
        <v>0.92</v>
      </c>
      <c r="BH37" s="506">
        <f ca="1">(INDEX(_regrA1,ROW(),IF(_mes=12,1,_mes+1))*Prevs!N$2 +   INDEX(_regrA1,ROW(),IF(_mes+2&gt;12,MOD(_mes+2,11),_mes+2))*(7-Prevs!N$2))/7</f>
        <v>0.92</v>
      </c>
      <c r="BI37" s="506">
        <f ca="1">(INDEX(_regrA1,ROW(),IF(_mes=12,1,_mes+1))*Prevs!O$2 +   INDEX(_regrA1,ROW(),IF(_mes+2&gt;12,MOD(_mes+2,11),_mes+2))*(7-Prevs!O$2))/7</f>
        <v>0.92</v>
      </c>
      <c r="BK37" s="294">
        <f t="shared" ca="1" si="5"/>
        <v>-0.2</v>
      </c>
      <c r="BL37" s="294">
        <f t="shared" ca="1" si="5"/>
        <v>-0.2</v>
      </c>
      <c r="BM37" s="294">
        <f t="shared" ca="1" si="5"/>
        <v>-0.2</v>
      </c>
      <c r="BN37" s="294">
        <f t="shared" ca="1" si="5"/>
        <v>-0.2</v>
      </c>
      <c r="BO37" s="294">
        <f t="shared" ca="1" si="5"/>
        <v>-0.2</v>
      </c>
      <c r="BP37" s="294">
        <f t="shared" ca="1" si="5"/>
        <v>-0.2</v>
      </c>
      <c r="BQ37" s="294">
        <f t="shared" ca="1" si="5"/>
        <v>-0.2</v>
      </c>
      <c r="BR37" s="294">
        <f t="shared" ca="1" si="5"/>
        <v>-0.2</v>
      </c>
      <c r="BS37" s="294">
        <f t="shared" ca="1" si="5"/>
        <v>-0.2</v>
      </c>
      <c r="BT37" s="294">
        <f t="shared" ca="1" si="5"/>
        <v>-0.2</v>
      </c>
      <c r="BU37" s="294">
        <f t="shared" ca="1" si="5"/>
        <v>-0.2</v>
      </c>
      <c r="BV37" s="294">
        <f t="shared" ca="1" si="5"/>
        <v>-0.2</v>
      </c>
      <c r="BX37" s="294">
        <f t="shared" ca="1" si="6"/>
        <v>0.91300000000000003</v>
      </c>
      <c r="BY37" s="294">
        <f t="shared" ca="1" si="6"/>
        <v>0.91300000000000003</v>
      </c>
      <c r="BZ37" s="294">
        <f t="shared" ca="1" si="6"/>
        <v>0.91300000000000003</v>
      </c>
      <c r="CA37" s="294">
        <f t="shared" ca="1" si="6"/>
        <v>0.91300000000000003</v>
      </c>
      <c r="CB37" s="294">
        <f t="shared" ca="1" si="6"/>
        <v>0.91300000000000003</v>
      </c>
      <c r="CC37" s="294">
        <f t="shared" ca="1" si="6"/>
        <v>0.91300000000000003</v>
      </c>
      <c r="CD37" s="294">
        <f t="shared" ca="1" si="6"/>
        <v>0.91300000000000003</v>
      </c>
      <c r="CE37" s="294">
        <f t="shared" ca="1" si="6"/>
        <v>0.91300000000000003</v>
      </c>
      <c r="CF37" s="294">
        <f t="shared" ca="1" si="6"/>
        <v>0.91300000000000003</v>
      </c>
      <c r="CG37" s="294">
        <f t="shared" ca="1" si="6"/>
        <v>0.91300000000000003</v>
      </c>
      <c r="CH37" s="294">
        <f t="shared" ca="1" si="6"/>
        <v>0.91300000000000003</v>
      </c>
      <c r="CI37" s="294">
        <f t="shared" ca="1" si="6"/>
        <v>0.91300000000000003</v>
      </c>
    </row>
    <row r="38" spans="1:87" x14ac:dyDescent="0.25">
      <c r="A38" s="264" t="s">
        <v>717</v>
      </c>
      <c r="B38" s="431">
        <v>217</v>
      </c>
      <c r="C38" s="430" t="s">
        <v>190</v>
      </c>
      <c r="D38" s="431">
        <v>92</v>
      </c>
      <c r="E38" s="430" t="s">
        <v>35</v>
      </c>
      <c r="F38" s="415">
        <v>0</v>
      </c>
      <c r="G38" s="415">
        <v>0</v>
      </c>
      <c r="H38" s="415">
        <v>0</v>
      </c>
      <c r="I38" s="415">
        <v>0</v>
      </c>
      <c r="J38" s="415">
        <v>0</v>
      </c>
      <c r="K38" s="415">
        <v>0</v>
      </c>
      <c r="L38" s="415">
        <v>0</v>
      </c>
      <c r="M38" s="415">
        <v>0</v>
      </c>
      <c r="N38" s="415">
        <v>0</v>
      </c>
      <c r="O38" s="415">
        <v>0</v>
      </c>
      <c r="P38" s="415">
        <v>0</v>
      </c>
      <c r="Q38" s="415">
        <v>0</v>
      </c>
      <c r="R38" s="430"/>
      <c r="S38" s="430" t="s">
        <v>718</v>
      </c>
      <c r="T38" s="431">
        <f t="shared" si="7"/>
        <v>217</v>
      </c>
      <c r="U38" s="430" t="str">
        <f t="shared" si="7"/>
        <v>MACHADINHO</v>
      </c>
      <c r="V38" s="431">
        <f t="shared" si="7"/>
        <v>92</v>
      </c>
      <c r="W38" s="430" t="str">
        <f t="shared" si="7"/>
        <v>ITÁ</v>
      </c>
      <c r="X38" s="416">
        <v>0.73499999999999999</v>
      </c>
      <c r="Y38" s="416">
        <v>0.73899999999999999</v>
      </c>
      <c r="Z38" s="416">
        <v>0.73099999999999998</v>
      </c>
      <c r="AA38" s="416">
        <v>0.70799999999999996</v>
      </c>
      <c r="AB38" s="416">
        <v>0.69399999999999995</v>
      </c>
      <c r="AC38" s="416">
        <v>0.68700000000000006</v>
      </c>
      <c r="AD38" s="416">
        <v>0.70599999999999996</v>
      </c>
      <c r="AE38" s="416">
        <v>0.70399999999999996</v>
      </c>
      <c r="AF38" s="416">
        <v>0.71</v>
      </c>
      <c r="AG38" s="416">
        <v>0.70399999999999996</v>
      </c>
      <c r="AH38" s="416">
        <v>0.70099999999999996</v>
      </c>
      <c r="AI38" s="416">
        <v>0.70899999999999996</v>
      </c>
      <c r="AK38" s="275">
        <f ca="1">(INDEX(_regrA0,ROW(),_mes)*Prevs!$D$5 +   INDEX(_regrA0,ROW(),IF(_mes=1,12,_mes-1))*(7-Prevs!$D$5))/7</f>
        <v>0</v>
      </c>
      <c r="AL38" s="275">
        <f t="shared" ca="1" si="8"/>
        <v>0</v>
      </c>
      <c r="AM38" s="275">
        <f t="shared" ca="1" si="8"/>
        <v>0</v>
      </c>
      <c r="AN38" s="275">
        <f ca="1">(INDEX(_regrA0,ROW(),_mes)*Prevs!G$5 +   INDEX(_regrA0,ROW(),IF(_mes=12,1,_mes+1))*(7-Prevs!G$5))/7</f>
        <v>0</v>
      </c>
      <c r="AO38" s="275">
        <f ca="1">(INDEX(_regrA0,ROW(),_mes)*Prevs!H$5 +   INDEX(_regrA0,ROW(),IF(_mes=12,1,_mes+1))*(7-Prevs!H$5))/7</f>
        <v>0</v>
      </c>
      <c r="AP38" s="275">
        <f ca="1">(INDEX(_regrA0,ROW(),_mes)*Prevs!I$5 +   INDEX(_regrA0,ROW(),IF(_mes=12,1,_mes+1))*(7-Prevs!I$5))/7</f>
        <v>0</v>
      </c>
      <c r="AQ38" s="275">
        <f ca="1">(INDEX(_regrA0,ROW(),IF(_mes=12,1,_mes+1))*Prevs!J$2 +   INDEX(_regrA0,ROW(),IF(_mes+2&gt;12,MOD(_mes+2,11),_mes+2))*(7-Prevs!J$2))/7</f>
        <v>0</v>
      </c>
      <c r="AR38" s="275">
        <f ca="1">(INDEX(_regrA0,ROW(),IF(_mes=12,1,_mes+1))*Prevs!K$2 +   INDEX(_regrA0,ROW(),IF(_mes+2&gt;12,MOD(_mes+2,11),_mes+2))*(7-Prevs!K$2))/7</f>
        <v>0</v>
      </c>
      <c r="AS38" s="275">
        <f ca="1">(INDEX(_regrA0,ROW(),IF(_mes=12,1,_mes+1))*Prevs!L$2 +   INDEX(_regrA0,ROW(),IF(_mes+2&gt;12,MOD(_mes+2,11),_mes+2))*(7-Prevs!L$2))/7</f>
        <v>0</v>
      </c>
      <c r="AT38" s="275">
        <f ca="1">(INDEX(_regrA0,ROW(),IF(_mes=12,1,_mes+1))*Prevs!M$2 +   INDEX(_regrA0,ROW(),IF(_mes+2&gt;12,MOD(_mes+2,11),_mes+2))*(7-Prevs!M$2))/7</f>
        <v>0</v>
      </c>
      <c r="AU38" s="275">
        <f ca="1">(INDEX(_regrA0,ROW(),IF(_mes=12,1,_mes+1))*Prevs!N$2 +   INDEX(_regrA0,ROW(),IF(_mes+2&gt;12,MOD(_mes+2,11),_mes+2))*(7-Prevs!N$2))/7</f>
        <v>0</v>
      </c>
      <c r="AV38" s="275">
        <f ca="1">(INDEX(_regrA0,ROW(),IF(_mes=12,1,_mes+1))*Prevs!O$2 +   INDEX(_regrA0,ROW(),IF(_mes+2&gt;12,MOD(_mes+2,11),_mes+2))*(7-Prevs!O$2))/7</f>
        <v>0</v>
      </c>
      <c r="AX38" s="506">
        <f ca="1">(INDEX(_regrA1,ROW(),_mes)*Prevs!$D$5 +   INDEX(_regrA1,ROW(),IF(_mes=1,12,_mes-1))*(7-Prevs!$D$5))/7</f>
        <v>0.70214285714285707</v>
      </c>
      <c r="AY38" s="506">
        <f t="shared" ca="1" si="9"/>
        <v>0.70899999999999996</v>
      </c>
      <c r="AZ38" s="506">
        <f t="shared" ca="1" si="9"/>
        <v>0.70899999999999996</v>
      </c>
      <c r="BA38" s="506">
        <f ca="1">(INDEX(_regrA1,ROW(),_mes)*Prevs!G$5 +   INDEX(_regrA1,ROW(),IF(_mes=12,1,_mes+1))*(7-Prevs!G$5))/7</f>
        <v>0.70899999999999996</v>
      </c>
      <c r="BB38" s="506">
        <f ca="1">(INDEX(_regrA1,ROW(),_mes)*Prevs!H$5 +   INDEX(_regrA1,ROW(),IF(_mes=12,1,_mes+1))*(7-Prevs!H$5))/7</f>
        <v>0.70899999999999996</v>
      </c>
      <c r="BC38" s="506">
        <f ca="1">(INDEX(_regrA1,ROW(),_mes)*Prevs!I$5 +   INDEX(_regrA1,ROW(),IF(_mes=12,1,_mes+1))*(7-Prevs!I$5))/7</f>
        <v>0.72757142857142854</v>
      </c>
      <c r="BD38" s="506">
        <f ca="1">(INDEX(_regrA1,ROW(),IF(_mes=12,1,_mes+1))*Prevs!J$2 +   INDEX(_regrA1,ROW(),IF(_mes+2&gt;12,MOD(_mes+2,11),_mes+2))*(7-Prevs!J$2))/7</f>
        <v>0.73099999999999998</v>
      </c>
      <c r="BE38" s="506">
        <f ca="1">(INDEX(_regrA1,ROW(),IF(_mes=12,1,_mes+1))*Prevs!K$2 +   INDEX(_regrA1,ROW(),IF(_mes+2&gt;12,MOD(_mes+2,11),_mes+2))*(7-Prevs!K$2))/7</f>
        <v>0.73099999999999998</v>
      </c>
      <c r="BF38" s="506">
        <f ca="1">(INDEX(_regrA1,ROW(),IF(_mes=12,1,_mes+1))*Prevs!L$2 +   INDEX(_regrA1,ROW(),IF(_mes+2&gt;12,MOD(_mes+2,11),_mes+2))*(7-Prevs!L$2))/7</f>
        <v>0.73099999999999998</v>
      </c>
      <c r="BG38" s="506">
        <f ca="1">(INDEX(_regrA1,ROW(),IF(_mes=12,1,_mes+1))*Prevs!M$2 +   INDEX(_regrA1,ROW(),IF(_mes+2&gt;12,MOD(_mes+2,11),_mes+2))*(7-Prevs!M$2))/7</f>
        <v>0.73099999999999998</v>
      </c>
      <c r="BH38" s="506">
        <f ca="1">(INDEX(_regrA1,ROW(),IF(_mes=12,1,_mes+1))*Prevs!N$2 +   INDEX(_regrA1,ROW(),IF(_mes+2&gt;12,MOD(_mes+2,11),_mes+2))*(7-Prevs!N$2))/7</f>
        <v>0.73099999999999998</v>
      </c>
      <c r="BI38" s="506">
        <f ca="1">(INDEX(_regrA1,ROW(),IF(_mes=12,1,_mes+1))*Prevs!O$2 +   INDEX(_regrA1,ROW(),IF(_mes+2&gt;12,MOD(_mes+2,11),_mes+2))*(7-Prevs!O$2))/7</f>
        <v>0.73099999999999998</v>
      </c>
      <c r="BK38" s="294">
        <f t="shared" ca="1" si="5"/>
        <v>0</v>
      </c>
      <c r="BL38" s="294">
        <f t="shared" ca="1" si="5"/>
        <v>0</v>
      </c>
      <c r="BM38" s="294">
        <f t="shared" ca="1" si="5"/>
        <v>0</v>
      </c>
      <c r="BN38" s="294">
        <f t="shared" ca="1" si="5"/>
        <v>0</v>
      </c>
      <c r="BO38" s="294">
        <f t="shared" ca="1" si="5"/>
        <v>0</v>
      </c>
      <c r="BP38" s="294">
        <f t="shared" ca="1" si="5"/>
        <v>0</v>
      </c>
      <c r="BQ38" s="294">
        <f t="shared" ca="1" si="5"/>
        <v>0</v>
      </c>
      <c r="BR38" s="294">
        <f t="shared" ca="1" si="5"/>
        <v>0</v>
      </c>
      <c r="BS38" s="294">
        <f t="shared" ca="1" si="5"/>
        <v>0</v>
      </c>
      <c r="BT38" s="294">
        <f t="shared" ca="1" si="5"/>
        <v>0</v>
      </c>
      <c r="BU38" s="294">
        <f t="shared" ca="1" si="5"/>
        <v>0</v>
      </c>
      <c r="BV38" s="294">
        <f t="shared" ca="1" si="5"/>
        <v>0</v>
      </c>
      <c r="BX38" s="294">
        <f t="shared" ca="1" si="6"/>
        <v>0.70899999999999996</v>
      </c>
      <c r="BY38" s="294">
        <f t="shared" ca="1" si="6"/>
        <v>0.70899999999999996</v>
      </c>
      <c r="BZ38" s="294">
        <f t="shared" ca="1" si="6"/>
        <v>0.70899999999999996</v>
      </c>
      <c r="CA38" s="294">
        <f t="shared" ca="1" si="6"/>
        <v>0.70899999999999996</v>
      </c>
      <c r="CB38" s="294">
        <f t="shared" ca="1" si="6"/>
        <v>0.70899999999999996</v>
      </c>
      <c r="CC38" s="294">
        <f t="shared" ca="1" si="6"/>
        <v>0.70899999999999996</v>
      </c>
      <c r="CD38" s="294">
        <f t="shared" ca="1" si="6"/>
        <v>0.70899999999999996</v>
      </c>
      <c r="CE38" s="294">
        <f t="shared" ca="1" si="6"/>
        <v>0.70899999999999996</v>
      </c>
      <c r="CF38" s="294">
        <f t="shared" ca="1" si="6"/>
        <v>0.70899999999999996</v>
      </c>
      <c r="CG38" s="294">
        <f t="shared" ca="1" si="6"/>
        <v>0.70899999999999996</v>
      </c>
      <c r="CH38" s="294">
        <f t="shared" ca="1" si="6"/>
        <v>0.70899999999999996</v>
      </c>
      <c r="CI38" s="294">
        <f t="shared" ca="1" si="6"/>
        <v>0.70899999999999996</v>
      </c>
    </row>
    <row r="39" spans="1:87" x14ac:dyDescent="0.25">
      <c r="A39" s="264" t="s">
        <v>717</v>
      </c>
      <c r="B39" s="431">
        <v>94</v>
      </c>
      <c r="C39" s="430" t="s">
        <v>193</v>
      </c>
      <c r="D39" s="431">
        <v>92</v>
      </c>
      <c r="E39" s="430" t="s">
        <v>35</v>
      </c>
      <c r="F39" s="415">
        <v>0</v>
      </c>
      <c r="G39" s="415">
        <v>0</v>
      </c>
      <c r="H39" s="415">
        <v>0</v>
      </c>
      <c r="I39" s="415">
        <v>0</v>
      </c>
      <c r="J39" s="415">
        <v>0</v>
      </c>
      <c r="K39" s="415">
        <v>0</v>
      </c>
      <c r="L39" s="415">
        <v>0</v>
      </c>
      <c r="M39" s="415">
        <v>0</v>
      </c>
      <c r="N39" s="415">
        <v>0</v>
      </c>
      <c r="O39" s="415">
        <v>0</v>
      </c>
      <c r="P39" s="415">
        <v>0</v>
      </c>
      <c r="Q39" s="415">
        <v>0</v>
      </c>
      <c r="R39" s="430"/>
      <c r="S39" s="430" t="s">
        <v>718</v>
      </c>
      <c r="T39" s="431">
        <f t="shared" ref="T39:W54" si="10">B39</f>
        <v>94</v>
      </c>
      <c r="U39" s="430" t="str">
        <f t="shared" si="10"/>
        <v>FOZ CHAPECO</v>
      </c>
      <c r="V39" s="431">
        <f t="shared" si="10"/>
        <v>92</v>
      </c>
      <c r="W39" s="430" t="str">
        <f t="shared" si="10"/>
        <v>ITÁ</v>
      </c>
      <c r="X39" s="416">
        <v>1.2110000000000001</v>
      </c>
      <c r="Y39" s="416">
        <v>1.1830000000000001</v>
      </c>
      <c r="Z39" s="416">
        <v>1.2050000000000001</v>
      </c>
      <c r="AA39" s="416">
        <v>1.228</v>
      </c>
      <c r="AB39" s="416">
        <v>1.236</v>
      </c>
      <c r="AC39" s="416">
        <v>1.256</v>
      </c>
      <c r="AD39" s="416">
        <v>1.24</v>
      </c>
      <c r="AE39" s="416">
        <v>1.226</v>
      </c>
      <c r="AF39" s="416">
        <v>1.2070000000000001</v>
      </c>
      <c r="AG39" s="416">
        <v>1.218</v>
      </c>
      <c r="AH39" s="416">
        <v>1.2549999999999999</v>
      </c>
      <c r="AI39" s="416">
        <v>1.258</v>
      </c>
      <c r="AK39" s="275">
        <f ca="1">(INDEX(_regrA0,ROW(),_mes)*Prevs!$D$5 +   INDEX(_regrA0,ROW(),IF(_mes=1,12,_mes-1))*(7-Prevs!$D$5))/7</f>
        <v>0</v>
      </c>
      <c r="AL39" s="275">
        <f t="shared" ca="1" si="8"/>
        <v>0</v>
      </c>
      <c r="AM39" s="275">
        <f t="shared" ca="1" si="8"/>
        <v>0</v>
      </c>
      <c r="AN39" s="275">
        <f ca="1">(INDEX(_regrA0,ROW(),_mes)*Prevs!G$5 +   INDEX(_regrA0,ROW(),IF(_mes=12,1,_mes+1))*(7-Prevs!G$5))/7</f>
        <v>0</v>
      </c>
      <c r="AO39" s="275">
        <f ca="1">(INDEX(_regrA0,ROW(),_mes)*Prevs!H$5 +   INDEX(_regrA0,ROW(),IF(_mes=12,1,_mes+1))*(7-Prevs!H$5))/7</f>
        <v>0</v>
      </c>
      <c r="AP39" s="275">
        <f ca="1">(INDEX(_regrA0,ROW(),_mes)*Prevs!I$5 +   INDEX(_regrA0,ROW(),IF(_mes=12,1,_mes+1))*(7-Prevs!I$5))/7</f>
        <v>0</v>
      </c>
      <c r="AQ39" s="275">
        <f ca="1">(INDEX(_regrA0,ROW(),IF(_mes=12,1,_mes+1))*Prevs!J$2 +   INDEX(_regrA0,ROW(),IF(_mes+2&gt;12,MOD(_mes+2,11),_mes+2))*(7-Prevs!J$2))/7</f>
        <v>0</v>
      </c>
      <c r="AR39" s="275">
        <f ca="1">(INDEX(_regrA0,ROW(),IF(_mes=12,1,_mes+1))*Prevs!K$2 +   INDEX(_regrA0,ROW(),IF(_mes+2&gt;12,MOD(_mes+2,11),_mes+2))*(7-Prevs!K$2))/7</f>
        <v>0</v>
      </c>
      <c r="AS39" s="275">
        <f ca="1">(INDEX(_regrA0,ROW(),IF(_mes=12,1,_mes+1))*Prevs!L$2 +   INDEX(_regrA0,ROW(),IF(_mes+2&gt;12,MOD(_mes+2,11),_mes+2))*(7-Prevs!L$2))/7</f>
        <v>0</v>
      </c>
      <c r="AT39" s="275">
        <f ca="1">(INDEX(_regrA0,ROW(),IF(_mes=12,1,_mes+1))*Prevs!M$2 +   INDEX(_regrA0,ROW(),IF(_mes+2&gt;12,MOD(_mes+2,11),_mes+2))*(7-Prevs!M$2))/7</f>
        <v>0</v>
      </c>
      <c r="AU39" s="275">
        <f ca="1">(INDEX(_regrA0,ROW(),IF(_mes=12,1,_mes+1))*Prevs!N$2 +   INDEX(_regrA0,ROW(),IF(_mes+2&gt;12,MOD(_mes+2,11),_mes+2))*(7-Prevs!N$2))/7</f>
        <v>0</v>
      </c>
      <c r="AV39" s="275">
        <f ca="1">(INDEX(_regrA0,ROW(),IF(_mes=12,1,_mes+1))*Prevs!O$2 +   INDEX(_regrA0,ROW(),IF(_mes+2&gt;12,MOD(_mes+2,11),_mes+2))*(7-Prevs!O$2))/7</f>
        <v>0</v>
      </c>
      <c r="AX39" s="506">
        <f ca="1">(INDEX(_regrA1,ROW(),_mes)*Prevs!$D$5 +   INDEX(_regrA1,ROW(),IF(_mes=1,12,_mes-1))*(7-Prevs!$D$5))/7</f>
        <v>1.2554285714285716</v>
      </c>
      <c r="AY39" s="506">
        <f t="shared" ca="1" si="9"/>
        <v>1.258</v>
      </c>
      <c r="AZ39" s="506">
        <f t="shared" ca="1" si="9"/>
        <v>1.258</v>
      </c>
      <c r="BA39" s="506">
        <f ca="1">(INDEX(_regrA1,ROW(),_mes)*Prevs!G$5 +   INDEX(_regrA1,ROW(),IF(_mes=12,1,_mes+1))*(7-Prevs!G$5))/7</f>
        <v>1.2580000000000002</v>
      </c>
      <c r="BB39" s="506">
        <f ca="1">(INDEX(_regrA1,ROW(),_mes)*Prevs!H$5 +   INDEX(_regrA1,ROW(),IF(_mes=12,1,_mes+1))*(7-Prevs!H$5))/7</f>
        <v>1.2580000000000002</v>
      </c>
      <c r="BC39" s="506">
        <f ca="1">(INDEX(_regrA1,ROW(),_mes)*Prevs!I$5 +   INDEX(_regrA1,ROW(),IF(_mes=12,1,_mes+1))*(7-Prevs!I$5))/7</f>
        <v>1.2244285714285716</v>
      </c>
      <c r="BD39" s="506">
        <f ca="1">(INDEX(_regrA1,ROW(),IF(_mes=12,1,_mes+1))*Prevs!J$2 +   INDEX(_regrA1,ROW(),IF(_mes+2&gt;12,MOD(_mes+2,11),_mes+2))*(7-Prevs!J$2))/7</f>
        <v>1.2050000000000001</v>
      </c>
      <c r="BE39" s="506">
        <f ca="1">(INDEX(_regrA1,ROW(),IF(_mes=12,1,_mes+1))*Prevs!K$2 +   INDEX(_regrA1,ROW(),IF(_mes+2&gt;12,MOD(_mes+2,11),_mes+2))*(7-Prevs!K$2))/7</f>
        <v>1.2050000000000001</v>
      </c>
      <c r="BF39" s="506">
        <f ca="1">(INDEX(_regrA1,ROW(),IF(_mes=12,1,_mes+1))*Prevs!L$2 +   INDEX(_regrA1,ROW(),IF(_mes+2&gt;12,MOD(_mes+2,11),_mes+2))*(7-Prevs!L$2))/7</f>
        <v>1.2050000000000001</v>
      </c>
      <c r="BG39" s="506">
        <f ca="1">(INDEX(_regrA1,ROW(),IF(_mes=12,1,_mes+1))*Prevs!M$2 +   INDEX(_regrA1,ROW(),IF(_mes+2&gt;12,MOD(_mes+2,11),_mes+2))*(7-Prevs!M$2))/7</f>
        <v>1.2050000000000001</v>
      </c>
      <c r="BH39" s="506">
        <f ca="1">(INDEX(_regrA1,ROW(),IF(_mes=12,1,_mes+1))*Prevs!N$2 +   INDEX(_regrA1,ROW(),IF(_mes+2&gt;12,MOD(_mes+2,11),_mes+2))*(7-Prevs!N$2))/7</f>
        <v>1.2050000000000001</v>
      </c>
      <c r="BI39" s="506">
        <f ca="1">(INDEX(_regrA1,ROW(),IF(_mes=12,1,_mes+1))*Prevs!O$2 +   INDEX(_regrA1,ROW(),IF(_mes+2&gt;12,MOD(_mes+2,11),_mes+2))*(7-Prevs!O$2))/7</f>
        <v>1.2050000000000001</v>
      </c>
      <c r="BK39" s="294">
        <f t="shared" ca="1" si="5"/>
        <v>0</v>
      </c>
      <c r="BL39" s="294">
        <f t="shared" ca="1" si="5"/>
        <v>0</v>
      </c>
      <c r="BM39" s="294">
        <f t="shared" ca="1" si="5"/>
        <v>0</v>
      </c>
      <c r="BN39" s="294">
        <f t="shared" ca="1" si="5"/>
        <v>0</v>
      </c>
      <c r="BO39" s="294">
        <f t="shared" ca="1" si="5"/>
        <v>0</v>
      </c>
      <c r="BP39" s="294">
        <f t="shared" ca="1" si="5"/>
        <v>0</v>
      </c>
      <c r="BQ39" s="294">
        <f t="shared" ref="BK39:BV60" ca="1" si="11">INDEX(_regrA0,ROW(),MONTH(BQ$4))</f>
        <v>0</v>
      </c>
      <c r="BR39" s="294">
        <f t="shared" ca="1" si="11"/>
        <v>0</v>
      </c>
      <c r="BS39" s="294">
        <f t="shared" ca="1" si="11"/>
        <v>0</v>
      </c>
      <c r="BT39" s="294">
        <f t="shared" ca="1" si="11"/>
        <v>0</v>
      </c>
      <c r="BU39" s="294">
        <f t="shared" ca="1" si="11"/>
        <v>0</v>
      </c>
      <c r="BV39" s="294">
        <f t="shared" ca="1" si="11"/>
        <v>0</v>
      </c>
      <c r="BX39" s="294">
        <f t="shared" ca="1" si="6"/>
        <v>1.258</v>
      </c>
      <c r="BY39" s="294">
        <f t="shared" ca="1" si="6"/>
        <v>1.258</v>
      </c>
      <c r="BZ39" s="294">
        <f t="shared" ca="1" si="6"/>
        <v>1.258</v>
      </c>
      <c r="CA39" s="294">
        <f t="shared" ca="1" si="6"/>
        <v>1.258</v>
      </c>
      <c r="CB39" s="294">
        <f t="shared" ca="1" si="6"/>
        <v>1.258</v>
      </c>
      <c r="CC39" s="294">
        <f t="shared" ca="1" si="6"/>
        <v>1.258</v>
      </c>
      <c r="CD39" s="294">
        <f t="shared" ref="BX39:CI60" ca="1" si="12">INDEX(_regrA1,ROW(),MONTH(CD$4))</f>
        <v>1.258</v>
      </c>
      <c r="CE39" s="294">
        <f t="shared" ca="1" si="12"/>
        <v>1.258</v>
      </c>
      <c r="CF39" s="294">
        <f t="shared" ca="1" si="12"/>
        <v>1.258</v>
      </c>
      <c r="CG39" s="294">
        <f t="shared" ca="1" si="12"/>
        <v>1.258</v>
      </c>
      <c r="CH39" s="294">
        <f t="shared" ca="1" si="12"/>
        <v>1.258</v>
      </c>
      <c r="CI39" s="294">
        <f t="shared" ca="1" si="12"/>
        <v>1.258</v>
      </c>
    </row>
    <row r="40" spans="1:87" x14ac:dyDescent="0.25">
      <c r="A40" s="264" t="s">
        <v>717</v>
      </c>
      <c r="B40" s="431">
        <v>103</v>
      </c>
      <c r="C40" s="430" t="s">
        <v>196</v>
      </c>
      <c r="D40" s="431">
        <v>102</v>
      </c>
      <c r="E40" s="430" t="s">
        <v>195</v>
      </c>
      <c r="F40" s="415">
        <v>-0.4</v>
      </c>
      <c r="G40" s="415">
        <v>0.7</v>
      </c>
      <c r="H40" s="415">
        <v>-1.1000000000000001</v>
      </c>
      <c r="I40" s="415">
        <v>0</v>
      </c>
      <c r="J40" s="415">
        <v>1.8</v>
      </c>
      <c r="K40" s="415">
        <v>-2.8</v>
      </c>
      <c r="L40" s="415">
        <v>1.9</v>
      </c>
      <c r="M40" s="415">
        <v>0.4</v>
      </c>
      <c r="N40" s="415">
        <v>-0.4</v>
      </c>
      <c r="O40" s="415">
        <v>0.7</v>
      </c>
      <c r="P40" s="415">
        <v>1.7</v>
      </c>
      <c r="Q40" s="415">
        <v>-0.2</v>
      </c>
      <c r="R40" s="430"/>
      <c r="S40" s="430" t="s">
        <v>718</v>
      </c>
      <c r="T40" s="431">
        <f t="shared" si="10"/>
        <v>103</v>
      </c>
      <c r="U40" s="430" t="str">
        <f t="shared" si="10"/>
        <v>PASSO SÃO JOÃO</v>
      </c>
      <c r="V40" s="431">
        <f t="shared" si="10"/>
        <v>102</v>
      </c>
      <c r="W40" s="430" t="str">
        <f t="shared" si="10"/>
        <v>SÃO JOSÉ</v>
      </c>
      <c r="X40" s="416">
        <v>1.042</v>
      </c>
      <c r="Y40" s="416">
        <v>1.0329999999999999</v>
      </c>
      <c r="Z40" s="416">
        <v>1.048</v>
      </c>
      <c r="AA40" s="416">
        <v>1.032</v>
      </c>
      <c r="AB40" s="416">
        <v>1.0269999999999999</v>
      </c>
      <c r="AC40" s="416">
        <v>1.048</v>
      </c>
      <c r="AD40" s="416">
        <v>1.0329999999999999</v>
      </c>
      <c r="AE40" s="416">
        <v>1.0369999999999999</v>
      </c>
      <c r="AF40" s="416">
        <v>1.0369999999999999</v>
      </c>
      <c r="AG40" s="416">
        <v>1.0369999999999999</v>
      </c>
      <c r="AH40" s="416">
        <v>1.036</v>
      </c>
      <c r="AI40" s="416">
        <v>1.042</v>
      </c>
      <c r="AK40" s="275">
        <f ca="1">(INDEX(_regrA0,ROW(),_mes)*Prevs!$D$5 +   INDEX(_regrA0,ROW(),IF(_mes=1,12,_mes-1))*(7-Prevs!$D$5))/7</f>
        <v>1.4285714285714286</v>
      </c>
      <c r="AL40" s="275">
        <f t="shared" ca="1" si="8"/>
        <v>-0.2</v>
      </c>
      <c r="AM40" s="275">
        <f t="shared" ca="1" si="8"/>
        <v>-0.2</v>
      </c>
      <c r="AN40" s="275">
        <f ca="1">(INDEX(_regrA0,ROW(),_mes)*Prevs!G$5 +   INDEX(_regrA0,ROW(),IF(_mes=12,1,_mes+1))*(7-Prevs!G$5))/7</f>
        <v>-0.2</v>
      </c>
      <c r="AO40" s="275">
        <f ca="1">(INDEX(_regrA0,ROW(),_mes)*Prevs!H$5 +   INDEX(_regrA0,ROW(),IF(_mes=12,1,_mes+1))*(7-Prevs!H$5))/7</f>
        <v>-0.2</v>
      </c>
      <c r="AP40" s="275">
        <f ca="1">(INDEX(_regrA0,ROW(),_mes)*Prevs!I$5 +   INDEX(_regrA0,ROW(),IF(_mes=12,1,_mes+1))*(7-Prevs!I$5))/7</f>
        <v>-0.34285714285714286</v>
      </c>
      <c r="AQ40" s="275">
        <f ca="1">(INDEX(_regrA0,ROW(),IF(_mes=12,1,_mes+1))*Prevs!J$2 +   INDEX(_regrA0,ROW(),IF(_mes+2&gt;12,MOD(_mes+2,11),_mes+2))*(7-Prevs!J$2))/7</f>
        <v>-1.1000000000000001</v>
      </c>
      <c r="AR40" s="275">
        <f ca="1">(INDEX(_regrA0,ROW(),IF(_mes=12,1,_mes+1))*Prevs!K$2 +   INDEX(_regrA0,ROW(),IF(_mes+2&gt;12,MOD(_mes+2,11),_mes+2))*(7-Prevs!K$2))/7</f>
        <v>-1.1000000000000001</v>
      </c>
      <c r="AS40" s="275">
        <f ca="1">(INDEX(_regrA0,ROW(),IF(_mes=12,1,_mes+1))*Prevs!L$2 +   INDEX(_regrA0,ROW(),IF(_mes+2&gt;12,MOD(_mes+2,11),_mes+2))*(7-Prevs!L$2))/7</f>
        <v>-1.1000000000000001</v>
      </c>
      <c r="AT40" s="275">
        <f ca="1">(INDEX(_regrA0,ROW(),IF(_mes=12,1,_mes+1))*Prevs!M$2 +   INDEX(_regrA0,ROW(),IF(_mes+2&gt;12,MOD(_mes+2,11),_mes+2))*(7-Prevs!M$2))/7</f>
        <v>-1.1000000000000001</v>
      </c>
      <c r="AU40" s="275">
        <f ca="1">(INDEX(_regrA0,ROW(),IF(_mes=12,1,_mes+1))*Prevs!N$2 +   INDEX(_regrA0,ROW(),IF(_mes+2&gt;12,MOD(_mes+2,11),_mes+2))*(7-Prevs!N$2))/7</f>
        <v>-1.1000000000000001</v>
      </c>
      <c r="AV40" s="275">
        <f ca="1">(INDEX(_regrA0,ROW(),IF(_mes=12,1,_mes+1))*Prevs!O$2 +   INDEX(_regrA0,ROW(),IF(_mes+2&gt;12,MOD(_mes+2,11),_mes+2))*(7-Prevs!O$2))/7</f>
        <v>-1.1000000000000001</v>
      </c>
      <c r="AX40" s="506">
        <f ca="1">(INDEX(_regrA1,ROW(),_mes)*Prevs!$D$5 +   INDEX(_regrA1,ROW(),IF(_mes=1,12,_mes-1))*(7-Prevs!$D$5))/7</f>
        <v>1.0368571428571429</v>
      </c>
      <c r="AY40" s="506">
        <f t="shared" ca="1" si="9"/>
        <v>1.042</v>
      </c>
      <c r="AZ40" s="506">
        <f t="shared" ca="1" si="9"/>
        <v>1.042</v>
      </c>
      <c r="BA40" s="506">
        <f ca="1">(INDEX(_regrA1,ROW(),_mes)*Prevs!G$5 +   INDEX(_regrA1,ROW(),IF(_mes=12,1,_mes+1))*(7-Prevs!G$5))/7</f>
        <v>1.042</v>
      </c>
      <c r="BB40" s="506">
        <f ca="1">(INDEX(_regrA1,ROW(),_mes)*Prevs!H$5 +   INDEX(_regrA1,ROW(),IF(_mes=12,1,_mes+1))*(7-Prevs!H$5))/7</f>
        <v>1.042</v>
      </c>
      <c r="BC40" s="506">
        <f ca="1">(INDEX(_regrA1,ROW(),_mes)*Prevs!I$5 +   INDEX(_regrA1,ROW(),IF(_mes=12,1,_mes+1))*(7-Prevs!I$5))/7</f>
        <v>1.042</v>
      </c>
      <c r="BD40" s="506">
        <f ca="1">(INDEX(_regrA1,ROW(),IF(_mes=12,1,_mes+1))*Prevs!J$2 +   INDEX(_regrA1,ROW(),IF(_mes+2&gt;12,MOD(_mes+2,11),_mes+2))*(7-Prevs!J$2))/7</f>
        <v>1.048</v>
      </c>
      <c r="BE40" s="506">
        <f ca="1">(INDEX(_regrA1,ROW(),IF(_mes=12,1,_mes+1))*Prevs!K$2 +   INDEX(_regrA1,ROW(),IF(_mes+2&gt;12,MOD(_mes+2,11),_mes+2))*(7-Prevs!K$2))/7</f>
        <v>1.048</v>
      </c>
      <c r="BF40" s="506">
        <f ca="1">(INDEX(_regrA1,ROW(),IF(_mes=12,1,_mes+1))*Prevs!L$2 +   INDEX(_regrA1,ROW(),IF(_mes+2&gt;12,MOD(_mes+2,11),_mes+2))*(7-Prevs!L$2))/7</f>
        <v>1.048</v>
      </c>
      <c r="BG40" s="506">
        <f ca="1">(INDEX(_regrA1,ROW(),IF(_mes=12,1,_mes+1))*Prevs!M$2 +   INDEX(_regrA1,ROW(),IF(_mes+2&gt;12,MOD(_mes+2,11),_mes+2))*(7-Prevs!M$2))/7</f>
        <v>1.048</v>
      </c>
      <c r="BH40" s="506">
        <f ca="1">(INDEX(_regrA1,ROW(),IF(_mes=12,1,_mes+1))*Prevs!N$2 +   INDEX(_regrA1,ROW(),IF(_mes+2&gt;12,MOD(_mes+2,11),_mes+2))*(7-Prevs!N$2))/7</f>
        <v>1.048</v>
      </c>
      <c r="BI40" s="506">
        <f ca="1">(INDEX(_regrA1,ROW(),IF(_mes=12,1,_mes+1))*Prevs!O$2 +   INDEX(_regrA1,ROW(),IF(_mes+2&gt;12,MOD(_mes+2,11),_mes+2))*(7-Prevs!O$2))/7</f>
        <v>1.048</v>
      </c>
      <c r="BK40" s="294">
        <f t="shared" ca="1" si="11"/>
        <v>-0.2</v>
      </c>
      <c r="BL40" s="294">
        <f t="shared" ca="1" si="11"/>
        <v>-0.2</v>
      </c>
      <c r="BM40" s="294">
        <f t="shared" ca="1" si="11"/>
        <v>-0.2</v>
      </c>
      <c r="BN40" s="294">
        <f t="shared" ca="1" si="11"/>
        <v>-0.2</v>
      </c>
      <c r="BO40" s="294">
        <f t="shared" ca="1" si="11"/>
        <v>-0.2</v>
      </c>
      <c r="BP40" s="294">
        <f t="shared" ca="1" si="11"/>
        <v>-0.2</v>
      </c>
      <c r="BQ40" s="294">
        <f t="shared" ca="1" si="11"/>
        <v>-0.2</v>
      </c>
      <c r="BR40" s="294">
        <f t="shared" ca="1" si="11"/>
        <v>-0.2</v>
      </c>
      <c r="BS40" s="294">
        <f t="shared" ca="1" si="11"/>
        <v>-0.2</v>
      </c>
      <c r="BT40" s="294">
        <f t="shared" ca="1" si="11"/>
        <v>-0.2</v>
      </c>
      <c r="BU40" s="294">
        <f t="shared" ca="1" si="11"/>
        <v>-0.2</v>
      </c>
      <c r="BV40" s="294">
        <f t="shared" ca="1" si="11"/>
        <v>-0.2</v>
      </c>
      <c r="BX40" s="294">
        <f t="shared" ca="1" si="12"/>
        <v>1.042</v>
      </c>
      <c r="BY40" s="294">
        <f t="shared" ca="1" si="12"/>
        <v>1.042</v>
      </c>
      <c r="BZ40" s="294">
        <f t="shared" ca="1" si="12"/>
        <v>1.042</v>
      </c>
      <c r="CA40" s="294">
        <f t="shared" ca="1" si="12"/>
        <v>1.042</v>
      </c>
      <c r="CB40" s="294">
        <f t="shared" ca="1" si="12"/>
        <v>1.042</v>
      </c>
      <c r="CC40" s="294">
        <f t="shared" ca="1" si="12"/>
        <v>1.042</v>
      </c>
      <c r="CD40" s="294">
        <f t="shared" ca="1" si="12"/>
        <v>1.042</v>
      </c>
      <c r="CE40" s="294">
        <f t="shared" ca="1" si="12"/>
        <v>1.042</v>
      </c>
      <c r="CF40" s="294">
        <f t="shared" ca="1" si="12"/>
        <v>1.042</v>
      </c>
      <c r="CG40" s="294">
        <f t="shared" ca="1" si="12"/>
        <v>1.042</v>
      </c>
      <c r="CH40" s="294">
        <f t="shared" ca="1" si="12"/>
        <v>1.042</v>
      </c>
      <c r="CI40" s="294">
        <f t="shared" ca="1" si="12"/>
        <v>1.042</v>
      </c>
    </row>
    <row r="41" spans="1:87" x14ac:dyDescent="0.25">
      <c r="A41" s="264" t="s">
        <v>717</v>
      </c>
      <c r="B41" s="431">
        <v>76</v>
      </c>
      <c r="C41" s="430" t="s">
        <v>468</v>
      </c>
      <c r="D41" s="431">
        <v>74</v>
      </c>
      <c r="E41" s="430" t="s">
        <v>33</v>
      </c>
      <c r="F41" s="415">
        <v>2.6</v>
      </c>
      <c r="G41" s="415">
        <v>-6.8</v>
      </c>
      <c r="H41" s="415">
        <v>4.0999999999999996</v>
      </c>
      <c r="I41" s="415">
        <v>-5.5</v>
      </c>
      <c r="J41" s="415">
        <v>2.7</v>
      </c>
      <c r="K41" s="415">
        <v>17.8</v>
      </c>
      <c r="L41" s="415">
        <v>13.5</v>
      </c>
      <c r="M41" s="415">
        <v>18.3</v>
      </c>
      <c r="N41" s="415">
        <v>4.5999999999999996</v>
      </c>
      <c r="O41" s="415">
        <v>12.4</v>
      </c>
      <c r="P41" s="415">
        <v>18.7</v>
      </c>
      <c r="Q41" s="415">
        <v>20.9</v>
      </c>
      <c r="R41" s="430"/>
      <c r="S41" s="430" t="s">
        <v>718</v>
      </c>
      <c r="T41" s="431">
        <f t="shared" si="10"/>
        <v>76</v>
      </c>
      <c r="U41" s="430" t="str">
        <f t="shared" si="10"/>
        <v>SEGREDO NAT.</v>
      </c>
      <c r="V41" s="431">
        <f t="shared" si="10"/>
        <v>74</v>
      </c>
      <c r="W41" s="430" t="str">
        <f t="shared" si="10"/>
        <v>FOZ DO AREIA</v>
      </c>
      <c r="X41" s="416">
        <v>1.1359999999999999</v>
      </c>
      <c r="Y41" s="416">
        <v>1.1439999999999999</v>
      </c>
      <c r="Z41" s="416">
        <v>1.1200000000000001</v>
      </c>
      <c r="AA41" s="416">
        <v>1.177</v>
      </c>
      <c r="AB41" s="416">
        <v>1.1739999999999999</v>
      </c>
      <c r="AC41" s="416">
        <v>1.155</v>
      </c>
      <c r="AD41" s="416">
        <v>1.141</v>
      </c>
      <c r="AE41" s="416">
        <v>1.119</v>
      </c>
      <c r="AF41" s="416">
        <v>1.145</v>
      </c>
      <c r="AG41" s="416">
        <v>1.145</v>
      </c>
      <c r="AH41" s="416">
        <v>1.135</v>
      </c>
      <c r="AI41" s="416">
        <v>1.1080000000000001</v>
      </c>
      <c r="AK41" s="275">
        <f ca="1">(INDEX(_regrA0,ROW(),_mes)*Prevs!$D$5 +   INDEX(_regrA0,ROW(),IF(_mes=1,12,_mes-1))*(7-Prevs!$D$5))/7</f>
        <v>19.014285714285712</v>
      </c>
      <c r="AL41" s="275">
        <f t="shared" ca="1" si="8"/>
        <v>20.9</v>
      </c>
      <c r="AM41" s="275">
        <f t="shared" ca="1" si="8"/>
        <v>20.9</v>
      </c>
      <c r="AN41" s="275">
        <f ca="1">(INDEX(_regrA0,ROW(),_mes)*Prevs!G$5 +   INDEX(_regrA0,ROW(),IF(_mes=12,1,_mes+1))*(7-Prevs!G$5))/7</f>
        <v>20.9</v>
      </c>
      <c r="AO41" s="275">
        <f ca="1">(INDEX(_regrA0,ROW(),_mes)*Prevs!H$5 +   INDEX(_regrA0,ROW(),IF(_mes=12,1,_mes+1))*(7-Prevs!H$5))/7</f>
        <v>20.9</v>
      </c>
      <c r="AP41" s="275">
        <f ca="1">(INDEX(_regrA0,ROW(),_mes)*Prevs!I$5 +   INDEX(_regrA0,ROW(),IF(_mes=12,1,_mes+1))*(7-Prevs!I$5))/7</f>
        <v>7.8285714285714283</v>
      </c>
      <c r="AQ41" s="275">
        <f ca="1">(INDEX(_regrA0,ROW(),IF(_mes=12,1,_mes+1))*Prevs!J$2 +   INDEX(_regrA0,ROW(),IF(_mes+2&gt;12,MOD(_mes+2,11),_mes+2))*(7-Prevs!J$2))/7</f>
        <v>4.0999999999999996</v>
      </c>
      <c r="AR41" s="275">
        <f ca="1">(INDEX(_regrA0,ROW(),IF(_mes=12,1,_mes+1))*Prevs!K$2 +   INDEX(_regrA0,ROW(),IF(_mes+2&gt;12,MOD(_mes+2,11),_mes+2))*(7-Prevs!K$2))/7</f>
        <v>4.0999999999999996</v>
      </c>
      <c r="AS41" s="275">
        <f ca="1">(INDEX(_regrA0,ROW(),IF(_mes=12,1,_mes+1))*Prevs!L$2 +   INDEX(_regrA0,ROW(),IF(_mes+2&gt;12,MOD(_mes+2,11),_mes+2))*(7-Prevs!L$2))/7</f>
        <v>4.0999999999999996</v>
      </c>
      <c r="AT41" s="275">
        <f ca="1">(INDEX(_regrA0,ROW(),IF(_mes=12,1,_mes+1))*Prevs!M$2 +   INDEX(_regrA0,ROW(),IF(_mes+2&gt;12,MOD(_mes+2,11),_mes+2))*(7-Prevs!M$2))/7</f>
        <v>4.0999999999999996</v>
      </c>
      <c r="AU41" s="275">
        <f ca="1">(INDEX(_regrA0,ROW(),IF(_mes=12,1,_mes+1))*Prevs!N$2 +   INDEX(_regrA0,ROW(),IF(_mes+2&gt;12,MOD(_mes+2,11),_mes+2))*(7-Prevs!N$2))/7</f>
        <v>4.0999999999999996</v>
      </c>
      <c r="AV41" s="275">
        <f ca="1">(INDEX(_regrA0,ROW(),IF(_mes=12,1,_mes+1))*Prevs!O$2 +   INDEX(_regrA0,ROW(),IF(_mes+2&gt;12,MOD(_mes+2,11),_mes+2))*(7-Prevs!O$2))/7</f>
        <v>4.0999999999999996</v>
      </c>
      <c r="AX41" s="506">
        <f ca="1">(INDEX(_regrA1,ROW(),_mes)*Prevs!$D$5 +   INDEX(_regrA1,ROW(),IF(_mes=1,12,_mes-1))*(7-Prevs!$D$5))/7</f>
        <v>1.1311428571428572</v>
      </c>
      <c r="AY41" s="506">
        <f t="shared" ca="1" si="9"/>
        <v>1.1080000000000001</v>
      </c>
      <c r="AZ41" s="506">
        <f t="shared" ca="1" si="9"/>
        <v>1.1080000000000001</v>
      </c>
      <c r="BA41" s="506">
        <f ca="1">(INDEX(_regrA1,ROW(),_mes)*Prevs!G$5 +   INDEX(_regrA1,ROW(),IF(_mes=12,1,_mes+1))*(7-Prevs!G$5))/7</f>
        <v>1.1080000000000001</v>
      </c>
      <c r="BB41" s="506">
        <f ca="1">(INDEX(_regrA1,ROW(),_mes)*Prevs!H$5 +   INDEX(_regrA1,ROW(),IF(_mes=12,1,_mes+1))*(7-Prevs!H$5))/7</f>
        <v>1.1080000000000001</v>
      </c>
      <c r="BC41" s="506">
        <f ca="1">(INDEX(_regrA1,ROW(),_mes)*Prevs!I$5 +   INDEX(_regrA1,ROW(),IF(_mes=12,1,_mes+1))*(7-Prevs!I$5))/7</f>
        <v>1.1279999999999999</v>
      </c>
      <c r="BD41" s="506">
        <f ca="1">(INDEX(_regrA1,ROW(),IF(_mes=12,1,_mes+1))*Prevs!J$2 +   INDEX(_regrA1,ROW(),IF(_mes+2&gt;12,MOD(_mes+2,11),_mes+2))*(7-Prevs!J$2))/7</f>
        <v>1.1200000000000001</v>
      </c>
      <c r="BE41" s="506">
        <f ca="1">(INDEX(_regrA1,ROW(),IF(_mes=12,1,_mes+1))*Prevs!K$2 +   INDEX(_regrA1,ROW(),IF(_mes+2&gt;12,MOD(_mes+2,11),_mes+2))*(7-Prevs!K$2))/7</f>
        <v>1.1200000000000001</v>
      </c>
      <c r="BF41" s="506">
        <f ca="1">(INDEX(_regrA1,ROW(),IF(_mes=12,1,_mes+1))*Prevs!L$2 +   INDEX(_regrA1,ROW(),IF(_mes+2&gt;12,MOD(_mes+2,11),_mes+2))*(7-Prevs!L$2))/7</f>
        <v>1.1200000000000001</v>
      </c>
      <c r="BG41" s="506">
        <f ca="1">(INDEX(_regrA1,ROW(),IF(_mes=12,1,_mes+1))*Prevs!M$2 +   INDEX(_regrA1,ROW(),IF(_mes+2&gt;12,MOD(_mes+2,11),_mes+2))*(7-Prevs!M$2))/7</f>
        <v>1.1200000000000001</v>
      </c>
      <c r="BH41" s="506">
        <f ca="1">(INDEX(_regrA1,ROW(),IF(_mes=12,1,_mes+1))*Prevs!N$2 +   INDEX(_regrA1,ROW(),IF(_mes+2&gt;12,MOD(_mes+2,11),_mes+2))*(7-Prevs!N$2))/7</f>
        <v>1.1200000000000001</v>
      </c>
      <c r="BI41" s="506">
        <f ca="1">(INDEX(_regrA1,ROW(),IF(_mes=12,1,_mes+1))*Prevs!O$2 +   INDEX(_regrA1,ROW(),IF(_mes+2&gt;12,MOD(_mes+2,11),_mes+2))*(7-Prevs!O$2))/7</f>
        <v>1.1200000000000001</v>
      </c>
      <c r="BK41" s="294">
        <f t="shared" ca="1" si="11"/>
        <v>20.9</v>
      </c>
      <c r="BL41" s="294">
        <f t="shared" ca="1" si="11"/>
        <v>20.9</v>
      </c>
      <c r="BM41" s="294">
        <f t="shared" ca="1" si="11"/>
        <v>20.9</v>
      </c>
      <c r="BN41" s="294">
        <f t="shared" ca="1" si="11"/>
        <v>20.9</v>
      </c>
      <c r="BO41" s="294">
        <f t="shared" ca="1" si="11"/>
        <v>20.9</v>
      </c>
      <c r="BP41" s="294">
        <f t="shared" ca="1" si="11"/>
        <v>20.9</v>
      </c>
      <c r="BQ41" s="294">
        <f t="shared" ca="1" si="11"/>
        <v>20.9</v>
      </c>
      <c r="BR41" s="294">
        <f t="shared" ca="1" si="11"/>
        <v>20.9</v>
      </c>
      <c r="BS41" s="294">
        <f t="shared" ca="1" si="11"/>
        <v>20.9</v>
      </c>
      <c r="BT41" s="294">
        <f t="shared" ca="1" si="11"/>
        <v>20.9</v>
      </c>
      <c r="BU41" s="294">
        <f t="shared" ca="1" si="11"/>
        <v>20.9</v>
      </c>
      <c r="BV41" s="294">
        <f t="shared" ca="1" si="11"/>
        <v>20.9</v>
      </c>
      <c r="BX41" s="294">
        <f t="shared" ca="1" si="12"/>
        <v>1.1080000000000001</v>
      </c>
      <c r="BY41" s="294">
        <f t="shared" ca="1" si="12"/>
        <v>1.1080000000000001</v>
      </c>
      <c r="BZ41" s="294">
        <f t="shared" ca="1" si="12"/>
        <v>1.1080000000000001</v>
      </c>
      <c r="CA41" s="294">
        <f t="shared" ca="1" si="12"/>
        <v>1.1080000000000001</v>
      </c>
      <c r="CB41" s="294">
        <f t="shared" ca="1" si="12"/>
        <v>1.1080000000000001</v>
      </c>
      <c r="CC41" s="294">
        <f t="shared" ca="1" si="12"/>
        <v>1.1080000000000001</v>
      </c>
      <c r="CD41" s="294">
        <f t="shared" ca="1" si="12"/>
        <v>1.1080000000000001</v>
      </c>
      <c r="CE41" s="294">
        <f t="shared" ca="1" si="12"/>
        <v>1.1080000000000001</v>
      </c>
      <c r="CF41" s="294">
        <f t="shared" ca="1" si="12"/>
        <v>1.1080000000000001</v>
      </c>
      <c r="CG41" s="294">
        <f t="shared" ca="1" si="12"/>
        <v>1.1080000000000001</v>
      </c>
      <c r="CH41" s="294">
        <f t="shared" ca="1" si="12"/>
        <v>1.1080000000000001</v>
      </c>
      <c r="CI41" s="294">
        <f t="shared" ca="1" si="12"/>
        <v>1.1080000000000001</v>
      </c>
    </row>
    <row r="42" spans="1:87" x14ac:dyDescent="0.25">
      <c r="A42" s="264" t="s">
        <v>717</v>
      </c>
      <c r="B42" s="431">
        <v>72</v>
      </c>
      <c r="C42" s="430" t="s">
        <v>171</v>
      </c>
      <c r="D42" s="431">
        <v>71</v>
      </c>
      <c r="E42" s="430" t="s">
        <v>170</v>
      </c>
      <c r="F42" s="415">
        <v>0</v>
      </c>
      <c r="G42" s="415">
        <v>0.4</v>
      </c>
      <c r="H42" s="415">
        <v>0.3</v>
      </c>
      <c r="I42" s="415">
        <v>0.1</v>
      </c>
      <c r="J42" s="415">
        <v>0.3</v>
      </c>
      <c r="K42" s="415">
        <v>0</v>
      </c>
      <c r="L42" s="415">
        <v>0.2</v>
      </c>
      <c r="M42" s="415">
        <v>0.1</v>
      </c>
      <c r="N42" s="415">
        <v>0</v>
      </c>
      <c r="O42" s="415">
        <v>-0.1</v>
      </c>
      <c r="P42" s="415">
        <v>0.4</v>
      </c>
      <c r="Q42" s="415">
        <v>0</v>
      </c>
      <c r="R42" s="430"/>
      <c r="S42" s="430" t="s">
        <v>718</v>
      </c>
      <c r="T42" s="431">
        <f t="shared" si="10"/>
        <v>72</v>
      </c>
      <c r="U42" s="430" t="str">
        <f t="shared" si="10"/>
        <v>FUNDÃO</v>
      </c>
      <c r="V42" s="431">
        <f t="shared" si="10"/>
        <v>71</v>
      </c>
      <c r="W42" s="430" t="str">
        <f t="shared" si="10"/>
        <v>STA CLARA PR</v>
      </c>
      <c r="X42" s="416">
        <v>1.048</v>
      </c>
      <c r="Y42" s="416">
        <v>1.044</v>
      </c>
      <c r="Z42" s="416">
        <v>1.0449999999999999</v>
      </c>
      <c r="AA42" s="416">
        <v>1.048</v>
      </c>
      <c r="AB42" s="416">
        <v>1.046</v>
      </c>
      <c r="AC42" s="416">
        <v>1.048</v>
      </c>
      <c r="AD42" s="416">
        <v>1.046</v>
      </c>
      <c r="AE42" s="416">
        <v>1.048</v>
      </c>
      <c r="AF42" s="416">
        <v>1.048</v>
      </c>
      <c r="AG42" s="416">
        <v>1.0489999999999999</v>
      </c>
      <c r="AH42" s="416">
        <v>1.0449999999999999</v>
      </c>
      <c r="AI42" s="416">
        <v>1.0469999999999999</v>
      </c>
      <c r="AK42" s="275">
        <f ca="1">(INDEX(_regrA0,ROW(),_mes)*Prevs!$D$5 +   INDEX(_regrA0,ROW(),IF(_mes=1,12,_mes-1))*(7-Prevs!$D$5))/7</f>
        <v>0.34285714285714292</v>
      </c>
      <c r="AL42" s="275">
        <f t="shared" ca="1" si="8"/>
        <v>0</v>
      </c>
      <c r="AM42" s="275">
        <f t="shared" ca="1" si="8"/>
        <v>0</v>
      </c>
      <c r="AN42" s="275">
        <f ca="1">(INDEX(_regrA0,ROW(),_mes)*Prevs!G$5 +   INDEX(_regrA0,ROW(),IF(_mes=12,1,_mes+1))*(7-Prevs!G$5))/7</f>
        <v>0</v>
      </c>
      <c r="AO42" s="275">
        <f ca="1">(INDEX(_regrA0,ROW(),_mes)*Prevs!H$5 +   INDEX(_regrA0,ROW(),IF(_mes=12,1,_mes+1))*(7-Prevs!H$5))/7</f>
        <v>0</v>
      </c>
      <c r="AP42" s="275">
        <f ca="1">(INDEX(_regrA0,ROW(),_mes)*Prevs!I$5 +   INDEX(_regrA0,ROW(),IF(_mes=12,1,_mes+1))*(7-Prevs!I$5))/7</f>
        <v>0</v>
      </c>
      <c r="AQ42" s="275">
        <f ca="1">(INDEX(_regrA0,ROW(),IF(_mes=12,1,_mes+1))*Prevs!J$2 +   INDEX(_regrA0,ROW(),IF(_mes+2&gt;12,MOD(_mes+2,11),_mes+2))*(7-Prevs!J$2))/7</f>
        <v>0.3</v>
      </c>
      <c r="AR42" s="275">
        <f ca="1">(INDEX(_regrA0,ROW(),IF(_mes=12,1,_mes+1))*Prevs!K$2 +   INDEX(_regrA0,ROW(),IF(_mes+2&gt;12,MOD(_mes+2,11),_mes+2))*(7-Prevs!K$2))/7</f>
        <v>0.3</v>
      </c>
      <c r="AS42" s="275">
        <f ca="1">(INDEX(_regrA0,ROW(),IF(_mes=12,1,_mes+1))*Prevs!L$2 +   INDEX(_regrA0,ROW(),IF(_mes+2&gt;12,MOD(_mes+2,11),_mes+2))*(7-Prevs!L$2))/7</f>
        <v>0.3</v>
      </c>
      <c r="AT42" s="275">
        <f ca="1">(INDEX(_regrA0,ROW(),IF(_mes=12,1,_mes+1))*Prevs!M$2 +   INDEX(_regrA0,ROW(),IF(_mes+2&gt;12,MOD(_mes+2,11),_mes+2))*(7-Prevs!M$2))/7</f>
        <v>0.3</v>
      </c>
      <c r="AU42" s="275">
        <f ca="1">(INDEX(_regrA0,ROW(),IF(_mes=12,1,_mes+1))*Prevs!N$2 +   INDEX(_regrA0,ROW(),IF(_mes+2&gt;12,MOD(_mes+2,11),_mes+2))*(7-Prevs!N$2))/7</f>
        <v>0.3</v>
      </c>
      <c r="AV42" s="275">
        <f ca="1">(INDEX(_regrA0,ROW(),IF(_mes=12,1,_mes+1))*Prevs!O$2 +   INDEX(_regrA0,ROW(),IF(_mes+2&gt;12,MOD(_mes+2,11),_mes+2))*(7-Prevs!O$2))/7</f>
        <v>0.3</v>
      </c>
      <c r="AX42" s="506">
        <f ca="1">(INDEX(_regrA1,ROW(),_mes)*Prevs!$D$5 +   INDEX(_regrA1,ROW(),IF(_mes=1,12,_mes-1))*(7-Prevs!$D$5))/7</f>
        <v>1.0452857142857142</v>
      </c>
      <c r="AY42" s="506">
        <f t="shared" ca="1" si="9"/>
        <v>1.0469999999999999</v>
      </c>
      <c r="AZ42" s="506">
        <f t="shared" ca="1" si="9"/>
        <v>1.0469999999999999</v>
      </c>
      <c r="BA42" s="506">
        <f ca="1">(INDEX(_regrA1,ROW(),_mes)*Prevs!G$5 +   INDEX(_regrA1,ROW(),IF(_mes=12,1,_mes+1))*(7-Prevs!G$5))/7</f>
        <v>1.0469999999999999</v>
      </c>
      <c r="BB42" s="506">
        <f ca="1">(INDEX(_regrA1,ROW(),_mes)*Prevs!H$5 +   INDEX(_regrA1,ROW(),IF(_mes=12,1,_mes+1))*(7-Prevs!H$5))/7</f>
        <v>1.0469999999999999</v>
      </c>
      <c r="BC42" s="506">
        <f ca="1">(INDEX(_regrA1,ROW(),_mes)*Prevs!I$5 +   INDEX(_regrA1,ROW(),IF(_mes=12,1,_mes+1))*(7-Prevs!I$5))/7</f>
        <v>1.0477142857142856</v>
      </c>
      <c r="BD42" s="506">
        <f ca="1">(INDEX(_regrA1,ROW(),IF(_mes=12,1,_mes+1))*Prevs!J$2 +   INDEX(_regrA1,ROW(),IF(_mes+2&gt;12,MOD(_mes+2,11),_mes+2))*(7-Prevs!J$2))/7</f>
        <v>1.0449999999999999</v>
      </c>
      <c r="BE42" s="506">
        <f ca="1">(INDEX(_regrA1,ROW(),IF(_mes=12,1,_mes+1))*Prevs!K$2 +   INDEX(_regrA1,ROW(),IF(_mes+2&gt;12,MOD(_mes+2,11),_mes+2))*(7-Prevs!K$2))/7</f>
        <v>1.0449999999999999</v>
      </c>
      <c r="BF42" s="506">
        <f ca="1">(INDEX(_regrA1,ROW(),IF(_mes=12,1,_mes+1))*Prevs!L$2 +   INDEX(_regrA1,ROW(),IF(_mes+2&gt;12,MOD(_mes+2,11),_mes+2))*(7-Prevs!L$2))/7</f>
        <v>1.0449999999999999</v>
      </c>
      <c r="BG42" s="506">
        <f ca="1">(INDEX(_regrA1,ROW(),IF(_mes=12,1,_mes+1))*Prevs!M$2 +   INDEX(_regrA1,ROW(),IF(_mes+2&gt;12,MOD(_mes+2,11),_mes+2))*(7-Prevs!M$2))/7</f>
        <v>1.0449999999999999</v>
      </c>
      <c r="BH42" s="506">
        <f ca="1">(INDEX(_regrA1,ROW(),IF(_mes=12,1,_mes+1))*Prevs!N$2 +   INDEX(_regrA1,ROW(),IF(_mes+2&gt;12,MOD(_mes+2,11),_mes+2))*(7-Prevs!N$2))/7</f>
        <v>1.0449999999999999</v>
      </c>
      <c r="BI42" s="506">
        <f ca="1">(INDEX(_regrA1,ROW(),IF(_mes=12,1,_mes+1))*Prevs!O$2 +   INDEX(_regrA1,ROW(),IF(_mes+2&gt;12,MOD(_mes+2,11),_mes+2))*(7-Prevs!O$2))/7</f>
        <v>1.0449999999999999</v>
      </c>
      <c r="BK42" s="294">
        <f t="shared" ca="1" si="11"/>
        <v>0</v>
      </c>
      <c r="BL42" s="294">
        <f t="shared" ca="1" si="11"/>
        <v>0</v>
      </c>
      <c r="BM42" s="294">
        <f t="shared" ca="1" si="11"/>
        <v>0</v>
      </c>
      <c r="BN42" s="294">
        <f t="shared" ca="1" si="11"/>
        <v>0</v>
      </c>
      <c r="BO42" s="294">
        <f t="shared" ca="1" si="11"/>
        <v>0</v>
      </c>
      <c r="BP42" s="294">
        <f t="shared" ca="1" si="11"/>
        <v>0</v>
      </c>
      <c r="BQ42" s="294">
        <f t="shared" ca="1" si="11"/>
        <v>0</v>
      </c>
      <c r="BR42" s="294">
        <f t="shared" ca="1" si="11"/>
        <v>0</v>
      </c>
      <c r="BS42" s="294">
        <f t="shared" ca="1" si="11"/>
        <v>0</v>
      </c>
      <c r="BT42" s="294">
        <f t="shared" ca="1" si="11"/>
        <v>0</v>
      </c>
      <c r="BU42" s="294">
        <f t="shared" ca="1" si="11"/>
        <v>0</v>
      </c>
      <c r="BV42" s="294">
        <f t="shared" ca="1" si="11"/>
        <v>0</v>
      </c>
      <c r="BX42" s="294">
        <f t="shared" ca="1" si="12"/>
        <v>1.0469999999999999</v>
      </c>
      <c r="BY42" s="294">
        <f t="shared" ca="1" si="12"/>
        <v>1.0469999999999999</v>
      </c>
      <c r="BZ42" s="294">
        <f t="shared" ca="1" si="12"/>
        <v>1.0469999999999999</v>
      </c>
      <c r="CA42" s="294">
        <f t="shared" ca="1" si="12"/>
        <v>1.0469999999999999</v>
      </c>
      <c r="CB42" s="294">
        <f t="shared" ca="1" si="12"/>
        <v>1.0469999999999999</v>
      </c>
      <c r="CC42" s="294">
        <f t="shared" ca="1" si="12"/>
        <v>1.0469999999999999</v>
      </c>
      <c r="CD42" s="294">
        <f t="shared" ca="1" si="12"/>
        <v>1.0469999999999999</v>
      </c>
      <c r="CE42" s="294">
        <f t="shared" ca="1" si="12"/>
        <v>1.0469999999999999</v>
      </c>
      <c r="CF42" s="294">
        <f t="shared" ca="1" si="12"/>
        <v>1.0469999999999999</v>
      </c>
      <c r="CG42" s="294">
        <f t="shared" ca="1" si="12"/>
        <v>1.0469999999999999</v>
      </c>
      <c r="CH42" s="294">
        <f t="shared" ca="1" si="12"/>
        <v>1.0469999999999999</v>
      </c>
      <c r="CI42" s="294">
        <f t="shared" ca="1" si="12"/>
        <v>1.0469999999999999</v>
      </c>
    </row>
    <row r="43" spans="1:87" x14ac:dyDescent="0.25">
      <c r="A43" s="264" t="s">
        <v>717</v>
      </c>
      <c r="B43" s="431">
        <v>78</v>
      </c>
      <c r="C43" s="430" t="s">
        <v>174</v>
      </c>
      <c r="D43" s="431">
        <v>77</v>
      </c>
      <c r="E43" s="430" t="s">
        <v>173</v>
      </c>
      <c r="F43" s="415">
        <v>0</v>
      </c>
      <c r="G43" s="415">
        <v>0</v>
      </c>
      <c r="H43" s="415">
        <v>0</v>
      </c>
      <c r="I43" s="415">
        <v>0</v>
      </c>
      <c r="J43" s="415">
        <v>0</v>
      </c>
      <c r="K43" s="415">
        <v>0</v>
      </c>
      <c r="L43" s="415">
        <v>0</v>
      </c>
      <c r="M43" s="415">
        <v>0</v>
      </c>
      <c r="N43" s="415">
        <v>0</v>
      </c>
      <c r="O43" s="415">
        <v>0</v>
      </c>
      <c r="P43" s="415">
        <v>0</v>
      </c>
      <c r="Q43" s="415">
        <v>0</v>
      </c>
      <c r="R43" s="430"/>
      <c r="S43" s="430" t="s">
        <v>718</v>
      </c>
      <c r="T43" s="431">
        <f t="shared" si="10"/>
        <v>78</v>
      </c>
      <c r="U43" s="430" t="str">
        <f t="shared" si="10"/>
        <v>SALTO OSORIO</v>
      </c>
      <c r="V43" s="431">
        <f t="shared" si="10"/>
        <v>77</v>
      </c>
      <c r="W43" s="430" t="str">
        <f t="shared" si="10"/>
        <v>SLT SANTIAGO</v>
      </c>
      <c r="X43" s="416">
        <v>1.042</v>
      </c>
      <c r="Y43" s="416">
        <v>1.04</v>
      </c>
      <c r="Z43" s="416">
        <v>1.0449999999999999</v>
      </c>
      <c r="AA43" s="416">
        <v>1.046</v>
      </c>
      <c r="AB43" s="416">
        <v>1.05</v>
      </c>
      <c r="AC43" s="416">
        <v>1.0489999999999999</v>
      </c>
      <c r="AD43" s="416">
        <v>1.0469999999999999</v>
      </c>
      <c r="AE43" s="416">
        <v>1.046</v>
      </c>
      <c r="AF43" s="416">
        <v>1.0409999999999999</v>
      </c>
      <c r="AG43" s="416">
        <v>1.052</v>
      </c>
      <c r="AH43" s="416">
        <v>1.054</v>
      </c>
      <c r="AI43" s="416">
        <v>1.048</v>
      </c>
      <c r="AK43" s="275">
        <f ca="1">(INDEX(_regrA0,ROW(),_mes)*Prevs!$D$5 +   INDEX(_regrA0,ROW(),IF(_mes=1,12,_mes-1))*(7-Prevs!$D$5))/7</f>
        <v>0</v>
      </c>
      <c r="AL43" s="275">
        <f t="shared" ca="1" si="8"/>
        <v>0</v>
      </c>
      <c r="AM43" s="275">
        <f t="shared" ca="1" si="8"/>
        <v>0</v>
      </c>
      <c r="AN43" s="275">
        <f ca="1">(INDEX(_regrA0,ROW(),_mes)*Prevs!G$5 +   INDEX(_regrA0,ROW(),IF(_mes=12,1,_mes+1))*(7-Prevs!G$5))/7</f>
        <v>0</v>
      </c>
      <c r="AO43" s="275">
        <f ca="1">(INDEX(_regrA0,ROW(),_mes)*Prevs!H$5 +   INDEX(_regrA0,ROW(),IF(_mes=12,1,_mes+1))*(7-Prevs!H$5))/7</f>
        <v>0</v>
      </c>
      <c r="AP43" s="275">
        <f ca="1">(INDEX(_regrA0,ROW(),_mes)*Prevs!I$5 +   INDEX(_regrA0,ROW(),IF(_mes=12,1,_mes+1))*(7-Prevs!I$5))/7</f>
        <v>0</v>
      </c>
      <c r="AQ43" s="275">
        <f ca="1">(INDEX(_regrA0,ROW(),IF(_mes=12,1,_mes+1))*Prevs!J$2 +   INDEX(_regrA0,ROW(),IF(_mes+2&gt;12,MOD(_mes+2,11),_mes+2))*(7-Prevs!J$2))/7</f>
        <v>0</v>
      </c>
      <c r="AR43" s="275">
        <f ca="1">(INDEX(_regrA0,ROW(),IF(_mes=12,1,_mes+1))*Prevs!K$2 +   INDEX(_regrA0,ROW(),IF(_mes+2&gt;12,MOD(_mes+2,11),_mes+2))*(7-Prevs!K$2))/7</f>
        <v>0</v>
      </c>
      <c r="AS43" s="275">
        <f ca="1">(INDEX(_regrA0,ROW(),IF(_mes=12,1,_mes+1))*Prevs!L$2 +   INDEX(_regrA0,ROW(),IF(_mes+2&gt;12,MOD(_mes+2,11),_mes+2))*(7-Prevs!L$2))/7</f>
        <v>0</v>
      </c>
      <c r="AT43" s="275">
        <f ca="1">(INDEX(_regrA0,ROW(),IF(_mes=12,1,_mes+1))*Prevs!M$2 +   INDEX(_regrA0,ROW(),IF(_mes+2&gt;12,MOD(_mes+2,11),_mes+2))*(7-Prevs!M$2))/7</f>
        <v>0</v>
      </c>
      <c r="AU43" s="275">
        <f ca="1">(INDEX(_regrA0,ROW(),IF(_mes=12,1,_mes+1))*Prevs!N$2 +   INDEX(_regrA0,ROW(),IF(_mes+2&gt;12,MOD(_mes+2,11),_mes+2))*(7-Prevs!N$2))/7</f>
        <v>0</v>
      </c>
      <c r="AV43" s="275">
        <f ca="1">(INDEX(_regrA0,ROW(),IF(_mes=12,1,_mes+1))*Prevs!O$2 +   INDEX(_regrA0,ROW(),IF(_mes+2&gt;12,MOD(_mes+2,11),_mes+2))*(7-Prevs!O$2))/7</f>
        <v>0</v>
      </c>
      <c r="AX43" s="506">
        <f ca="1">(INDEX(_regrA1,ROW(),_mes)*Prevs!$D$5 +   INDEX(_regrA1,ROW(),IF(_mes=1,12,_mes-1))*(7-Prevs!$D$5))/7</f>
        <v>1.0531428571428572</v>
      </c>
      <c r="AY43" s="506">
        <f t="shared" ca="1" si="9"/>
        <v>1.048</v>
      </c>
      <c r="AZ43" s="506">
        <f t="shared" ca="1" si="9"/>
        <v>1.048</v>
      </c>
      <c r="BA43" s="506">
        <f ca="1">(INDEX(_regrA1,ROW(),_mes)*Prevs!G$5 +   INDEX(_regrA1,ROW(),IF(_mes=12,1,_mes+1))*(7-Prevs!G$5))/7</f>
        <v>1.048</v>
      </c>
      <c r="BB43" s="506">
        <f ca="1">(INDEX(_regrA1,ROW(),_mes)*Prevs!H$5 +   INDEX(_regrA1,ROW(),IF(_mes=12,1,_mes+1))*(7-Prevs!H$5))/7</f>
        <v>1.048</v>
      </c>
      <c r="BC43" s="506">
        <f ca="1">(INDEX(_regrA1,ROW(),_mes)*Prevs!I$5 +   INDEX(_regrA1,ROW(),IF(_mes=12,1,_mes+1))*(7-Prevs!I$5))/7</f>
        <v>1.0437142857142858</v>
      </c>
      <c r="BD43" s="506">
        <f ca="1">(INDEX(_regrA1,ROW(),IF(_mes=12,1,_mes+1))*Prevs!J$2 +   INDEX(_regrA1,ROW(),IF(_mes+2&gt;12,MOD(_mes+2,11),_mes+2))*(7-Prevs!J$2))/7</f>
        <v>1.0449999999999999</v>
      </c>
      <c r="BE43" s="506">
        <f ca="1">(INDEX(_regrA1,ROW(),IF(_mes=12,1,_mes+1))*Prevs!K$2 +   INDEX(_regrA1,ROW(),IF(_mes+2&gt;12,MOD(_mes+2,11),_mes+2))*(7-Prevs!K$2))/7</f>
        <v>1.0449999999999999</v>
      </c>
      <c r="BF43" s="506">
        <f ca="1">(INDEX(_regrA1,ROW(),IF(_mes=12,1,_mes+1))*Prevs!L$2 +   INDEX(_regrA1,ROW(),IF(_mes+2&gt;12,MOD(_mes+2,11),_mes+2))*(7-Prevs!L$2))/7</f>
        <v>1.0449999999999999</v>
      </c>
      <c r="BG43" s="506">
        <f ca="1">(INDEX(_regrA1,ROW(),IF(_mes=12,1,_mes+1))*Prevs!M$2 +   INDEX(_regrA1,ROW(),IF(_mes+2&gt;12,MOD(_mes+2,11),_mes+2))*(7-Prevs!M$2))/7</f>
        <v>1.0449999999999999</v>
      </c>
      <c r="BH43" s="506">
        <f ca="1">(INDEX(_regrA1,ROW(),IF(_mes=12,1,_mes+1))*Prevs!N$2 +   INDEX(_regrA1,ROW(),IF(_mes+2&gt;12,MOD(_mes+2,11),_mes+2))*(7-Prevs!N$2))/7</f>
        <v>1.0449999999999999</v>
      </c>
      <c r="BI43" s="506">
        <f ca="1">(INDEX(_regrA1,ROW(),IF(_mes=12,1,_mes+1))*Prevs!O$2 +   INDEX(_regrA1,ROW(),IF(_mes+2&gt;12,MOD(_mes+2,11),_mes+2))*(7-Prevs!O$2))/7</f>
        <v>1.0449999999999999</v>
      </c>
      <c r="BK43" s="294">
        <f t="shared" ca="1" si="11"/>
        <v>0</v>
      </c>
      <c r="BL43" s="294">
        <f t="shared" ca="1" si="11"/>
        <v>0</v>
      </c>
      <c r="BM43" s="294">
        <f t="shared" ca="1" si="11"/>
        <v>0</v>
      </c>
      <c r="BN43" s="294">
        <f t="shared" ca="1" si="11"/>
        <v>0</v>
      </c>
      <c r="BO43" s="294">
        <f t="shared" ca="1" si="11"/>
        <v>0</v>
      </c>
      <c r="BP43" s="294">
        <f t="shared" ca="1" si="11"/>
        <v>0</v>
      </c>
      <c r="BQ43" s="294">
        <f t="shared" ca="1" si="11"/>
        <v>0</v>
      </c>
      <c r="BR43" s="294">
        <f t="shared" ca="1" si="11"/>
        <v>0</v>
      </c>
      <c r="BS43" s="294">
        <f t="shared" ca="1" si="11"/>
        <v>0</v>
      </c>
      <c r="BT43" s="294">
        <f t="shared" ca="1" si="11"/>
        <v>0</v>
      </c>
      <c r="BU43" s="294">
        <f t="shared" ca="1" si="11"/>
        <v>0</v>
      </c>
      <c r="BV43" s="294">
        <f t="shared" ca="1" si="11"/>
        <v>0</v>
      </c>
      <c r="BX43" s="294">
        <f t="shared" ca="1" si="12"/>
        <v>1.048</v>
      </c>
      <c r="BY43" s="294">
        <f t="shared" ca="1" si="12"/>
        <v>1.048</v>
      </c>
      <c r="BZ43" s="294">
        <f t="shared" ca="1" si="12"/>
        <v>1.048</v>
      </c>
      <c r="CA43" s="294">
        <f t="shared" ca="1" si="12"/>
        <v>1.048</v>
      </c>
      <c r="CB43" s="294">
        <f t="shared" ca="1" si="12"/>
        <v>1.048</v>
      </c>
      <c r="CC43" s="294">
        <f t="shared" ca="1" si="12"/>
        <v>1.048</v>
      </c>
      <c r="CD43" s="294">
        <f t="shared" ca="1" si="12"/>
        <v>1.048</v>
      </c>
      <c r="CE43" s="294">
        <f t="shared" ca="1" si="12"/>
        <v>1.048</v>
      </c>
      <c r="CF43" s="294">
        <f t="shared" ca="1" si="12"/>
        <v>1.048</v>
      </c>
      <c r="CG43" s="294">
        <f t="shared" ca="1" si="12"/>
        <v>1.048</v>
      </c>
      <c r="CH43" s="294">
        <f t="shared" ca="1" si="12"/>
        <v>1.048</v>
      </c>
      <c r="CI43" s="294">
        <f t="shared" ca="1" si="12"/>
        <v>1.048</v>
      </c>
    </row>
    <row r="44" spans="1:87" x14ac:dyDescent="0.25">
      <c r="A44" s="292" t="s">
        <v>717</v>
      </c>
      <c r="B44" s="431">
        <v>222</v>
      </c>
      <c r="C44" s="430" t="s">
        <v>175</v>
      </c>
      <c r="D44" s="431">
        <v>77</v>
      </c>
      <c r="E44" s="430" t="s">
        <v>173</v>
      </c>
      <c r="F44" s="415">
        <v>0</v>
      </c>
      <c r="G44" s="415">
        <v>0</v>
      </c>
      <c r="H44" s="415">
        <v>0</v>
      </c>
      <c r="I44" s="415">
        <v>0</v>
      </c>
      <c r="J44" s="415">
        <v>0</v>
      </c>
      <c r="K44" s="415">
        <v>0</v>
      </c>
      <c r="L44" s="415">
        <v>0</v>
      </c>
      <c r="M44" s="415">
        <v>0</v>
      </c>
      <c r="N44" s="415">
        <v>0</v>
      </c>
      <c r="O44" s="415">
        <v>0</v>
      </c>
      <c r="P44" s="415">
        <v>0</v>
      </c>
      <c r="Q44" s="415">
        <v>0</v>
      </c>
      <c r="R44" s="430"/>
      <c r="S44" s="430" t="s">
        <v>718</v>
      </c>
      <c r="T44" s="431">
        <f t="shared" si="10"/>
        <v>222</v>
      </c>
      <c r="U44" s="430" t="str">
        <f t="shared" si="10"/>
        <v>SALTO CAXIAS</v>
      </c>
      <c r="V44" s="431">
        <f t="shared" si="10"/>
        <v>77</v>
      </c>
      <c r="W44" s="430" t="str">
        <f t="shared" si="10"/>
        <v>SLT SANTIAGO</v>
      </c>
      <c r="X44" s="416">
        <v>1.2929999999999999</v>
      </c>
      <c r="Y44" s="416">
        <v>1.288</v>
      </c>
      <c r="Z44" s="416">
        <v>1.2909999999999999</v>
      </c>
      <c r="AA44" s="416">
        <v>1.35</v>
      </c>
      <c r="AB44" s="416">
        <v>1.4</v>
      </c>
      <c r="AC44" s="416">
        <v>1.3939999999999999</v>
      </c>
      <c r="AD44" s="416">
        <v>1.35</v>
      </c>
      <c r="AE44" s="416">
        <v>1.349</v>
      </c>
      <c r="AF44" s="416">
        <v>1.3220000000000001</v>
      </c>
      <c r="AG44" s="416">
        <v>1.36</v>
      </c>
      <c r="AH44" s="416">
        <v>1.3680000000000001</v>
      </c>
      <c r="AI44" s="416">
        <v>1.3420000000000001</v>
      </c>
      <c r="AK44" s="275">
        <f ca="1">(INDEX(_regrA0,ROW(),_mes)*Prevs!$D$5 +   INDEX(_regrA0,ROW(),IF(_mes=1,12,_mes-1))*(7-Prevs!$D$5))/7</f>
        <v>0</v>
      </c>
      <c r="AL44" s="275">
        <f t="shared" ca="1" si="8"/>
        <v>0</v>
      </c>
      <c r="AM44" s="275">
        <f t="shared" ca="1" si="8"/>
        <v>0</v>
      </c>
      <c r="AN44" s="275">
        <f ca="1">(INDEX(_regrA0,ROW(),_mes)*Prevs!G$5 +   INDEX(_regrA0,ROW(),IF(_mes=12,1,_mes+1))*(7-Prevs!G$5))/7</f>
        <v>0</v>
      </c>
      <c r="AO44" s="275">
        <f ca="1">(INDEX(_regrA0,ROW(),_mes)*Prevs!H$5 +   INDEX(_regrA0,ROW(),IF(_mes=12,1,_mes+1))*(7-Prevs!H$5))/7</f>
        <v>0</v>
      </c>
      <c r="AP44" s="275">
        <f ca="1">(INDEX(_regrA0,ROW(),_mes)*Prevs!I$5 +   INDEX(_regrA0,ROW(),IF(_mes=12,1,_mes+1))*(7-Prevs!I$5))/7</f>
        <v>0</v>
      </c>
      <c r="AQ44" s="275">
        <f ca="1">(INDEX(_regrA0,ROW(),IF(_mes=12,1,_mes+1))*Prevs!J$2 +   INDEX(_regrA0,ROW(),IF(_mes+2&gt;12,MOD(_mes+2,11),_mes+2))*(7-Prevs!J$2))/7</f>
        <v>0</v>
      </c>
      <c r="AR44" s="275">
        <f ca="1">(INDEX(_regrA0,ROW(),IF(_mes=12,1,_mes+1))*Prevs!K$2 +   INDEX(_regrA0,ROW(),IF(_mes+2&gt;12,MOD(_mes+2,11),_mes+2))*(7-Prevs!K$2))/7</f>
        <v>0</v>
      </c>
      <c r="AS44" s="275">
        <f ca="1">(INDEX(_regrA0,ROW(),IF(_mes=12,1,_mes+1))*Prevs!L$2 +   INDEX(_regrA0,ROW(),IF(_mes+2&gt;12,MOD(_mes+2,11),_mes+2))*(7-Prevs!L$2))/7</f>
        <v>0</v>
      </c>
      <c r="AT44" s="275">
        <f ca="1">(INDEX(_regrA0,ROW(),IF(_mes=12,1,_mes+1))*Prevs!M$2 +   INDEX(_regrA0,ROW(),IF(_mes+2&gt;12,MOD(_mes+2,11),_mes+2))*(7-Prevs!M$2))/7</f>
        <v>0</v>
      </c>
      <c r="AU44" s="275">
        <f ca="1">(INDEX(_regrA0,ROW(),IF(_mes=12,1,_mes+1))*Prevs!N$2 +   INDEX(_regrA0,ROW(),IF(_mes+2&gt;12,MOD(_mes+2,11),_mes+2))*(7-Prevs!N$2))/7</f>
        <v>0</v>
      </c>
      <c r="AV44" s="275">
        <f ca="1">(INDEX(_regrA0,ROW(),IF(_mes=12,1,_mes+1))*Prevs!O$2 +   INDEX(_regrA0,ROW(),IF(_mes+2&gt;12,MOD(_mes+2,11),_mes+2))*(7-Prevs!O$2))/7</f>
        <v>0</v>
      </c>
      <c r="AX44" s="506">
        <f ca="1">(INDEX(_regrA1,ROW(),_mes)*Prevs!$D$5 +   INDEX(_regrA1,ROW(),IF(_mes=1,12,_mes-1))*(7-Prevs!$D$5))/7</f>
        <v>1.3642857142857143</v>
      </c>
      <c r="AY44" s="506">
        <f t="shared" ca="1" si="9"/>
        <v>1.3420000000000001</v>
      </c>
      <c r="AZ44" s="506">
        <f t="shared" ca="1" si="9"/>
        <v>1.3420000000000001</v>
      </c>
      <c r="BA44" s="506">
        <f ca="1">(INDEX(_regrA1,ROW(),_mes)*Prevs!G$5 +   INDEX(_regrA1,ROW(),IF(_mes=12,1,_mes+1))*(7-Prevs!G$5))/7</f>
        <v>1.3420000000000001</v>
      </c>
      <c r="BB44" s="506">
        <f ca="1">(INDEX(_regrA1,ROW(),_mes)*Prevs!H$5 +   INDEX(_regrA1,ROW(),IF(_mes=12,1,_mes+1))*(7-Prevs!H$5))/7</f>
        <v>1.3420000000000001</v>
      </c>
      <c r="BC44" s="506">
        <f ca="1">(INDEX(_regrA1,ROW(),_mes)*Prevs!I$5 +   INDEX(_regrA1,ROW(),IF(_mes=12,1,_mes+1))*(7-Prevs!I$5))/7</f>
        <v>1.3070000000000002</v>
      </c>
      <c r="BD44" s="506">
        <f ca="1">(INDEX(_regrA1,ROW(),IF(_mes=12,1,_mes+1))*Prevs!J$2 +   INDEX(_regrA1,ROW(),IF(_mes+2&gt;12,MOD(_mes+2,11),_mes+2))*(7-Prevs!J$2))/7</f>
        <v>1.2909999999999999</v>
      </c>
      <c r="BE44" s="506">
        <f ca="1">(INDEX(_regrA1,ROW(),IF(_mes=12,1,_mes+1))*Prevs!K$2 +   INDEX(_regrA1,ROW(),IF(_mes+2&gt;12,MOD(_mes+2,11),_mes+2))*(7-Prevs!K$2))/7</f>
        <v>1.2909999999999999</v>
      </c>
      <c r="BF44" s="506">
        <f ca="1">(INDEX(_regrA1,ROW(),IF(_mes=12,1,_mes+1))*Prevs!L$2 +   INDEX(_regrA1,ROW(),IF(_mes+2&gt;12,MOD(_mes+2,11),_mes+2))*(7-Prevs!L$2))/7</f>
        <v>1.2909999999999999</v>
      </c>
      <c r="BG44" s="506">
        <f ca="1">(INDEX(_regrA1,ROW(),IF(_mes=12,1,_mes+1))*Prevs!M$2 +   INDEX(_regrA1,ROW(),IF(_mes+2&gt;12,MOD(_mes+2,11),_mes+2))*(7-Prevs!M$2))/7</f>
        <v>1.2909999999999999</v>
      </c>
      <c r="BH44" s="506">
        <f ca="1">(INDEX(_regrA1,ROW(),IF(_mes=12,1,_mes+1))*Prevs!N$2 +   INDEX(_regrA1,ROW(),IF(_mes+2&gt;12,MOD(_mes+2,11),_mes+2))*(7-Prevs!N$2))/7</f>
        <v>1.2909999999999999</v>
      </c>
      <c r="BI44" s="506">
        <f ca="1">(INDEX(_regrA1,ROW(),IF(_mes=12,1,_mes+1))*Prevs!O$2 +   INDEX(_regrA1,ROW(),IF(_mes+2&gt;12,MOD(_mes+2,11),_mes+2))*(7-Prevs!O$2))/7</f>
        <v>1.2909999999999999</v>
      </c>
      <c r="BK44" s="294">
        <f t="shared" ca="1" si="11"/>
        <v>0</v>
      </c>
      <c r="BL44" s="294">
        <f t="shared" ca="1" si="11"/>
        <v>0</v>
      </c>
      <c r="BM44" s="294">
        <f t="shared" ca="1" si="11"/>
        <v>0</v>
      </c>
      <c r="BN44" s="294">
        <f t="shared" ca="1" si="11"/>
        <v>0</v>
      </c>
      <c r="BO44" s="294">
        <f t="shared" ca="1" si="11"/>
        <v>0</v>
      </c>
      <c r="BP44" s="294">
        <f t="shared" ca="1" si="11"/>
        <v>0</v>
      </c>
      <c r="BQ44" s="294">
        <f t="shared" ca="1" si="11"/>
        <v>0</v>
      </c>
      <c r="BR44" s="294">
        <f t="shared" ca="1" si="11"/>
        <v>0</v>
      </c>
      <c r="BS44" s="294">
        <f t="shared" ca="1" si="11"/>
        <v>0</v>
      </c>
      <c r="BT44" s="294">
        <f t="shared" ca="1" si="11"/>
        <v>0</v>
      </c>
      <c r="BU44" s="294">
        <f t="shared" ca="1" si="11"/>
        <v>0</v>
      </c>
      <c r="BV44" s="294">
        <f t="shared" ca="1" si="11"/>
        <v>0</v>
      </c>
      <c r="BX44" s="294">
        <f t="shared" ca="1" si="12"/>
        <v>1.3420000000000001</v>
      </c>
      <c r="BY44" s="294">
        <f t="shared" ca="1" si="12"/>
        <v>1.3420000000000001</v>
      </c>
      <c r="BZ44" s="294">
        <f t="shared" ca="1" si="12"/>
        <v>1.3420000000000001</v>
      </c>
      <c r="CA44" s="294">
        <f t="shared" ca="1" si="12"/>
        <v>1.3420000000000001</v>
      </c>
      <c r="CB44" s="294">
        <f t="shared" ca="1" si="12"/>
        <v>1.3420000000000001</v>
      </c>
      <c r="CC44" s="294">
        <f t="shared" ca="1" si="12"/>
        <v>1.3420000000000001</v>
      </c>
      <c r="CD44" s="294">
        <f t="shared" ca="1" si="12"/>
        <v>1.3420000000000001</v>
      </c>
      <c r="CE44" s="294">
        <f t="shared" ca="1" si="12"/>
        <v>1.3420000000000001</v>
      </c>
      <c r="CF44" s="294">
        <f t="shared" ca="1" si="12"/>
        <v>1.3420000000000001</v>
      </c>
      <c r="CG44" s="294">
        <f t="shared" ca="1" si="12"/>
        <v>1.3420000000000001</v>
      </c>
      <c r="CH44" s="294">
        <f t="shared" ca="1" si="12"/>
        <v>1.3420000000000001</v>
      </c>
      <c r="CI44" s="294">
        <f t="shared" ca="1" si="12"/>
        <v>1.3420000000000001</v>
      </c>
    </row>
    <row r="45" spans="1:87" x14ac:dyDescent="0.25">
      <c r="A45" s="264" t="s">
        <v>717</v>
      </c>
      <c r="B45" s="429">
        <v>81</v>
      </c>
      <c r="C45" s="430" t="s">
        <v>320</v>
      </c>
      <c r="D45" s="429">
        <v>77</v>
      </c>
      <c r="E45" s="430" t="s">
        <v>173</v>
      </c>
      <c r="F45" s="415">
        <v>0</v>
      </c>
      <c r="G45" s="415">
        <v>0</v>
      </c>
      <c r="H45" s="415">
        <v>0</v>
      </c>
      <c r="I45" s="415">
        <v>0</v>
      </c>
      <c r="J45" s="415">
        <v>0</v>
      </c>
      <c r="K45" s="415">
        <v>0</v>
      </c>
      <c r="L45" s="415">
        <v>0</v>
      </c>
      <c r="M45" s="415">
        <v>0</v>
      </c>
      <c r="N45" s="415">
        <v>0</v>
      </c>
      <c r="O45" s="415">
        <v>0</v>
      </c>
      <c r="P45" s="415">
        <v>0</v>
      </c>
      <c r="Q45" s="415">
        <v>0</v>
      </c>
      <c r="R45" s="428"/>
      <c r="S45" s="428" t="s">
        <v>718</v>
      </c>
      <c r="T45" s="429">
        <f t="shared" si="10"/>
        <v>81</v>
      </c>
      <c r="U45" s="428" t="str">
        <f t="shared" si="10"/>
        <v>BAIXO IGUAÇU</v>
      </c>
      <c r="V45" s="431">
        <f t="shared" si="10"/>
        <v>77</v>
      </c>
      <c r="W45" s="428" t="str">
        <f t="shared" si="10"/>
        <v>SLT SANTIAGO</v>
      </c>
      <c r="X45" s="432">
        <v>1.397</v>
      </c>
      <c r="Y45" s="432">
        <v>1.3919999999999999</v>
      </c>
      <c r="Z45" s="432">
        <v>1.395</v>
      </c>
      <c r="AA45" s="432">
        <v>1.46</v>
      </c>
      <c r="AB45" s="432">
        <v>1.512</v>
      </c>
      <c r="AC45" s="432">
        <v>1.506</v>
      </c>
      <c r="AD45" s="432">
        <v>1.458</v>
      </c>
      <c r="AE45" s="432">
        <v>1.458</v>
      </c>
      <c r="AF45" s="432">
        <v>1.429</v>
      </c>
      <c r="AG45" s="432">
        <v>1.4690000000000001</v>
      </c>
      <c r="AH45" s="432">
        <v>1.478</v>
      </c>
      <c r="AI45" s="432">
        <v>1.45</v>
      </c>
      <c r="AK45" s="275">
        <f ca="1">(INDEX(_regrA0,ROW(),_mes)*Prevs!$D$5 +   INDEX(_regrA0,ROW(),IF(_mes=1,12,_mes-1))*(7-Prevs!$D$5))/7</f>
        <v>0</v>
      </c>
      <c r="AL45" s="275">
        <f t="shared" ca="1" si="8"/>
        <v>0</v>
      </c>
      <c r="AM45" s="275">
        <f t="shared" ca="1" si="8"/>
        <v>0</v>
      </c>
      <c r="AN45" s="275">
        <f ca="1">(INDEX(_regrA0,ROW(),_mes)*Prevs!G$5 +   INDEX(_regrA0,ROW(),IF(_mes=12,1,_mes+1))*(7-Prevs!G$5))/7</f>
        <v>0</v>
      </c>
      <c r="AO45" s="275">
        <f ca="1">(INDEX(_regrA0,ROW(),_mes)*Prevs!H$5 +   INDEX(_regrA0,ROW(),IF(_mes=12,1,_mes+1))*(7-Prevs!H$5))/7</f>
        <v>0</v>
      </c>
      <c r="AP45" s="275">
        <f ca="1">(INDEX(_regrA0,ROW(),_mes)*Prevs!I$5 +   INDEX(_regrA0,ROW(),IF(_mes=12,1,_mes+1))*(7-Prevs!I$5))/7</f>
        <v>0</v>
      </c>
      <c r="AQ45" s="275">
        <f ca="1">(INDEX(_regrA0,ROW(),IF(_mes=12,1,_mes+1))*Prevs!J$2 +   INDEX(_regrA0,ROW(),IF(_mes+2&gt;12,MOD(_mes+2,11),_mes+2))*(7-Prevs!J$2))/7</f>
        <v>0</v>
      </c>
      <c r="AR45" s="275">
        <f ca="1">(INDEX(_regrA0,ROW(),IF(_mes=12,1,_mes+1))*Prevs!K$2 +   INDEX(_regrA0,ROW(),IF(_mes+2&gt;12,MOD(_mes+2,11),_mes+2))*(7-Prevs!K$2))/7</f>
        <v>0</v>
      </c>
      <c r="AS45" s="275">
        <f ca="1">(INDEX(_regrA0,ROW(),IF(_mes=12,1,_mes+1))*Prevs!L$2 +   INDEX(_regrA0,ROW(),IF(_mes+2&gt;12,MOD(_mes+2,11),_mes+2))*(7-Prevs!L$2))/7</f>
        <v>0</v>
      </c>
      <c r="AT45" s="275">
        <f ca="1">(INDEX(_regrA0,ROW(),IF(_mes=12,1,_mes+1))*Prevs!M$2 +   INDEX(_regrA0,ROW(),IF(_mes+2&gt;12,MOD(_mes+2,11),_mes+2))*(7-Prevs!M$2))/7</f>
        <v>0</v>
      </c>
      <c r="AU45" s="275">
        <f ca="1">(INDEX(_regrA0,ROW(),IF(_mes=12,1,_mes+1))*Prevs!N$2 +   INDEX(_regrA0,ROW(),IF(_mes+2&gt;12,MOD(_mes+2,11),_mes+2))*(7-Prevs!N$2))/7</f>
        <v>0</v>
      </c>
      <c r="AV45" s="275">
        <f ca="1">(INDEX(_regrA0,ROW(),IF(_mes=12,1,_mes+1))*Prevs!O$2 +   INDEX(_regrA0,ROW(),IF(_mes+2&gt;12,MOD(_mes+2,11),_mes+2))*(7-Prevs!O$2))/7</f>
        <v>0</v>
      </c>
      <c r="AX45" s="506">
        <f ca="1">(INDEX(_regrA1,ROW(),_mes)*Prevs!$D$5 +   INDEX(_regrA1,ROW(),IF(_mes=1,12,_mes-1))*(7-Prevs!$D$5))/7</f>
        <v>1.474</v>
      </c>
      <c r="AY45" s="506">
        <f t="shared" ca="1" si="9"/>
        <v>1.45</v>
      </c>
      <c r="AZ45" s="506">
        <f t="shared" ca="1" si="9"/>
        <v>1.45</v>
      </c>
      <c r="BA45" s="506">
        <f ca="1">(INDEX(_regrA1,ROW(),_mes)*Prevs!G$5 +   INDEX(_regrA1,ROW(),IF(_mes=12,1,_mes+1))*(7-Prevs!G$5))/7</f>
        <v>1.45</v>
      </c>
      <c r="BB45" s="506">
        <f ca="1">(INDEX(_regrA1,ROW(),_mes)*Prevs!H$5 +   INDEX(_regrA1,ROW(),IF(_mes=12,1,_mes+1))*(7-Prevs!H$5))/7</f>
        <v>1.45</v>
      </c>
      <c r="BC45" s="506">
        <f ca="1">(INDEX(_regrA1,ROW(),_mes)*Prevs!I$5 +   INDEX(_regrA1,ROW(),IF(_mes=12,1,_mes+1))*(7-Prevs!I$5))/7</f>
        <v>1.4121428571428571</v>
      </c>
      <c r="BD45" s="506">
        <f ca="1">(INDEX(_regrA1,ROW(),IF(_mes=12,1,_mes+1))*Prevs!J$2 +   INDEX(_regrA1,ROW(),IF(_mes+2&gt;12,MOD(_mes+2,11),_mes+2))*(7-Prevs!J$2))/7</f>
        <v>1.395</v>
      </c>
      <c r="BE45" s="506">
        <f ca="1">(INDEX(_regrA1,ROW(),IF(_mes=12,1,_mes+1))*Prevs!K$2 +   INDEX(_regrA1,ROW(),IF(_mes+2&gt;12,MOD(_mes+2,11),_mes+2))*(7-Prevs!K$2))/7</f>
        <v>1.395</v>
      </c>
      <c r="BF45" s="506">
        <f ca="1">(INDEX(_regrA1,ROW(),IF(_mes=12,1,_mes+1))*Prevs!L$2 +   INDEX(_regrA1,ROW(),IF(_mes+2&gt;12,MOD(_mes+2,11),_mes+2))*(7-Prevs!L$2))/7</f>
        <v>1.395</v>
      </c>
      <c r="BG45" s="506">
        <f ca="1">(INDEX(_regrA1,ROW(),IF(_mes=12,1,_mes+1))*Prevs!M$2 +   INDEX(_regrA1,ROW(),IF(_mes+2&gt;12,MOD(_mes+2,11),_mes+2))*(7-Prevs!M$2))/7</f>
        <v>1.395</v>
      </c>
      <c r="BH45" s="506">
        <f ca="1">(INDEX(_regrA1,ROW(),IF(_mes=12,1,_mes+1))*Prevs!N$2 +   INDEX(_regrA1,ROW(),IF(_mes+2&gt;12,MOD(_mes+2,11),_mes+2))*(7-Prevs!N$2))/7</f>
        <v>1.395</v>
      </c>
      <c r="BI45" s="506">
        <f ca="1">(INDEX(_regrA1,ROW(),IF(_mes=12,1,_mes+1))*Prevs!O$2 +   INDEX(_regrA1,ROW(),IF(_mes+2&gt;12,MOD(_mes+2,11),_mes+2))*(7-Prevs!O$2))/7</f>
        <v>1.395</v>
      </c>
      <c r="BK45" s="294">
        <f t="shared" ca="1" si="11"/>
        <v>0</v>
      </c>
      <c r="BL45" s="294">
        <f t="shared" ca="1" si="11"/>
        <v>0</v>
      </c>
      <c r="BM45" s="294">
        <f t="shared" ca="1" si="11"/>
        <v>0</v>
      </c>
      <c r="BN45" s="294">
        <f t="shared" ca="1" si="11"/>
        <v>0</v>
      </c>
      <c r="BO45" s="294">
        <f t="shared" ca="1" si="11"/>
        <v>0</v>
      </c>
      <c r="BP45" s="294">
        <f t="shared" ca="1" si="11"/>
        <v>0</v>
      </c>
      <c r="BQ45" s="294">
        <f t="shared" ca="1" si="11"/>
        <v>0</v>
      </c>
      <c r="BR45" s="294">
        <f t="shared" ca="1" si="11"/>
        <v>0</v>
      </c>
      <c r="BS45" s="294">
        <f t="shared" ca="1" si="11"/>
        <v>0</v>
      </c>
      <c r="BT45" s="294">
        <f t="shared" ca="1" si="11"/>
        <v>0</v>
      </c>
      <c r="BU45" s="294">
        <f t="shared" ca="1" si="11"/>
        <v>0</v>
      </c>
      <c r="BV45" s="294">
        <f t="shared" ca="1" si="11"/>
        <v>0</v>
      </c>
      <c r="BX45" s="294">
        <f t="shared" ca="1" si="12"/>
        <v>1.45</v>
      </c>
      <c r="BY45" s="294">
        <f t="shared" ca="1" si="12"/>
        <v>1.45</v>
      </c>
      <c r="BZ45" s="294">
        <f t="shared" ca="1" si="12"/>
        <v>1.45</v>
      </c>
      <c r="CA45" s="294">
        <f t="shared" ca="1" si="12"/>
        <v>1.45</v>
      </c>
      <c r="CB45" s="294">
        <f t="shared" ca="1" si="12"/>
        <v>1.45</v>
      </c>
      <c r="CC45" s="294">
        <f t="shared" ca="1" si="12"/>
        <v>1.45</v>
      </c>
      <c r="CD45" s="294">
        <f t="shared" ca="1" si="12"/>
        <v>1.45</v>
      </c>
      <c r="CE45" s="294">
        <f t="shared" ca="1" si="12"/>
        <v>1.45</v>
      </c>
      <c r="CF45" s="294">
        <f t="shared" ca="1" si="12"/>
        <v>1.45</v>
      </c>
      <c r="CG45" s="294">
        <f t="shared" ca="1" si="12"/>
        <v>1.45</v>
      </c>
      <c r="CH45" s="294">
        <f t="shared" ca="1" si="12"/>
        <v>1.45</v>
      </c>
      <c r="CI45" s="294">
        <f t="shared" ca="1" si="12"/>
        <v>1.45</v>
      </c>
    </row>
    <row r="46" spans="1:87" x14ac:dyDescent="0.25">
      <c r="A46" s="272" t="s">
        <v>717</v>
      </c>
      <c r="B46" s="431">
        <v>252</v>
      </c>
      <c r="C46" s="430" t="s">
        <v>142</v>
      </c>
      <c r="D46" s="431">
        <v>259</v>
      </c>
      <c r="E46" s="430" t="s">
        <v>141</v>
      </c>
      <c r="F46" s="415">
        <v>0</v>
      </c>
      <c r="G46" s="415">
        <v>0</v>
      </c>
      <c r="H46" s="415">
        <v>0</v>
      </c>
      <c r="I46" s="415">
        <v>0</v>
      </c>
      <c r="J46" s="415">
        <v>0</v>
      </c>
      <c r="K46" s="415">
        <v>0</v>
      </c>
      <c r="L46" s="415">
        <v>0</v>
      </c>
      <c r="M46" s="415">
        <v>0</v>
      </c>
      <c r="N46" s="415">
        <v>0</v>
      </c>
      <c r="O46" s="415">
        <v>0</v>
      </c>
      <c r="P46" s="415">
        <v>0</v>
      </c>
      <c r="Q46" s="415">
        <v>0</v>
      </c>
      <c r="R46" s="430"/>
      <c r="S46" s="430" t="s">
        <v>718</v>
      </c>
      <c r="T46" s="431">
        <f t="shared" si="10"/>
        <v>252</v>
      </c>
      <c r="U46" s="430" t="str">
        <f t="shared" si="10"/>
        <v>ITIQUIRA II</v>
      </c>
      <c r="V46" s="431">
        <f t="shared" si="10"/>
        <v>259</v>
      </c>
      <c r="W46" s="430" t="str">
        <f t="shared" si="10"/>
        <v>ITIQUIRA I</v>
      </c>
      <c r="X46" s="416">
        <v>1</v>
      </c>
      <c r="Y46" s="416">
        <v>1</v>
      </c>
      <c r="Z46" s="416">
        <v>1</v>
      </c>
      <c r="AA46" s="416">
        <v>1</v>
      </c>
      <c r="AB46" s="416">
        <v>1</v>
      </c>
      <c r="AC46" s="416">
        <v>1</v>
      </c>
      <c r="AD46" s="416">
        <v>1</v>
      </c>
      <c r="AE46" s="416">
        <v>1</v>
      </c>
      <c r="AF46" s="416">
        <v>1</v>
      </c>
      <c r="AG46" s="416">
        <v>1</v>
      </c>
      <c r="AH46" s="416">
        <v>1</v>
      </c>
      <c r="AI46" s="416">
        <v>1</v>
      </c>
      <c r="AK46" s="275">
        <f ca="1">(INDEX(_regrA0,ROW(),_mes)*Prevs!$D$5 +   INDEX(_regrA0,ROW(),IF(_mes=1,12,_mes-1))*(7-Prevs!$D$5))/7</f>
        <v>0</v>
      </c>
      <c r="AL46" s="275">
        <f t="shared" ca="1" si="8"/>
        <v>0</v>
      </c>
      <c r="AM46" s="275">
        <f t="shared" ca="1" si="8"/>
        <v>0</v>
      </c>
      <c r="AN46" s="275">
        <f ca="1">(INDEX(_regrA0,ROW(),_mes)*Prevs!G$5 +   INDEX(_regrA0,ROW(),IF(_mes=12,1,_mes+1))*(7-Prevs!G$5))/7</f>
        <v>0</v>
      </c>
      <c r="AO46" s="275">
        <f ca="1">(INDEX(_regrA0,ROW(),_mes)*Prevs!H$5 +   INDEX(_regrA0,ROW(),IF(_mes=12,1,_mes+1))*(7-Prevs!H$5))/7</f>
        <v>0</v>
      </c>
      <c r="AP46" s="275">
        <f ca="1">(INDEX(_regrA0,ROW(),_mes)*Prevs!I$5 +   INDEX(_regrA0,ROW(),IF(_mes=12,1,_mes+1))*(7-Prevs!I$5))/7</f>
        <v>0</v>
      </c>
      <c r="AQ46" s="275">
        <f ca="1">(INDEX(_regrA0,ROW(),IF(_mes=12,1,_mes+1))*Prevs!J$2 +   INDEX(_regrA0,ROW(),IF(_mes+2&gt;12,MOD(_mes+2,11),_mes+2))*(7-Prevs!J$2))/7</f>
        <v>0</v>
      </c>
      <c r="AR46" s="275">
        <f ca="1">(INDEX(_regrA0,ROW(),IF(_mes=12,1,_mes+1))*Prevs!K$2 +   INDEX(_regrA0,ROW(),IF(_mes+2&gt;12,MOD(_mes+2,11),_mes+2))*(7-Prevs!K$2))/7</f>
        <v>0</v>
      </c>
      <c r="AS46" s="275">
        <f ca="1">(INDEX(_regrA0,ROW(),IF(_mes=12,1,_mes+1))*Prevs!L$2 +   INDEX(_regrA0,ROW(),IF(_mes+2&gt;12,MOD(_mes+2,11),_mes+2))*(7-Prevs!L$2))/7</f>
        <v>0</v>
      </c>
      <c r="AT46" s="275">
        <f ca="1">(INDEX(_regrA0,ROW(),IF(_mes=12,1,_mes+1))*Prevs!M$2 +   INDEX(_regrA0,ROW(),IF(_mes+2&gt;12,MOD(_mes+2,11),_mes+2))*(7-Prevs!M$2))/7</f>
        <v>0</v>
      </c>
      <c r="AU46" s="275">
        <f ca="1">(INDEX(_regrA0,ROW(),IF(_mes=12,1,_mes+1))*Prevs!N$2 +   INDEX(_regrA0,ROW(),IF(_mes+2&gt;12,MOD(_mes+2,11),_mes+2))*(7-Prevs!N$2))/7</f>
        <v>0</v>
      </c>
      <c r="AV46" s="275">
        <f ca="1">(INDEX(_regrA0,ROW(),IF(_mes=12,1,_mes+1))*Prevs!O$2 +   INDEX(_regrA0,ROW(),IF(_mes+2&gt;12,MOD(_mes+2,11),_mes+2))*(7-Prevs!O$2))/7</f>
        <v>0</v>
      </c>
      <c r="AX46" s="506">
        <f ca="1">(INDEX(_regrA1,ROW(),_mes)*Prevs!$D$5 +   INDEX(_regrA1,ROW(),IF(_mes=1,12,_mes-1))*(7-Prevs!$D$5))/7</f>
        <v>1</v>
      </c>
      <c r="AY46" s="506">
        <f t="shared" ref="AY46:AZ65" ca="1" si="13">INDEX(_regrA1,ROW(),_mes)</f>
        <v>1</v>
      </c>
      <c r="AZ46" s="506">
        <f t="shared" ca="1" si="13"/>
        <v>1</v>
      </c>
      <c r="BA46" s="506">
        <f ca="1">(INDEX(_regrA1,ROW(),_mes)*Prevs!G$5 +   INDEX(_regrA1,ROW(),IF(_mes=12,1,_mes+1))*(7-Prevs!G$5))/7</f>
        <v>1</v>
      </c>
      <c r="BB46" s="506">
        <f ca="1">(INDEX(_regrA1,ROW(),_mes)*Prevs!H$5 +   INDEX(_regrA1,ROW(),IF(_mes=12,1,_mes+1))*(7-Prevs!H$5))/7</f>
        <v>1</v>
      </c>
      <c r="BC46" s="506">
        <f ca="1">(INDEX(_regrA1,ROW(),_mes)*Prevs!I$5 +   INDEX(_regrA1,ROW(),IF(_mes=12,1,_mes+1))*(7-Prevs!I$5))/7</f>
        <v>1</v>
      </c>
      <c r="BD46" s="506">
        <f ca="1">(INDEX(_regrA1,ROW(),IF(_mes=12,1,_mes+1))*Prevs!J$2 +   INDEX(_regrA1,ROW(),IF(_mes+2&gt;12,MOD(_mes+2,11),_mes+2))*(7-Prevs!J$2))/7</f>
        <v>1</v>
      </c>
      <c r="BE46" s="506">
        <f ca="1">(INDEX(_regrA1,ROW(),IF(_mes=12,1,_mes+1))*Prevs!K$2 +   INDEX(_regrA1,ROW(),IF(_mes+2&gt;12,MOD(_mes+2,11),_mes+2))*(7-Prevs!K$2))/7</f>
        <v>1</v>
      </c>
      <c r="BF46" s="506">
        <f ca="1">(INDEX(_regrA1,ROW(),IF(_mes=12,1,_mes+1))*Prevs!L$2 +   INDEX(_regrA1,ROW(),IF(_mes+2&gt;12,MOD(_mes+2,11),_mes+2))*(7-Prevs!L$2))/7</f>
        <v>1</v>
      </c>
      <c r="BG46" s="506">
        <f ca="1">(INDEX(_regrA1,ROW(),IF(_mes=12,1,_mes+1))*Prevs!M$2 +   INDEX(_regrA1,ROW(),IF(_mes+2&gt;12,MOD(_mes+2,11),_mes+2))*(7-Prevs!M$2))/7</f>
        <v>1</v>
      </c>
      <c r="BH46" s="506">
        <f ca="1">(INDEX(_regrA1,ROW(),IF(_mes=12,1,_mes+1))*Prevs!N$2 +   INDEX(_regrA1,ROW(),IF(_mes+2&gt;12,MOD(_mes+2,11),_mes+2))*(7-Prevs!N$2))/7</f>
        <v>1</v>
      </c>
      <c r="BI46" s="506">
        <f ca="1">(INDEX(_regrA1,ROW(),IF(_mes=12,1,_mes+1))*Prevs!O$2 +   INDEX(_regrA1,ROW(),IF(_mes+2&gt;12,MOD(_mes+2,11),_mes+2))*(7-Prevs!O$2))/7</f>
        <v>1</v>
      </c>
      <c r="BK46" s="294">
        <f t="shared" ca="1" si="11"/>
        <v>0</v>
      </c>
      <c r="BL46" s="294">
        <f t="shared" ca="1" si="11"/>
        <v>0</v>
      </c>
      <c r="BM46" s="294">
        <f t="shared" ca="1" si="11"/>
        <v>0</v>
      </c>
      <c r="BN46" s="294">
        <f t="shared" ca="1" si="11"/>
        <v>0</v>
      </c>
      <c r="BO46" s="294">
        <f t="shared" ca="1" si="11"/>
        <v>0</v>
      </c>
      <c r="BP46" s="294">
        <f t="shared" ca="1" si="11"/>
        <v>0</v>
      </c>
      <c r="BQ46" s="294">
        <f t="shared" ca="1" si="11"/>
        <v>0</v>
      </c>
      <c r="BR46" s="294">
        <f t="shared" ca="1" si="11"/>
        <v>0</v>
      </c>
      <c r="BS46" s="294">
        <f t="shared" ca="1" si="11"/>
        <v>0</v>
      </c>
      <c r="BT46" s="294">
        <f t="shared" ca="1" si="11"/>
        <v>0</v>
      </c>
      <c r="BU46" s="294">
        <f t="shared" ca="1" si="11"/>
        <v>0</v>
      </c>
      <c r="BV46" s="294">
        <f t="shared" ca="1" si="11"/>
        <v>0</v>
      </c>
      <c r="BX46" s="294">
        <f t="shared" ca="1" si="12"/>
        <v>1</v>
      </c>
      <c r="BY46" s="294">
        <f t="shared" ca="1" si="12"/>
        <v>1</v>
      </c>
      <c r="BZ46" s="294">
        <f t="shared" ca="1" si="12"/>
        <v>1</v>
      </c>
      <c r="CA46" s="294">
        <f t="shared" ca="1" si="12"/>
        <v>1</v>
      </c>
      <c r="CB46" s="294">
        <f t="shared" ca="1" si="12"/>
        <v>1</v>
      </c>
      <c r="CC46" s="294">
        <f t="shared" ca="1" si="12"/>
        <v>1</v>
      </c>
      <c r="CD46" s="294">
        <f t="shared" ca="1" si="12"/>
        <v>1</v>
      </c>
      <c r="CE46" s="294">
        <f t="shared" ca="1" si="12"/>
        <v>1</v>
      </c>
      <c r="CF46" s="294">
        <f t="shared" ca="1" si="12"/>
        <v>1</v>
      </c>
      <c r="CG46" s="294">
        <f t="shared" ca="1" si="12"/>
        <v>1</v>
      </c>
      <c r="CH46" s="294">
        <f t="shared" ca="1" si="12"/>
        <v>1</v>
      </c>
      <c r="CI46" s="294">
        <f t="shared" ca="1" si="12"/>
        <v>1</v>
      </c>
    </row>
    <row r="47" spans="1:87" x14ac:dyDescent="0.25">
      <c r="A47" s="264" t="s">
        <v>717</v>
      </c>
      <c r="B47" s="431">
        <v>110</v>
      </c>
      <c r="C47" s="430" t="s">
        <v>178</v>
      </c>
      <c r="D47" s="431">
        <v>111</v>
      </c>
      <c r="E47" s="430" t="s">
        <v>34</v>
      </c>
      <c r="F47" s="415">
        <v>0</v>
      </c>
      <c r="G47" s="415">
        <v>0</v>
      </c>
      <c r="H47" s="415">
        <v>0</v>
      </c>
      <c r="I47" s="415">
        <v>0</v>
      </c>
      <c r="J47" s="415">
        <v>0</v>
      </c>
      <c r="K47" s="415">
        <v>0</v>
      </c>
      <c r="L47" s="415">
        <v>0</v>
      </c>
      <c r="M47" s="415">
        <v>0</v>
      </c>
      <c r="N47" s="415">
        <v>0</v>
      </c>
      <c r="O47" s="415">
        <v>0</v>
      </c>
      <c r="P47" s="415">
        <v>0</v>
      </c>
      <c r="Q47" s="415">
        <v>0</v>
      </c>
      <c r="R47" s="430"/>
      <c r="S47" s="430" t="s">
        <v>718</v>
      </c>
      <c r="T47" s="431">
        <f t="shared" si="10"/>
        <v>110</v>
      </c>
      <c r="U47" s="430" t="str">
        <f t="shared" si="10"/>
        <v>ERNESTINA</v>
      </c>
      <c r="V47" s="431">
        <f t="shared" si="10"/>
        <v>111</v>
      </c>
      <c r="W47" s="430" t="str">
        <f t="shared" si="10"/>
        <v xml:space="preserve">PASSO REAL  </v>
      </c>
      <c r="X47" s="416">
        <v>0.158</v>
      </c>
      <c r="Y47" s="416">
        <v>0.16</v>
      </c>
      <c r="Z47" s="416">
        <v>0.15</v>
      </c>
      <c r="AA47" s="416">
        <v>0.14699999999999999</v>
      </c>
      <c r="AB47" s="416">
        <v>0.14599999999999999</v>
      </c>
      <c r="AC47" s="416">
        <v>0.13800000000000001</v>
      </c>
      <c r="AD47" s="416">
        <v>0.14699999999999999</v>
      </c>
      <c r="AE47" s="416">
        <v>0.14799999999999999</v>
      </c>
      <c r="AF47" s="416">
        <v>0.13900000000000001</v>
      </c>
      <c r="AG47" s="416">
        <v>0.14599999999999999</v>
      </c>
      <c r="AH47" s="416">
        <v>0.14399999999999999</v>
      </c>
      <c r="AI47" s="416">
        <v>0.14199999999999999</v>
      </c>
      <c r="AK47" s="275">
        <f ca="1">(INDEX(_regrA0,ROW(),_mes)*Prevs!$D$5 +   INDEX(_regrA0,ROW(),IF(_mes=1,12,_mes-1))*(7-Prevs!$D$5))/7</f>
        <v>0</v>
      </c>
      <c r="AL47" s="275">
        <f t="shared" ca="1" si="8"/>
        <v>0</v>
      </c>
      <c r="AM47" s="275">
        <f t="shared" ca="1" si="8"/>
        <v>0</v>
      </c>
      <c r="AN47" s="275">
        <f ca="1">(INDEX(_regrA0,ROW(),_mes)*Prevs!G$5 +   INDEX(_regrA0,ROW(),IF(_mes=12,1,_mes+1))*(7-Prevs!G$5))/7</f>
        <v>0</v>
      </c>
      <c r="AO47" s="275">
        <f ca="1">(INDEX(_regrA0,ROW(),_mes)*Prevs!H$5 +   INDEX(_regrA0,ROW(),IF(_mes=12,1,_mes+1))*(7-Prevs!H$5))/7</f>
        <v>0</v>
      </c>
      <c r="AP47" s="275">
        <f ca="1">(INDEX(_regrA0,ROW(),_mes)*Prevs!I$5 +   INDEX(_regrA0,ROW(),IF(_mes=12,1,_mes+1))*(7-Prevs!I$5))/7</f>
        <v>0</v>
      </c>
      <c r="AQ47" s="275">
        <f ca="1">(INDEX(_regrA0,ROW(),IF(_mes=12,1,_mes+1))*Prevs!J$2 +   INDEX(_regrA0,ROW(),IF(_mes+2&gt;12,MOD(_mes+2,11),_mes+2))*(7-Prevs!J$2))/7</f>
        <v>0</v>
      </c>
      <c r="AR47" s="275">
        <f ca="1">(INDEX(_regrA0,ROW(),IF(_mes=12,1,_mes+1))*Prevs!K$2 +   INDEX(_regrA0,ROW(),IF(_mes+2&gt;12,MOD(_mes+2,11),_mes+2))*(7-Prevs!K$2))/7</f>
        <v>0</v>
      </c>
      <c r="AS47" s="275">
        <f ca="1">(INDEX(_regrA0,ROW(),IF(_mes=12,1,_mes+1))*Prevs!L$2 +   INDEX(_regrA0,ROW(),IF(_mes+2&gt;12,MOD(_mes+2,11),_mes+2))*(7-Prevs!L$2))/7</f>
        <v>0</v>
      </c>
      <c r="AT47" s="275">
        <f ca="1">(INDEX(_regrA0,ROW(),IF(_mes=12,1,_mes+1))*Prevs!M$2 +   INDEX(_regrA0,ROW(),IF(_mes+2&gt;12,MOD(_mes+2,11),_mes+2))*(7-Prevs!M$2))/7</f>
        <v>0</v>
      </c>
      <c r="AU47" s="275">
        <f ca="1">(INDEX(_regrA0,ROW(),IF(_mes=12,1,_mes+1))*Prevs!N$2 +   INDEX(_regrA0,ROW(),IF(_mes+2&gt;12,MOD(_mes+2,11),_mes+2))*(7-Prevs!N$2))/7</f>
        <v>0</v>
      </c>
      <c r="AV47" s="275">
        <f ca="1">(INDEX(_regrA0,ROW(),IF(_mes=12,1,_mes+1))*Prevs!O$2 +   INDEX(_regrA0,ROW(),IF(_mes+2&gt;12,MOD(_mes+2,11),_mes+2))*(7-Prevs!O$2))/7</f>
        <v>0</v>
      </c>
      <c r="AX47" s="506">
        <f ca="1">(INDEX(_regrA1,ROW(),_mes)*Prevs!$D$5 +   INDEX(_regrA1,ROW(),IF(_mes=1,12,_mes-1))*(7-Prevs!$D$5))/7</f>
        <v>0.14371428571428568</v>
      </c>
      <c r="AY47" s="506">
        <f t="shared" ca="1" si="13"/>
        <v>0.14199999999999999</v>
      </c>
      <c r="AZ47" s="506">
        <f t="shared" ca="1" si="13"/>
        <v>0.14199999999999999</v>
      </c>
      <c r="BA47" s="506">
        <f ca="1">(INDEX(_regrA1,ROW(),_mes)*Prevs!G$5 +   INDEX(_regrA1,ROW(),IF(_mes=12,1,_mes+1))*(7-Prevs!G$5))/7</f>
        <v>0.14199999999999999</v>
      </c>
      <c r="BB47" s="506">
        <f ca="1">(INDEX(_regrA1,ROW(),_mes)*Prevs!H$5 +   INDEX(_regrA1,ROW(),IF(_mes=12,1,_mes+1))*(7-Prevs!H$5))/7</f>
        <v>0.14199999999999999</v>
      </c>
      <c r="BC47" s="506">
        <f ca="1">(INDEX(_regrA1,ROW(),_mes)*Prevs!I$5 +   INDEX(_regrA1,ROW(),IF(_mes=12,1,_mes+1))*(7-Prevs!I$5))/7</f>
        <v>0.15342857142857144</v>
      </c>
      <c r="BD47" s="506">
        <f ca="1">(INDEX(_regrA1,ROW(),IF(_mes=12,1,_mes+1))*Prevs!J$2 +   INDEX(_regrA1,ROW(),IF(_mes+2&gt;12,MOD(_mes+2,11),_mes+2))*(7-Prevs!J$2))/7</f>
        <v>0.15</v>
      </c>
      <c r="BE47" s="506">
        <f ca="1">(INDEX(_regrA1,ROW(),IF(_mes=12,1,_mes+1))*Prevs!K$2 +   INDEX(_regrA1,ROW(),IF(_mes+2&gt;12,MOD(_mes+2,11),_mes+2))*(7-Prevs!K$2))/7</f>
        <v>0.15</v>
      </c>
      <c r="BF47" s="506">
        <f ca="1">(INDEX(_regrA1,ROW(),IF(_mes=12,1,_mes+1))*Prevs!L$2 +   INDEX(_regrA1,ROW(),IF(_mes+2&gt;12,MOD(_mes+2,11),_mes+2))*(7-Prevs!L$2))/7</f>
        <v>0.15</v>
      </c>
      <c r="BG47" s="506">
        <f ca="1">(INDEX(_regrA1,ROW(),IF(_mes=12,1,_mes+1))*Prevs!M$2 +   INDEX(_regrA1,ROW(),IF(_mes+2&gt;12,MOD(_mes+2,11),_mes+2))*(7-Prevs!M$2))/7</f>
        <v>0.15</v>
      </c>
      <c r="BH47" s="506">
        <f ca="1">(INDEX(_regrA1,ROW(),IF(_mes=12,1,_mes+1))*Prevs!N$2 +   INDEX(_regrA1,ROW(),IF(_mes+2&gt;12,MOD(_mes+2,11),_mes+2))*(7-Prevs!N$2))/7</f>
        <v>0.15</v>
      </c>
      <c r="BI47" s="506">
        <f ca="1">(INDEX(_regrA1,ROW(),IF(_mes=12,1,_mes+1))*Prevs!O$2 +   INDEX(_regrA1,ROW(),IF(_mes+2&gt;12,MOD(_mes+2,11),_mes+2))*(7-Prevs!O$2))/7</f>
        <v>0.15</v>
      </c>
      <c r="BK47" s="294">
        <f t="shared" ca="1" si="11"/>
        <v>0</v>
      </c>
      <c r="BL47" s="294">
        <f t="shared" ca="1" si="11"/>
        <v>0</v>
      </c>
      <c r="BM47" s="294">
        <f t="shared" ca="1" si="11"/>
        <v>0</v>
      </c>
      <c r="BN47" s="294">
        <f t="shared" ca="1" si="11"/>
        <v>0</v>
      </c>
      <c r="BO47" s="294">
        <f t="shared" ca="1" si="11"/>
        <v>0</v>
      </c>
      <c r="BP47" s="294">
        <f t="shared" ca="1" si="11"/>
        <v>0</v>
      </c>
      <c r="BQ47" s="294">
        <f t="shared" ca="1" si="11"/>
        <v>0</v>
      </c>
      <c r="BR47" s="294">
        <f t="shared" ca="1" si="11"/>
        <v>0</v>
      </c>
      <c r="BS47" s="294">
        <f t="shared" ca="1" si="11"/>
        <v>0</v>
      </c>
      <c r="BT47" s="294">
        <f t="shared" ca="1" si="11"/>
        <v>0</v>
      </c>
      <c r="BU47" s="294">
        <f t="shared" ca="1" si="11"/>
        <v>0</v>
      </c>
      <c r="BV47" s="294">
        <f t="shared" ca="1" si="11"/>
        <v>0</v>
      </c>
      <c r="BX47" s="294">
        <f t="shared" ca="1" si="12"/>
        <v>0.14199999999999999</v>
      </c>
      <c r="BY47" s="294">
        <f t="shared" ca="1" si="12"/>
        <v>0.14199999999999999</v>
      </c>
      <c r="BZ47" s="294">
        <f t="shared" ca="1" si="12"/>
        <v>0.14199999999999999</v>
      </c>
      <c r="CA47" s="294">
        <f t="shared" ca="1" si="12"/>
        <v>0.14199999999999999</v>
      </c>
      <c r="CB47" s="294">
        <f t="shared" ca="1" si="12"/>
        <v>0.14199999999999999</v>
      </c>
      <c r="CC47" s="294">
        <f t="shared" ca="1" si="12"/>
        <v>0.14199999999999999</v>
      </c>
      <c r="CD47" s="294">
        <f t="shared" ca="1" si="12"/>
        <v>0.14199999999999999</v>
      </c>
      <c r="CE47" s="294">
        <f t="shared" ca="1" si="12"/>
        <v>0.14199999999999999</v>
      </c>
      <c r="CF47" s="294">
        <f t="shared" ca="1" si="12"/>
        <v>0.14199999999999999</v>
      </c>
      <c r="CG47" s="294">
        <f t="shared" ca="1" si="12"/>
        <v>0.14199999999999999</v>
      </c>
      <c r="CH47" s="294">
        <f t="shared" ca="1" si="12"/>
        <v>0.14199999999999999</v>
      </c>
      <c r="CI47" s="294">
        <f t="shared" ca="1" si="12"/>
        <v>0.14199999999999999</v>
      </c>
    </row>
    <row r="48" spans="1:87" x14ac:dyDescent="0.25">
      <c r="A48" s="264" t="s">
        <v>717</v>
      </c>
      <c r="B48" s="431">
        <v>112</v>
      </c>
      <c r="C48" s="430" t="s">
        <v>179</v>
      </c>
      <c r="D48" s="431">
        <v>111</v>
      </c>
      <c r="E48" s="430" t="s">
        <v>34</v>
      </c>
      <c r="F48" s="415">
        <v>0</v>
      </c>
      <c r="G48" s="415">
        <v>0</v>
      </c>
      <c r="H48" s="415">
        <v>0</v>
      </c>
      <c r="I48" s="415">
        <v>0</v>
      </c>
      <c r="J48" s="415">
        <v>0</v>
      </c>
      <c r="K48" s="415">
        <v>0</v>
      </c>
      <c r="L48" s="415">
        <v>0</v>
      </c>
      <c r="M48" s="415">
        <v>0</v>
      </c>
      <c r="N48" s="415">
        <v>0</v>
      </c>
      <c r="O48" s="415">
        <v>0</v>
      </c>
      <c r="P48" s="415">
        <v>0</v>
      </c>
      <c r="Q48" s="415">
        <v>0</v>
      </c>
      <c r="R48" s="430"/>
      <c r="S48" s="430" t="s">
        <v>718</v>
      </c>
      <c r="T48" s="431">
        <f>B48</f>
        <v>112</v>
      </c>
      <c r="U48" s="430" t="str">
        <f>C48</f>
        <v xml:space="preserve">JACUI       </v>
      </c>
      <c r="V48" s="431">
        <f>D48</f>
        <v>111</v>
      </c>
      <c r="W48" s="430" t="str">
        <f>E48</f>
        <v xml:space="preserve">PASSO REAL  </v>
      </c>
      <c r="X48" s="416">
        <v>1.0069999999999999</v>
      </c>
      <c r="Y48" s="416">
        <v>1.008</v>
      </c>
      <c r="Z48" s="416">
        <v>1.0089999999999999</v>
      </c>
      <c r="AA48" s="416">
        <v>1.014</v>
      </c>
      <c r="AB48" s="416">
        <v>1.01</v>
      </c>
      <c r="AC48" s="416">
        <v>1.008</v>
      </c>
      <c r="AD48" s="416">
        <v>1.0069999999999999</v>
      </c>
      <c r="AE48" s="416">
        <v>1.0069999999999999</v>
      </c>
      <c r="AF48" s="416">
        <v>1.006</v>
      </c>
      <c r="AG48" s="416">
        <v>1.006</v>
      </c>
      <c r="AH48" s="416">
        <v>1.0049999999999999</v>
      </c>
      <c r="AI48" s="416">
        <v>1.0109999999999999</v>
      </c>
      <c r="AK48" s="275">
        <f ca="1">(INDEX(_regrA0,ROW(),_mes)*Prevs!$D$5 +   INDEX(_regrA0,ROW(),IF(_mes=1,12,_mes-1))*(7-Prevs!$D$5))/7</f>
        <v>0</v>
      </c>
      <c r="AL48" s="275">
        <f t="shared" ca="1" si="8"/>
        <v>0</v>
      </c>
      <c r="AM48" s="275">
        <f t="shared" ca="1" si="8"/>
        <v>0</v>
      </c>
      <c r="AN48" s="275">
        <f ca="1">(INDEX(_regrA0,ROW(),_mes)*Prevs!G$5 +   INDEX(_regrA0,ROW(),IF(_mes=12,1,_mes+1))*(7-Prevs!G$5))/7</f>
        <v>0</v>
      </c>
      <c r="AO48" s="275">
        <f ca="1">(INDEX(_regrA0,ROW(),_mes)*Prevs!H$5 +   INDEX(_regrA0,ROW(),IF(_mes=12,1,_mes+1))*(7-Prevs!H$5))/7</f>
        <v>0</v>
      </c>
      <c r="AP48" s="275">
        <f ca="1">(INDEX(_regrA0,ROW(),_mes)*Prevs!I$5 +   INDEX(_regrA0,ROW(),IF(_mes=12,1,_mes+1))*(7-Prevs!I$5))/7</f>
        <v>0</v>
      </c>
      <c r="AQ48" s="275">
        <f ca="1">(INDEX(_regrA0,ROW(),IF(_mes=12,1,_mes+1))*Prevs!J$2 +   INDEX(_regrA0,ROW(),IF(_mes+2&gt;12,MOD(_mes+2,11),_mes+2))*(7-Prevs!J$2))/7</f>
        <v>0</v>
      </c>
      <c r="AR48" s="275">
        <f ca="1">(INDEX(_regrA0,ROW(),IF(_mes=12,1,_mes+1))*Prevs!K$2 +   INDEX(_regrA0,ROW(),IF(_mes+2&gt;12,MOD(_mes+2,11),_mes+2))*(7-Prevs!K$2))/7</f>
        <v>0</v>
      </c>
      <c r="AS48" s="275">
        <f ca="1">(INDEX(_regrA0,ROW(),IF(_mes=12,1,_mes+1))*Prevs!L$2 +   INDEX(_regrA0,ROW(),IF(_mes+2&gt;12,MOD(_mes+2,11),_mes+2))*(7-Prevs!L$2))/7</f>
        <v>0</v>
      </c>
      <c r="AT48" s="275">
        <f ca="1">(INDEX(_regrA0,ROW(),IF(_mes=12,1,_mes+1))*Prevs!M$2 +   INDEX(_regrA0,ROW(),IF(_mes+2&gt;12,MOD(_mes+2,11),_mes+2))*(7-Prevs!M$2))/7</f>
        <v>0</v>
      </c>
      <c r="AU48" s="275">
        <f ca="1">(INDEX(_regrA0,ROW(),IF(_mes=12,1,_mes+1))*Prevs!N$2 +   INDEX(_regrA0,ROW(),IF(_mes+2&gt;12,MOD(_mes+2,11),_mes+2))*(7-Prevs!N$2))/7</f>
        <v>0</v>
      </c>
      <c r="AV48" s="275">
        <f ca="1">(INDEX(_regrA0,ROW(),IF(_mes=12,1,_mes+1))*Prevs!O$2 +   INDEX(_regrA0,ROW(),IF(_mes+2&gt;12,MOD(_mes+2,11),_mes+2))*(7-Prevs!O$2))/7</f>
        <v>0</v>
      </c>
      <c r="AX48" s="506">
        <f ca="1">(INDEX(_regrA1,ROW(),_mes)*Prevs!$D$5 +   INDEX(_regrA1,ROW(),IF(_mes=1,12,_mes-1))*(7-Prevs!$D$5))/7</f>
        <v>1.0058571428571428</v>
      </c>
      <c r="AY48" s="506">
        <f t="shared" ca="1" si="13"/>
        <v>1.0109999999999999</v>
      </c>
      <c r="AZ48" s="506">
        <f t="shared" ca="1" si="13"/>
        <v>1.0109999999999999</v>
      </c>
      <c r="BA48" s="506">
        <f ca="1">(INDEX(_regrA1,ROW(),_mes)*Prevs!G$5 +   INDEX(_regrA1,ROW(),IF(_mes=12,1,_mes+1))*(7-Prevs!G$5))/7</f>
        <v>1.0109999999999999</v>
      </c>
      <c r="BB48" s="506">
        <f ca="1">(INDEX(_regrA1,ROW(),_mes)*Prevs!H$5 +   INDEX(_regrA1,ROW(),IF(_mes=12,1,_mes+1))*(7-Prevs!H$5))/7</f>
        <v>1.0109999999999999</v>
      </c>
      <c r="BC48" s="506">
        <f ca="1">(INDEX(_regrA1,ROW(),_mes)*Prevs!I$5 +   INDEX(_regrA1,ROW(),IF(_mes=12,1,_mes+1))*(7-Prevs!I$5))/7</f>
        <v>1.008142857142857</v>
      </c>
      <c r="BD48" s="506">
        <f ca="1">(INDEX(_regrA1,ROW(),IF(_mes=12,1,_mes+1))*Prevs!J$2 +   INDEX(_regrA1,ROW(),IF(_mes+2&gt;12,MOD(_mes+2,11),_mes+2))*(7-Prevs!J$2))/7</f>
        <v>1.0089999999999999</v>
      </c>
      <c r="BE48" s="506">
        <f ca="1">(INDEX(_regrA1,ROW(),IF(_mes=12,1,_mes+1))*Prevs!K$2 +   INDEX(_regrA1,ROW(),IF(_mes+2&gt;12,MOD(_mes+2,11),_mes+2))*(7-Prevs!K$2))/7</f>
        <v>1.0089999999999999</v>
      </c>
      <c r="BF48" s="506">
        <f ca="1">(INDEX(_regrA1,ROW(),IF(_mes=12,1,_mes+1))*Prevs!L$2 +   INDEX(_regrA1,ROW(),IF(_mes+2&gt;12,MOD(_mes+2,11),_mes+2))*(7-Prevs!L$2))/7</f>
        <v>1.0089999999999999</v>
      </c>
      <c r="BG48" s="506">
        <f ca="1">(INDEX(_regrA1,ROW(),IF(_mes=12,1,_mes+1))*Prevs!M$2 +   INDEX(_regrA1,ROW(),IF(_mes+2&gt;12,MOD(_mes+2,11),_mes+2))*(7-Prevs!M$2))/7</f>
        <v>1.0089999999999999</v>
      </c>
      <c r="BH48" s="506">
        <f ca="1">(INDEX(_regrA1,ROW(),IF(_mes=12,1,_mes+1))*Prevs!N$2 +   INDEX(_regrA1,ROW(),IF(_mes+2&gt;12,MOD(_mes+2,11),_mes+2))*(7-Prevs!N$2))/7</f>
        <v>1.0089999999999999</v>
      </c>
      <c r="BI48" s="506">
        <f ca="1">(INDEX(_regrA1,ROW(),IF(_mes=12,1,_mes+1))*Prevs!O$2 +   INDEX(_regrA1,ROW(),IF(_mes+2&gt;12,MOD(_mes+2,11),_mes+2))*(7-Prevs!O$2))/7</f>
        <v>1.0089999999999999</v>
      </c>
      <c r="BK48" s="294">
        <f t="shared" ca="1" si="11"/>
        <v>0</v>
      </c>
      <c r="BL48" s="294">
        <f t="shared" ca="1" si="11"/>
        <v>0</v>
      </c>
      <c r="BM48" s="294">
        <f t="shared" ca="1" si="11"/>
        <v>0</v>
      </c>
      <c r="BN48" s="294">
        <f t="shared" ca="1" si="11"/>
        <v>0</v>
      </c>
      <c r="BO48" s="294">
        <f t="shared" ca="1" si="11"/>
        <v>0</v>
      </c>
      <c r="BP48" s="294">
        <f t="shared" ca="1" si="11"/>
        <v>0</v>
      </c>
      <c r="BQ48" s="294">
        <f t="shared" ca="1" si="11"/>
        <v>0</v>
      </c>
      <c r="BR48" s="294">
        <f t="shared" ca="1" si="11"/>
        <v>0</v>
      </c>
      <c r="BS48" s="294">
        <f t="shared" ca="1" si="11"/>
        <v>0</v>
      </c>
      <c r="BT48" s="294">
        <f t="shared" ca="1" si="11"/>
        <v>0</v>
      </c>
      <c r="BU48" s="294">
        <f t="shared" ca="1" si="11"/>
        <v>0</v>
      </c>
      <c r="BV48" s="294">
        <f t="shared" ca="1" si="11"/>
        <v>0</v>
      </c>
      <c r="BX48" s="294">
        <f t="shared" ca="1" si="12"/>
        <v>1.0109999999999999</v>
      </c>
      <c r="BY48" s="294">
        <f t="shared" ca="1" si="12"/>
        <v>1.0109999999999999</v>
      </c>
      <c r="BZ48" s="294">
        <f t="shared" ca="1" si="12"/>
        <v>1.0109999999999999</v>
      </c>
      <c r="CA48" s="294">
        <f t="shared" ca="1" si="12"/>
        <v>1.0109999999999999</v>
      </c>
      <c r="CB48" s="294">
        <f t="shared" ca="1" si="12"/>
        <v>1.0109999999999999</v>
      </c>
      <c r="CC48" s="294">
        <f t="shared" ca="1" si="12"/>
        <v>1.0109999999999999</v>
      </c>
      <c r="CD48" s="294">
        <f t="shared" ca="1" si="12"/>
        <v>1.0109999999999999</v>
      </c>
      <c r="CE48" s="294">
        <f t="shared" ca="1" si="12"/>
        <v>1.0109999999999999</v>
      </c>
      <c r="CF48" s="294">
        <f t="shared" ca="1" si="12"/>
        <v>1.0109999999999999</v>
      </c>
      <c r="CG48" s="294">
        <f t="shared" ca="1" si="12"/>
        <v>1.0109999999999999</v>
      </c>
      <c r="CH48" s="294">
        <f t="shared" ca="1" si="12"/>
        <v>1.0109999999999999</v>
      </c>
      <c r="CI48" s="294">
        <f t="shared" ca="1" si="12"/>
        <v>1.0109999999999999</v>
      </c>
    </row>
    <row r="49" spans="1:87" x14ac:dyDescent="0.25">
      <c r="A49" s="264" t="s">
        <v>717</v>
      </c>
      <c r="B49" s="431">
        <v>113</v>
      </c>
      <c r="C49" s="430" t="s">
        <v>180</v>
      </c>
      <c r="D49" s="431">
        <v>111</v>
      </c>
      <c r="E49" s="430" t="s">
        <v>34</v>
      </c>
      <c r="F49" s="415">
        <v>0</v>
      </c>
      <c r="G49" s="415">
        <v>0</v>
      </c>
      <c r="H49" s="415">
        <v>0</v>
      </c>
      <c r="I49" s="415">
        <v>0</v>
      </c>
      <c r="J49" s="415">
        <v>0</v>
      </c>
      <c r="K49" s="415">
        <v>0</v>
      </c>
      <c r="L49" s="415">
        <v>0</v>
      </c>
      <c r="M49" s="415">
        <v>0</v>
      </c>
      <c r="N49" s="415">
        <v>0</v>
      </c>
      <c r="O49" s="415">
        <v>0</v>
      </c>
      <c r="P49" s="415">
        <v>0</v>
      </c>
      <c r="Q49" s="415">
        <v>0</v>
      </c>
      <c r="R49" s="430"/>
      <c r="S49" s="430" t="s">
        <v>718</v>
      </c>
      <c r="T49" s="431">
        <f t="shared" si="10"/>
        <v>113</v>
      </c>
      <c r="U49" s="430" t="str">
        <f t="shared" si="10"/>
        <v xml:space="preserve">ITAUBA      </v>
      </c>
      <c r="V49" s="431">
        <f t="shared" si="10"/>
        <v>111</v>
      </c>
      <c r="W49" s="430" t="str">
        <f t="shared" si="10"/>
        <v xml:space="preserve">PASSO REAL  </v>
      </c>
      <c r="X49" s="416">
        <v>1.252</v>
      </c>
      <c r="Y49" s="416">
        <v>1.256</v>
      </c>
      <c r="Z49" s="416">
        <v>1.2709999999999999</v>
      </c>
      <c r="AA49" s="416">
        <v>1.2869999999999999</v>
      </c>
      <c r="AB49" s="416">
        <v>1.2829999999999999</v>
      </c>
      <c r="AC49" s="416">
        <v>1.2789999999999999</v>
      </c>
      <c r="AD49" s="416">
        <v>1.294</v>
      </c>
      <c r="AE49" s="416">
        <v>1.2689999999999999</v>
      </c>
      <c r="AF49" s="416">
        <v>1.282</v>
      </c>
      <c r="AG49" s="416">
        <v>1.2789999999999999</v>
      </c>
      <c r="AH49" s="416">
        <v>1.2969999999999999</v>
      </c>
      <c r="AI49" s="416">
        <v>1.256</v>
      </c>
      <c r="AK49" s="275">
        <f ca="1">(INDEX(_regrA0,ROW(),_mes)*Prevs!$D$5 +   INDEX(_regrA0,ROW(),IF(_mes=1,12,_mes-1))*(7-Prevs!$D$5))/7</f>
        <v>0</v>
      </c>
      <c r="AL49" s="275">
        <f t="shared" ca="1" si="8"/>
        <v>0</v>
      </c>
      <c r="AM49" s="275">
        <f t="shared" ca="1" si="8"/>
        <v>0</v>
      </c>
      <c r="AN49" s="275">
        <f ca="1">(INDEX(_regrA0,ROW(),_mes)*Prevs!G$5 +   INDEX(_regrA0,ROW(),IF(_mes=12,1,_mes+1))*(7-Prevs!G$5))/7</f>
        <v>0</v>
      </c>
      <c r="AO49" s="275">
        <f ca="1">(INDEX(_regrA0,ROW(),_mes)*Prevs!H$5 +   INDEX(_regrA0,ROW(),IF(_mes=12,1,_mes+1))*(7-Prevs!H$5))/7</f>
        <v>0</v>
      </c>
      <c r="AP49" s="275">
        <f ca="1">(INDEX(_regrA0,ROW(),_mes)*Prevs!I$5 +   INDEX(_regrA0,ROW(),IF(_mes=12,1,_mes+1))*(7-Prevs!I$5))/7</f>
        <v>0</v>
      </c>
      <c r="AQ49" s="275">
        <f ca="1">(INDEX(_regrA0,ROW(),IF(_mes=12,1,_mes+1))*Prevs!J$2 +   INDEX(_regrA0,ROW(),IF(_mes+2&gt;12,MOD(_mes+2,11),_mes+2))*(7-Prevs!J$2))/7</f>
        <v>0</v>
      </c>
      <c r="AR49" s="275">
        <f ca="1">(INDEX(_regrA0,ROW(),IF(_mes=12,1,_mes+1))*Prevs!K$2 +   INDEX(_regrA0,ROW(),IF(_mes+2&gt;12,MOD(_mes+2,11),_mes+2))*(7-Prevs!K$2))/7</f>
        <v>0</v>
      </c>
      <c r="AS49" s="275">
        <f ca="1">(INDEX(_regrA0,ROW(),IF(_mes=12,1,_mes+1))*Prevs!L$2 +   INDEX(_regrA0,ROW(),IF(_mes+2&gt;12,MOD(_mes+2,11),_mes+2))*(7-Prevs!L$2))/7</f>
        <v>0</v>
      </c>
      <c r="AT49" s="275">
        <f ca="1">(INDEX(_regrA0,ROW(),IF(_mes=12,1,_mes+1))*Prevs!M$2 +   INDEX(_regrA0,ROW(),IF(_mes+2&gt;12,MOD(_mes+2,11),_mes+2))*(7-Prevs!M$2))/7</f>
        <v>0</v>
      </c>
      <c r="AU49" s="275">
        <f ca="1">(INDEX(_regrA0,ROW(),IF(_mes=12,1,_mes+1))*Prevs!N$2 +   INDEX(_regrA0,ROW(),IF(_mes+2&gt;12,MOD(_mes+2,11),_mes+2))*(7-Prevs!N$2))/7</f>
        <v>0</v>
      </c>
      <c r="AV49" s="275">
        <f ca="1">(INDEX(_regrA0,ROW(),IF(_mes=12,1,_mes+1))*Prevs!O$2 +   INDEX(_regrA0,ROW(),IF(_mes+2&gt;12,MOD(_mes+2,11),_mes+2))*(7-Prevs!O$2))/7</f>
        <v>0</v>
      </c>
      <c r="AX49" s="506">
        <f ca="1">(INDEX(_regrA1,ROW(),_mes)*Prevs!$D$5 +   INDEX(_regrA1,ROW(),IF(_mes=1,12,_mes-1))*(7-Prevs!$D$5))/7</f>
        <v>1.2911428571428571</v>
      </c>
      <c r="AY49" s="506">
        <f t="shared" ca="1" si="13"/>
        <v>1.256</v>
      </c>
      <c r="AZ49" s="506">
        <f t="shared" ca="1" si="13"/>
        <v>1.256</v>
      </c>
      <c r="BA49" s="506">
        <f ca="1">(INDEX(_regrA1,ROW(),_mes)*Prevs!G$5 +   INDEX(_regrA1,ROW(),IF(_mes=12,1,_mes+1))*(7-Prevs!G$5))/7</f>
        <v>1.256</v>
      </c>
      <c r="BB49" s="506">
        <f ca="1">(INDEX(_regrA1,ROW(),_mes)*Prevs!H$5 +   INDEX(_regrA1,ROW(),IF(_mes=12,1,_mes+1))*(7-Prevs!H$5))/7</f>
        <v>1.256</v>
      </c>
      <c r="BC49" s="506">
        <f ca="1">(INDEX(_regrA1,ROW(),_mes)*Prevs!I$5 +   INDEX(_regrA1,ROW(),IF(_mes=12,1,_mes+1))*(7-Prevs!I$5))/7</f>
        <v>1.2531428571428571</v>
      </c>
      <c r="BD49" s="506">
        <f ca="1">(INDEX(_regrA1,ROW(),IF(_mes=12,1,_mes+1))*Prevs!J$2 +   INDEX(_regrA1,ROW(),IF(_mes+2&gt;12,MOD(_mes+2,11),_mes+2))*(7-Prevs!J$2))/7</f>
        <v>1.2709999999999997</v>
      </c>
      <c r="BE49" s="506">
        <f ca="1">(INDEX(_regrA1,ROW(),IF(_mes=12,1,_mes+1))*Prevs!K$2 +   INDEX(_regrA1,ROW(),IF(_mes+2&gt;12,MOD(_mes+2,11),_mes+2))*(7-Prevs!K$2))/7</f>
        <v>1.2709999999999997</v>
      </c>
      <c r="BF49" s="506">
        <f ca="1">(INDEX(_regrA1,ROW(),IF(_mes=12,1,_mes+1))*Prevs!L$2 +   INDEX(_regrA1,ROW(),IF(_mes+2&gt;12,MOD(_mes+2,11),_mes+2))*(7-Prevs!L$2))/7</f>
        <v>1.2709999999999997</v>
      </c>
      <c r="BG49" s="506">
        <f ca="1">(INDEX(_regrA1,ROW(),IF(_mes=12,1,_mes+1))*Prevs!M$2 +   INDEX(_regrA1,ROW(),IF(_mes+2&gt;12,MOD(_mes+2,11),_mes+2))*(7-Prevs!M$2))/7</f>
        <v>1.2709999999999997</v>
      </c>
      <c r="BH49" s="506">
        <f ca="1">(INDEX(_regrA1,ROW(),IF(_mes=12,1,_mes+1))*Prevs!N$2 +   INDEX(_regrA1,ROW(),IF(_mes+2&gt;12,MOD(_mes+2,11),_mes+2))*(7-Prevs!N$2))/7</f>
        <v>1.2709999999999997</v>
      </c>
      <c r="BI49" s="506">
        <f ca="1">(INDEX(_regrA1,ROW(),IF(_mes=12,1,_mes+1))*Prevs!O$2 +   INDEX(_regrA1,ROW(),IF(_mes+2&gt;12,MOD(_mes+2,11),_mes+2))*(7-Prevs!O$2))/7</f>
        <v>1.2709999999999997</v>
      </c>
      <c r="BK49" s="294">
        <f t="shared" ca="1" si="11"/>
        <v>0</v>
      </c>
      <c r="BL49" s="294">
        <f t="shared" ca="1" si="11"/>
        <v>0</v>
      </c>
      <c r="BM49" s="294">
        <f t="shared" ca="1" si="11"/>
        <v>0</v>
      </c>
      <c r="BN49" s="294">
        <f t="shared" ca="1" si="11"/>
        <v>0</v>
      </c>
      <c r="BO49" s="294">
        <f t="shared" ca="1" si="11"/>
        <v>0</v>
      </c>
      <c r="BP49" s="294">
        <f t="shared" ca="1" si="11"/>
        <v>0</v>
      </c>
      <c r="BQ49" s="294">
        <f t="shared" ca="1" si="11"/>
        <v>0</v>
      </c>
      <c r="BR49" s="294">
        <f t="shared" ca="1" si="11"/>
        <v>0</v>
      </c>
      <c r="BS49" s="294">
        <f t="shared" ca="1" si="11"/>
        <v>0</v>
      </c>
      <c r="BT49" s="294">
        <f t="shared" ca="1" si="11"/>
        <v>0</v>
      </c>
      <c r="BU49" s="294">
        <f t="shared" ca="1" si="11"/>
        <v>0</v>
      </c>
      <c r="BV49" s="294">
        <f t="shared" ca="1" si="11"/>
        <v>0</v>
      </c>
      <c r="BX49" s="294">
        <f t="shared" ca="1" si="12"/>
        <v>1.256</v>
      </c>
      <c r="BY49" s="294">
        <f t="shared" ca="1" si="12"/>
        <v>1.256</v>
      </c>
      <c r="BZ49" s="294">
        <f t="shared" ca="1" si="12"/>
        <v>1.256</v>
      </c>
      <c r="CA49" s="294">
        <f t="shared" ca="1" si="12"/>
        <v>1.256</v>
      </c>
      <c r="CB49" s="294">
        <f t="shared" ca="1" si="12"/>
        <v>1.256</v>
      </c>
      <c r="CC49" s="294">
        <f t="shared" ca="1" si="12"/>
        <v>1.256</v>
      </c>
      <c r="CD49" s="294">
        <f t="shared" ca="1" si="12"/>
        <v>1.256</v>
      </c>
      <c r="CE49" s="294">
        <f t="shared" ca="1" si="12"/>
        <v>1.256</v>
      </c>
      <c r="CF49" s="294">
        <f t="shared" ca="1" si="12"/>
        <v>1.256</v>
      </c>
      <c r="CG49" s="294">
        <f t="shared" ca="1" si="12"/>
        <v>1.256</v>
      </c>
      <c r="CH49" s="294">
        <f t="shared" ca="1" si="12"/>
        <v>1.256</v>
      </c>
      <c r="CI49" s="294">
        <f t="shared" ca="1" si="12"/>
        <v>1.256</v>
      </c>
    </row>
    <row r="50" spans="1:87" x14ac:dyDescent="0.25">
      <c r="A50" s="264" t="s">
        <v>717</v>
      </c>
      <c r="B50" s="431">
        <v>114</v>
      </c>
      <c r="C50" s="430" t="s">
        <v>181</v>
      </c>
      <c r="D50" s="431">
        <v>111</v>
      </c>
      <c r="E50" s="430" t="s">
        <v>34</v>
      </c>
      <c r="F50" s="415">
        <v>0</v>
      </c>
      <c r="G50" s="415">
        <v>0</v>
      </c>
      <c r="H50" s="415">
        <v>0</v>
      </c>
      <c r="I50" s="415">
        <v>0</v>
      </c>
      <c r="J50" s="415">
        <v>0</v>
      </c>
      <c r="K50" s="415">
        <v>0</v>
      </c>
      <c r="L50" s="415">
        <v>0</v>
      </c>
      <c r="M50" s="415">
        <v>0</v>
      </c>
      <c r="N50" s="415">
        <v>0</v>
      </c>
      <c r="O50" s="415">
        <v>0</v>
      </c>
      <c r="P50" s="415">
        <v>0</v>
      </c>
      <c r="Q50" s="415">
        <v>0</v>
      </c>
      <c r="R50" s="430"/>
      <c r="S50" s="430" t="s">
        <v>718</v>
      </c>
      <c r="T50" s="431">
        <f>B50</f>
        <v>114</v>
      </c>
      <c r="U50" s="430" t="str">
        <f>C50</f>
        <v>D.FRANCISCA</v>
      </c>
      <c r="V50" s="431">
        <f>D50</f>
        <v>111</v>
      </c>
      <c r="W50" s="430" t="str">
        <f>E50</f>
        <v xml:space="preserve">PASSO REAL  </v>
      </c>
      <c r="X50" s="416">
        <v>1.518</v>
      </c>
      <c r="Y50" s="416">
        <v>1.552</v>
      </c>
      <c r="Z50" s="416">
        <v>1.579</v>
      </c>
      <c r="AA50" s="416">
        <v>1.6359999999999999</v>
      </c>
      <c r="AB50" s="416">
        <v>1.571</v>
      </c>
      <c r="AC50" s="416">
        <v>1.623</v>
      </c>
      <c r="AD50" s="416">
        <v>1.629</v>
      </c>
      <c r="AE50" s="416">
        <v>1.55</v>
      </c>
      <c r="AF50" s="416">
        <v>1.5529999999999999</v>
      </c>
      <c r="AG50" s="416">
        <v>1.546</v>
      </c>
      <c r="AH50" s="416">
        <v>1.55</v>
      </c>
      <c r="AI50" s="416">
        <v>1.5169999999999999</v>
      </c>
      <c r="AK50" s="275">
        <f ca="1">(INDEX(_regrA0,ROW(),_mes)*Prevs!$D$5 +   INDEX(_regrA0,ROW(),IF(_mes=1,12,_mes-1))*(7-Prevs!$D$5))/7</f>
        <v>0</v>
      </c>
      <c r="AL50" s="275">
        <f t="shared" ca="1" si="8"/>
        <v>0</v>
      </c>
      <c r="AM50" s="275">
        <f t="shared" ca="1" si="8"/>
        <v>0</v>
      </c>
      <c r="AN50" s="275">
        <f ca="1">(INDEX(_regrA0,ROW(),_mes)*Prevs!G$5 +   INDEX(_regrA0,ROW(),IF(_mes=12,1,_mes+1))*(7-Prevs!G$5))/7</f>
        <v>0</v>
      </c>
      <c r="AO50" s="275">
        <f ca="1">(INDEX(_regrA0,ROW(),_mes)*Prevs!H$5 +   INDEX(_regrA0,ROW(),IF(_mes=12,1,_mes+1))*(7-Prevs!H$5))/7</f>
        <v>0</v>
      </c>
      <c r="AP50" s="275">
        <f ca="1">(INDEX(_regrA0,ROW(),_mes)*Prevs!I$5 +   INDEX(_regrA0,ROW(),IF(_mes=12,1,_mes+1))*(7-Prevs!I$5))/7</f>
        <v>0</v>
      </c>
      <c r="AQ50" s="275">
        <f ca="1">(INDEX(_regrA0,ROW(),IF(_mes=12,1,_mes+1))*Prevs!J$2 +   INDEX(_regrA0,ROW(),IF(_mes+2&gt;12,MOD(_mes+2,11),_mes+2))*(7-Prevs!J$2))/7</f>
        <v>0</v>
      </c>
      <c r="AR50" s="275">
        <f ca="1">(INDEX(_regrA0,ROW(),IF(_mes=12,1,_mes+1))*Prevs!K$2 +   INDEX(_regrA0,ROW(),IF(_mes+2&gt;12,MOD(_mes+2,11),_mes+2))*(7-Prevs!K$2))/7</f>
        <v>0</v>
      </c>
      <c r="AS50" s="275">
        <f ca="1">(INDEX(_regrA0,ROW(),IF(_mes=12,1,_mes+1))*Prevs!L$2 +   INDEX(_regrA0,ROW(),IF(_mes+2&gt;12,MOD(_mes+2,11),_mes+2))*(7-Prevs!L$2))/7</f>
        <v>0</v>
      </c>
      <c r="AT50" s="275">
        <f ca="1">(INDEX(_regrA0,ROW(),IF(_mes=12,1,_mes+1))*Prevs!M$2 +   INDEX(_regrA0,ROW(),IF(_mes+2&gt;12,MOD(_mes+2,11),_mes+2))*(7-Prevs!M$2))/7</f>
        <v>0</v>
      </c>
      <c r="AU50" s="275">
        <f ca="1">(INDEX(_regrA0,ROW(),IF(_mes=12,1,_mes+1))*Prevs!N$2 +   INDEX(_regrA0,ROW(),IF(_mes+2&gt;12,MOD(_mes+2,11),_mes+2))*(7-Prevs!N$2))/7</f>
        <v>0</v>
      </c>
      <c r="AV50" s="275">
        <f ca="1">(INDEX(_regrA0,ROW(),IF(_mes=12,1,_mes+1))*Prevs!O$2 +   INDEX(_regrA0,ROW(),IF(_mes+2&gt;12,MOD(_mes+2,11),_mes+2))*(7-Prevs!O$2))/7</f>
        <v>0</v>
      </c>
      <c r="AX50" s="506">
        <f ca="1">(INDEX(_regrA1,ROW(),_mes)*Prevs!$D$5 +   INDEX(_regrA1,ROW(),IF(_mes=1,12,_mes-1))*(7-Prevs!$D$5))/7</f>
        <v>1.5452857142857144</v>
      </c>
      <c r="AY50" s="506">
        <f t="shared" ca="1" si="13"/>
        <v>1.5169999999999999</v>
      </c>
      <c r="AZ50" s="506">
        <f t="shared" ca="1" si="13"/>
        <v>1.5169999999999999</v>
      </c>
      <c r="BA50" s="506">
        <f ca="1">(INDEX(_regrA1,ROW(),_mes)*Prevs!G$5 +   INDEX(_regrA1,ROW(),IF(_mes=12,1,_mes+1))*(7-Prevs!G$5))/7</f>
        <v>1.5169999999999999</v>
      </c>
      <c r="BB50" s="506">
        <f ca="1">(INDEX(_regrA1,ROW(),_mes)*Prevs!H$5 +   INDEX(_regrA1,ROW(),IF(_mes=12,1,_mes+1))*(7-Prevs!H$5))/7</f>
        <v>1.5169999999999999</v>
      </c>
      <c r="BC50" s="506">
        <f ca="1">(INDEX(_regrA1,ROW(),_mes)*Prevs!I$5 +   INDEX(_regrA1,ROW(),IF(_mes=12,1,_mes+1))*(7-Prevs!I$5))/7</f>
        <v>1.5177142857142856</v>
      </c>
      <c r="BD50" s="506">
        <f ca="1">(INDEX(_regrA1,ROW(),IF(_mes=12,1,_mes+1))*Prevs!J$2 +   INDEX(_regrA1,ROW(),IF(_mes+2&gt;12,MOD(_mes+2,11),_mes+2))*(7-Prevs!J$2))/7</f>
        <v>1.579</v>
      </c>
      <c r="BE50" s="506">
        <f ca="1">(INDEX(_regrA1,ROW(),IF(_mes=12,1,_mes+1))*Prevs!K$2 +   INDEX(_regrA1,ROW(),IF(_mes+2&gt;12,MOD(_mes+2,11),_mes+2))*(7-Prevs!K$2))/7</f>
        <v>1.579</v>
      </c>
      <c r="BF50" s="506">
        <f ca="1">(INDEX(_regrA1,ROW(),IF(_mes=12,1,_mes+1))*Prevs!L$2 +   INDEX(_regrA1,ROW(),IF(_mes+2&gt;12,MOD(_mes+2,11),_mes+2))*(7-Prevs!L$2))/7</f>
        <v>1.579</v>
      </c>
      <c r="BG50" s="506">
        <f ca="1">(INDEX(_regrA1,ROW(),IF(_mes=12,1,_mes+1))*Prevs!M$2 +   INDEX(_regrA1,ROW(),IF(_mes+2&gt;12,MOD(_mes+2,11),_mes+2))*(7-Prevs!M$2))/7</f>
        <v>1.579</v>
      </c>
      <c r="BH50" s="506">
        <f ca="1">(INDEX(_regrA1,ROW(),IF(_mes=12,1,_mes+1))*Prevs!N$2 +   INDEX(_regrA1,ROW(),IF(_mes+2&gt;12,MOD(_mes+2,11),_mes+2))*(7-Prevs!N$2))/7</f>
        <v>1.579</v>
      </c>
      <c r="BI50" s="506">
        <f ca="1">(INDEX(_regrA1,ROW(),IF(_mes=12,1,_mes+1))*Prevs!O$2 +   INDEX(_regrA1,ROW(),IF(_mes+2&gt;12,MOD(_mes+2,11),_mes+2))*(7-Prevs!O$2))/7</f>
        <v>1.579</v>
      </c>
      <c r="BK50" s="294">
        <f t="shared" ca="1" si="11"/>
        <v>0</v>
      </c>
      <c r="BL50" s="294">
        <f t="shared" ca="1" si="11"/>
        <v>0</v>
      </c>
      <c r="BM50" s="294">
        <f t="shared" ca="1" si="11"/>
        <v>0</v>
      </c>
      <c r="BN50" s="294">
        <f t="shared" ca="1" si="11"/>
        <v>0</v>
      </c>
      <c r="BO50" s="294">
        <f t="shared" ca="1" si="11"/>
        <v>0</v>
      </c>
      <c r="BP50" s="294">
        <f t="shared" ca="1" si="11"/>
        <v>0</v>
      </c>
      <c r="BQ50" s="294">
        <f t="shared" ca="1" si="11"/>
        <v>0</v>
      </c>
      <c r="BR50" s="294">
        <f t="shared" ca="1" si="11"/>
        <v>0</v>
      </c>
      <c r="BS50" s="294">
        <f t="shared" ca="1" si="11"/>
        <v>0</v>
      </c>
      <c r="BT50" s="294">
        <f t="shared" ca="1" si="11"/>
        <v>0</v>
      </c>
      <c r="BU50" s="294">
        <f t="shared" ca="1" si="11"/>
        <v>0</v>
      </c>
      <c r="BV50" s="294">
        <f t="shared" ca="1" si="11"/>
        <v>0</v>
      </c>
      <c r="BX50" s="294">
        <f t="shared" ca="1" si="12"/>
        <v>1.5169999999999999</v>
      </c>
      <c r="BY50" s="294">
        <f t="shared" ca="1" si="12"/>
        <v>1.5169999999999999</v>
      </c>
      <c r="BZ50" s="294">
        <f t="shared" ca="1" si="12"/>
        <v>1.5169999999999999</v>
      </c>
      <c r="CA50" s="294">
        <f t="shared" ca="1" si="12"/>
        <v>1.5169999999999999</v>
      </c>
      <c r="CB50" s="294">
        <f t="shared" ca="1" si="12"/>
        <v>1.5169999999999999</v>
      </c>
      <c r="CC50" s="294">
        <f t="shared" ca="1" si="12"/>
        <v>1.5169999999999999</v>
      </c>
      <c r="CD50" s="294">
        <f t="shared" ca="1" si="12"/>
        <v>1.5169999999999999</v>
      </c>
      <c r="CE50" s="294">
        <f t="shared" ca="1" si="12"/>
        <v>1.5169999999999999</v>
      </c>
      <c r="CF50" s="294">
        <f t="shared" ca="1" si="12"/>
        <v>1.5169999999999999</v>
      </c>
      <c r="CG50" s="294">
        <f t="shared" ca="1" si="12"/>
        <v>1.5169999999999999</v>
      </c>
      <c r="CH50" s="294">
        <f t="shared" ca="1" si="12"/>
        <v>1.5169999999999999</v>
      </c>
      <c r="CI50" s="294">
        <f t="shared" ca="1" si="12"/>
        <v>1.5169999999999999</v>
      </c>
    </row>
    <row r="51" spans="1:87" x14ac:dyDescent="0.25">
      <c r="A51" s="264" t="s">
        <v>717</v>
      </c>
      <c r="B51" s="431">
        <v>97</v>
      </c>
      <c r="C51" s="430" t="s">
        <v>182</v>
      </c>
      <c r="D51" s="431">
        <v>98</v>
      </c>
      <c r="E51" s="430" t="s">
        <v>183</v>
      </c>
      <c r="F51" s="415">
        <v>1</v>
      </c>
      <c r="G51" s="415">
        <v>-1.3</v>
      </c>
      <c r="H51" s="415">
        <v>11.6</v>
      </c>
      <c r="I51" s="415">
        <v>-12.3</v>
      </c>
      <c r="J51" s="415">
        <v>-4.8</v>
      </c>
      <c r="K51" s="415">
        <v>4</v>
      </c>
      <c r="L51" s="415">
        <v>5.5</v>
      </c>
      <c r="M51" s="415">
        <v>18.399999999999999</v>
      </c>
      <c r="N51" s="415">
        <v>10.7</v>
      </c>
      <c r="O51" s="415">
        <v>-4.5</v>
      </c>
      <c r="P51" s="415">
        <v>4.2</v>
      </c>
      <c r="Q51" s="415">
        <v>2.5</v>
      </c>
      <c r="R51" s="430"/>
      <c r="S51" s="430" t="s">
        <v>718</v>
      </c>
      <c r="T51" s="431">
        <f t="shared" si="10"/>
        <v>97</v>
      </c>
      <c r="U51" s="430" t="str">
        <f t="shared" si="10"/>
        <v>MONTE CLARO</v>
      </c>
      <c r="V51" s="431">
        <f t="shared" si="10"/>
        <v>98</v>
      </c>
      <c r="W51" s="430" t="str">
        <f t="shared" si="10"/>
        <v>CASTRO ALVES</v>
      </c>
      <c r="X51" s="416">
        <v>1.722</v>
      </c>
      <c r="Y51" s="416">
        <v>1.712</v>
      </c>
      <c r="Z51" s="416">
        <v>1.5740000000000001</v>
      </c>
      <c r="AA51" s="416">
        <v>1.871</v>
      </c>
      <c r="AB51" s="416">
        <v>1.9219999999999999</v>
      </c>
      <c r="AC51" s="416">
        <v>1.8169999999999999</v>
      </c>
      <c r="AD51" s="416">
        <v>1.837</v>
      </c>
      <c r="AE51" s="416">
        <v>1.752</v>
      </c>
      <c r="AF51" s="416">
        <v>1.835</v>
      </c>
      <c r="AG51" s="416">
        <v>1.9390000000000001</v>
      </c>
      <c r="AH51" s="416">
        <v>1.8049999999999999</v>
      </c>
      <c r="AI51" s="416">
        <v>1.833</v>
      </c>
      <c r="AK51" s="275">
        <f ca="1">(INDEX(_regrA0,ROW(),_mes)*Prevs!$D$5 +   INDEX(_regrA0,ROW(),IF(_mes=1,12,_mes-1))*(7-Prevs!$D$5))/7</f>
        <v>3.9571428571428577</v>
      </c>
      <c r="AL51" s="275">
        <f t="shared" ca="1" si="8"/>
        <v>2.5</v>
      </c>
      <c r="AM51" s="275">
        <f t="shared" ca="1" si="8"/>
        <v>2.5</v>
      </c>
      <c r="AN51" s="275">
        <f ca="1">(INDEX(_regrA0,ROW(),_mes)*Prevs!G$5 +   INDEX(_regrA0,ROW(),IF(_mes=12,1,_mes+1))*(7-Prevs!G$5))/7</f>
        <v>2.5</v>
      </c>
      <c r="AO51" s="275">
        <f ca="1">(INDEX(_regrA0,ROW(),_mes)*Prevs!H$5 +   INDEX(_regrA0,ROW(),IF(_mes=12,1,_mes+1))*(7-Prevs!H$5))/7</f>
        <v>2.5</v>
      </c>
      <c r="AP51" s="275">
        <f ca="1">(INDEX(_regrA0,ROW(),_mes)*Prevs!I$5 +   INDEX(_regrA0,ROW(),IF(_mes=12,1,_mes+1))*(7-Prevs!I$5))/7</f>
        <v>1.4285714285714286</v>
      </c>
      <c r="AQ51" s="275">
        <f ca="1">(INDEX(_regrA0,ROW(),IF(_mes=12,1,_mes+1))*Prevs!J$2 +   INDEX(_regrA0,ROW(),IF(_mes+2&gt;12,MOD(_mes+2,11),_mes+2))*(7-Prevs!J$2))/7</f>
        <v>11.6</v>
      </c>
      <c r="AR51" s="275">
        <f ca="1">(INDEX(_regrA0,ROW(),IF(_mes=12,1,_mes+1))*Prevs!K$2 +   INDEX(_regrA0,ROW(),IF(_mes+2&gt;12,MOD(_mes+2,11),_mes+2))*(7-Prevs!K$2))/7</f>
        <v>11.6</v>
      </c>
      <c r="AS51" s="275">
        <f ca="1">(INDEX(_regrA0,ROW(),IF(_mes=12,1,_mes+1))*Prevs!L$2 +   INDEX(_regrA0,ROW(),IF(_mes+2&gt;12,MOD(_mes+2,11),_mes+2))*(7-Prevs!L$2))/7</f>
        <v>11.6</v>
      </c>
      <c r="AT51" s="275">
        <f ca="1">(INDEX(_regrA0,ROW(),IF(_mes=12,1,_mes+1))*Prevs!M$2 +   INDEX(_regrA0,ROW(),IF(_mes+2&gt;12,MOD(_mes+2,11),_mes+2))*(7-Prevs!M$2))/7</f>
        <v>11.6</v>
      </c>
      <c r="AU51" s="275">
        <f ca="1">(INDEX(_regrA0,ROW(),IF(_mes=12,1,_mes+1))*Prevs!N$2 +   INDEX(_regrA0,ROW(),IF(_mes+2&gt;12,MOD(_mes+2,11),_mes+2))*(7-Prevs!N$2))/7</f>
        <v>11.6</v>
      </c>
      <c r="AV51" s="275">
        <f ca="1">(INDEX(_regrA0,ROW(),IF(_mes=12,1,_mes+1))*Prevs!O$2 +   INDEX(_regrA0,ROW(),IF(_mes+2&gt;12,MOD(_mes+2,11),_mes+2))*(7-Prevs!O$2))/7</f>
        <v>11.6</v>
      </c>
      <c r="AX51" s="506">
        <f ca="1">(INDEX(_regrA1,ROW(),_mes)*Prevs!$D$5 +   INDEX(_regrA1,ROW(),IF(_mes=1,12,_mes-1))*(7-Prevs!$D$5))/7</f>
        <v>1.8089999999999999</v>
      </c>
      <c r="AY51" s="506">
        <f t="shared" ca="1" si="13"/>
        <v>1.833</v>
      </c>
      <c r="AZ51" s="506">
        <f t="shared" ca="1" si="13"/>
        <v>1.833</v>
      </c>
      <c r="BA51" s="506">
        <f ca="1">(INDEX(_regrA1,ROW(),_mes)*Prevs!G$5 +   INDEX(_regrA1,ROW(),IF(_mes=12,1,_mes+1))*(7-Prevs!G$5))/7</f>
        <v>1.833</v>
      </c>
      <c r="BB51" s="506">
        <f ca="1">(INDEX(_regrA1,ROW(),_mes)*Prevs!H$5 +   INDEX(_regrA1,ROW(),IF(_mes=12,1,_mes+1))*(7-Prevs!H$5))/7</f>
        <v>1.833</v>
      </c>
      <c r="BC51" s="506">
        <f ca="1">(INDEX(_regrA1,ROW(),_mes)*Prevs!I$5 +   INDEX(_regrA1,ROW(),IF(_mes=12,1,_mes+1))*(7-Prevs!I$5))/7</f>
        <v>1.7537142857142858</v>
      </c>
      <c r="BD51" s="506">
        <f ca="1">(INDEX(_regrA1,ROW(),IF(_mes=12,1,_mes+1))*Prevs!J$2 +   INDEX(_regrA1,ROW(),IF(_mes+2&gt;12,MOD(_mes+2,11),_mes+2))*(7-Prevs!J$2))/7</f>
        <v>1.5740000000000001</v>
      </c>
      <c r="BE51" s="506">
        <f ca="1">(INDEX(_regrA1,ROW(),IF(_mes=12,1,_mes+1))*Prevs!K$2 +   INDEX(_regrA1,ROW(),IF(_mes+2&gt;12,MOD(_mes+2,11),_mes+2))*(7-Prevs!K$2))/7</f>
        <v>1.5740000000000001</v>
      </c>
      <c r="BF51" s="506">
        <f ca="1">(INDEX(_regrA1,ROW(),IF(_mes=12,1,_mes+1))*Prevs!L$2 +   INDEX(_regrA1,ROW(),IF(_mes+2&gt;12,MOD(_mes+2,11),_mes+2))*(7-Prevs!L$2))/7</f>
        <v>1.5740000000000001</v>
      </c>
      <c r="BG51" s="506">
        <f ca="1">(INDEX(_regrA1,ROW(),IF(_mes=12,1,_mes+1))*Prevs!M$2 +   INDEX(_regrA1,ROW(),IF(_mes+2&gt;12,MOD(_mes+2,11),_mes+2))*(7-Prevs!M$2))/7</f>
        <v>1.5740000000000001</v>
      </c>
      <c r="BH51" s="506">
        <f ca="1">(INDEX(_regrA1,ROW(),IF(_mes=12,1,_mes+1))*Prevs!N$2 +   INDEX(_regrA1,ROW(),IF(_mes+2&gt;12,MOD(_mes+2,11),_mes+2))*(7-Prevs!N$2))/7</f>
        <v>1.5740000000000001</v>
      </c>
      <c r="BI51" s="506">
        <f ca="1">(INDEX(_regrA1,ROW(),IF(_mes=12,1,_mes+1))*Prevs!O$2 +   INDEX(_regrA1,ROW(),IF(_mes+2&gt;12,MOD(_mes+2,11),_mes+2))*(7-Prevs!O$2))/7</f>
        <v>1.5740000000000001</v>
      </c>
      <c r="BK51" s="294">
        <f t="shared" ca="1" si="11"/>
        <v>2.5</v>
      </c>
      <c r="BL51" s="294">
        <f t="shared" ca="1" si="11"/>
        <v>2.5</v>
      </c>
      <c r="BM51" s="294">
        <f t="shared" ca="1" si="11"/>
        <v>2.5</v>
      </c>
      <c r="BN51" s="294">
        <f t="shared" ca="1" si="11"/>
        <v>2.5</v>
      </c>
      <c r="BO51" s="294">
        <f t="shared" ca="1" si="11"/>
        <v>2.5</v>
      </c>
      <c r="BP51" s="294">
        <f t="shared" ca="1" si="11"/>
        <v>2.5</v>
      </c>
      <c r="BQ51" s="294">
        <f t="shared" ca="1" si="11"/>
        <v>2.5</v>
      </c>
      <c r="BR51" s="294">
        <f t="shared" ca="1" si="11"/>
        <v>2.5</v>
      </c>
      <c r="BS51" s="294">
        <f t="shared" ca="1" si="11"/>
        <v>2.5</v>
      </c>
      <c r="BT51" s="294">
        <f t="shared" ca="1" si="11"/>
        <v>2.5</v>
      </c>
      <c r="BU51" s="294">
        <f t="shared" ca="1" si="11"/>
        <v>2.5</v>
      </c>
      <c r="BV51" s="294">
        <f t="shared" ca="1" si="11"/>
        <v>2.5</v>
      </c>
      <c r="BX51" s="294">
        <f t="shared" ca="1" si="12"/>
        <v>1.833</v>
      </c>
      <c r="BY51" s="294">
        <f t="shared" ca="1" si="12"/>
        <v>1.833</v>
      </c>
      <c r="BZ51" s="294">
        <f t="shared" ca="1" si="12"/>
        <v>1.833</v>
      </c>
      <c r="CA51" s="294">
        <f t="shared" ca="1" si="12"/>
        <v>1.833</v>
      </c>
      <c r="CB51" s="294">
        <f t="shared" ca="1" si="12"/>
        <v>1.833</v>
      </c>
      <c r="CC51" s="294">
        <f t="shared" ca="1" si="12"/>
        <v>1.833</v>
      </c>
      <c r="CD51" s="294">
        <f t="shared" ca="1" si="12"/>
        <v>1.833</v>
      </c>
      <c r="CE51" s="294">
        <f t="shared" ca="1" si="12"/>
        <v>1.833</v>
      </c>
      <c r="CF51" s="294">
        <f t="shared" ca="1" si="12"/>
        <v>1.833</v>
      </c>
      <c r="CG51" s="294">
        <f t="shared" ca="1" si="12"/>
        <v>1.833</v>
      </c>
      <c r="CH51" s="294">
        <f t="shared" ca="1" si="12"/>
        <v>1.833</v>
      </c>
      <c r="CI51" s="294">
        <f t="shared" ca="1" si="12"/>
        <v>1.833</v>
      </c>
    </row>
    <row r="52" spans="1:87" x14ac:dyDescent="0.25">
      <c r="A52" s="272" t="s">
        <v>717</v>
      </c>
      <c r="B52" s="431">
        <v>284</v>
      </c>
      <c r="C52" s="430" t="s">
        <v>184</v>
      </c>
      <c r="D52" s="431">
        <v>98</v>
      </c>
      <c r="E52" s="430" t="s">
        <v>183</v>
      </c>
      <c r="F52" s="415">
        <v>1</v>
      </c>
      <c r="G52" s="415">
        <v>-1.3</v>
      </c>
      <c r="H52" s="415">
        <v>11.4</v>
      </c>
      <c r="I52" s="415">
        <v>-11.7</v>
      </c>
      <c r="J52" s="415">
        <v>-7.2</v>
      </c>
      <c r="K52" s="415">
        <v>2.4</v>
      </c>
      <c r="L52" s="415">
        <v>5.0999999999999996</v>
      </c>
      <c r="M52" s="415">
        <v>18.5</v>
      </c>
      <c r="N52" s="415">
        <v>9.6999999999999993</v>
      </c>
      <c r="O52" s="415">
        <v>-3.7</v>
      </c>
      <c r="P52" s="415">
        <v>4</v>
      </c>
      <c r="Q52" s="415">
        <v>3.1</v>
      </c>
      <c r="R52" s="430"/>
      <c r="S52" s="430" t="s">
        <v>718</v>
      </c>
      <c r="T52" s="431">
        <f>B52</f>
        <v>284</v>
      </c>
      <c r="U52" s="430" t="str">
        <f>C52</f>
        <v>14 DE JULHO</v>
      </c>
      <c r="V52" s="431">
        <f>D52</f>
        <v>98</v>
      </c>
      <c r="W52" s="430" t="str">
        <f>E52</f>
        <v>CASTRO ALVES</v>
      </c>
      <c r="X52" s="416">
        <v>1.7789999999999999</v>
      </c>
      <c r="Y52" s="416">
        <v>1.768</v>
      </c>
      <c r="Z52" s="416">
        <v>1.6359999999999999</v>
      </c>
      <c r="AA52" s="416">
        <v>1.919</v>
      </c>
      <c r="AB52" s="416">
        <v>2</v>
      </c>
      <c r="AC52" s="416">
        <v>1.8859999999999999</v>
      </c>
      <c r="AD52" s="416">
        <v>1.9019999999999999</v>
      </c>
      <c r="AE52" s="416">
        <v>1.8140000000000001</v>
      </c>
      <c r="AF52" s="416">
        <v>1.9019999999999999</v>
      </c>
      <c r="AG52" s="416">
        <v>2.0019999999999998</v>
      </c>
      <c r="AH52" s="416">
        <v>1.875</v>
      </c>
      <c r="AI52" s="416">
        <v>1.8879999999999999</v>
      </c>
      <c r="AK52" s="275">
        <f ca="1">(INDEX(_regrA0,ROW(),_mes)*Prevs!$D$5 +   INDEX(_regrA0,ROW(),IF(_mes=1,12,_mes-1))*(7-Prevs!$D$5))/7</f>
        <v>3.8714285714285714</v>
      </c>
      <c r="AL52" s="275">
        <f t="shared" ca="1" si="8"/>
        <v>3.1</v>
      </c>
      <c r="AM52" s="275">
        <f t="shared" ca="1" si="8"/>
        <v>3.1</v>
      </c>
      <c r="AN52" s="275">
        <f ca="1">(INDEX(_regrA0,ROW(),_mes)*Prevs!G$5 +   INDEX(_regrA0,ROW(),IF(_mes=12,1,_mes+1))*(7-Prevs!G$5))/7</f>
        <v>3.1</v>
      </c>
      <c r="AO52" s="275">
        <f ca="1">(INDEX(_regrA0,ROW(),_mes)*Prevs!H$5 +   INDEX(_regrA0,ROW(),IF(_mes=12,1,_mes+1))*(7-Prevs!H$5))/7</f>
        <v>3.1</v>
      </c>
      <c r="AP52" s="275">
        <f ca="1">(INDEX(_regrA0,ROW(),_mes)*Prevs!I$5 +   INDEX(_regrA0,ROW(),IF(_mes=12,1,_mes+1))*(7-Prevs!I$5))/7</f>
        <v>1.5999999999999999</v>
      </c>
      <c r="AQ52" s="275">
        <f ca="1">(INDEX(_regrA0,ROW(),IF(_mes=12,1,_mes+1))*Prevs!J$2 +   INDEX(_regrA0,ROW(),IF(_mes+2&gt;12,MOD(_mes+2,11),_mes+2))*(7-Prevs!J$2))/7</f>
        <v>11.4</v>
      </c>
      <c r="AR52" s="275">
        <f ca="1">(INDEX(_regrA0,ROW(),IF(_mes=12,1,_mes+1))*Prevs!K$2 +   INDEX(_regrA0,ROW(),IF(_mes+2&gt;12,MOD(_mes+2,11),_mes+2))*(7-Prevs!K$2))/7</f>
        <v>11.4</v>
      </c>
      <c r="AS52" s="275">
        <f ca="1">(INDEX(_regrA0,ROW(),IF(_mes=12,1,_mes+1))*Prevs!L$2 +   INDEX(_regrA0,ROW(),IF(_mes+2&gt;12,MOD(_mes+2,11),_mes+2))*(7-Prevs!L$2))/7</f>
        <v>11.4</v>
      </c>
      <c r="AT52" s="275">
        <f ca="1">(INDEX(_regrA0,ROW(),IF(_mes=12,1,_mes+1))*Prevs!M$2 +   INDEX(_regrA0,ROW(),IF(_mes+2&gt;12,MOD(_mes+2,11),_mes+2))*(7-Prevs!M$2))/7</f>
        <v>11.4</v>
      </c>
      <c r="AU52" s="275">
        <f ca="1">(INDEX(_regrA0,ROW(),IF(_mes=12,1,_mes+1))*Prevs!N$2 +   INDEX(_regrA0,ROW(),IF(_mes+2&gt;12,MOD(_mes+2,11),_mes+2))*(7-Prevs!N$2))/7</f>
        <v>11.4</v>
      </c>
      <c r="AV52" s="275">
        <f ca="1">(INDEX(_regrA0,ROW(),IF(_mes=12,1,_mes+1))*Prevs!O$2 +   INDEX(_regrA0,ROW(),IF(_mes+2&gt;12,MOD(_mes+2,11),_mes+2))*(7-Prevs!O$2))/7</f>
        <v>11.4</v>
      </c>
      <c r="AX52" s="506">
        <f ca="1">(INDEX(_regrA1,ROW(),_mes)*Prevs!$D$5 +   INDEX(_regrA1,ROW(),IF(_mes=1,12,_mes-1))*(7-Prevs!$D$5))/7</f>
        <v>1.8768571428571428</v>
      </c>
      <c r="AY52" s="506">
        <f t="shared" ca="1" si="13"/>
        <v>1.8879999999999999</v>
      </c>
      <c r="AZ52" s="506">
        <f t="shared" ca="1" si="13"/>
        <v>1.8879999999999999</v>
      </c>
      <c r="BA52" s="506">
        <f ca="1">(INDEX(_regrA1,ROW(),_mes)*Prevs!G$5 +   INDEX(_regrA1,ROW(),IF(_mes=12,1,_mes+1))*(7-Prevs!G$5))/7</f>
        <v>1.8879999999999999</v>
      </c>
      <c r="BB52" s="506">
        <f ca="1">(INDEX(_regrA1,ROW(),_mes)*Prevs!H$5 +   INDEX(_regrA1,ROW(),IF(_mes=12,1,_mes+1))*(7-Prevs!H$5))/7</f>
        <v>1.8879999999999999</v>
      </c>
      <c r="BC52" s="506">
        <f ca="1">(INDEX(_regrA1,ROW(),_mes)*Prevs!I$5 +   INDEX(_regrA1,ROW(),IF(_mes=12,1,_mes+1))*(7-Prevs!I$5))/7</f>
        <v>1.8101428571428571</v>
      </c>
      <c r="BD52" s="506">
        <f ca="1">(INDEX(_regrA1,ROW(),IF(_mes=12,1,_mes+1))*Prevs!J$2 +   INDEX(_regrA1,ROW(),IF(_mes+2&gt;12,MOD(_mes+2,11),_mes+2))*(7-Prevs!J$2))/7</f>
        <v>1.6359999999999999</v>
      </c>
      <c r="BE52" s="506">
        <f ca="1">(INDEX(_regrA1,ROW(),IF(_mes=12,1,_mes+1))*Prevs!K$2 +   INDEX(_regrA1,ROW(),IF(_mes+2&gt;12,MOD(_mes+2,11),_mes+2))*(7-Prevs!K$2))/7</f>
        <v>1.6359999999999999</v>
      </c>
      <c r="BF52" s="506">
        <f ca="1">(INDEX(_regrA1,ROW(),IF(_mes=12,1,_mes+1))*Prevs!L$2 +   INDEX(_regrA1,ROW(),IF(_mes+2&gt;12,MOD(_mes+2,11),_mes+2))*(7-Prevs!L$2))/7</f>
        <v>1.6359999999999999</v>
      </c>
      <c r="BG52" s="506">
        <f ca="1">(INDEX(_regrA1,ROW(),IF(_mes=12,1,_mes+1))*Prevs!M$2 +   INDEX(_regrA1,ROW(),IF(_mes+2&gt;12,MOD(_mes+2,11),_mes+2))*(7-Prevs!M$2))/7</f>
        <v>1.6359999999999999</v>
      </c>
      <c r="BH52" s="506">
        <f ca="1">(INDEX(_regrA1,ROW(),IF(_mes=12,1,_mes+1))*Prevs!N$2 +   INDEX(_regrA1,ROW(),IF(_mes+2&gt;12,MOD(_mes+2,11),_mes+2))*(7-Prevs!N$2))/7</f>
        <v>1.6359999999999999</v>
      </c>
      <c r="BI52" s="506">
        <f ca="1">(INDEX(_regrA1,ROW(),IF(_mes=12,1,_mes+1))*Prevs!O$2 +   INDEX(_regrA1,ROW(),IF(_mes+2&gt;12,MOD(_mes+2,11),_mes+2))*(7-Prevs!O$2))/7</f>
        <v>1.6359999999999999</v>
      </c>
      <c r="BK52" s="294">
        <f t="shared" ca="1" si="11"/>
        <v>3.1</v>
      </c>
      <c r="BL52" s="294">
        <f t="shared" ca="1" si="11"/>
        <v>3.1</v>
      </c>
      <c r="BM52" s="294">
        <f t="shared" ca="1" si="11"/>
        <v>3.1</v>
      </c>
      <c r="BN52" s="294">
        <f t="shared" ca="1" si="11"/>
        <v>3.1</v>
      </c>
      <c r="BO52" s="294">
        <f t="shared" ca="1" si="11"/>
        <v>3.1</v>
      </c>
      <c r="BP52" s="294">
        <f t="shared" ca="1" si="11"/>
        <v>3.1</v>
      </c>
      <c r="BQ52" s="294">
        <f t="shared" ca="1" si="11"/>
        <v>3.1</v>
      </c>
      <c r="BR52" s="294">
        <f t="shared" ca="1" si="11"/>
        <v>3.1</v>
      </c>
      <c r="BS52" s="294">
        <f t="shared" ca="1" si="11"/>
        <v>3.1</v>
      </c>
      <c r="BT52" s="294">
        <f t="shared" ca="1" si="11"/>
        <v>3.1</v>
      </c>
      <c r="BU52" s="294">
        <f t="shared" ca="1" si="11"/>
        <v>3.1</v>
      </c>
      <c r="BV52" s="294">
        <f t="shared" ca="1" si="11"/>
        <v>3.1</v>
      </c>
      <c r="BX52" s="294">
        <f t="shared" ca="1" si="12"/>
        <v>1.8879999999999999</v>
      </c>
      <c r="BY52" s="294">
        <f t="shared" ca="1" si="12"/>
        <v>1.8879999999999999</v>
      </c>
      <c r="BZ52" s="294">
        <f t="shared" ca="1" si="12"/>
        <v>1.8879999999999999</v>
      </c>
      <c r="CA52" s="294">
        <f t="shared" ca="1" si="12"/>
        <v>1.8879999999999999</v>
      </c>
      <c r="CB52" s="294">
        <f t="shared" ca="1" si="12"/>
        <v>1.8879999999999999</v>
      </c>
      <c r="CC52" s="294">
        <f t="shared" ca="1" si="12"/>
        <v>1.8879999999999999</v>
      </c>
      <c r="CD52" s="294">
        <f t="shared" ca="1" si="12"/>
        <v>1.8879999999999999</v>
      </c>
      <c r="CE52" s="294">
        <f t="shared" ca="1" si="12"/>
        <v>1.8879999999999999</v>
      </c>
      <c r="CF52" s="294">
        <f t="shared" ca="1" si="12"/>
        <v>1.8879999999999999</v>
      </c>
      <c r="CG52" s="294">
        <f t="shared" ca="1" si="12"/>
        <v>1.8879999999999999</v>
      </c>
      <c r="CH52" s="294">
        <f t="shared" ca="1" si="12"/>
        <v>1.8879999999999999</v>
      </c>
      <c r="CI52" s="294">
        <f t="shared" ca="1" si="12"/>
        <v>1.8879999999999999</v>
      </c>
    </row>
    <row r="53" spans="1:87" x14ac:dyDescent="0.25">
      <c r="A53" s="264" t="s">
        <v>717</v>
      </c>
      <c r="B53" s="431">
        <v>303</v>
      </c>
      <c r="C53" s="430" t="s">
        <v>117</v>
      </c>
      <c r="D53" s="431">
        <v>201</v>
      </c>
      <c r="E53" s="430" t="s">
        <v>228</v>
      </c>
      <c r="F53" s="415">
        <v>-3.5</v>
      </c>
      <c r="G53" s="415">
        <v>-1.6</v>
      </c>
      <c r="H53" s="415">
        <v>-2.9</v>
      </c>
      <c r="I53" s="415">
        <v>-1.3</v>
      </c>
      <c r="J53" s="415">
        <v>0.4</v>
      </c>
      <c r="K53" s="415">
        <v>-0.7</v>
      </c>
      <c r="L53" s="415">
        <v>-0.5</v>
      </c>
      <c r="M53" s="415">
        <v>-0.2</v>
      </c>
      <c r="N53" s="415">
        <v>0.2</v>
      </c>
      <c r="O53" s="415">
        <v>-0.4</v>
      </c>
      <c r="P53" s="415">
        <v>-1.2</v>
      </c>
      <c r="Q53" s="415">
        <v>0</v>
      </c>
      <c r="R53" s="430"/>
      <c r="S53" s="430" t="s">
        <v>718</v>
      </c>
      <c r="T53" s="431">
        <f t="shared" si="10"/>
        <v>303</v>
      </c>
      <c r="U53" s="430" t="str">
        <f t="shared" si="10"/>
        <v>FONTES</v>
      </c>
      <c r="V53" s="431">
        <f t="shared" si="10"/>
        <v>201</v>
      </c>
      <c r="W53" s="430" t="str">
        <f t="shared" si="10"/>
        <v>TOCOS</v>
      </c>
      <c r="X53" s="416">
        <v>0.59</v>
      </c>
      <c r="Y53" s="416">
        <v>0.48</v>
      </c>
      <c r="Z53" s="416">
        <v>0.55000000000000004</v>
      </c>
      <c r="AA53" s="416">
        <v>0.47</v>
      </c>
      <c r="AB53" s="416">
        <v>0.35</v>
      </c>
      <c r="AC53" s="416">
        <v>0.47</v>
      </c>
      <c r="AD53" s="416">
        <v>0.42</v>
      </c>
      <c r="AE53" s="416">
        <v>0.39</v>
      </c>
      <c r="AF53" s="416">
        <v>0.39</v>
      </c>
      <c r="AG53" s="416">
        <v>0.46</v>
      </c>
      <c r="AH53" s="416">
        <v>0.5</v>
      </c>
      <c r="AI53" s="416">
        <v>0.43</v>
      </c>
      <c r="AK53" s="275">
        <f ca="1">(INDEX(_regrA0,ROW(),_mes)*Prevs!$D$5 +   INDEX(_regrA0,ROW(),IF(_mes=1,12,_mes-1))*(7-Prevs!$D$5))/7</f>
        <v>-1.0285714285714285</v>
      </c>
      <c r="AL53" s="275">
        <f t="shared" ca="1" si="8"/>
        <v>0</v>
      </c>
      <c r="AM53" s="275">
        <f t="shared" ca="1" si="8"/>
        <v>0</v>
      </c>
      <c r="AN53" s="275">
        <f ca="1">(INDEX(_regrA0,ROW(),_mes)*Prevs!G$5 +   INDEX(_regrA0,ROW(),IF(_mes=12,1,_mes+1))*(7-Prevs!G$5))/7</f>
        <v>0</v>
      </c>
      <c r="AO53" s="275">
        <f ca="1">(INDEX(_regrA0,ROW(),_mes)*Prevs!H$5 +   INDEX(_regrA0,ROW(),IF(_mes=12,1,_mes+1))*(7-Prevs!H$5))/7</f>
        <v>0</v>
      </c>
      <c r="AP53" s="275">
        <f ca="1">(INDEX(_regrA0,ROW(),_mes)*Prevs!I$5 +   INDEX(_regrA0,ROW(),IF(_mes=12,1,_mes+1))*(7-Prevs!I$5))/7</f>
        <v>-2.5</v>
      </c>
      <c r="AQ53" s="275">
        <f ca="1">(INDEX(_regrA0,ROW(),IF(_mes=12,1,_mes+1))*Prevs!J$2 +   INDEX(_regrA0,ROW(),IF(_mes+2&gt;12,MOD(_mes+2,11),_mes+2))*(7-Prevs!J$2))/7</f>
        <v>-2.9</v>
      </c>
      <c r="AR53" s="275">
        <f ca="1">(INDEX(_regrA0,ROW(),IF(_mes=12,1,_mes+1))*Prevs!K$2 +   INDEX(_regrA0,ROW(),IF(_mes+2&gt;12,MOD(_mes+2,11),_mes+2))*(7-Prevs!K$2))/7</f>
        <v>-2.9</v>
      </c>
      <c r="AS53" s="275">
        <f ca="1">(INDEX(_regrA0,ROW(),IF(_mes=12,1,_mes+1))*Prevs!L$2 +   INDEX(_regrA0,ROW(),IF(_mes+2&gt;12,MOD(_mes+2,11),_mes+2))*(7-Prevs!L$2))/7</f>
        <v>-2.9</v>
      </c>
      <c r="AT53" s="275">
        <f ca="1">(INDEX(_regrA0,ROW(),IF(_mes=12,1,_mes+1))*Prevs!M$2 +   INDEX(_regrA0,ROW(),IF(_mes+2&gt;12,MOD(_mes+2,11),_mes+2))*(7-Prevs!M$2))/7</f>
        <v>-2.9</v>
      </c>
      <c r="AU53" s="275">
        <f ca="1">(INDEX(_regrA0,ROW(),IF(_mes=12,1,_mes+1))*Prevs!N$2 +   INDEX(_regrA0,ROW(),IF(_mes+2&gt;12,MOD(_mes+2,11),_mes+2))*(7-Prevs!N$2))/7</f>
        <v>-2.9</v>
      </c>
      <c r="AV53" s="275">
        <f ca="1">(INDEX(_regrA0,ROW(),IF(_mes=12,1,_mes+1))*Prevs!O$2 +   INDEX(_regrA0,ROW(),IF(_mes+2&gt;12,MOD(_mes+2,11),_mes+2))*(7-Prevs!O$2))/7</f>
        <v>-2.9</v>
      </c>
      <c r="AX53" s="506">
        <f ca="1">(INDEX(_regrA1,ROW(),_mes)*Prevs!$D$5 +   INDEX(_regrA1,ROW(),IF(_mes=1,12,_mes-1))*(7-Prevs!$D$5))/7</f>
        <v>0.49000000000000005</v>
      </c>
      <c r="AY53" s="506">
        <f t="shared" ca="1" si="13"/>
        <v>0.43</v>
      </c>
      <c r="AZ53" s="506">
        <f t="shared" ca="1" si="13"/>
        <v>0.43</v>
      </c>
      <c r="BA53" s="506">
        <f ca="1">(INDEX(_regrA1,ROW(),_mes)*Prevs!G$5 +   INDEX(_regrA1,ROW(),IF(_mes=12,1,_mes+1))*(7-Prevs!G$5))/7</f>
        <v>0.43</v>
      </c>
      <c r="BB53" s="506">
        <f ca="1">(INDEX(_regrA1,ROW(),_mes)*Prevs!H$5 +   INDEX(_regrA1,ROW(),IF(_mes=12,1,_mes+1))*(7-Prevs!H$5))/7</f>
        <v>0.43</v>
      </c>
      <c r="BC53" s="506">
        <f ca="1">(INDEX(_regrA1,ROW(),_mes)*Prevs!I$5 +   INDEX(_regrA1,ROW(),IF(_mes=12,1,_mes+1))*(7-Prevs!I$5))/7</f>
        <v>0.54428571428571426</v>
      </c>
      <c r="BD53" s="506">
        <f ca="1">(INDEX(_regrA1,ROW(),IF(_mes=12,1,_mes+1))*Prevs!J$2 +   INDEX(_regrA1,ROW(),IF(_mes+2&gt;12,MOD(_mes+2,11),_mes+2))*(7-Prevs!J$2))/7</f>
        <v>0.55000000000000004</v>
      </c>
      <c r="BE53" s="506">
        <f ca="1">(INDEX(_regrA1,ROW(),IF(_mes=12,1,_mes+1))*Prevs!K$2 +   INDEX(_regrA1,ROW(),IF(_mes+2&gt;12,MOD(_mes+2,11),_mes+2))*(7-Prevs!K$2))/7</f>
        <v>0.55000000000000004</v>
      </c>
      <c r="BF53" s="506">
        <f ca="1">(INDEX(_regrA1,ROW(),IF(_mes=12,1,_mes+1))*Prevs!L$2 +   INDEX(_regrA1,ROW(),IF(_mes+2&gt;12,MOD(_mes+2,11),_mes+2))*(7-Prevs!L$2))/7</f>
        <v>0.55000000000000004</v>
      </c>
      <c r="BG53" s="506">
        <f ca="1">(INDEX(_regrA1,ROW(),IF(_mes=12,1,_mes+1))*Prevs!M$2 +   INDEX(_regrA1,ROW(),IF(_mes+2&gt;12,MOD(_mes+2,11),_mes+2))*(7-Prevs!M$2))/7</f>
        <v>0.55000000000000004</v>
      </c>
      <c r="BH53" s="506">
        <f ca="1">(INDEX(_regrA1,ROW(),IF(_mes=12,1,_mes+1))*Prevs!N$2 +   INDEX(_regrA1,ROW(),IF(_mes+2&gt;12,MOD(_mes+2,11),_mes+2))*(7-Prevs!N$2))/7</f>
        <v>0.55000000000000004</v>
      </c>
      <c r="BI53" s="506">
        <f ca="1">(INDEX(_regrA1,ROW(),IF(_mes=12,1,_mes+1))*Prevs!O$2 +   INDEX(_regrA1,ROW(),IF(_mes+2&gt;12,MOD(_mes+2,11),_mes+2))*(7-Prevs!O$2))/7</f>
        <v>0.55000000000000004</v>
      </c>
      <c r="BK53" s="294">
        <f t="shared" ca="1" si="11"/>
        <v>0</v>
      </c>
      <c r="BL53" s="294">
        <f t="shared" ca="1" si="11"/>
        <v>0</v>
      </c>
      <c r="BM53" s="294">
        <f t="shared" ca="1" si="11"/>
        <v>0</v>
      </c>
      <c r="BN53" s="294">
        <f t="shared" ca="1" si="11"/>
        <v>0</v>
      </c>
      <c r="BO53" s="294">
        <f t="shared" ca="1" si="11"/>
        <v>0</v>
      </c>
      <c r="BP53" s="294">
        <f t="shared" ca="1" si="11"/>
        <v>0</v>
      </c>
      <c r="BQ53" s="294">
        <f t="shared" ca="1" si="11"/>
        <v>0</v>
      </c>
      <c r="BR53" s="294">
        <f t="shared" ca="1" si="11"/>
        <v>0</v>
      </c>
      <c r="BS53" s="294">
        <f t="shared" ca="1" si="11"/>
        <v>0</v>
      </c>
      <c r="BT53" s="294">
        <f t="shared" ca="1" si="11"/>
        <v>0</v>
      </c>
      <c r="BU53" s="294">
        <f t="shared" ca="1" si="11"/>
        <v>0</v>
      </c>
      <c r="BV53" s="294">
        <f t="shared" ca="1" si="11"/>
        <v>0</v>
      </c>
      <c r="BX53" s="294">
        <f t="shared" ca="1" si="12"/>
        <v>0.43</v>
      </c>
      <c r="BY53" s="294">
        <f t="shared" ca="1" si="12"/>
        <v>0.43</v>
      </c>
      <c r="BZ53" s="294">
        <f t="shared" ca="1" si="12"/>
        <v>0.43</v>
      </c>
      <c r="CA53" s="294">
        <f t="shared" ca="1" si="12"/>
        <v>0.43</v>
      </c>
      <c r="CB53" s="294">
        <f t="shared" ca="1" si="12"/>
        <v>0.43</v>
      </c>
      <c r="CC53" s="294">
        <f t="shared" ca="1" si="12"/>
        <v>0.43</v>
      </c>
      <c r="CD53" s="294">
        <f t="shared" ca="1" si="12"/>
        <v>0.43</v>
      </c>
      <c r="CE53" s="294">
        <f t="shared" ca="1" si="12"/>
        <v>0.43</v>
      </c>
      <c r="CF53" s="294">
        <f t="shared" ca="1" si="12"/>
        <v>0.43</v>
      </c>
      <c r="CG53" s="294">
        <f t="shared" ca="1" si="12"/>
        <v>0.43</v>
      </c>
      <c r="CH53" s="294">
        <f t="shared" ca="1" si="12"/>
        <v>0.43</v>
      </c>
      <c r="CI53" s="294">
        <f t="shared" ca="1" si="12"/>
        <v>0.43</v>
      </c>
    </row>
    <row r="54" spans="1:87" x14ac:dyDescent="0.25">
      <c r="A54" s="264" t="s">
        <v>717</v>
      </c>
      <c r="B54" s="431">
        <v>123</v>
      </c>
      <c r="C54" s="430" t="s">
        <v>113</v>
      </c>
      <c r="D54" s="431">
        <v>125</v>
      </c>
      <c r="E54" s="430" t="s">
        <v>470</v>
      </c>
      <c r="F54" s="415">
        <v>-7.9</v>
      </c>
      <c r="G54" s="415">
        <v>-12.7</v>
      </c>
      <c r="H54" s="415">
        <v>-10.199999999999999</v>
      </c>
      <c r="I54" s="415">
        <v>-14</v>
      </c>
      <c r="J54" s="415">
        <v>6.9</v>
      </c>
      <c r="K54" s="415">
        <v>-15.6</v>
      </c>
      <c r="L54" s="415">
        <v>-6.1</v>
      </c>
      <c r="M54" s="415">
        <v>-3.7</v>
      </c>
      <c r="N54" s="415">
        <v>-2.1</v>
      </c>
      <c r="O54" s="415">
        <v>-1.4</v>
      </c>
      <c r="P54" s="415">
        <v>6.1</v>
      </c>
      <c r="Q54" s="415">
        <v>-1.8</v>
      </c>
      <c r="R54" s="430"/>
      <c r="S54" s="430" t="s">
        <v>718</v>
      </c>
      <c r="T54" s="431">
        <f t="shared" si="10"/>
        <v>123</v>
      </c>
      <c r="U54" s="430" t="str">
        <f t="shared" si="10"/>
        <v>FUNIL</v>
      </c>
      <c r="V54" s="431">
        <f t="shared" si="10"/>
        <v>125</v>
      </c>
      <c r="W54" s="430" t="str">
        <f t="shared" si="10"/>
        <v>STA. CECILIA</v>
      </c>
      <c r="X54" s="416">
        <v>0.77800000000000002</v>
      </c>
      <c r="Y54" s="416">
        <v>0.80100000000000005</v>
      </c>
      <c r="Z54" s="416">
        <v>0.80200000000000005</v>
      </c>
      <c r="AA54" s="416">
        <v>0.82099999999999995</v>
      </c>
      <c r="AB54" s="416">
        <v>0.73799999999999999</v>
      </c>
      <c r="AC54" s="416">
        <v>0.84299999999999997</v>
      </c>
      <c r="AD54" s="416">
        <v>0.81200000000000006</v>
      </c>
      <c r="AE54" s="416">
        <v>0.8</v>
      </c>
      <c r="AF54" s="416">
        <v>0.79300000000000004</v>
      </c>
      <c r="AG54" s="416">
        <v>0.79</v>
      </c>
      <c r="AH54" s="416">
        <v>0.73599999999999999</v>
      </c>
      <c r="AI54" s="416">
        <v>0.76600000000000001</v>
      </c>
      <c r="AK54" s="275">
        <f ca="1">(INDEX(_regrA0,ROW(),_mes)*Prevs!$D$5 +   INDEX(_regrA0,ROW(),IF(_mes=1,12,_mes-1))*(7-Prevs!$D$5))/7</f>
        <v>4.9714285714285706</v>
      </c>
      <c r="AL54" s="275">
        <f t="shared" ca="1" si="8"/>
        <v>-1.8</v>
      </c>
      <c r="AM54" s="275">
        <f t="shared" ca="1" si="8"/>
        <v>-1.8</v>
      </c>
      <c r="AN54" s="275">
        <f ca="1">(INDEX(_regrA0,ROW(),_mes)*Prevs!G$5 +   INDEX(_regrA0,ROW(),IF(_mes=12,1,_mes+1))*(7-Prevs!G$5))/7</f>
        <v>-1.8</v>
      </c>
      <c r="AO54" s="275">
        <f ca="1">(INDEX(_regrA0,ROW(),_mes)*Prevs!H$5 +   INDEX(_regrA0,ROW(),IF(_mes=12,1,_mes+1))*(7-Prevs!H$5))/7</f>
        <v>-1.8</v>
      </c>
      <c r="AP54" s="275">
        <f ca="1">(INDEX(_regrA0,ROW(),_mes)*Prevs!I$5 +   INDEX(_regrA0,ROW(),IF(_mes=12,1,_mes+1))*(7-Prevs!I$5))/7</f>
        <v>-6.1571428571428575</v>
      </c>
      <c r="AQ54" s="275">
        <f ca="1">(INDEX(_regrA0,ROW(),IF(_mes=12,1,_mes+1))*Prevs!J$2 +   INDEX(_regrA0,ROW(),IF(_mes+2&gt;12,MOD(_mes+2,11),_mes+2))*(7-Prevs!J$2))/7</f>
        <v>-10.199999999999999</v>
      </c>
      <c r="AR54" s="275">
        <f ca="1">(INDEX(_regrA0,ROW(),IF(_mes=12,1,_mes+1))*Prevs!K$2 +   INDEX(_regrA0,ROW(),IF(_mes+2&gt;12,MOD(_mes+2,11),_mes+2))*(7-Prevs!K$2))/7</f>
        <v>-10.199999999999999</v>
      </c>
      <c r="AS54" s="275">
        <f ca="1">(INDEX(_regrA0,ROW(),IF(_mes=12,1,_mes+1))*Prevs!L$2 +   INDEX(_regrA0,ROW(),IF(_mes+2&gt;12,MOD(_mes+2,11),_mes+2))*(7-Prevs!L$2))/7</f>
        <v>-10.199999999999999</v>
      </c>
      <c r="AT54" s="275">
        <f ca="1">(INDEX(_regrA0,ROW(),IF(_mes=12,1,_mes+1))*Prevs!M$2 +   INDEX(_regrA0,ROW(),IF(_mes+2&gt;12,MOD(_mes+2,11),_mes+2))*(7-Prevs!M$2))/7</f>
        <v>-10.199999999999999</v>
      </c>
      <c r="AU54" s="275">
        <f ca="1">(INDEX(_regrA0,ROW(),IF(_mes=12,1,_mes+1))*Prevs!N$2 +   INDEX(_regrA0,ROW(),IF(_mes+2&gt;12,MOD(_mes+2,11),_mes+2))*(7-Prevs!N$2))/7</f>
        <v>-10.199999999999999</v>
      </c>
      <c r="AV54" s="275">
        <f ca="1">(INDEX(_regrA0,ROW(),IF(_mes=12,1,_mes+1))*Prevs!O$2 +   INDEX(_regrA0,ROW(),IF(_mes+2&gt;12,MOD(_mes+2,11),_mes+2))*(7-Prevs!O$2))/7</f>
        <v>-10.199999999999999</v>
      </c>
      <c r="AX54" s="506">
        <f ca="1">(INDEX(_regrA1,ROW(),_mes)*Prevs!$D$5 +   INDEX(_regrA1,ROW(),IF(_mes=1,12,_mes-1))*(7-Prevs!$D$5))/7</f>
        <v>0.74028571428571432</v>
      </c>
      <c r="AY54" s="506">
        <f t="shared" ca="1" si="13"/>
        <v>0.76600000000000001</v>
      </c>
      <c r="AZ54" s="506">
        <f t="shared" ca="1" si="13"/>
        <v>0.76600000000000001</v>
      </c>
      <c r="BA54" s="506">
        <f ca="1">(INDEX(_regrA1,ROW(),_mes)*Prevs!G$5 +   INDEX(_regrA1,ROW(),IF(_mes=12,1,_mes+1))*(7-Prevs!G$5))/7</f>
        <v>0.76600000000000001</v>
      </c>
      <c r="BB54" s="506">
        <f ca="1">(INDEX(_regrA1,ROW(),_mes)*Prevs!H$5 +   INDEX(_regrA1,ROW(),IF(_mes=12,1,_mes+1))*(7-Prevs!H$5))/7</f>
        <v>0.76600000000000001</v>
      </c>
      <c r="BC54" s="506">
        <f ca="1">(INDEX(_regrA1,ROW(),_mes)*Prevs!I$5 +   INDEX(_regrA1,ROW(),IF(_mes=12,1,_mes+1))*(7-Prevs!I$5))/7</f>
        <v>0.77457142857142869</v>
      </c>
      <c r="BD54" s="506">
        <f ca="1">(INDEX(_regrA1,ROW(),IF(_mes=12,1,_mes+1))*Prevs!J$2 +   INDEX(_regrA1,ROW(),IF(_mes+2&gt;12,MOD(_mes+2,11),_mes+2))*(7-Prevs!J$2))/7</f>
        <v>0.80200000000000016</v>
      </c>
      <c r="BE54" s="506">
        <f ca="1">(INDEX(_regrA1,ROW(),IF(_mes=12,1,_mes+1))*Prevs!K$2 +   INDEX(_regrA1,ROW(),IF(_mes+2&gt;12,MOD(_mes+2,11),_mes+2))*(7-Prevs!K$2))/7</f>
        <v>0.80200000000000016</v>
      </c>
      <c r="BF54" s="506">
        <f ca="1">(INDEX(_regrA1,ROW(),IF(_mes=12,1,_mes+1))*Prevs!L$2 +   INDEX(_regrA1,ROW(),IF(_mes+2&gt;12,MOD(_mes+2,11),_mes+2))*(7-Prevs!L$2))/7</f>
        <v>0.80200000000000016</v>
      </c>
      <c r="BG54" s="506">
        <f ca="1">(INDEX(_regrA1,ROW(),IF(_mes=12,1,_mes+1))*Prevs!M$2 +   INDEX(_regrA1,ROW(),IF(_mes+2&gt;12,MOD(_mes+2,11),_mes+2))*(7-Prevs!M$2))/7</f>
        <v>0.80200000000000016</v>
      </c>
      <c r="BH54" s="506">
        <f ca="1">(INDEX(_regrA1,ROW(),IF(_mes=12,1,_mes+1))*Prevs!N$2 +   INDEX(_regrA1,ROW(),IF(_mes+2&gt;12,MOD(_mes+2,11),_mes+2))*(7-Prevs!N$2))/7</f>
        <v>0.80200000000000016</v>
      </c>
      <c r="BI54" s="506">
        <f ca="1">(INDEX(_regrA1,ROW(),IF(_mes=12,1,_mes+1))*Prevs!O$2 +   INDEX(_regrA1,ROW(),IF(_mes+2&gt;12,MOD(_mes+2,11),_mes+2))*(7-Prevs!O$2))/7</f>
        <v>0.80200000000000016</v>
      </c>
      <c r="BK54" s="294">
        <f t="shared" ca="1" si="11"/>
        <v>-1.8</v>
      </c>
      <c r="BL54" s="294">
        <f t="shared" ca="1" si="11"/>
        <v>-1.8</v>
      </c>
      <c r="BM54" s="294">
        <f t="shared" ca="1" si="11"/>
        <v>-1.8</v>
      </c>
      <c r="BN54" s="294">
        <f t="shared" ca="1" si="11"/>
        <v>-1.8</v>
      </c>
      <c r="BO54" s="294">
        <f t="shared" ca="1" si="11"/>
        <v>-1.8</v>
      </c>
      <c r="BP54" s="294">
        <f t="shared" ca="1" si="11"/>
        <v>-1.8</v>
      </c>
      <c r="BQ54" s="294">
        <f t="shared" ca="1" si="11"/>
        <v>-1.8</v>
      </c>
      <c r="BR54" s="294">
        <f t="shared" ca="1" si="11"/>
        <v>-1.8</v>
      </c>
      <c r="BS54" s="294">
        <f t="shared" ca="1" si="11"/>
        <v>-1.8</v>
      </c>
      <c r="BT54" s="294">
        <f t="shared" ca="1" si="11"/>
        <v>-1.8</v>
      </c>
      <c r="BU54" s="294">
        <f t="shared" ca="1" si="11"/>
        <v>-1.8</v>
      </c>
      <c r="BV54" s="294">
        <f t="shared" ca="1" si="11"/>
        <v>-1.8</v>
      </c>
      <c r="BX54" s="294">
        <f t="shared" ca="1" si="12"/>
        <v>0.76600000000000001</v>
      </c>
      <c r="BY54" s="294">
        <f t="shared" ca="1" si="12"/>
        <v>0.76600000000000001</v>
      </c>
      <c r="BZ54" s="294">
        <f t="shared" ca="1" si="12"/>
        <v>0.76600000000000001</v>
      </c>
      <c r="CA54" s="294">
        <f t="shared" ca="1" si="12"/>
        <v>0.76600000000000001</v>
      </c>
      <c r="CB54" s="294">
        <f t="shared" ca="1" si="12"/>
        <v>0.76600000000000001</v>
      </c>
      <c r="CC54" s="294">
        <f t="shared" ca="1" si="12"/>
        <v>0.76600000000000001</v>
      </c>
      <c r="CD54" s="294">
        <f t="shared" ca="1" si="12"/>
        <v>0.76600000000000001</v>
      </c>
      <c r="CE54" s="294">
        <f t="shared" ca="1" si="12"/>
        <v>0.76600000000000001</v>
      </c>
      <c r="CF54" s="294">
        <f t="shared" ca="1" si="12"/>
        <v>0.76600000000000001</v>
      </c>
      <c r="CG54" s="294">
        <f t="shared" ca="1" si="12"/>
        <v>0.76600000000000001</v>
      </c>
      <c r="CH54" s="294">
        <f t="shared" ca="1" si="12"/>
        <v>0.76600000000000001</v>
      </c>
      <c r="CI54" s="294">
        <f t="shared" ca="1" si="12"/>
        <v>0.76600000000000001</v>
      </c>
    </row>
    <row r="55" spans="1:87" x14ac:dyDescent="0.25">
      <c r="A55" s="264" t="s">
        <v>717</v>
      </c>
      <c r="B55" s="431">
        <v>129</v>
      </c>
      <c r="C55" s="430" t="s">
        <v>471</v>
      </c>
      <c r="D55" s="431">
        <v>130</v>
      </c>
      <c r="E55" s="430" t="s">
        <v>472</v>
      </c>
      <c r="F55" s="415">
        <v>19.600000000000001</v>
      </c>
      <c r="G55" s="415">
        <v>18.100000000000001</v>
      </c>
      <c r="H55" s="415">
        <v>22.6</v>
      </c>
      <c r="I55" s="415">
        <v>9.1</v>
      </c>
      <c r="J55" s="415">
        <v>7.5</v>
      </c>
      <c r="K55" s="415">
        <v>12.3</v>
      </c>
      <c r="L55" s="415">
        <v>11.1</v>
      </c>
      <c r="M55" s="415">
        <v>7.7</v>
      </c>
      <c r="N55" s="415">
        <v>10.1</v>
      </c>
      <c r="O55" s="415">
        <v>12.5</v>
      </c>
      <c r="P55" s="415">
        <v>15.2</v>
      </c>
      <c r="Q55" s="415">
        <v>9.6</v>
      </c>
      <c r="R55" s="430"/>
      <c r="S55" s="430" t="s">
        <v>718</v>
      </c>
      <c r="T55" s="431">
        <f t="shared" ref="T55:W70" si="14">B55</f>
        <v>129</v>
      </c>
      <c r="U55" s="430" t="str">
        <f t="shared" si="14"/>
        <v>ANTA NAT.</v>
      </c>
      <c r="V55" s="431">
        <f t="shared" si="14"/>
        <v>130</v>
      </c>
      <c r="W55" s="430" t="str">
        <f t="shared" si="14"/>
        <v>ILHA POMBOS NAT.</v>
      </c>
      <c r="X55" s="416">
        <v>0.91700000000000004</v>
      </c>
      <c r="Y55" s="416">
        <v>0.92400000000000004</v>
      </c>
      <c r="Z55" s="416">
        <v>0.92100000000000004</v>
      </c>
      <c r="AA55" s="416">
        <v>0.93500000000000005</v>
      </c>
      <c r="AB55" s="416">
        <v>0.93799999999999994</v>
      </c>
      <c r="AC55" s="416">
        <v>0.92300000000000004</v>
      </c>
      <c r="AD55" s="416">
        <v>0.92300000000000004</v>
      </c>
      <c r="AE55" s="416">
        <v>0.93200000000000005</v>
      </c>
      <c r="AF55" s="416">
        <v>0.92100000000000004</v>
      </c>
      <c r="AG55" s="416">
        <v>0.91500000000000004</v>
      </c>
      <c r="AH55" s="416">
        <v>0.91200000000000003</v>
      </c>
      <c r="AI55" s="416">
        <v>0.92</v>
      </c>
      <c r="AK55" s="275">
        <f ca="1">(INDEX(_regrA0,ROW(),_mes)*Prevs!$D$5 +   INDEX(_regrA0,ROW(),IF(_mes=1,12,_mes-1))*(7-Prevs!$D$5))/7</f>
        <v>14.399999999999997</v>
      </c>
      <c r="AL55" s="275">
        <f t="shared" ca="1" si="8"/>
        <v>9.6</v>
      </c>
      <c r="AM55" s="275">
        <f t="shared" ca="1" si="8"/>
        <v>9.6</v>
      </c>
      <c r="AN55" s="275">
        <f ca="1">(INDEX(_regrA0,ROW(),_mes)*Prevs!G$5 +   INDEX(_regrA0,ROW(),IF(_mes=12,1,_mes+1))*(7-Prevs!G$5))/7</f>
        <v>9.6</v>
      </c>
      <c r="AO55" s="275">
        <f ca="1">(INDEX(_regrA0,ROW(),_mes)*Prevs!H$5 +   INDEX(_regrA0,ROW(),IF(_mes=12,1,_mes+1))*(7-Prevs!H$5))/7</f>
        <v>9.6</v>
      </c>
      <c r="AP55" s="275">
        <f ca="1">(INDEX(_regrA0,ROW(),_mes)*Prevs!I$5 +   INDEX(_regrA0,ROW(),IF(_mes=12,1,_mes+1))*(7-Prevs!I$5))/7</f>
        <v>16.742857142857144</v>
      </c>
      <c r="AQ55" s="275">
        <f ca="1">(INDEX(_regrA0,ROW(),IF(_mes=12,1,_mes+1))*Prevs!J$2 +   INDEX(_regrA0,ROW(),IF(_mes+2&gt;12,MOD(_mes+2,11),_mes+2))*(7-Prevs!J$2))/7</f>
        <v>22.6</v>
      </c>
      <c r="AR55" s="275">
        <f ca="1">(INDEX(_regrA0,ROW(),IF(_mes=12,1,_mes+1))*Prevs!K$2 +   INDEX(_regrA0,ROW(),IF(_mes+2&gt;12,MOD(_mes+2,11),_mes+2))*(7-Prevs!K$2))/7</f>
        <v>22.6</v>
      </c>
      <c r="AS55" s="275">
        <f ca="1">(INDEX(_regrA0,ROW(),IF(_mes=12,1,_mes+1))*Prevs!L$2 +   INDEX(_regrA0,ROW(),IF(_mes+2&gt;12,MOD(_mes+2,11),_mes+2))*(7-Prevs!L$2))/7</f>
        <v>22.6</v>
      </c>
      <c r="AT55" s="275">
        <f ca="1">(INDEX(_regrA0,ROW(),IF(_mes=12,1,_mes+1))*Prevs!M$2 +   INDEX(_regrA0,ROW(),IF(_mes+2&gt;12,MOD(_mes+2,11),_mes+2))*(7-Prevs!M$2))/7</f>
        <v>22.6</v>
      </c>
      <c r="AU55" s="275">
        <f ca="1">(INDEX(_regrA0,ROW(),IF(_mes=12,1,_mes+1))*Prevs!N$2 +   INDEX(_regrA0,ROW(),IF(_mes+2&gt;12,MOD(_mes+2,11),_mes+2))*(7-Prevs!N$2))/7</f>
        <v>22.6</v>
      </c>
      <c r="AV55" s="275">
        <f ca="1">(INDEX(_regrA0,ROW(),IF(_mes=12,1,_mes+1))*Prevs!O$2 +   INDEX(_regrA0,ROW(),IF(_mes+2&gt;12,MOD(_mes+2,11),_mes+2))*(7-Prevs!O$2))/7</f>
        <v>22.6</v>
      </c>
      <c r="AX55" s="506">
        <f ca="1">(INDEX(_regrA1,ROW(),_mes)*Prevs!$D$5 +   INDEX(_regrA1,ROW(),IF(_mes=1,12,_mes-1))*(7-Prevs!$D$5))/7</f>
        <v>0.91314285714285715</v>
      </c>
      <c r="AY55" s="506">
        <f t="shared" ca="1" si="13"/>
        <v>0.92</v>
      </c>
      <c r="AZ55" s="506">
        <f t="shared" ca="1" si="13"/>
        <v>0.92</v>
      </c>
      <c r="BA55" s="506">
        <f ca="1">(INDEX(_regrA1,ROW(),_mes)*Prevs!G$5 +   INDEX(_regrA1,ROW(),IF(_mes=12,1,_mes+1))*(7-Prevs!G$5))/7</f>
        <v>0.92</v>
      </c>
      <c r="BB55" s="506">
        <f ca="1">(INDEX(_regrA1,ROW(),_mes)*Prevs!H$5 +   INDEX(_regrA1,ROW(),IF(_mes=12,1,_mes+1))*(7-Prevs!H$5))/7</f>
        <v>0.92</v>
      </c>
      <c r="BC55" s="506">
        <f ca="1">(INDEX(_regrA1,ROW(),_mes)*Prevs!I$5 +   INDEX(_regrA1,ROW(),IF(_mes=12,1,_mes+1))*(7-Prevs!I$5))/7</f>
        <v>0.91785714285714282</v>
      </c>
      <c r="BD55" s="506">
        <f ca="1">(INDEX(_regrA1,ROW(),IF(_mes=12,1,_mes+1))*Prevs!J$2 +   INDEX(_regrA1,ROW(),IF(_mes+2&gt;12,MOD(_mes+2,11),_mes+2))*(7-Prevs!J$2))/7</f>
        <v>0.92100000000000004</v>
      </c>
      <c r="BE55" s="506">
        <f ca="1">(INDEX(_regrA1,ROW(),IF(_mes=12,1,_mes+1))*Prevs!K$2 +   INDEX(_regrA1,ROW(),IF(_mes+2&gt;12,MOD(_mes+2,11),_mes+2))*(7-Prevs!K$2))/7</f>
        <v>0.92100000000000004</v>
      </c>
      <c r="BF55" s="506">
        <f ca="1">(INDEX(_regrA1,ROW(),IF(_mes=12,1,_mes+1))*Prevs!L$2 +   INDEX(_regrA1,ROW(),IF(_mes+2&gt;12,MOD(_mes+2,11),_mes+2))*(7-Prevs!L$2))/7</f>
        <v>0.92100000000000004</v>
      </c>
      <c r="BG55" s="506">
        <f ca="1">(INDEX(_regrA1,ROW(),IF(_mes=12,1,_mes+1))*Prevs!M$2 +   INDEX(_regrA1,ROW(),IF(_mes+2&gt;12,MOD(_mes+2,11),_mes+2))*(7-Prevs!M$2))/7</f>
        <v>0.92100000000000004</v>
      </c>
      <c r="BH55" s="506">
        <f ca="1">(INDEX(_regrA1,ROW(),IF(_mes=12,1,_mes+1))*Prevs!N$2 +   INDEX(_regrA1,ROW(),IF(_mes+2&gt;12,MOD(_mes+2,11),_mes+2))*(7-Prevs!N$2))/7</f>
        <v>0.92100000000000004</v>
      </c>
      <c r="BI55" s="506">
        <f ca="1">(INDEX(_regrA1,ROW(),IF(_mes=12,1,_mes+1))*Prevs!O$2 +   INDEX(_regrA1,ROW(),IF(_mes+2&gt;12,MOD(_mes+2,11),_mes+2))*(7-Prevs!O$2))/7</f>
        <v>0.92100000000000004</v>
      </c>
      <c r="BK55" s="294">
        <f t="shared" ca="1" si="11"/>
        <v>9.6</v>
      </c>
      <c r="BL55" s="294">
        <f t="shared" ca="1" si="11"/>
        <v>9.6</v>
      </c>
      <c r="BM55" s="294">
        <f t="shared" ca="1" si="11"/>
        <v>9.6</v>
      </c>
      <c r="BN55" s="294">
        <f t="shared" ca="1" si="11"/>
        <v>9.6</v>
      </c>
      <c r="BO55" s="294">
        <f t="shared" ca="1" si="11"/>
        <v>9.6</v>
      </c>
      <c r="BP55" s="294">
        <f t="shared" ca="1" si="11"/>
        <v>9.6</v>
      </c>
      <c r="BQ55" s="294">
        <f t="shared" ca="1" si="11"/>
        <v>9.6</v>
      </c>
      <c r="BR55" s="294">
        <f t="shared" ca="1" si="11"/>
        <v>9.6</v>
      </c>
      <c r="BS55" s="294">
        <f t="shared" ca="1" si="11"/>
        <v>9.6</v>
      </c>
      <c r="BT55" s="294">
        <f t="shared" ca="1" si="11"/>
        <v>9.6</v>
      </c>
      <c r="BU55" s="294">
        <f t="shared" ca="1" si="11"/>
        <v>9.6</v>
      </c>
      <c r="BV55" s="294">
        <f t="shared" ca="1" si="11"/>
        <v>9.6</v>
      </c>
      <c r="BX55" s="294">
        <f t="shared" ca="1" si="12"/>
        <v>0.92</v>
      </c>
      <c r="BY55" s="294">
        <f t="shared" ca="1" si="12"/>
        <v>0.92</v>
      </c>
      <c r="BZ55" s="294">
        <f t="shared" ca="1" si="12"/>
        <v>0.92</v>
      </c>
      <c r="CA55" s="294">
        <f t="shared" ca="1" si="12"/>
        <v>0.92</v>
      </c>
      <c r="CB55" s="294">
        <f t="shared" ca="1" si="12"/>
        <v>0.92</v>
      </c>
      <c r="CC55" s="294">
        <f t="shared" ca="1" si="12"/>
        <v>0.92</v>
      </c>
      <c r="CD55" s="294">
        <f t="shared" ca="1" si="12"/>
        <v>0.92</v>
      </c>
      <c r="CE55" s="294">
        <f t="shared" ca="1" si="12"/>
        <v>0.92</v>
      </c>
      <c r="CF55" s="294">
        <f t="shared" ca="1" si="12"/>
        <v>0.92</v>
      </c>
      <c r="CG55" s="294">
        <f t="shared" ca="1" si="12"/>
        <v>0.92</v>
      </c>
      <c r="CH55" s="294">
        <f t="shared" ca="1" si="12"/>
        <v>0.92</v>
      </c>
      <c r="CI55" s="294">
        <f t="shared" ca="1" si="12"/>
        <v>0.92</v>
      </c>
    </row>
    <row r="56" spans="1:87" x14ac:dyDescent="0.25">
      <c r="A56" s="292" t="s">
        <v>717</v>
      </c>
      <c r="B56" s="431">
        <v>202</v>
      </c>
      <c r="C56" s="430" t="s">
        <v>476</v>
      </c>
      <c r="D56" s="431">
        <v>201</v>
      </c>
      <c r="E56" s="430" t="s">
        <v>228</v>
      </c>
      <c r="F56" s="415">
        <v>-3.2</v>
      </c>
      <c r="G56" s="415">
        <v>-1.5</v>
      </c>
      <c r="H56" s="415">
        <v>-2.8</v>
      </c>
      <c r="I56" s="415">
        <v>-1.3</v>
      </c>
      <c r="J56" s="415">
        <v>0.1</v>
      </c>
      <c r="K56" s="415">
        <v>-0.9</v>
      </c>
      <c r="L56" s="415">
        <v>-0.6</v>
      </c>
      <c r="M56" s="415">
        <v>-0.1</v>
      </c>
      <c r="N56" s="415">
        <v>0.2</v>
      </c>
      <c r="O56" s="415">
        <v>-0.2</v>
      </c>
      <c r="P56" s="415">
        <v>-0.8</v>
      </c>
      <c r="Q56" s="415">
        <v>0.2</v>
      </c>
      <c r="R56" s="430"/>
      <c r="S56" s="430" t="s">
        <v>718</v>
      </c>
      <c r="T56" s="431">
        <f t="shared" si="14"/>
        <v>202</v>
      </c>
      <c r="U56" s="430" t="str">
        <f t="shared" si="14"/>
        <v>LAJES NAT.</v>
      </c>
      <c r="V56" s="431">
        <f t="shared" si="14"/>
        <v>201</v>
      </c>
      <c r="W56" s="430" t="str">
        <f t="shared" si="14"/>
        <v>TOCOS</v>
      </c>
      <c r="X56" s="416">
        <v>0.57499999999999996</v>
      </c>
      <c r="Y56" s="416">
        <v>0.47499999999999998</v>
      </c>
      <c r="Z56" s="416">
        <v>0.53900000000000003</v>
      </c>
      <c r="AA56" s="416">
        <v>0.46500000000000002</v>
      </c>
      <c r="AB56" s="416">
        <v>0.371</v>
      </c>
      <c r="AC56" s="416">
        <v>0.48499999999999999</v>
      </c>
      <c r="AD56" s="416">
        <v>0.441</v>
      </c>
      <c r="AE56" s="416">
        <v>0.36899999999999999</v>
      </c>
      <c r="AF56" s="416">
        <v>0.39</v>
      </c>
      <c r="AG56" s="416">
        <v>0.43</v>
      </c>
      <c r="AH56" s="416">
        <v>0.47199999999999998</v>
      </c>
      <c r="AI56" s="416">
        <v>0.41299999999999998</v>
      </c>
      <c r="AK56" s="275">
        <f ca="1">(INDEX(_regrA0,ROW(),_mes)*Prevs!$D$5 +   INDEX(_regrA0,ROW(),IF(_mes=1,12,_mes-1))*(7-Prevs!$D$5))/7</f>
        <v>-0.65714285714285725</v>
      </c>
      <c r="AL56" s="275">
        <f t="shared" ca="1" si="8"/>
        <v>0.2</v>
      </c>
      <c r="AM56" s="275">
        <f t="shared" ca="1" si="8"/>
        <v>0.2</v>
      </c>
      <c r="AN56" s="275">
        <f ca="1">(INDEX(_regrA0,ROW(),_mes)*Prevs!G$5 +   INDEX(_regrA0,ROW(),IF(_mes=12,1,_mes+1))*(7-Prevs!G$5))/7</f>
        <v>0.2</v>
      </c>
      <c r="AO56" s="275">
        <f ca="1">(INDEX(_regrA0,ROW(),_mes)*Prevs!H$5 +   INDEX(_regrA0,ROW(),IF(_mes=12,1,_mes+1))*(7-Prevs!H$5))/7</f>
        <v>0.2</v>
      </c>
      <c r="AP56" s="275">
        <f ca="1">(INDEX(_regrA0,ROW(),_mes)*Prevs!I$5 +   INDEX(_regrA0,ROW(),IF(_mes=12,1,_mes+1))*(7-Prevs!I$5))/7</f>
        <v>-2.2285714285714286</v>
      </c>
      <c r="AQ56" s="275">
        <f ca="1">(INDEX(_regrA0,ROW(),IF(_mes=12,1,_mes+1))*Prevs!J$2 +   INDEX(_regrA0,ROW(),IF(_mes+2&gt;12,MOD(_mes+2,11),_mes+2))*(7-Prevs!J$2))/7</f>
        <v>-2.8</v>
      </c>
      <c r="AR56" s="275">
        <f ca="1">(INDEX(_regrA0,ROW(),IF(_mes=12,1,_mes+1))*Prevs!K$2 +   INDEX(_regrA0,ROW(),IF(_mes+2&gt;12,MOD(_mes+2,11),_mes+2))*(7-Prevs!K$2))/7</f>
        <v>-2.8</v>
      </c>
      <c r="AS56" s="275">
        <f ca="1">(INDEX(_regrA0,ROW(),IF(_mes=12,1,_mes+1))*Prevs!L$2 +   INDEX(_regrA0,ROW(),IF(_mes+2&gt;12,MOD(_mes+2,11),_mes+2))*(7-Prevs!L$2))/7</f>
        <v>-2.8</v>
      </c>
      <c r="AT56" s="275">
        <f ca="1">(INDEX(_regrA0,ROW(),IF(_mes=12,1,_mes+1))*Prevs!M$2 +   INDEX(_regrA0,ROW(),IF(_mes+2&gt;12,MOD(_mes+2,11),_mes+2))*(7-Prevs!M$2))/7</f>
        <v>-2.8</v>
      </c>
      <c r="AU56" s="275">
        <f ca="1">(INDEX(_regrA0,ROW(),IF(_mes=12,1,_mes+1))*Prevs!N$2 +   INDEX(_regrA0,ROW(),IF(_mes+2&gt;12,MOD(_mes+2,11),_mes+2))*(7-Prevs!N$2))/7</f>
        <v>-2.8</v>
      </c>
      <c r="AV56" s="275">
        <f ca="1">(INDEX(_regrA0,ROW(),IF(_mes=12,1,_mes+1))*Prevs!O$2 +   INDEX(_regrA0,ROW(),IF(_mes+2&gt;12,MOD(_mes+2,11),_mes+2))*(7-Prevs!O$2))/7</f>
        <v>-2.8</v>
      </c>
      <c r="AX56" s="506">
        <f ca="1">(INDEX(_regrA1,ROW(),_mes)*Prevs!$D$5 +   INDEX(_regrA1,ROW(),IF(_mes=1,12,_mes-1))*(7-Prevs!$D$5))/7</f>
        <v>0.46357142857142852</v>
      </c>
      <c r="AY56" s="506">
        <f t="shared" ca="1" si="13"/>
        <v>0.41299999999999998</v>
      </c>
      <c r="AZ56" s="506">
        <f t="shared" ca="1" si="13"/>
        <v>0.41299999999999998</v>
      </c>
      <c r="BA56" s="506">
        <f ca="1">(INDEX(_regrA1,ROW(),_mes)*Prevs!G$5 +   INDEX(_regrA1,ROW(),IF(_mes=12,1,_mes+1))*(7-Prevs!G$5))/7</f>
        <v>0.41299999999999998</v>
      </c>
      <c r="BB56" s="506">
        <f ca="1">(INDEX(_regrA1,ROW(),_mes)*Prevs!H$5 +   INDEX(_regrA1,ROW(),IF(_mes=12,1,_mes+1))*(7-Prevs!H$5))/7</f>
        <v>0.41299999999999998</v>
      </c>
      <c r="BC56" s="506">
        <f ca="1">(INDEX(_regrA1,ROW(),_mes)*Prevs!I$5 +   INDEX(_regrA1,ROW(),IF(_mes=12,1,_mes+1))*(7-Prevs!I$5))/7</f>
        <v>0.52871428571428569</v>
      </c>
      <c r="BD56" s="506">
        <f ca="1">(INDEX(_regrA1,ROW(),IF(_mes=12,1,_mes+1))*Prevs!J$2 +   INDEX(_regrA1,ROW(),IF(_mes+2&gt;12,MOD(_mes+2,11),_mes+2))*(7-Prevs!J$2))/7</f>
        <v>0.53900000000000003</v>
      </c>
      <c r="BE56" s="506">
        <f ca="1">(INDEX(_regrA1,ROW(),IF(_mes=12,1,_mes+1))*Prevs!K$2 +   INDEX(_regrA1,ROW(),IF(_mes+2&gt;12,MOD(_mes+2,11),_mes+2))*(7-Prevs!K$2))/7</f>
        <v>0.53900000000000003</v>
      </c>
      <c r="BF56" s="506">
        <f ca="1">(INDEX(_regrA1,ROW(),IF(_mes=12,1,_mes+1))*Prevs!L$2 +   INDEX(_regrA1,ROW(),IF(_mes+2&gt;12,MOD(_mes+2,11),_mes+2))*(7-Prevs!L$2))/7</f>
        <v>0.53900000000000003</v>
      </c>
      <c r="BG56" s="506">
        <f ca="1">(INDEX(_regrA1,ROW(),IF(_mes=12,1,_mes+1))*Prevs!M$2 +   INDEX(_regrA1,ROW(),IF(_mes+2&gt;12,MOD(_mes+2,11),_mes+2))*(7-Prevs!M$2))/7</f>
        <v>0.53900000000000003</v>
      </c>
      <c r="BH56" s="506">
        <f ca="1">(INDEX(_regrA1,ROW(),IF(_mes=12,1,_mes+1))*Prevs!N$2 +   INDEX(_regrA1,ROW(),IF(_mes+2&gt;12,MOD(_mes+2,11),_mes+2))*(7-Prevs!N$2))/7</f>
        <v>0.53900000000000003</v>
      </c>
      <c r="BI56" s="506">
        <f ca="1">(INDEX(_regrA1,ROW(),IF(_mes=12,1,_mes+1))*Prevs!O$2 +   INDEX(_regrA1,ROW(),IF(_mes+2&gt;12,MOD(_mes+2,11),_mes+2))*(7-Prevs!O$2))/7</f>
        <v>0.53900000000000003</v>
      </c>
      <c r="BK56" s="294">
        <f t="shared" ca="1" si="11"/>
        <v>0.2</v>
      </c>
      <c r="BL56" s="294">
        <f t="shared" ca="1" si="11"/>
        <v>0.2</v>
      </c>
      <c r="BM56" s="294">
        <f t="shared" ca="1" si="11"/>
        <v>0.2</v>
      </c>
      <c r="BN56" s="294">
        <f t="shared" ca="1" si="11"/>
        <v>0.2</v>
      </c>
      <c r="BO56" s="294">
        <f t="shared" ca="1" si="11"/>
        <v>0.2</v>
      </c>
      <c r="BP56" s="294">
        <f t="shared" ca="1" si="11"/>
        <v>0.2</v>
      </c>
      <c r="BQ56" s="294">
        <f t="shared" ca="1" si="11"/>
        <v>0.2</v>
      </c>
      <c r="BR56" s="294">
        <f t="shared" ca="1" si="11"/>
        <v>0.2</v>
      </c>
      <c r="BS56" s="294">
        <f t="shared" ca="1" si="11"/>
        <v>0.2</v>
      </c>
      <c r="BT56" s="294">
        <f t="shared" ca="1" si="11"/>
        <v>0.2</v>
      </c>
      <c r="BU56" s="294">
        <f t="shared" ca="1" si="11"/>
        <v>0.2</v>
      </c>
      <c r="BV56" s="294">
        <f t="shared" ca="1" si="11"/>
        <v>0.2</v>
      </c>
      <c r="BX56" s="294">
        <f t="shared" ca="1" si="12"/>
        <v>0.41299999999999998</v>
      </c>
      <c r="BY56" s="294">
        <f t="shared" ca="1" si="12"/>
        <v>0.41299999999999998</v>
      </c>
      <c r="BZ56" s="294">
        <f t="shared" ca="1" si="12"/>
        <v>0.41299999999999998</v>
      </c>
      <c r="CA56" s="294">
        <f t="shared" ca="1" si="12"/>
        <v>0.41299999999999998</v>
      </c>
      <c r="CB56" s="294">
        <f t="shared" ca="1" si="12"/>
        <v>0.41299999999999998</v>
      </c>
      <c r="CC56" s="294">
        <f t="shared" ca="1" si="12"/>
        <v>0.41299999999999998</v>
      </c>
      <c r="CD56" s="294">
        <f t="shared" ca="1" si="12"/>
        <v>0.41299999999999998</v>
      </c>
      <c r="CE56" s="294">
        <f t="shared" ca="1" si="12"/>
        <v>0.41299999999999998</v>
      </c>
      <c r="CF56" s="294">
        <f t="shared" ca="1" si="12"/>
        <v>0.41299999999999998</v>
      </c>
      <c r="CG56" s="294">
        <f t="shared" ca="1" si="12"/>
        <v>0.41299999999999998</v>
      </c>
      <c r="CH56" s="294">
        <f t="shared" ca="1" si="12"/>
        <v>0.41299999999999998</v>
      </c>
      <c r="CI56" s="294">
        <f t="shared" ca="1" si="12"/>
        <v>0.41299999999999998</v>
      </c>
    </row>
    <row r="57" spans="1:87" x14ac:dyDescent="0.25">
      <c r="A57" s="264" t="s">
        <v>717</v>
      </c>
      <c r="B57" s="431">
        <v>306</v>
      </c>
      <c r="C57" s="430" t="s">
        <v>119</v>
      </c>
      <c r="D57" s="431">
        <v>201</v>
      </c>
      <c r="E57" s="430" t="s">
        <v>228</v>
      </c>
      <c r="F57" s="415">
        <v>-3.5</v>
      </c>
      <c r="G57" s="415">
        <v>-1.6</v>
      </c>
      <c r="H57" s="415">
        <v>-2.9</v>
      </c>
      <c r="I57" s="415">
        <v>-1.3</v>
      </c>
      <c r="J57" s="415">
        <v>0.4</v>
      </c>
      <c r="K57" s="415">
        <v>-0.7</v>
      </c>
      <c r="L57" s="415">
        <v>-0.5</v>
      </c>
      <c r="M57" s="415">
        <v>-0.2</v>
      </c>
      <c r="N57" s="415">
        <v>0.2</v>
      </c>
      <c r="O57" s="415">
        <v>-0.4</v>
      </c>
      <c r="P57" s="415">
        <v>-1.2</v>
      </c>
      <c r="Q57" s="415">
        <v>0</v>
      </c>
      <c r="R57" s="430"/>
      <c r="S57" s="430" t="s">
        <v>718</v>
      </c>
      <c r="T57" s="431">
        <f t="shared" si="14"/>
        <v>306</v>
      </c>
      <c r="U57" s="430" t="str">
        <f t="shared" si="14"/>
        <v>PEREIRA PASSOS</v>
      </c>
      <c r="V57" s="431">
        <f t="shared" si="14"/>
        <v>201</v>
      </c>
      <c r="W57" s="430" t="str">
        <f t="shared" si="14"/>
        <v>TOCOS</v>
      </c>
      <c r="X57" s="416">
        <v>0.59399999999999997</v>
      </c>
      <c r="Y57" s="416">
        <v>0.48399999999999999</v>
      </c>
      <c r="Z57" s="416">
        <v>0.54700000000000004</v>
      </c>
      <c r="AA57" s="416">
        <v>0.47</v>
      </c>
      <c r="AB57" s="416">
        <v>0.34899999999999998</v>
      </c>
      <c r="AC57" s="416">
        <v>0.46899999999999997</v>
      </c>
      <c r="AD57" s="416">
        <v>0.42299999999999999</v>
      </c>
      <c r="AE57" s="416">
        <v>0.38700000000000001</v>
      </c>
      <c r="AF57" s="416">
        <v>0.38600000000000001</v>
      </c>
      <c r="AG57" s="416">
        <v>0.46</v>
      </c>
      <c r="AH57" s="416">
        <v>0.505</v>
      </c>
      <c r="AI57" s="416">
        <v>0.42599999999999999</v>
      </c>
      <c r="AK57" s="275">
        <f ca="1">(INDEX(_regrA0,ROW(),_mes)*Prevs!$D$5 +   INDEX(_regrA0,ROW(),IF(_mes=1,12,_mes-1))*(7-Prevs!$D$5))/7</f>
        <v>-1.0285714285714285</v>
      </c>
      <c r="AL57" s="275">
        <f t="shared" ca="1" si="8"/>
        <v>0</v>
      </c>
      <c r="AM57" s="275">
        <f t="shared" ca="1" si="8"/>
        <v>0</v>
      </c>
      <c r="AN57" s="275">
        <f ca="1">(INDEX(_regrA0,ROW(),_mes)*Prevs!G$5 +   INDEX(_regrA0,ROW(),IF(_mes=12,1,_mes+1))*(7-Prevs!G$5))/7</f>
        <v>0</v>
      </c>
      <c r="AO57" s="275">
        <f ca="1">(INDEX(_regrA0,ROW(),_mes)*Prevs!H$5 +   INDEX(_regrA0,ROW(),IF(_mes=12,1,_mes+1))*(7-Prevs!H$5))/7</f>
        <v>0</v>
      </c>
      <c r="AP57" s="275">
        <f ca="1">(INDEX(_regrA0,ROW(),_mes)*Prevs!I$5 +   INDEX(_regrA0,ROW(),IF(_mes=12,1,_mes+1))*(7-Prevs!I$5))/7</f>
        <v>-2.5</v>
      </c>
      <c r="AQ57" s="275">
        <f ca="1">(INDEX(_regrA0,ROW(),IF(_mes=12,1,_mes+1))*Prevs!J$2 +   INDEX(_regrA0,ROW(),IF(_mes+2&gt;12,MOD(_mes+2,11),_mes+2))*(7-Prevs!J$2))/7</f>
        <v>-2.9</v>
      </c>
      <c r="AR57" s="275">
        <f ca="1">(INDEX(_regrA0,ROW(),IF(_mes=12,1,_mes+1))*Prevs!K$2 +   INDEX(_regrA0,ROW(),IF(_mes+2&gt;12,MOD(_mes+2,11),_mes+2))*(7-Prevs!K$2))/7</f>
        <v>-2.9</v>
      </c>
      <c r="AS57" s="275">
        <f ca="1">(INDEX(_regrA0,ROW(),IF(_mes=12,1,_mes+1))*Prevs!L$2 +   INDEX(_regrA0,ROW(),IF(_mes+2&gt;12,MOD(_mes+2,11),_mes+2))*(7-Prevs!L$2))/7</f>
        <v>-2.9</v>
      </c>
      <c r="AT57" s="275">
        <f ca="1">(INDEX(_regrA0,ROW(),IF(_mes=12,1,_mes+1))*Prevs!M$2 +   INDEX(_regrA0,ROW(),IF(_mes+2&gt;12,MOD(_mes+2,11),_mes+2))*(7-Prevs!M$2))/7</f>
        <v>-2.9</v>
      </c>
      <c r="AU57" s="275">
        <f ca="1">(INDEX(_regrA0,ROW(),IF(_mes=12,1,_mes+1))*Prevs!N$2 +   INDEX(_regrA0,ROW(),IF(_mes+2&gt;12,MOD(_mes+2,11),_mes+2))*(7-Prevs!N$2))/7</f>
        <v>-2.9</v>
      </c>
      <c r="AV57" s="275">
        <f ca="1">(INDEX(_regrA0,ROW(),IF(_mes=12,1,_mes+1))*Prevs!O$2 +   INDEX(_regrA0,ROW(),IF(_mes+2&gt;12,MOD(_mes+2,11),_mes+2))*(7-Prevs!O$2))/7</f>
        <v>-2.9</v>
      </c>
      <c r="AX57" s="506">
        <f ca="1">(INDEX(_regrA1,ROW(),_mes)*Prevs!$D$5 +   INDEX(_regrA1,ROW(),IF(_mes=1,12,_mes-1))*(7-Prevs!$D$5))/7</f>
        <v>0.49371428571428577</v>
      </c>
      <c r="AY57" s="506">
        <f t="shared" ca="1" si="13"/>
        <v>0.42599999999999999</v>
      </c>
      <c r="AZ57" s="506">
        <f t="shared" ca="1" si="13"/>
        <v>0.42599999999999999</v>
      </c>
      <c r="BA57" s="506">
        <f ca="1">(INDEX(_regrA1,ROW(),_mes)*Prevs!G$5 +   INDEX(_regrA1,ROW(),IF(_mes=12,1,_mes+1))*(7-Prevs!G$5))/7</f>
        <v>0.42599999999999999</v>
      </c>
      <c r="BB57" s="506">
        <f ca="1">(INDEX(_regrA1,ROW(),_mes)*Prevs!H$5 +   INDEX(_regrA1,ROW(),IF(_mes=12,1,_mes+1))*(7-Prevs!H$5))/7</f>
        <v>0.42599999999999999</v>
      </c>
      <c r="BC57" s="506">
        <f ca="1">(INDEX(_regrA1,ROW(),_mes)*Prevs!I$5 +   INDEX(_regrA1,ROW(),IF(_mes=12,1,_mes+1))*(7-Prevs!I$5))/7</f>
        <v>0.54599999999999993</v>
      </c>
      <c r="BD57" s="506">
        <f ca="1">(INDEX(_regrA1,ROW(),IF(_mes=12,1,_mes+1))*Prevs!J$2 +   INDEX(_regrA1,ROW(),IF(_mes+2&gt;12,MOD(_mes+2,11),_mes+2))*(7-Prevs!J$2))/7</f>
        <v>0.54700000000000004</v>
      </c>
      <c r="BE57" s="506">
        <f ca="1">(INDEX(_regrA1,ROW(),IF(_mes=12,1,_mes+1))*Prevs!K$2 +   INDEX(_regrA1,ROW(),IF(_mes+2&gt;12,MOD(_mes+2,11),_mes+2))*(7-Prevs!K$2))/7</f>
        <v>0.54700000000000004</v>
      </c>
      <c r="BF57" s="506">
        <f ca="1">(INDEX(_regrA1,ROW(),IF(_mes=12,1,_mes+1))*Prevs!L$2 +   INDEX(_regrA1,ROW(),IF(_mes+2&gt;12,MOD(_mes+2,11),_mes+2))*(7-Prevs!L$2))/7</f>
        <v>0.54700000000000004</v>
      </c>
      <c r="BG57" s="506">
        <f ca="1">(INDEX(_regrA1,ROW(),IF(_mes=12,1,_mes+1))*Prevs!M$2 +   INDEX(_regrA1,ROW(),IF(_mes+2&gt;12,MOD(_mes+2,11),_mes+2))*(7-Prevs!M$2))/7</f>
        <v>0.54700000000000004</v>
      </c>
      <c r="BH57" s="506">
        <f ca="1">(INDEX(_regrA1,ROW(),IF(_mes=12,1,_mes+1))*Prevs!N$2 +   INDEX(_regrA1,ROW(),IF(_mes+2&gt;12,MOD(_mes+2,11),_mes+2))*(7-Prevs!N$2))/7</f>
        <v>0.54700000000000004</v>
      </c>
      <c r="BI57" s="506">
        <f ca="1">(INDEX(_regrA1,ROW(),IF(_mes=12,1,_mes+1))*Prevs!O$2 +   INDEX(_regrA1,ROW(),IF(_mes+2&gt;12,MOD(_mes+2,11),_mes+2))*(7-Prevs!O$2))/7</f>
        <v>0.54700000000000004</v>
      </c>
      <c r="BK57" s="294">
        <f t="shared" ca="1" si="11"/>
        <v>0</v>
      </c>
      <c r="BL57" s="294">
        <f t="shared" ca="1" si="11"/>
        <v>0</v>
      </c>
      <c r="BM57" s="294">
        <f t="shared" ca="1" si="11"/>
        <v>0</v>
      </c>
      <c r="BN57" s="294">
        <f t="shared" ca="1" si="11"/>
        <v>0</v>
      </c>
      <c r="BO57" s="294">
        <f t="shared" ca="1" si="11"/>
        <v>0</v>
      </c>
      <c r="BP57" s="294">
        <f t="shared" ca="1" si="11"/>
        <v>0</v>
      </c>
      <c r="BQ57" s="294">
        <f t="shared" ca="1" si="11"/>
        <v>0</v>
      </c>
      <c r="BR57" s="294">
        <f t="shared" ca="1" si="11"/>
        <v>0</v>
      </c>
      <c r="BS57" s="294">
        <f t="shared" ca="1" si="11"/>
        <v>0</v>
      </c>
      <c r="BT57" s="294">
        <f t="shared" ca="1" si="11"/>
        <v>0</v>
      </c>
      <c r="BU57" s="294">
        <f t="shared" ca="1" si="11"/>
        <v>0</v>
      </c>
      <c r="BV57" s="294">
        <f t="shared" ca="1" si="11"/>
        <v>0</v>
      </c>
      <c r="BX57" s="294">
        <f t="shared" ca="1" si="12"/>
        <v>0.42599999999999999</v>
      </c>
      <c r="BY57" s="294">
        <f t="shared" ca="1" si="12"/>
        <v>0.42599999999999999</v>
      </c>
      <c r="BZ57" s="294">
        <f t="shared" ca="1" si="12"/>
        <v>0.42599999999999999</v>
      </c>
      <c r="CA57" s="294">
        <f t="shared" ca="1" si="12"/>
        <v>0.42599999999999999</v>
      </c>
      <c r="CB57" s="294">
        <f t="shared" ca="1" si="12"/>
        <v>0.42599999999999999</v>
      </c>
      <c r="CC57" s="294">
        <f t="shared" ca="1" si="12"/>
        <v>0.42599999999999999</v>
      </c>
      <c r="CD57" s="294">
        <f t="shared" ca="1" si="12"/>
        <v>0.42599999999999999</v>
      </c>
      <c r="CE57" s="294">
        <f t="shared" ca="1" si="12"/>
        <v>0.42599999999999999</v>
      </c>
      <c r="CF57" s="294">
        <f t="shared" ca="1" si="12"/>
        <v>0.42599999999999999</v>
      </c>
      <c r="CG57" s="294">
        <f t="shared" ca="1" si="12"/>
        <v>0.42599999999999999</v>
      </c>
      <c r="CH57" s="294">
        <f t="shared" ca="1" si="12"/>
        <v>0.42599999999999999</v>
      </c>
      <c r="CI57" s="294">
        <f t="shared" ca="1" si="12"/>
        <v>0.42599999999999999</v>
      </c>
    </row>
    <row r="58" spans="1:87" x14ac:dyDescent="0.25">
      <c r="A58" s="264" t="s">
        <v>717</v>
      </c>
      <c r="B58" s="431">
        <v>203</v>
      </c>
      <c r="C58" s="430" t="s">
        <v>477</v>
      </c>
      <c r="D58" s="431">
        <v>201</v>
      </c>
      <c r="E58" s="430" t="s">
        <v>228</v>
      </c>
      <c r="F58" s="415">
        <v>-0.4</v>
      </c>
      <c r="G58" s="415">
        <v>0.4</v>
      </c>
      <c r="H58" s="415">
        <v>-0.2</v>
      </c>
      <c r="I58" s="415">
        <v>0.3</v>
      </c>
      <c r="J58" s="415">
        <v>1.7</v>
      </c>
      <c r="K58" s="415">
        <v>0.3</v>
      </c>
      <c r="L58" s="415">
        <v>0.2</v>
      </c>
      <c r="M58" s="415">
        <v>0</v>
      </c>
      <c r="N58" s="415">
        <v>-0.1</v>
      </c>
      <c r="O58" s="415">
        <v>-0.1</v>
      </c>
      <c r="P58" s="415">
        <v>0.1</v>
      </c>
      <c r="Q58" s="415">
        <v>0.1</v>
      </c>
      <c r="R58" s="430"/>
      <c r="S58" s="430" t="s">
        <v>718</v>
      </c>
      <c r="T58" s="431">
        <f>B58</f>
        <v>203</v>
      </c>
      <c r="U58" s="430" t="str">
        <f>C58</f>
        <v>SANTANA NAT.</v>
      </c>
      <c r="V58" s="431">
        <f>D58</f>
        <v>201</v>
      </c>
      <c r="W58" s="430" t="str">
        <f>E58</f>
        <v>TOCOS</v>
      </c>
      <c r="X58" s="416">
        <v>1.476</v>
      </c>
      <c r="Y58" s="416">
        <v>1.4490000000000001</v>
      </c>
      <c r="Z58" s="416">
        <v>1.4770000000000001</v>
      </c>
      <c r="AA58" s="416">
        <v>1.4530000000000001</v>
      </c>
      <c r="AB58" s="416">
        <v>1.32</v>
      </c>
      <c r="AC58" s="416">
        <v>1.419</v>
      </c>
      <c r="AD58" s="416">
        <v>1.4359999999999999</v>
      </c>
      <c r="AE58" s="416">
        <v>1.462</v>
      </c>
      <c r="AF58" s="416">
        <v>1.4770000000000001</v>
      </c>
      <c r="AG58" s="416">
        <v>1.4670000000000001</v>
      </c>
      <c r="AH58" s="416">
        <v>1.4570000000000001</v>
      </c>
      <c r="AI58" s="416">
        <v>1.4570000000000001</v>
      </c>
      <c r="AK58" s="275">
        <f ca="1">(INDEX(_regrA0,ROW(),_mes)*Prevs!$D$5 +   INDEX(_regrA0,ROW(),IF(_mes=1,12,_mes-1))*(7-Prevs!$D$5))/7</f>
        <v>0.1</v>
      </c>
      <c r="AL58" s="275">
        <f t="shared" ca="1" si="8"/>
        <v>0.1</v>
      </c>
      <c r="AM58" s="275">
        <f t="shared" ca="1" si="8"/>
        <v>0.1</v>
      </c>
      <c r="AN58" s="275">
        <f ca="1">(INDEX(_regrA0,ROW(),_mes)*Prevs!G$5 +   INDEX(_regrA0,ROW(),IF(_mes=12,1,_mes+1))*(7-Prevs!G$5))/7</f>
        <v>0.1</v>
      </c>
      <c r="AO58" s="275">
        <f ca="1">(INDEX(_regrA0,ROW(),_mes)*Prevs!H$5 +   INDEX(_regrA0,ROW(),IF(_mes=12,1,_mes+1))*(7-Prevs!H$5))/7</f>
        <v>0.1</v>
      </c>
      <c r="AP58" s="275">
        <f ca="1">(INDEX(_regrA0,ROW(),_mes)*Prevs!I$5 +   INDEX(_regrA0,ROW(),IF(_mes=12,1,_mes+1))*(7-Prevs!I$5))/7</f>
        <v>-0.25714285714285717</v>
      </c>
      <c r="AQ58" s="275">
        <f ca="1">(INDEX(_regrA0,ROW(),IF(_mes=12,1,_mes+1))*Prevs!J$2 +   INDEX(_regrA0,ROW(),IF(_mes+2&gt;12,MOD(_mes+2,11),_mes+2))*(7-Prevs!J$2))/7</f>
        <v>-0.2</v>
      </c>
      <c r="AR58" s="275">
        <f ca="1">(INDEX(_regrA0,ROW(),IF(_mes=12,1,_mes+1))*Prevs!K$2 +   INDEX(_regrA0,ROW(),IF(_mes+2&gt;12,MOD(_mes+2,11),_mes+2))*(7-Prevs!K$2))/7</f>
        <v>-0.2</v>
      </c>
      <c r="AS58" s="275">
        <f ca="1">(INDEX(_regrA0,ROW(),IF(_mes=12,1,_mes+1))*Prevs!L$2 +   INDEX(_regrA0,ROW(),IF(_mes+2&gt;12,MOD(_mes+2,11),_mes+2))*(7-Prevs!L$2))/7</f>
        <v>-0.2</v>
      </c>
      <c r="AT58" s="275">
        <f ca="1">(INDEX(_regrA0,ROW(),IF(_mes=12,1,_mes+1))*Prevs!M$2 +   INDEX(_regrA0,ROW(),IF(_mes+2&gt;12,MOD(_mes+2,11),_mes+2))*(7-Prevs!M$2))/7</f>
        <v>-0.2</v>
      </c>
      <c r="AU58" s="275">
        <f ca="1">(INDEX(_regrA0,ROW(),IF(_mes=12,1,_mes+1))*Prevs!N$2 +   INDEX(_regrA0,ROW(),IF(_mes+2&gt;12,MOD(_mes+2,11),_mes+2))*(7-Prevs!N$2))/7</f>
        <v>-0.2</v>
      </c>
      <c r="AV58" s="275">
        <f ca="1">(INDEX(_regrA0,ROW(),IF(_mes=12,1,_mes+1))*Prevs!O$2 +   INDEX(_regrA0,ROW(),IF(_mes+2&gt;12,MOD(_mes+2,11),_mes+2))*(7-Prevs!O$2))/7</f>
        <v>-0.2</v>
      </c>
      <c r="AX58" s="506">
        <f ca="1">(INDEX(_regrA1,ROW(),_mes)*Prevs!$D$5 +   INDEX(_regrA1,ROW(),IF(_mes=1,12,_mes-1))*(7-Prevs!$D$5))/7</f>
        <v>1.4570000000000003</v>
      </c>
      <c r="AY58" s="506">
        <f t="shared" ca="1" si="13"/>
        <v>1.4570000000000001</v>
      </c>
      <c r="AZ58" s="506">
        <f t="shared" ca="1" si="13"/>
        <v>1.4570000000000001</v>
      </c>
      <c r="BA58" s="506">
        <f ca="1">(INDEX(_regrA1,ROW(),_mes)*Prevs!G$5 +   INDEX(_regrA1,ROW(),IF(_mes=12,1,_mes+1))*(7-Prevs!G$5))/7</f>
        <v>1.4570000000000001</v>
      </c>
      <c r="BB58" s="506">
        <f ca="1">(INDEX(_regrA1,ROW(),_mes)*Prevs!H$5 +   INDEX(_regrA1,ROW(),IF(_mes=12,1,_mes+1))*(7-Prevs!H$5))/7</f>
        <v>1.4570000000000001</v>
      </c>
      <c r="BC58" s="506">
        <f ca="1">(INDEX(_regrA1,ROW(),_mes)*Prevs!I$5 +   INDEX(_regrA1,ROW(),IF(_mes=12,1,_mes+1))*(7-Prevs!I$5))/7</f>
        <v>1.4705714285714286</v>
      </c>
      <c r="BD58" s="506">
        <f ca="1">(INDEX(_regrA1,ROW(),IF(_mes=12,1,_mes+1))*Prevs!J$2 +   INDEX(_regrA1,ROW(),IF(_mes+2&gt;12,MOD(_mes+2,11),_mes+2))*(7-Prevs!J$2))/7</f>
        <v>1.4770000000000001</v>
      </c>
      <c r="BE58" s="506">
        <f ca="1">(INDEX(_regrA1,ROW(),IF(_mes=12,1,_mes+1))*Prevs!K$2 +   INDEX(_regrA1,ROW(),IF(_mes+2&gt;12,MOD(_mes+2,11),_mes+2))*(7-Prevs!K$2))/7</f>
        <v>1.4770000000000001</v>
      </c>
      <c r="BF58" s="506">
        <f ca="1">(INDEX(_regrA1,ROW(),IF(_mes=12,1,_mes+1))*Prevs!L$2 +   INDEX(_regrA1,ROW(),IF(_mes+2&gt;12,MOD(_mes+2,11),_mes+2))*(7-Prevs!L$2))/7</f>
        <v>1.4770000000000001</v>
      </c>
      <c r="BG58" s="506">
        <f ca="1">(INDEX(_regrA1,ROW(),IF(_mes=12,1,_mes+1))*Prevs!M$2 +   INDEX(_regrA1,ROW(),IF(_mes+2&gt;12,MOD(_mes+2,11),_mes+2))*(7-Prevs!M$2))/7</f>
        <v>1.4770000000000001</v>
      </c>
      <c r="BH58" s="506">
        <f ca="1">(INDEX(_regrA1,ROW(),IF(_mes=12,1,_mes+1))*Prevs!N$2 +   INDEX(_regrA1,ROW(),IF(_mes+2&gt;12,MOD(_mes+2,11),_mes+2))*(7-Prevs!N$2))/7</f>
        <v>1.4770000000000001</v>
      </c>
      <c r="BI58" s="506">
        <f ca="1">(INDEX(_regrA1,ROW(),IF(_mes=12,1,_mes+1))*Prevs!O$2 +   INDEX(_regrA1,ROW(),IF(_mes+2&gt;12,MOD(_mes+2,11),_mes+2))*(7-Prevs!O$2))/7</f>
        <v>1.4770000000000001</v>
      </c>
      <c r="BK58" s="294">
        <f t="shared" ca="1" si="11"/>
        <v>0.1</v>
      </c>
      <c r="BL58" s="294">
        <f t="shared" ca="1" si="11"/>
        <v>0.1</v>
      </c>
      <c r="BM58" s="294">
        <f t="shared" ca="1" si="11"/>
        <v>0.1</v>
      </c>
      <c r="BN58" s="294">
        <f t="shared" ca="1" si="11"/>
        <v>0.1</v>
      </c>
      <c r="BO58" s="294">
        <f t="shared" ca="1" si="11"/>
        <v>0.1</v>
      </c>
      <c r="BP58" s="294">
        <f t="shared" ca="1" si="11"/>
        <v>0.1</v>
      </c>
      <c r="BQ58" s="294">
        <f t="shared" ca="1" si="11"/>
        <v>0.1</v>
      </c>
      <c r="BR58" s="294">
        <f t="shared" ca="1" si="11"/>
        <v>0.1</v>
      </c>
      <c r="BS58" s="294">
        <f t="shared" ca="1" si="11"/>
        <v>0.1</v>
      </c>
      <c r="BT58" s="294">
        <f t="shared" ca="1" si="11"/>
        <v>0.1</v>
      </c>
      <c r="BU58" s="294">
        <f t="shared" ca="1" si="11"/>
        <v>0.1</v>
      </c>
      <c r="BV58" s="294">
        <f t="shared" ca="1" si="11"/>
        <v>0.1</v>
      </c>
      <c r="BX58" s="294">
        <f t="shared" ca="1" si="12"/>
        <v>1.4570000000000001</v>
      </c>
      <c r="BY58" s="294">
        <f t="shared" ca="1" si="12"/>
        <v>1.4570000000000001</v>
      </c>
      <c r="BZ58" s="294">
        <f t="shared" ca="1" si="12"/>
        <v>1.4570000000000001</v>
      </c>
      <c r="CA58" s="294">
        <f t="shared" ca="1" si="12"/>
        <v>1.4570000000000001</v>
      </c>
      <c r="CB58" s="294">
        <f t="shared" ca="1" si="12"/>
        <v>1.4570000000000001</v>
      </c>
      <c r="CC58" s="294">
        <f t="shared" ca="1" si="12"/>
        <v>1.4570000000000001</v>
      </c>
      <c r="CD58" s="294">
        <f t="shared" ca="1" si="12"/>
        <v>1.4570000000000001</v>
      </c>
      <c r="CE58" s="294">
        <f t="shared" ca="1" si="12"/>
        <v>1.4570000000000001</v>
      </c>
      <c r="CF58" s="294">
        <f t="shared" ca="1" si="12"/>
        <v>1.4570000000000001</v>
      </c>
      <c r="CG58" s="294">
        <f t="shared" ca="1" si="12"/>
        <v>1.4570000000000001</v>
      </c>
      <c r="CH58" s="294">
        <f t="shared" ca="1" si="12"/>
        <v>1.4570000000000001</v>
      </c>
      <c r="CI58" s="294">
        <f t="shared" ca="1" si="12"/>
        <v>1.4570000000000001</v>
      </c>
    </row>
    <row r="59" spans="1:87" x14ac:dyDescent="0.25">
      <c r="A59" s="264" t="s">
        <v>717</v>
      </c>
      <c r="B59" s="431">
        <v>122</v>
      </c>
      <c r="C59" s="430" t="s">
        <v>112</v>
      </c>
      <c r="D59" s="431">
        <v>121</v>
      </c>
      <c r="E59" s="430" t="s">
        <v>111</v>
      </c>
      <c r="F59" s="415">
        <v>3</v>
      </c>
      <c r="G59" s="415">
        <v>2.2000000000000002</v>
      </c>
      <c r="H59" s="415">
        <v>-3</v>
      </c>
      <c r="I59" s="415">
        <v>-0.5</v>
      </c>
      <c r="J59" s="415">
        <v>0.2</v>
      </c>
      <c r="K59" s="415">
        <v>-1.2</v>
      </c>
      <c r="L59" s="415">
        <v>3.7</v>
      </c>
      <c r="M59" s="415">
        <v>1.8</v>
      </c>
      <c r="N59" s="415">
        <v>0.4</v>
      </c>
      <c r="O59" s="415">
        <v>1.6</v>
      </c>
      <c r="P59" s="415">
        <v>1.9</v>
      </c>
      <c r="Q59" s="415">
        <v>-1.3</v>
      </c>
      <c r="R59" s="430"/>
      <c r="S59" s="430" t="s">
        <v>718</v>
      </c>
      <c r="T59" s="431">
        <f t="shared" si="14"/>
        <v>122</v>
      </c>
      <c r="U59" s="430" t="str">
        <f t="shared" si="14"/>
        <v>SANTA BRANCA</v>
      </c>
      <c r="V59" s="431">
        <f t="shared" si="14"/>
        <v>121</v>
      </c>
      <c r="W59" s="430" t="str">
        <f t="shared" si="14"/>
        <v>PARAIBUNA</v>
      </c>
      <c r="X59" s="416">
        <v>1.1399999999999999</v>
      </c>
      <c r="Y59" s="416">
        <v>1.161</v>
      </c>
      <c r="Z59" s="416">
        <v>1.194</v>
      </c>
      <c r="AA59" s="416">
        <v>1.155</v>
      </c>
      <c r="AB59" s="416">
        <v>1.1599999999999999</v>
      </c>
      <c r="AC59" s="416">
        <v>1.2030000000000001</v>
      </c>
      <c r="AD59" s="416">
        <v>1.0940000000000001</v>
      </c>
      <c r="AE59" s="416">
        <v>1.139</v>
      </c>
      <c r="AF59" s="416">
        <v>1.1739999999999999</v>
      </c>
      <c r="AG59" s="416">
        <v>1.1439999999999999</v>
      </c>
      <c r="AH59" s="416">
        <v>1.1319999999999999</v>
      </c>
      <c r="AI59" s="416">
        <v>1.1779999999999999</v>
      </c>
      <c r="AK59" s="275">
        <f ca="1">(INDEX(_regrA0,ROW(),_mes)*Prevs!$D$5 +   INDEX(_regrA0,ROW(),IF(_mes=1,12,_mes-1))*(7-Prevs!$D$5))/7</f>
        <v>1.4428571428571426</v>
      </c>
      <c r="AL59" s="275">
        <f t="shared" ca="1" si="8"/>
        <v>-1.3</v>
      </c>
      <c r="AM59" s="275">
        <f t="shared" ca="1" si="8"/>
        <v>-1.3</v>
      </c>
      <c r="AN59" s="275">
        <f ca="1">(INDEX(_regrA0,ROW(),_mes)*Prevs!G$5 +   INDEX(_regrA0,ROW(),IF(_mes=12,1,_mes+1))*(7-Prevs!G$5))/7</f>
        <v>-1.3</v>
      </c>
      <c r="AO59" s="275">
        <f ca="1">(INDEX(_regrA0,ROW(),_mes)*Prevs!H$5 +   INDEX(_regrA0,ROW(),IF(_mes=12,1,_mes+1))*(7-Prevs!H$5))/7</f>
        <v>-1.3</v>
      </c>
      <c r="AP59" s="275">
        <f ca="1">(INDEX(_regrA0,ROW(),_mes)*Prevs!I$5 +   INDEX(_regrA0,ROW(),IF(_mes=12,1,_mes+1))*(7-Prevs!I$5))/7</f>
        <v>1.7714285714285716</v>
      </c>
      <c r="AQ59" s="275">
        <f ca="1">(INDEX(_regrA0,ROW(),IF(_mes=12,1,_mes+1))*Prevs!J$2 +   INDEX(_regrA0,ROW(),IF(_mes+2&gt;12,MOD(_mes+2,11),_mes+2))*(7-Prevs!J$2))/7</f>
        <v>-3</v>
      </c>
      <c r="AR59" s="275">
        <f ca="1">(INDEX(_regrA0,ROW(),IF(_mes=12,1,_mes+1))*Prevs!K$2 +   INDEX(_regrA0,ROW(),IF(_mes+2&gt;12,MOD(_mes+2,11),_mes+2))*(7-Prevs!K$2))/7</f>
        <v>-3</v>
      </c>
      <c r="AS59" s="275">
        <f ca="1">(INDEX(_regrA0,ROW(),IF(_mes=12,1,_mes+1))*Prevs!L$2 +   INDEX(_regrA0,ROW(),IF(_mes+2&gt;12,MOD(_mes+2,11),_mes+2))*(7-Prevs!L$2))/7</f>
        <v>-3</v>
      </c>
      <c r="AT59" s="275">
        <f ca="1">(INDEX(_regrA0,ROW(),IF(_mes=12,1,_mes+1))*Prevs!M$2 +   INDEX(_regrA0,ROW(),IF(_mes+2&gt;12,MOD(_mes+2,11),_mes+2))*(7-Prevs!M$2))/7</f>
        <v>-3</v>
      </c>
      <c r="AU59" s="275">
        <f ca="1">(INDEX(_regrA0,ROW(),IF(_mes=12,1,_mes+1))*Prevs!N$2 +   INDEX(_regrA0,ROW(),IF(_mes+2&gt;12,MOD(_mes+2,11),_mes+2))*(7-Prevs!N$2))/7</f>
        <v>-3</v>
      </c>
      <c r="AV59" s="275">
        <f ca="1">(INDEX(_regrA0,ROW(),IF(_mes=12,1,_mes+1))*Prevs!O$2 +   INDEX(_regrA0,ROW(),IF(_mes+2&gt;12,MOD(_mes+2,11),_mes+2))*(7-Prevs!O$2))/7</f>
        <v>-3</v>
      </c>
      <c r="AX59" s="506">
        <f ca="1">(INDEX(_regrA1,ROW(),_mes)*Prevs!$D$5 +   INDEX(_regrA1,ROW(),IF(_mes=1,12,_mes-1))*(7-Prevs!$D$5))/7</f>
        <v>1.1385714285714286</v>
      </c>
      <c r="AY59" s="506">
        <f t="shared" ca="1" si="13"/>
        <v>1.1779999999999999</v>
      </c>
      <c r="AZ59" s="506">
        <f t="shared" ca="1" si="13"/>
        <v>1.1779999999999999</v>
      </c>
      <c r="BA59" s="506">
        <f ca="1">(INDEX(_regrA1,ROW(),_mes)*Prevs!G$5 +   INDEX(_regrA1,ROW(),IF(_mes=12,1,_mes+1))*(7-Prevs!G$5))/7</f>
        <v>1.1779999999999997</v>
      </c>
      <c r="BB59" s="506">
        <f ca="1">(INDEX(_regrA1,ROW(),_mes)*Prevs!H$5 +   INDEX(_regrA1,ROW(),IF(_mes=12,1,_mes+1))*(7-Prevs!H$5))/7</f>
        <v>1.1779999999999997</v>
      </c>
      <c r="BC59" s="506">
        <f ca="1">(INDEX(_regrA1,ROW(),_mes)*Prevs!I$5 +   INDEX(_regrA1,ROW(),IF(_mes=12,1,_mes+1))*(7-Prevs!I$5))/7</f>
        <v>1.1508571428571428</v>
      </c>
      <c r="BD59" s="506">
        <f ca="1">(INDEX(_regrA1,ROW(),IF(_mes=12,1,_mes+1))*Prevs!J$2 +   INDEX(_regrA1,ROW(),IF(_mes+2&gt;12,MOD(_mes+2,11),_mes+2))*(7-Prevs!J$2))/7</f>
        <v>1.1940000000000002</v>
      </c>
      <c r="BE59" s="506">
        <f ca="1">(INDEX(_regrA1,ROW(),IF(_mes=12,1,_mes+1))*Prevs!K$2 +   INDEX(_regrA1,ROW(),IF(_mes+2&gt;12,MOD(_mes+2,11),_mes+2))*(7-Prevs!K$2))/7</f>
        <v>1.1940000000000002</v>
      </c>
      <c r="BF59" s="506">
        <f ca="1">(INDEX(_regrA1,ROW(),IF(_mes=12,1,_mes+1))*Prevs!L$2 +   INDEX(_regrA1,ROW(),IF(_mes+2&gt;12,MOD(_mes+2,11),_mes+2))*(7-Prevs!L$2))/7</f>
        <v>1.1940000000000002</v>
      </c>
      <c r="BG59" s="506">
        <f ca="1">(INDEX(_regrA1,ROW(),IF(_mes=12,1,_mes+1))*Prevs!M$2 +   INDEX(_regrA1,ROW(),IF(_mes+2&gt;12,MOD(_mes+2,11),_mes+2))*(7-Prevs!M$2))/7</f>
        <v>1.1940000000000002</v>
      </c>
      <c r="BH59" s="506">
        <f ca="1">(INDEX(_regrA1,ROW(),IF(_mes=12,1,_mes+1))*Prevs!N$2 +   INDEX(_regrA1,ROW(),IF(_mes+2&gt;12,MOD(_mes+2,11),_mes+2))*(7-Prevs!N$2))/7</f>
        <v>1.1940000000000002</v>
      </c>
      <c r="BI59" s="506">
        <f ca="1">(INDEX(_regrA1,ROW(),IF(_mes=12,1,_mes+1))*Prevs!O$2 +   INDEX(_regrA1,ROW(),IF(_mes+2&gt;12,MOD(_mes+2,11),_mes+2))*(7-Prevs!O$2))/7</f>
        <v>1.1940000000000002</v>
      </c>
      <c r="BK59" s="294">
        <f t="shared" ca="1" si="11"/>
        <v>-1.3</v>
      </c>
      <c r="BL59" s="294">
        <f t="shared" ca="1" si="11"/>
        <v>-1.3</v>
      </c>
      <c r="BM59" s="294">
        <f t="shared" ca="1" si="11"/>
        <v>-1.3</v>
      </c>
      <c r="BN59" s="294">
        <f t="shared" ca="1" si="11"/>
        <v>-1.3</v>
      </c>
      <c r="BO59" s="294">
        <f t="shared" ca="1" si="11"/>
        <v>-1.3</v>
      </c>
      <c r="BP59" s="294">
        <f t="shared" ca="1" si="11"/>
        <v>-1.3</v>
      </c>
      <c r="BQ59" s="294">
        <f t="shared" ca="1" si="11"/>
        <v>-1.3</v>
      </c>
      <c r="BR59" s="294">
        <f t="shared" ca="1" si="11"/>
        <v>-1.3</v>
      </c>
      <c r="BS59" s="294">
        <f t="shared" ca="1" si="11"/>
        <v>-1.3</v>
      </c>
      <c r="BT59" s="294">
        <f t="shared" ca="1" si="11"/>
        <v>-1.3</v>
      </c>
      <c r="BU59" s="294">
        <f t="shared" ca="1" si="11"/>
        <v>-1.3</v>
      </c>
      <c r="BV59" s="294">
        <f t="shared" ca="1" si="11"/>
        <v>-1.3</v>
      </c>
      <c r="BX59" s="294">
        <f t="shared" ca="1" si="12"/>
        <v>1.1779999999999999</v>
      </c>
      <c r="BY59" s="294">
        <f t="shared" ca="1" si="12"/>
        <v>1.1779999999999999</v>
      </c>
      <c r="BZ59" s="294">
        <f t="shared" ca="1" si="12"/>
        <v>1.1779999999999999</v>
      </c>
      <c r="CA59" s="294">
        <f t="shared" ca="1" si="12"/>
        <v>1.1779999999999999</v>
      </c>
      <c r="CB59" s="294">
        <f t="shared" ca="1" si="12"/>
        <v>1.1779999999999999</v>
      </c>
      <c r="CC59" s="294">
        <f t="shared" ca="1" si="12"/>
        <v>1.1779999999999999</v>
      </c>
      <c r="CD59" s="294">
        <f t="shared" ca="1" si="12"/>
        <v>1.1779999999999999</v>
      </c>
      <c r="CE59" s="294">
        <f t="shared" ca="1" si="12"/>
        <v>1.1779999999999999</v>
      </c>
      <c r="CF59" s="294">
        <f t="shared" ca="1" si="12"/>
        <v>1.1779999999999999</v>
      </c>
      <c r="CG59" s="294">
        <f t="shared" ca="1" si="12"/>
        <v>1.1779999999999999</v>
      </c>
      <c r="CH59" s="294">
        <f t="shared" ca="1" si="12"/>
        <v>1.1779999999999999</v>
      </c>
      <c r="CI59" s="294">
        <f t="shared" ca="1" si="12"/>
        <v>1.1779999999999999</v>
      </c>
    </row>
    <row r="60" spans="1:87" x14ac:dyDescent="0.25">
      <c r="A60" s="272" t="s">
        <v>717</v>
      </c>
      <c r="B60" s="431">
        <v>129</v>
      </c>
      <c r="C60" s="430" t="s">
        <v>471</v>
      </c>
      <c r="D60" s="431">
        <v>130</v>
      </c>
      <c r="E60" s="430" t="s">
        <v>472</v>
      </c>
      <c r="F60" s="415">
        <v>19.600000000000001</v>
      </c>
      <c r="G60" s="415">
        <v>18.100000000000001</v>
      </c>
      <c r="H60" s="415">
        <v>22.6</v>
      </c>
      <c r="I60" s="415">
        <v>9.1</v>
      </c>
      <c r="J60" s="415">
        <v>7.5</v>
      </c>
      <c r="K60" s="415">
        <v>12.3</v>
      </c>
      <c r="L60" s="415">
        <v>11.1</v>
      </c>
      <c r="M60" s="415">
        <v>7.7</v>
      </c>
      <c r="N60" s="415">
        <v>10.1</v>
      </c>
      <c r="O60" s="415">
        <v>12.5</v>
      </c>
      <c r="P60" s="415">
        <v>15.2</v>
      </c>
      <c r="Q60" s="415">
        <v>9.6</v>
      </c>
      <c r="R60" s="430"/>
      <c r="S60" s="430" t="s">
        <v>718</v>
      </c>
      <c r="T60" s="431">
        <f t="shared" si="14"/>
        <v>129</v>
      </c>
      <c r="U60" s="430" t="str">
        <f t="shared" si="14"/>
        <v>ANTA NAT.</v>
      </c>
      <c r="V60" s="431">
        <f t="shared" si="14"/>
        <v>130</v>
      </c>
      <c r="W60" s="430" t="str">
        <f t="shared" si="14"/>
        <v>ILHA POMBOS NAT.</v>
      </c>
      <c r="X60" s="416">
        <v>0.91700000000000004</v>
      </c>
      <c r="Y60" s="416">
        <v>0.92400000000000004</v>
      </c>
      <c r="Z60" s="416">
        <v>0.92100000000000004</v>
      </c>
      <c r="AA60" s="416">
        <v>0.93500000000000005</v>
      </c>
      <c r="AB60" s="416">
        <v>0.93799999999999994</v>
      </c>
      <c r="AC60" s="416">
        <v>0.92300000000000004</v>
      </c>
      <c r="AD60" s="416">
        <v>0.92300000000000004</v>
      </c>
      <c r="AE60" s="416">
        <v>0.93200000000000005</v>
      </c>
      <c r="AF60" s="416">
        <v>0.92100000000000004</v>
      </c>
      <c r="AG60" s="416">
        <v>0.91500000000000004</v>
      </c>
      <c r="AH60" s="416">
        <v>0.91200000000000003</v>
      </c>
      <c r="AI60" s="416">
        <v>0.92</v>
      </c>
      <c r="AK60" s="275">
        <f ca="1">(INDEX(_regrA0,ROW(),_mes)*Prevs!$D$5 +   INDEX(_regrA0,ROW(),IF(_mes=1,12,_mes-1))*(7-Prevs!$D$5))/7</f>
        <v>14.399999999999997</v>
      </c>
      <c r="AL60" s="275">
        <f t="shared" ca="1" si="8"/>
        <v>9.6</v>
      </c>
      <c r="AM60" s="275">
        <f t="shared" ca="1" si="8"/>
        <v>9.6</v>
      </c>
      <c r="AN60" s="275">
        <f ca="1">(INDEX(_regrA0,ROW(),_mes)*Prevs!G$5 +   INDEX(_regrA0,ROW(),IF(_mes=12,1,_mes+1))*(7-Prevs!G$5))/7</f>
        <v>9.6</v>
      </c>
      <c r="AO60" s="275">
        <f ca="1">(INDEX(_regrA0,ROW(),_mes)*Prevs!H$5 +   INDEX(_regrA0,ROW(),IF(_mes=12,1,_mes+1))*(7-Prevs!H$5))/7</f>
        <v>9.6</v>
      </c>
      <c r="AP60" s="275">
        <f ca="1">(INDEX(_regrA0,ROW(),_mes)*Prevs!I$5 +   INDEX(_regrA0,ROW(),IF(_mes=12,1,_mes+1))*(7-Prevs!I$5))/7</f>
        <v>16.742857142857144</v>
      </c>
      <c r="AQ60" s="275">
        <f ca="1">(INDEX(_regrA0,ROW(),IF(_mes=12,1,_mes+1))*Prevs!J$2 +   INDEX(_regrA0,ROW(),IF(_mes+2&gt;12,MOD(_mes+2,11),_mes+2))*(7-Prevs!J$2))/7</f>
        <v>22.6</v>
      </c>
      <c r="AR60" s="275">
        <f ca="1">(INDEX(_regrA0,ROW(),IF(_mes=12,1,_mes+1))*Prevs!K$2 +   INDEX(_regrA0,ROW(),IF(_mes+2&gt;12,MOD(_mes+2,11),_mes+2))*(7-Prevs!K$2))/7</f>
        <v>22.6</v>
      </c>
      <c r="AS60" s="275">
        <f ca="1">(INDEX(_regrA0,ROW(),IF(_mes=12,1,_mes+1))*Prevs!L$2 +   INDEX(_regrA0,ROW(),IF(_mes+2&gt;12,MOD(_mes+2,11),_mes+2))*(7-Prevs!L$2))/7</f>
        <v>22.6</v>
      </c>
      <c r="AT60" s="275">
        <f ca="1">(INDEX(_regrA0,ROW(),IF(_mes=12,1,_mes+1))*Prevs!M$2 +   INDEX(_regrA0,ROW(),IF(_mes+2&gt;12,MOD(_mes+2,11),_mes+2))*(7-Prevs!M$2))/7</f>
        <v>22.6</v>
      </c>
      <c r="AU60" s="275">
        <f ca="1">(INDEX(_regrA0,ROW(),IF(_mes=12,1,_mes+1))*Prevs!N$2 +   INDEX(_regrA0,ROW(),IF(_mes+2&gt;12,MOD(_mes+2,11),_mes+2))*(7-Prevs!N$2))/7</f>
        <v>22.6</v>
      </c>
      <c r="AV60" s="275">
        <f ca="1">(INDEX(_regrA0,ROW(),IF(_mes=12,1,_mes+1))*Prevs!O$2 +   INDEX(_regrA0,ROW(),IF(_mes+2&gt;12,MOD(_mes+2,11),_mes+2))*(7-Prevs!O$2))/7</f>
        <v>22.6</v>
      </c>
      <c r="AX60" s="506">
        <f ca="1">(INDEX(_regrA1,ROW(),_mes)*Prevs!$D$5 +   INDEX(_regrA1,ROW(),IF(_mes=1,12,_mes-1))*(7-Prevs!$D$5))/7</f>
        <v>0.91314285714285715</v>
      </c>
      <c r="AY60" s="506">
        <f t="shared" ca="1" si="13"/>
        <v>0.92</v>
      </c>
      <c r="AZ60" s="506">
        <f t="shared" ca="1" si="13"/>
        <v>0.92</v>
      </c>
      <c r="BA60" s="506">
        <f ca="1">(INDEX(_regrA1,ROW(),_mes)*Prevs!G$5 +   INDEX(_regrA1,ROW(),IF(_mes=12,1,_mes+1))*(7-Prevs!G$5))/7</f>
        <v>0.92</v>
      </c>
      <c r="BB60" s="506">
        <f ca="1">(INDEX(_regrA1,ROW(),_mes)*Prevs!H$5 +   INDEX(_regrA1,ROW(),IF(_mes=12,1,_mes+1))*(7-Prevs!H$5))/7</f>
        <v>0.92</v>
      </c>
      <c r="BC60" s="506">
        <f ca="1">(INDEX(_regrA1,ROW(),_mes)*Prevs!I$5 +   INDEX(_regrA1,ROW(),IF(_mes=12,1,_mes+1))*(7-Prevs!I$5))/7</f>
        <v>0.91785714285714282</v>
      </c>
      <c r="BD60" s="506">
        <f ca="1">(INDEX(_regrA1,ROW(),IF(_mes=12,1,_mes+1))*Prevs!J$2 +   INDEX(_regrA1,ROW(),IF(_mes+2&gt;12,MOD(_mes+2,11),_mes+2))*(7-Prevs!J$2))/7</f>
        <v>0.92100000000000004</v>
      </c>
      <c r="BE60" s="506">
        <f ca="1">(INDEX(_regrA1,ROW(),IF(_mes=12,1,_mes+1))*Prevs!K$2 +   INDEX(_regrA1,ROW(),IF(_mes+2&gt;12,MOD(_mes+2,11),_mes+2))*(7-Prevs!K$2))/7</f>
        <v>0.92100000000000004</v>
      </c>
      <c r="BF60" s="506">
        <f ca="1">(INDEX(_regrA1,ROW(),IF(_mes=12,1,_mes+1))*Prevs!L$2 +   INDEX(_regrA1,ROW(),IF(_mes+2&gt;12,MOD(_mes+2,11),_mes+2))*(7-Prevs!L$2))/7</f>
        <v>0.92100000000000004</v>
      </c>
      <c r="BG60" s="506">
        <f ca="1">(INDEX(_regrA1,ROW(),IF(_mes=12,1,_mes+1))*Prevs!M$2 +   INDEX(_regrA1,ROW(),IF(_mes+2&gt;12,MOD(_mes+2,11),_mes+2))*(7-Prevs!M$2))/7</f>
        <v>0.92100000000000004</v>
      </c>
      <c r="BH60" s="506">
        <f ca="1">(INDEX(_regrA1,ROW(),IF(_mes=12,1,_mes+1))*Prevs!N$2 +   INDEX(_regrA1,ROW(),IF(_mes+2&gt;12,MOD(_mes+2,11),_mes+2))*(7-Prevs!N$2))/7</f>
        <v>0.92100000000000004</v>
      </c>
      <c r="BI60" s="506">
        <f ca="1">(INDEX(_regrA1,ROW(),IF(_mes=12,1,_mes+1))*Prevs!O$2 +   INDEX(_regrA1,ROW(),IF(_mes+2&gt;12,MOD(_mes+2,11),_mes+2))*(7-Prevs!O$2))/7</f>
        <v>0.92100000000000004</v>
      </c>
      <c r="BK60" s="294">
        <f t="shared" ca="1" si="11"/>
        <v>9.6</v>
      </c>
      <c r="BL60" s="294">
        <f t="shared" ca="1" si="11"/>
        <v>9.6</v>
      </c>
      <c r="BM60" s="294">
        <f t="shared" ca="1" si="11"/>
        <v>9.6</v>
      </c>
      <c r="BN60" s="294">
        <f t="shared" ca="1" si="11"/>
        <v>9.6</v>
      </c>
      <c r="BO60" s="294">
        <f t="shared" ca="1" si="11"/>
        <v>9.6</v>
      </c>
      <c r="BP60" s="294">
        <f t="shared" ca="1" si="11"/>
        <v>9.6</v>
      </c>
      <c r="BQ60" s="294">
        <f t="shared" ca="1" si="11"/>
        <v>9.6</v>
      </c>
      <c r="BR60" s="294">
        <f t="shared" ca="1" si="11"/>
        <v>9.6</v>
      </c>
      <c r="BS60" s="294">
        <f t="shared" ca="1" si="11"/>
        <v>9.6</v>
      </c>
      <c r="BT60" s="294">
        <f t="shared" ref="BK60:BV81" ca="1" si="15">INDEX(_regrA0,ROW(),MONTH(BT$4))</f>
        <v>9.6</v>
      </c>
      <c r="BU60" s="294">
        <f t="shared" ca="1" si="15"/>
        <v>9.6</v>
      </c>
      <c r="BV60" s="294">
        <f t="shared" ca="1" si="15"/>
        <v>9.6</v>
      </c>
      <c r="BX60" s="294">
        <f t="shared" ca="1" si="12"/>
        <v>0.92</v>
      </c>
      <c r="BY60" s="294">
        <f t="shared" ca="1" si="12"/>
        <v>0.92</v>
      </c>
      <c r="BZ60" s="294">
        <f t="shared" ca="1" si="12"/>
        <v>0.92</v>
      </c>
      <c r="CA60" s="294">
        <f t="shared" ca="1" si="12"/>
        <v>0.92</v>
      </c>
      <c r="CB60" s="294">
        <f t="shared" ca="1" si="12"/>
        <v>0.92</v>
      </c>
      <c r="CC60" s="294">
        <f t="shared" ca="1" si="12"/>
        <v>0.92</v>
      </c>
      <c r="CD60" s="294">
        <f t="shared" ca="1" si="12"/>
        <v>0.92</v>
      </c>
      <c r="CE60" s="294">
        <f t="shared" ca="1" si="12"/>
        <v>0.92</v>
      </c>
      <c r="CF60" s="294">
        <f t="shared" ca="1" si="12"/>
        <v>0.92</v>
      </c>
      <c r="CG60" s="294">
        <f t="shared" ref="BX60:CI81" ca="1" si="16">INDEX(_regrA1,ROW(),MONTH(CG$4))</f>
        <v>0.92</v>
      </c>
      <c r="CH60" s="294">
        <f t="shared" ca="1" si="16"/>
        <v>0.92</v>
      </c>
      <c r="CI60" s="294">
        <f t="shared" ca="1" si="16"/>
        <v>0.92</v>
      </c>
    </row>
    <row r="61" spans="1:87" x14ac:dyDescent="0.25">
      <c r="A61" s="264" t="s">
        <v>717</v>
      </c>
      <c r="B61" s="431">
        <v>198</v>
      </c>
      <c r="C61" s="430" t="s">
        <v>115</v>
      </c>
      <c r="D61" s="431">
        <v>197</v>
      </c>
      <c r="E61" s="430" t="s">
        <v>114</v>
      </c>
      <c r="F61" s="415">
        <v>21.7</v>
      </c>
      <c r="G61" s="415">
        <v>10.1</v>
      </c>
      <c r="H61" s="415">
        <v>15.6</v>
      </c>
      <c r="I61" s="415">
        <v>7.8</v>
      </c>
      <c r="J61" s="415">
        <v>13.8</v>
      </c>
      <c r="K61" s="415">
        <v>13.9</v>
      </c>
      <c r="L61" s="415">
        <v>8.1</v>
      </c>
      <c r="M61" s="415">
        <v>8.1</v>
      </c>
      <c r="N61" s="415">
        <v>3.6</v>
      </c>
      <c r="O61" s="415">
        <v>4.2</v>
      </c>
      <c r="P61" s="415">
        <v>10.5</v>
      </c>
      <c r="Q61" s="415">
        <v>14.9</v>
      </c>
      <c r="R61" s="430"/>
      <c r="S61" s="430" t="s">
        <v>718</v>
      </c>
      <c r="T61" s="431">
        <f t="shared" si="14"/>
        <v>198</v>
      </c>
      <c r="U61" s="430" t="str">
        <f t="shared" si="14"/>
        <v>SOBRAGI</v>
      </c>
      <c r="V61" s="431">
        <f t="shared" si="14"/>
        <v>197</v>
      </c>
      <c r="W61" s="430" t="str">
        <f t="shared" si="14"/>
        <v>PICADA</v>
      </c>
      <c r="X61" s="416">
        <v>1.7669999999999999</v>
      </c>
      <c r="Y61" s="416">
        <v>1.9630000000000001</v>
      </c>
      <c r="Z61" s="416">
        <v>1.8069999999999999</v>
      </c>
      <c r="AA61" s="416">
        <v>1.913</v>
      </c>
      <c r="AB61" s="416">
        <v>1.67</v>
      </c>
      <c r="AC61" s="416">
        <v>1.5940000000000001</v>
      </c>
      <c r="AD61" s="416">
        <v>1.7749999999999999</v>
      </c>
      <c r="AE61" s="416">
        <v>1.772</v>
      </c>
      <c r="AF61" s="416">
        <v>2.012</v>
      </c>
      <c r="AG61" s="416">
        <v>2.0270000000000001</v>
      </c>
      <c r="AH61" s="416">
        <v>1.8640000000000001</v>
      </c>
      <c r="AI61" s="416">
        <v>1.8779999999999999</v>
      </c>
      <c r="AK61" s="275">
        <f ca="1">(INDEX(_regrA0,ROW(),_mes)*Prevs!$D$5 +   INDEX(_regrA0,ROW(),IF(_mes=1,12,_mes-1))*(7-Prevs!$D$5))/7</f>
        <v>11.12857142857143</v>
      </c>
      <c r="AL61" s="275">
        <f t="shared" ca="1" si="8"/>
        <v>14.9</v>
      </c>
      <c r="AM61" s="275">
        <f t="shared" ca="1" si="8"/>
        <v>14.9</v>
      </c>
      <c r="AN61" s="275">
        <f ca="1">(INDEX(_regrA0,ROW(),_mes)*Prevs!G$5 +   INDEX(_regrA0,ROW(),IF(_mes=12,1,_mes+1))*(7-Prevs!G$5))/7</f>
        <v>14.9</v>
      </c>
      <c r="AO61" s="275">
        <f ca="1">(INDEX(_regrA0,ROW(),_mes)*Prevs!H$5 +   INDEX(_regrA0,ROW(),IF(_mes=12,1,_mes+1))*(7-Prevs!H$5))/7</f>
        <v>14.9</v>
      </c>
      <c r="AP61" s="275">
        <f ca="1">(INDEX(_regrA0,ROW(),_mes)*Prevs!I$5 +   INDEX(_regrA0,ROW(),IF(_mes=12,1,_mes+1))*(7-Prevs!I$5))/7</f>
        <v>19.75714285714286</v>
      </c>
      <c r="AQ61" s="275">
        <f ca="1">(INDEX(_regrA0,ROW(),IF(_mes=12,1,_mes+1))*Prevs!J$2 +   INDEX(_regrA0,ROW(),IF(_mes+2&gt;12,MOD(_mes+2,11),_mes+2))*(7-Prevs!J$2))/7</f>
        <v>15.6</v>
      </c>
      <c r="AR61" s="275">
        <f ca="1">(INDEX(_regrA0,ROW(),IF(_mes=12,1,_mes+1))*Prevs!K$2 +   INDEX(_regrA0,ROW(),IF(_mes+2&gt;12,MOD(_mes+2,11),_mes+2))*(7-Prevs!K$2))/7</f>
        <v>15.6</v>
      </c>
      <c r="AS61" s="275">
        <f ca="1">(INDEX(_regrA0,ROW(),IF(_mes=12,1,_mes+1))*Prevs!L$2 +   INDEX(_regrA0,ROW(),IF(_mes+2&gt;12,MOD(_mes+2,11),_mes+2))*(7-Prevs!L$2))/7</f>
        <v>15.6</v>
      </c>
      <c r="AT61" s="275">
        <f ca="1">(INDEX(_regrA0,ROW(),IF(_mes=12,1,_mes+1))*Prevs!M$2 +   INDEX(_regrA0,ROW(),IF(_mes+2&gt;12,MOD(_mes+2,11),_mes+2))*(7-Prevs!M$2))/7</f>
        <v>15.6</v>
      </c>
      <c r="AU61" s="275">
        <f ca="1">(INDEX(_regrA0,ROW(),IF(_mes=12,1,_mes+1))*Prevs!N$2 +   INDEX(_regrA0,ROW(),IF(_mes+2&gt;12,MOD(_mes+2,11),_mes+2))*(7-Prevs!N$2))/7</f>
        <v>15.6</v>
      </c>
      <c r="AV61" s="275">
        <f ca="1">(INDEX(_regrA0,ROW(),IF(_mes=12,1,_mes+1))*Prevs!O$2 +   INDEX(_regrA0,ROW(),IF(_mes+2&gt;12,MOD(_mes+2,11),_mes+2))*(7-Prevs!O$2))/7</f>
        <v>15.6</v>
      </c>
      <c r="AX61" s="506">
        <f ca="1">(INDEX(_regrA1,ROW(),_mes)*Prevs!$D$5 +   INDEX(_regrA1,ROW(),IF(_mes=1,12,_mes-1))*(7-Prevs!$D$5))/7</f>
        <v>1.8660000000000001</v>
      </c>
      <c r="AY61" s="506">
        <f t="shared" ca="1" si="13"/>
        <v>1.8779999999999999</v>
      </c>
      <c r="AZ61" s="506">
        <f t="shared" ca="1" si="13"/>
        <v>1.8779999999999999</v>
      </c>
      <c r="BA61" s="506">
        <f ca="1">(INDEX(_regrA1,ROW(),_mes)*Prevs!G$5 +   INDEX(_regrA1,ROW(),IF(_mes=12,1,_mes+1))*(7-Prevs!G$5))/7</f>
        <v>1.8779999999999999</v>
      </c>
      <c r="BB61" s="506">
        <f ca="1">(INDEX(_regrA1,ROW(),_mes)*Prevs!H$5 +   INDEX(_regrA1,ROW(),IF(_mes=12,1,_mes+1))*(7-Prevs!H$5))/7</f>
        <v>1.8779999999999999</v>
      </c>
      <c r="BC61" s="506">
        <f ca="1">(INDEX(_regrA1,ROW(),_mes)*Prevs!I$5 +   INDEX(_regrA1,ROW(),IF(_mes=12,1,_mes+1))*(7-Prevs!I$5))/7</f>
        <v>1.7987142857142857</v>
      </c>
      <c r="BD61" s="506">
        <f ca="1">(INDEX(_regrA1,ROW(),IF(_mes=12,1,_mes+1))*Prevs!J$2 +   INDEX(_regrA1,ROW(),IF(_mes+2&gt;12,MOD(_mes+2,11),_mes+2))*(7-Prevs!J$2))/7</f>
        <v>1.8069999999999999</v>
      </c>
      <c r="BE61" s="506">
        <f ca="1">(INDEX(_regrA1,ROW(),IF(_mes=12,1,_mes+1))*Prevs!K$2 +   INDEX(_regrA1,ROW(),IF(_mes+2&gt;12,MOD(_mes+2,11),_mes+2))*(7-Prevs!K$2))/7</f>
        <v>1.8069999999999999</v>
      </c>
      <c r="BF61" s="506">
        <f ca="1">(INDEX(_regrA1,ROW(),IF(_mes=12,1,_mes+1))*Prevs!L$2 +   INDEX(_regrA1,ROW(),IF(_mes+2&gt;12,MOD(_mes+2,11),_mes+2))*(7-Prevs!L$2))/7</f>
        <v>1.8069999999999999</v>
      </c>
      <c r="BG61" s="506">
        <f ca="1">(INDEX(_regrA1,ROW(),IF(_mes=12,1,_mes+1))*Prevs!M$2 +   INDEX(_regrA1,ROW(),IF(_mes+2&gt;12,MOD(_mes+2,11),_mes+2))*(7-Prevs!M$2))/7</f>
        <v>1.8069999999999999</v>
      </c>
      <c r="BH61" s="506">
        <f ca="1">(INDEX(_regrA1,ROW(),IF(_mes=12,1,_mes+1))*Prevs!N$2 +   INDEX(_regrA1,ROW(),IF(_mes+2&gt;12,MOD(_mes+2,11),_mes+2))*(7-Prevs!N$2))/7</f>
        <v>1.8069999999999999</v>
      </c>
      <c r="BI61" s="506">
        <f ca="1">(INDEX(_regrA1,ROW(),IF(_mes=12,1,_mes+1))*Prevs!O$2 +   INDEX(_regrA1,ROW(),IF(_mes+2&gt;12,MOD(_mes+2,11),_mes+2))*(7-Prevs!O$2))/7</f>
        <v>1.8069999999999999</v>
      </c>
      <c r="BK61" s="294">
        <f t="shared" ca="1" si="15"/>
        <v>14.9</v>
      </c>
      <c r="BL61" s="294">
        <f t="shared" ca="1" si="15"/>
        <v>14.9</v>
      </c>
      <c r="BM61" s="294">
        <f t="shared" ca="1" si="15"/>
        <v>14.9</v>
      </c>
      <c r="BN61" s="294">
        <f t="shared" ca="1" si="15"/>
        <v>14.9</v>
      </c>
      <c r="BO61" s="294">
        <f t="shared" ca="1" si="15"/>
        <v>14.9</v>
      </c>
      <c r="BP61" s="294">
        <f t="shared" ca="1" si="15"/>
        <v>14.9</v>
      </c>
      <c r="BQ61" s="294">
        <f t="shared" ca="1" si="15"/>
        <v>14.9</v>
      </c>
      <c r="BR61" s="294">
        <f t="shared" ca="1" si="15"/>
        <v>14.9</v>
      </c>
      <c r="BS61" s="294">
        <f t="shared" ca="1" si="15"/>
        <v>14.9</v>
      </c>
      <c r="BT61" s="294">
        <f t="shared" ca="1" si="15"/>
        <v>14.9</v>
      </c>
      <c r="BU61" s="294">
        <f t="shared" ca="1" si="15"/>
        <v>14.9</v>
      </c>
      <c r="BV61" s="294">
        <f t="shared" ca="1" si="15"/>
        <v>14.9</v>
      </c>
      <c r="BX61" s="294">
        <f t="shared" ca="1" si="16"/>
        <v>1.8779999999999999</v>
      </c>
      <c r="BY61" s="294">
        <f t="shared" ca="1" si="16"/>
        <v>1.8779999999999999</v>
      </c>
      <c r="BZ61" s="294">
        <f t="shared" ca="1" si="16"/>
        <v>1.8779999999999999</v>
      </c>
      <c r="CA61" s="294">
        <f t="shared" ca="1" si="16"/>
        <v>1.8779999999999999</v>
      </c>
      <c r="CB61" s="294">
        <f t="shared" ca="1" si="16"/>
        <v>1.8779999999999999</v>
      </c>
      <c r="CC61" s="294">
        <f t="shared" ca="1" si="16"/>
        <v>1.8779999999999999</v>
      </c>
      <c r="CD61" s="294">
        <f t="shared" ca="1" si="16"/>
        <v>1.8779999999999999</v>
      </c>
      <c r="CE61" s="294">
        <f t="shared" ca="1" si="16"/>
        <v>1.8779999999999999</v>
      </c>
      <c r="CF61" s="294">
        <f t="shared" ca="1" si="16"/>
        <v>1.8779999999999999</v>
      </c>
      <c r="CG61" s="294">
        <f t="shared" ca="1" si="16"/>
        <v>1.8779999999999999</v>
      </c>
      <c r="CH61" s="294">
        <f t="shared" ca="1" si="16"/>
        <v>1.8779999999999999</v>
      </c>
      <c r="CI61" s="294">
        <f t="shared" ca="1" si="16"/>
        <v>1.8779999999999999</v>
      </c>
    </row>
    <row r="62" spans="1:87" x14ac:dyDescent="0.25">
      <c r="A62" s="264" t="s">
        <v>717</v>
      </c>
      <c r="B62" s="431">
        <v>263</v>
      </c>
      <c r="C62" s="430" t="s">
        <v>131</v>
      </c>
      <c r="D62" s="431">
        <v>134</v>
      </c>
      <c r="E62" s="430" t="s">
        <v>130</v>
      </c>
      <c r="F62" s="415">
        <v>-0.6</v>
      </c>
      <c r="G62" s="415">
        <v>-0.2</v>
      </c>
      <c r="H62" s="415">
        <v>-0.3</v>
      </c>
      <c r="I62" s="415">
        <v>-0.4</v>
      </c>
      <c r="J62" s="415">
        <v>-0.2</v>
      </c>
      <c r="K62" s="415">
        <v>0.1</v>
      </c>
      <c r="L62" s="415">
        <v>-0.3</v>
      </c>
      <c r="M62" s="415">
        <v>-0.2</v>
      </c>
      <c r="N62" s="415">
        <v>-0.2</v>
      </c>
      <c r="O62" s="415">
        <v>0</v>
      </c>
      <c r="P62" s="415">
        <v>0.6</v>
      </c>
      <c r="Q62" s="415">
        <v>2</v>
      </c>
      <c r="R62" s="430"/>
      <c r="S62" s="430" t="s">
        <v>718</v>
      </c>
      <c r="T62" s="431">
        <f t="shared" si="14"/>
        <v>263</v>
      </c>
      <c r="U62" s="430" t="str">
        <f t="shared" si="14"/>
        <v>PORTO ESTRELA</v>
      </c>
      <c r="V62" s="431">
        <f t="shared" si="14"/>
        <v>134</v>
      </c>
      <c r="W62" s="430" t="str">
        <f t="shared" si="14"/>
        <v>SALTO GRANDE</v>
      </c>
      <c r="X62" s="416">
        <v>1.0449999999999999</v>
      </c>
      <c r="Y62" s="416">
        <v>1.044</v>
      </c>
      <c r="Z62" s="416">
        <v>1.044</v>
      </c>
      <c r="AA62" s="416">
        <v>1.046</v>
      </c>
      <c r="AB62" s="416">
        <v>1.0449999999999999</v>
      </c>
      <c r="AC62" s="416">
        <v>1.044</v>
      </c>
      <c r="AD62" s="416">
        <v>1.046</v>
      </c>
      <c r="AE62" s="416">
        <v>1.046</v>
      </c>
      <c r="AF62" s="416">
        <v>1.046</v>
      </c>
      <c r="AG62" s="416">
        <v>1.0429999999999999</v>
      </c>
      <c r="AH62" s="416">
        <v>1.0389999999999999</v>
      </c>
      <c r="AI62" s="416">
        <v>1.034</v>
      </c>
      <c r="AK62" s="275">
        <f ca="1">(INDEX(_regrA0,ROW(),_mes)*Prevs!$D$5 +   INDEX(_regrA0,ROW(),IF(_mes=1,12,_mes-1))*(7-Prevs!$D$5))/7</f>
        <v>0.79999999999999993</v>
      </c>
      <c r="AL62" s="275">
        <f t="shared" ca="1" si="8"/>
        <v>2</v>
      </c>
      <c r="AM62" s="275">
        <f t="shared" ca="1" si="8"/>
        <v>2</v>
      </c>
      <c r="AN62" s="275">
        <f ca="1">(INDEX(_regrA0,ROW(),_mes)*Prevs!G$5 +   INDEX(_regrA0,ROW(),IF(_mes=12,1,_mes+1))*(7-Prevs!G$5))/7</f>
        <v>2</v>
      </c>
      <c r="AO62" s="275">
        <f ca="1">(INDEX(_regrA0,ROW(),_mes)*Prevs!H$5 +   INDEX(_regrA0,ROW(),IF(_mes=12,1,_mes+1))*(7-Prevs!H$5))/7</f>
        <v>2</v>
      </c>
      <c r="AP62" s="275">
        <f ca="1">(INDEX(_regrA0,ROW(),_mes)*Prevs!I$5 +   INDEX(_regrA0,ROW(),IF(_mes=12,1,_mes+1))*(7-Prevs!I$5))/7</f>
        <v>0.14285714285714285</v>
      </c>
      <c r="AQ62" s="275">
        <f ca="1">(INDEX(_regrA0,ROW(),IF(_mes=12,1,_mes+1))*Prevs!J$2 +   INDEX(_regrA0,ROW(),IF(_mes+2&gt;12,MOD(_mes+2,11),_mes+2))*(7-Prevs!J$2))/7</f>
        <v>-0.3</v>
      </c>
      <c r="AR62" s="275">
        <f ca="1">(INDEX(_regrA0,ROW(),IF(_mes=12,1,_mes+1))*Prevs!K$2 +   INDEX(_regrA0,ROW(),IF(_mes+2&gt;12,MOD(_mes+2,11),_mes+2))*(7-Prevs!K$2))/7</f>
        <v>-0.3</v>
      </c>
      <c r="AS62" s="275">
        <f ca="1">(INDEX(_regrA0,ROW(),IF(_mes=12,1,_mes+1))*Prevs!L$2 +   INDEX(_regrA0,ROW(),IF(_mes+2&gt;12,MOD(_mes+2,11),_mes+2))*(7-Prevs!L$2))/7</f>
        <v>-0.3</v>
      </c>
      <c r="AT62" s="275">
        <f ca="1">(INDEX(_regrA0,ROW(),IF(_mes=12,1,_mes+1))*Prevs!M$2 +   INDEX(_regrA0,ROW(),IF(_mes+2&gt;12,MOD(_mes+2,11),_mes+2))*(7-Prevs!M$2))/7</f>
        <v>-0.3</v>
      </c>
      <c r="AU62" s="275">
        <f ca="1">(INDEX(_regrA0,ROW(),IF(_mes=12,1,_mes+1))*Prevs!N$2 +   INDEX(_regrA0,ROW(),IF(_mes+2&gt;12,MOD(_mes+2,11),_mes+2))*(7-Prevs!N$2))/7</f>
        <v>-0.3</v>
      </c>
      <c r="AV62" s="275">
        <f ca="1">(INDEX(_regrA0,ROW(),IF(_mes=12,1,_mes+1))*Prevs!O$2 +   INDEX(_regrA0,ROW(),IF(_mes+2&gt;12,MOD(_mes+2,11),_mes+2))*(7-Prevs!O$2))/7</f>
        <v>-0.3</v>
      </c>
      <c r="AX62" s="506">
        <f ca="1">(INDEX(_regrA1,ROW(),_mes)*Prevs!$D$5 +   INDEX(_regrA1,ROW(),IF(_mes=1,12,_mes-1))*(7-Prevs!$D$5))/7</f>
        <v>1.0382857142857143</v>
      </c>
      <c r="AY62" s="506">
        <f t="shared" ca="1" si="13"/>
        <v>1.034</v>
      </c>
      <c r="AZ62" s="506">
        <f t="shared" ca="1" si="13"/>
        <v>1.034</v>
      </c>
      <c r="BA62" s="506">
        <f ca="1">(INDEX(_regrA1,ROW(),_mes)*Prevs!G$5 +   INDEX(_regrA1,ROW(),IF(_mes=12,1,_mes+1))*(7-Prevs!G$5))/7</f>
        <v>1.034</v>
      </c>
      <c r="BB62" s="506">
        <f ca="1">(INDEX(_regrA1,ROW(),_mes)*Prevs!H$5 +   INDEX(_regrA1,ROW(),IF(_mes=12,1,_mes+1))*(7-Prevs!H$5))/7</f>
        <v>1.034</v>
      </c>
      <c r="BC62" s="506">
        <f ca="1">(INDEX(_regrA1,ROW(),_mes)*Prevs!I$5 +   INDEX(_regrA1,ROW(),IF(_mes=12,1,_mes+1))*(7-Prevs!I$5))/7</f>
        <v>1.0418571428571428</v>
      </c>
      <c r="BD62" s="506">
        <f ca="1">(INDEX(_regrA1,ROW(),IF(_mes=12,1,_mes+1))*Prevs!J$2 +   INDEX(_regrA1,ROW(),IF(_mes+2&gt;12,MOD(_mes+2,11),_mes+2))*(7-Prevs!J$2))/7</f>
        <v>1.044</v>
      </c>
      <c r="BE62" s="506">
        <f ca="1">(INDEX(_regrA1,ROW(),IF(_mes=12,1,_mes+1))*Prevs!K$2 +   INDEX(_regrA1,ROW(),IF(_mes+2&gt;12,MOD(_mes+2,11),_mes+2))*(7-Prevs!K$2))/7</f>
        <v>1.044</v>
      </c>
      <c r="BF62" s="506">
        <f ca="1">(INDEX(_regrA1,ROW(),IF(_mes=12,1,_mes+1))*Prevs!L$2 +   INDEX(_regrA1,ROW(),IF(_mes+2&gt;12,MOD(_mes+2,11),_mes+2))*(7-Prevs!L$2))/7</f>
        <v>1.044</v>
      </c>
      <c r="BG62" s="506">
        <f ca="1">(INDEX(_regrA1,ROW(),IF(_mes=12,1,_mes+1))*Prevs!M$2 +   INDEX(_regrA1,ROW(),IF(_mes+2&gt;12,MOD(_mes+2,11),_mes+2))*(7-Prevs!M$2))/7</f>
        <v>1.044</v>
      </c>
      <c r="BH62" s="506">
        <f ca="1">(INDEX(_regrA1,ROW(),IF(_mes=12,1,_mes+1))*Prevs!N$2 +   INDEX(_regrA1,ROW(),IF(_mes+2&gt;12,MOD(_mes+2,11),_mes+2))*(7-Prevs!N$2))/7</f>
        <v>1.044</v>
      </c>
      <c r="BI62" s="506">
        <f ca="1">(INDEX(_regrA1,ROW(),IF(_mes=12,1,_mes+1))*Prevs!O$2 +   INDEX(_regrA1,ROW(),IF(_mes+2&gt;12,MOD(_mes+2,11),_mes+2))*(7-Prevs!O$2))/7</f>
        <v>1.044</v>
      </c>
      <c r="BK62" s="294">
        <f t="shared" ca="1" si="15"/>
        <v>2</v>
      </c>
      <c r="BL62" s="294">
        <f t="shared" ca="1" si="15"/>
        <v>2</v>
      </c>
      <c r="BM62" s="294">
        <f t="shared" ca="1" si="15"/>
        <v>2</v>
      </c>
      <c r="BN62" s="294">
        <f t="shared" ca="1" si="15"/>
        <v>2</v>
      </c>
      <c r="BO62" s="294">
        <f t="shared" ca="1" si="15"/>
        <v>2</v>
      </c>
      <c r="BP62" s="294">
        <f t="shared" ca="1" si="15"/>
        <v>2</v>
      </c>
      <c r="BQ62" s="294">
        <f t="shared" ca="1" si="15"/>
        <v>2</v>
      </c>
      <c r="BR62" s="294">
        <f t="shared" ca="1" si="15"/>
        <v>2</v>
      </c>
      <c r="BS62" s="294">
        <f t="shared" ca="1" si="15"/>
        <v>2</v>
      </c>
      <c r="BT62" s="294">
        <f t="shared" ca="1" si="15"/>
        <v>2</v>
      </c>
      <c r="BU62" s="294">
        <f t="shared" ca="1" si="15"/>
        <v>2</v>
      </c>
      <c r="BV62" s="294">
        <f t="shared" ca="1" si="15"/>
        <v>2</v>
      </c>
      <c r="BX62" s="294">
        <f t="shared" ca="1" si="16"/>
        <v>1.034</v>
      </c>
      <c r="BY62" s="294">
        <f t="shared" ca="1" si="16"/>
        <v>1.034</v>
      </c>
      <c r="BZ62" s="294">
        <f t="shared" ca="1" si="16"/>
        <v>1.034</v>
      </c>
      <c r="CA62" s="294">
        <f t="shared" ca="1" si="16"/>
        <v>1.034</v>
      </c>
      <c r="CB62" s="294">
        <f t="shared" ca="1" si="16"/>
        <v>1.034</v>
      </c>
      <c r="CC62" s="294">
        <f t="shared" ca="1" si="16"/>
        <v>1.034</v>
      </c>
      <c r="CD62" s="294">
        <f t="shared" ca="1" si="16"/>
        <v>1.034</v>
      </c>
      <c r="CE62" s="294">
        <f t="shared" ca="1" si="16"/>
        <v>1.034</v>
      </c>
      <c r="CF62" s="294">
        <f t="shared" ca="1" si="16"/>
        <v>1.034</v>
      </c>
      <c r="CG62" s="294">
        <f t="shared" ca="1" si="16"/>
        <v>1.034</v>
      </c>
      <c r="CH62" s="294">
        <f t="shared" ca="1" si="16"/>
        <v>1.034</v>
      </c>
      <c r="CI62" s="294">
        <f t="shared" ca="1" si="16"/>
        <v>1.034</v>
      </c>
    </row>
    <row r="63" spans="1:87" x14ac:dyDescent="0.25">
      <c r="A63" s="264" t="s">
        <v>717</v>
      </c>
      <c r="B63" s="431">
        <v>141</v>
      </c>
      <c r="C63" s="430" t="s">
        <v>133</v>
      </c>
      <c r="D63" s="431">
        <v>144</v>
      </c>
      <c r="E63" s="430" t="s">
        <v>135</v>
      </c>
      <c r="F63" s="415">
        <v>0</v>
      </c>
      <c r="G63" s="415">
        <v>0</v>
      </c>
      <c r="H63" s="415">
        <v>0</v>
      </c>
      <c r="I63" s="415">
        <v>0</v>
      </c>
      <c r="J63" s="415">
        <v>0</v>
      </c>
      <c r="K63" s="415">
        <v>0</v>
      </c>
      <c r="L63" s="415">
        <v>0</v>
      </c>
      <c r="M63" s="415">
        <v>0</v>
      </c>
      <c r="N63" s="415">
        <v>0</v>
      </c>
      <c r="O63" s="415">
        <v>0</v>
      </c>
      <c r="P63" s="415">
        <v>0</v>
      </c>
      <c r="Q63" s="415">
        <v>0</v>
      </c>
      <c r="R63" s="430"/>
      <c r="S63" s="430" t="s">
        <v>718</v>
      </c>
      <c r="T63" s="431">
        <f t="shared" si="14"/>
        <v>141</v>
      </c>
      <c r="U63" s="430" t="str">
        <f t="shared" si="14"/>
        <v>BAGUARI</v>
      </c>
      <c r="V63" s="431">
        <f t="shared" si="14"/>
        <v>144</v>
      </c>
      <c r="W63" s="430" t="str">
        <f t="shared" si="14"/>
        <v>MASCARENHAS</v>
      </c>
      <c r="X63" s="416">
        <v>0.55900000000000005</v>
      </c>
      <c r="Y63" s="416">
        <v>0.58599999999999997</v>
      </c>
      <c r="Z63" s="416">
        <v>0.59</v>
      </c>
      <c r="AA63" s="416">
        <v>0.59799999999999998</v>
      </c>
      <c r="AB63" s="416">
        <v>0.61799999999999999</v>
      </c>
      <c r="AC63" s="416">
        <v>0.629</v>
      </c>
      <c r="AD63" s="416">
        <v>0.629</v>
      </c>
      <c r="AE63" s="416">
        <v>0.63500000000000001</v>
      </c>
      <c r="AF63" s="416">
        <v>0.64300000000000002</v>
      </c>
      <c r="AG63" s="416">
        <v>0.61699999999999999</v>
      </c>
      <c r="AH63" s="416">
        <v>0.57999999999999996</v>
      </c>
      <c r="AI63" s="416">
        <v>0.55400000000000005</v>
      </c>
      <c r="AK63" s="275">
        <f ca="1">(INDEX(_regrA0,ROW(),_mes)*Prevs!$D$5 +   INDEX(_regrA0,ROW(),IF(_mes=1,12,_mes-1))*(7-Prevs!$D$5))/7</f>
        <v>0</v>
      </c>
      <c r="AL63" s="275">
        <f t="shared" ca="1" si="8"/>
        <v>0</v>
      </c>
      <c r="AM63" s="275">
        <f t="shared" ca="1" si="8"/>
        <v>0</v>
      </c>
      <c r="AN63" s="275">
        <f ca="1">(INDEX(_regrA0,ROW(),_mes)*Prevs!G$5 +   INDEX(_regrA0,ROW(),IF(_mes=12,1,_mes+1))*(7-Prevs!G$5))/7</f>
        <v>0</v>
      </c>
      <c r="AO63" s="275">
        <f ca="1">(INDEX(_regrA0,ROW(),_mes)*Prevs!H$5 +   INDEX(_regrA0,ROW(),IF(_mes=12,1,_mes+1))*(7-Prevs!H$5))/7</f>
        <v>0</v>
      </c>
      <c r="AP63" s="275">
        <f ca="1">(INDEX(_regrA0,ROW(),_mes)*Prevs!I$5 +   INDEX(_regrA0,ROW(),IF(_mes=12,1,_mes+1))*(7-Prevs!I$5))/7</f>
        <v>0</v>
      </c>
      <c r="AQ63" s="275">
        <f ca="1">(INDEX(_regrA0,ROW(),IF(_mes=12,1,_mes+1))*Prevs!J$2 +   INDEX(_regrA0,ROW(),IF(_mes+2&gt;12,MOD(_mes+2,11),_mes+2))*(7-Prevs!J$2))/7</f>
        <v>0</v>
      </c>
      <c r="AR63" s="275">
        <f ca="1">(INDEX(_regrA0,ROW(),IF(_mes=12,1,_mes+1))*Prevs!K$2 +   INDEX(_regrA0,ROW(),IF(_mes+2&gt;12,MOD(_mes+2,11),_mes+2))*(7-Prevs!K$2))/7</f>
        <v>0</v>
      </c>
      <c r="AS63" s="275">
        <f ca="1">(INDEX(_regrA0,ROW(),IF(_mes=12,1,_mes+1))*Prevs!L$2 +   INDEX(_regrA0,ROW(),IF(_mes+2&gt;12,MOD(_mes+2,11),_mes+2))*(7-Prevs!L$2))/7</f>
        <v>0</v>
      </c>
      <c r="AT63" s="275">
        <f ca="1">(INDEX(_regrA0,ROW(),IF(_mes=12,1,_mes+1))*Prevs!M$2 +   INDEX(_regrA0,ROW(),IF(_mes+2&gt;12,MOD(_mes+2,11),_mes+2))*(7-Prevs!M$2))/7</f>
        <v>0</v>
      </c>
      <c r="AU63" s="275">
        <f ca="1">(INDEX(_regrA0,ROW(),IF(_mes=12,1,_mes+1))*Prevs!N$2 +   INDEX(_regrA0,ROW(),IF(_mes+2&gt;12,MOD(_mes+2,11),_mes+2))*(7-Prevs!N$2))/7</f>
        <v>0</v>
      </c>
      <c r="AV63" s="275">
        <f ca="1">(INDEX(_regrA0,ROW(),IF(_mes=12,1,_mes+1))*Prevs!O$2 +   INDEX(_regrA0,ROW(),IF(_mes+2&gt;12,MOD(_mes+2,11),_mes+2))*(7-Prevs!O$2))/7</f>
        <v>0</v>
      </c>
      <c r="AX63" s="506">
        <f ca="1">(INDEX(_regrA1,ROW(),_mes)*Prevs!$D$5 +   INDEX(_regrA1,ROW(),IF(_mes=1,12,_mes-1))*(7-Prevs!$D$5))/7</f>
        <v>0.57628571428571429</v>
      </c>
      <c r="AY63" s="506">
        <f t="shared" ca="1" si="13"/>
        <v>0.55400000000000005</v>
      </c>
      <c r="AZ63" s="506">
        <f t="shared" ca="1" si="13"/>
        <v>0.55400000000000005</v>
      </c>
      <c r="BA63" s="506">
        <f ca="1">(INDEX(_regrA1,ROW(),_mes)*Prevs!G$5 +   INDEX(_regrA1,ROW(),IF(_mes=12,1,_mes+1))*(7-Prevs!G$5))/7</f>
        <v>0.55400000000000005</v>
      </c>
      <c r="BB63" s="506">
        <f ca="1">(INDEX(_regrA1,ROW(),_mes)*Prevs!H$5 +   INDEX(_regrA1,ROW(),IF(_mes=12,1,_mes+1))*(7-Prevs!H$5))/7</f>
        <v>0.55400000000000005</v>
      </c>
      <c r="BC63" s="506">
        <f ca="1">(INDEX(_regrA1,ROW(),_mes)*Prevs!I$5 +   INDEX(_regrA1,ROW(),IF(_mes=12,1,_mes+1))*(7-Prevs!I$5))/7</f>
        <v>0.55757142857142861</v>
      </c>
      <c r="BD63" s="506">
        <f ca="1">(INDEX(_regrA1,ROW(),IF(_mes=12,1,_mes+1))*Prevs!J$2 +   INDEX(_regrA1,ROW(),IF(_mes+2&gt;12,MOD(_mes+2,11),_mes+2))*(7-Prevs!J$2))/7</f>
        <v>0.59</v>
      </c>
      <c r="BE63" s="506">
        <f ca="1">(INDEX(_regrA1,ROW(),IF(_mes=12,1,_mes+1))*Prevs!K$2 +   INDEX(_regrA1,ROW(),IF(_mes+2&gt;12,MOD(_mes+2,11),_mes+2))*(7-Prevs!K$2))/7</f>
        <v>0.59</v>
      </c>
      <c r="BF63" s="506">
        <f ca="1">(INDEX(_regrA1,ROW(),IF(_mes=12,1,_mes+1))*Prevs!L$2 +   INDEX(_regrA1,ROW(),IF(_mes+2&gt;12,MOD(_mes+2,11),_mes+2))*(7-Prevs!L$2))/7</f>
        <v>0.59</v>
      </c>
      <c r="BG63" s="506">
        <f ca="1">(INDEX(_regrA1,ROW(),IF(_mes=12,1,_mes+1))*Prevs!M$2 +   INDEX(_regrA1,ROW(),IF(_mes+2&gt;12,MOD(_mes+2,11),_mes+2))*(7-Prevs!M$2))/7</f>
        <v>0.59</v>
      </c>
      <c r="BH63" s="506">
        <f ca="1">(INDEX(_regrA1,ROW(),IF(_mes=12,1,_mes+1))*Prevs!N$2 +   INDEX(_regrA1,ROW(),IF(_mes+2&gt;12,MOD(_mes+2,11),_mes+2))*(7-Prevs!N$2))/7</f>
        <v>0.59</v>
      </c>
      <c r="BI63" s="506">
        <f ca="1">(INDEX(_regrA1,ROW(),IF(_mes=12,1,_mes+1))*Prevs!O$2 +   INDEX(_regrA1,ROW(),IF(_mes+2&gt;12,MOD(_mes+2,11),_mes+2))*(7-Prevs!O$2))/7</f>
        <v>0.59</v>
      </c>
      <c r="BK63" s="294">
        <f t="shared" ca="1" si="15"/>
        <v>0</v>
      </c>
      <c r="BL63" s="294">
        <f t="shared" ca="1" si="15"/>
        <v>0</v>
      </c>
      <c r="BM63" s="294">
        <f t="shared" ca="1" si="15"/>
        <v>0</v>
      </c>
      <c r="BN63" s="294">
        <f t="shared" ca="1" si="15"/>
        <v>0</v>
      </c>
      <c r="BO63" s="294">
        <f t="shared" ca="1" si="15"/>
        <v>0</v>
      </c>
      <c r="BP63" s="294">
        <f t="shared" ca="1" si="15"/>
        <v>0</v>
      </c>
      <c r="BQ63" s="294">
        <f t="shared" ca="1" si="15"/>
        <v>0</v>
      </c>
      <c r="BR63" s="294">
        <f t="shared" ca="1" si="15"/>
        <v>0</v>
      </c>
      <c r="BS63" s="294">
        <f t="shared" ca="1" si="15"/>
        <v>0</v>
      </c>
      <c r="BT63" s="294">
        <f t="shared" ca="1" si="15"/>
        <v>0</v>
      </c>
      <c r="BU63" s="294">
        <f t="shared" ca="1" si="15"/>
        <v>0</v>
      </c>
      <c r="BV63" s="294">
        <f t="shared" ca="1" si="15"/>
        <v>0</v>
      </c>
      <c r="BX63" s="294">
        <f t="shared" ca="1" si="16"/>
        <v>0.55400000000000005</v>
      </c>
      <c r="BY63" s="294">
        <f t="shared" ca="1" si="16"/>
        <v>0.55400000000000005</v>
      </c>
      <c r="BZ63" s="294">
        <f t="shared" ca="1" si="16"/>
        <v>0.55400000000000005</v>
      </c>
      <c r="CA63" s="294">
        <f t="shared" ca="1" si="16"/>
        <v>0.55400000000000005</v>
      </c>
      <c r="CB63" s="294">
        <f t="shared" ca="1" si="16"/>
        <v>0.55400000000000005</v>
      </c>
      <c r="CC63" s="294">
        <f t="shared" ca="1" si="16"/>
        <v>0.55400000000000005</v>
      </c>
      <c r="CD63" s="294">
        <f t="shared" ca="1" si="16"/>
        <v>0.55400000000000005</v>
      </c>
      <c r="CE63" s="294">
        <f t="shared" ca="1" si="16"/>
        <v>0.55400000000000005</v>
      </c>
      <c r="CF63" s="294">
        <f t="shared" ca="1" si="16"/>
        <v>0.55400000000000005</v>
      </c>
      <c r="CG63" s="294">
        <f t="shared" ca="1" si="16"/>
        <v>0.55400000000000005</v>
      </c>
      <c r="CH63" s="294">
        <f t="shared" ca="1" si="16"/>
        <v>0.55400000000000005</v>
      </c>
      <c r="CI63" s="294">
        <f t="shared" ca="1" si="16"/>
        <v>0.55400000000000005</v>
      </c>
    </row>
    <row r="64" spans="1:87" x14ac:dyDescent="0.25">
      <c r="A64" s="264" t="s">
        <v>717</v>
      </c>
      <c r="B64" s="431">
        <v>148</v>
      </c>
      <c r="C64" s="430" t="s">
        <v>134</v>
      </c>
      <c r="D64" s="431">
        <v>144</v>
      </c>
      <c r="E64" s="430" t="s">
        <v>135</v>
      </c>
      <c r="F64" s="415">
        <v>0</v>
      </c>
      <c r="G64" s="415">
        <v>0</v>
      </c>
      <c r="H64" s="415">
        <v>0</v>
      </c>
      <c r="I64" s="415">
        <v>0</v>
      </c>
      <c r="J64" s="415">
        <v>0</v>
      </c>
      <c r="K64" s="415">
        <v>0</v>
      </c>
      <c r="L64" s="415">
        <v>0</v>
      </c>
      <c r="M64" s="415">
        <v>0</v>
      </c>
      <c r="N64" s="415">
        <v>0</v>
      </c>
      <c r="O64" s="415">
        <v>0</v>
      </c>
      <c r="P64" s="415">
        <v>0</v>
      </c>
      <c r="Q64" s="415">
        <v>0</v>
      </c>
      <c r="R64" s="430"/>
      <c r="S64" s="430" t="s">
        <v>718</v>
      </c>
      <c r="T64" s="431">
        <f t="shared" si="14"/>
        <v>148</v>
      </c>
      <c r="U64" s="430" t="str">
        <f t="shared" si="14"/>
        <v>AIMORÉS</v>
      </c>
      <c r="V64" s="431">
        <f t="shared" si="14"/>
        <v>144</v>
      </c>
      <c r="W64" s="430" t="str">
        <f t="shared" si="14"/>
        <v>MASCARENHAS</v>
      </c>
      <c r="X64" s="416">
        <v>0.85899999999999999</v>
      </c>
      <c r="Y64" s="416">
        <v>0.86199999999999999</v>
      </c>
      <c r="Z64" s="416">
        <v>0.86199999999999999</v>
      </c>
      <c r="AA64" s="416">
        <v>0.86199999999999999</v>
      </c>
      <c r="AB64" s="416">
        <v>0.86299999999999999</v>
      </c>
      <c r="AC64" s="416">
        <v>0.86699999999999999</v>
      </c>
      <c r="AD64" s="416">
        <v>0.86699999999999999</v>
      </c>
      <c r="AE64" s="416">
        <v>0.86899999999999999</v>
      </c>
      <c r="AF64" s="416">
        <v>0.873</v>
      </c>
      <c r="AG64" s="416">
        <v>0.86899999999999999</v>
      </c>
      <c r="AH64" s="416">
        <v>0.86199999999999999</v>
      </c>
      <c r="AI64" s="416">
        <v>0.85799999999999998</v>
      </c>
      <c r="AK64" s="275">
        <f ca="1">(INDEX(_regrA0,ROW(),_mes)*Prevs!$D$5 +   INDEX(_regrA0,ROW(),IF(_mes=1,12,_mes-1))*(7-Prevs!$D$5))/7</f>
        <v>0</v>
      </c>
      <c r="AL64" s="275">
        <f t="shared" ca="1" si="8"/>
        <v>0</v>
      </c>
      <c r="AM64" s="275">
        <f t="shared" ca="1" si="8"/>
        <v>0</v>
      </c>
      <c r="AN64" s="275">
        <f ca="1">(INDEX(_regrA0,ROW(),_mes)*Prevs!G$5 +   INDEX(_regrA0,ROW(),IF(_mes=12,1,_mes+1))*(7-Prevs!G$5))/7</f>
        <v>0</v>
      </c>
      <c r="AO64" s="275">
        <f ca="1">(INDEX(_regrA0,ROW(),_mes)*Prevs!H$5 +   INDEX(_regrA0,ROW(),IF(_mes=12,1,_mes+1))*(7-Prevs!H$5))/7</f>
        <v>0</v>
      </c>
      <c r="AP64" s="275">
        <f ca="1">(INDEX(_regrA0,ROW(),_mes)*Prevs!I$5 +   INDEX(_regrA0,ROW(),IF(_mes=12,1,_mes+1))*(7-Prevs!I$5))/7</f>
        <v>0</v>
      </c>
      <c r="AQ64" s="275">
        <f ca="1">(INDEX(_regrA0,ROW(),IF(_mes=12,1,_mes+1))*Prevs!J$2 +   INDEX(_regrA0,ROW(),IF(_mes+2&gt;12,MOD(_mes+2,11),_mes+2))*(7-Prevs!J$2))/7</f>
        <v>0</v>
      </c>
      <c r="AR64" s="275">
        <f ca="1">(INDEX(_regrA0,ROW(),IF(_mes=12,1,_mes+1))*Prevs!K$2 +   INDEX(_regrA0,ROW(),IF(_mes+2&gt;12,MOD(_mes+2,11),_mes+2))*(7-Prevs!K$2))/7</f>
        <v>0</v>
      </c>
      <c r="AS64" s="275">
        <f ca="1">(INDEX(_regrA0,ROW(),IF(_mes=12,1,_mes+1))*Prevs!L$2 +   INDEX(_regrA0,ROW(),IF(_mes+2&gt;12,MOD(_mes+2,11),_mes+2))*(7-Prevs!L$2))/7</f>
        <v>0</v>
      </c>
      <c r="AT64" s="275">
        <f ca="1">(INDEX(_regrA0,ROW(),IF(_mes=12,1,_mes+1))*Prevs!M$2 +   INDEX(_regrA0,ROW(),IF(_mes+2&gt;12,MOD(_mes+2,11),_mes+2))*(7-Prevs!M$2))/7</f>
        <v>0</v>
      </c>
      <c r="AU64" s="275">
        <f ca="1">(INDEX(_regrA0,ROW(),IF(_mes=12,1,_mes+1))*Prevs!N$2 +   INDEX(_regrA0,ROW(),IF(_mes+2&gt;12,MOD(_mes+2,11),_mes+2))*(7-Prevs!N$2))/7</f>
        <v>0</v>
      </c>
      <c r="AV64" s="275">
        <f ca="1">(INDEX(_regrA0,ROW(),IF(_mes=12,1,_mes+1))*Prevs!O$2 +   INDEX(_regrA0,ROW(),IF(_mes+2&gt;12,MOD(_mes+2,11),_mes+2))*(7-Prevs!O$2))/7</f>
        <v>0</v>
      </c>
      <c r="AX64" s="506">
        <f ca="1">(INDEX(_regrA1,ROW(),_mes)*Prevs!$D$5 +   INDEX(_regrA1,ROW(),IF(_mes=1,12,_mes-1))*(7-Prevs!$D$5))/7</f>
        <v>0.86142857142857132</v>
      </c>
      <c r="AY64" s="506">
        <f t="shared" ca="1" si="13"/>
        <v>0.85799999999999998</v>
      </c>
      <c r="AZ64" s="506">
        <f t="shared" ca="1" si="13"/>
        <v>0.85799999999999998</v>
      </c>
      <c r="BA64" s="506">
        <f ca="1">(INDEX(_regrA1,ROW(),_mes)*Prevs!G$5 +   INDEX(_regrA1,ROW(),IF(_mes=12,1,_mes+1))*(7-Prevs!G$5))/7</f>
        <v>0.85799999999999998</v>
      </c>
      <c r="BB64" s="506">
        <f ca="1">(INDEX(_regrA1,ROW(),_mes)*Prevs!H$5 +   INDEX(_regrA1,ROW(),IF(_mes=12,1,_mes+1))*(7-Prevs!H$5))/7</f>
        <v>0.85799999999999998</v>
      </c>
      <c r="BC64" s="506">
        <f ca="1">(INDEX(_regrA1,ROW(),_mes)*Prevs!I$5 +   INDEX(_regrA1,ROW(),IF(_mes=12,1,_mes+1))*(7-Prevs!I$5))/7</f>
        <v>0.85871428571428576</v>
      </c>
      <c r="BD64" s="506">
        <f ca="1">(INDEX(_regrA1,ROW(),IF(_mes=12,1,_mes+1))*Prevs!J$2 +   INDEX(_regrA1,ROW(),IF(_mes+2&gt;12,MOD(_mes+2,11),_mes+2))*(7-Prevs!J$2))/7</f>
        <v>0.86199999999999999</v>
      </c>
      <c r="BE64" s="506">
        <f ca="1">(INDEX(_regrA1,ROW(),IF(_mes=12,1,_mes+1))*Prevs!K$2 +   INDEX(_regrA1,ROW(),IF(_mes+2&gt;12,MOD(_mes+2,11),_mes+2))*(7-Prevs!K$2))/7</f>
        <v>0.86199999999999999</v>
      </c>
      <c r="BF64" s="506">
        <f ca="1">(INDEX(_regrA1,ROW(),IF(_mes=12,1,_mes+1))*Prevs!L$2 +   INDEX(_regrA1,ROW(),IF(_mes+2&gt;12,MOD(_mes+2,11),_mes+2))*(7-Prevs!L$2))/7</f>
        <v>0.86199999999999999</v>
      </c>
      <c r="BG64" s="506">
        <f ca="1">(INDEX(_regrA1,ROW(),IF(_mes=12,1,_mes+1))*Prevs!M$2 +   INDEX(_regrA1,ROW(),IF(_mes+2&gt;12,MOD(_mes+2,11),_mes+2))*(7-Prevs!M$2))/7</f>
        <v>0.86199999999999999</v>
      </c>
      <c r="BH64" s="506">
        <f ca="1">(INDEX(_regrA1,ROW(),IF(_mes=12,1,_mes+1))*Prevs!N$2 +   INDEX(_regrA1,ROW(),IF(_mes+2&gt;12,MOD(_mes+2,11),_mes+2))*(7-Prevs!N$2))/7</f>
        <v>0.86199999999999999</v>
      </c>
      <c r="BI64" s="506">
        <f ca="1">(INDEX(_regrA1,ROW(),IF(_mes=12,1,_mes+1))*Prevs!O$2 +   INDEX(_regrA1,ROW(),IF(_mes+2&gt;12,MOD(_mes+2,11),_mes+2))*(7-Prevs!O$2))/7</f>
        <v>0.86199999999999999</v>
      </c>
      <c r="BK64" s="294">
        <f t="shared" ca="1" si="15"/>
        <v>0</v>
      </c>
      <c r="BL64" s="294">
        <f t="shared" ca="1" si="15"/>
        <v>0</v>
      </c>
      <c r="BM64" s="294">
        <f t="shared" ca="1" si="15"/>
        <v>0</v>
      </c>
      <c r="BN64" s="294">
        <f t="shared" ca="1" si="15"/>
        <v>0</v>
      </c>
      <c r="BO64" s="294">
        <f t="shared" ca="1" si="15"/>
        <v>0</v>
      </c>
      <c r="BP64" s="294">
        <f t="shared" ca="1" si="15"/>
        <v>0</v>
      </c>
      <c r="BQ64" s="294">
        <f t="shared" ca="1" si="15"/>
        <v>0</v>
      </c>
      <c r="BR64" s="294">
        <f t="shared" ca="1" si="15"/>
        <v>0</v>
      </c>
      <c r="BS64" s="294">
        <f t="shared" ca="1" si="15"/>
        <v>0</v>
      </c>
      <c r="BT64" s="294">
        <f t="shared" ca="1" si="15"/>
        <v>0</v>
      </c>
      <c r="BU64" s="294">
        <f t="shared" ca="1" si="15"/>
        <v>0</v>
      </c>
      <c r="BV64" s="294">
        <f t="shared" ca="1" si="15"/>
        <v>0</v>
      </c>
      <c r="BX64" s="294">
        <f t="shared" ca="1" si="16"/>
        <v>0.85799999999999998</v>
      </c>
      <c r="BY64" s="294">
        <f t="shared" ca="1" si="16"/>
        <v>0.85799999999999998</v>
      </c>
      <c r="BZ64" s="294">
        <f t="shared" ca="1" si="16"/>
        <v>0.85799999999999998</v>
      </c>
      <c r="CA64" s="294">
        <f t="shared" ca="1" si="16"/>
        <v>0.85799999999999998</v>
      </c>
      <c r="CB64" s="294">
        <f t="shared" ca="1" si="16"/>
        <v>0.85799999999999998</v>
      </c>
      <c r="CC64" s="294">
        <f t="shared" ca="1" si="16"/>
        <v>0.85799999999999998</v>
      </c>
      <c r="CD64" s="294">
        <f t="shared" ca="1" si="16"/>
        <v>0.85799999999999998</v>
      </c>
      <c r="CE64" s="294">
        <f t="shared" ca="1" si="16"/>
        <v>0.85799999999999998</v>
      </c>
      <c r="CF64" s="294">
        <f t="shared" ca="1" si="16"/>
        <v>0.85799999999999998</v>
      </c>
      <c r="CG64" s="294">
        <f t="shared" ca="1" si="16"/>
        <v>0.85799999999999998</v>
      </c>
      <c r="CH64" s="294">
        <f t="shared" ca="1" si="16"/>
        <v>0.85799999999999998</v>
      </c>
      <c r="CI64" s="294">
        <f t="shared" ca="1" si="16"/>
        <v>0.85799999999999998</v>
      </c>
    </row>
    <row r="65" spans="1:87" x14ac:dyDescent="0.25">
      <c r="A65" s="272" t="s">
        <v>717</v>
      </c>
      <c r="B65" s="431">
        <v>183</v>
      </c>
      <c r="C65" s="430" t="s">
        <v>129</v>
      </c>
      <c r="D65" s="431">
        <v>262</v>
      </c>
      <c r="E65" s="430" t="s">
        <v>128</v>
      </c>
      <c r="F65" s="415">
        <v>0</v>
      </c>
      <c r="G65" s="415">
        <v>0</v>
      </c>
      <c r="H65" s="415">
        <v>0</v>
      </c>
      <c r="I65" s="415">
        <v>0</v>
      </c>
      <c r="J65" s="415">
        <v>0</v>
      </c>
      <c r="K65" s="415">
        <v>0</v>
      </c>
      <c r="L65" s="415">
        <v>0</v>
      </c>
      <c r="M65" s="415">
        <v>0</v>
      </c>
      <c r="N65" s="415">
        <v>0</v>
      </c>
      <c r="O65" s="415">
        <v>0</v>
      </c>
      <c r="P65" s="415">
        <v>0</v>
      </c>
      <c r="Q65" s="415">
        <v>0</v>
      </c>
      <c r="R65" s="430"/>
      <c r="S65" s="430" t="s">
        <v>718</v>
      </c>
      <c r="T65" s="431">
        <f t="shared" si="14"/>
        <v>183</v>
      </c>
      <c r="U65" s="430" t="str">
        <f t="shared" si="14"/>
        <v>A. DIAS + SÁ CARVALHO</v>
      </c>
      <c r="V65" s="431">
        <f t="shared" si="14"/>
        <v>262</v>
      </c>
      <c r="W65" s="430" t="str">
        <f t="shared" si="14"/>
        <v>GUILMAN</v>
      </c>
      <c r="X65" s="416">
        <v>1.0940000000000001</v>
      </c>
      <c r="Y65" s="416">
        <v>1.097</v>
      </c>
      <c r="Z65" s="416">
        <v>1.087</v>
      </c>
      <c r="AA65" s="416">
        <v>1.095</v>
      </c>
      <c r="AB65" s="416">
        <v>1.089</v>
      </c>
      <c r="AC65" s="416">
        <v>1.083</v>
      </c>
      <c r="AD65" s="416">
        <v>1.095</v>
      </c>
      <c r="AE65" s="416">
        <v>1.081</v>
      </c>
      <c r="AF65" s="416">
        <v>1.1080000000000001</v>
      </c>
      <c r="AG65" s="416">
        <v>1.085</v>
      </c>
      <c r="AH65" s="416">
        <v>1.091</v>
      </c>
      <c r="AI65" s="416">
        <v>1.093</v>
      </c>
      <c r="AK65" s="275">
        <f ca="1">(INDEX(_regrA0,ROW(),_mes)*Prevs!$D$5 +   INDEX(_regrA0,ROW(),IF(_mes=1,12,_mes-1))*(7-Prevs!$D$5))/7</f>
        <v>0</v>
      </c>
      <c r="AL65" s="275">
        <f t="shared" ca="1" si="8"/>
        <v>0</v>
      </c>
      <c r="AM65" s="275">
        <f t="shared" ca="1" si="8"/>
        <v>0</v>
      </c>
      <c r="AN65" s="275">
        <f ca="1">(INDEX(_regrA0,ROW(),_mes)*Prevs!G$5 +   INDEX(_regrA0,ROW(),IF(_mes=12,1,_mes+1))*(7-Prevs!G$5))/7</f>
        <v>0</v>
      </c>
      <c r="AO65" s="275">
        <f ca="1">(INDEX(_regrA0,ROW(),_mes)*Prevs!H$5 +   INDEX(_regrA0,ROW(),IF(_mes=12,1,_mes+1))*(7-Prevs!H$5))/7</f>
        <v>0</v>
      </c>
      <c r="AP65" s="275">
        <f ca="1">(INDEX(_regrA0,ROW(),_mes)*Prevs!I$5 +   INDEX(_regrA0,ROW(),IF(_mes=12,1,_mes+1))*(7-Prevs!I$5))/7</f>
        <v>0</v>
      </c>
      <c r="AQ65" s="275">
        <f ca="1">(INDEX(_regrA0,ROW(),IF(_mes=12,1,_mes+1))*Prevs!J$2 +   INDEX(_regrA0,ROW(),IF(_mes+2&gt;12,MOD(_mes+2,11),_mes+2))*(7-Prevs!J$2))/7</f>
        <v>0</v>
      </c>
      <c r="AR65" s="275">
        <f ca="1">(INDEX(_regrA0,ROW(),IF(_mes=12,1,_mes+1))*Prevs!K$2 +   INDEX(_regrA0,ROW(),IF(_mes+2&gt;12,MOD(_mes+2,11),_mes+2))*(7-Prevs!K$2))/7</f>
        <v>0</v>
      </c>
      <c r="AS65" s="275">
        <f ca="1">(INDEX(_regrA0,ROW(),IF(_mes=12,1,_mes+1))*Prevs!L$2 +   INDEX(_regrA0,ROW(),IF(_mes+2&gt;12,MOD(_mes+2,11),_mes+2))*(7-Prevs!L$2))/7</f>
        <v>0</v>
      </c>
      <c r="AT65" s="275">
        <f ca="1">(INDEX(_regrA0,ROW(),IF(_mes=12,1,_mes+1))*Prevs!M$2 +   INDEX(_regrA0,ROW(),IF(_mes+2&gt;12,MOD(_mes+2,11),_mes+2))*(7-Prevs!M$2))/7</f>
        <v>0</v>
      </c>
      <c r="AU65" s="275">
        <f ca="1">(INDEX(_regrA0,ROW(),IF(_mes=12,1,_mes+1))*Prevs!N$2 +   INDEX(_regrA0,ROW(),IF(_mes+2&gt;12,MOD(_mes+2,11),_mes+2))*(7-Prevs!N$2))/7</f>
        <v>0</v>
      </c>
      <c r="AV65" s="275">
        <f ca="1">(INDEX(_regrA0,ROW(),IF(_mes=12,1,_mes+1))*Prevs!O$2 +   INDEX(_regrA0,ROW(),IF(_mes+2&gt;12,MOD(_mes+2,11),_mes+2))*(7-Prevs!O$2))/7</f>
        <v>0</v>
      </c>
      <c r="AX65" s="506">
        <f ca="1">(INDEX(_regrA1,ROW(),_mes)*Prevs!$D$5 +   INDEX(_regrA1,ROW(),IF(_mes=1,12,_mes-1))*(7-Prevs!$D$5))/7</f>
        <v>1.0912857142857142</v>
      </c>
      <c r="AY65" s="506">
        <f t="shared" ca="1" si="13"/>
        <v>1.093</v>
      </c>
      <c r="AZ65" s="506">
        <f t="shared" ca="1" si="13"/>
        <v>1.093</v>
      </c>
      <c r="BA65" s="506">
        <f ca="1">(INDEX(_regrA1,ROW(),_mes)*Prevs!G$5 +   INDEX(_regrA1,ROW(),IF(_mes=12,1,_mes+1))*(7-Prevs!G$5))/7</f>
        <v>1.093</v>
      </c>
      <c r="BB65" s="506">
        <f ca="1">(INDEX(_regrA1,ROW(),_mes)*Prevs!H$5 +   INDEX(_regrA1,ROW(),IF(_mes=12,1,_mes+1))*(7-Prevs!H$5))/7</f>
        <v>1.093</v>
      </c>
      <c r="BC65" s="506">
        <f ca="1">(INDEX(_regrA1,ROW(),_mes)*Prevs!I$5 +   INDEX(_regrA1,ROW(),IF(_mes=12,1,_mes+1))*(7-Prevs!I$5))/7</f>
        <v>1.0937142857142859</v>
      </c>
      <c r="BD65" s="506">
        <f ca="1">(INDEX(_regrA1,ROW(),IF(_mes=12,1,_mes+1))*Prevs!J$2 +   INDEX(_regrA1,ROW(),IF(_mes+2&gt;12,MOD(_mes+2,11),_mes+2))*(7-Prevs!J$2))/7</f>
        <v>1.087</v>
      </c>
      <c r="BE65" s="506">
        <f ca="1">(INDEX(_regrA1,ROW(),IF(_mes=12,1,_mes+1))*Prevs!K$2 +   INDEX(_regrA1,ROW(),IF(_mes+2&gt;12,MOD(_mes+2,11),_mes+2))*(7-Prevs!K$2))/7</f>
        <v>1.087</v>
      </c>
      <c r="BF65" s="506">
        <f ca="1">(INDEX(_regrA1,ROW(),IF(_mes=12,1,_mes+1))*Prevs!L$2 +   INDEX(_regrA1,ROW(),IF(_mes+2&gt;12,MOD(_mes+2,11),_mes+2))*(7-Prevs!L$2))/7</f>
        <v>1.087</v>
      </c>
      <c r="BG65" s="506">
        <f ca="1">(INDEX(_regrA1,ROW(),IF(_mes=12,1,_mes+1))*Prevs!M$2 +   INDEX(_regrA1,ROW(),IF(_mes+2&gt;12,MOD(_mes+2,11),_mes+2))*(7-Prevs!M$2))/7</f>
        <v>1.087</v>
      </c>
      <c r="BH65" s="506">
        <f ca="1">(INDEX(_regrA1,ROW(),IF(_mes=12,1,_mes+1))*Prevs!N$2 +   INDEX(_regrA1,ROW(),IF(_mes+2&gt;12,MOD(_mes+2,11),_mes+2))*(7-Prevs!N$2))/7</f>
        <v>1.087</v>
      </c>
      <c r="BI65" s="506">
        <f ca="1">(INDEX(_regrA1,ROW(),IF(_mes=12,1,_mes+1))*Prevs!O$2 +   INDEX(_regrA1,ROW(),IF(_mes+2&gt;12,MOD(_mes+2,11),_mes+2))*(7-Prevs!O$2))/7</f>
        <v>1.087</v>
      </c>
      <c r="BK65" s="294">
        <f t="shared" ca="1" si="15"/>
        <v>0</v>
      </c>
      <c r="BL65" s="294">
        <f t="shared" ca="1" si="15"/>
        <v>0</v>
      </c>
      <c r="BM65" s="294">
        <f t="shared" ca="1" si="15"/>
        <v>0</v>
      </c>
      <c r="BN65" s="294">
        <f t="shared" ca="1" si="15"/>
        <v>0</v>
      </c>
      <c r="BO65" s="294">
        <f t="shared" ca="1" si="15"/>
        <v>0</v>
      </c>
      <c r="BP65" s="294">
        <f t="shared" ca="1" si="15"/>
        <v>0</v>
      </c>
      <c r="BQ65" s="294">
        <f t="shared" ca="1" si="15"/>
        <v>0</v>
      </c>
      <c r="BR65" s="294">
        <f t="shared" ca="1" si="15"/>
        <v>0</v>
      </c>
      <c r="BS65" s="294">
        <f t="shared" ca="1" si="15"/>
        <v>0</v>
      </c>
      <c r="BT65" s="294">
        <f t="shared" ca="1" si="15"/>
        <v>0</v>
      </c>
      <c r="BU65" s="294">
        <f t="shared" ca="1" si="15"/>
        <v>0</v>
      </c>
      <c r="BV65" s="294">
        <f t="shared" ca="1" si="15"/>
        <v>0</v>
      </c>
      <c r="BX65" s="294">
        <f t="shared" ca="1" si="16"/>
        <v>1.093</v>
      </c>
      <c r="BY65" s="294">
        <f t="shared" ca="1" si="16"/>
        <v>1.093</v>
      </c>
      <c r="BZ65" s="294">
        <f t="shared" ca="1" si="16"/>
        <v>1.093</v>
      </c>
      <c r="CA65" s="294">
        <f t="shared" ca="1" si="16"/>
        <v>1.093</v>
      </c>
      <c r="CB65" s="294">
        <f t="shared" ca="1" si="16"/>
        <v>1.093</v>
      </c>
      <c r="CC65" s="294">
        <f t="shared" ca="1" si="16"/>
        <v>1.093</v>
      </c>
      <c r="CD65" s="294">
        <f t="shared" ca="1" si="16"/>
        <v>1.093</v>
      </c>
      <c r="CE65" s="294">
        <f t="shared" ca="1" si="16"/>
        <v>1.093</v>
      </c>
      <c r="CF65" s="294">
        <f t="shared" ca="1" si="16"/>
        <v>1.093</v>
      </c>
      <c r="CG65" s="294">
        <f t="shared" ca="1" si="16"/>
        <v>1.093</v>
      </c>
      <c r="CH65" s="294">
        <f t="shared" ca="1" si="16"/>
        <v>1.093</v>
      </c>
      <c r="CI65" s="294">
        <f t="shared" ca="1" si="16"/>
        <v>1.093</v>
      </c>
    </row>
    <row r="66" spans="1:87" x14ac:dyDescent="0.25">
      <c r="A66" s="264" t="s">
        <v>717</v>
      </c>
      <c r="B66" s="431">
        <v>191</v>
      </c>
      <c r="C66" s="430" t="s">
        <v>162</v>
      </c>
      <c r="D66" s="431">
        <v>270</v>
      </c>
      <c r="E66" s="430" t="s">
        <v>161</v>
      </c>
      <c r="F66" s="415">
        <v>8.6999999999999993</v>
      </c>
      <c r="G66" s="415">
        <v>11.5</v>
      </c>
      <c r="H66" s="415">
        <v>28.1</v>
      </c>
      <c r="I66" s="415">
        <v>22.2</v>
      </c>
      <c r="J66" s="415">
        <v>2.6</v>
      </c>
      <c r="K66" s="415">
        <v>4.2</v>
      </c>
      <c r="L66" s="415">
        <v>-0.4</v>
      </c>
      <c r="M66" s="415">
        <v>1.3</v>
      </c>
      <c r="N66" s="415">
        <v>1.7</v>
      </c>
      <c r="O66" s="415">
        <v>8.9</v>
      </c>
      <c r="P66" s="415">
        <v>15.9</v>
      </c>
      <c r="Q66" s="415">
        <v>12.1</v>
      </c>
      <c r="R66" s="430"/>
      <c r="S66" s="430" t="s">
        <v>718</v>
      </c>
      <c r="T66" s="431">
        <f t="shared" si="14"/>
        <v>191</v>
      </c>
      <c r="U66" s="430" t="str">
        <f t="shared" si="14"/>
        <v>CANA BRAVA</v>
      </c>
      <c r="V66" s="431">
        <f t="shared" si="14"/>
        <v>270</v>
      </c>
      <c r="W66" s="430" t="str">
        <f t="shared" si="14"/>
        <v>SERRA DA MESA</v>
      </c>
      <c r="X66" s="416">
        <v>1.1100000000000001</v>
      </c>
      <c r="Y66" s="416">
        <v>1.107</v>
      </c>
      <c r="Z66" s="416">
        <v>1.097</v>
      </c>
      <c r="AA66" s="416">
        <v>1.097</v>
      </c>
      <c r="AB66" s="416">
        <v>1.121</v>
      </c>
      <c r="AC66" s="416">
        <v>1.1160000000000001</v>
      </c>
      <c r="AD66" s="416">
        <v>1.135</v>
      </c>
      <c r="AE66" s="416">
        <v>1.1399999999999999</v>
      </c>
      <c r="AF66" s="416">
        <v>1.131</v>
      </c>
      <c r="AG66" s="416">
        <v>1.1080000000000001</v>
      </c>
      <c r="AH66" s="416">
        <v>1.1020000000000001</v>
      </c>
      <c r="AI66" s="416">
        <v>1.103</v>
      </c>
      <c r="AK66" s="275">
        <f ca="1">(INDEX(_regrA0,ROW(),_mes)*Prevs!$D$5 +   INDEX(_regrA0,ROW(),IF(_mes=1,12,_mes-1))*(7-Prevs!$D$5))/7</f>
        <v>15.357142857142858</v>
      </c>
      <c r="AL66" s="275">
        <f t="shared" ca="1" si="8"/>
        <v>12.1</v>
      </c>
      <c r="AM66" s="275">
        <f t="shared" ca="1" si="8"/>
        <v>12.1</v>
      </c>
      <c r="AN66" s="275">
        <f ca="1">(INDEX(_regrA0,ROW(),_mes)*Prevs!G$5 +   INDEX(_regrA0,ROW(),IF(_mes=12,1,_mes+1))*(7-Prevs!G$5))/7</f>
        <v>12.1</v>
      </c>
      <c r="AO66" s="275">
        <f ca="1">(INDEX(_regrA0,ROW(),_mes)*Prevs!H$5 +   INDEX(_regrA0,ROW(),IF(_mes=12,1,_mes+1))*(7-Prevs!H$5))/7</f>
        <v>12.1</v>
      </c>
      <c r="AP66" s="275">
        <f ca="1">(INDEX(_regrA0,ROW(),_mes)*Prevs!I$5 +   INDEX(_regrA0,ROW(),IF(_mes=12,1,_mes+1))*(7-Prevs!I$5))/7</f>
        <v>9.6714285714285726</v>
      </c>
      <c r="AQ66" s="275">
        <f ca="1">(INDEX(_regrA0,ROW(),IF(_mes=12,1,_mes+1))*Prevs!J$2 +   INDEX(_regrA0,ROW(),IF(_mes+2&gt;12,MOD(_mes+2,11),_mes+2))*(7-Prevs!J$2))/7</f>
        <v>28.1</v>
      </c>
      <c r="AR66" s="275">
        <f ca="1">(INDEX(_regrA0,ROW(),IF(_mes=12,1,_mes+1))*Prevs!K$2 +   INDEX(_regrA0,ROW(),IF(_mes+2&gt;12,MOD(_mes+2,11),_mes+2))*(7-Prevs!K$2))/7</f>
        <v>28.1</v>
      </c>
      <c r="AS66" s="275">
        <f ca="1">(INDEX(_regrA0,ROW(),IF(_mes=12,1,_mes+1))*Prevs!L$2 +   INDEX(_regrA0,ROW(),IF(_mes+2&gt;12,MOD(_mes+2,11),_mes+2))*(7-Prevs!L$2))/7</f>
        <v>28.1</v>
      </c>
      <c r="AT66" s="275">
        <f ca="1">(INDEX(_regrA0,ROW(),IF(_mes=12,1,_mes+1))*Prevs!M$2 +   INDEX(_regrA0,ROW(),IF(_mes+2&gt;12,MOD(_mes+2,11),_mes+2))*(7-Prevs!M$2))/7</f>
        <v>28.1</v>
      </c>
      <c r="AU66" s="275">
        <f ca="1">(INDEX(_regrA0,ROW(),IF(_mes=12,1,_mes+1))*Prevs!N$2 +   INDEX(_regrA0,ROW(),IF(_mes+2&gt;12,MOD(_mes+2,11),_mes+2))*(7-Prevs!N$2))/7</f>
        <v>28.1</v>
      </c>
      <c r="AV66" s="275">
        <f ca="1">(INDEX(_regrA0,ROW(),IF(_mes=12,1,_mes+1))*Prevs!O$2 +   INDEX(_regrA0,ROW(),IF(_mes+2&gt;12,MOD(_mes+2,11),_mes+2))*(7-Prevs!O$2))/7</f>
        <v>28.1</v>
      </c>
      <c r="AX66" s="506">
        <f ca="1">(INDEX(_regrA1,ROW(),_mes)*Prevs!$D$5 +   INDEX(_regrA1,ROW(),IF(_mes=1,12,_mes-1))*(7-Prevs!$D$5))/7</f>
        <v>1.1021428571428571</v>
      </c>
      <c r="AY66" s="506">
        <f t="shared" ref="AY66:AZ85" ca="1" si="17">INDEX(_regrA1,ROW(),_mes)</f>
        <v>1.103</v>
      </c>
      <c r="AZ66" s="506">
        <f t="shared" ca="1" si="17"/>
        <v>1.103</v>
      </c>
      <c r="BA66" s="506">
        <f ca="1">(INDEX(_regrA1,ROW(),_mes)*Prevs!G$5 +   INDEX(_regrA1,ROW(),IF(_mes=12,1,_mes+1))*(7-Prevs!G$5))/7</f>
        <v>1.103</v>
      </c>
      <c r="BB66" s="506">
        <f ca="1">(INDEX(_regrA1,ROW(),_mes)*Prevs!H$5 +   INDEX(_regrA1,ROW(),IF(_mes=12,1,_mes+1))*(7-Prevs!H$5))/7</f>
        <v>1.103</v>
      </c>
      <c r="BC66" s="506">
        <f ca="1">(INDEX(_regrA1,ROW(),_mes)*Prevs!I$5 +   INDEX(_regrA1,ROW(),IF(_mes=12,1,_mes+1))*(7-Prevs!I$5))/7</f>
        <v>1.1080000000000001</v>
      </c>
      <c r="BD66" s="506">
        <f ca="1">(INDEX(_regrA1,ROW(),IF(_mes=12,1,_mes+1))*Prevs!J$2 +   INDEX(_regrA1,ROW(),IF(_mes+2&gt;12,MOD(_mes+2,11),_mes+2))*(7-Prevs!J$2))/7</f>
        <v>1.097</v>
      </c>
      <c r="BE66" s="506">
        <f ca="1">(INDEX(_regrA1,ROW(),IF(_mes=12,1,_mes+1))*Prevs!K$2 +   INDEX(_regrA1,ROW(),IF(_mes+2&gt;12,MOD(_mes+2,11),_mes+2))*(7-Prevs!K$2))/7</f>
        <v>1.097</v>
      </c>
      <c r="BF66" s="506">
        <f ca="1">(INDEX(_regrA1,ROW(),IF(_mes=12,1,_mes+1))*Prevs!L$2 +   INDEX(_regrA1,ROW(),IF(_mes+2&gt;12,MOD(_mes+2,11),_mes+2))*(7-Prevs!L$2))/7</f>
        <v>1.097</v>
      </c>
      <c r="BG66" s="506">
        <f ca="1">(INDEX(_regrA1,ROW(),IF(_mes=12,1,_mes+1))*Prevs!M$2 +   INDEX(_regrA1,ROW(),IF(_mes+2&gt;12,MOD(_mes+2,11),_mes+2))*(7-Prevs!M$2))/7</f>
        <v>1.097</v>
      </c>
      <c r="BH66" s="506">
        <f ca="1">(INDEX(_regrA1,ROW(),IF(_mes=12,1,_mes+1))*Prevs!N$2 +   INDEX(_regrA1,ROW(),IF(_mes+2&gt;12,MOD(_mes+2,11),_mes+2))*(7-Prevs!N$2))/7</f>
        <v>1.097</v>
      </c>
      <c r="BI66" s="506">
        <f ca="1">(INDEX(_regrA1,ROW(),IF(_mes=12,1,_mes+1))*Prevs!O$2 +   INDEX(_regrA1,ROW(),IF(_mes+2&gt;12,MOD(_mes+2,11),_mes+2))*(7-Prevs!O$2))/7</f>
        <v>1.097</v>
      </c>
      <c r="BK66" s="294">
        <f t="shared" ca="1" si="15"/>
        <v>12.1</v>
      </c>
      <c r="BL66" s="294">
        <f t="shared" ca="1" si="15"/>
        <v>12.1</v>
      </c>
      <c r="BM66" s="294">
        <f t="shared" ca="1" si="15"/>
        <v>12.1</v>
      </c>
      <c r="BN66" s="294">
        <f t="shared" ca="1" si="15"/>
        <v>12.1</v>
      </c>
      <c r="BO66" s="294">
        <f t="shared" ca="1" si="15"/>
        <v>12.1</v>
      </c>
      <c r="BP66" s="294">
        <f t="shared" ca="1" si="15"/>
        <v>12.1</v>
      </c>
      <c r="BQ66" s="294">
        <f t="shared" ca="1" si="15"/>
        <v>12.1</v>
      </c>
      <c r="BR66" s="294">
        <f t="shared" ca="1" si="15"/>
        <v>12.1</v>
      </c>
      <c r="BS66" s="294">
        <f t="shared" ca="1" si="15"/>
        <v>12.1</v>
      </c>
      <c r="BT66" s="294">
        <f t="shared" ca="1" si="15"/>
        <v>12.1</v>
      </c>
      <c r="BU66" s="294">
        <f t="shared" ca="1" si="15"/>
        <v>12.1</v>
      </c>
      <c r="BV66" s="294">
        <f t="shared" ca="1" si="15"/>
        <v>12.1</v>
      </c>
      <c r="BX66" s="294">
        <f t="shared" ca="1" si="16"/>
        <v>1.103</v>
      </c>
      <c r="BY66" s="294">
        <f t="shared" ca="1" si="16"/>
        <v>1.103</v>
      </c>
      <c r="BZ66" s="294">
        <f t="shared" ca="1" si="16"/>
        <v>1.103</v>
      </c>
      <c r="CA66" s="294">
        <f t="shared" ca="1" si="16"/>
        <v>1.103</v>
      </c>
      <c r="CB66" s="294">
        <f t="shared" ca="1" si="16"/>
        <v>1.103</v>
      </c>
      <c r="CC66" s="294">
        <f t="shared" ca="1" si="16"/>
        <v>1.103</v>
      </c>
      <c r="CD66" s="294">
        <f t="shared" ca="1" si="16"/>
        <v>1.103</v>
      </c>
      <c r="CE66" s="294">
        <f t="shared" ca="1" si="16"/>
        <v>1.103</v>
      </c>
      <c r="CF66" s="294">
        <f t="shared" ca="1" si="16"/>
        <v>1.103</v>
      </c>
      <c r="CG66" s="294">
        <f t="shared" ca="1" si="16"/>
        <v>1.103</v>
      </c>
      <c r="CH66" s="294">
        <f t="shared" ca="1" si="16"/>
        <v>1.103</v>
      </c>
      <c r="CI66" s="294">
        <f t="shared" ca="1" si="16"/>
        <v>1.103</v>
      </c>
    </row>
    <row r="67" spans="1:87" x14ac:dyDescent="0.25">
      <c r="A67" s="264" t="s">
        <v>717</v>
      </c>
      <c r="B67" s="431">
        <v>253</v>
      </c>
      <c r="C67" s="430" t="s">
        <v>163</v>
      </c>
      <c r="D67" s="431">
        <v>270</v>
      </c>
      <c r="E67" s="430" t="s">
        <v>161</v>
      </c>
      <c r="F67" s="415">
        <v>78.2</v>
      </c>
      <c r="G67" s="415">
        <v>81</v>
      </c>
      <c r="H67" s="415">
        <v>72</v>
      </c>
      <c r="I67" s="415">
        <v>42.2</v>
      </c>
      <c r="J67" s="415">
        <v>2.9</v>
      </c>
      <c r="K67" s="415">
        <v>9.1999999999999993</v>
      </c>
      <c r="L67" s="415">
        <v>8.6999999999999993</v>
      </c>
      <c r="M67" s="415">
        <v>7.5</v>
      </c>
      <c r="N67" s="415">
        <v>16.7</v>
      </c>
      <c r="O67" s="415">
        <v>22.5</v>
      </c>
      <c r="P67" s="415">
        <v>10.8</v>
      </c>
      <c r="Q67" s="415">
        <v>34.799999999999997</v>
      </c>
      <c r="R67" s="430"/>
      <c r="S67" s="430" t="s">
        <v>718</v>
      </c>
      <c r="T67" s="431">
        <f>B67</f>
        <v>253</v>
      </c>
      <c r="U67" s="430" t="str">
        <f>C67</f>
        <v>SÃO SALVADOR</v>
      </c>
      <c r="V67" s="431">
        <f>D67</f>
        <v>270</v>
      </c>
      <c r="W67" s="430" t="str">
        <f>E67</f>
        <v>SERRA DA MESA</v>
      </c>
      <c r="X67" s="416">
        <v>1.173</v>
      </c>
      <c r="Y67" s="416">
        <v>1.1779999999999999</v>
      </c>
      <c r="Z67" s="416">
        <v>1.194</v>
      </c>
      <c r="AA67" s="416">
        <v>1.2250000000000001</v>
      </c>
      <c r="AB67" s="416">
        <v>1.26</v>
      </c>
      <c r="AC67" s="416">
        <v>1.214</v>
      </c>
      <c r="AD67" s="416">
        <v>1.2130000000000001</v>
      </c>
      <c r="AE67" s="416">
        <v>1.224</v>
      </c>
      <c r="AF67" s="416">
        <v>1.171</v>
      </c>
      <c r="AG67" s="416">
        <v>1.151</v>
      </c>
      <c r="AH67" s="416">
        <v>1.2070000000000001</v>
      </c>
      <c r="AI67" s="416">
        <v>1.1950000000000001</v>
      </c>
      <c r="AK67" s="275">
        <f ca="1">(INDEX(_regrA0,ROW(),_mes)*Prevs!$D$5 +   INDEX(_regrA0,ROW(),IF(_mes=1,12,_mes-1))*(7-Prevs!$D$5))/7</f>
        <v>14.22857142857143</v>
      </c>
      <c r="AL67" s="275">
        <f t="shared" ca="1" si="8"/>
        <v>34.799999999999997</v>
      </c>
      <c r="AM67" s="275">
        <f t="shared" ca="1" si="8"/>
        <v>34.799999999999997</v>
      </c>
      <c r="AN67" s="275">
        <f ca="1">(INDEX(_regrA0,ROW(),_mes)*Prevs!G$5 +   INDEX(_regrA0,ROW(),IF(_mes=12,1,_mes+1))*(7-Prevs!G$5))/7</f>
        <v>34.799999999999997</v>
      </c>
      <c r="AO67" s="275">
        <f ca="1">(INDEX(_regrA0,ROW(),_mes)*Prevs!H$5 +   INDEX(_regrA0,ROW(),IF(_mes=12,1,_mes+1))*(7-Prevs!H$5))/7</f>
        <v>34.799999999999997</v>
      </c>
      <c r="AP67" s="275">
        <f ca="1">(INDEX(_regrA0,ROW(),_mes)*Prevs!I$5 +   INDEX(_regrA0,ROW(),IF(_mes=12,1,_mes+1))*(7-Prevs!I$5))/7</f>
        <v>65.8</v>
      </c>
      <c r="AQ67" s="275">
        <f ca="1">(INDEX(_regrA0,ROW(),IF(_mes=12,1,_mes+1))*Prevs!J$2 +   INDEX(_regrA0,ROW(),IF(_mes+2&gt;12,MOD(_mes+2,11),_mes+2))*(7-Prevs!J$2))/7</f>
        <v>72</v>
      </c>
      <c r="AR67" s="275">
        <f ca="1">(INDEX(_regrA0,ROW(),IF(_mes=12,1,_mes+1))*Prevs!K$2 +   INDEX(_regrA0,ROW(),IF(_mes+2&gt;12,MOD(_mes+2,11),_mes+2))*(7-Prevs!K$2))/7</f>
        <v>72</v>
      </c>
      <c r="AS67" s="275">
        <f ca="1">(INDEX(_regrA0,ROW(),IF(_mes=12,1,_mes+1))*Prevs!L$2 +   INDEX(_regrA0,ROW(),IF(_mes+2&gt;12,MOD(_mes+2,11),_mes+2))*(7-Prevs!L$2))/7</f>
        <v>72</v>
      </c>
      <c r="AT67" s="275">
        <f ca="1">(INDEX(_regrA0,ROW(),IF(_mes=12,1,_mes+1))*Prevs!M$2 +   INDEX(_regrA0,ROW(),IF(_mes+2&gt;12,MOD(_mes+2,11),_mes+2))*(7-Prevs!M$2))/7</f>
        <v>72</v>
      </c>
      <c r="AU67" s="275">
        <f ca="1">(INDEX(_regrA0,ROW(),IF(_mes=12,1,_mes+1))*Prevs!N$2 +   INDEX(_regrA0,ROW(),IF(_mes+2&gt;12,MOD(_mes+2,11),_mes+2))*(7-Prevs!N$2))/7</f>
        <v>72</v>
      </c>
      <c r="AV67" s="275">
        <f ca="1">(INDEX(_regrA0,ROW(),IF(_mes=12,1,_mes+1))*Prevs!O$2 +   INDEX(_regrA0,ROW(),IF(_mes+2&gt;12,MOD(_mes+2,11),_mes+2))*(7-Prevs!O$2))/7</f>
        <v>72</v>
      </c>
      <c r="AX67" s="506">
        <f ca="1">(INDEX(_regrA1,ROW(),_mes)*Prevs!$D$5 +   INDEX(_regrA1,ROW(),IF(_mes=1,12,_mes-1))*(7-Prevs!$D$5))/7</f>
        <v>1.2052857142857145</v>
      </c>
      <c r="AY67" s="506">
        <f t="shared" ca="1" si="17"/>
        <v>1.1950000000000001</v>
      </c>
      <c r="AZ67" s="506">
        <f t="shared" ca="1" si="17"/>
        <v>1.1950000000000001</v>
      </c>
      <c r="BA67" s="506">
        <f ca="1">(INDEX(_regrA1,ROW(),_mes)*Prevs!G$5 +   INDEX(_regrA1,ROW(),IF(_mes=12,1,_mes+1))*(7-Prevs!G$5))/7</f>
        <v>1.1950000000000001</v>
      </c>
      <c r="BB67" s="506">
        <f ca="1">(INDEX(_regrA1,ROW(),_mes)*Prevs!H$5 +   INDEX(_regrA1,ROW(),IF(_mes=12,1,_mes+1))*(7-Prevs!H$5))/7</f>
        <v>1.1950000000000001</v>
      </c>
      <c r="BC67" s="506">
        <f ca="1">(INDEX(_regrA1,ROW(),_mes)*Prevs!I$5 +   INDEX(_regrA1,ROW(),IF(_mes=12,1,_mes+1))*(7-Prevs!I$5))/7</f>
        <v>1.1792857142857145</v>
      </c>
      <c r="BD67" s="506">
        <f ca="1">(INDEX(_regrA1,ROW(),IF(_mes=12,1,_mes+1))*Prevs!J$2 +   INDEX(_regrA1,ROW(),IF(_mes+2&gt;12,MOD(_mes+2,11),_mes+2))*(7-Prevs!J$2))/7</f>
        <v>1.1940000000000002</v>
      </c>
      <c r="BE67" s="506">
        <f ca="1">(INDEX(_regrA1,ROW(),IF(_mes=12,1,_mes+1))*Prevs!K$2 +   INDEX(_regrA1,ROW(),IF(_mes+2&gt;12,MOD(_mes+2,11),_mes+2))*(7-Prevs!K$2))/7</f>
        <v>1.1940000000000002</v>
      </c>
      <c r="BF67" s="506">
        <f ca="1">(INDEX(_regrA1,ROW(),IF(_mes=12,1,_mes+1))*Prevs!L$2 +   INDEX(_regrA1,ROW(),IF(_mes+2&gt;12,MOD(_mes+2,11),_mes+2))*(7-Prevs!L$2))/7</f>
        <v>1.1940000000000002</v>
      </c>
      <c r="BG67" s="506">
        <f ca="1">(INDEX(_regrA1,ROW(),IF(_mes=12,1,_mes+1))*Prevs!M$2 +   INDEX(_regrA1,ROW(),IF(_mes+2&gt;12,MOD(_mes+2,11),_mes+2))*(7-Prevs!M$2))/7</f>
        <v>1.1940000000000002</v>
      </c>
      <c r="BH67" s="506">
        <f ca="1">(INDEX(_regrA1,ROW(),IF(_mes=12,1,_mes+1))*Prevs!N$2 +   INDEX(_regrA1,ROW(),IF(_mes+2&gt;12,MOD(_mes+2,11),_mes+2))*(7-Prevs!N$2))/7</f>
        <v>1.1940000000000002</v>
      </c>
      <c r="BI67" s="506">
        <f ca="1">(INDEX(_regrA1,ROW(),IF(_mes=12,1,_mes+1))*Prevs!O$2 +   INDEX(_regrA1,ROW(),IF(_mes+2&gt;12,MOD(_mes+2,11),_mes+2))*(7-Prevs!O$2))/7</f>
        <v>1.1940000000000002</v>
      </c>
      <c r="BK67" s="294">
        <f t="shared" ca="1" si="15"/>
        <v>34.799999999999997</v>
      </c>
      <c r="BL67" s="294">
        <f t="shared" ca="1" si="15"/>
        <v>34.799999999999997</v>
      </c>
      <c r="BM67" s="294">
        <f t="shared" ca="1" si="15"/>
        <v>34.799999999999997</v>
      </c>
      <c r="BN67" s="294">
        <f t="shared" ca="1" si="15"/>
        <v>34.799999999999997</v>
      </c>
      <c r="BO67" s="294">
        <f t="shared" ca="1" si="15"/>
        <v>34.799999999999997</v>
      </c>
      <c r="BP67" s="294">
        <f t="shared" ca="1" si="15"/>
        <v>34.799999999999997</v>
      </c>
      <c r="BQ67" s="294">
        <f t="shared" ca="1" si="15"/>
        <v>34.799999999999997</v>
      </c>
      <c r="BR67" s="294">
        <f t="shared" ca="1" si="15"/>
        <v>34.799999999999997</v>
      </c>
      <c r="BS67" s="294">
        <f t="shared" ca="1" si="15"/>
        <v>34.799999999999997</v>
      </c>
      <c r="BT67" s="294">
        <f t="shared" ca="1" si="15"/>
        <v>34.799999999999997</v>
      </c>
      <c r="BU67" s="294">
        <f t="shared" ca="1" si="15"/>
        <v>34.799999999999997</v>
      </c>
      <c r="BV67" s="294">
        <f t="shared" ca="1" si="15"/>
        <v>34.799999999999997</v>
      </c>
      <c r="BX67" s="294">
        <f t="shared" ca="1" si="16"/>
        <v>1.1950000000000001</v>
      </c>
      <c r="BY67" s="294">
        <f t="shared" ca="1" si="16"/>
        <v>1.1950000000000001</v>
      </c>
      <c r="BZ67" s="294">
        <f t="shared" ca="1" si="16"/>
        <v>1.1950000000000001</v>
      </c>
      <c r="CA67" s="294">
        <f t="shared" ca="1" si="16"/>
        <v>1.1950000000000001</v>
      </c>
      <c r="CB67" s="294">
        <f t="shared" ca="1" si="16"/>
        <v>1.1950000000000001</v>
      </c>
      <c r="CC67" s="294">
        <f t="shared" ca="1" si="16"/>
        <v>1.1950000000000001</v>
      </c>
      <c r="CD67" s="294">
        <f t="shared" ca="1" si="16"/>
        <v>1.1950000000000001</v>
      </c>
      <c r="CE67" s="294">
        <f t="shared" ca="1" si="16"/>
        <v>1.1950000000000001</v>
      </c>
      <c r="CF67" s="294">
        <f t="shared" ca="1" si="16"/>
        <v>1.1950000000000001</v>
      </c>
      <c r="CG67" s="294">
        <f t="shared" ca="1" si="16"/>
        <v>1.1950000000000001</v>
      </c>
      <c r="CH67" s="294">
        <f t="shared" ca="1" si="16"/>
        <v>1.1950000000000001</v>
      </c>
      <c r="CI67" s="294">
        <f t="shared" ca="1" si="16"/>
        <v>1.1950000000000001</v>
      </c>
    </row>
    <row r="68" spans="1:87" x14ac:dyDescent="0.25">
      <c r="A68" s="272" t="s">
        <v>717</v>
      </c>
      <c r="B68" s="431">
        <v>273</v>
      </c>
      <c r="C68" s="430" t="s">
        <v>165</v>
      </c>
      <c r="D68" s="431">
        <v>257</v>
      </c>
      <c r="E68" s="430" t="s">
        <v>164</v>
      </c>
      <c r="F68" s="415">
        <v>294.7</v>
      </c>
      <c r="G68" s="415">
        <v>549.20000000000005</v>
      </c>
      <c r="H68" s="415">
        <v>274.8</v>
      </c>
      <c r="I68" s="415">
        <v>493</v>
      </c>
      <c r="J68" s="415">
        <v>138</v>
      </c>
      <c r="K68" s="415">
        <v>43.2</v>
      </c>
      <c r="L68" s="415">
        <v>42.6</v>
      </c>
      <c r="M68" s="415">
        <v>41.1</v>
      </c>
      <c r="N68" s="415">
        <v>74.5</v>
      </c>
      <c r="O68" s="415">
        <v>0</v>
      </c>
      <c r="P68" s="415">
        <v>-26.3</v>
      </c>
      <c r="Q68" s="415">
        <v>272.5</v>
      </c>
      <c r="R68" s="430"/>
      <c r="S68" s="430" t="s">
        <v>718</v>
      </c>
      <c r="T68" s="431">
        <f t="shared" si="14"/>
        <v>273</v>
      </c>
      <c r="U68" s="430" t="str">
        <f t="shared" si="14"/>
        <v>LAJEADO</v>
      </c>
      <c r="V68" s="431">
        <f t="shared" si="14"/>
        <v>257</v>
      </c>
      <c r="W68" s="430" t="str">
        <f t="shared" si="14"/>
        <v>PEIXE ANGICAL</v>
      </c>
      <c r="X68" s="416">
        <v>1.3340000000000001</v>
      </c>
      <c r="Y68" s="416">
        <v>1.3009999999999999</v>
      </c>
      <c r="Z68" s="416">
        <v>1.4470000000000001</v>
      </c>
      <c r="AA68" s="416">
        <v>1.403</v>
      </c>
      <c r="AB68" s="416">
        <v>1.4790000000000001</v>
      </c>
      <c r="AC68" s="416">
        <v>1.3859999999999999</v>
      </c>
      <c r="AD68" s="416">
        <v>1.2809999999999999</v>
      </c>
      <c r="AE68" s="416">
        <v>1.206</v>
      </c>
      <c r="AF68" s="416">
        <v>1.073</v>
      </c>
      <c r="AG68" s="416">
        <v>1.252</v>
      </c>
      <c r="AH68" s="416">
        <v>1.337</v>
      </c>
      <c r="AI68" s="416">
        <v>1.2470000000000001</v>
      </c>
      <c r="AK68" s="275">
        <f ca="1">(INDEX(_regrA0,ROW(),_mes)*Prevs!$D$5 +   INDEX(_regrA0,ROW(),IF(_mes=1,12,_mes-1))*(7-Prevs!$D$5))/7</f>
        <v>16.385714285714283</v>
      </c>
      <c r="AL68" s="275">
        <f t="shared" ca="1" si="8"/>
        <v>272.5</v>
      </c>
      <c r="AM68" s="275">
        <f t="shared" ca="1" si="8"/>
        <v>272.5</v>
      </c>
      <c r="AN68" s="275">
        <f ca="1">(INDEX(_regrA0,ROW(),_mes)*Prevs!G$5 +   INDEX(_regrA0,ROW(),IF(_mes=12,1,_mes+1))*(7-Prevs!G$5))/7</f>
        <v>272.5</v>
      </c>
      <c r="AO68" s="275">
        <f ca="1">(INDEX(_regrA0,ROW(),_mes)*Prevs!H$5 +   INDEX(_regrA0,ROW(),IF(_mes=12,1,_mes+1))*(7-Prevs!H$5))/7</f>
        <v>272.5</v>
      </c>
      <c r="AP68" s="275">
        <f ca="1">(INDEX(_regrA0,ROW(),_mes)*Prevs!I$5 +   INDEX(_regrA0,ROW(),IF(_mes=12,1,_mes+1))*(7-Prevs!I$5))/7</f>
        <v>288.35714285714283</v>
      </c>
      <c r="AQ68" s="275">
        <f ca="1">(INDEX(_regrA0,ROW(),IF(_mes=12,1,_mes+1))*Prevs!J$2 +   INDEX(_regrA0,ROW(),IF(_mes+2&gt;12,MOD(_mes+2,11),_mes+2))*(7-Prevs!J$2))/7</f>
        <v>274.8</v>
      </c>
      <c r="AR68" s="275">
        <f ca="1">(INDEX(_regrA0,ROW(),IF(_mes=12,1,_mes+1))*Prevs!K$2 +   INDEX(_regrA0,ROW(),IF(_mes+2&gt;12,MOD(_mes+2,11),_mes+2))*(7-Prevs!K$2))/7</f>
        <v>274.8</v>
      </c>
      <c r="AS68" s="275">
        <f ca="1">(INDEX(_regrA0,ROW(),IF(_mes=12,1,_mes+1))*Prevs!L$2 +   INDEX(_regrA0,ROW(),IF(_mes+2&gt;12,MOD(_mes+2,11),_mes+2))*(7-Prevs!L$2))/7</f>
        <v>274.8</v>
      </c>
      <c r="AT68" s="275">
        <f ca="1">(INDEX(_regrA0,ROW(),IF(_mes=12,1,_mes+1))*Prevs!M$2 +   INDEX(_regrA0,ROW(),IF(_mes+2&gt;12,MOD(_mes+2,11),_mes+2))*(7-Prevs!M$2))/7</f>
        <v>274.8</v>
      </c>
      <c r="AU68" s="275">
        <f ca="1">(INDEX(_regrA0,ROW(),IF(_mes=12,1,_mes+1))*Prevs!N$2 +   INDEX(_regrA0,ROW(),IF(_mes+2&gt;12,MOD(_mes+2,11),_mes+2))*(7-Prevs!N$2))/7</f>
        <v>274.8</v>
      </c>
      <c r="AV68" s="275">
        <f ca="1">(INDEX(_regrA0,ROW(),IF(_mes=12,1,_mes+1))*Prevs!O$2 +   INDEX(_regrA0,ROW(),IF(_mes+2&gt;12,MOD(_mes+2,11),_mes+2))*(7-Prevs!O$2))/7</f>
        <v>274.8</v>
      </c>
      <c r="AX68" s="506">
        <f ca="1">(INDEX(_regrA1,ROW(),_mes)*Prevs!$D$5 +   INDEX(_regrA1,ROW(),IF(_mes=1,12,_mes-1))*(7-Prevs!$D$5))/7</f>
        <v>1.3241428571428571</v>
      </c>
      <c r="AY68" s="506">
        <f t="shared" ca="1" si="17"/>
        <v>1.2470000000000001</v>
      </c>
      <c r="AZ68" s="506">
        <f t="shared" ca="1" si="17"/>
        <v>1.2470000000000001</v>
      </c>
      <c r="BA68" s="506">
        <f ca="1">(INDEX(_regrA1,ROW(),_mes)*Prevs!G$5 +   INDEX(_regrA1,ROW(),IF(_mes=12,1,_mes+1))*(7-Prevs!G$5))/7</f>
        <v>1.2470000000000001</v>
      </c>
      <c r="BB68" s="506">
        <f ca="1">(INDEX(_regrA1,ROW(),_mes)*Prevs!H$5 +   INDEX(_regrA1,ROW(),IF(_mes=12,1,_mes+1))*(7-Prevs!H$5))/7</f>
        <v>1.2470000000000001</v>
      </c>
      <c r="BC68" s="506">
        <f ca="1">(INDEX(_regrA1,ROW(),_mes)*Prevs!I$5 +   INDEX(_regrA1,ROW(),IF(_mes=12,1,_mes+1))*(7-Prevs!I$5))/7</f>
        <v>1.3091428571428572</v>
      </c>
      <c r="BD68" s="506">
        <f ca="1">(INDEX(_regrA1,ROW(),IF(_mes=12,1,_mes+1))*Prevs!J$2 +   INDEX(_regrA1,ROW(),IF(_mes+2&gt;12,MOD(_mes+2,11),_mes+2))*(7-Prevs!J$2))/7</f>
        <v>1.4470000000000003</v>
      </c>
      <c r="BE68" s="506">
        <f ca="1">(INDEX(_regrA1,ROW(),IF(_mes=12,1,_mes+1))*Prevs!K$2 +   INDEX(_regrA1,ROW(),IF(_mes+2&gt;12,MOD(_mes+2,11),_mes+2))*(7-Prevs!K$2))/7</f>
        <v>1.4470000000000003</v>
      </c>
      <c r="BF68" s="506">
        <f ca="1">(INDEX(_regrA1,ROW(),IF(_mes=12,1,_mes+1))*Prevs!L$2 +   INDEX(_regrA1,ROW(),IF(_mes+2&gt;12,MOD(_mes+2,11),_mes+2))*(7-Prevs!L$2))/7</f>
        <v>1.4470000000000003</v>
      </c>
      <c r="BG68" s="506">
        <f ca="1">(INDEX(_regrA1,ROW(),IF(_mes=12,1,_mes+1))*Prevs!M$2 +   INDEX(_regrA1,ROW(),IF(_mes+2&gt;12,MOD(_mes+2,11),_mes+2))*(7-Prevs!M$2))/7</f>
        <v>1.4470000000000003</v>
      </c>
      <c r="BH68" s="506">
        <f ca="1">(INDEX(_regrA1,ROW(),IF(_mes=12,1,_mes+1))*Prevs!N$2 +   INDEX(_regrA1,ROW(),IF(_mes+2&gt;12,MOD(_mes+2,11),_mes+2))*(7-Prevs!N$2))/7</f>
        <v>1.4470000000000003</v>
      </c>
      <c r="BI68" s="506">
        <f ca="1">(INDEX(_regrA1,ROW(),IF(_mes=12,1,_mes+1))*Prevs!O$2 +   INDEX(_regrA1,ROW(),IF(_mes+2&gt;12,MOD(_mes+2,11),_mes+2))*(7-Prevs!O$2))/7</f>
        <v>1.4470000000000003</v>
      </c>
      <c r="BK68" s="294">
        <f t="shared" ca="1" si="15"/>
        <v>272.5</v>
      </c>
      <c r="BL68" s="294">
        <f t="shared" ca="1" si="15"/>
        <v>272.5</v>
      </c>
      <c r="BM68" s="294">
        <f t="shared" ca="1" si="15"/>
        <v>272.5</v>
      </c>
      <c r="BN68" s="294">
        <f t="shared" ca="1" si="15"/>
        <v>272.5</v>
      </c>
      <c r="BO68" s="294">
        <f t="shared" ca="1" si="15"/>
        <v>272.5</v>
      </c>
      <c r="BP68" s="294">
        <f t="shared" ca="1" si="15"/>
        <v>272.5</v>
      </c>
      <c r="BQ68" s="294">
        <f t="shared" ca="1" si="15"/>
        <v>272.5</v>
      </c>
      <c r="BR68" s="294">
        <f t="shared" ca="1" si="15"/>
        <v>272.5</v>
      </c>
      <c r="BS68" s="294">
        <f t="shared" ca="1" si="15"/>
        <v>272.5</v>
      </c>
      <c r="BT68" s="294">
        <f t="shared" ca="1" si="15"/>
        <v>272.5</v>
      </c>
      <c r="BU68" s="294">
        <f t="shared" ca="1" si="15"/>
        <v>272.5</v>
      </c>
      <c r="BV68" s="294">
        <f t="shared" ca="1" si="15"/>
        <v>272.5</v>
      </c>
      <c r="BX68" s="294">
        <f t="shared" ca="1" si="16"/>
        <v>1.2470000000000001</v>
      </c>
      <c r="BY68" s="294">
        <f t="shared" ca="1" si="16"/>
        <v>1.2470000000000001</v>
      </c>
      <c r="BZ68" s="294">
        <f t="shared" ca="1" si="16"/>
        <v>1.2470000000000001</v>
      </c>
      <c r="CA68" s="294">
        <f t="shared" ca="1" si="16"/>
        <v>1.2470000000000001</v>
      </c>
      <c r="CB68" s="294">
        <f t="shared" ca="1" si="16"/>
        <v>1.2470000000000001</v>
      </c>
      <c r="CC68" s="294">
        <f t="shared" ca="1" si="16"/>
        <v>1.2470000000000001</v>
      </c>
      <c r="CD68" s="294">
        <f t="shared" ca="1" si="16"/>
        <v>1.2470000000000001</v>
      </c>
      <c r="CE68" s="294">
        <f t="shared" ca="1" si="16"/>
        <v>1.2470000000000001</v>
      </c>
      <c r="CF68" s="294">
        <f t="shared" ca="1" si="16"/>
        <v>1.2470000000000001</v>
      </c>
      <c r="CG68" s="294">
        <f t="shared" ca="1" si="16"/>
        <v>1.2470000000000001</v>
      </c>
      <c r="CH68" s="294">
        <f t="shared" ca="1" si="16"/>
        <v>1.2470000000000001</v>
      </c>
      <c r="CI68" s="294">
        <f t="shared" ca="1" si="16"/>
        <v>1.2470000000000001</v>
      </c>
    </row>
    <row r="69" spans="1:87" x14ac:dyDescent="0.25">
      <c r="A69" s="264" t="s">
        <v>717</v>
      </c>
      <c r="B69" s="431">
        <v>155</v>
      </c>
      <c r="C69" s="430" t="s">
        <v>156</v>
      </c>
      <c r="D69" s="431">
        <v>156</v>
      </c>
      <c r="E69" s="430" t="s">
        <v>157</v>
      </c>
      <c r="F69" s="415">
        <v>23.8</v>
      </c>
      <c r="G69" s="415">
        <v>36.9</v>
      </c>
      <c r="H69" s="415">
        <v>47.1</v>
      </c>
      <c r="I69" s="415">
        <v>38.9</v>
      </c>
      <c r="J69" s="415">
        <v>23.5</v>
      </c>
      <c r="K69" s="415">
        <v>8.5</v>
      </c>
      <c r="L69" s="415">
        <v>25.2</v>
      </c>
      <c r="M69" s="415">
        <v>17.8</v>
      </c>
      <c r="N69" s="415">
        <v>12.8</v>
      </c>
      <c r="O69" s="415">
        <v>26.6</v>
      </c>
      <c r="P69" s="415">
        <v>27.6</v>
      </c>
      <c r="Q69" s="415">
        <v>61.5</v>
      </c>
      <c r="R69" s="430"/>
      <c r="S69" s="430" t="s">
        <v>718</v>
      </c>
      <c r="T69" s="431">
        <f t="shared" si="14"/>
        <v>155</v>
      </c>
      <c r="U69" s="430" t="str">
        <f t="shared" si="14"/>
        <v>RETIRO BAIXO</v>
      </c>
      <c r="V69" s="431">
        <f t="shared" si="14"/>
        <v>156</v>
      </c>
      <c r="W69" s="430" t="str">
        <f t="shared" si="14"/>
        <v>TRES MARIAS</v>
      </c>
      <c r="X69" s="416">
        <v>0.21</v>
      </c>
      <c r="Y69" s="416">
        <v>0.18099999999999999</v>
      </c>
      <c r="Z69" s="416">
        <v>0.17199999999999999</v>
      </c>
      <c r="AA69" s="416">
        <v>0.16</v>
      </c>
      <c r="AB69" s="416">
        <v>0.193</v>
      </c>
      <c r="AC69" s="416">
        <v>0.24</v>
      </c>
      <c r="AD69" s="416">
        <v>0.17599999999999999</v>
      </c>
      <c r="AE69" s="416">
        <v>0.2</v>
      </c>
      <c r="AF69" s="416">
        <v>0.219</v>
      </c>
      <c r="AG69" s="416">
        <v>0.16900000000000001</v>
      </c>
      <c r="AH69" s="416">
        <v>0.17399999999999999</v>
      </c>
      <c r="AI69" s="416">
        <v>0.17100000000000001</v>
      </c>
      <c r="AK69" s="275">
        <f ca="1">(INDEX(_regrA0,ROW(),_mes)*Prevs!$D$5 +   INDEX(_regrA0,ROW(),IF(_mes=1,12,_mes-1))*(7-Prevs!$D$5))/7</f>
        <v>32.442857142857143</v>
      </c>
      <c r="AL69" s="275">
        <f t="shared" ca="1" si="8"/>
        <v>61.5</v>
      </c>
      <c r="AM69" s="275">
        <f t="shared" ca="1" si="8"/>
        <v>61.5</v>
      </c>
      <c r="AN69" s="275">
        <f ca="1">(INDEX(_regrA0,ROW(),_mes)*Prevs!G$5 +   INDEX(_regrA0,ROW(),IF(_mes=12,1,_mes+1))*(7-Prevs!G$5))/7</f>
        <v>61.5</v>
      </c>
      <c r="AO69" s="275">
        <f ca="1">(INDEX(_regrA0,ROW(),_mes)*Prevs!H$5 +   INDEX(_regrA0,ROW(),IF(_mes=12,1,_mes+1))*(7-Prevs!H$5))/7</f>
        <v>61.5</v>
      </c>
      <c r="AP69" s="275">
        <f ca="1">(INDEX(_regrA0,ROW(),_mes)*Prevs!I$5 +   INDEX(_regrA0,ROW(),IF(_mes=12,1,_mes+1))*(7-Prevs!I$5))/7</f>
        <v>34.571428571428569</v>
      </c>
      <c r="AQ69" s="275">
        <f ca="1">(INDEX(_regrA0,ROW(),IF(_mes=12,1,_mes+1))*Prevs!J$2 +   INDEX(_regrA0,ROW(),IF(_mes+2&gt;12,MOD(_mes+2,11),_mes+2))*(7-Prevs!J$2))/7</f>
        <v>47.1</v>
      </c>
      <c r="AR69" s="275">
        <f ca="1">(INDEX(_regrA0,ROW(),IF(_mes=12,1,_mes+1))*Prevs!K$2 +   INDEX(_regrA0,ROW(),IF(_mes+2&gt;12,MOD(_mes+2,11),_mes+2))*(7-Prevs!K$2))/7</f>
        <v>47.1</v>
      </c>
      <c r="AS69" s="275">
        <f ca="1">(INDEX(_regrA0,ROW(),IF(_mes=12,1,_mes+1))*Prevs!L$2 +   INDEX(_regrA0,ROW(),IF(_mes+2&gt;12,MOD(_mes+2,11),_mes+2))*(7-Prevs!L$2))/7</f>
        <v>47.1</v>
      </c>
      <c r="AT69" s="275">
        <f ca="1">(INDEX(_regrA0,ROW(),IF(_mes=12,1,_mes+1))*Prevs!M$2 +   INDEX(_regrA0,ROW(),IF(_mes+2&gt;12,MOD(_mes+2,11),_mes+2))*(7-Prevs!M$2))/7</f>
        <v>47.1</v>
      </c>
      <c r="AU69" s="275">
        <f ca="1">(INDEX(_regrA0,ROW(),IF(_mes=12,1,_mes+1))*Prevs!N$2 +   INDEX(_regrA0,ROW(),IF(_mes+2&gt;12,MOD(_mes+2,11),_mes+2))*(7-Prevs!N$2))/7</f>
        <v>47.1</v>
      </c>
      <c r="AV69" s="275">
        <f ca="1">(INDEX(_regrA0,ROW(),IF(_mes=12,1,_mes+1))*Prevs!O$2 +   INDEX(_regrA0,ROW(),IF(_mes+2&gt;12,MOD(_mes+2,11),_mes+2))*(7-Prevs!O$2))/7</f>
        <v>47.1</v>
      </c>
      <c r="AX69" s="506">
        <f ca="1">(INDEX(_regrA1,ROW(),_mes)*Prevs!$D$5 +   INDEX(_regrA1,ROW(),IF(_mes=1,12,_mes-1))*(7-Prevs!$D$5))/7</f>
        <v>0.17357142857142857</v>
      </c>
      <c r="AY69" s="506">
        <f t="shared" ca="1" si="17"/>
        <v>0.17100000000000001</v>
      </c>
      <c r="AZ69" s="506">
        <f t="shared" ca="1" si="17"/>
        <v>0.17100000000000001</v>
      </c>
      <c r="BA69" s="506">
        <f ca="1">(INDEX(_regrA1,ROW(),_mes)*Prevs!G$5 +   INDEX(_regrA1,ROW(),IF(_mes=12,1,_mes+1))*(7-Prevs!G$5))/7</f>
        <v>0.17100000000000001</v>
      </c>
      <c r="BB69" s="506">
        <f ca="1">(INDEX(_regrA1,ROW(),_mes)*Prevs!H$5 +   INDEX(_regrA1,ROW(),IF(_mes=12,1,_mes+1))*(7-Prevs!H$5))/7</f>
        <v>0.17100000000000001</v>
      </c>
      <c r="BC69" s="506">
        <f ca="1">(INDEX(_regrA1,ROW(),_mes)*Prevs!I$5 +   INDEX(_regrA1,ROW(),IF(_mes=12,1,_mes+1))*(7-Prevs!I$5))/7</f>
        <v>0.19885714285714287</v>
      </c>
      <c r="BD69" s="506">
        <f ca="1">(INDEX(_regrA1,ROW(),IF(_mes=12,1,_mes+1))*Prevs!J$2 +   INDEX(_regrA1,ROW(),IF(_mes+2&gt;12,MOD(_mes+2,11),_mes+2))*(7-Prevs!J$2))/7</f>
        <v>0.17199999999999999</v>
      </c>
      <c r="BE69" s="506">
        <f ca="1">(INDEX(_regrA1,ROW(),IF(_mes=12,1,_mes+1))*Prevs!K$2 +   INDEX(_regrA1,ROW(),IF(_mes+2&gt;12,MOD(_mes+2,11),_mes+2))*(7-Prevs!K$2))/7</f>
        <v>0.17199999999999999</v>
      </c>
      <c r="BF69" s="506">
        <f ca="1">(INDEX(_regrA1,ROW(),IF(_mes=12,1,_mes+1))*Prevs!L$2 +   INDEX(_regrA1,ROW(),IF(_mes+2&gt;12,MOD(_mes+2,11),_mes+2))*(7-Prevs!L$2))/7</f>
        <v>0.17199999999999999</v>
      </c>
      <c r="BG69" s="506">
        <f ca="1">(INDEX(_regrA1,ROW(),IF(_mes=12,1,_mes+1))*Prevs!M$2 +   INDEX(_regrA1,ROW(),IF(_mes+2&gt;12,MOD(_mes+2,11),_mes+2))*(7-Prevs!M$2))/7</f>
        <v>0.17199999999999999</v>
      </c>
      <c r="BH69" s="506">
        <f ca="1">(INDEX(_regrA1,ROW(),IF(_mes=12,1,_mes+1))*Prevs!N$2 +   INDEX(_regrA1,ROW(),IF(_mes+2&gt;12,MOD(_mes+2,11),_mes+2))*(7-Prevs!N$2))/7</f>
        <v>0.17199999999999999</v>
      </c>
      <c r="BI69" s="506">
        <f ca="1">(INDEX(_regrA1,ROW(),IF(_mes=12,1,_mes+1))*Prevs!O$2 +   INDEX(_regrA1,ROW(),IF(_mes+2&gt;12,MOD(_mes+2,11),_mes+2))*(7-Prevs!O$2))/7</f>
        <v>0.17199999999999999</v>
      </c>
      <c r="BK69" s="294">
        <f t="shared" ca="1" si="15"/>
        <v>61.5</v>
      </c>
      <c r="BL69" s="294">
        <f t="shared" ca="1" si="15"/>
        <v>61.5</v>
      </c>
      <c r="BM69" s="294">
        <f t="shared" ca="1" si="15"/>
        <v>61.5</v>
      </c>
      <c r="BN69" s="294">
        <f t="shared" ca="1" si="15"/>
        <v>61.5</v>
      </c>
      <c r="BO69" s="294">
        <f t="shared" ca="1" si="15"/>
        <v>61.5</v>
      </c>
      <c r="BP69" s="294">
        <f t="shared" ca="1" si="15"/>
        <v>61.5</v>
      </c>
      <c r="BQ69" s="294">
        <f t="shared" ca="1" si="15"/>
        <v>61.5</v>
      </c>
      <c r="BR69" s="294">
        <f t="shared" ca="1" si="15"/>
        <v>61.5</v>
      </c>
      <c r="BS69" s="294">
        <f t="shared" ca="1" si="15"/>
        <v>61.5</v>
      </c>
      <c r="BT69" s="294">
        <f t="shared" ca="1" si="15"/>
        <v>61.5</v>
      </c>
      <c r="BU69" s="294">
        <f t="shared" ca="1" si="15"/>
        <v>61.5</v>
      </c>
      <c r="BV69" s="294">
        <f t="shared" ca="1" si="15"/>
        <v>61.5</v>
      </c>
      <c r="BX69" s="294">
        <f t="shared" ca="1" si="16"/>
        <v>0.17100000000000001</v>
      </c>
      <c r="BY69" s="294">
        <f t="shared" ca="1" si="16"/>
        <v>0.17100000000000001</v>
      </c>
      <c r="BZ69" s="294">
        <f t="shared" ca="1" si="16"/>
        <v>0.17100000000000001</v>
      </c>
      <c r="CA69" s="294">
        <f t="shared" ca="1" si="16"/>
        <v>0.17100000000000001</v>
      </c>
      <c r="CB69" s="294">
        <f t="shared" ca="1" si="16"/>
        <v>0.17100000000000001</v>
      </c>
      <c r="CC69" s="294">
        <f t="shared" ca="1" si="16"/>
        <v>0.17100000000000001</v>
      </c>
      <c r="CD69" s="294">
        <f t="shared" ca="1" si="16"/>
        <v>0.17100000000000001</v>
      </c>
      <c r="CE69" s="294">
        <f t="shared" ca="1" si="16"/>
        <v>0.17100000000000001</v>
      </c>
      <c r="CF69" s="294">
        <f t="shared" ca="1" si="16"/>
        <v>0.17100000000000001</v>
      </c>
      <c r="CG69" s="294">
        <f t="shared" ca="1" si="16"/>
        <v>0.17100000000000001</v>
      </c>
      <c r="CH69" s="294">
        <f t="shared" ca="1" si="16"/>
        <v>0.17100000000000001</v>
      </c>
      <c r="CI69" s="294">
        <f t="shared" ca="1" si="16"/>
        <v>0.17100000000000001</v>
      </c>
    </row>
    <row r="70" spans="1:87" x14ac:dyDescent="0.25">
      <c r="A70" s="264" t="s">
        <v>717</v>
      </c>
      <c r="B70" s="431">
        <v>285</v>
      </c>
      <c r="C70" s="430" t="s">
        <v>150</v>
      </c>
      <c r="D70" s="431">
        <v>287</v>
      </c>
      <c r="E70" s="430" t="s">
        <v>151</v>
      </c>
      <c r="F70" s="415">
        <v>1.7</v>
      </c>
      <c r="G70" s="415">
        <v>13.7</v>
      </c>
      <c r="H70" s="415">
        <v>0.3</v>
      </c>
      <c r="I70" s="415">
        <v>-1.8</v>
      </c>
      <c r="J70" s="415">
        <v>-1.3</v>
      </c>
      <c r="K70" s="415">
        <v>3.4</v>
      </c>
      <c r="L70" s="415">
        <v>-1.1000000000000001</v>
      </c>
      <c r="M70" s="415">
        <v>-0.2</v>
      </c>
      <c r="N70" s="415">
        <v>-0.2</v>
      </c>
      <c r="O70" s="415">
        <v>-0.4</v>
      </c>
      <c r="P70" s="415">
        <v>-0.5</v>
      </c>
      <c r="Q70" s="415">
        <v>-1.3</v>
      </c>
      <c r="R70" s="430"/>
      <c r="S70" s="430" t="s">
        <v>718</v>
      </c>
      <c r="T70" s="431">
        <f t="shared" si="14"/>
        <v>285</v>
      </c>
      <c r="U70" s="430" t="str">
        <f t="shared" si="14"/>
        <v>JIRAU</v>
      </c>
      <c r="V70" s="431">
        <f t="shared" si="14"/>
        <v>287</v>
      </c>
      <c r="W70" s="430" t="str">
        <f t="shared" si="14"/>
        <v>SANTO ANTONIO</v>
      </c>
      <c r="X70" s="416">
        <v>0.98499999999999999</v>
      </c>
      <c r="Y70" s="416">
        <v>0.98499999999999999</v>
      </c>
      <c r="Z70" s="416">
        <v>0.98499999999999999</v>
      </c>
      <c r="AA70" s="416">
        <v>0.98499999999999999</v>
      </c>
      <c r="AB70" s="416">
        <v>0.98499999999999999</v>
      </c>
      <c r="AC70" s="416">
        <v>0.98499999999999999</v>
      </c>
      <c r="AD70" s="416">
        <v>0.98499999999999999</v>
      </c>
      <c r="AE70" s="416">
        <v>0.98499999999999999</v>
      </c>
      <c r="AF70" s="416">
        <v>0.98499999999999999</v>
      </c>
      <c r="AG70" s="416">
        <v>0.98499999999999999</v>
      </c>
      <c r="AH70" s="416">
        <v>0.98499999999999999</v>
      </c>
      <c r="AI70" s="416">
        <v>0.98499999999999999</v>
      </c>
      <c r="AK70" s="275">
        <f ca="1">(INDEX(_regrA0,ROW(),_mes)*Prevs!$D$5 +   INDEX(_regrA0,ROW(),IF(_mes=1,12,_mes-1))*(7-Prevs!$D$5))/7</f>
        <v>-0.61428571428571421</v>
      </c>
      <c r="AL70" s="275">
        <f t="shared" ca="1" si="8"/>
        <v>-1.3</v>
      </c>
      <c r="AM70" s="275">
        <f t="shared" ca="1" si="8"/>
        <v>-1.3</v>
      </c>
      <c r="AN70" s="275">
        <f ca="1">(INDEX(_regrA0,ROW(),_mes)*Prevs!G$5 +   INDEX(_regrA0,ROW(),IF(_mes=12,1,_mes+1))*(7-Prevs!G$5))/7</f>
        <v>-1.3</v>
      </c>
      <c r="AO70" s="275">
        <f ca="1">(INDEX(_regrA0,ROW(),_mes)*Prevs!H$5 +   INDEX(_regrA0,ROW(),IF(_mes=12,1,_mes+1))*(7-Prevs!H$5))/7</f>
        <v>-1.3</v>
      </c>
      <c r="AP70" s="275">
        <f ca="1">(INDEX(_regrA0,ROW(),_mes)*Prevs!I$5 +   INDEX(_regrA0,ROW(),IF(_mes=12,1,_mes+1))*(7-Prevs!I$5))/7</f>
        <v>0.84285714285714286</v>
      </c>
      <c r="AQ70" s="275">
        <f ca="1">(INDEX(_regrA0,ROW(),IF(_mes=12,1,_mes+1))*Prevs!J$2 +   INDEX(_regrA0,ROW(),IF(_mes+2&gt;12,MOD(_mes+2,11),_mes+2))*(7-Prevs!J$2))/7</f>
        <v>0.3</v>
      </c>
      <c r="AR70" s="275">
        <f ca="1">(INDEX(_regrA0,ROW(),IF(_mes=12,1,_mes+1))*Prevs!K$2 +   INDEX(_regrA0,ROW(),IF(_mes+2&gt;12,MOD(_mes+2,11),_mes+2))*(7-Prevs!K$2))/7</f>
        <v>0.3</v>
      </c>
      <c r="AS70" s="275">
        <f ca="1">(INDEX(_regrA0,ROW(),IF(_mes=12,1,_mes+1))*Prevs!L$2 +   INDEX(_regrA0,ROW(),IF(_mes+2&gt;12,MOD(_mes+2,11),_mes+2))*(7-Prevs!L$2))/7</f>
        <v>0.3</v>
      </c>
      <c r="AT70" s="275">
        <f ca="1">(INDEX(_regrA0,ROW(),IF(_mes=12,1,_mes+1))*Prevs!M$2 +   INDEX(_regrA0,ROW(),IF(_mes+2&gt;12,MOD(_mes+2,11),_mes+2))*(7-Prevs!M$2))/7</f>
        <v>0.3</v>
      </c>
      <c r="AU70" s="275">
        <f ca="1">(INDEX(_regrA0,ROW(),IF(_mes=12,1,_mes+1))*Prevs!N$2 +   INDEX(_regrA0,ROW(),IF(_mes+2&gt;12,MOD(_mes+2,11),_mes+2))*(7-Prevs!N$2))/7</f>
        <v>0.3</v>
      </c>
      <c r="AV70" s="275">
        <f ca="1">(INDEX(_regrA0,ROW(),IF(_mes=12,1,_mes+1))*Prevs!O$2 +   INDEX(_regrA0,ROW(),IF(_mes+2&gt;12,MOD(_mes+2,11),_mes+2))*(7-Prevs!O$2))/7</f>
        <v>0.3</v>
      </c>
      <c r="AX70" s="506">
        <f ca="1">(INDEX(_regrA1,ROW(),_mes)*Prevs!$D$5 +   INDEX(_regrA1,ROW(),IF(_mes=1,12,_mes-1))*(7-Prevs!$D$5))/7</f>
        <v>0.9850000000000001</v>
      </c>
      <c r="AY70" s="506">
        <f t="shared" ca="1" si="17"/>
        <v>0.98499999999999999</v>
      </c>
      <c r="AZ70" s="506">
        <f t="shared" ca="1" si="17"/>
        <v>0.98499999999999999</v>
      </c>
      <c r="BA70" s="506">
        <f ca="1">(INDEX(_regrA1,ROW(),_mes)*Prevs!G$5 +   INDEX(_regrA1,ROW(),IF(_mes=12,1,_mes+1))*(7-Prevs!G$5))/7</f>
        <v>0.98499999999999999</v>
      </c>
      <c r="BB70" s="506">
        <f ca="1">(INDEX(_regrA1,ROW(),_mes)*Prevs!H$5 +   INDEX(_regrA1,ROW(),IF(_mes=12,1,_mes+1))*(7-Prevs!H$5))/7</f>
        <v>0.98499999999999999</v>
      </c>
      <c r="BC70" s="506">
        <f ca="1">(INDEX(_regrA1,ROW(),_mes)*Prevs!I$5 +   INDEX(_regrA1,ROW(),IF(_mes=12,1,_mes+1))*(7-Prevs!I$5))/7</f>
        <v>0.98499999999999999</v>
      </c>
      <c r="BD70" s="506">
        <f ca="1">(INDEX(_regrA1,ROW(),IF(_mes=12,1,_mes+1))*Prevs!J$2 +   INDEX(_regrA1,ROW(),IF(_mes+2&gt;12,MOD(_mes+2,11),_mes+2))*(7-Prevs!J$2))/7</f>
        <v>0.98499999999999999</v>
      </c>
      <c r="BE70" s="506">
        <f ca="1">(INDEX(_regrA1,ROW(),IF(_mes=12,1,_mes+1))*Prevs!K$2 +   INDEX(_regrA1,ROW(),IF(_mes+2&gt;12,MOD(_mes+2,11),_mes+2))*(7-Prevs!K$2))/7</f>
        <v>0.98499999999999999</v>
      </c>
      <c r="BF70" s="506">
        <f ca="1">(INDEX(_regrA1,ROW(),IF(_mes=12,1,_mes+1))*Prevs!L$2 +   INDEX(_regrA1,ROW(),IF(_mes+2&gt;12,MOD(_mes+2,11),_mes+2))*(7-Prevs!L$2))/7</f>
        <v>0.98499999999999999</v>
      </c>
      <c r="BG70" s="506">
        <f ca="1">(INDEX(_regrA1,ROW(),IF(_mes=12,1,_mes+1))*Prevs!M$2 +   INDEX(_regrA1,ROW(),IF(_mes+2&gt;12,MOD(_mes+2,11),_mes+2))*(7-Prevs!M$2))/7</f>
        <v>0.98499999999999999</v>
      </c>
      <c r="BH70" s="506">
        <f ca="1">(INDEX(_regrA1,ROW(),IF(_mes=12,1,_mes+1))*Prevs!N$2 +   INDEX(_regrA1,ROW(),IF(_mes+2&gt;12,MOD(_mes+2,11),_mes+2))*(7-Prevs!N$2))/7</f>
        <v>0.98499999999999999</v>
      </c>
      <c r="BI70" s="506">
        <f ca="1">(INDEX(_regrA1,ROW(),IF(_mes=12,1,_mes+1))*Prevs!O$2 +   INDEX(_regrA1,ROW(),IF(_mes+2&gt;12,MOD(_mes+2,11),_mes+2))*(7-Prevs!O$2))/7</f>
        <v>0.98499999999999999</v>
      </c>
      <c r="BK70" s="294">
        <f t="shared" ca="1" si="15"/>
        <v>-1.3</v>
      </c>
      <c r="BL70" s="294">
        <f t="shared" ca="1" si="15"/>
        <v>-1.3</v>
      </c>
      <c r="BM70" s="294">
        <f t="shared" ca="1" si="15"/>
        <v>-1.3</v>
      </c>
      <c r="BN70" s="294">
        <f t="shared" ca="1" si="15"/>
        <v>-1.3</v>
      </c>
      <c r="BO70" s="294">
        <f t="shared" ca="1" si="15"/>
        <v>-1.3</v>
      </c>
      <c r="BP70" s="294">
        <f t="shared" ca="1" si="15"/>
        <v>-1.3</v>
      </c>
      <c r="BQ70" s="294">
        <f t="shared" ca="1" si="15"/>
        <v>-1.3</v>
      </c>
      <c r="BR70" s="294">
        <f t="shared" ca="1" si="15"/>
        <v>-1.3</v>
      </c>
      <c r="BS70" s="294">
        <f t="shared" ca="1" si="15"/>
        <v>-1.3</v>
      </c>
      <c r="BT70" s="294">
        <f t="shared" ca="1" si="15"/>
        <v>-1.3</v>
      </c>
      <c r="BU70" s="294">
        <f t="shared" ca="1" si="15"/>
        <v>-1.3</v>
      </c>
      <c r="BV70" s="294">
        <f t="shared" ca="1" si="15"/>
        <v>-1.3</v>
      </c>
      <c r="BX70" s="294">
        <f t="shared" ca="1" si="16"/>
        <v>0.98499999999999999</v>
      </c>
      <c r="BY70" s="294">
        <f t="shared" ca="1" si="16"/>
        <v>0.98499999999999999</v>
      </c>
      <c r="BZ70" s="294">
        <f t="shared" ca="1" si="16"/>
        <v>0.98499999999999999</v>
      </c>
      <c r="CA70" s="294">
        <f t="shared" ca="1" si="16"/>
        <v>0.98499999999999999</v>
      </c>
      <c r="CB70" s="294">
        <f t="shared" ca="1" si="16"/>
        <v>0.98499999999999999</v>
      </c>
      <c r="CC70" s="294">
        <f t="shared" ca="1" si="16"/>
        <v>0.98499999999999999</v>
      </c>
      <c r="CD70" s="294">
        <f t="shared" ca="1" si="16"/>
        <v>0.98499999999999999</v>
      </c>
      <c r="CE70" s="294">
        <f t="shared" ca="1" si="16"/>
        <v>0.98499999999999999</v>
      </c>
      <c r="CF70" s="294">
        <f t="shared" ca="1" si="16"/>
        <v>0.98499999999999999</v>
      </c>
      <c r="CG70" s="294">
        <f t="shared" ca="1" si="16"/>
        <v>0.98499999999999999</v>
      </c>
      <c r="CH70" s="294">
        <f t="shared" ca="1" si="16"/>
        <v>0.98499999999999999</v>
      </c>
      <c r="CI70" s="294">
        <f t="shared" ca="1" si="16"/>
        <v>0.98499999999999999</v>
      </c>
    </row>
    <row r="71" spans="1:87" x14ac:dyDescent="0.25">
      <c r="A71" s="264" t="s">
        <v>717</v>
      </c>
      <c r="B71" s="431">
        <v>227</v>
      </c>
      <c r="C71" s="430" t="s">
        <v>398</v>
      </c>
      <c r="D71" s="431">
        <v>229</v>
      </c>
      <c r="E71" s="430" t="s">
        <v>401</v>
      </c>
      <c r="F71" s="415">
        <v>0</v>
      </c>
      <c r="G71" s="415">
        <v>0</v>
      </c>
      <c r="H71" s="415">
        <v>0</v>
      </c>
      <c r="I71" s="415">
        <v>0</v>
      </c>
      <c r="J71" s="415">
        <v>0</v>
      </c>
      <c r="K71" s="415">
        <v>0</v>
      </c>
      <c r="L71" s="415">
        <v>0</v>
      </c>
      <c r="M71" s="415">
        <v>0</v>
      </c>
      <c r="N71" s="415">
        <v>0</v>
      </c>
      <c r="O71" s="415">
        <v>0</v>
      </c>
      <c r="P71" s="415">
        <v>0</v>
      </c>
      <c r="Q71" s="415">
        <v>0</v>
      </c>
      <c r="R71" s="430"/>
      <c r="S71" s="430" t="s">
        <v>718</v>
      </c>
      <c r="T71" s="431">
        <v>227</v>
      </c>
      <c r="U71" s="430" t="s">
        <v>398</v>
      </c>
      <c r="V71" s="431">
        <v>229</v>
      </c>
      <c r="W71" s="430" t="s">
        <v>401</v>
      </c>
      <c r="X71" s="416">
        <v>0.39400000000000002</v>
      </c>
      <c r="Y71" s="416">
        <v>0.376</v>
      </c>
      <c r="Z71" s="416">
        <v>0.36199999999999999</v>
      </c>
      <c r="AA71" s="416">
        <v>0.35699999999999998</v>
      </c>
      <c r="AB71" s="416">
        <v>0.38500000000000001</v>
      </c>
      <c r="AC71" s="416">
        <v>0.45100000000000001</v>
      </c>
      <c r="AD71" s="416">
        <v>0.51</v>
      </c>
      <c r="AE71" s="416">
        <v>0.56399999999999995</v>
      </c>
      <c r="AF71" s="416">
        <v>0.59799999999999998</v>
      </c>
      <c r="AG71" s="416">
        <v>0.55000000000000004</v>
      </c>
      <c r="AH71" s="416">
        <v>0.48</v>
      </c>
      <c r="AI71" s="416">
        <v>0.42499999999999999</v>
      </c>
      <c r="AK71" s="275">
        <f ca="1">(INDEX(_regrA0,ROW(),_mes)*Prevs!$D$5 +   INDEX(_regrA0,ROW(),IF(_mes=1,12,_mes-1))*(7-Prevs!$D$5))/7</f>
        <v>0</v>
      </c>
      <c r="AL71" s="275">
        <f t="shared" ca="1" si="8"/>
        <v>0</v>
      </c>
      <c r="AM71" s="275">
        <f t="shared" ca="1" si="8"/>
        <v>0</v>
      </c>
      <c r="AN71" s="275">
        <f ca="1">(INDEX(_regrA0,ROW(),_mes)*Prevs!G$5 +   INDEX(_regrA0,ROW(),IF(_mes=12,1,_mes+1))*(7-Prevs!G$5))/7</f>
        <v>0</v>
      </c>
      <c r="AO71" s="275">
        <f ca="1">(INDEX(_regrA0,ROW(),_mes)*Prevs!H$5 +   INDEX(_regrA0,ROW(),IF(_mes=12,1,_mes+1))*(7-Prevs!H$5))/7</f>
        <v>0</v>
      </c>
      <c r="AP71" s="275">
        <f ca="1">(INDEX(_regrA0,ROW(),_mes)*Prevs!I$5 +   INDEX(_regrA0,ROW(),IF(_mes=12,1,_mes+1))*(7-Prevs!I$5))/7</f>
        <v>0</v>
      </c>
      <c r="AQ71" s="275">
        <f ca="1">(INDEX(_regrA0,ROW(),IF(_mes=12,1,_mes+1))*Prevs!J$2 +   INDEX(_regrA0,ROW(),IF(_mes+2&gt;12,MOD(_mes+2,11),_mes+2))*(7-Prevs!J$2))/7</f>
        <v>0</v>
      </c>
      <c r="AR71" s="275">
        <f ca="1">(INDEX(_regrA0,ROW(),IF(_mes=12,1,_mes+1))*Prevs!K$2 +   INDEX(_regrA0,ROW(),IF(_mes+2&gt;12,MOD(_mes+2,11),_mes+2))*(7-Prevs!K$2))/7</f>
        <v>0</v>
      </c>
      <c r="AS71" s="275">
        <f ca="1">(INDEX(_regrA0,ROW(),IF(_mes=12,1,_mes+1))*Prevs!L$2 +   INDEX(_regrA0,ROW(),IF(_mes+2&gt;12,MOD(_mes+2,11),_mes+2))*(7-Prevs!L$2))/7</f>
        <v>0</v>
      </c>
      <c r="AT71" s="275">
        <f ca="1">(INDEX(_regrA0,ROW(),IF(_mes=12,1,_mes+1))*Prevs!M$2 +   INDEX(_regrA0,ROW(),IF(_mes+2&gt;12,MOD(_mes+2,11),_mes+2))*(7-Prevs!M$2))/7</f>
        <v>0</v>
      </c>
      <c r="AU71" s="275">
        <f ca="1">(INDEX(_regrA0,ROW(),IF(_mes=12,1,_mes+1))*Prevs!N$2 +   INDEX(_regrA0,ROW(),IF(_mes+2&gt;12,MOD(_mes+2,11),_mes+2))*(7-Prevs!N$2))/7</f>
        <v>0</v>
      </c>
      <c r="AV71" s="275">
        <f ca="1">(INDEX(_regrA0,ROW(),IF(_mes=12,1,_mes+1))*Prevs!O$2 +   INDEX(_regrA0,ROW(),IF(_mes+2&gt;12,MOD(_mes+2,11),_mes+2))*(7-Prevs!O$2))/7</f>
        <v>0</v>
      </c>
      <c r="AX71" s="506">
        <f ca="1">(INDEX(_regrA1,ROW(),_mes)*Prevs!$D$5 +   INDEX(_regrA1,ROW(),IF(_mes=1,12,_mes-1))*(7-Prevs!$D$5))/7</f>
        <v>0.47214285714285709</v>
      </c>
      <c r="AY71" s="506">
        <f t="shared" ca="1" si="17"/>
        <v>0.42499999999999999</v>
      </c>
      <c r="AZ71" s="506">
        <f t="shared" ca="1" si="17"/>
        <v>0.42499999999999999</v>
      </c>
      <c r="BA71" s="506">
        <f ca="1">(INDEX(_regrA1,ROW(),_mes)*Prevs!G$5 +   INDEX(_regrA1,ROW(),IF(_mes=12,1,_mes+1))*(7-Prevs!G$5))/7</f>
        <v>0.42499999999999999</v>
      </c>
      <c r="BB71" s="506">
        <f ca="1">(INDEX(_regrA1,ROW(),_mes)*Prevs!H$5 +   INDEX(_regrA1,ROW(),IF(_mes=12,1,_mes+1))*(7-Prevs!H$5))/7</f>
        <v>0.42499999999999999</v>
      </c>
      <c r="BC71" s="506">
        <f ca="1">(INDEX(_regrA1,ROW(),_mes)*Prevs!I$5 +   INDEX(_regrA1,ROW(),IF(_mes=12,1,_mes+1))*(7-Prevs!I$5))/7</f>
        <v>0.40285714285714291</v>
      </c>
      <c r="BD71" s="506">
        <f ca="1">(INDEX(_regrA1,ROW(),IF(_mes=12,1,_mes+1))*Prevs!J$2 +   INDEX(_regrA1,ROW(),IF(_mes+2&gt;12,MOD(_mes+2,11),_mes+2))*(7-Prevs!J$2))/7</f>
        <v>0.36199999999999999</v>
      </c>
      <c r="BE71" s="506">
        <f ca="1">(INDEX(_regrA1,ROW(),IF(_mes=12,1,_mes+1))*Prevs!K$2 +   INDEX(_regrA1,ROW(),IF(_mes+2&gt;12,MOD(_mes+2,11),_mes+2))*(7-Prevs!K$2))/7</f>
        <v>0.36199999999999999</v>
      </c>
      <c r="BF71" s="506">
        <f ca="1">(INDEX(_regrA1,ROW(),IF(_mes=12,1,_mes+1))*Prevs!L$2 +   INDEX(_regrA1,ROW(),IF(_mes+2&gt;12,MOD(_mes+2,11),_mes+2))*(7-Prevs!L$2))/7</f>
        <v>0.36199999999999999</v>
      </c>
      <c r="BG71" s="506">
        <f ca="1">(INDEX(_regrA1,ROW(),IF(_mes=12,1,_mes+1))*Prevs!M$2 +   INDEX(_regrA1,ROW(),IF(_mes+2&gt;12,MOD(_mes+2,11),_mes+2))*(7-Prevs!M$2))/7</f>
        <v>0.36199999999999999</v>
      </c>
      <c r="BH71" s="506">
        <f ca="1">(INDEX(_regrA1,ROW(),IF(_mes=12,1,_mes+1))*Prevs!N$2 +   INDEX(_regrA1,ROW(),IF(_mes+2&gt;12,MOD(_mes+2,11),_mes+2))*(7-Prevs!N$2))/7</f>
        <v>0.36199999999999999</v>
      </c>
      <c r="BI71" s="506">
        <f ca="1">(INDEX(_regrA1,ROW(),IF(_mes=12,1,_mes+1))*Prevs!O$2 +   INDEX(_regrA1,ROW(),IF(_mes+2&gt;12,MOD(_mes+2,11),_mes+2))*(7-Prevs!O$2))/7</f>
        <v>0.36199999999999999</v>
      </c>
      <c r="BK71" s="294">
        <f t="shared" ca="1" si="15"/>
        <v>0</v>
      </c>
      <c r="BL71" s="294">
        <f t="shared" ca="1" si="15"/>
        <v>0</v>
      </c>
      <c r="BM71" s="294">
        <f t="shared" ca="1" si="15"/>
        <v>0</v>
      </c>
      <c r="BN71" s="294">
        <f t="shared" ca="1" si="15"/>
        <v>0</v>
      </c>
      <c r="BO71" s="294">
        <f t="shared" ca="1" si="15"/>
        <v>0</v>
      </c>
      <c r="BP71" s="294">
        <f t="shared" ca="1" si="15"/>
        <v>0</v>
      </c>
      <c r="BQ71" s="294">
        <f t="shared" ca="1" si="15"/>
        <v>0</v>
      </c>
      <c r="BR71" s="294">
        <f t="shared" ca="1" si="15"/>
        <v>0</v>
      </c>
      <c r="BS71" s="294">
        <f t="shared" ca="1" si="15"/>
        <v>0</v>
      </c>
      <c r="BT71" s="294">
        <f t="shared" ca="1" si="15"/>
        <v>0</v>
      </c>
      <c r="BU71" s="294">
        <f t="shared" ca="1" si="15"/>
        <v>0</v>
      </c>
      <c r="BV71" s="294">
        <f t="shared" ca="1" si="15"/>
        <v>0</v>
      </c>
      <c r="BX71" s="294">
        <f t="shared" ca="1" si="16"/>
        <v>0.42499999999999999</v>
      </c>
      <c r="BY71" s="294">
        <f t="shared" ca="1" si="16"/>
        <v>0.42499999999999999</v>
      </c>
      <c r="BZ71" s="294">
        <f t="shared" ca="1" si="16"/>
        <v>0.42499999999999999</v>
      </c>
      <c r="CA71" s="294">
        <f t="shared" ca="1" si="16"/>
        <v>0.42499999999999999</v>
      </c>
      <c r="CB71" s="294">
        <f t="shared" ca="1" si="16"/>
        <v>0.42499999999999999</v>
      </c>
      <c r="CC71" s="294">
        <f t="shared" ca="1" si="16"/>
        <v>0.42499999999999999</v>
      </c>
      <c r="CD71" s="294">
        <f t="shared" ca="1" si="16"/>
        <v>0.42499999999999999</v>
      </c>
      <c r="CE71" s="294">
        <f t="shared" ca="1" si="16"/>
        <v>0.42499999999999999</v>
      </c>
      <c r="CF71" s="294">
        <f t="shared" ca="1" si="16"/>
        <v>0.42499999999999999</v>
      </c>
      <c r="CG71" s="294">
        <f t="shared" ca="1" si="16"/>
        <v>0.42499999999999999</v>
      </c>
      <c r="CH71" s="294">
        <f t="shared" ca="1" si="16"/>
        <v>0.42499999999999999</v>
      </c>
      <c r="CI71" s="294">
        <f t="shared" ca="1" si="16"/>
        <v>0.42499999999999999</v>
      </c>
    </row>
    <row r="72" spans="1:87" s="294" customFormat="1" x14ac:dyDescent="0.25">
      <c r="A72" s="264" t="s">
        <v>717</v>
      </c>
      <c r="B72" s="431">
        <v>228</v>
      </c>
      <c r="C72" s="430" t="s">
        <v>400</v>
      </c>
      <c r="D72" s="431">
        <v>229</v>
      </c>
      <c r="E72" s="430" t="s">
        <v>401</v>
      </c>
      <c r="F72" s="415">
        <v>0</v>
      </c>
      <c r="G72" s="415">
        <v>0</v>
      </c>
      <c r="H72" s="415">
        <v>0</v>
      </c>
      <c r="I72" s="415">
        <v>0</v>
      </c>
      <c r="J72" s="415">
        <v>0</v>
      </c>
      <c r="K72" s="415">
        <v>0</v>
      </c>
      <c r="L72" s="415">
        <v>0</v>
      </c>
      <c r="M72" s="415">
        <v>0</v>
      </c>
      <c r="N72" s="415">
        <v>0</v>
      </c>
      <c r="O72" s="415">
        <v>0</v>
      </c>
      <c r="P72" s="415">
        <v>0</v>
      </c>
      <c r="Q72" s="415">
        <v>0</v>
      </c>
      <c r="R72" s="430"/>
      <c r="S72" s="430" t="s">
        <v>718</v>
      </c>
      <c r="T72" s="431">
        <f>B72</f>
        <v>228</v>
      </c>
      <c r="U72" s="430" t="str">
        <f>C72</f>
        <v>COLIDER</v>
      </c>
      <c r="V72" s="431">
        <f>D72</f>
        <v>229</v>
      </c>
      <c r="W72" s="430" t="str">
        <f>E72</f>
        <v>TELES PIRES</v>
      </c>
      <c r="X72" s="416">
        <v>0.42799999999999999</v>
      </c>
      <c r="Y72" s="416">
        <v>0.41</v>
      </c>
      <c r="Z72" s="416">
        <v>0.39500000000000002</v>
      </c>
      <c r="AA72" s="416">
        <v>0.39100000000000001</v>
      </c>
      <c r="AB72" s="416">
        <v>0.42099999999999999</v>
      </c>
      <c r="AC72" s="416">
        <v>0.48799999999999999</v>
      </c>
      <c r="AD72" s="416">
        <v>0.54900000000000004</v>
      </c>
      <c r="AE72" s="416">
        <v>0.60199999999999998</v>
      </c>
      <c r="AF72" s="416">
        <v>0.63800000000000001</v>
      </c>
      <c r="AG72" s="416">
        <v>0.59099999999999997</v>
      </c>
      <c r="AH72" s="416">
        <v>0.51900000000000002</v>
      </c>
      <c r="AI72" s="416">
        <v>0.46200000000000002</v>
      </c>
      <c r="AK72" s="275">
        <f ca="1">(INDEX(_regrA0,ROW(),_mes)*Prevs!$D$5 +   INDEX(_regrA0,ROW(),IF(_mes=1,12,_mes-1))*(7-Prevs!$D$5))/7</f>
        <v>0</v>
      </c>
      <c r="AL72" s="275">
        <f t="shared" ca="1" si="8"/>
        <v>0</v>
      </c>
      <c r="AM72" s="275">
        <f t="shared" ca="1" si="8"/>
        <v>0</v>
      </c>
      <c r="AN72" s="275">
        <f ca="1">(INDEX(_regrA0,ROW(),_mes)*Prevs!G$5 +   INDEX(_regrA0,ROW(),IF(_mes=12,1,_mes+1))*(7-Prevs!G$5))/7</f>
        <v>0</v>
      </c>
      <c r="AO72" s="275">
        <f ca="1">(INDEX(_regrA0,ROW(),_mes)*Prevs!H$5 +   INDEX(_regrA0,ROW(),IF(_mes=12,1,_mes+1))*(7-Prevs!H$5))/7</f>
        <v>0</v>
      </c>
      <c r="AP72" s="275">
        <f ca="1">(INDEX(_regrA0,ROW(),_mes)*Prevs!I$5 +   INDEX(_regrA0,ROW(),IF(_mes=12,1,_mes+1))*(7-Prevs!I$5))/7</f>
        <v>0</v>
      </c>
      <c r="AQ72" s="275">
        <f ca="1">(INDEX(_regrA0,ROW(),IF(_mes=12,1,_mes+1))*Prevs!J$2 +   INDEX(_regrA0,ROW(),IF(_mes+2&gt;12,MOD(_mes+2,11),_mes+2))*(7-Prevs!J$2))/7</f>
        <v>0</v>
      </c>
      <c r="AR72" s="275">
        <f ca="1">(INDEX(_regrA0,ROW(),IF(_mes=12,1,_mes+1))*Prevs!K$2 +   INDEX(_regrA0,ROW(),IF(_mes+2&gt;12,MOD(_mes+2,11),_mes+2))*(7-Prevs!K$2))/7</f>
        <v>0</v>
      </c>
      <c r="AS72" s="275">
        <f ca="1">(INDEX(_regrA0,ROW(),IF(_mes=12,1,_mes+1))*Prevs!L$2 +   INDEX(_regrA0,ROW(),IF(_mes+2&gt;12,MOD(_mes+2,11),_mes+2))*(7-Prevs!L$2))/7</f>
        <v>0</v>
      </c>
      <c r="AT72" s="275">
        <f ca="1">(INDEX(_regrA0,ROW(),IF(_mes=12,1,_mes+1))*Prevs!M$2 +   INDEX(_regrA0,ROW(),IF(_mes+2&gt;12,MOD(_mes+2,11),_mes+2))*(7-Prevs!M$2))/7</f>
        <v>0</v>
      </c>
      <c r="AU72" s="275">
        <f ca="1">(INDEX(_regrA0,ROW(),IF(_mes=12,1,_mes+1))*Prevs!N$2 +   INDEX(_regrA0,ROW(),IF(_mes+2&gt;12,MOD(_mes+2,11),_mes+2))*(7-Prevs!N$2))/7</f>
        <v>0</v>
      </c>
      <c r="AV72" s="275">
        <f ca="1">(INDEX(_regrA0,ROW(),IF(_mes=12,1,_mes+1))*Prevs!O$2 +   INDEX(_regrA0,ROW(),IF(_mes+2&gt;12,MOD(_mes+2,11),_mes+2))*(7-Prevs!O$2))/7</f>
        <v>0</v>
      </c>
      <c r="AW72" s="275"/>
      <c r="AX72" s="506">
        <f ca="1">(INDEX(_regrA1,ROW(),_mes)*Prevs!$D$5 +   INDEX(_regrA1,ROW(),IF(_mes=1,12,_mes-1))*(7-Prevs!$D$5))/7</f>
        <v>0.5108571428571429</v>
      </c>
      <c r="AY72" s="506">
        <f t="shared" ca="1" si="17"/>
        <v>0.46200000000000002</v>
      </c>
      <c r="AZ72" s="506">
        <f t="shared" ca="1" si="17"/>
        <v>0.46200000000000002</v>
      </c>
      <c r="BA72" s="506">
        <f ca="1">(INDEX(_regrA1,ROW(),_mes)*Prevs!G$5 +   INDEX(_regrA1,ROW(),IF(_mes=12,1,_mes+1))*(7-Prevs!G$5))/7</f>
        <v>0.46200000000000002</v>
      </c>
      <c r="BB72" s="506">
        <f ca="1">(INDEX(_regrA1,ROW(),_mes)*Prevs!H$5 +   INDEX(_regrA1,ROW(),IF(_mes=12,1,_mes+1))*(7-Prevs!H$5))/7</f>
        <v>0.46200000000000002</v>
      </c>
      <c r="BC72" s="506">
        <f ca="1">(INDEX(_regrA1,ROW(),_mes)*Prevs!I$5 +   INDEX(_regrA1,ROW(),IF(_mes=12,1,_mes+1))*(7-Prevs!I$5))/7</f>
        <v>0.43771428571428572</v>
      </c>
      <c r="BD72" s="506">
        <f ca="1">(INDEX(_regrA1,ROW(),IF(_mes=12,1,_mes+1))*Prevs!J$2 +   INDEX(_regrA1,ROW(),IF(_mes+2&gt;12,MOD(_mes+2,11),_mes+2))*(7-Prevs!J$2))/7</f>
        <v>0.39500000000000002</v>
      </c>
      <c r="BE72" s="506">
        <f ca="1">(INDEX(_regrA1,ROW(),IF(_mes=12,1,_mes+1))*Prevs!K$2 +   INDEX(_regrA1,ROW(),IF(_mes+2&gt;12,MOD(_mes+2,11),_mes+2))*(7-Prevs!K$2))/7</f>
        <v>0.39500000000000002</v>
      </c>
      <c r="BF72" s="506">
        <f ca="1">(INDEX(_regrA1,ROW(),IF(_mes=12,1,_mes+1))*Prevs!L$2 +   INDEX(_regrA1,ROW(),IF(_mes+2&gt;12,MOD(_mes+2,11),_mes+2))*(7-Prevs!L$2))/7</f>
        <v>0.39500000000000002</v>
      </c>
      <c r="BG72" s="506">
        <f ca="1">(INDEX(_regrA1,ROW(),IF(_mes=12,1,_mes+1))*Prevs!M$2 +   INDEX(_regrA1,ROW(),IF(_mes+2&gt;12,MOD(_mes+2,11),_mes+2))*(7-Prevs!M$2))/7</f>
        <v>0.39500000000000002</v>
      </c>
      <c r="BH72" s="506">
        <f ca="1">(INDEX(_regrA1,ROW(),IF(_mes=12,1,_mes+1))*Prevs!N$2 +   INDEX(_regrA1,ROW(),IF(_mes+2&gt;12,MOD(_mes+2,11),_mes+2))*(7-Prevs!N$2))/7</f>
        <v>0.39500000000000002</v>
      </c>
      <c r="BI72" s="506">
        <f ca="1">(INDEX(_regrA1,ROW(),IF(_mes=12,1,_mes+1))*Prevs!O$2 +   INDEX(_regrA1,ROW(),IF(_mes+2&gt;12,MOD(_mes+2,11),_mes+2))*(7-Prevs!O$2))/7</f>
        <v>0.39500000000000002</v>
      </c>
      <c r="BJ72"/>
      <c r="BK72" s="294">
        <f t="shared" ca="1" si="15"/>
        <v>0</v>
      </c>
      <c r="BL72" s="294">
        <f t="shared" ca="1" si="15"/>
        <v>0</v>
      </c>
      <c r="BM72" s="294">
        <f t="shared" ca="1" si="15"/>
        <v>0</v>
      </c>
      <c r="BN72" s="294">
        <f t="shared" ca="1" si="15"/>
        <v>0</v>
      </c>
      <c r="BO72" s="294">
        <f t="shared" ca="1" si="15"/>
        <v>0</v>
      </c>
      <c r="BP72" s="294">
        <f t="shared" ca="1" si="15"/>
        <v>0</v>
      </c>
      <c r="BQ72" s="294">
        <f t="shared" ca="1" si="15"/>
        <v>0</v>
      </c>
      <c r="BR72" s="294">
        <f t="shared" ca="1" si="15"/>
        <v>0</v>
      </c>
      <c r="BS72" s="294">
        <f t="shared" ca="1" si="15"/>
        <v>0</v>
      </c>
      <c r="BT72" s="294">
        <f t="shared" ca="1" si="15"/>
        <v>0</v>
      </c>
      <c r="BU72" s="294">
        <f t="shared" ca="1" si="15"/>
        <v>0</v>
      </c>
      <c r="BV72" s="294">
        <f t="shared" ca="1" si="15"/>
        <v>0</v>
      </c>
      <c r="BX72" s="294">
        <f t="shared" ca="1" si="16"/>
        <v>0.46200000000000002</v>
      </c>
      <c r="BY72" s="294">
        <f t="shared" ca="1" si="16"/>
        <v>0.46200000000000002</v>
      </c>
      <c r="BZ72" s="294">
        <f t="shared" ca="1" si="16"/>
        <v>0.46200000000000002</v>
      </c>
      <c r="CA72" s="294">
        <f t="shared" ca="1" si="16"/>
        <v>0.46200000000000002</v>
      </c>
      <c r="CB72" s="294">
        <f t="shared" ca="1" si="16"/>
        <v>0.46200000000000002</v>
      </c>
      <c r="CC72" s="294">
        <f t="shared" ca="1" si="16"/>
        <v>0.46200000000000002</v>
      </c>
      <c r="CD72" s="294">
        <f t="shared" ca="1" si="16"/>
        <v>0.46200000000000002</v>
      </c>
      <c r="CE72" s="294">
        <f t="shared" ca="1" si="16"/>
        <v>0.46200000000000002</v>
      </c>
      <c r="CF72" s="294">
        <f t="shared" ca="1" si="16"/>
        <v>0.46200000000000002</v>
      </c>
      <c r="CG72" s="294">
        <f t="shared" ca="1" si="16"/>
        <v>0.46200000000000002</v>
      </c>
      <c r="CH72" s="294">
        <f t="shared" ca="1" si="16"/>
        <v>0.46200000000000002</v>
      </c>
      <c r="CI72" s="294">
        <f t="shared" ca="1" si="16"/>
        <v>0.46200000000000002</v>
      </c>
    </row>
    <row r="73" spans="1:87" x14ac:dyDescent="0.25">
      <c r="A73" s="264" t="s">
        <v>717</v>
      </c>
      <c r="B73" s="431">
        <v>230</v>
      </c>
      <c r="C73" s="430" t="s">
        <v>402</v>
      </c>
      <c r="D73" s="431">
        <v>229</v>
      </c>
      <c r="E73" s="430" t="s">
        <v>401</v>
      </c>
      <c r="F73" s="415">
        <v>0</v>
      </c>
      <c r="G73" s="415">
        <v>0</v>
      </c>
      <c r="H73" s="415">
        <v>0</v>
      </c>
      <c r="I73" s="415">
        <v>0</v>
      </c>
      <c r="J73" s="415">
        <v>0</v>
      </c>
      <c r="K73" s="415">
        <v>0</v>
      </c>
      <c r="L73" s="415">
        <v>0</v>
      </c>
      <c r="M73" s="415">
        <v>0</v>
      </c>
      <c r="N73" s="415">
        <v>0</v>
      </c>
      <c r="O73" s="415">
        <v>0</v>
      </c>
      <c r="P73" s="415">
        <v>0</v>
      </c>
      <c r="Q73" s="415">
        <v>0</v>
      </c>
      <c r="R73" s="430"/>
      <c r="S73" s="430" t="s">
        <v>718</v>
      </c>
      <c r="T73" s="431">
        <v>230</v>
      </c>
      <c r="U73" s="430" t="s">
        <v>402</v>
      </c>
      <c r="V73" s="431">
        <v>229</v>
      </c>
      <c r="W73" s="430" t="s">
        <v>401</v>
      </c>
      <c r="X73" s="416">
        <v>1.0089999999999999</v>
      </c>
      <c r="Y73" s="416">
        <v>1.0089999999999999</v>
      </c>
      <c r="Z73" s="416">
        <v>1.0089999999999999</v>
      </c>
      <c r="AA73" s="416">
        <v>1.0089999999999999</v>
      </c>
      <c r="AB73" s="416">
        <v>1.0089999999999999</v>
      </c>
      <c r="AC73" s="416">
        <v>1.0089999999999999</v>
      </c>
      <c r="AD73" s="416">
        <v>1.01</v>
      </c>
      <c r="AE73" s="416">
        <v>1.0089999999999999</v>
      </c>
      <c r="AF73" s="416">
        <v>1.0089999999999999</v>
      </c>
      <c r="AG73" s="416">
        <v>1.0089999999999999</v>
      </c>
      <c r="AH73" s="416">
        <v>1.01</v>
      </c>
      <c r="AI73" s="416">
        <v>1.0089999999999999</v>
      </c>
      <c r="AK73" s="275">
        <f ca="1">(INDEX(_regrA0,ROW(),_mes)*Prevs!$D$5 +   INDEX(_regrA0,ROW(),IF(_mes=1,12,_mes-1))*(7-Prevs!$D$5))/7</f>
        <v>0</v>
      </c>
      <c r="AL73" s="275">
        <f t="shared" ca="1" si="8"/>
        <v>0</v>
      </c>
      <c r="AM73" s="275">
        <f t="shared" ca="1" si="8"/>
        <v>0</v>
      </c>
      <c r="AN73" s="275">
        <f ca="1">(INDEX(_regrA0,ROW(),_mes)*Prevs!G$5 +   INDEX(_regrA0,ROW(),IF(_mes=12,1,_mes+1))*(7-Prevs!G$5))/7</f>
        <v>0</v>
      </c>
      <c r="AO73" s="275">
        <f ca="1">(INDEX(_regrA0,ROW(),_mes)*Prevs!H$5 +   INDEX(_regrA0,ROW(),IF(_mes=12,1,_mes+1))*(7-Prevs!H$5))/7</f>
        <v>0</v>
      </c>
      <c r="AP73" s="275">
        <f ca="1">(INDEX(_regrA0,ROW(),_mes)*Prevs!I$5 +   INDEX(_regrA0,ROW(),IF(_mes=12,1,_mes+1))*(7-Prevs!I$5))/7</f>
        <v>0</v>
      </c>
      <c r="AQ73" s="275">
        <f ca="1">(INDEX(_regrA0,ROW(),IF(_mes=12,1,_mes+1))*Prevs!J$2 +   INDEX(_regrA0,ROW(),IF(_mes+2&gt;12,MOD(_mes+2,11),_mes+2))*(7-Prevs!J$2))/7</f>
        <v>0</v>
      </c>
      <c r="AR73" s="275">
        <f ca="1">(INDEX(_regrA0,ROW(),IF(_mes=12,1,_mes+1))*Prevs!K$2 +   INDEX(_regrA0,ROW(),IF(_mes+2&gt;12,MOD(_mes+2,11),_mes+2))*(7-Prevs!K$2))/7</f>
        <v>0</v>
      </c>
      <c r="AS73" s="275">
        <f ca="1">(INDEX(_regrA0,ROW(),IF(_mes=12,1,_mes+1))*Prevs!L$2 +   INDEX(_regrA0,ROW(),IF(_mes+2&gt;12,MOD(_mes+2,11),_mes+2))*(7-Prevs!L$2))/7</f>
        <v>0</v>
      </c>
      <c r="AT73" s="275">
        <f ca="1">(INDEX(_regrA0,ROW(),IF(_mes=12,1,_mes+1))*Prevs!M$2 +   INDEX(_regrA0,ROW(),IF(_mes+2&gt;12,MOD(_mes+2,11),_mes+2))*(7-Prevs!M$2))/7</f>
        <v>0</v>
      </c>
      <c r="AU73" s="275">
        <f ca="1">(INDEX(_regrA0,ROW(),IF(_mes=12,1,_mes+1))*Prevs!N$2 +   INDEX(_regrA0,ROW(),IF(_mes+2&gt;12,MOD(_mes+2,11),_mes+2))*(7-Prevs!N$2))/7</f>
        <v>0</v>
      </c>
      <c r="AV73" s="275">
        <f ca="1">(INDEX(_regrA0,ROW(),IF(_mes=12,1,_mes+1))*Prevs!O$2 +   INDEX(_regrA0,ROW(),IF(_mes+2&gt;12,MOD(_mes+2,11),_mes+2))*(7-Prevs!O$2))/7</f>
        <v>0</v>
      </c>
      <c r="AX73" s="506">
        <f ca="1">(INDEX(_regrA1,ROW(),_mes)*Prevs!$D$5 +   INDEX(_regrA1,ROW(),IF(_mes=1,12,_mes-1))*(7-Prevs!$D$5))/7</f>
        <v>1.009857142857143</v>
      </c>
      <c r="AY73" s="506">
        <f t="shared" ca="1" si="17"/>
        <v>1.0089999999999999</v>
      </c>
      <c r="AZ73" s="506">
        <f t="shared" ca="1" si="17"/>
        <v>1.0089999999999999</v>
      </c>
      <c r="BA73" s="506">
        <f ca="1">(INDEX(_regrA1,ROW(),_mes)*Prevs!G$5 +   INDEX(_regrA1,ROW(),IF(_mes=12,1,_mes+1))*(7-Prevs!G$5))/7</f>
        <v>1.0089999999999999</v>
      </c>
      <c r="BB73" s="506">
        <f ca="1">(INDEX(_regrA1,ROW(),_mes)*Prevs!H$5 +   INDEX(_regrA1,ROW(),IF(_mes=12,1,_mes+1))*(7-Prevs!H$5))/7</f>
        <v>1.0089999999999999</v>
      </c>
      <c r="BC73" s="506">
        <f ca="1">(INDEX(_regrA1,ROW(),_mes)*Prevs!I$5 +   INDEX(_regrA1,ROW(),IF(_mes=12,1,_mes+1))*(7-Prevs!I$5))/7</f>
        <v>1.0089999999999999</v>
      </c>
      <c r="BD73" s="506">
        <f ca="1">(INDEX(_regrA1,ROW(),IF(_mes=12,1,_mes+1))*Prevs!J$2 +   INDEX(_regrA1,ROW(),IF(_mes+2&gt;12,MOD(_mes+2,11),_mes+2))*(7-Prevs!J$2))/7</f>
        <v>1.0089999999999999</v>
      </c>
      <c r="BE73" s="506">
        <f ca="1">(INDEX(_regrA1,ROW(),IF(_mes=12,1,_mes+1))*Prevs!K$2 +   INDEX(_regrA1,ROW(),IF(_mes+2&gt;12,MOD(_mes+2,11),_mes+2))*(7-Prevs!K$2))/7</f>
        <v>1.0089999999999999</v>
      </c>
      <c r="BF73" s="506">
        <f ca="1">(INDEX(_regrA1,ROW(),IF(_mes=12,1,_mes+1))*Prevs!L$2 +   INDEX(_regrA1,ROW(),IF(_mes+2&gt;12,MOD(_mes+2,11),_mes+2))*(7-Prevs!L$2))/7</f>
        <v>1.0089999999999999</v>
      </c>
      <c r="BG73" s="506">
        <f ca="1">(INDEX(_regrA1,ROW(),IF(_mes=12,1,_mes+1))*Prevs!M$2 +   INDEX(_regrA1,ROW(),IF(_mes+2&gt;12,MOD(_mes+2,11),_mes+2))*(7-Prevs!M$2))/7</f>
        <v>1.0089999999999999</v>
      </c>
      <c r="BH73" s="506">
        <f ca="1">(INDEX(_regrA1,ROW(),IF(_mes=12,1,_mes+1))*Prevs!N$2 +   INDEX(_regrA1,ROW(),IF(_mes+2&gt;12,MOD(_mes+2,11),_mes+2))*(7-Prevs!N$2))/7</f>
        <v>1.0089999999999999</v>
      </c>
      <c r="BI73" s="506">
        <f ca="1">(INDEX(_regrA1,ROW(),IF(_mes=12,1,_mes+1))*Prevs!O$2 +   INDEX(_regrA1,ROW(),IF(_mes+2&gt;12,MOD(_mes+2,11),_mes+2))*(7-Prevs!O$2))/7</f>
        <v>1.0089999999999999</v>
      </c>
      <c r="BK73" s="294">
        <f t="shared" ca="1" si="15"/>
        <v>0</v>
      </c>
      <c r="BL73" s="294">
        <f t="shared" ca="1" si="15"/>
        <v>0</v>
      </c>
      <c r="BM73" s="294">
        <f t="shared" ca="1" si="15"/>
        <v>0</v>
      </c>
      <c r="BN73" s="294">
        <f t="shared" ca="1" si="15"/>
        <v>0</v>
      </c>
      <c r="BO73" s="294">
        <f t="shared" ca="1" si="15"/>
        <v>0</v>
      </c>
      <c r="BP73" s="294">
        <f t="shared" ca="1" si="15"/>
        <v>0</v>
      </c>
      <c r="BQ73" s="294">
        <f t="shared" ca="1" si="15"/>
        <v>0</v>
      </c>
      <c r="BR73" s="294">
        <f t="shared" ca="1" si="15"/>
        <v>0</v>
      </c>
      <c r="BS73" s="294">
        <f t="shared" ca="1" si="15"/>
        <v>0</v>
      </c>
      <c r="BT73" s="294">
        <f t="shared" ca="1" si="15"/>
        <v>0</v>
      </c>
      <c r="BU73" s="294">
        <f t="shared" ca="1" si="15"/>
        <v>0</v>
      </c>
      <c r="BV73" s="294">
        <f t="shared" ca="1" si="15"/>
        <v>0</v>
      </c>
      <c r="BX73" s="294">
        <f t="shared" ca="1" si="16"/>
        <v>1.0089999999999999</v>
      </c>
      <c r="BY73" s="294">
        <f t="shared" ca="1" si="16"/>
        <v>1.0089999999999999</v>
      </c>
      <c r="BZ73" s="294">
        <f t="shared" ca="1" si="16"/>
        <v>1.0089999999999999</v>
      </c>
      <c r="CA73" s="294">
        <f t="shared" ca="1" si="16"/>
        <v>1.0089999999999999</v>
      </c>
      <c r="CB73" s="294">
        <f t="shared" ca="1" si="16"/>
        <v>1.0089999999999999</v>
      </c>
      <c r="CC73" s="294">
        <f t="shared" ca="1" si="16"/>
        <v>1.0089999999999999</v>
      </c>
      <c r="CD73" s="294">
        <f t="shared" ca="1" si="16"/>
        <v>1.0089999999999999</v>
      </c>
      <c r="CE73" s="294">
        <f t="shared" ca="1" si="16"/>
        <v>1.0089999999999999</v>
      </c>
      <c r="CF73" s="294">
        <f t="shared" ca="1" si="16"/>
        <v>1.0089999999999999</v>
      </c>
      <c r="CG73" s="294">
        <f t="shared" ca="1" si="16"/>
        <v>1.0089999999999999</v>
      </c>
      <c r="CH73" s="294">
        <f t="shared" ca="1" si="16"/>
        <v>1.0089999999999999</v>
      </c>
      <c r="CI73" s="294">
        <f t="shared" ca="1" si="16"/>
        <v>1.0089999999999999</v>
      </c>
    </row>
    <row r="74" spans="1:87" x14ac:dyDescent="0.25">
      <c r="A74" s="264" t="s">
        <v>717</v>
      </c>
      <c r="B74" s="431">
        <v>204</v>
      </c>
      <c r="C74" s="430" t="s">
        <v>392</v>
      </c>
      <c r="D74" s="431">
        <v>280</v>
      </c>
      <c r="E74" s="430" t="s">
        <v>251</v>
      </c>
      <c r="F74" s="415">
        <v>0</v>
      </c>
      <c r="G74" s="415">
        <v>0</v>
      </c>
      <c r="H74" s="415">
        <v>0</v>
      </c>
      <c r="I74" s="415">
        <v>0</v>
      </c>
      <c r="J74" s="415">
        <v>0</v>
      </c>
      <c r="K74" s="415">
        <v>0</v>
      </c>
      <c r="L74" s="415">
        <v>0</v>
      </c>
      <c r="M74" s="415">
        <v>0</v>
      </c>
      <c r="N74" s="415">
        <v>0</v>
      </c>
      <c r="O74" s="415">
        <v>0</v>
      </c>
      <c r="P74" s="415">
        <v>0</v>
      </c>
      <c r="Q74" s="415">
        <v>0</v>
      </c>
      <c r="R74" s="430"/>
      <c r="S74" s="430" t="s">
        <v>718</v>
      </c>
      <c r="T74" s="431">
        <f t="shared" ref="T74:W75" si="18">B74</f>
        <v>204</v>
      </c>
      <c r="U74" s="430" t="str">
        <f t="shared" si="18"/>
        <v>CACHOEIRA CALDEIRÃO</v>
      </c>
      <c r="V74" s="431">
        <f t="shared" si="18"/>
        <v>280</v>
      </c>
      <c r="W74" s="430" t="str">
        <f t="shared" si="18"/>
        <v>COARACY NUNES</v>
      </c>
      <c r="X74" s="416">
        <v>0.998</v>
      </c>
      <c r="Y74" s="416">
        <v>0.998</v>
      </c>
      <c r="Z74" s="416">
        <v>0.997</v>
      </c>
      <c r="AA74" s="416">
        <v>0.997</v>
      </c>
      <c r="AB74" s="416">
        <v>0.997</v>
      </c>
      <c r="AC74" s="416">
        <v>0.997</v>
      </c>
      <c r="AD74" s="416">
        <v>0.997</v>
      </c>
      <c r="AE74" s="416">
        <v>0.997</v>
      </c>
      <c r="AF74" s="416">
        <v>0.998</v>
      </c>
      <c r="AG74" s="416">
        <v>0.996</v>
      </c>
      <c r="AH74" s="416">
        <v>1</v>
      </c>
      <c r="AI74" s="416">
        <v>1</v>
      </c>
      <c r="AK74" s="275">
        <f ca="1">(INDEX(_regrA0,ROW(),_mes)*Prevs!$D$5 +   INDEX(_regrA0,ROW(),IF(_mes=1,12,_mes-1))*(7-Prevs!$D$5))/7</f>
        <v>0</v>
      </c>
      <c r="AL74" s="275">
        <f t="shared" ca="1" si="8"/>
        <v>0</v>
      </c>
      <c r="AM74" s="275">
        <f t="shared" ca="1" si="8"/>
        <v>0</v>
      </c>
      <c r="AN74" s="275">
        <f ca="1">(INDEX(_regrA0,ROW(),_mes)*Prevs!G$5 +   INDEX(_regrA0,ROW(),IF(_mes=12,1,_mes+1))*(7-Prevs!G$5))/7</f>
        <v>0</v>
      </c>
      <c r="AO74" s="275">
        <f ca="1">(INDEX(_regrA0,ROW(),_mes)*Prevs!H$5 +   INDEX(_regrA0,ROW(),IF(_mes=12,1,_mes+1))*(7-Prevs!H$5))/7</f>
        <v>0</v>
      </c>
      <c r="AP74" s="275">
        <f ca="1">(INDEX(_regrA0,ROW(),_mes)*Prevs!I$5 +   INDEX(_regrA0,ROW(),IF(_mes=12,1,_mes+1))*(7-Prevs!I$5))/7</f>
        <v>0</v>
      </c>
      <c r="AQ74" s="275">
        <f ca="1">(INDEX(_regrA0,ROW(),IF(_mes=12,1,_mes+1))*Prevs!J$2 +   INDEX(_regrA0,ROW(),IF(_mes+2&gt;12,MOD(_mes+2,11),_mes+2))*(7-Prevs!J$2))/7</f>
        <v>0</v>
      </c>
      <c r="AR74" s="275">
        <f ca="1">(INDEX(_regrA0,ROW(),IF(_mes=12,1,_mes+1))*Prevs!K$2 +   INDEX(_regrA0,ROW(),IF(_mes+2&gt;12,MOD(_mes+2,11),_mes+2))*(7-Prevs!K$2))/7</f>
        <v>0</v>
      </c>
      <c r="AS74" s="275">
        <f ca="1">(INDEX(_regrA0,ROW(),IF(_mes=12,1,_mes+1))*Prevs!L$2 +   INDEX(_regrA0,ROW(),IF(_mes+2&gt;12,MOD(_mes+2,11),_mes+2))*(7-Prevs!L$2))/7</f>
        <v>0</v>
      </c>
      <c r="AT74" s="275">
        <f ca="1">(INDEX(_regrA0,ROW(),IF(_mes=12,1,_mes+1))*Prevs!M$2 +   INDEX(_regrA0,ROW(),IF(_mes+2&gt;12,MOD(_mes+2,11),_mes+2))*(7-Prevs!M$2))/7</f>
        <v>0</v>
      </c>
      <c r="AU74" s="275">
        <f ca="1">(INDEX(_regrA0,ROW(),IF(_mes=12,1,_mes+1))*Prevs!N$2 +   INDEX(_regrA0,ROW(),IF(_mes+2&gt;12,MOD(_mes+2,11),_mes+2))*(7-Prevs!N$2))/7</f>
        <v>0</v>
      </c>
      <c r="AV74" s="275">
        <f ca="1">(INDEX(_regrA0,ROW(),IF(_mes=12,1,_mes+1))*Prevs!O$2 +   INDEX(_regrA0,ROW(),IF(_mes+2&gt;12,MOD(_mes+2,11),_mes+2))*(7-Prevs!O$2))/7</f>
        <v>0</v>
      </c>
      <c r="AX74" s="506">
        <f ca="1">(INDEX(_regrA1,ROW(),_mes)*Prevs!$D$5 +   INDEX(_regrA1,ROW(),IF(_mes=1,12,_mes-1))*(7-Prevs!$D$5))/7</f>
        <v>1</v>
      </c>
      <c r="AY74" s="506">
        <f t="shared" ca="1" si="17"/>
        <v>1</v>
      </c>
      <c r="AZ74" s="506">
        <f t="shared" ca="1" si="17"/>
        <v>1</v>
      </c>
      <c r="BA74" s="506">
        <f ca="1">(INDEX(_regrA1,ROW(),_mes)*Prevs!G$5 +   INDEX(_regrA1,ROW(),IF(_mes=12,1,_mes+1))*(7-Prevs!G$5))/7</f>
        <v>1</v>
      </c>
      <c r="BB74" s="506">
        <f ca="1">(INDEX(_regrA1,ROW(),_mes)*Prevs!H$5 +   INDEX(_regrA1,ROW(),IF(_mes=12,1,_mes+1))*(7-Prevs!H$5))/7</f>
        <v>1</v>
      </c>
      <c r="BC74" s="506">
        <f ca="1">(INDEX(_regrA1,ROW(),_mes)*Prevs!I$5 +   INDEX(_regrA1,ROW(),IF(_mes=12,1,_mes+1))*(7-Prevs!I$5))/7</f>
        <v>0.99857142857142855</v>
      </c>
      <c r="BD74" s="506">
        <f ca="1">(INDEX(_regrA1,ROW(),IF(_mes=12,1,_mes+1))*Prevs!J$2 +   INDEX(_regrA1,ROW(),IF(_mes+2&gt;12,MOD(_mes+2,11),_mes+2))*(7-Prevs!J$2))/7</f>
        <v>0.997</v>
      </c>
      <c r="BE74" s="506">
        <f ca="1">(INDEX(_regrA1,ROW(),IF(_mes=12,1,_mes+1))*Prevs!K$2 +   INDEX(_regrA1,ROW(),IF(_mes+2&gt;12,MOD(_mes+2,11),_mes+2))*(7-Prevs!K$2))/7</f>
        <v>0.997</v>
      </c>
      <c r="BF74" s="506">
        <f ca="1">(INDEX(_regrA1,ROW(),IF(_mes=12,1,_mes+1))*Prevs!L$2 +   INDEX(_regrA1,ROW(),IF(_mes+2&gt;12,MOD(_mes+2,11),_mes+2))*(7-Prevs!L$2))/7</f>
        <v>0.997</v>
      </c>
      <c r="BG74" s="506">
        <f ca="1">(INDEX(_regrA1,ROW(),IF(_mes=12,1,_mes+1))*Prevs!M$2 +   INDEX(_regrA1,ROW(),IF(_mes+2&gt;12,MOD(_mes+2,11),_mes+2))*(7-Prevs!M$2))/7</f>
        <v>0.997</v>
      </c>
      <c r="BH74" s="506">
        <f ca="1">(INDEX(_regrA1,ROW(),IF(_mes=12,1,_mes+1))*Prevs!N$2 +   INDEX(_regrA1,ROW(),IF(_mes+2&gt;12,MOD(_mes+2,11),_mes+2))*(7-Prevs!N$2))/7</f>
        <v>0.997</v>
      </c>
      <c r="BI74" s="506">
        <f ca="1">(INDEX(_regrA1,ROW(),IF(_mes=12,1,_mes+1))*Prevs!O$2 +   INDEX(_regrA1,ROW(),IF(_mes+2&gt;12,MOD(_mes+2,11),_mes+2))*(7-Prevs!O$2))/7</f>
        <v>0.997</v>
      </c>
      <c r="BK74" s="294">
        <f t="shared" ca="1" si="15"/>
        <v>0</v>
      </c>
      <c r="BL74" s="294">
        <f t="shared" ca="1" si="15"/>
        <v>0</v>
      </c>
      <c r="BM74" s="294">
        <f t="shared" ca="1" si="15"/>
        <v>0</v>
      </c>
      <c r="BN74" s="294">
        <f t="shared" ca="1" si="15"/>
        <v>0</v>
      </c>
      <c r="BO74" s="294">
        <f t="shared" ca="1" si="15"/>
        <v>0</v>
      </c>
      <c r="BP74" s="294">
        <f t="shared" ca="1" si="15"/>
        <v>0</v>
      </c>
      <c r="BQ74" s="294">
        <f t="shared" ca="1" si="15"/>
        <v>0</v>
      </c>
      <c r="BR74" s="294">
        <f t="shared" ca="1" si="15"/>
        <v>0</v>
      </c>
      <c r="BS74" s="294">
        <f t="shared" ca="1" si="15"/>
        <v>0</v>
      </c>
      <c r="BT74" s="294">
        <f t="shared" ca="1" si="15"/>
        <v>0</v>
      </c>
      <c r="BU74" s="294">
        <f t="shared" ca="1" si="15"/>
        <v>0</v>
      </c>
      <c r="BV74" s="294">
        <f t="shared" ca="1" si="15"/>
        <v>0</v>
      </c>
      <c r="BX74" s="294">
        <f t="shared" ca="1" si="16"/>
        <v>1</v>
      </c>
      <c r="BY74" s="294">
        <f t="shared" ca="1" si="16"/>
        <v>1</v>
      </c>
      <c r="BZ74" s="294">
        <f t="shared" ca="1" si="16"/>
        <v>1</v>
      </c>
      <c r="CA74" s="294">
        <f t="shared" ca="1" si="16"/>
        <v>1</v>
      </c>
      <c r="CB74" s="294">
        <f t="shared" ca="1" si="16"/>
        <v>1</v>
      </c>
      <c r="CC74" s="294">
        <f t="shared" ca="1" si="16"/>
        <v>1</v>
      </c>
      <c r="CD74" s="294">
        <f t="shared" ca="1" si="16"/>
        <v>1</v>
      </c>
      <c r="CE74" s="294">
        <f t="shared" ca="1" si="16"/>
        <v>1</v>
      </c>
      <c r="CF74" s="294">
        <f t="shared" ca="1" si="16"/>
        <v>1</v>
      </c>
      <c r="CG74" s="294">
        <f t="shared" ca="1" si="16"/>
        <v>1</v>
      </c>
      <c r="CH74" s="294">
        <f t="shared" ca="1" si="16"/>
        <v>1</v>
      </c>
      <c r="CI74" s="294">
        <f t="shared" ca="1" si="16"/>
        <v>1</v>
      </c>
    </row>
    <row r="75" spans="1:87" x14ac:dyDescent="0.25">
      <c r="A75" s="264" t="s">
        <v>717</v>
      </c>
      <c r="B75" s="431">
        <v>297</v>
      </c>
      <c r="C75" s="430" t="s">
        <v>271</v>
      </c>
      <c r="D75" s="431">
        <v>280</v>
      </c>
      <c r="E75" s="430" t="s">
        <v>251</v>
      </c>
      <c r="F75" s="415">
        <v>0</v>
      </c>
      <c r="G75" s="415">
        <v>0</v>
      </c>
      <c r="H75" s="415">
        <v>0</v>
      </c>
      <c r="I75" s="415">
        <v>0</v>
      </c>
      <c r="J75" s="415">
        <v>0</v>
      </c>
      <c r="K75" s="415">
        <v>0</v>
      </c>
      <c r="L75" s="415">
        <v>0</v>
      </c>
      <c r="M75" s="415">
        <v>0</v>
      </c>
      <c r="N75" s="415">
        <v>0</v>
      </c>
      <c r="O75" s="415">
        <v>0</v>
      </c>
      <c r="P75" s="415">
        <v>0</v>
      </c>
      <c r="Q75" s="415">
        <v>0</v>
      </c>
      <c r="R75" s="430"/>
      <c r="S75" s="430" t="s">
        <v>718</v>
      </c>
      <c r="T75" s="431">
        <f t="shared" si="18"/>
        <v>297</v>
      </c>
      <c r="U75" s="430" t="str">
        <f t="shared" si="18"/>
        <v>FERREIRA GOMES</v>
      </c>
      <c r="V75" s="431">
        <f t="shared" si="18"/>
        <v>280</v>
      </c>
      <c r="W75" s="430" t="str">
        <f t="shared" si="18"/>
        <v>COARACY NUNES</v>
      </c>
      <c r="X75" s="416">
        <v>1.0089999999999999</v>
      </c>
      <c r="Y75" s="416">
        <v>1.0089999999999999</v>
      </c>
      <c r="Z75" s="416">
        <v>1.0089999999999999</v>
      </c>
      <c r="AA75" s="416">
        <v>1.0089999999999999</v>
      </c>
      <c r="AB75" s="416">
        <v>1.0089999999999999</v>
      </c>
      <c r="AC75" s="416">
        <v>1.0089999999999999</v>
      </c>
      <c r="AD75" s="416">
        <v>1.0089999999999999</v>
      </c>
      <c r="AE75" s="416">
        <v>1.0089999999999999</v>
      </c>
      <c r="AF75" s="416">
        <v>1.0089999999999999</v>
      </c>
      <c r="AG75" s="416">
        <v>1.0109999999999999</v>
      </c>
      <c r="AH75" s="416">
        <v>1.01</v>
      </c>
      <c r="AI75" s="416">
        <v>1.0089999999999999</v>
      </c>
      <c r="AK75" s="275">
        <f ca="1">(INDEX(_regrA0,ROW(),_mes)*Prevs!$D$5 +   INDEX(_regrA0,ROW(),IF(_mes=1,12,_mes-1))*(7-Prevs!$D$5))/7</f>
        <v>0</v>
      </c>
      <c r="AL75" s="275">
        <f t="shared" ca="1" si="8"/>
        <v>0</v>
      </c>
      <c r="AM75" s="275">
        <f t="shared" ca="1" si="8"/>
        <v>0</v>
      </c>
      <c r="AN75" s="275">
        <f ca="1">(INDEX(_regrA0,ROW(),_mes)*Prevs!G$5 +   INDEX(_regrA0,ROW(),IF(_mes=12,1,_mes+1))*(7-Prevs!G$5))/7</f>
        <v>0</v>
      </c>
      <c r="AO75" s="275">
        <f ca="1">(INDEX(_regrA0,ROW(),_mes)*Prevs!H$5 +   INDEX(_regrA0,ROW(),IF(_mes=12,1,_mes+1))*(7-Prevs!H$5))/7</f>
        <v>0</v>
      </c>
      <c r="AP75" s="275">
        <f ca="1">(INDEX(_regrA0,ROW(),_mes)*Prevs!I$5 +   INDEX(_regrA0,ROW(),IF(_mes=12,1,_mes+1))*(7-Prevs!I$5))/7</f>
        <v>0</v>
      </c>
      <c r="AQ75" s="275">
        <f ca="1">(INDEX(_regrA0,ROW(),IF(_mes=12,1,_mes+1))*Prevs!J$2 +   INDEX(_regrA0,ROW(),IF(_mes+2&gt;12,MOD(_mes+2,11),_mes+2))*(7-Prevs!J$2))/7</f>
        <v>0</v>
      </c>
      <c r="AR75" s="275">
        <f ca="1">(INDEX(_regrA0,ROW(),IF(_mes=12,1,_mes+1))*Prevs!K$2 +   INDEX(_regrA0,ROW(),IF(_mes+2&gt;12,MOD(_mes+2,11),_mes+2))*(7-Prevs!K$2))/7</f>
        <v>0</v>
      </c>
      <c r="AS75" s="275">
        <f ca="1">(INDEX(_regrA0,ROW(),IF(_mes=12,1,_mes+1))*Prevs!L$2 +   INDEX(_regrA0,ROW(),IF(_mes+2&gt;12,MOD(_mes+2,11),_mes+2))*(7-Prevs!L$2))/7</f>
        <v>0</v>
      </c>
      <c r="AT75" s="275">
        <f ca="1">(INDEX(_regrA0,ROW(),IF(_mes=12,1,_mes+1))*Prevs!M$2 +   INDEX(_regrA0,ROW(),IF(_mes+2&gt;12,MOD(_mes+2,11),_mes+2))*(7-Prevs!M$2))/7</f>
        <v>0</v>
      </c>
      <c r="AU75" s="275">
        <f ca="1">(INDEX(_regrA0,ROW(),IF(_mes=12,1,_mes+1))*Prevs!N$2 +   INDEX(_regrA0,ROW(),IF(_mes+2&gt;12,MOD(_mes+2,11),_mes+2))*(7-Prevs!N$2))/7</f>
        <v>0</v>
      </c>
      <c r="AV75" s="275">
        <f ca="1">(INDEX(_regrA0,ROW(),IF(_mes=12,1,_mes+1))*Prevs!O$2 +   INDEX(_regrA0,ROW(),IF(_mes+2&gt;12,MOD(_mes+2,11),_mes+2))*(7-Prevs!O$2))/7</f>
        <v>0</v>
      </c>
      <c r="AX75" s="506">
        <f ca="1">(INDEX(_regrA1,ROW(),_mes)*Prevs!$D$5 +   INDEX(_regrA1,ROW(),IF(_mes=1,12,_mes-1))*(7-Prevs!$D$5))/7</f>
        <v>1.009857142857143</v>
      </c>
      <c r="AY75" s="506">
        <f t="shared" ca="1" si="17"/>
        <v>1.0089999999999999</v>
      </c>
      <c r="AZ75" s="506">
        <f t="shared" ca="1" si="17"/>
        <v>1.0089999999999999</v>
      </c>
      <c r="BA75" s="506">
        <f ca="1">(INDEX(_regrA1,ROW(),_mes)*Prevs!G$5 +   INDEX(_regrA1,ROW(),IF(_mes=12,1,_mes+1))*(7-Prevs!G$5))/7</f>
        <v>1.0089999999999999</v>
      </c>
      <c r="BB75" s="506">
        <f ca="1">(INDEX(_regrA1,ROW(),_mes)*Prevs!H$5 +   INDEX(_regrA1,ROW(),IF(_mes=12,1,_mes+1))*(7-Prevs!H$5))/7</f>
        <v>1.0089999999999999</v>
      </c>
      <c r="BC75" s="506">
        <f ca="1">(INDEX(_regrA1,ROW(),_mes)*Prevs!I$5 +   INDEX(_regrA1,ROW(),IF(_mes=12,1,_mes+1))*(7-Prevs!I$5))/7</f>
        <v>1.0089999999999999</v>
      </c>
      <c r="BD75" s="506">
        <f ca="1">(INDEX(_regrA1,ROW(),IF(_mes=12,1,_mes+1))*Prevs!J$2 +   INDEX(_regrA1,ROW(),IF(_mes+2&gt;12,MOD(_mes+2,11),_mes+2))*(7-Prevs!J$2))/7</f>
        <v>1.0089999999999999</v>
      </c>
      <c r="BE75" s="506">
        <f ca="1">(INDEX(_regrA1,ROW(),IF(_mes=12,1,_mes+1))*Prevs!K$2 +   INDEX(_regrA1,ROW(),IF(_mes+2&gt;12,MOD(_mes+2,11),_mes+2))*(7-Prevs!K$2))/7</f>
        <v>1.0089999999999999</v>
      </c>
      <c r="BF75" s="506">
        <f ca="1">(INDEX(_regrA1,ROW(),IF(_mes=12,1,_mes+1))*Prevs!L$2 +   INDEX(_regrA1,ROW(),IF(_mes+2&gt;12,MOD(_mes+2,11),_mes+2))*(7-Prevs!L$2))/7</f>
        <v>1.0089999999999999</v>
      </c>
      <c r="BG75" s="506">
        <f ca="1">(INDEX(_regrA1,ROW(),IF(_mes=12,1,_mes+1))*Prevs!M$2 +   INDEX(_regrA1,ROW(),IF(_mes+2&gt;12,MOD(_mes+2,11),_mes+2))*(7-Prevs!M$2))/7</f>
        <v>1.0089999999999999</v>
      </c>
      <c r="BH75" s="506">
        <f ca="1">(INDEX(_regrA1,ROW(),IF(_mes=12,1,_mes+1))*Prevs!N$2 +   INDEX(_regrA1,ROW(),IF(_mes+2&gt;12,MOD(_mes+2,11),_mes+2))*(7-Prevs!N$2))/7</f>
        <v>1.0089999999999999</v>
      </c>
      <c r="BI75" s="506">
        <f ca="1">(INDEX(_regrA1,ROW(),IF(_mes=12,1,_mes+1))*Prevs!O$2 +   INDEX(_regrA1,ROW(),IF(_mes+2&gt;12,MOD(_mes+2,11),_mes+2))*(7-Prevs!O$2))/7</f>
        <v>1.0089999999999999</v>
      </c>
      <c r="BK75" s="294">
        <f t="shared" ca="1" si="15"/>
        <v>0</v>
      </c>
      <c r="BL75" s="294">
        <f t="shared" ca="1" si="15"/>
        <v>0</v>
      </c>
      <c r="BM75" s="294">
        <f t="shared" ca="1" si="15"/>
        <v>0</v>
      </c>
      <c r="BN75" s="294">
        <f t="shared" ca="1" si="15"/>
        <v>0</v>
      </c>
      <c r="BO75" s="294">
        <f t="shared" ca="1" si="15"/>
        <v>0</v>
      </c>
      <c r="BP75" s="294">
        <f t="shared" ca="1" si="15"/>
        <v>0</v>
      </c>
      <c r="BQ75" s="294">
        <f t="shared" ca="1" si="15"/>
        <v>0</v>
      </c>
      <c r="BR75" s="294">
        <f t="shared" ca="1" si="15"/>
        <v>0</v>
      </c>
      <c r="BS75" s="294">
        <f t="shared" ca="1" si="15"/>
        <v>0</v>
      </c>
      <c r="BT75" s="294">
        <f t="shared" ca="1" si="15"/>
        <v>0</v>
      </c>
      <c r="BU75" s="294">
        <f t="shared" ca="1" si="15"/>
        <v>0</v>
      </c>
      <c r="BV75" s="294">
        <f t="shared" ca="1" si="15"/>
        <v>0</v>
      </c>
      <c r="BX75" s="294">
        <f t="shared" ca="1" si="16"/>
        <v>1.0089999999999999</v>
      </c>
      <c r="BY75" s="294">
        <f t="shared" ca="1" si="16"/>
        <v>1.0089999999999999</v>
      </c>
      <c r="BZ75" s="294">
        <f t="shared" ca="1" si="16"/>
        <v>1.0089999999999999</v>
      </c>
      <c r="CA75" s="294">
        <f t="shared" ca="1" si="16"/>
        <v>1.0089999999999999</v>
      </c>
      <c r="CB75" s="294">
        <f t="shared" ca="1" si="16"/>
        <v>1.0089999999999999</v>
      </c>
      <c r="CC75" s="294">
        <f t="shared" ca="1" si="16"/>
        <v>1.0089999999999999</v>
      </c>
      <c r="CD75" s="294">
        <f t="shared" ca="1" si="16"/>
        <v>1.0089999999999999</v>
      </c>
      <c r="CE75" s="294">
        <f t="shared" ca="1" si="16"/>
        <v>1.0089999999999999</v>
      </c>
      <c r="CF75" s="294">
        <f t="shared" ca="1" si="16"/>
        <v>1.0089999999999999</v>
      </c>
      <c r="CG75" s="294">
        <f t="shared" ca="1" si="16"/>
        <v>1.0089999999999999</v>
      </c>
      <c r="CH75" s="294">
        <f t="shared" ca="1" si="16"/>
        <v>1.0089999999999999</v>
      </c>
      <c r="CI75" s="294">
        <f t="shared" ca="1" si="16"/>
        <v>1.0089999999999999</v>
      </c>
    </row>
    <row r="76" spans="1:87" x14ac:dyDescent="0.25">
      <c r="A76" s="264" t="s">
        <v>717</v>
      </c>
      <c r="B76" s="444">
        <v>172</v>
      </c>
      <c r="C76" s="292" t="s">
        <v>208</v>
      </c>
      <c r="D76" s="293">
        <v>169</v>
      </c>
      <c r="E76" s="292" t="s">
        <v>375</v>
      </c>
      <c r="F76" s="292">
        <v>0</v>
      </c>
      <c r="G76" s="292">
        <v>0</v>
      </c>
      <c r="H76" s="292">
        <v>0</v>
      </c>
      <c r="I76" s="292">
        <v>0</v>
      </c>
      <c r="J76" s="292">
        <v>0</v>
      </c>
      <c r="K76" s="292">
        <v>0</v>
      </c>
      <c r="L76" s="292">
        <v>0</v>
      </c>
      <c r="M76" s="292">
        <v>0</v>
      </c>
      <c r="N76" s="292">
        <v>0</v>
      </c>
      <c r="O76" s="292">
        <v>0</v>
      </c>
      <c r="P76" s="292">
        <v>0</v>
      </c>
      <c r="Q76" s="292">
        <v>0</v>
      </c>
      <c r="R76" s="292"/>
      <c r="S76" s="292" t="s">
        <v>718</v>
      </c>
      <c r="T76" s="293">
        <v>172</v>
      </c>
      <c r="U76" s="292" t="s">
        <v>208</v>
      </c>
      <c r="V76" s="293">
        <v>169</v>
      </c>
      <c r="W76" s="292" t="s">
        <v>375</v>
      </c>
      <c r="X76" s="292">
        <v>1</v>
      </c>
      <c r="Y76" s="292">
        <v>1</v>
      </c>
      <c r="Z76" s="292">
        <v>1</v>
      </c>
      <c r="AA76" s="292">
        <v>1</v>
      </c>
      <c r="AB76" s="292">
        <v>1</v>
      </c>
      <c r="AC76" s="292">
        <v>1</v>
      </c>
      <c r="AD76" s="292">
        <v>1</v>
      </c>
      <c r="AE76" s="292">
        <v>1</v>
      </c>
      <c r="AF76" s="292">
        <v>1</v>
      </c>
      <c r="AG76" s="292">
        <v>1</v>
      </c>
      <c r="AH76" s="292">
        <v>1</v>
      </c>
      <c r="AI76" s="292">
        <v>1</v>
      </c>
      <c r="AK76" s="275">
        <f ca="1">(INDEX(_regrA0,ROW(),_mes)*Prevs!$D$5 +   INDEX(_regrA0,ROW(),IF(_mes=1,12,_mes-1))*(7-Prevs!$D$5))/7</f>
        <v>0</v>
      </c>
      <c r="AL76" s="275">
        <f t="shared" ca="1" si="8"/>
        <v>0</v>
      </c>
      <c r="AM76" s="275">
        <f t="shared" ca="1" si="8"/>
        <v>0</v>
      </c>
      <c r="AN76" s="275">
        <f ca="1">(INDEX(_regrA0,ROW(),_mes)*Prevs!G$5 +   INDEX(_regrA0,ROW(),IF(_mes=12,1,_mes+1))*(7-Prevs!G$5))/7</f>
        <v>0</v>
      </c>
      <c r="AO76" s="275">
        <f ca="1">(INDEX(_regrA0,ROW(),_mes)*Prevs!H$5 +   INDEX(_regrA0,ROW(),IF(_mes=12,1,_mes+1))*(7-Prevs!H$5))/7</f>
        <v>0</v>
      </c>
      <c r="AP76" s="275">
        <f ca="1">(INDEX(_regrA0,ROW(),_mes)*Prevs!I$5 +   INDEX(_regrA0,ROW(),IF(_mes=12,1,_mes+1))*(7-Prevs!I$5))/7</f>
        <v>0</v>
      </c>
      <c r="AQ76" s="275">
        <f ca="1">(INDEX(_regrA0,ROW(),IF(_mes=12,1,_mes+1))*Prevs!J$2 +   INDEX(_regrA0,ROW(),IF(_mes+2&gt;12,MOD(_mes+2,11),_mes+2))*(7-Prevs!J$2))/7</f>
        <v>0</v>
      </c>
      <c r="AR76" s="275">
        <f ca="1">(INDEX(_regrA0,ROW(),IF(_mes=12,1,_mes+1))*Prevs!K$2 +   INDEX(_regrA0,ROW(),IF(_mes+2&gt;12,MOD(_mes+2,11),_mes+2))*(7-Prevs!K$2))/7</f>
        <v>0</v>
      </c>
      <c r="AS76" s="275">
        <f ca="1">(INDEX(_regrA0,ROW(),IF(_mes=12,1,_mes+1))*Prevs!L$2 +   INDEX(_regrA0,ROW(),IF(_mes+2&gt;12,MOD(_mes+2,11),_mes+2))*(7-Prevs!L$2))/7</f>
        <v>0</v>
      </c>
      <c r="AT76" s="275">
        <f ca="1">(INDEX(_regrA0,ROW(),IF(_mes=12,1,_mes+1))*Prevs!M$2 +   INDEX(_regrA0,ROW(),IF(_mes+2&gt;12,MOD(_mes+2,11),_mes+2))*(7-Prevs!M$2))/7</f>
        <v>0</v>
      </c>
      <c r="AU76" s="275">
        <f ca="1">(INDEX(_regrA0,ROW(),IF(_mes=12,1,_mes+1))*Prevs!N$2 +   INDEX(_regrA0,ROW(),IF(_mes+2&gt;12,MOD(_mes+2,11),_mes+2))*(7-Prevs!N$2))/7</f>
        <v>0</v>
      </c>
      <c r="AV76" s="275">
        <f ca="1">(INDEX(_regrA0,ROW(),IF(_mes=12,1,_mes+1))*Prevs!O$2 +   INDEX(_regrA0,ROW(),IF(_mes+2&gt;12,MOD(_mes+2,11),_mes+2))*(7-Prevs!O$2))/7</f>
        <v>0</v>
      </c>
      <c r="AX76" s="506">
        <f ca="1">(INDEX(_regrA1,ROW(),_mes)*Prevs!$D$5 +   INDEX(_regrA1,ROW(),IF(_mes=1,12,_mes-1))*(7-Prevs!$D$5))/7</f>
        <v>1</v>
      </c>
      <c r="AY76" s="506">
        <f t="shared" ca="1" si="17"/>
        <v>1</v>
      </c>
      <c r="AZ76" s="506">
        <f t="shared" ca="1" si="17"/>
        <v>1</v>
      </c>
      <c r="BA76" s="506">
        <f ca="1">(INDEX(_regrA1,ROW(),_mes)*Prevs!G$5 +   INDEX(_regrA1,ROW(),IF(_mes=12,1,_mes+1))*(7-Prevs!G$5))/7</f>
        <v>1</v>
      </c>
      <c r="BB76" s="506">
        <f ca="1">(INDEX(_regrA1,ROW(),_mes)*Prevs!H$5 +   INDEX(_regrA1,ROW(),IF(_mes=12,1,_mes+1))*(7-Prevs!H$5))/7</f>
        <v>1</v>
      </c>
      <c r="BC76" s="506">
        <f ca="1">(INDEX(_regrA1,ROW(),_mes)*Prevs!I$5 +   INDEX(_regrA1,ROW(),IF(_mes=12,1,_mes+1))*(7-Prevs!I$5))/7</f>
        <v>1</v>
      </c>
      <c r="BD76" s="506">
        <f ca="1">(INDEX(_regrA1,ROW(),IF(_mes=12,1,_mes+1))*Prevs!J$2 +   INDEX(_regrA1,ROW(),IF(_mes+2&gt;12,MOD(_mes+2,11),_mes+2))*(7-Prevs!J$2))/7</f>
        <v>1</v>
      </c>
      <c r="BE76" s="506">
        <f ca="1">(INDEX(_regrA1,ROW(),IF(_mes=12,1,_mes+1))*Prevs!K$2 +   INDEX(_regrA1,ROW(),IF(_mes+2&gt;12,MOD(_mes+2,11),_mes+2))*(7-Prevs!K$2))/7</f>
        <v>1</v>
      </c>
      <c r="BF76" s="506">
        <f ca="1">(INDEX(_regrA1,ROW(),IF(_mes=12,1,_mes+1))*Prevs!L$2 +   INDEX(_regrA1,ROW(),IF(_mes+2&gt;12,MOD(_mes+2,11),_mes+2))*(7-Prevs!L$2))/7</f>
        <v>1</v>
      </c>
      <c r="BG76" s="506">
        <f ca="1">(INDEX(_regrA1,ROW(),IF(_mes=12,1,_mes+1))*Prevs!M$2 +   INDEX(_regrA1,ROW(),IF(_mes+2&gt;12,MOD(_mes+2,11),_mes+2))*(7-Prevs!M$2))/7</f>
        <v>1</v>
      </c>
      <c r="BH76" s="506">
        <f ca="1">(INDEX(_regrA1,ROW(),IF(_mes=12,1,_mes+1))*Prevs!N$2 +   INDEX(_regrA1,ROW(),IF(_mes+2&gt;12,MOD(_mes+2,11),_mes+2))*(7-Prevs!N$2))/7</f>
        <v>1</v>
      </c>
      <c r="BI76" s="506">
        <f ca="1">(INDEX(_regrA1,ROW(),IF(_mes=12,1,_mes+1))*Prevs!O$2 +   INDEX(_regrA1,ROW(),IF(_mes+2&gt;12,MOD(_mes+2,11),_mes+2))*(7-Prevs!O$2))/7</f>
        <v>1</v>
      </c>
      <c r="BK76" s="294">
        <f t="shared" ca="1" si="15"/>
        <v>0</v>
      </c>
      <c r="BL76" s="294">
        <f t="shared" ca="1" si="15"/>
        <v>0</v>
      </c>
      <c r="BM76" s="294">
        <f t="shared" ca="1" si="15"/>
        <v>0</v>
      </c>
      <c r="BN76" s="294">
        <f t="shared" ca="1" si="15"/>
        <v>0</v>
      </c>
      <c r="BO76" s="294">
        <f t="shared" ca="1" si="15"/>
        <v>0</v>
      </c>
      <c r="BP76" s="294">
        <f t="shared" ca="1" si="15"/>
        <v>0</v>
      </c>
      <c r="BQ76" s="294">
        <f t="shared" ca="1" si="15"/>
        <v>0</v>
      </c>
      <c r="BR76" s="294">
        <f t="shared" ca="1" si="15"/>
        <v>0</v>
      </c>
      <c r="BS76" s="294">
        <f t="shared" ca="1" si="15"/>
        <v>0</v>
      </c>
      <c r="BT76" s="294">
        <f t="shared" ca="1" si="15"/>
        <v>0</v>
      </c>
      <c r="BU76" s="294">
        <f t="shared" ca="1" si="15"/>
        <v>0</v>
      </c>
      <c r="BV76" s="294">
        <f t="shared" ca="1" si="15"/>
        <v>0</v>
      </c>
      <c r="BX76" s="294">
        <f t="shared" ca="1" si="16"/>
        <v>1</v>
      </c>
      <c r="BY76" s="294">
        <f t="shared" ca="1" si="16"/>
        <v>1</v>
      </c>
      <c r="BZ76" s="294">
        <f t="shared" ca="1" si="16"/>
        <v>1</v>
      </c>
      <c r="CA76" s="294">
        <f t="shared" ca="1" si="16"/>
        <v>1</v>
      </c>
      <c r="CB76" s="294">
        <f t="shared" ca="1" si="16"/>
        <v>1</v>
      </c>
      <c r="CC76" s="294">
        <f t="shared" ca="1" si="16"/>
        <v>1</v>
      </c>
      <c r="CD76" s="294">
        <f t="shared" ca="1" si="16"/>
        <v>1</v>
      </c>
      <c r="CE76" s="294">
        <f t="shared" ca="1" si="16"/>
        <v>1</v>
      </c>
      <c r="CF76" s="294">
        <f t="shared" ca="1" si="16"/>
        <v>1</v>
      </c>
      <c r="CG76" s="294">
        <f t="shared" ca="1" si="16"/>
        <v>1</v>
      </c>
      <c r="CH76" s="294">
        <f t="shared" ca="1" si="16"/>
        <v>1</v>
      </c>
      <c r="CI76" s="294">
        <f t="shared" ca="1" si="16"/>
        <v>1</v>
      </c>
    </row>
    <row r="77" spans="1:87" x14ac:dyDescent="0.25">
      <c r="A77" s="264" t="s">
        <v>717</v>
      </c>
      <c r="B77" s="444" t="s">
        <v>769</v>
      </c>
      <c r="C77" s="264" t="s">
        <v>479</v>
      </c>
      <c r="D77" s="267">
        <v>237</v>
      </c>
      <c r="E77" s="264" t="s">
        <v>478</v>
      </c>
      <c r="F77" s="265">
        <v>-3.2</v>
      </c>
      <c r="G77" s="265">
        <v>8.8000000000000007</v>
      </c>
      <c r="H77" s="265">
        <v>10.3</v>
      </c>
      <c r="I77" s="265">
        <v>7.9</v>
      </c>
      <c r="J77" s="265">
        <v>17.5</v>
      </c>
      <c r="K77" s="265">
        <v>5.3</v>
      </c>
      <c r="L77" s="265">
        <v>13.1</v>
      </c>
      <c r="M77" s="265">
        <v>11.4</v>
      </c>
      <c r="N77" s="265">
        <v>8.6999999999999993</v>
      </c>
      <c r="O77" s="265">
        <v>5.0999999999999996</v>
      </c>
      <c r="P77" s="265">
        <v>12.8</v>
      </c>
      <c r="Q77" s="265">
        <v>8.6999999999999993</v>
      </c>
      <c r="R77" s="264"/>
      <c r="S77" s="264" t="s">
        <v>718</v>
      </c>
      <c r="T77" s="267">
        <v>238</v>
      </c>
      <c r="U77" s="264" t="s">
        <v>479</v>
      </c>
      <c r="V77" s="267">
        <v>237</v>
      </c>
      <c r="W77" s="264" t="s">
        <v>478</v>
      </c>
      <c r="X77" s="269">
        <v>1.1140000000000001</v>
      </c>
      <c r="Y77" s="269">
        <v>1.103</v>
      </c>
      <c r="Z77" s="269">
        <v>1.1020000000000001</v>
      </c>
      <c r="AA77" s="269">
        <v>1.109</v>
      </c>
      <c r="AB77" s="269">
        <v>1.0760000000000001</v>
      </c>
      <c r="AC77" s="269">
        <v>1.1140000000000001</v>
      </c>
      <c r="AD77" s="269">
        <v>1.0760000000000001</v>
      </c>
      <c r="AE77" s="269">
        <v>1.08</v>
      </c>
      <c r="AF77" s="269">
        <v>1.085</v>
      </c>
      <c r="AG77" s="269">
        <v>1.0900000000000001</v>
      </c>
      <c r="AH77" s="269">
        <v>1.0740000000000001</v>
      </c>
      <c r="AI77" s="269">
        <v>1.0880000000000001</v>
      </c>
      <c r="AK77" s="275">
        <f ca="1">(INDEX(_regrA0,ROW(),_mes)*Prevs!$D$5 +   INDEX(_regrA0,ROW(),IF(_mes=1,12,_mes-1))*(7-Prevs!$D$5))/7</f>
        <v>12.214285714285717</v>
      </c>
      <c r="AL77" s="275">
        <f t="shared" ca="1" si="8"/>
        <v>8.6999999999999993</v>
      </c>
      <c r="AM77" s="275">
        <f t="shared" ca="1" si="8"/>
        <v>8.6999999999999993</v>
      </c>
      <c r="AN77" s="275">
        <f ca="1">(INDEX(_regrA0,ROW(),_mes)*Prevs!G$5 +   INDEX(_regrA0,ROW(),IF(_mes=12,1,_mes+1))*(7-Prevs!G$5))/7</f>
        <v>8.6999999999999993</v>
      </c>
      <c r="AO77" s="275">
        <f ca="1">(INDEX(_regrA0,ROW(),_mes)*Prevs!H$5 +   INDEX(_regrA0,ROW(),IF(_mes=12,1,_mes+1))*(7-Prevs!H$5))/7</f>
        <v>8.6999999999999993</v>
      </c>
      <c r="AP77" s="275">
        <f ca="1">(INDEX(_regrA0,ROW(),_mes)*Prevs!I$5 +   INDEX(_regrA0,ROW(),IF(_mes=12,1,_mes+1))*(7-Prevs!I$5))/7</f>
        <v>0.19999999999999979</v>
      </c>
      <c r="AQ77" s="275">
        <f ca="1">(INDEX(_regrA0,ROW(),IF(_mes=12,1,_mes+1))*Prevs!J$2 +   INDEX(_regrA0,ROW(),IF(_mes+2&gt;12,MOD(_mes+2,11),_mes+2))*(7-Prevs!J$2))/7</f>
        <v>10.3</v>
      </c>
      <c r="AR77" s="275">
        <f ca="1">(INDEX(_regrA0,ROW(),IF(_mes=12,1,_mes+1))*Prevs!K$2 +   INDEX(_regrA0,ROW(),IF(_mes+2&gt;12,MOD(_mes+2,11),_mes+2))*(7-Prevs!K$2))/7</f>
        <v>10.3</v>
      </c>
      <c r="AS77" s="275">
        <f ca="1">(INDEX(_regrA0,ROW(),IF(_mes=12,1,_mes+1))*Prevs!L$2 +   INDEX(_regrA0,ROW(),IF(_mes+2&gt;12,MOD(_mes+2,11),_mes+2))*(7-Prevs!L$2))/7</f>
        <v>10.3</v>
      </c>
      <c r="AT77" s="275">
        <f ca="1">(INDEX(_regrA0,ROW(),IF(_mes=12,1,_mes+1))*Prevs!M$2 +   INDEX(_regrA0,ROW(),IF(_mes+2&gt;12,MOD(_mes+2,11),_mes+2))*(7-Prevs!M$2))/7</f>
        <v>10.3</v>
      </c>
      <c r="AU77" s="275">
        <f ca="1">(INDEX(_regrA0,ROW(),IF(_mes=12,1,_mes+1))*Prevs!N$2 +   INDEX(_regrA0,ROW(),IF(_mes+2&gt;12,MOD(_mes+2,11),_mes+2))*(7-Prevs!N$2))/7</f>
        <v>10.3</v>
      </c>
      <c r="AV77" s="275">
        <f ca="1">(INDEX(_regrA0,ROW(),IF(_mes=12,1,_mes+1))*Prevs!O$2 +   INDEX(_regrA0,ROW(),IF(_mes+2&gt;12,MOD(_mes+2,11),_mes+2))*(7-Prevs!O$2))/7</f>
        <v>10.3</v>
      </c>
      <c r="AX77" s="506">
        <f ca="1">(INDEX(_regrA1,ROW(),_mes)*Prevs!$D$5 +   INDEX(_regrA1,ROW(),IF(_mes=1,12,_mes-1))*(7-Prevs!$D$5))/7</f>
        <v>1.0760000000000001</v>
      </c>
      <c r="AY77" s="506">
        <f t="shared" ca="1" si="17"/>
        <v>1.0880000000000001</v>
      </c>
      <c r="AZ77" s="506">
        <f t="shared" ca="1" si="17"/>
        <v>1.0880000000000001</v>
      </c>
      <c r="BA77" s="506">
        <f ca="1">(INDEX(_regrA1,ROW(),_mes)*Prevs!G$5 +   INDEX(_regrA1,ROW(),IF(_mes=12,1,_mes+1))*(7-Prevs!G$5))/7</f>
        <v>1.0880000000000001</v>
      </c>
      <c r="BB77" s="506">
        <f ca="1">(INDEX(_regrA1,ROW(),_mes)*Prevs!H$5 +   INDEX(_regrA1,ROW(),IF(_mes=12,1,_mes+1))*(7-Prevs!H$5))/7</f>
        <v>1.0880000000000001</v>
      </c>
      <c r="BC77" s="506">
        <f ca="1">(INDEX(_regrA1,ROW(),_mes)*Prevs!I$5 +   INDEX(_regrA1,ROW(),IF(_mes=12,1,_mes+1))*(7-Prevs!I$5))/7</f>
        <v>1.1065714285714285</v>
      </c>
      <c r="BD77" s="506">
        <f ca="1">(INDEX(_regrA1,ROW(),IF(_mes=12,1,_mes+1))*Prevs!J$2 +   INDEX(_regrA1,ROW(),IF(_mes+2&gt;12,MOD(_mes+2,11),_mes+2))*(7-Prevs!J$2))/7</f>
        <v>1.1020000000000001</v>
      </c>
      <c r="BE77" s="506">
        <f ca="1">(INDEX(_regrA1,ROW(),IF(_mes=12,1,_mes+1))*Prevs!K$2 +   INDEX(_regrA1,ROW(),IF(_mes+2&gt;12,MOD(_mes+2,11),_mes+2))*(7-Prevs!K$2))/7</f>
        <v>1.1020000000000001</v>
      </c>
      <c r="BF77" s="506">
        <f ca="1">(INDEX(_regrA1,ROW(),IF(_mes=12,1,_mes+1))*Prevs!L$2 +   INDEX(_regrA1,ROW(),IF(_mes+2&gt;12,MOD(_mes+2,11),_mes+2))*(7-Prevs!L$2))/7</f>
        <v>1.1020000000000001</v>
      </c>
      <c r="BG77" s="506">
        <f ca="1">(INDEX(_regrA1,ROW(),IF(_mes=12,1,_mes+1))*Prevs!M$2 +   INDEX(_regrA1,ROW(),IF(_mes+2&gt;12,MOD(_mes+2,11),_mes+2))*(7-Prevs!M$2))/7</f>
        <v>1.1020000000000001</v>
      </c>
      <c r="BH77" s="506">
        <f ca="1">(INDEX(_regrA1,ROW(),IF(_mes=12,1,_mes+1))*Prevs!N$2 +   INDEX(_regrA1,ROW(),IF(_mes+2&gt;12,MOD(_mes+2,11),_mes+2))*(7-Prevs!N$2))/7</f>
        <v>1.1020000000000001</v>
      </c>
      <c r="BI77" s="506">
        <f ca="1">(INDEX(_regrA1,ROW(),IF(_mes=12,1,_mes+1))*Prevs!O$2 +   INDEX(_regrA1,ROW(),IF(_mes+2&gt;12,MOD(_mes+2,11),_mes+2))*(7-Prevs!O$2))/7</f>
        <v>1.1020000000000001</v>
      </c>
      <c r="BK77" s="294">
        <f t="shared" ca="1" si="15"/>
        <v>8.6999999999999993</v>
      </c>
      <c r="BL77" s="294">
        <f t="shared" ca="1" si="15"/>
        <v>8.6999999999999993</v>
      </c>
      <c r="BM77" s="294">
        <f t="shared" ca="1" si="15"/>
        <v>8.6999999999999993</v>
      </c>
      <c r="BN77" s="294">
        <f t="shared" ca="1" si="15"/>
        <v>8.6999999999999993</v>
      </c>
      <c r="BO77" s="294">
        <f t="shared" ca="1" si="15"/>
        <v>8.6999999999999993</v>
      </c>
      <c r="BP77" s="294">
        <f t="shared" ca="1" si="15"/>
        <v>8.6999999999999993</v>
      </c>
      <c r="BQ77" s="294">
        <f t="shared" ca="1" si="15"/>
        <v>8.6999999999999993</v>
      </c>
      <c r="BR77" s="294">
        <f t="shared" ca="1" si="15"/>
        <v>8.6999999999999993</v>
      </c>
      <c r="BS77" s="294">
        <f t="shared" ca="1" si="15"/>
        <v>8.6999999999999993</v>
      </c>
      <c r="BT77" s="294">
        <f t="shared" ca="1" si="15"/>
        <v>8.6999999999999993</v>
      </c>
      <c r="BU77" s="294">
        <f t="shared" ca="1" si="15"/>
        <v>8.6999999999999993</v>
      </c>
      <c r="BV77" s="294">
        <f t="shared" ca="1" si="15"/>
        <v>8.6999999999999993</v>
      </c>
      <c r="BX77" s="294">
        <f t="shared" ca="1" si="16"/>
        <v>1.0880000000000001</v>
      </c>
      <c r="BY77" s="294">
        <f t="shared" ca="1" si="16"/>
        <v>1.0880000000000001</v>
      </c>
      <c r="BZ77" s="294">
        <f t="shared" ca="1" si="16"/>
        <v>1.0880000000000001</v>
      </c>
      <c r="CA77" s="294">
        <f t="shared" ca="1" si="16"/>
        <v>1.0880000000000001</v>
      </c>
      <c r="CB77" s="294">
        <f t="shared" ca="1" si="16"/>
        <v>1.0880000000000001</v>
      </c>
      <c r="CC77" s="294">
        <f t="shared" ca="1" si="16"/>
        <v>1.0880000000000001</v>
      </c>
      <c r="CD77" s="294">
        <f t="shared" ca="1" si="16"/>
        <v>1.0880000000000001</v>
      </c>
      <c r="CE77" s="294">
        <f t="shared" ca="1" si="16"/>
        <v>1.0880000000000001</v>
      </c>
      <c r="CF77" s="294">
        <f t="shared" ca="1" si="16"/>
        <v>1.0880000000000001</v>
      </c>
      <c r="CG77" s="294">
        <f t="shared" ca="1" si="16"/>
        <v>1.0880000000000001</v>
      </c>
      <c r="CH77" s="294">
        <f t="shared" ca="1" si="16"/>
        <v>1.0880000000000001</v>
      </c>
      <c r="CI77" s="294">
        <f t="shared" ca="1" si="16"/>
        <v>1.0880000000000001</v>
      </c>
    </row>
    <row r="78" spans="1:87" x14ac:dyDescent="0.25">
      <c r="A78" s="264" t="s">
        <v>717</v>
      </c>
      <c r="B78" s="445">
        <v>262</v>
      </c>
      <c r="C78" s="264" t="s">
        <v>128</v>
      </c>
      <c r="D78" s="267">
        <v>144</v>
      </c>
      <c r="E78" s="264" t="s">
        <v>135</v>
      </c>
      <c r="F78" s="265">
        <v>12.7</v>
      </c>
      <c r="G78" s="265">
        <v>9.1</v>
      </c>
      <c r="H78" s="265">
        <v>12.1</v>
      </c>
      <c r="I78" s="265">
        <v>18.3</v>
      </c>
      <c r="J78" s="265">
        <v>17.3</v>
      </c>
      <c r="K78" s="265">
        <v>13.3</v>
      </c>
      <c r="L78" s="265">
        <v>15.1</v>
      </c>
      <c r="M78" s="265">
        <v>16.100000000000001</v>
      </c>
      <c r="N78" s="265">
        <v>19.8</v>
      </c>
      <c r="O78" s="265">
        <v>16.8</v>
      </c>
      <c r="P78" s="265">
        <v>24.7</v>
      </c>
      <c r="Q78" s="265">
        <v>18.5</v>
      </c>
      <c r="R78" s="264"/>
      <c r="S78" s="264" t="s">
        <v>718</v>
      </c>
      <c r="T78" s="267">
        <v>262</v>
      </c>
      <c r="U78" s="264" t="s">
        <v>128</v>
      </c>
      <c r="V78" s="267">
        <v>144</v>
      </c>
      <c r="W78" s="264" t="s">
        <v>135</v>
      </c>
      <c r="X78" s="269">
        <v>7.3999999999999996E-2</v>
      </c>
      <c r="Y78" s="269">
        <v>7.3999999999999996E-2</v>
      </c>
      <c r="Z78" s="269">
        <v>7.2999999999999995E-2</v>
      </c>
      <c r="AA78" s="269">
        <v>5.8000000000000003E-2</v>
      </c>
      <c r="AB78" s="269">
        <v>5.5E-2</v>
      </c>
      <c r="AC78" s="269">
        <v>5.8999999999999997E-2</v>
      </c>
      <c r="AD78" s="269">
        <v>5.2999999999999999E-2</v>
      </c>
      <c r="AE78" s="269">
        <v>4.7E-2</v>
      </c>
      <c r="AF78" s="269">
        <v>4.1000000000000002E-2</v>
      </c>
      <c r="AG78" s="269">
        <v>5.5E-2</v>
      </c>
      <c r="AH78" s="269">
        <v>5.5E-2</v>
      </c>
      <c r="AI78" s="269">
        <v>6.8000000000000005E-2</v>
      </c>
      <c r="AK78" s="275">
        <f ca="1">(INDEX(_regrA0,ROW(),_mes)*Prevs!$D$5 +   INDEX(_regrA0,ROW(),IF(_mes=1,12,_mes-1))*(7-Prevs!$D$5))/7</f>
        <v>23.814285714285713</v>
      </c>
      <c r="AL78" s="275">
        <f t="shared" ca="1" si="8"/>
        <v>18.5</v>
      </c>
      <c r="AM78" s="275">
        <f t="shared" ca="1" si="8"/>
        <v>18.5</v>
      </c>
      <c r="AN78" s="275">
        <f ca="1">(INDEX(_regrA0,ROW(),_mes)*Prevs!G$5 +   INDEX(_regrA0,ROW(),IF(_mes=12,1,_mes+1))*(7-Prevs!G$5))/7</f>
        <v>18.5</v>
      </c>
      <c r="AO78" s="275">
        <f ca="1">(INDEX(_regrA0,ROW(),_mes)*Prevs!H$5 +   INDEX(_regrA0,ROW(),IF(_mes=12,1,_mes+1))*(7-Prevs!H$5))/7</f>
        <v>18.5</v>
      </c>
      <c r="AP78" s="275">
        <f ca="1">(INDEX(_regrA0,ROW(),_mes)*Prevs!I$5 +   INDEX(_regrA0,ROW(),IF(_mes=12,1,_mes+1))*(7-Prevs!I$5))/7</f>
        <v>14.357142857142858</v>
      </c>
      <c r="AQ78" s="275">
        <f ca="1">(INDEX(_regrA0,ROW(),IF(_mes=12,1,_mes+1))*Prevs!J$2 +   INDEX(_regrA0,ROW(),IF(_mes+2&gt;12,MOD(_mes+2,11),_mes+2))*(7-Prevs!J$2))/7</f>
        <v>12.1</v>
      </c>
      <c r="AR78" s="275">
        <f ca="1">(INDEX(_regrA0,ROW(),IF(_mes=12,1,_mes+1))*Prevs!K$2 +   INDEX(_regrA0,ROW(),IF(_mes+2&gt;12,MOD(_mes+2,11),_mes+2))*(7-Prevs!K$2))/7</f>
        <v>12.1</v>
      </c>
      <c r="AS78" s="275">
        <f ca="1">(INDEX(_regrA0,ROW(),IF(_mes=12,1,_mes+1))*Prevs!L$2 +   INDEX(_regrA0,ROW(),IF(_mes+2&gt;12,MOD(_mes+2,11),_mes+2))*(7-Prevs!L$2))/7</f>
        <v>12.1</v>
      </c>
      <c r="AT78" s="275">
        <f ca="1">(INDEX(_regrA0,ROW(),IF(_mes=12,1,_mes+1))*Prevs!M$2 +   INDEX(_regrA0,ROW(),IF(_mes+2&gt;12,MOD(_mes+2,11),_mes+2))*(7-Prevs!M$2))/7</f>
        <v>12.1</v>
      </c>
      <c r="AU78" s="275">
        <f ca="1">(INDEX(_regrA0,ROW(),IF(_mes=12,1,_mes+1))*Prevs!N$2 +   INDEX(_regrA0,ROW(),IF(_mes+2&gt;12,MOD(_mes+2,11),_mes+2))*(7-Prevs!N$2))/7</f>
        <v>12.1</v>
      </c>
      <c r="AV78" s="275">
        <f ca="1">(INDEX(_regrA0,ROW(),IF(_mes=12,1,_mes+1))*Prevs!O$2 +   INDEX(_regrA0,ROW(),IF(_mes+2&gt;12,MOD(_mes+2,11),_mes+2))*(7-Prevs!O$2))/7</f>
        <v>12.1</v>
      </c>
      <c r="AX78" s="506">
        <f ca="1">(INDEX(_regrA1,ROW(),_mes)*Prevs!$D$5 +   INDEX(_regrA1,ROW(),IF(_mes=1,12,_mes-1))*(7-Prevs!$D$5))/7</f>
        <v>5.6857142857142863E-2</v>
      </c>
      <c r="AY78" s="506">
        <f t="shared" ca="1" si="17"/>
        <v>6.8000000000000005E-2</v>
      </c>
      <c r="AZ78" s="506">
        <f t="shared" ca="1" si="17"/>
        <v>6.8000000000000005E-2</v>
      </c>
      <c r="BA78" s="506">
        <f ca="1">(INDEX(_regrA1,ROW(),_mes)*Prevs!G$5 +   INDEX(_regrA1,ROW(),IF(_mes=12,1,_mes+1))*(7-Prevs!G$5))/7</f>
        <v>6.8000000000000005E-2</v>
      </c>
      <c r="BB78" s="506">
        <f ca="1">(INDEX(_regrA1,ROW(),_mes)*Prevs!H$5 +   INDEX(_regrA1,ROW(),IF(_mes=12,1,_mes+1))*(7-Prevs!H$5))/7</f>
        <v>6.8000000000000005E-2</v>
      </c>
      <c r="BC78" s="506">
        <f ca="1">(INDEX(_regrA1,ROW(),_mes)*Prevs!I$5 +   INDEX(_regrA1,ROW(),IF(_mes=12,1,_mes+1))*(7-Prevs!I$5))/7</f>
        <v>7.2285714285714286E-2</v>
      </c>
      <c r="BD78" s="506">
        <f ca="1">(INDEX(_regrA1,ROW(),IF(_mes=12,1,_mes+1))*Prevs!J$2 +   INDEX(_regrA1,ROW(),IF(_mes+2&gt;12,MOD(_mes+2,11),_mes+2))*(7-Prevs!J$2))/7</f>
        <v>7.2999999999999995E-2</v>
      </c>
      <c r="BE78" s="506">
        <f ca="1">(INDEX(_regrA1,ROW(),IF(_mes=12,1,_mes+1))*Prevs!K$2 +   INDEX(_regrA1,ROW(),IF(_mes+2&gt;12,MOD(_mes+2,11),_mes+2))*(7-Prevs!K$2))/7</f>
        <v>7.2999999999999995E-2</v>
      </c>
      <c r="BF78" s="506">
        <f ca="1">(INDEX(_regrA1,ROW(),IF(_mes=12,1,_mes+1))*Prevs!L$2 +   INDEX(_regrA1,ROW(),IF(_mes+2&gt;12,MOD(_mes+2,11),_mes+2))*(7-Prevs!L$2))/7</f>
        <v>7.2999999999999995E-2</v>
      </c>
      <c r="BG78" s="506">
        <f ca="1">(INDEX(_regrA1,ROW(),IF(_mes=12,1,_mes+1))*Prevs!M$2 +   INDEX(_regrA1,ROW(),IF(_mes+2&gt;12,MOD(_mes+2,11),_mes+2))*(7-Prevs!M$2))/7</f>
        <v>7.2999999999999995E-2</v>
      </c>
      <c r="BH78" s="506">
        <f ca="1">(INDEX(_regrA1,ROW(),IF(_mes=12,1,_mes+1))*Prevs!N$2 +   INDEX(_regrA1,ROW(),IF(_mes+2&gt;12,MOD(_mes+2,11),_mes+2))*(7-Prevs!N$2))/7</f>
        <v>7.2999999999999995E-2</v>
      </c>
      <c r="BI78" s="506">
        <f ca="1">(INDEX(_regrA1,ROW(),IF(_mes=12,1,_mes+1))*Prevs!O$2 +   INDEX(_regrA1,ROW(),IF(_mes+2&gt;12,MOD(_mes+2,11),_mes+2))*(7-Prevs!O$2))/7</f>
        <v>7.2999999999999995E-2</v>
      </c>
      <c r="BK78" s="294">
        <f t="shared" ca="1" si="15"/>
        <v>18.5</v>
      </c>
      <c r="BL78" s="294">
        <f t="shared" ca="1" si="15"/>
        <v>18.5</v>
      </c>
      <c r="BM78" s="294">
        <f t="shared" ca="1" si="15"/>
        <v>18.5</v>
      </c>
      <c r="BN78" s="294">
        <f t="shared" ca="1" si="15"/>
        <v>18.5</v>
      </c>
      <c r="BO78" s="294">
        <f t="shared" ca="1" si="15"/>
        <v>18.5</v>
      </c>
      <c r="BP78" s="294">
        <f t="shared" ca="1" si="15"/>
        <v>18.5</v>
      </c>
      <c r="BQ78" s="294">
        <f t="shared" ca="1" si="15"/>
        <v>18.5</v>
      </c>
      <c r="BR78" s="294">
        <f t="shared" ca="1" si="15"/>
        <v>18.5</v>
      </c>
      <c r="BS78" s="294">
        <f t="shared" ca="1" si="15"/>
        <v>18.5</v>
      </c>
      <c r="BT78" s="294">
        <f t="shared" ca="1" si="15"/>
        <v>18.5</v>
      </c>
      <c r="BU78" s="294">
        <f t="shared" ca="1" si="15"/>
        <v>18.5</v>
      </c>
      <c r="BV78" s="294">
        <f t="shared" ca="1" si="15"/>
        <v>18.5</v>
      </c>
      <c r="BX78" s="294">
        <f t="shared" ca="1" si="16"/>
        <v>6.8000000000000005E-2</v>
      </c>
      <c r="BY78" s="294">
        <f t="shared" ca="1" si="16"/>
        <v>6.8000000000000005E-2</v>
      </c>
      <c r="BZ78" s="294">
        <f t="shared" ca="1" si="16"/>
        <v>6.8000000000000005E-2</v>
      </c>
      <c r="CA78" s="294">
        <f t="shared" ca="1" si="16"/>
        <v>6.8000000000000005E-2</v>
      </c>
      <c r="CB78" s="294">
        <f t="shared" ca="1" si="16"/>
        <v>6.8000000000000005E-2</v>
      </c>
      <c r="CC78" s="294">
        <f t="shared" ca="1" si="16"/>
        <v>6.8000000000000005E-2</v>
      </c>
      <c r="CD78" s="294">
        <f t="shared" ca="1" si="16"/>
        <v>6.8000000000000005E-2</v>
      </c>
      <c r="CE78" s="294">
        <f t="shared" ca="1" si="16"/>
        <v>6.8000000000000005E-2</v>
      </c>
      <c r="CF78" s="294">
        <f t="shared" ca="1" si="16"/>
        <v>6.8000000000000005E-2</v>
      </c>
      <c r="CG78" s="294">
        <f t="shared" ca="1" si="16"/>
        <v>6.8000000000000005E-2</v>
      </c>
      <c r="CH78" s="294">
        <f t="shared" ca="1" si="16"/>
        <v>6.8000000000000005E-2</v>
      </c>
      <c r="CI78" s="294">
        <f t="shared" ca="1" si="16"/>
        <v>6.8000000000000005E-2</v>
      </c>
    </row>
    <row r="79" spans="1:87" x14ac:dyDescent="0.25">
      <c r="A79" s="264" t="s">
        <v>717</v>
      </c>
      <c r="B79" s="445" t="s">
        <v>767</v>
      </c>
      <c r="C79" s="264" t="s">
        <v>117</v>
      </c>
      <c r="D79" s="267">
        <v>201</v>
      </c>
      <c r="E79" s="264" t="s">
        <v>228</v>
      </c>
      <c r="F79" s="265">
        <v>-3.5</v>
      </c>
      <c r="G79" s="265">
        <v>-1.6</v>
      </c>
      <c r="H79" s="265">
        <v>-2.9</v>
      </c>
      <c r="I79" s="265">
        <v>-1.3</v>
      </c>
      <c r="J79" s="265">
        <v>0.4</v>
      </c>
      <c r="K79" s="265">
        <v>-0.7</v>
      </c>
      <c r="L79" s="265">
        <v>-0.5</v>
      </c>
      <c r="M79" s="265">
        <v>-0.2</v>
      </c>
      <c r="N79" s="265">
        <v>0.2</v>
      </c>
      <c r="O79" s="265">
        <v>-0.4</v>
      </c>
      <c r="P79" s="265">
        <v>-1.2</v>
      </c>
      <c r="Q79" s="265">
        <v>0</v>
      </c>
      <c r="R79" s="264"/>
      <c r="S79" s="264" t="s">
        <v>718</v>
      </c>
      <c r="T79" s="267">
        <v>303</v>
      </c>
      <c r="U79" s="264" t="s">
        <v>117</v>
      </c>
      <c r="V79" s="267">
        <v>201</v>
      </c>
      <c r="W79" s="264" t="s">
        <v>228</v>
      </c>
      <c r="X79" s="269">
        <v>0.59</v>
      </c>
      <c r="Y79" s="269">
        <v>0.48</v>
      </c>
      <c r="Z79" s="269">
        <v>0.55000000000000004</v>
      </c>
      <c r="AA79" s="269">
        <v>0.47</v>
      </c>
      <c r="AB79" s="269">
        <v>0.35</v>
      </c>
      <c r="AC79" s="269">
        <v>0.47</v>
      </c>
      <c r="AD79" s="269">
        <v>0.42</v>
      </c>
      <c r="AE79" s="269">
        <v>0.39</v>
      </c>
      <c r="AF79" s="269">
        <v>0.39</v>
      </c>
      <c r="AG79" s="269">
        <v>0.46</v>
      </c>
      <c r="AH79" s="269">
        <v>0.5</v>
      </c>
      <c r="AI79" s="269">
        <v>0.43</v>
      </c>
      <c r="AK79" s="275">
        <f ca="1">(INDEX(_regrA0,ROW(),_mes)*Prevs!$D$5 +   INDEX(_regrA0,ROW(),IF(_mes=1,12,_mes-1))*(7-Prevs!$D$5))/7</f>
        <v>-1.0285714285714285</v>
      </c>
      <c r="AL79" s="275">
        <f t="shared" ca="1" si="8"/>
        <v>0</v>
      </c>
      <c r="AM79" s="275">
        <f t="shared" ca="1" si="8"/>
        <v>0</v>
      </c>
      <c r="AN79" s="275">
        <f ca="1">(INDEX(_regrA0,ROW(),_mes)*Prevs!G$5 +   INDEX(_regrA0,ROW(),IF(_mes=12,1,_mes+1))*(7-Prevs!G$5))/7</f>
        <v>0</v>
      </c>
      <c r="AO79" s="275">
        <f ca="1">(INDEX(_regrA0,ROW(),_mes)*Prevs!H$5 +   INDEX(_regrA0,ROW(),IF(_mes=12,1,_mes+1))*(7-Prevs!H$5))/7</f>
        <v>0</v>
      </c>
      <c r="AP79" s="275">
        <f ca="1">(INDEX(_regrA0,ROW(),_mes)*Prevs!I$5 +   INDEX(_regrA0,ROW(),IF(_mes=12,1,_mes+1))*(7-Prevs!I$5))/7</f>
        <v>-2.5</v>
      </c>
      <c r="AQ79" s="275">
        <f ca="1">(INDEX(_regrA0,ROW(),IF(_mes=12,1,_mes+1))*Prevs!J$2 +   INDEX(_regrA0,ROW(),IF(_mes+2&gt;12,MOD(_mes+2,11),_mes+2))*(7-Prevs!J$2))/7</f>
        <v>-2.9</v>
      </c>
      <c r="AR79" s="275">
        <f ca="1">(INDEX(_regrA0,ROW(),IF(_mes=12,1,_mes+1))*Prevs!K$2 +   INDEX(_regrA0,ROW(),IF(_mes+2&gt;12,MOD(_mes+2,11),_mes+2))*(7-Prevs!K$2))/7</f>
        <v>-2.9</v>
      </c>
      <c r="AS79" s="275">
        <f ca="1">(INDEX(_regrA0,ROW(),IF(_mes=12,1,_mes+1))*Prevs!L$2 +   INDEX(_regrA0,ROW(),IF(_mes+2&gt;12,MOD(_mes+2,11),_mes+2))*(7-Prevs!L$2))/7</f>
        <v>-2.9</v>
      </c>
      <c r="AT79" s="275">
        <f ca="1">(INDEX(_regrA0,ROW(),IF(_mes=12,1,_mes+1))*Prevs!M$2 +   INDEX(_regrA0,ROW(),IF(_mes+2&gt;12,MOD(_mes+2,11),_mes+2))*(7-Prevs!M$2))/7</f>
        <v>-2.9</v>
      </c>
      <c r="AU79" s="275">
        <f ca="1">(INDEX(_regrA0,ROW(),IF(_mes=12,1,_mes+1))*Prevs!N$2 +   INDEX(_regrA0,ROW(),IF(_mes+2&gt;12,MOD(_mes+2,11),_mes+2))*(7-Prevs!N$2))/7</f>
        <v>-2.9</v>
      </c>
      <c r="AV79" s="275">
        <f ca="1">(INDEX(_regrA0,ROW(),IF(_mes=12,1,_mes+1))*Prevs!O$2 +   INDEX(_regrA0,ROW(),IF(_mes+2&gt;12,MOD(_mes+2,11),_mes+2))*(7-Prevs!O$2))/7</f>
        <v>-2.9</v>
      </c>
      <c r="AX79" s="506">
        <f ca="1">(INDEX(_regrA1,ROW(),_mes)*Prevs!$D$5 +   INDEX(_regrA1,ROW(),IF(_mes=1,12,_mes-1))*(7-Prevs!$D$5))/7</f>
        <v>0.49000000000000005</v>
      </c>
      <c r="AY79" s="506">
        <f t="shared" ca="1" si="17"/>
        <v>0.43</v>
      </c>
      <c r="AZ79" s="506">
        <f t="shared" ca="1" si="17"/>
        <v>0.43</v>
      </c>
      <c r="BA79" s="506">
        <f ca="1">(INDEX(_regrA1,ROW(),_mes)*Prevs!G$5 +   INDEX(_regrA1,ROW(),IF(_mes=12,1,_mes+1))*(7-Prevs!G$5))/7</f>
        <v>0.43</v>
      </c>
      <c r="BB79" s="506">
        <f ca="1">(INDEX(_regrA1,ROW(),_mes)*Prevs!H$5 +   INDEX(_regrA1,ROW(),IF(_mes=12,1,_mes+1))*(7-Prevs!H$5))/7</f>
        <v>0.43</v>
      </c>
      <c r="BC79" s="506">
        <f ca="1">(INDEX(_regrA1,ROW(),_mes)*Prevs!I$5 +   INDEX(_regrA1,ROW(),IF(_mes=12,1,_mes+1))*(7-Prevs!I$5))/7</f>
        <v>0.54428571428571426</v>
      </c>
      <c r="BD79" s="506">
        <f ca="1">(INDEX(_regrA1,ROW(),IF(_mes=12,1,_mes+1))*Prevs!J$2 +   INDEX(_regrA1,ROW(),IF(_mes+2&gt;12,MOD(_mes+2,11),_mes+2))*(7-Prevs!J$2))/7</f>
        <v>0.55000000000000004</v>
      </c>
      <c r="BE79" s="506">
        <f ca="1">(INDEX(_regrA1,ROW(),IF(_mes=12,1,_mes+1))*Prevs!K$2 +   INDEX(_regrA1,ROW(),IF(_mes+2&gt;12,MOD(_mes+2,11),_mes+2))*(7-Prevs!K$2))/7</f>
        <v>0.55000000000000004</v>
      </c>
      <c r="BF79" s="506">
        <f ca="1">(INDEX(_regrA1,ROW(),IF(_mes=12,1,_mes+1))*Prevs!L$2 +   INDEX(_regrA1,ROW(),IF(_mes+2&gt;12,MOD(_mes+2,11),_mes+2))*(7-Prevs!L$2))/7</f>
        <v>0.55000000000000004</v>
      </c>
      <c r="BG79" s="506">
        <f ca="1">(INDEX(_regrA1,ROW(),IF(_mes=12,1,_mes+1))*Prevs!M$2 +   INDEX(_regrA1,ROW(),IF(_mes+2&gt;12,MOD(_mes+2,11),_mes+2))*(7-Prevs!M$2))/7</f>
        <v>0.55000000000000004</v>
      </c>
      <c r="BH79" s="506">
        <f ca="1">(INDEX(_regrA1,ROW(),IF(_mes=12,1,_mes+1))*Prevs!N$2 +   INDEX(_regrA1,ROW(),IF(_mes+2&gt;12,MOD(_mes+2,11),_mes+2))*(7-Prevs!N$2))/7</f>
        <v>0.55000000000000004</v>
      </c>
      <c r="BI79" s="506">
        <f ca="1">(INDEX(_regrA1,ROW(),IF(_mes=12,1,_mes+1))*Prevs!O$2 +   INDEX(_regrA1,ROW(),IF(_mes+2&gt;12,MOD(_mes+2,11),_mes+2))*(7-Prevs!O$2))/7</f>
        <v>0.55000000000000004</v>
      </c>
      <c r="BK79" s="294">
        <f t="shared" ca="1" si="15"/>
        <v>0</v>
      </c>
      <c r="BL79" s="294">
        <f t="shared" ca="1" si="15"/>
        <v>0</v>
      </c>
      <c r="BM79" s="294">
        <f t="shared" ca="1" si="15"/>
        <v>0</v>
      </c>
      <c r="BN79" s="294">
        <f t="shared" ca="1" si="15"/>
        <v>0</v>
      </c>
      <c r="BO79" s="294">
        <f t="shared" ca="1" si="15"/>
        <v>0</v>
      </c>
      <c r="BP79" s="294">
        <f t="shared" ca="1" si="15"/>
        <v>0</v>
      </c>
      <c r="BQ79" s="294">
        <f t="shared" ca="1" si="15"/>
        <v>0</v>
      </c>
      <c r="BR79" s="294">
        <f t="shared" ca="1" si="15"/>
        <v>0</v>
      </c>
      <c r="BS79" s="294">
        <f t="shared" ca="1" si="15"/>
        <v>0</v>
      </c>
      <c r="BT79" s="294">
        <f t="shared" ca="1" si="15"/>
        <v>0</v>
      </c>
      <c r="BU79" s="294">
        <f t="shared" ca="1" si="15"/>
        <v>0</v>
      </c>
      <c r="BV79" s="294">
        <f t="shared" ca="1" si="15"/>
        <v>0</v>
      </c>
      <c r="BX79" s="294">
        <f t="shared" ca="1" si="16"/>
        <v>0.43</v>
      </c>
      <c r="BY79" s="294">
        <f t="shared" ca="1" si="16"/>
        <v>0.43</v>
      </c>
      <c r="BZ79" s="294">
        <f t="shared" ca="1" si="16"/>
        <v>0.43</v>
      </c>
      <c r="CA79" s="294">
        <f t="shared" ca="1" si="16"/>
        <v>0.43</v>
      </c>
      <c r="CB79" s="294">
        <f t="shared" ca="1" si="16"/>
        <v>0.43</v>
      </c>
      <c r="CC79" s="294">
        <f t="shared" ca="1" si="16"/>
        <v>0.43</v>
      </c>
      <c r="CD79" s="294">
        <f t="shared" ca="1" si="16"/>
        <v>0.43</v>
      </c>
      <c r="CE79" s="294">
        <f t="shared" ca="1" si="16"/>
        <v>0.43</v>
      </c>
      <c r="CF79" s="294">
        <f t="shared" ca="1" si="16"/>
        <v>0.43</v>
      </c>
      <c r="CG79" s="294">
        <f t="shared" ca="1" si="16"/>
        <v>0.43</v>
      </c>
      <c r="CH79" s="294">
        <f t="shared" ca="1" si="16"/>
        <v>0.43</v>
      </c>
      <c r="CI79" s="294">
        <f t="shared" ca="1" si="16"/>
        <v>0.43</v>
      </c>
    </row>
    <row r="80" spans="1:87" x14ac:dyDescent="0.25">
      <c r="A80" s="264" t="s">
        <v>717</v>
      </c>
      <c r="B80" s="445" t="s">
        <v>772</v>
      </c>
      <c r="C80" s="264" t="s">
        <v>477</v>
      </c>
      <c r="D80" s="267">
        <v>201</v>
      </c>
      <c r="E80" s="264" t="s">
        <v>228</v>
      </c>
      <c r="F80">
        <v>-0.4</v>
      </c>
      <c r="G80">
        <v>0.4</v>
      </c>
      <c r="H80">
        <v>-0.2</v>
      </c>
      <c r="I80">
        <v>0.3</v>
      </c>
      <c r="J80">
        <v>1.7</v>
      </c>
      <c r="K80">
        <v>0.3</v>
      </c>
      <c r="L80">
        <v>0.2</v>
      </c>
      <c r="M80">
        <v>0</v>
      </c>
      <c r="N80">
        <v>-0.1</v>
      </c>
      <c r="O80">
        <v>-0.1</v>
      </c>
      <c r="P80">
        <v>0.1</v>
      </c>
      <c r="Q80">
        <v>0.1</v>
      </c>
      <c r="R80" s="264"/>
      <c r="S80" s="264" t="s">
        <v>718</v>
      </c>
      <c r="T80" s="267">
        <v>203</v>
      </c>
      <c r="U80" s="264" t="s">
        <v>477</v>
      </c>
      <c r="V80" s="267">
        <v>201</v>
      </c>
      <c r="W80" s="264" t="s">
        <v>228</v>
      </c>
      <c r="X80">
        <v>1.476</v>
      </c>
      <c r="Y80">
        <v>1.4490000000000001</v>
      </c>
      <c r="Z80">
        <v>1.4770000000000001</v>
      </c>
      <c r="AA80">
        <v>1.4530000000000001</v>
      </c>
      <c r="AB80">
        <v>1.32</v>
      </c>
      <c r="AC80">
        <v>1.419</v>
      </c>
      <c r="AD80">
        <v>1.4359999999999999</v>
      </c>
      <c r="AE80">
        <v>1.462</v>
      </c>
      <c r="AF80">
        <v>1.4770000000000001</v>
      </c>
      <c r="AG80">
        <v>1.4670000000000001</v>
      </c>
      <c r="AH80">
        <v>1.4570000000000001</v>
      </c>
      <c r="AI80">
        <v>1.4570000000000001</v>
      </c>
      <c r="AK80" s="275">
        <f ca="1">(INDEX(_regrA0,ROW(),_mes)*Prevs!$D$5 +   INDEX(_regrA0,ROW(),IF(_mes=1,12,_mes-1))*(7-Prevs!$D$5))/7</f>
        <v>0.1</v>
      </c>
      <c r="AL80" s="275">
        <f t="shared" ca="1" si="8"/>
        <v>0.1</v>
      </c>
      <c r="AM80" s="275">
        <f t="shared" ca="1" si="8"/>
        <v>0.1</v>
      </c>
      <c r="AN80" s="275">
        <f ca="1">(INDEX(_regrA0,ROW(),_mes)*Prevs!G$5 +   INDEX(_regrA0,ROW(),IF(_mes=12,1,_mes+1))*(7-Prevs!G$5))/7</f>
        <v>0.1</v>
      </c>
      <c r="AO80" s="275">
        <f ca="1">(INDEX(_regrA0,ROW(),_mes)*Prevs!H$5 +   INDEX(_regrA0,ROW(),IF(_mes=12,1,_mes+1))*(7-Prevs!H$5))/7</f>
        <v>0.1</v>
      </c>
      <c r="AP80" s="275">
        <f ca="1">(INDEX(_regrA0,ROW(),_mes)*Prevs!I$5 +   INDEX(_regrA0,ROW(),IF(_mes=12,1,_mes+1))*(7-Prevs!I$5))/7</f>
        <v>-0.25714285714285717</v>
      </c>
      <c r="AQ80" s="275">
        <f ca="1">(INDEX(_regrA0,ROW(),IF(_mes=12,1,_mes+1))*Prevs!J$2 +   INDEX(_regrA0,ROW(),IF(_mes+2&gt;12,MOD(_mes+2,11),_mes+2))*(7-Prevs!J$2))/7</f>
        <v>-0.2</v>
      </c>
      <c r="AR80" s="275">
        <f ca="1">(INDEX(_regrA0,ROW(),IF(_mes=12,1,_mes+1))*Prevs!K$2 +   INDEX(_regrA0,ROW(),IF(_mes+2&gt;12,MOD(_mes+2,11),_mes+2))*(7-Prevs!K$2))/7</f>
        <v>-0.2</v>
      </c>
      <c r="AS80" s="275">
        <f ca="1">(INDEX(_regrA0,ROW(),IF(_mes=12,1,_mes+1))*Prevs!L$2 +   INDEX(_regrA0,ROW(),IF(_mes+2&gt;12,MOD(_mes+2,11),_mes+2))*(7-Prevs!L$2))/7</f>
        <v>-0.2</v>
      </c>
      <c r="AT80" s="275">
        <f ca="1">(INDEX(_regrA0,ROW(),IF(_mes=12,1,_mes+1))*Prevs!M$2 +   INDEX(_regrA0,ROW(),IF(_mes+2&gt;12,MOD(_mes+2,11),_mes+2))*(7-Prevs!M$2))/7</f>
        <v>-0.2</v>
      </c>
      <c r="AU80" s="275">
        <f ca="1">(INDEX(_regrA0,ROW(),IF(_mes=12,1,_mes+1))*Prevs!N$2 +   INDEX(_regrA0,ROW(),IF(_mes+2&gt;12,MOD(_mes+2,11),_mes+2))*(7-Prevs!N$2))/7</f>
        <v>-0.2</v>
      </c>
      <c r="AV80" s="275">
        <f ca="1">(INDEX(_regrA0,ROW(),IF(_mes=12,1,_mes+1))*Prevs!O$2 +   INDEX(_regrA0,ROW(),IF(_mes+2&gt;12,MOD(_mes+2,11),_mes+2))*(7-Prevs!O$2))/7</f>
        <v>-0.2</v>
      </c>
      <c r="AX80" s="506">
        <f ca="1">(INDEX(_regrA1,ROW(),_mes)*Prevs!$D$5 +   INDEX(_regrA1,ROW(),IF(_mes=1,12,_mes-1))*(7-Prevs!$D$5))/7</f>
        <v>1.4570000000000003</v>
      </c>
      <c r="AY80" s="506">
        <f t="shared" ca="1" si="17"/>
        <v>1.4570000000000001</v>
      </c>
      <c r="AZ80" s="506">
        <f t="shared" ca="1" si="17"/>
        <v>1.4570000000000001</v>
      </c>
      <c r="BA80" s="506">
        <f ca="1">(INDEX(_regrA1,ROW(),_mes)*Prevs!G$5 +   INDEX(_regrA1,ROW(),IF(_mes=12,1,_mes+1))*(7-Prevs!G$5))/7</f>
        <v>1.4570000000000001</v>
      </c>
      <c r="BB80" s="506">
        <f ca="1">(INDEX(_regrA1,ROW(),_mes)*Prevs!H$5 +   INDEX(_regrA1,ROW(),IF(_mes=12,1,_mes+1))*(7-Prevs!H$5))/7</f>
        <v>1.4570000000000001</v>
      </c>
      <c r="BC80" s="506">
        <f ca="1">(INDEX(_regrA1,ROW(),_mes)*Prevs!I$5 +   INDEX(_regrA1,ROW(),IF(_mes=12,1,_mes+1))*(7-Prevs!I$5))/7</f>
        <v>1.4705714285714286</v>
      </c>
      <c r="BD80" s="506">
        <f ca="1">(INDEX(_regrA1,ROW(),IF(_mes=12,1,_mes+1))*Prevs!J$2 +   INDEX(_regrA1,ROW(),IF(_mes+2&gt;12,MOD(_mes+2,11),_mes+2))*(7-Prevs!J$2))/7</f>
        <v>1.4770000000000001</v>
      </c>
      <c r="BE80" s="506">
        <f ca="1">(INDEX(_regrA1,ROW(),IF(_mes=12,1,_mes+1))*Prevs!K$2 +   INDEX(_regrA1,ROW(),IF(_mes+2&gt;12,MOD(_mes+2,11),_mes+2))*(7-Prevs!K$2))/7</f>
        <v>1.4770000000000001</v>
      </c>
      <c r="BF80" s="506">
        <f ca="1">(INDEX(_regrA1,ROW(),IF(_mes=12,1,_mes+1))*Prevs!L$2 +   INDEX(_regrA1,ROW(),IF(_mes+2&gt;12,MOD(_mes+2,11),_mes+2))*(7-Prevs!L$2))/7</f>
        <v>1.4770000000000001</v>
      </c>
      <c r="BG80" s="506">
        <f ca="1">(INDEX(_regrA1,ROW(),IF(_mes=12,1,_mes+1))*Prevs!M$2 +   INDEX(_regrA1,ROW(),IF(_mes+2&gt;12,MOD(_mes+2,11),_mes+2))*(7-Prevs!M$2))/7</f>
        <v>1.4770000000000001</v>
      </c>
      <c r="BH80" s="506">
        <f ca="1">(INDEX(_regrA1,ROW(),IF(_mes=12,1,_mes+1))*Prevs!N$2 +   INDEX(_regrA1,ROW(),IF(_mes+2&gt;12,MOD(_mes+2,11),_mes+2))*(7-Prevs!N$2))/7</f>
        <v>1.4770000000000001</v>
      </c>
      <c r="BI80" s="506">
        <f ca="1">(INDEX(_regrA1,ROW(),IF(_mes=12,1,_mes+1))*Prevs!O$2 +   INDEX(_regrA1,ROW(),IF(_mes+2&gt;12,MOD(_mes+2,11),_mes+2))*(7-Prevs!O$2))/7</f>
        <v>1.4770000000000001</v>
      </c>
      <c r="BK80" s="294">
        <f t="shared" ca="1" si="15"/>
        <v>0.1</v>
      </c>
      <c r="BL80" s="294">
        <f t="shared" ca="1" si="15"/>
        <v>0.1</v>
      </c>
      <c r="BM80" s="294">
        <f t="shared" ca="1" si="15"/>
        <v>0.1</v>
      </c>
      <c r="BN80" s="294">
        <f t="shared" ca="1" si="15"/>
        <v>0.1</v>
      </c>
      <c r="BO80" s="294">
        <f t="shared" ca="1" si="15"/>
        <v>0.1</v>
      </c>
      <c r="BP80" s="294">
        <f t="shared" ca="1" si="15"/>
        <v>0.1</v>
      </c>
      <c r="BQ80" s="294">
        <f t="shared" ca="1" si="15"/>
        <v>0.1</v>
      </c>
      <c r="BR80" s="294">
        <f t="shared" ca="1" si="15"/>
        <v>0.1</v>
      </c>
      <c r="BS80" s="294">
        <f t="shared" ca="1" si="15"/>
        <v>0.1</v>
      </c>
      <c r="BT80" s="294">
        <f t="shared" ca="1" si="15"/>
        <v>0.1</v>
      </c>
      <c r="BU80" s="294">
        <f t="shared" ca="1" si="15"/>
        <v>0.1</v>
      </c>
      <c r="BV80" s="294">
        <f t="shared" ca="1" si="15"/>
        <v>0.1</v>
      </c>
      <c r="BX80" s="294">
        <f t="shared" ca="1" si="16"/>
        <v>1.4570000000000001</v>
      </c>
      <c r="BY80" s="294">
        <f t="shared" ca="1" si="16"/>
        <v>1.4570000000000001</v>
      </c>
      <c r="BZ80" s="294">
        <f t="shared" ca="1" si="16"/>
        <v>1.4570000000000001</v>
      </c>
      <c r="CA80" s="294">
        <f t="shared" ca="1" si="16"/>
        <v>1.4570000000000001</v>
      </c>
      <c r="CB80" s="294">
        <f t="shared" ca="1" si="16"/>
        <v>1.4570000000000001</v>
      </c>
      <c r="CC80" s="294">
        <f t="shared" ca="1" si="16"/>
        <v>1.4570000000000001</v>
      </c>
      <c r="CD80" s="294">
        <f t="shared" ca="1" si="16"/>
        <v>1.4570000000000001</v>
      </c>
      <c r="CE80" s="294">
        <f t="shared" ca="1" si="16"/>
        <v>1.4570000000000001</v>
      </c>
      <c r="CF80" s="294">
        <f t="shared" ca="1" si="16"/>
        <v>1.4570000000000001</v>
      </c>
      <c r="CG80" s="294">
        <f t="shared" ca="1" si="16"/>
        <v>1.4570000000000001</v>
      </c>
      <c r="CH80" s="294">
        <f t="shared" ca="1" si="16"/>
        <v>1.4570000000000001</v>
      </c>
      <c r="CI80" s="294">
        <f t="shared" ca="1" si="16"/>
        <v>1.4570000000000001</v>
      </c>
    </row>
    <row r="81" spans="1:87" x14ac:dyDescent="0.25">
      <c r="A81" s="264" t="s">
        <v>717</v>
      </c>
      <c r="B81" s="444" t="s">
        <v>774</v>
      </c>
      <c r="C81" s="426" t="s">
        <v>230</v>
      </c>
      <c r="D81" s="425" t="s">
        <v>773</v>
      </c>
      <c r="E81" s="264" t="s">
        <v>344</v>
      </c>
      <c r="F81" s="265">
        <v>-0.5</v>
      </c>
      <c r="G81" s="265">
        <v>-0.1</v>
      </c>
      <c r="H81" s="265">
        <v>1.8</v>
      </c>
      <c r="I81" s="265">
        <v>0.4</v>
      </c>
      <c r="J81" s="265">
        <v>-0.4</v>
      </c>
      <c r="K81" s="265">
        <v>0.4</v>
      </c>
      <c r="L81" s="265">
        <v>0.3</v>
      </c>
      <c r="M81" s="265">
        <v>-0.3</v>
      </c>
      <c r="N81" s="265">
        <v>1</v>
      </c>
      <c r="O81" s="265">
        <v>0.2</v>
      </c>
      <c r="P81" s="265">
        <v>1.3</v>
      </c>
      <c r="Q81" s="265">
        <v>-0.6</v>
      </c>
      <c r="R81" s="264"/>
      <c r="S81" s="264" t="s">
        <v>718</v>
      </c>
      <c r="T81" s="267">
        <v>118</v>
      </c>
      <c r="U81" s="264" t="s">
        <v>230</v>
      </c>
      <c r="V81" s="267">
        <v>119</v>
      </c>
      <c r="W81" s="264" t="s">
        <v>344</v>
      </c>
      <c r="X81" s="269">
        <v>0.82199999999999995</v>
      </c>
      <c r="Y81" s="269">
        <v>0.81200000000000006</v>
      </c>
      <c r="Z81" s="269">
        <v>0.76300000000000001</v>
      </c>
      <c r="AA81" s="269">
        <v>0.80600000000000005</v>
      </c>
      <c r="AB81" s="269">
        <v>0.85699999999999998</v>
      </c>
      <c r="AC81" s="269">
        <v>0.75</v>
      </c>
      <c r="AD81" s="269">
        <v>0.80200000000000005</v>
      </c>
      <c r="AE81" s="269">
        <v>0.83299999999999996</v>
      </c>
      <c r="AF81" s="269">
        <v>0.77400000000000002</v>
      </c>
      <c r="AG81" s="269">
        <v>0.8</v>
      </c>
      <c r="AH81" s="269">
        <v>0.77300000000000002</v>
      </c>
      <c r="AI81" s="269">
        <v>0.82299999999999995</v>
      </c>
      <c r="AK81" s="275">
        <f ca="1">(INDEX(_regrA0,ROW(),_mes)*Prevs!$D$5 +   INDEX(_regrA0,ROW(),IF(_mes=1,12,_mes-1))*(7-Prevs!$D$5))/7</f>
        <v>1.0285714285714287</v>
      </c>
      <c r="AL81" s="275">
        <f t="shared" ca="1" si="8"/>
        <v>-0.6</v>
      </c>
      <c r="AM81" s="275">
        <f t="shared" ca="1" si="8"/>
        <v>-0.6</v>
      </c>
      <c r="AN81" s="275">
        <f ca="1">(INDEX(_regrA0,ROW(),_mes)*Prevs!G$5 +   INDEX(_regrA0,ROW(),IF(_mes=12,1,_mes+1))*(7-Prevs!G$5))/7</f>
        <v>-0.6</v>
      </c>
      <c r="AO81" s="275">
        <f ca="1">(INDEX(_regrA0,ROW(),_mes)*Prevs!H$5 +   INDEX(_regrA0,ROW(),IF(_mes=12,1,_mes+1))*(7-Prevs!H$5))/7</f>
        <v>-0.6</v>
      </c>
      <c r="AP81" s="275">
        <f ca="1">(INDEX(_regrA0,ROW(),_mes)*Prevs!I$5 +   INDEX(_regrA0,ROW(),IF(_mes=12,1,_mes+1))*(7-Prevs!I$5))/7</f>
        <v>-0.52857142857142858</v>
      </c>
      <c r="AQ81" s="275">
        <f ca="1">(INDEX(_regrA0,ROW(),IF(_mes=12,1,_mes+1))*Prevs!J$2 +   INDEX(_regrA0,ROW(),IF(_mes+2&gt;12,MOD(_mes+2,11),_mes+2))*(7-Prevs!J$2))/7</f>
        <v>1.8</v>
      </c>
      <c r="AR81" s="275">
        <f ca="1">(INDEX(_regrA0,ROW(),IF(_mes=12,1,_mes+1))*Prevs!K$2 +   INDEX(_regrA0,ROW(),IF(_mes+2&gt;12,MOD(_mes+2,11),_mes+2))*(7-Prevs!K$2))/7</f>
        <v>1.8</v>
      </c>
      <c r="AS81" s="275">
        <f ca="1">(INDEX(_regrA0,ROW(),IF(_mes=12,1,_mes+1))*Prevs!L$2 +   INDEX(_regrA0,ROW(),IF(_mes+2&gt;12,MOD(_mes+2,11),_mes+2))*(7-Prevs!L$2))/7</f>
        <v>1.8</v>
      </c>
      <c r="AT81" s="275">
        <f ca="1">(INDEX(_regrA0,ROW(),IF(_mes=12,1,_mes+1))*Prevs!M$2 +   INDEX(_regrA0,ROW(),IF(_mes+2&gt;12,MOD(_mes+2,11),_mes+2))*(7-Prevs!M$2))/7</f>
        <v>1.8</v>
      </c>
      <c r="AU81" s="275">
        <f ca="1">(INDEX(_regrA0,ROW(),IF(_mes=12,1,_mes+1))*Prevs!N$2 +   INDEX(_regrA0,ROW(),IF(_mes+2&gt;12,MOD(_mes+2,11),_mes+2))*(7-Prevs!N$2))/7</f>
        <v>1.8</v>
      </c>
      <c r="AV81" s="275">
        <f ca="1">(INDEX(_regrA0,ROW(),IF(_mes=12,1,_mes+1))*Prevs!O$2 +   INDEX(_regrA0,ROW(),IF(_mes+2&gt;12,MOD(_mes+2,11),_mes+2))*(7-Prevs!O$2))/7</f>
        <v>1.8</v>
      </c>
      <c r="AX81" s="506">
        <f ca="1">(INDEX(_regrA1,ROW(),_mes)*Prevs!$D$5 +   INDEX(_regrA1,ROW(),IF(_mes=1,12,_mes-1))*(7-Prevs!$D$5))/7</f>
        <v>0.78014285714285714</v>
      </c>
      <c r="AY81" s="506">
        <f t="shared" ca="1" si="17"/>
        <v>0.82299999999999995</v>
      </c>
      <c r="AZ81" s="506">
        <f t="shared" ca="1" si="17"/>
        <v>0.82299999999999995</v>
      </c>
      <c r="BA81" s="506">
        <f ca="1">(INDEX(_regrA1,ROW(),_mes)*Prevs!G$5 +   INDEX(_regrA1,ROW(),IF(_mes=12,1,_mes+1))*(7-Prevs!G$5))/7</f>
        <v>0.82299999999999984</v>
      </c>
      <c r="BB81" s="506">
        <f ca="1">(INDEX(_regrA1,ROW(),_mes)*Prevs!H$5 +   INDEX(_regrA1,ROW(),IF(_mes=12,1,_mes+1))*(7-Prevs!H$5))/7</f>
        <v>0.82299999999999984</v>
      </c>
      <c r="BC81" s="506">
        <f ca="1">(INDEX(_regrA1,ROW(),_mes)*Prevs!I$5 +   INDEX(_regrA1,ROW(),IF(_mes=12,1,_mes+1))*(7-Prevs!I$5))/7</f>
        <v>0.82228571428571418</v>
      </c>
      <c r="BD81" s="506">
        <f ca="1">(INDEX(_regrA1,ROW(),IF(_mes=12,1,_mes+1))*Prevs!J$2 +   INDEX(_regrA1,ROW(),IF(_mes+2&gt;12,MOD(_mes+2,11),_mes+2))*(7-Prevs!J$2))/7</f>
        <v>0.76300000000000001</v>
      </c>
      <c r="BE81" s="506">
        <f ca="1">(INDEX(_regrA1,ROW(),IF(_mes=12,1,_mes+1))*Prevs!K$2 +   INDEX(_regrA1,ROW(),IF(_mes+2&gt;12,MOD(_mes+2,11),_mes+2))*(7-Prevs!K$2))/7</f>
        <v>0.76300000000000001</v>
      </c>
      <c r="BF81" s="506">
        <f ca="1">(INDEX(_regrA1,ROW(),IF(_mes=12,1,_mes+1))*Prevs!L$2 +   INDEX(_regrA1,ROW(),IF(_mes+2&gt;12,MOD(_mes+2,11),_mes+2))*(7-Prevs!L$2))/7</f>
        <v>0.76300000000000001</v>
      </c>
      <c r="BG81" s="506">
        <f ca="1">(INDEX(_regrA1,ROW(),IF(_mes=12,1,_mes+1))*Prevs!M$2 +   INDEX(_regrA1,ROW(),IF(_mes+2&gt;12,MOD(_mes+2,11),_mes+2))*(7-Prevs!M$2))/7</f>
        <v>0.76300000000000001</v>
      </c>
      <c r="BH81" s="506">
        <f ca="1">(INDEX(_regrA1,ROW(),IF(_mes=12,1,_mes+1))*Prevs!N$2 +   INDEX(_regrA1,ROW(),IF(_mes+2&gt;12,MOD(_mes+2,11),_mes+2))*(7-Prevs!N$2))/7</f>
        <v>0.76300000000000001</v>
      </c>
      <c r="BI81" s="506">
        <f ca="1">(INDEX(_regrA1,ROW(),IF(_mes=12,1,_mes+1))*Prevs!O$2 +   INDEX(_regrA1,ROW(),IF(_mes+2&gt;12,MOD(_mes+2,11),_mes+2))*(7-Prevs!O$2))/7</f>
        <v>0.76300000000000001</v>
      </c>
      <c r="BK81" s="294">
        <f t="shared" ca="1" si="15"/>
        <v>-0.6</v>
      </c>
      <c r="BL81" s="294">
        <f t="shared" ca="1" si="15"/>
        <v>-0.6</v>
      </c>
      <c r="BM81" s="294">
        <f t="shared" ca="1" si="15"/>
        <v>-0.6</v>
      </c>
      <c r="BN81" s="294">
        <f t="shared" ca="1" si="15"/>
        <v>-0.6</v>
      </c>
      <c r="BO81" s="294">
        <f t="shared" ca="1" si="15"/>
        <v>-0.6</v>
      </c>
      <c r="BP81" s="294">
        <f t="shared" ca="1" si="15"/>
        <v>-0.6</v>
      </c>
      <c r="BQ81" s="294">
        <f t="shared" ca="1" si="15"/>
        <v>-0.6</v>
      </c>
      <c r="BR81" s="294">
        <f t="shared" ca="1" si="15"/>
        <v>-0.6</v>
      </c>
      <c r="BS81" s="294">
        <f t="shared" ca="1" si="15"/>
        <v>-0.6</v>
      </c>
      <c r="BT81" s="294">
        <f t="shared" ca="1" si="15"/>
        <v>-0.6</v>
      </c>
      <c r="BU81" s="294">
        <f t="shared" ca="1" si="15"/>
        <v>-0.6</v>
      </c>
      <c r="BV81" s="294">
        <f t="shared" ca="1" si="15"/>
        <v>-0.6</v>
      </c>
      <c r="BX81" s="294">
        <f t="shared" ca="1" si="16"/>
        <v>0.82299999999999995</v>
      </c>
      <c r="BY81" s="294">
        <f t="shared" ca="1" si="16"/>
        <v>0.82299999999999995</v>
      </c>
      <c r="BZ81" s="294">
        <f t="shared" ca="1" si="16"/>
        <v>0.82299999999999995</v>
      </c>
      <c r="CA81" s="294">
        <f t="shared" ca="1" si="16"/>
        <v>0.82299999999999995</v>
      </c>
      <c r="CB81" s="294">
        <f t="shared" ca="1" si="16"/>
        <v>0.82299999999999995</v>
      </c>
      <c r="CC81" s="294">
        <f t="shared" ca="1" si="16"/>
        <v>0.82299999999999995</v>
      </c>
      <c r="CD81" s="294">
        <f t="shared" ca="1" si="16"/>
        <v>0.82299999999999995</v>
      </c>
      <c r="CE81" s="294">
        <f t="shared" ca="1" si="16"/>
        <v>0.82299999999999995</v>
      </c>
      <c r="CF81" s="294">
        <f t="shared" ca="1" si="16"/>
        <v>0.82299999999999995</v>
      </c>
      <c r="CG81" s="294">
        <f t="shared" ca="1" si="16"/>
        <v>0.82299999999999995</v>
      </c>
      <c r="CH81" s="294">
        <f t="shared" ca="1" si="16"/>
        <v>0.82299999999999995</v>
      </c>
      <c r="CI81" s="294">
        <f t="shared" ca="1" si="16"/>
        <v>0.82299999999999995</v>
      </c>
    </row>
    <row r="82" spans="1:87" x14ac:dyDescent="0.25">
      <c r="A82" s="264" t="s">
        <v>717</v>
      </c>
      <c r="B82" s="429">
        <v>55</v>
      </c>
      <c r="C82" s="430" t="s">
        <v>793</v>
      </c>
      <c r="D82" s="429">
        <v>57</v>
      </c>
      <c r="E82" s="430" t="s">
        <v>794</v>
      </c>
      <c r="F82" s="415">
        <v>0</v>
      </c>
      <c r="G82" s="415">
        <v>0</v>
      </c>
      <c r="H82" s="415">
        <v>0</v>
      </c>
      <c r="I82" s="415">
        <v>0</v>
      </c>
      <c r="J82" s="415">
        <v>0</v>
      </c>
      <c r="K82" s="415">
        <v>0</v>
      </c>
      <c r="L82" s="415">
        <v>0</v>
      </c>
      <c r="M82" s="415">
        <v>0</v>
      </c>
      <c r="N82" s="415">
        <v>0</v>
      </c>
      <c r="O82" s="415">
        <v>0</v>
      </c>
      <c r="P82" s="415">
        <v>0</v>
      </c>
      <c r="Q82" s="415">
        <v>0</v>
      </c>
      <c r="R82" s="428"/>
      <c r="S82" s="428" t="s">
        <v>718</v>
      </c>
      <c r="T82" s="429">
        <v>55</v>
      </c>
      <c r="U82" s="428" t="s">
        <v>793</v>
      </c>
      <c r="V82" s="431">
        <v>57</v>
      </c>
      <c r="W82" s="428" t="s">
        <v>794</v>
      </c>
      <c r="X82" s="432">
        <v>0.66</v>
      </c>
      <c r="Y82" s="432">
        <v>0.66</v>
      </c>
      <c r="Z82" s="432">
        <v>0.66</v>
      </c>
      <c r="AA82" s="432">
        <v>0.66</v>
      </c>
      <c r="AB82" s="432">
        <v>0.66</v>
      </c>
      <c r="AC82" s="432">
        <v>0.66</v>
      </c>
      <c r="AD82" s="432">
        <v>0.66</v>
      </c>
      <c r="AE82" s="432">
        <v>0.66</v>
      </c>
      <c r="AF82" s="432">
        <v>0.66</v>
      </c>
      <c r="AG82" s="432">
        <v>0.66</v>
      </c>
      <c r="AH82" s="432">
        <v>0.66</v>
      </c>
      <c r="AI82" s="432">
        <v>0.66</v>
      </c>
      <c r="AK82" s="275">
        <f ca="1">(INDEX(_regrA0,ROW(),_mes)*Prevs!$D$5 +   INDEX(_regrA0,ROW(),IF(_mes=1,12,_mes-1))*(7-Prevs!$D$5))/7</f>
        <v>0</v>
      </c>
      <c r="AL82" s="275">
        <f t="shared" ca="1" si="8"/>
        <v>0</v>
      </c>
      <c r="AM82" s="275">
        <f t="shared" ca="1" si="8"/>
        <v>0</v>
      </c>
      <c r="AN82" s="275">
        <f ca="1">(INDEX(_regrA0,ROW(),_mes)*Prevs!G$5 +   INDEX(_regrA0,ROW(),IF(_mes=12,1,_mes+1))*(7-Prevs!G$5))/7</f>
        <v>0</v>
      </c>
      <c r="AO82" s="275">
        <f ca="1">(INDEX(_regrA0,ROW(),_mes)*Prevs!H$5 +   INDEX(_regrA0,ROW(),IF(_mes=12,1,_mes+1))*(7-Prevs!H$5))/7</f>
        <v>0</v>
      </c>
      <c r="AP82" s="275">
        <f ca="1">(INDEX(_regrA0,ROW(),_mes)*Prevs!I$5 +   INDEX(_regrA0,ROW(),IF(_mes=12,1,_mes+1))*(7-Prevs!I$5))/7</f>
        <v>0</v>
      </c>
      <c r="AQ82" s="275">
        <f ca="1">(INDEX(_regrA0,ROW(),IF(_mes=12,1,_mes+1))*Prevs!J$2 +   INDEX(_regrA0,ROW(),IF(_mes+2&gt;12,MOD(_mes+2,11),_mes+2))*(7-Prevs!J$2))/7</f>
        <v>0</v>
      </c>
      <c r="AR82" s="275">
        <f ca="1">(INDEX(_regrA0,ROW(),IF(_mes=12,1,_mes+1))*Prevs!K$2 +   INDEX(_regrA0,ROW(),IF(_mes+2&gt;12,MOD(_mes+2,11),_mes+2))*(7-Prevs!K$2))/7</f>
        <v>0</v>
      </c>
      <c r="AS82" s="275">
        <f ca="1">(INDEX(_regrA0,ROW(),IF(_mes=12,1,_mes+1))*Prevs!L$2 +   INDEX(_regrA0,ROW(),IF(_mes+2&gt;12,MOD(_mes+2,11),_mes+2))*(7-Prevs!L$2))/7</f>
        <v>0</v>
      </c>
      <c r="AT82" s="275">
        <f ca="1">(INDEX(_regrA0,ROW(),IF(_mes=12,1,_mes+1))*Prevs!M$2 +   INDEX(_regrA0,ROW(),IF(_mes+2&gt;12,MOD(_mes+2,11),_mes+2))*(7-Prevs!M$2))/7</f>
        <v>0</v>
      </c>
      <c r="AU82" s="275">
        <f ca="1">(INDEX(_regrA0,ROW(),IF(_mes=12,1,_mes+1))*Prevs!N$2 +   INDEX(_regrA0,ROW(),IF(_mes+2&gt;12,MOD(_mes+2,11),_mes+2))*(7-Prevs!N$2))/7</f>
        <v>0</v>
      </c>
      <c r="AV82" s="275">
        <f ca="1">(INDEX(_regrA0,ROW(),IF(_mes=12,1,_mes+1))*Prevs!O$2 +   INDEX(_regrA0,ROW(),IF(_mes+2&gt;12,MOD(_mes+2,11),_mes+2))*(7-Prevs!O$2))/7</f>
        <v>0</v>
      </c>
      <c r="AX82" s="506">
        <f ca="1">(INDEX(_regrA1,ROW(),_mes)*Prevs!$D$5 +   INDEX(_regrA1,ROW(),IF(_mes=1,12,_mes-1))*(7-Prevs!$D$5))/7</f>
        <v>0.66</v>
      </c>
      <c r="AY82" s="506">
        <f t="shared" ca="1" si="17"/>
        <v>0.66</v>
      </c>
      <c r="AZ82" s="506">
        <f t="shared" ca="1" si="17"/>
        <v>0.66</v>
      </c>
      <c r="BA82" s="506">
        <f ca="1">(INDEX(_regrA1,ROW(),_mes)*Prevs!G$5 +   INDEX(_regrA1,ROW(),IF(_mes=12,1,_mes+1))*(7-Prevs!G$5))/7</f>
        <v>0.66</v>
      </c>
      <c r="BB82" s="506">
        <f ca="1">(INDEX(_regrA1,ROW(),_mes)*Prevs!H$5 +   INDEX(_regrA1,ROW(),IF(_mes=12,1,_mes+1))*(7-Prevs!H$5))/7</f>
        <v>0.66</v>
      </c>
      <c r="BC82" s="506">
        <f ca="1">(INDEX(_regrA1,ROW(),_mes)*Prevs!I$5 +   INDEX(_regrA1,ROW(),IF(_mes=12,1,_mes+1))*(7-Prevs!I$5))/7</f>
        <v>0.66</v>
      </c>
      <c r="BD82" s="506">
        <f ca="1">(INDEX(_regrA1,ROW(),IF(_mes=12,1,_mes+1))*Prevs!J$2 +   INDEX(_regrA1,ROW(),IF(_mes+2&gt;12,MOD(_mes+2,11),_mes+2))*(7-Prevs!J$2))/7</f>
        <v>0.66</v>
      </c>
      <c r="BE82" s="506">
        <f ca="1">(INDEX(_regrA1,ROW(),IF(_mes=12,1,_mes+1))*Prevs!K$2 +   INDEX(_regrA1,ROW(),IF(_mes+2&gt;12,MOD(_mes+2,11),_mes+2))*(7-Prevs!K$2))/7</f>
        <v>0.66</v>
      </c>
      <c r="BF82" s="506">
        <f ca="1">(INDEX(_regrA1,ROW(),IF(_mes=12,1,_mes+1))*Prevs!L$2 +   INDEX(_regrA1,ROW(),IF(_mes+2&gt;12,MOD(_mes+2,11),_mes+2))*(7-Prevs!L$2))/7</f>
        <v>0.66</v>
      </c>
      <c r="BG82" s="506">
        <f ca="1">(INDEX(_regrA1,ROW(),IF(_mes=12,1,_mes+1))*Prevs!M$2 +   INDEX(_regrA1,ROW(),IF(_mes+2&gt;12,MOD(_mes+2,11),_mes+2))*(7-Prevs!M$2))/7</f>
        <v>0.66</v>
      </c>
      <c r="BH82" s="506">
        <f ca="1">(INDEX(_regrA1,ROW(),IF(_mes=12,1,_mes+1))*Prevs!N$2 +   INDEX(_regrA1,ROW(),IF(_mes+2&gt;12,MOD(_mes+2,11),_mes+2))*(7-Prevs!N$2))/7</f>
        <v>0.66</v>
      </c>
      <c r="BI82" s="506">
        <f ca="1">(INDEX(_regrA1,ROW(),IF(_mes=12,1,_mes+1))*Prevs!O$2 +   INDEX(_regrA1,ROW(),IF(_mes+2&gt;12,MOD(_mes+2,11),_mes+2))*(7-Prevs!O$2))/7</f>
        <v>0.66</v>
      </c>
      <c r="BK82" s="294">
        <f t="shared" ref="BK82:BV92" ca="1" si="19">INDEX(_regrA0,ROW(),MONTH(BK$4))</f>
        <v>0</v>
      </c>
      <c r="BL82" s="294">
        <f t="shared" ca="1" si="19"/>
        <v>0</v>
      </c>
      <c r="BM82" s="294">
        <f t="shared" ca="1" si="19"/>
        <v>0</v>
      </c>
      <c r="BN82" s="294">
        <f t="shared" ca="1" si="19"/>
        <v>0</v>
      </c>
      <c r="BO82" s="294">
        <f t="shared" ca="1" si="19"/>
        <v>0</v>
      </c>
      <c r="BP82" s="294">
        <f t="shared" ca="1" si="19"/>
        <v>0</v>
      </c>
      <c r="BQ82" s="294">
        <f t="shared" ca="1" si="19"/>
        <v>0</v>
      </c>
      <c r="BR82" s="294">
        <f t="shared" ca="1" si="19"/>
        <v>0</v>
      </c>
      <c r="BS82" s="294">
        <f t="shared" ca="1" si="19"/>
        <v>0</v>
      </c>
      <c r="BT82" s="294">
        <f t="shared" ca="1" si="19"/>
        <v>0</v>
      </c>
      <c r="BU82" s="294">
        <f t="shared" ca="1" si="19"/>
        <v>0</v>
      </c>
      <c r="BV82" s="294">
        <f t="shared" ca="1" si="19"/>
        <v>0</v>
      </c>
      <c r="BX82" s="294">
        <f t="shared" ref="BX82:CI92" ca="1" si="20">INDEX(_regrA1,ROW(),MONTH(BX$4))</f>
        <v>0.66</v>
      </c>
      <c r="BY82" s="294">
        <f t="shared" ca="1" si="20"/>
        <v>0.66</v>
      </c>
      <c r="BZ82" s="294">
        <f t="shared" ca="1" si="20"/>
        <v>0.66</v>
      </c>
      <c r="CA82" s="294">
        <f t="shared" ca="1" si="20"/>
        <v>0.66</v>
      </c>
      <c r="CB82" s="294">
        <f t="shared" ca="1" si="20"/>
        <v>0.66</v>
      </c>
      <c r="CC82" s="294">
        <f t="shared" ca="1" si="20"/>
        <v>0.66</v>
      </c>
      <c r="CD82" s="294">
        <f t="shared" ca="1" si="20"/>
        <v>0.66</v>
      </c>
      <c r="CE82" s="294">
        <f t="shared" ca="1" si="20"/>
        <v>0.66</v>
      </c>
      <c r="CF82" s="294">
        <f t="shared" ca="1" si="20"/>
        <v>0.66</v>
      </c>
      <c r="CG82" s="294">
        <f t="shared" ca="1" si="20"/>
        <v>0.66</v>
      </c>
      <c r="CH82" s="294">
        <f t="shared" ca="1" si="20"/>
        <v>0.66</v>
      </c>
      <c r="CI82" s="294">
        <f t="shared" ca="1" si="20"/>
        <v>0.66</v>
      </c>
    </row>
    <row r="83" spans="1:87" x14ac:dyDescent="0.25">
      <c r="B83" s="267"/>
      <c r="C83" s="264"/>
      <c r="D83" s="267"/>
      <c r="E83" s="264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4"/>
      <c r="S83" s="264"/>
      <c r="T83" s="267"/>
      <c r="U83" s="264"/>
      <c r="V83" s="267"/>
      <c r="W83" s="264"/>
      <c r="X83" s="269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K83" s="275">
        <f ca="1">(INDEX(_regrA0,ROW(),_mes)*Prevs!$D$5 +   INDEX(_regrA0,ROW(),IF(_mes=1,12,_mes-1))*(7-Prevs!$D$5))/7</f>
        <v>0</v>
      </c>
      <c r="AL83" s="275">
        <f t="shared" ca="1" si="8"/>
        <v>0</v>
      </c>
      <c r="AM83" s="275">
        <f t="shared" ca="1" si="8"/>
        <v>0</v>
      </c>
      <c r="AN83" s="275">
        <f ca="1">(INDEX(_regrA0,ROW(),_mes)*Prevs!G$5 +   INDEX(_regrA0,ROW(),IF(_mes=12,1,_mes+1))*(7-Prevs!G$5))/7</f>
        <v>0</v>
      </c>
      <c r="AO83" s="275">
        <f ca="1">(INDEX(_regrA0,ROW(),_mes)*Prevs!H$5 +   INDEX(_regrA0,ROW(),IF(_mes=12,1,_mes+1))*(7-Prevs!H$5))/7</f>
        <v>0</v>
      </c>
      <c r="AP83" s="275">
        <f ca="1">(INDEX(_regrA0,ROW(),_mes)*Prevs!I$5 +   INDEX(_regrA0,ROW(),IF(_mes=12,1,_mes+1))*(7-Prevs!I$5))/7</f>
        <v>0</v>
      </c>
      <c r="AQ83" s="275">
        <f ca="1">(INDEX(_regrA0,ROW(),IF(_mes=12,1,_mes+1))*Prevs!J$2 +   INDEX(_regrA0,ROW(),IF(_mes+2&gt;12,MOD(_mes+2,11),_mes+2))*(7-Prevs!J$2))/7</f>
        <v>0</v>
      </c>
      <c r="AR83" s="275">
        <f ca="1">(INDEX(_regrA0,ROW(),IF(_mes=12,1,_mes+1))*Prevs!K$2 +   INDEX(_regrA0,ROW(),IF(_mes+2&gt;12,MOD(_mes+2,11),_mes+2))*(7-Prevs!K$2))/7</f>
        <v>0</v>
      </c>
      <c r="AS83" s="275">
        <f ca="1">(INDEX(_regrA0,ROW(),IF(_mes=12,1,_mes+1))*Prevs!L$2 +   INDEX(_regrA0,ROW(),IF(_mes+2&gt;12,MOD(_mes+2,11),_mes+2))*(7-Prevs!L$2))/7</f>
        <v>0</v>
      </c>
      <c r="AT83" s="275">
        <f ca="1">(INDEX(_regrA0,ROW(),IF(_mes=12,1,_mes+1))*Prevs!M$2 +   INDEX(_regrA0,ROW(),IF(_mes+2&gt;12,MOD(_mes+2,11),_mes+2))*(7-Prevs!M$2))/7</f>
        <v>0</v>
      </c>
      <c r="AU83" s="275">
        <f ca="1">(INDEX(_regrA0,ROW(),IF(_mes=12,1,_mes+1))*Prevs!N$2 +   INDEX(_regrA0,ROW(),IF(_mes+2&gt;12,MOD(_mes+2,11),_mes+2))*(7-Prevs!N$2))/7</f>
        <v>0</v>
      </c>
      <c r="AV83" s="275">
        <f ca="1">(INDEX(_regrA0,ROW(),IF(_mes=12,1,_mes+1))*Prevs!O$2 +   INDEX(_regrA0,ROW(),IF(_mes+2&gt;12,MOD(_mes+2,11),_mes+2))*(7-Prevs!O$2))/7</f>
        <v>0</v>
      </c>
      <c r="AX83" s="506">
        <f ca="1">(INDEX(_regrA1,ROW(),_mes)*Prevs!$D$5 +   INDEX(_regrA1,ROW(),IF(_mes=1,12,_mes-1))*(7-Prevs!$D$5))/7</f>
        <v>0</v>
      </c>
      <c r="AY83" s="506">
        <f t="shared" ca="1" si="17"/>
        <v>0</v>
      </c>
      <c r="AZ83" s="506">
        <f t="shared" ca="1" si="17"/>
        <v>0</v>
      </c>
      <c r="BA83" s="506">
        <f ca="1">(INDEX(_regrA1,ROW(),_mes)*Prevs!G$5 +   INDEX(_regrA1,ROW(),IF(_mes=12,1,_mes+1))*(7-Prevs!G$5))/7</f>
        <v>0</v>
      </c>
      <c r="BB83" s="506">
        <f ca="1">(INDEX(_regrA1,ROW(),_mes)*Prevs!H$5 +   INDEX(_regrA1,ROW(),IF(_mes=12,1,_mes+1))*(7-Prevs!H$5))/7</f>
        <v>0</v>
      </c>
      <c r="BC83" s="506">
        <f ca="1">(INDEX(_regrA1,ROW(),_mes)*Prevs!I$5 +   INDEX(_regrA1,ROW(),IF(_mes=12,1,_mes+1))*(7-Prevs!I$5))/7</f>
        <v>0</v>
      </c>
      <c r="BD83" s="506">
        <f ca="1">(INDEX(_regrA1,ROW(),IF(_mes=12,1,_mes+1))*Prevs!J$2 +   INDEX(_regrA1,ROW(),IF(_mes+2&gt;12,MOD(_mes+2,11),_mes+2))*(7-Prevs!J$2))/7</f>
        <v>0</v>
      </c>
      <c r="BE83" s="506">
        <f ca="1">(INDEX(_regrA1,ROW(),IF(_mes=12,1,_mes+1))*Prevs!K$2 +   INDEX(_regrA1,ROW(),IF(_mes+2&gt;12,MOD(_mes+2,11),_mes+2))*(7-Prevs!K$2))/7</f>
        <v>0</v>
      </c>
      <c r="BF83" s="506">
        <f ca="1">(INDEX(_regrA1,ROW(),IF(_mes=12,1,_mes+1))*Prevs!L$2 +   INDEX(_regrA1,ROW(),IF(_mes+2&gt;12,MOD(_mes+2,11),_mes+2))*(7-Prevs!L$2))/7</f>
        <v>0</v>
      </c>
      <c r="BG83" s="506">
        <f ca="1">(INDEX(_regrA1,ROW(),IF(_mes=12,1,_mes+1))*Prevs!M$2 +   INDEX(_regrA1,ROW(),IF(_mes+2&gt;12,MOD(_mes+2,11),_mes+2))*(7-Prevs!M$2))/7</f>
        <v>0</v>
      </c>
      <c r="BH83" s="506">
        <f ca="1">(INDEX(_regrA1,ROW(),IF(_mes=12,1,_mes+1))*Prevs!N$2 +   INDEX(_regrA1,ROW(),IF(_mes+2&gt;12,MOD(_mes+2,11),_mes+2))*(7-Prevs!N$2))/7</f>
        <v>0</v>
      </c>
      <c r="BI83" s="506">
        <f ca="1">(INDEX(_regrA1,ROW(),IF(_mes=12,1,_mes+1))*Prevs!O$2 +   INDEX(_regrA1,ROW(),IF(_mes+2&gt;12,MOD(_mes+2,11),_mes+2))*(7-Prevs!O$2))/7</f>
        <v>0</v>
      </c>
      <c r="BK83" s="294">
        <f t="shared" ca="1" si="19"/>
        <v>0</v>
      </c>
      <c r="BL83" s="294">
        <f t="shared" ca="1" si="19"/>
        <v>0</v>
      </c>
      <c r="BM83" s="294">
        <f t="shared" ca="1" si="19"/>
        <v>0</v>
      </c>
      <c r="BN83" s="294">
        <f t="shared" ca="1" si="19"/>
        <v>0</v>
      </c>
      <c r="BO83" s="294">
        <f t="shared" ca="1" si="19"/>
        <v>0</v>
      </c>
      <c r="BP83" s="294">
        <f t="shared" ca="1" si="19"/>
        <v>0</v>
      </c>
      <c r="BQ83" s="294">
        <f t="shared" ca="1" si="19"/>
        <v>0</v>
      </c>
      <c r="BR83" s="294">
        <f t="shared" ca="1" si="19"/>
        <v>0</v>
      </c>
      <c r="BS83" s="294">
        <f t="shared" ca="1" si="19"/>
        <v>0</v>
      </c>
      <c r="BT83" s="294">
        <f t="shared" ca="1" si="19"/>
        <v>0</v>
      </c>
      <c r="BU83" s="294">
        <f t="shared" ca="1" si="19"/>
        <v>0</v>
      </c>
      <c r="BV83" s="294">
        <f t="shared" ca="1" si="19"/>
        <v>0</v>
      </c>
      <c r="BX83" s="294">
        <f t="shared" ca="1" si="20"/>
        <v>0</v>
      </c>
      <c r="BY83" s="294">
        <f t="shared" ca="1" si="20"/>
        <v>0</v>
      </c>
      <c r="BZ83" s="294">
        <f t="shared" ca="1" si="20"/>
        <v>0</v>
      </c>
      <c r="CA83" s="294">
        <f t="shared" ca="1" si="20"/>
        <v>0</v>
      </c>
      <c r="CB83" s="294">
        <f t="shared" ca="1" si="20"/>
        <v>0</v>
      </c>
      <c r="CC83" s="294">
        <f t="shared" ca="1" si="20"/>
        <v>0</v>
      </c>
      <c r="CD83" s="294">
        <f t="shared" ca="1" si="20"/>
        <v>0</v>
      </c>
      <c r="CE83" s="294">
        <f t="shared" ca="1" si="20"/>
        <v>0</v>
      </c>
      <c r="CF83" s="294">
        <f t="shared" ca="1" si="20"/>
        <v>0</v>
      </c>
      <c r="CG83" s="294">
        <f t="shared" ca="1" si="20"/>
        <v>0</v>
      </c>
      <c r="CH83" s="294">
        <f t="shared" ca="1" si="20"/>
        <v>0</v>
      </c>
      <c r="CI83" s="294">
        <f t="shared" ca="1" si="20"/>
        <v>0</v>
      </c>
    </row>
    <row r="84" spans="1:87" x14ac:dyDescent="0.25">
      <c r="B84" s="267"/>
      <c r="C84" s="264"/>
      <c r="D84" s="267"/>
      <c r="E84" s="264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4"/>
      <c r="S84" s="264"/>
      <c r="T84" s="267"/>
      <c r="U84" s="264"/>
      <c r="V84" s="267"/>
      <c r="W84" s="264"/>
      <c r="X84" s="269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K84" s="275">
        <f ca="1">(INDEX(_regrA0,ROW(),_mes)*Prevs!$D$5 +   INDEX(_regrA0,ROW(),IF(_mes=1,12,_mes-1))*(7-Prevs!$D$5))/7</f>
        <v>0</v>
      </c>
      <c r="AL84" s="275">
        <f t="shared" ca="1" si="8"/>
        <v>0</v>
      </c>
      <c r="AM84" s="275">
        <f t="shared" ca="1" si="8"/>
        <v>0</v>
      </c>
      <c r="AN84" s="275">
        <f ca="1">(INDEX(_regrA0,ROW(),_mes)*Prevs!G$5 +   INDEX(_regrA0,ROW(),IF(_mes=12,1,_mes+1))*(7-Prevs!G$5))/7</f>
        <v>0</v>
      </c>
      <c r="AO84" s="275">
        <f ca="1">(INDEX(_regrA0,ROW(),_mes)*Prevs!H$5 +   INDEX(_regrA0,ROW(),IF(_mes=12,1,_mes+1))*(7-Prevs!H$5))/7</f>
        <v>0</v>
      </c>
      <c r="AP84" s="275">
        <f ca="1">(INDEX(_regrA0,ROW(),_mes)*Prevs!I$5 +   INDEX(_regrA0,ROW(),IF(_mes=12,1,_mes+1))*(7-Prevs!I$5))/7</f>
        <v>0</v>
      </c>
      <c r="AQ84" s="275">
        <f ca="1">(INDEX(_regrA0,ROW(),IF(_mes=12,1,_mes+1))*Prevs!J$2 +   INDEX(_regrA0,ROW(),IF(_mes+2&gt;12,MOD(_mes+2,11),_mes+2))*(7-Prevs!J$2))/7</f>
        <v>0</v>
      </c>
      <c r="AR84" s="275">
        <f ca="1">(INDEX(_regrA0,ROW(),IF(_mes=12,1,_mes+1))*Prevs!K$2 +   INDEX(_regrA0,ROW(),IF(_mes+2&gt;12,MOD(_mes+2,11),_mes+2))*(7-Prevs!K$2))/7</f>
        <v>0</v>
      </c>
      <c r="AS84" s="275">
        <f ca="1">(INDEX(_regrA0,ROW(),IF(_mes=12,1,_mes+1))*Prevs!L$2 +   INDEX(_regrA0,ROW(),IF(_mes+2&gt;12,MOD(_mes+2,11),_mes+2))*(7-Prevs!L$2))/7</f>
        <v>0</v>
      </c>
      <c r="AT84" s="275">
        <f ca="1">(INDEX(_regrA0,ROW(),IF(_mes=12,1,_mes+1))*Prevs!M$2 +   INDEX(_regrA0,ROW(),IF(_mes+2&gt;12,MOD(_mes+2,11),_mes+2))*(7-Prevs!M$2))/7</f>
        <v>0</v>
      </c>
      <c r="AU84" s="275">
        <f ca="1">(INDEX(_regrA0,ROW(),IF(_mes=12,1,_mes+1))*Prevs!N$2 +   INDEX(_regrA0,ROW(),IF(_mes+2&gt;12,MOD(_mes+2,11),_mes+2))*(7-Prevs!N$2))/7</f>
        <v>0</v>
      </c>
      <c r="AV84" s="275">
        <f ca="1">(INDEX(_regrA0,ROW(),IF(_mes=12,1,_mes+1))*Prevs!O$2 +   INDEX(_regrA0,ROW(),IF(_mes+2&gt;12,MOD(_mes+2,11),_mes+2))*(7-Prevs!O$2))/7</f>
        <v>0</v>
      </c>
      <c r="AX84" s="506">
        <f ca="1">(INDEX(_regrA1,ROW(),_mes)*Prevs!$D$5 +   INDEX(_regrA1,ROW(),IF(_mes=1,12,_mes-1))*(7-Prevs!$D$5))/7</f>
        <v>0</v>
      </c>
      <c r="AY84" s="506">
        <f t="shared" ca="1" si="17"/>
        <v>0</v>
      </c>
      <c r="AZ84" s="506">
        <f t="shared" ca="1" si="17"/>
        <v>0</v>
      </c>
      <c r="BA84" s="506">
        <f ca="1">(INDEX(_regrA1,ROW(),_mes)*Prevs!G$5 +   INDEX(_regrA1,ROW(),IF(_mes=12,1,_mes+1))*(7-Prevs!G$5))/7</f>
        <v>0</v>
      </c>
      <c r="BB84" s="506">
        <f ca="1">(INDEX(_regrA1,ROW(),_mes)*Prevs!H$5 +   INDEX(_regrA1,ROW(),IF(_mes=12,1,_mes+1))*(7-Prevs!H$5))/7</f>
        <v>0</v>
      </c>
      <c r="BC84" s="506">
        <f ca="1">(INDEX(_regrA1,ROW(),_mes)*Prevs!I$5 +   INDEX(_regrA1,ROW(),IF(_mes=12,1,_mes+1))*(7-Prevs!I$5))/7</f>
        <v>0</v>
      </c>
      <c r="BD84" s="506">
        <f ca="1">(INDEX(_regrA1,ROW(),IF(_mes=12,1,_mes+1))*Prevs!J$2 +   INDEX(_regrA1,ROW(),IF(_mes+2&gt;12,MOD(_mes+2,11),_mes+2))*(7-Prevs!J$2))/7</f>
        <v>0</v>
      </c>
      <c r="BE84" s="506">
        <f ca="1">(INDEX(_regrA1,ROW(),IF(_mes=12,1,_mes+1))*Prevs!K$2 +   INDEX(_regrA1,ROW(),IF(_mes+2&gt;12,MOD(_mes+2,11),_mes+2))*(7-Prevs!K$2))/7</f>
        <v>0</v>
      </c>
      <c r="BF84" s="506">
        <f ca="1">(INDEX(_regrA1,ROW(),IF(_mes=12,1,_mes+1))*Prevs!L$2 +   INDEX(_regrA1,ROW(),IF(_mes+2&gt;12,MOD(_mes+2,11),_mes+2))*(7-Prevs!L$2))/7</f>
        <v>0</v>
      </c>
      <c r="BG84" s="506">
        <f ca="1">(INDEX(_regrA1,ROW(),IF(_mes=12,1,_mes+1))*Prevs!M$2 +   INDEX(_regrA1,ROW(),IF(_mes+2&gt;12,MOD(_mes+2,11),_mes+2))*(7-Prevs!M$2))/7</f>
        <v>0</v>
      </c>
      <c r="BH84" s="506">
        <f ca="1">(INDEX(_regrA1,ROW(),IF(_mes=12,1,_mes+1))*Prevs!N$2 +   INDEX(_regrA1,ROW(),IF(_mes+2&gt;12,MOD(_mes+2,11),_mes+2))*(7-Prevs!N$2))/7</f>
        <v>0</v>
      </c>
      <c r="BI84" s="506">
        <f ca="1">(INDEX(_regrA1,ROW(),IF(_mes=12,1,_mes+1))*Prevs!O$2 +   INDEX(_regrA1,ROW(),IF(_mes+2&gt;12,MOD(_mes+2,11),_mes+2))*(7-Prevs!O$2))/7</f>
        <v>0</v>
      </c>
      <c r="BK84" s="294">
        <f t="shared" ca="1" si="19"/>
        <v>0</v>
      </c>
      <c r="BL84" s="294">
        <f t="shared" ca="1" si="19"/>
        <v>0</v>
      </c>
      <c r="BM84" s="294">
        <f t="shared" ca="1" si="19"/>
        <v>0</v>
      </c>
      <c r="BN84" s="294">
        <f t="shared" ca="1" si="19"/>
        <v>0</v>
      </c>
      <c r="BO84" s="294">
        <f t="shared" ca="1" si="19"/>
        <v>0</v>
      </c>
      <c r="BP84" s="294">
        <f t="shared" ca="1" si="19"/>
        <v>0</v>
      </c>
      <c r="BQ84" s="294">
        <f t="shared" ca="1" si="19"/>
        <v>0</v>
      </c>
      <c r="BR84" s="294">
        <f t="shared" ca="1" si="19"/>
        <v>0</v>
      </c>
      <c r="BS84" s="294">
        <f t="shared" ca="1" si="19"/>
        <v>0</v>
      </c>
      <c r="BT84" s="294">
        <f t="shared" ca="1" si="19"/>
        <v>0</v>
      </c>
      <c r="BU84" s="294">
        <f t="shared" ca="1" si="19"/>
        <v>0</v>
      </c>
      <c r="BV84" s="294">
        <f t="shared" ca="1" si="19"/>
        <v>0</v>
      </c>
      <c r="BX84" s="294">
        <f t="shared" ca="1" si="20"/>
        <v>0</v>
      </c>
      <c r="BY84" s="294">
        <f t="shared" ca="1" si="20"/>
        <v>0</v>
      </c>
      <c r="BZ84" s="294">
        <f t="shared" ca="1" si="20"/>
        <v>0</v>
      </c>
      <c r="CA84" s="294">
        <f t="shared" ca="1" si="20"/>
        <v>0</v>
      </c>
      <c r="CB84" s="294">
        <f t="shared" ca="1" si="20"/>
        <v>0</v>
      </c>
      <c r="CC84" s="294">
        <f t="shared" ca="1" si="20"/>
        <v>0</v>
      </c>
      <c r="CD84" s="294">
        <f t="shared" ca="1" si="20"/>
        <v>0</v>
      </c>
      <c r="CE84" s="294">
        <f t="shared" ca="1" si="20"/>
        <v>0</v>
      </c>
      <c r="CF84" s="294">
        <f t="shared" ca="1" si="20"/>
        <v>0</v>
      </c>
      <c r="CG84" s="294">
        <f t="shared" ca="1" si="20"/>
        <v>0</v>
      </c>
      <c r="CH84" s="294">
        <f t="shared" ca="1" si="20"/>
        <v>0</v>
      </c>
      <c r="CI84" s="294">
        <f t="shared" ca="1" si="20"/>
        <v>0</v>
      </c>
    </row>
    <row r="85" spans="1:87" x14ac:dyDescent="0.25">
      <c r="B85" s="267"/>
      <c r="C85" s="264"/>
      <c r="D85" s="267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7"/>
      <c r="U85" s="264"/>
      <c r="V85" s="267"/>
      <c r="W85" s="264"/>
      <c r="X85" s="264"/>
      <c r="Y85" s="264"/>
      <c r="Z85" s="264"/>
      <c r="AA85" s="264"/>
      <c r="AB85" s="264"/>
      <c r="AC85" s="264"/>
      <c r="AD85" s="264"/>
      <c r="AE85" s="264"/>
      <c r="AF85" s="264"/>
      <c r="AG85" s="264"/>
      <c r="AH85" s="264"/>
      <c r="AI85" s="264"/>
      <c r="AK85" s="275">
        <f ca="1">(INDEX(_regrA0,ROW(),_mes)*Prevs!$D$5 +   INDEX(_regrA0,ROW(),IF(_mes=1,12,_mes-1))*(7-Prevs!$D$5))/7</f>
        <v>0</v>
      </c>
      <c r="AL85" s="275">
        <f t="shared" ca="1" si="8"/>
        <v>0</v>
      </c>
      <c r="AM85" s="275">
        <f t="shared" ca="1" si="8"/>
        <v>0</v>
      </c>
      <c r="AN85" s="275">
        <f ca="1">(INDEX(_regrA0,ROW(),_mes)*Prevs!G$5 +   INDEX(_regrA0,ROW(),IF(_mes=12,1,_mes+1))*(7-Prevs!G$5))/7</f>
        <v>0</v>
      </c>
      <c r="AO85" s="275">
        <f ca="1">(INDEX(_regrA0,ROW(),_mes)*Prevs!H$5 +   INDEX(_regrA0,ROW(),IF(_mes=12,1,_mes+1))*(7-Prevs!H$5))/7</f>
        <v>0</v>
      </c>
      <c r="AP85" s="275">
        <f ca="1">(INDEX(_regrA0,ROW(),_mes)*Prevs!I$5 +   INDEX(_regrA0,ROW(),IF(_mes=12,1,_mes+1))*(7-Prevs!I$5))/7</f>
        <v>0</v>
      </c>
      <c r="AQ85" s="275">
        <f ca="1">(INDEX(_regrA0,ROW(),IF(_mes=12,1,_mes+1))*Prevs!J$2 +   INDEX(_regrA0,ROW(),IF(_mes+2&gt;12,MOD(_mes+2,11),_mes+2))*(7-Prevs!J$2))/7</f>
        <v>0</v>
      </c>
      <c r="AR85" s="275">
        <f ca="1">(INDEX(_regrA0,ROW(),IF(_mes=12,1,_mes+1))*Prevs!K$2 +   INDEX(_regrA0,ROW(),IF(_mes+2&gt;12,MOD(_mes+2,11),_mes+2))*(7-Prevs!K$2))/7</f>
        <v>0</v>
      </c>
      <c r="AS85" s="275">
        <f ca="1">(INDEX(_regrA0,ROW(),IF(_mes=12,1,_mes+1))*Prevs!L$2 +   INDEX(_regrA0,ROW(),IF(_mes+2&gt;12,MOD(_mes+2,11),_mes+2))*(7-Prevs!L$2))/7</f>
        <v>0</v>
      </c>
      <c r="AT85" s="275">
        <f ca="1">(INDEX(_regrA0,ROW(),IF(_mes=12,1,_mes+1))*Prevs!M$2 +   INDEX(_regrA0,ROW(),IF(_mes+2&gt;12,MOD(_mes+2,11),_mes+2))*(7-Prevs!M$2))/7</f>
        <v>0</v>
      </c>
      <c r="AU85" s="275">
        <f ca="1">(INDEX(_regrA0,ROW(),IF(_mes=12,1,_mes+1))*Prevs!N$2 +   INDEX(_regrA0,ROW(),IF(_mes+2&gt;12,MOD(_mes+2,11),_mes+2))*(7-Prevs!N$2))/7</f>
        <v>0</v>
      </c>
      <c r="AV85" s="275">
        <f ca="1">(INDEX(_regrA0,ROW(),IF(_mes=12,1,_mes+1))*Prevs!O$2 +   INDEX(_regrA0,ROW(),IF(_mes+2&gt;12,MOD(_mes+2,11),_mes+2))*(7-Prevs!O$2))/7</f>
        <v>0</v>
      </c>
      <c r="AX85" s="506">
        <f ca="1">(INDEX(_regrA1,ROW(),_mes)*Prevs!$D$5 +   INDEX(_regrA1,ROW(),IF(_mes=1,12,_mes-1))*(7-Prevs!$D$5))/7</f>
        <v>0</v>
      </c>
      <c r="AY85" s="506">
        <f t="shared" ca="1" si="17"/>
        <v>0</v>
      </c>
      <c r="AZ85" s="506">
        <f t="shared" ca="1" si="17"/>
        <v>0</v>
      </c>
      <c r="BA85" s="506">
        <f ca="1">(INDEX(_regrA1,ROW(),_mes)*Prevs!G$5 +   INDEX(_regrA1,ROW(),IF(_mes=12,1,_mes+1))*(7-Prevs!G$5))/7</f>
        <v>0</v>
      </c>
      <c r="BB85" s="506">
        <f ca="1">(INDEX(_regrA1,ROW(),_mes)*Prevs!H$5 +   INDEX(_regrA1,ROW(),IF(_mes=12,1,_mes+1))*(7-Prevs!H$5))/7</f>
        <v>0</v>
      </c>
      <c r="BC85" s="506">
        <f ca="1">(INDEX(_regrA1,ROW(),_mes)*Prevs!I$5 +   INDEX(_regrA1,ROW(),IF(_mes=12,1,_mes+1))*(7-Prevs!I$5))/7</f>
        <v>0</v>
      </c>
      <c r="BD85" s="506">
        <f ca="1">(INDEX(_regrA1,ROW(),IF(_mes=12,1,_mes+1))*Prevs!J$2 +   INDEX(_regrA1,ROW(),IF(_mes+2&gt;12,MOD(_mes+2,11),_mes+2))*(7-Prevs!J$2))/7</f>
        <v>0</v>
      </c>
      <c r="BE85" s="506">
        <f ca="1">(INDEX(_regrA1,ROW(),IF(_mes=12,1,_mes+1))*Prevs!K$2 +   INDEX(_regrA1,ROW(),IF(_mes+2&gt;12,MOD(_mes+2,11),_mes+2))*(7-Prevs!K$2))/7</f>
        <v>0</v>
      </c>
      <c r="BF85" s="506">
        <f ca="1">(INDEX(_regrA1,ROW(),IF(_mes=12,1,_mes+1))*Prevs!L$2 +   INDEX(_regrA1,ROW(),IF(_mes+2&gt;12,MOD(_mes+2,11),_mes+2))*(7-Prevs!L$2))/7</f>
        <v>0</v>
      </c>
      <c r="BG85" s="506">
        <f ca="1">(INDEX(_regrA1,ROW(),IF(_mes=12,1,_mes+1))*Prevs!M$2 +   INDEX(_regrA1,ROW(),IF(_mes+2&gt;12,MOD(_mes+2,11),_mes+2))*(7-Prevs!M$2))/7</f>
        <v>0</v>
      </c>
      <c r="BH85" s="506">
        <f ca="1">(INDEX(_regrA1,ROW(),IF(_mes=12,1,_mes+1))*Prevs!N$2 +   INDEX(_regrA1,ROW(),IF(_mes+2&gt;12,MOD(_mes+2,11),_mes+2))*(7-Prevs!N$2))/7</f>
        <v>0</v>
      </c>
      <c r="BI85" s="506">
        <f ca="1">(INDEX(_regrA1,ROW(),IF(_mes=12,1,_mes+1))*Prevs!O$2 +   INDEX(_regrA1,ROW(),IF(_mes+2&gt;12,MOD(_mes+2,11),_mes+2))*(7-Prevs!O$2))/7</f>
        <v>0</v>
      </c>
      <c r="BK85" s="294">
        <f t="shared" ca="1" si="19"/>
        <v>0</v>
      </c>
      <c r="BL85" s="294">
        <f t="shared" ca="1" si="19"/>
        <v>0</v>
      </c>
      <c r="BM85" s="294">
        <f t="shared" ca="1" si="19"/>
        <v>0</v>
      </c>
      <c r="BN85" s="294">
        <f t="shared" ca="1" si="19"/>
        <v>0</v>
      </c>
      <c r="BO85" s="294">
        <f t="shared" ca="1" si="19"/>
        <v>0</v>
      </c>
      <c r="BP85" s="294">
        <f t="shared" ca="1" si="19"/>
        <v>0</v>
      </c>
      <c r="BQ85" s="294">
        <f t="shared" ca="1" si="19"/>
        <v>0</v>
      </c>
      <c r="BR85" s="294">
        <f t="shared" ca="1" si="19"/>
        <v>0</v>
      </c>
      <c r="BS85" s="294">
        <f t="shared" ca="1" si="19"/>
        <v>0</v>
      </c>
      <c r="BT85" s="294">
        <f t="shared" ca="1" si="19"/>
        <v>0</v>
      </c>
      <c r="BU85" s="294">
        <f t="shared" ca="1" si="19"/>
        <v>0</v>
      </c>
      <c r="BV85" s="294">
        <f t="shared" ca="1" si="19"/>
        <v>0</v>
      </c>
      <c r="BX85" s="294">
        <f t="shared" ca="1" si="20"/>
        <v>0</v>
      </c>
      <c r="BY85" s="294">
        <f t="shared" ca="1" si="20"/>
        <v>0</v>
      </c>
      <c r="BZ85" s="294">
        <f t="shared" ca="1" si="20"/>
        <v>0</v>
      </c>
      <c r="CA85" s="294">
        <f t="shared" ca="1" si="20"/>
        <v>0</v>
      </c>
      <c r="CB85" s="294">
        <f t="shared" ca="1" si="20"/>
        <v>0</v>
      </c>
      <c r="CC85" s="294">
        <f t="shared" ca="1" si="20"/>
        <v>0</v>
      </c>
      <c r="CD85" s="294">
        <f t="shared" ca="1" si="20"/>
        <v>0</v>
      </c>
      <c r="CE85" s="294">
        <f t="shared" ca="1" si="20"/>
        <v>0</v>
      </c>
      <c r="CF85" s="294">
        <f t="shared" ca="1" si="20"/>
        <v>0</v>
      </c>
      <c r="CG85" s="294">
        <f t="shared" ca="1" si="20"/>
        <v>0</v>
      </c>
      <c r="CH85" s="294">
        <f t="shared" ca="1" si="20"/>
        <v>0</v>
      </c>
      <c r="CI85" s="294">
        <f t="shared" ca="1" si="20"/>
        <v>0</v>
      </c>
    </row>
    <row r="86" spans="1:87" x14ac:dyDescent="0.25">
      <c r="B86" s="267"/>
      <c r="C86" s="264"/>
      <c r="D86" s="267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4"/>
      <c r="S86" s="264"/>
      <c r="T86" s="267"/>
      <c r="U86" s="264"/>
      <c r="V86" s="267"/>
      <c r="W86" s="264"/>
      <c r="X86" s="264"/>
      <c r="Y86" s="264"/>
      <c r="Z86" s="264"/>
      <c r="AA86" s="264"/>
      <c r="AB86" s="264"/>
      <c r="AC86" s="264"/>
      <c r="AD86" s="264"/>
      <c r="AE86" s="264"/>
      <c r="AF86" s="264"/>
      <c r="AG86" s="264"/>
      <c r="AH86" s="264"/>
      <c r="AI86" s="264"/>
      <c r="AK86" s="275">
        <f ca="1">(INDEX(_regrA0,ROW(),_mes)*Prevs!$D$5 +   INDEX(_regrA0,ROW(),IF(_mes=1,12,_mes-1))*(7-Prevs!$D$5))/7</f>
        <v>0</v>
      </c>
      <c r="AL86" s="275">
        <f t="shared" ref="AL86:AM92" ca="1" si="21">INDEX(_regrA0,ROW(),_mes)</f>
        <v>0</v>
      </c>
      <c r="AM86" s="275">
        <f t="shared" ca="1" si="21"/>
        <v>0</v>
      </c>
      <c r="AN86" s="275">
        <f ca="1">(INDEX(_regrA0,ROW(),_mes)*Prevs!G$5 +   INDEX(_regrA0,ROW(),IF(_mes=12,1,_mes+1))*(7-Prevs!G$5))/7</f>
        <v>0</v>
      </c>
      <c r="AO86" s="275">
        <f ca="1">(INDEX(_regrA0,ROW(),_mes)*Prevs!H$5 +   INDEX(_regrA0,ROW(),IF(_mes=12,1,_mes+1))*(7-Prevs!H$5))/7</f>
        <v>0</v>
      </c>
      <c r="AP86" s="275">
        <f ca="1">(INDEX(_regrA0,ROW(),_mes)*Prevs!I$5 +   INDEX(_regrA0,ROW(),IF(_mes=12,1,_mes+1))*(7-Prevs!I$5))/7</f>
        <v>0</v>
      </c>
      <c r="AQ86" s="275">
        <f ca="1">(INDEX(_regrA0,ROW(),IF(_mes=12,1,_mes+1))*Prevs!J$2 +   INDEX(_regrA0,ROW(),IF(_mes+2&gt;12,MOD(_mes+2,11),_mes+2))*(7-Prevs!J$2))/7</f>
        <v>0</v>
      </c>
      <c r="AR86" s="275">
        <f ca="1">(INDEX(_regrA0,ROW(),IF(_mes=12,1,_mes+1))*Prevs!K$2 +   INDEX(_regrA0,ROW(),IF(_mes+2&gt;12,MOD(_mes+2,11),_mes+2))*(7-Prevs!K$2))/7</f>
        <v>0</v>
      </c>
      <c r="AS86" s="275">
        <f ca="1">(INDEX(_regrA0,ROW(),IF(_mes=12,1,_mes+1))*Prevs!L$2 +   INDEX(_regrA0,ROW(),IF(_mes+2&gt;12,MOD(_mes+2,11),_mes+2))*(7-Prevs!L$2))/7</f>
        <v>0</v>
      </c>
      <c r="AT86" s="275">
        <f ca="1">(INDEX(_regrA0,ROW(),IF(_mes=12,1,_mes+1))*Prevs!M$2 +   INDEX(_regrA0,ROW(),IF(_mes+2&gt;12,MOD(_mes+2,11),_mes+2))*(7-Prevs!M$2))/7</f>
        <v>0</v>
      </c>
      <c r="AU86" s="275">
        <f ca="1">(INDEX(_regrA0,ROW(),IF(_mes=12,1,_mes+1))*Prevs!N$2 +   INDEX(_regrA0,ROW(),IF(_mes+2&gt;12,MOD(_mes+2,11),_mes+2))*(7-Prevs!N$2))/7</f>
        <v>0</v>
      </c>
      <c r="AV86" s="275">
        <f ca="1">(INDEX(_regrA0,ROW(),IF(_mes=12,1,_mes+1))*Prevs!O$2 +   INDEX(_regrA0,ROW(),IF(_mes+2&gt;12,MOD(_mes+2,11),_mes+2))*(7-Prevs!O$2))/7</f>
        <v>0</v>
      </c>
      <c r="AX86" s="506">
        <f ca="1">(INDEX(_regrA1,ROW(),_mes)*Prevs!$D$5 +   INDEX(_regrA1,ROW(),IF(_mes=1,12,_mes-1))*(7-Prevs!$D$5))/7</f>
        <v>0</v>
      </c>
      <c r="AY86" s="506">
        <f t="shared" ref="AY86:AZ92" ca="1" si="22">INDEX(_regrA1,ROW(),_mes)</f>
        <v>0</v>
      </c>
      <c r="AZ86" s="506">
        <f t="shared" ca="1" si="22"/>
        <v>0</v>
      </c>
      <c r="BA86" s="506">
        <f ca="1">(INDEX(_regrA1,ROW(),_mes)*Prevs!G$5 +   INDEX(_regrA1,ROW(),IF(_mes=12,1,_mes+1))*(7-Prevs!G$5))/7</f>
        <v>0</v>
      </c>
      <c r="BB86" s="506">
        <f ca="1">(INDEX(_regrA1,ROW(),_mes)*Prevs!H$5 +   INDEX(_regrA1,ROW(),IF(_mes=12,1,_mes+1))*(7-Prevs!H$5))/7</f>
        <v>0</v>
      </c>
      <c r="BC86" s="506">
        <f ca="1">(INDEX(_regrA1,ROW(),_mes)*Prevs!I$5 +   INDEX(_regrA1,ROW(),IF(_mes=12,1,_mes+1))*(7-Prevs!I$5))/7</f>
        <v>0</v>
      </c>
      <c r="BD86" s="506">
        <f ca="1">(INDEX(_regrA1,ROW(),IF(_mes=12,1,_mes+1))*Prevs!J$2 +   INDEX(_regrA1,ROW(),IF(_mes+2&gt;12,MOD(_mes+2,11),_mes+2))*(7-Prevs!J$2))/7</f>
        <v>0</v>
      </c>
      <c r="BE86" s="506">
        <f ca="1">(INDEX(_regrA1,ROW(),IF(_mes=12,1,_mes+1))*Prevs!K$2 +   INDEX(_regrA1,ROW(),IF(_mes+2&gt;12,MOD(_mes+2,11),_mes+2))*(7-Prevs!K$2))/7</f>
        <v>0</v>
      </c>
      <c r="BF86" s="506">
        <f ca="1">(INDEX(_regrA1,ROW(),IF(_mes=12,1,_mes+1))*Prevs!L$2 +   INDEX(_regrA1,ROW(),IF(_mes+2&gt;12,MOD(_mes+2,11),_mes+2))*(7-Prevs!L$2))/7</f>
        <v>0</v>
      </c>
      <c r="BG86" s="506">
        <f ca="1">(INDEX(_regrA1,ROW(),IF(_mes=12,1,_mes+1))*Prevs!M$2 +   INDEX(_regrA1,ROW(),IF(_mes+2&gt;12,MOD(_mes+2,11),_mes+2))*(7-Prevs!M$2))/7</f>
        <v>0</v>
      </c>
      <c r="BH86" s="506">
        <f ca="1">(INDEX(_regrA1,ROW(),IF(_mes=12,1,_mes+1))*Prevs!N$2 +   INDEX(_regrA1,ROW(),IF(_mes+2&gt;12,MOD(_mes+2,11),_mes+2))*(7-Prevs!N$2))/7</f>
        <v>0</v>
      </c>
      <c r="BI86" s="506">
        <f ca="1">(INDEX(_regrA1,ROW(),IF(_mes=12,1,_mes+1))*Prevs!O$2 +   INDEX(_regrA1,ROW(),IF(_mes+2&gt;12,MOD(_mes+2,11),_mes+2))*(7-Prevs!O$2))/7</f>
        <v>0</v>
      </c>
      <c r="BK86" s="294">
        <f t="shared" ca="1" si="19"/>
        <v>0</v>
      </c>
      <c r="BL86" s="294">
        <f t="shared" ca="1" si="19"/>
        <v>0</v>
      </c>
      <c r="BM86" s="294">
        <f t="shared" ca="1" si="19"/>
        <v>0</v>
      </c>
      <c r="BN86" s="294">
        <f t="shared" ca="1" si="19"/>
        <v>0</v>
      </c>
      <c r="BO86" s="294">
        <f t="shared" ca="1" si="19"/>
        <v>0</v>
      </c>
      <c r="BP86" s="294">
        <f t="shared" ca="1" si="19"/>
        <v>0</v>
      </c>
      <c r="BQ86" s="294">
        <f t="shared" ca="1" si="19"/>
        <v>0</v>
      </c>
      <c r="BR86" s="294">
        <f t="shared" ca="1" si="19"/>
        <v>0</v>
      </c>
      <c r="BS86" s="294">
        <f t="shared" ca="1" si="19"/>
        <v>0</v>
      </c>
      <c r="BT86" s="294">
        <f t="shared" ca="1" si="19"/>
        <v>0</v>
      </c>
      <c r="BU86" s="294">
        <f t="shared" ca="1" si="19"/>
        <v>0</v>
      </c>
      <c r="BV86" s="294">
        <f t="shared" ca="1" si="19"/>
        <v>0</v>
      </c>
      <c r="BX86" s="294">
        <f t="shared" ca="1" si="20"/>
        <v>0</v>
      </c>
      <c r="BY86" s="294">
        <f t="shared" ca="1" si="20"/>
        <v>0</v>
      </c>
      <c r="BZ86" s="294">
        <f t="shared" ca="1" si="20"/>
        <v>0</v>
      </c>
      <c r="CA86" s="294">
        <f t="shared" ca="1" si="20"/>
        <v>0</v>
      </c>
      <c r="CB86" s="294">
        <f t="shared" ca="1" si="20"/>
        <v>0</v>
      </c>
      <c r="CC86" s="294">
        <f t="shared" ca="1" si="20"/>
        <v>0</v>
      </c>
      <c r="CD86" s="294">
        <f t="shared" ca="1" si="20"/>
        <v>0</v>
      </c>
      <c r="CE86" s="294">
        <f t="shared" ca="1" si="20"/>
        <v>0</v>
      </c>
      <c r="CF86" s="294">
        <f t="shared" ca="1" si="20"/>
        <v>0</v>
      </c>
      <c r="CG86" s="294">
        <f t="shared" ca="1" si="20"/>
        <v>0</v>
      </c>
      <c r="CH86" s="294">
        <f t="shared" ca="1" si="20"/>
        <v>0</v>
      </c>
      <c r="CI86" s="294">
        <f t="shared" ca="1" si="20"/>
        <v>0</v>
      </c>
    </row>
    <row r="87" spans="1:87" x14ac:dyDescent="0.25">
      <c r="B87" s="267"/>
      <c r="C87" s="264"/>
      <c r="D87" s="267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7"/>
      <c r="U87" s="264"/>
      <c r="V87" s="267"/>
      <c r="W87" s="264"/>
      <c r="X87" s="264"/>
      <c r="Y87" s="264"/>
      <c r="Z87" s="264"/>
      <c r="AA87" s="264"/>
      <c r="AB87" s="264"/>
      <c r="AC87" s="264"/>
      <c r="AD87" s="264"/>
      <c r="AE87" s="264"/>
      <c r="AF87" s="264"/>
      <c r="AG87" s="264"/>
      <c r="AH87" s="264"/>
      <c r="AI87" s="264"/>
      <c r="AK87" s="275">
        <f ca="1">(INDEX(_regrA0,ROW(),_mes)*Prevs!$D$5 +   INDEX(_regrA0,ROW(),IF(_mes=1,12,_mes-1))*(7-Prevs!$D$5))/7</f>
        <v>0</v>
      </c>
      <c r="AL87" s="275">
        <f t="shared" ca="1" si="21"/>
        <v>0</v>
      </c>
      <c r="AM87" s="275">
        <f t="shared" ca="1" si="21"/>
        <v>0</v>
      </c>
      <c r="AN87" s="275">
        <f ca="1">(INDEX(_regrA0,ROW(),_mes)*Prevs!G$5 +   INDEX(_regrA0,ROW(),IF(_mes=12,1,_mes+1))*(7-Prevs!G$5))/7</f>
        <v>0</v>
      </c>
      <c r="AO87" s="275">
        <f ca="1">(INDEX(_regrA0,ROW(),_mes)*Prevs!H$5 +   INDEX(_regrA0,ROW(),IF(_mes=12,1,_mes+1))*(7-Prevs!H$5))/7</f>
        <v>0</v>
      </c>
      <c r="AP87" s="275">
        <f ca="1">(INDEX(_regrA0,ROW(),_mes)*Prevs!I$5 +   INDEX(_regrA0,ROW(),IF(_mes=12,1,_mes+1))*(7-Prevs!I$5))/7</f>
        <v>0</v>
      </c>
      <c r="AQ87" s="275">
        <f ca="1">(INDEX(_regrA0,ROW(),IF(_mes=12,1,_mes+1))*Prevs!J$2 +   INDEX(_regrA0,ROW(),IF(_mes+2&gt;12,MOD(_mes+2,11),_mes+2))*(7-Prevs!J$2))/7</f>
        <v>0</v>
      </c>
      <c r="AR87" s="275">
        <f ca="1">(INDEX(_regrA0,ROW(),IF(_mes=12,1,_mes+1))*Prevs!K$2 +   INDEX(_regrA0,ROW(),IF(_mes+2&gt;12,MOD(_mes+2,11),_mes+2))*(7-Prevs!K$2))/7</f>
        <v>0</v>
      </c>
      <c r="AS87" s="275">
        <f ca="1">(INDEX(_regrA0,ROW(),IF(_mes=12,1,_mes+1))*Prevs!L$2 +   INDEX(_regrA0,ROW(),IF(_mes+2&gt;12,MOD(_mes+2,11),_mes+2))*(7-Prevs!L$2))/7</f>
        <v>0</v>
      </c>
      <c r="AT87" s="275">
        <f ca="1">(INDEX(_regrA0,ROW(),IF(_mes=12,1,_mes+1))*Prevs!M$2 +   INDEX(_regrA0,ROW(),IF(_mes+2&gt;12,MOD(_mes+2,11),_mes+2))*(7-Prevs!M$2))/7</f>
        <v>0</v>
      </c>
      <c r="AU87" s="275">
        <f ca="1">(INDEX(_regrA0,ROW(),IF(_mes=12,1,_mes+1))*Prevs!N$2 +   INDEX(_regrA0,ROW(),IF(_mes+2&gt;12,MOD(_mes+2,11),_mes+2))*(7-Prevs!N$2))/7</f>
        <v>0</v>
      </c>
      <c r="AV87" s="275">
        <f ca="1">(INDEX(_regrA0,ROW(),IF(_mes=12,1,_mes+1))*Prevs!O$2 +   INDEX(_regrA0,ROW(),IF(_mes+2&gt;12,MOD(_mes+2,11),_mes+2))*(7-Prevs!O$2))/7</f>
        <v>0</v>
      </c>
      <c r="AX87" s="506">
        <f ca="1">(INDEX(_regrA1,ROW(),_mes)*Prevs!$D$5 +   INDEX(_regrA1,ROW(),IF(_mes=1,12,_mes-1))*(7-Prevs!$D$5))/7</f>
        <v>0</v>
      </c>
      <c r="AY87" s="506">
        <f t="shared" ca="1" si="22"/>
        <v>0</v>
      </c>
      <c r="AZ87" s="506">
        <f t="shared" ca="1" si="22"/>
        <v>0</v>
      </c>
      <c r="BA87" s="506">
        <f ca="1">(INDEX(_regrA1,ROW(),_mes)*Prevs!G$5 +   INDEX(_regrA1,ROW(),IF(_mes=12,1,_mes+1))*(7-Prevs!G$5))/7</f>
        <v>0</v>
      </c>
      <c r="BB87" s="506">
        <f ca="1">(INDEX(_regrA1,ROW(),_mes)*Prevs!H$5 +   INDEX(_regrA1,ROW(),IF(_mes=12,1,_mes+1))*(7-Prevs!H$5))/7</f>
        <v>0</v>
      </c>
      <c r="BC87" s="506">
        <f ca="1">(INDEX(_regrA1,ROW(),_mes)*Prevs!I$5 +   INDEX(_regrA1,ROW(),IF(_mes=12,1,_mes+1))*(7-Prevs!I$5))/7</f>
        <v>0</v>
      </c>
      <c r="BD87" s="506">
        <f ca="1">(INDEX(_regrA1,ROW(),IF(_mes=12,1,_mes+1))*Prevs!J$2 +   INDEX(_regrA1,ROW(),IF(_mes+2&gt;12,MOD(_mes+2,11),_mes+2))*(7-Prevs!J$2))/7</f>
        <v>0</v>
      </c>
      <c r="BE87" s="506">
        <f ca="1">(INDEX(_regrA1,ROW(),IF(_mes=12,1,_mes+1))*Prevs!K$2 +   INDEX(_regrA1,ROW(),IF(_mes+2&gt;12,MOD(_mes+2,11),_mes+2))*(7-Prevs!K$2))/7</f>
        <v>0</v>
      </c>
      <c r="BF87" s="506">
        <f ca="1">(INDEX(_regrA1,ROW(),IF(_mes=12,1,_mes+1))*Prevs!L$2 +   INDEX(_regrA1,ROW(),IF(_mes+2&gt;12,MOD(_mes+2,11),_mes+2))*(7-Prevs!L$2))/7</f>
        <v>0</v>
      </c>
      <c r="BG87" s="506">
        <f ca="1">(INDEX(_regrA1,ROW(),IF(_mes=12,1,_mes+1))*Prevs!M$2 +   INDEX(_regrA1,ROW(),IF(_mes+2&gt;12,MOD(_mes+2,11),_mes+2))*(7-Prevs!M$2))/7</f>
        <v>0</v>
      </c>
      <c r="BH87" s="506">
        <f ca="1">(INDEX(_regrA1,ROW(),IF(_mes=12,1,_mes+1))*Prevs!N$2 +   INDEX(_regrA1,ROW(),IF(_mes+2&gt;12,MOD(_mes+2,11),_mes+2))*(7-Prevs!N$2))/7</f>
        <v>0</v>
      </c>
      <c r="BI87" s="506">
        <f ca="1">(INDEX(_regrA1,ROW(),IF(_mes=12,1,_mes+1))*Prevs!O$2 +   INDEX(_regrA1,ROW(),IF(_mes+2&gt;12,MOD(_mes+2,11),_mes+2))*(7-Prevs!O$2))/7</f>
        <v>0</v>
      </c>
      <c r="BK87" s="294">
        <f t="shared" ca="1" si="19"/>
        <v>0</v>
      </c>
      <c r="BL87" s="294">
        <f t="shared" ca="1" si="19"/>
        <v>0</v>
      </c>
      <c r="BM87" s="294">
        <f t="shared" ca="1" si="19"/>
        <v>0</v>
      </c>
      <c r="BN87" s="294">
        <f t="shared" ca="1" si="19"/>
        <v>0</v>
      </c>
      <c r="BO87" s="294">
        <f t="shared" ca="1" si="19"/>
        <v>0</v>
      </c>
      <c r="BP87" s="294">
        <f t="shared" ca="1" si="19"/>
        <v>0</v>
      </c>
      <c r="BQ87" s="294">
        <f t="shared" ca="1" si="19"/>
        <v>0</v>
      </c>
      <c r="BR87" s="294">
        <f t="shared" ca="1" si="19"/>
        <v>0</v>
      </c>
      <c r="BS87" s="294">
        <f t="shared" ca="1" si="19"/>
        <v>0</v>
      </c>
      <c r="BT87" s="294">
        <f t="shared" ca="1" si="19"/>
        <v>0</v>
      </c>
      <c r="BU87" s="294">
        <f t="shared" ca="1" si="19"/>
        <v>0</v>
      </c>
      <c r="BV87" s="294">
        <f t="shared" ca="1" si="19"/>
        <v>0</v>
      </c>
      <c r="BX87" s="294">
        <f t="shared" ca="1" si="20"/>
        <v>0</v>
      </c>
      <c r="BY87" s="294">
        <f t="shared" ca="1" si="20"/>
        <v>0</v>
      </c>
      <c r="BZ87" s="294">
        <f t="shared" ca="1" si="20"/>
        <v>0</v>
      </c>
      <c r="CA87" s="294">
        <f t="shared" ca="1" si="20"/>
        <v>0</v>
      </c>
      <c r="CB87" s="294">
        <f t="shared" ca="1" si="20"/>
        <v>0</v>
      </c>
      <c r="CC87" s="294">
        <f t="shared" ca="1" si="20"/>
        <v>0</v>
      </c>
      <c r="CD87" s="294">
        <f t="shared" ca="1" si="20"/>
        <v>0</v>
      </c>
      <c r="CE87" s="294">
        <f t="shared" ca="1" si="20"/>
        <v>0</v>
      </c>
      <c r="CF87" s="294">
        <f t="shared" ca="1" si="20"/>
        <v>0</v>
      </c>
      <c r="CG87" s="294">
        <f t="shared" ca="1" si="20"/>
        <v>0</v>
      </c>
      <c r="CH87" s="294">
        <f t="shared" ca="1" si="20"/>
        <v>0</v>
      </c>
      <c r="CI87" s="294">
        <f t="shared" ca="1" si="20"/>
        <v>0</v>
      </c>
    </row>
    <row r="88" spans="1:87" x14ac:dyDescent="0.25">
      <c r="B88" s="267"/>
      <c r="C88" s="264"/>
      <c r="D88" s="267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264"/>
      <c r="Q88" s="264"/>
      <c r="R88" s="264"/>
      <c r="S88" s="264"/>
      <c r="T88" s="267"/>
      <c r="U88" s="264"/>
      <c r="V88" s="267"/>
      <c r="W88" s="264"/>
      <c r="X88" s="264"/>
      <c r="Y88" s="264"/>
      <c r="Z88" s="264"/>
      <c r="AA88" s="264"/>
      <c r="AB88" s="264"/>
      <c r="AC88" s="264"/>
      <c r="AD88" s="264"/>
      <c r="AE88" s="264"/>
      <c r="AF88" s="264"/>
      <c r="AG88" s="264"/>
      <c r="AH88" s="264"/>
      <c r="AI88" s="264"/>
      <c r="AK88" s="275">
        <f ca="1">(INDEX(_regrA0,ROW(),_mes)*Prevs!$D$5 +   INDEX(_regrA0,ROW(),IF(_mes=1,12,_mes-1))*(7-Prevs!$D$5))/7</f>
        <v>0</v>
      </c>
      <c r="AL88" s="275">
        <f t="shared" ca="1" si="21"/>
        <v>0</v>
      </c>
      <c r="AM88" s="275">
        <f t="shared" ca="1" si="21"/>
        <v>0</v>
      </c>
      <c r="AN88" s="275">
        <f ca="1">(INDEX(_regrA0,ROW(),_mes)*Prevs!G$5 +   INDEX(_regrA0,ROW(),IF(_mes=12,1,_mes+1))*(7-Prevs!G$5))/7</f>
        <v>0</v>
      </c>
      <c r="AO88" s="275">
        <f ca="1">(INDEX(_regrA0,ROW(),_mes)*Prevs!H$5 +   INDEX(_regrA0,ROW(),IF(_mes=12,1,_mes+1))*(7-Prevs!H$5))/7</f>
        <v>0</v>
      </c>
      <c r="AP88" s="275">
        <f ca="1">(INDEX(_regrA0,ROW(),_mes)*Prevs!I$5 +   INDEX(_regrA0,ROW(),IF(_mes=12,1,_mes+1))*(7-Prevs!I$5))/7</f>
        <v>0</v>
      </c>
      <c r="AQ88" s="275">
        <f ca="1">(INDEX(_regrA0,ROW(),IF(_mes=12,1,_mes+1))*Prevs!J$2 +   INDEX(_regrA0,ROW(),IF(_mes+2&gt;12,MOD(_mes+2,11),_mes+2))*(7-Prevs!J$2))/7</f>
        <v>0</v>
      </c>
      <c r="AR88" s="275">
        <f ca="1">(INDEX(_regrA0,ROW(),IF(_mes=12,1,_mes+1))*Prevs!K$2 +   INDEX(_regrA0,ROW(),IF(_mes+2&gt;12,MOD(_mes+2,11),_mes+2))*(7-Prevs!K$2))/7</f>
        <v>0</v>
      </c>
      <c r="AS88" s="275">
        <f ca="1">(INDEX(_regrA0,ROW(),IF(_mes=12,1,_mes+1))*Prevs!L$2 +   INDEX(_regrA0,ROW(),IF(_mes+2&gt;12,MOD(_mes+2,11),_mes+2))*(7-Prevs!L$2))/7</f>
        <v>0</v>
      </c>
      <c r="AT88" s="275">
        <f ca="1">(INDEX(_regrA0,ROW(),IF(_mes=12,1,_mes+1))*Prevs!M$2 +   INDEX(_regrA0,ROW(),IF(_mes+2&gt;12,MOD(_mes+2,11),_mes+2))*(7-Prevs!M$2))/7</f>
        <v>0</v>
      </c>
      <c r="AU88" s="275">
        <f ca="1">(INDEX(_regrA0,ROW(),IF(_mes=12,1,_mes+1))*Prevs!N$2 +   INDEX(_regrA0,ROW(),IF(_mes+2&gt;12,MOD(_mes+2,11),_mes+2))*(7-Prevs!N$2))/7</f>
        <v>0</v>
      </c>
      <c r="AV88" s="275">
        <f ca="1">(INDEX(_regrA0,ROW(),IF(_mes=12,1,_mes+1))*Prevs!O$2 +   INDEX(_regrA0,ROW(),IF(_mes+2&gt;12,MOD(_mes+2,11),_mes+2))*(7-Prevs!O$2))/7</f>
        <v>0</v>
      </c>
      <c r="AX88" s="506">
        <f ca="1">(INDEX(_regrA1,ROW(),_mes)*Prevs!$D$5 +   INDEX(_regrA1,ROW(),IF(_mes=1,12,_mes-1))*(7-Prevs!$D$5))/7</f>
        <v>0</v>
      </c>
      <c r="AY88" s="506">
        <f t="shared" ca="1" si="22"/>
        <v>0</v>
      </c>
      <c r="AZ88" s="506">
        <f t="shared" ca="1" si="22"/>
        <v>0</v>
      </c>
      <c r="BA88" s="506">
        <f ca="1">(INDEX(_regrA1,ROW(),_mes)*Prevs!G$5 +   INDEX(_regrA1,ROW(),IF(_mes=12,1,_mes+1))*(7-Prevs!G$5))/7</f>
        <v>0</v>
      </c>
      <c r="BB88" s="506">
        <f ca="1">(INDEX(_regrA1,ROW(),_mes)*Prevs!H$5 +   INDEX(_regrA1,ROW(),IF(_mes=12,1,_mes+1))*(7-Prevs!H$5))/7</f>
        <v>0</v>
      </c>
      <c r="BC88" s="506">
        <f ca="1">(INDEX(_regrA1,ROW(),_mes)*Prevs!I$5 +   INDEX(_regrA1,ROW(),IF(_mes=12,1,_mes+1))*(7-Prevs!I$5))/7</f>
        <v>0</v>
      </c>
      <c r="BD88" s="506">
        <f ca="1">(INDEX(_regrA1,ROW(),IF(_mes=12,1,_mes+1))*Prevs!J$2 +   INDEX(_regrA1,ROW(),IF(_mes+2&gt;12,MOD(_mes+2,11),_mes+2))*(7-Prevs!J$2))/7</f>
        <v>0</v>
      </c>
      <c r="BE88" s="506">
        <f ca="1">(INDEX(_regrA1,ROW(),IF(_mes=12,1,_mes+1))*Prevs!K$2 +   INDEX(_regrA1,ROW(),IF(_mes+2&gt;12,MOD(_mes+2,11),_mes+2))*(7-Prevs!K$2))/7</f>
        <v>0</v>
      </c>
      <c r="BF88" s="506">
        <f ca="1">(INDEX(_regrA1,ROW(),IF(_mes=12,1,_mes+1))*Prevs!L$2 +   INDEX(_regrA1,ROW(),IF(_mes+2&gt;12,MOD(_mes+2,11),_mes+2))*(7-Prevs!L$2))/7</f>
        <v>0</v>
      </c>
      <c r="BG88" s="506">
        <f ca="1">(INDEX(_regrA1,ROW(),IF(_mes=12,1,_mes+1))*Prevs!M$2 +   INDEX(_regrA1,ROW(),IF(_mes+2&gt;12,MOD(_mes+2,11),_mes+2))*(7-Prevs!M$2))/7</f>
        <v>0</v>
      </c>
      <c r="BH88" s="506">
        <f ca="1">(INDEX(_regrA1,ROW(),IF(_mes=12,1,_mes+1))*Prevs!N$2 +   INDEX(_regrA1,ROW(),IF(_mes+2&gt;12,MOD(_mes+2,11),_mes+2))*(7-Prevs!N$2))/7</f>
        <v>0</v>
      </c>
      <c r="BI88" s="506">
        <f ca="1">(INDEX(_regrA1,ROW(),IF(_mes=12,1,_mes+1))*Prevs!O$2 +   INDEX(_regrA1,ROW(),IF(_mes+2&gt;12,MOD(_mes+2,11),_mes+2))*(7-Prevs!O$2))/7</f>
        <v>0</v>
      </c>
      <c r="BK88" s="294">
        <f t="shared" ca="1" si="19"/>
        <v>0</v>
      </c>
      <c r="BL88" s="294">
        <f t="shared" ca="1" si="19"/>
        <v>0</v>
      </c>
      <c r="BM88" s="294">
        <f t="shared" ca="1" si="19"/>
        <v>0</v>
      </c>
      <c r="BN88" s="294">
        <f t="shared" ca="1" si="19"/>
        <v>0</v>
      </c>
      <c r="BO88" s="294">
        <f t="shared" ca="1" si="19"/>
        <v>0</v>
      </c>
      <c r="BP88" s="294">
        <f t="shared" ca="1" si="19"/>
        <v>0</v>
      </c>
      <c r="BQ88" s="294">
        <f t="shared" ca="1" si="19"/>
        <v>0</v>
      </c>
      <c r="BR88" s="294">
        <f t="shared" ca="1" si="19"/>
        <v>0</v>
      </c>
      <c r="BS88" s="294">
        <f t="shared" ca="1" si="19"/>
        <v>0</v>
      </c>
      <c r="BT88" s="294">
        <f t="shared" ca="1" si="19"/>
        <v>0</v>
      </c>
      <c r="BU88" s="294">
        <f t="shared" ca="1" si="19"/>
        <v>0</v>
      </c>
      <c r="BV88" s="294">
        <f t="shared" ca="1" si="19"/>
        <v>0</v>
      </c>
      <c r="BX88" s="294">
        <f t="shared" ca="1" si="20"/>
        <v>0</v>
      </c>
      <c r="BY88" s="294">
        <f t="shared" ca="1" si="20"/>
        <v>0</v>
      </c>
      <c r="BZ88" s="294">
        <f t="shared" ca="1" si="20"/>
        <v>0</v>
      </c>
      <c r="CA88" s="294">
        <f t="shared" ca="1" si="20"/>
        <v>0</v>
      </c>
      <c r="CB88" s="294">
        <f t="shared" ca="1" si="20"/>
        <v>0</v>
      </c>
      <c r="CC88" s="294">
        <f t="shared" ca="1" si="20"/>
        <v>0</v>
      </c>
      <c r="CD88" s="294">
        <f t="shared" ca="1" si="20"/>
        <v>0</v>
      </c>
      <c r="CE88" s="294">
        <f t="shared" ca="1" si="20"/>
        <v>0</v>
      </c>
      <c r="CF88" s="294">
        <f t="shared" ca="1" si="20"/>
        <v>0</v>
      </c>
      <c r="CG88" s="294">
        <f t="shared" ca="1" si="20"/>
        <v>0</v>
      </c>
      <c r="CH88" s="294">
        <f t="shared" ca="1" si="20"/>
        <v>0</v>
      </c>
      <c r="CI88" s="294">
        <f t="shared" ca="1" si="20"/>
        <v>0</v>
      </c>
    </row>
    <row r="89" spans="1:87" x14ac:dyDescent="0.25">
      <c r="B89" s="267"/>
      <c r="C89" s="264"/>
      <c r="D89" s="267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264"/>
      <c r="Q89" s="264"/>
      <c r="R89" s="264"/>
      <c r="S89" s="264"/>
      <c r="T89" s="267"/>
      <c r="U89" s="264"/>
      <c r="V89" s="267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G89" s="264"/>
      <c r="AH89" s="264"/>
      <c r="AI89" s="264"/>
      <c r="AK89" s="275">
        <f ca="1">(INDEX(_regrA0,ROW(),_mes)*Prevs!$D$5 +   INDEX(_regrA0,ROW(),IF(_mes=1,12,_mes-1))*(7-Prevs!$D$5))/7</f>
        <v>0</v>
      </c>
      <c r="AL89" s="275">
        <f t="shared" ca="1" si="21"/>
        <v>0</v>
      </c>
      <c r="AM89" s="275">
        <f t="shared" ca="1" si="21"/>
        <v>0</v>
      </c>
      <c r="AN89" s="275">
        <f ca="1">(INDEX(_regrA0,ROW(),_mes)*Prevs!G$5 +   INDEX(_regrA0,ROW(),IF(_mes=12,1,_mes+1))*(7-Prevs!G$5))/7</f>
        <v>0</v>
      </c>
      <c r="AO89" s="275">
        <f ca="1">(INDEX(_regrA0,ROW(),_mes)*Prevs!H$5 +   INDEX(_regrA0,ROW(),IF(_mes=12,1,_mes+1))*(7-Prevs!H$5))/7</f>
        <v>0</v>
      </c>
      <c r="AP89" s="275">
        <f ca="1">(INDEX(_regrA0,ROW(),_mes)*Prevs!I$5 +   INDEX(_regrA0,ROW(),IF(_mes=12,1,_mes+1))*(7-Prevs!I$5))/7</f>
        <v>0</v>
      </c>
      <c r="AQ89" s="275">
        <f ca="1">(INDEX(_regrA0,ROW(),IF(_mes=12,1,_mes+1))*Prevs!J$2 +   INDEX(_regrA0,ROW(),IF(_mes+2&gt;12,MOD(_mes+2,11),_mes+2))*(7-Prevs!J$2))/7</f>
        <v>0</v>
      </c>
      <c r="AR89" s="275">
        <f ca="1">(INDEX(_regrA0,ROW(),IF(_mes=12,1,_mes+1))*Prevs!K$2 +   INDEX(_regrA0,ROW(),IF(_mes+2&gt;12,MOD(_mes+2,11),_mes+2))*(7-Prevs!K$2))/7</f>
        <v>0</v>
      </c>
      <c r="AS89" s="275">
        <f ca="1">(INDEX(_regrA0,ROW(),IF(_mes=12,1,_mes+1))*Prevs!L$2 +   INDEX(_regrA0,ROW(),IF(_mes+2&gt;12,MOD(_mes+2,11),_mes+2))*(7-Prevs!L$2))/7</f>
        <v>0</v>
      </c>
      <c r="AT89" s="275">
        <f ca="1">(INDEX(_regrA0,ROW(),IF(_mes=12,1,_mes+1))*Prevs!M$2 +   INDEX(_regrA0,ROW(),IF(_mes+2&gt;12,MOD(_mes+2,11),_mes+2))*(7-Prevs!M$2))/7</f>
        <v>0</v>
      </c>
      <c r="AU89" s="275">
        <f ca="1">(INDEX(_regrA0,ROW(),IF(_mes=12,1,_mes+1))*Prevs!N$2 +   INDEX(_regrA0,ROW(),IF(_mes+2&gt;12,MOD(_mes+2,11),_mes+2))*(7-Prevs!N$2))/7</f>
        <v>0</v>
      </c>
      <c r="AV89" s="275">
        <f ca="1">(INDEX(_regrA0,ROW(),IF(_mes=12,1,_mes+1))*Prevs!O$2 +   INDEX(_regrA0,ROW(),IF(_mes+2&gt;12,MOD(_mes+2,11),_mes+2))*(7-Prevs!O$2))/7</f>
        <v>0</v>
      </c>
      <c r="AX89" s="506">
        <f ca="1">(INDEX(_regrA1,ROW(),_mes)*Prevs!$D$5 +   INDEX(_regrA1,ROW(),IF(_mes=1,12,_mes-1))*(7-Prevs!$D$5))/7</f>
        <v>0</v>
      </c>
      <c r="AY89" s="506">
        <f t="shared" ca="1" si="22"/>
        <v>0</v>
      </c>
      <c r="AZ89" s="506">
        <f t="shared" ca="1" si="22"/>
        <v>0</v>
      </c>
      <c r="BA89" s="506">
        <f ca="1">(INDEX(_regrA1,ROW(),_mes)*Prevs!G$5 +   INDEX(_regrA1,ROW(),IF(_mes=12,1,_mes+1))*(7-Prevs!G$5))/7</f>
        <v>0</v>
      </c>
      <c r="BB89" s="506">
        <f ca="1">(INDEX(_regrA1,ROW(),_mes)*Prevs!H$5 +   INDEX(_regrA1,ROW(),IF(_mes=12,1,_mes+1))*(7-Prevs!H$5))/7</f>
        <v>0</v>
      </c>
      <c r="BC89" s="506">
        <f ca="1">(INDEX(_regrA1,ROW(),_mes)*Prevs!I$5 +   INDEX(_regrA1,ROW(),IF(_mes=12,1,_mes+1))*(7-Prevs!I$5))/7</f>
        <v>0</v>
      </c>
      <c r="BD89" s="506">
        <f ca="1">(INDEX(_regrA1,ROW(),IF(_mes=12,1,_mes+1))*Prevs!J$2 +   INDEX(_regrA1,ROW(),IF(_mes+2&gt;12,MOD(_mes+2,11),_mes+2))*(7-Prevs!J$2))/7</f>
        <v>0</v>
      </c>
      <c r="BE89" s="506">
        <f ca="1">(INDEX(_regrA1,ROW(),IF(_mes=12,1,_mes+1))*Prevs!K$2 +   INDEX(_regrA1,ROW(),IF(_mes+2&gt;12,MOD(_mes+2,11),_mes+2))*(7-Prevs!K$2))/7</f>
        <v>0</v>
      </c>
      <c r="BF89" s="506">
        <f ca="1">(INDEX(_regrA1,ROW(),IF(_mes=12,1,_mes+1))*Prevs!L$2 +   INDEX(_regrA1,ROW(),IF(_mes+2&gt;12,MOD(_mes+2,11),_mes+2))*(7-Prevs!L$2))/7</f>
        <v>0</v>
      </c>
      <c r="BG89" s="506">
        <f ca="1">(INDEX(_regrA1,ROW(),IF(_mes=12,1,_mes+1))*Prevs!M$2 +   INDEX(_regrA1,ROW(),IF(_mes+2&gt;12,MOD(_mes+2,11),_mes+2))*(7-Prevs!M$2))/7</f>
        <v>0</v>
      </c>
      <c r="BH89" s="506">
        <f ca="1">(INDEX(_regrA1,ROW(),IF(_mes=12,1,_mes+1))*Prevs!N$2 +   INDEX(_regrA1,ROW(),IF(_mes+2&gt;12,MOD(_mes+2,11),_mes+2))*(7-Prevs!N$2))/7</f>
        <v>0</v>
      </c>
      <c r="BI89" s="506">
        <f ca="1">(INDEX(_regrA1,ROW(),IF(_mes=12,1,_mes+1))*Prevs!O$2 +   INDEX(_regrA1,ROW(),IF(_mes+2&gt;12,MOD(_mes+2,11),_mes+2))*(7-Prevs!O$2))/7</f>
        <v>0</v>
      </c>
      <c r="BK89" s="294">
        <f t="shared" ca="1" si="19"/>
        <v>0</v>
      </c>
      <c r="BL89" s="294">
        <f t="shared" ca="1" si="19"/>
        <v>0</v>
      </c>
      <c r="BM89" s="294">
        <f t="shared" ca="1" si="19"/>
        <v>0</v>
      </c>
      <c r="BN89" s="294">
        <f t="shared" ca="1" si="19"/>
        <v>0</v>
      </c>
      <c r="BO89" s="294">
        <f t="shared" ca="1" si="19"/>
        <v>0</v>
      </c>
      <c r="BP89" s="294">
        <f t="shared" ca="1" si="19"/>
        <v>0</v>
      </c>
      <c r="BQ89" s="294">
        <f t="shared" ca="1" si="19"/>
        <v>0</v>
      </c>
      <c r="BR89" s="294">
        <f t="shared" ca="1" si="19"/>
        <v>0</v>
      </c>
      <c r="BS89" s="294">
        <f t="shared" ca="1" si="19"/>
        <v>0</v>
      </c>
      <c r="BT89" s="294">
        <f t="shared" ca="1" si="19"/>
        <v>0</v>
      </c>
      <c r="BU89" s="294">
        <f t="shared" ca="1" si="19"/>
        <v>0</v>
      </c>
      <c r="BV89" s="294">
        <f t="shared" ca="1" si="19"/>
        <v>0</v>
      </c>
      <c r="BX89" s="294">
        <f t="shared" ca="1" si="20"/>
        <v>0</v>
      </c>
      <c r="BY89" s="294">
        <f t="shared" ca="1" si="20"/>
        <v>0</v>
      </c>
      <c r="BZ89" s="294">
        <f t="shared" ca="1" si="20"/>
        <v>0</v>
      </c>
      <c r="CA89" s="294">
        <f t="shared" ca="1" si="20"/>
        <v>0</v>
      </c>
      <c r="CB89" s="294">
        <f t="shared" ca="1" si="20"/>
        <v>0</v>
      </c>
      <c r="CC89" s="294">
        <f t="shared" ca="1" si="20"/>
        <v>0</v>
      </c>
      <c r="CD89" s="294">
        <f t="shared" ca="1" si="20"/>
        <v>0</v>
      </c>
      <c r="CE89" s="294">
        <f t="shared" ca="1" si="20"/>
        <v>0</v>
      </c>
      <c r="CF89" s="294">
        <f t="shared" ca="1" si="20"/>
        <v>0</v>
      </c>
      <c r="CG89" s="294">
        <f t="shared" ca="1" si="20"/>
        <v>0</v>
      </c>
      <c r="CH89" s="294">
        <f t="shared" ca="1" si="20"/>
        <v>0</v>
      </c>
      <c r="CI89" s="294">
        <f t="shared" ca="1" si="20"/>
        <v>0</v>
      </c>
    </row>
    <row r="90" spans="1:87" x14ac:dyDescent="0.25">
      <c r="B90" s="267"/>
      <c r="C90" s="264"/>
      <c r="D90" s="267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264"/>
      <c r="Q90" s="264"/>
      <c r="R90" s="264"/>
      <c r="S90" s="264"/>
      <c r="T90" s="267"/>
      <c r="U90" s="264"/>
      <c r="V90" s="267"/>
      <c r="W90" s="264"/>
      <c r="X90" s="264"/>
      <c r="Y90" s="264"/>
      <c r="Z90" s="264"/>
      <c r="AA90" s="264"/>
      <c r="AB90" s="264"/>
      <c r="AC90" s="264"/>
      <c r="AD90" s="264"/>
      <c r="AE90" s="264"/>
      <c r="AF90" s="264"/>
      <c r="AG90" s="264"/>
      <c r="AH90" s="264"/>
      <c r="AI90" s="264"/>
      <c r="AK90" s="275">
        <f ca="1">(INDEX(_regrA0,ROW(),_mes)*Prevs!$D$5 +   INDEX(_regrA0,ROW(),IF(_mes=1,12,_mes-1))*(7-Prevs!$D$5))/7</f>
        <v>0</v>
      </c>
      <c r="AL90" s="275">
        <f t="shared" ca="1" si="21"/>
        <v>0</v>
      </c>
      <c r="AM90" s="275">
        <f t="shared" ca="1" si="21"/>
        <v>0</v>
      </c>
      <c r="AN90" s="275">
        <f ca="1">(INDEX(_regrA0,ROW(),_mes)*Prevs!G$5 +   INDEX(_regrA0,ROW(),IF(_mes=12,1,_mes+1))*(7-Prevs!G$5))/7</f>
        <v>0</v>
      </c>
      <c r="AO90" s="275">
        <f ca="1">(INDEX(_regrA0,ROW(),_mes)*Prevs!H$5 +   INDEX(_regrA0,ROW(),IF(_mes=12,1,_mes+1))*(7-Prevs!H$5))/7</f>
        <v>0</v>
      </c>
      <c r="AP90" s="275">
        <f ca="1">(INDEX(_regrA0,ROW(),_mes)*Prevs!I$5 +   INDEX(_regrA0,ROW(),IF(_mes=12,1,_mes+1))*(7-Prevs!I$5))/7</f>
        <v>0</v>
      </c>
      <c r="AQ90" s="275">
        <f ca="1">(INDEX(_regrA0,ROW(),IF(_mes=12,1,_mes+1))*Prevs!J$2 +   INDEX(_regrA0,ROW(),IF(_mes+2&gt;12,MOD(_mes+2,11),_mes+2))*(7-Prevs!J$2))/7</f>
        <v>0</v>
      </c>
      <c r="AR90" s="275">
        <f ca="1">(INDEX(_regrA0,ROW(),IF(_mes=12,1,_mes+1))*Prevs!K$2 +   INDEX(_regrA0,ROW(),IF(_mes+2&gt;12,MOD(_mes+2,11),_mes+2))*(7-Prevs!K$2))/7</f>
        <v>0</v>
      </c>
      <c r="AS90" s="275">
        <f ca="1">(INDEX(_regrA0,ROW(),IF(_mes=12,1,_mes+1))*Prevs!L$2 +   INDEX(_regrA0,ROW(),IF(_mes+2&gt;12,MOD(_mes+2,11),_mes+2))*(7-Prevs!L$2))/7</f>
        <v>0</v>
      </c>
      <c r="AT90" s="275">
        <f ca="1">(INDEX(_regrA0,ROW(),IF(_mes=12,1,_mes+1))*Prevs!M$2 +   INDEX(_regrA0,ROW(),IF(_mes+2&gt;12,MOD(_mes+2,11),_mes+2))*(7-Prevs!M$2))/7</f>
        <v>0</v>
      </c>
      <c r="AU90" s="275">
        <f ca="1">(INDEX(_regrA0,ROW(),IF(_mes=12,1,_mes+1))*Prevs!N$2 +   INDEX(_regrA0,ROW(),IF(_mes+2&gt;12,MOD(_mes+2,11),_mes+2))*(7-Prevs!N$2))/7</f>
        <v>0</v>
      </c>
      <c r="AV90" s="275">
        <f ca="1">(INDEX(_regrA0,ROW(),IF(_mes=12,1,_mes+1))*Prevs!O$2 +   INDEX(_regrA0,ROW(),IF(_mes+2&gt;12,MOD(_mes+2,11),_mes+2))*(7-Prevs!O$2))/7</f>
        <v>0</v>
      </c>
      <c r="AX90" s="506">
        <f ca="1">(INDEX(_regrA1,ROW(),_mes)*Prevs!$D$5 +   INDEX(_regrA1,ROW(),IF(_mes=1,12,_mes-1))*(7-Prevs!$D$5))/7</f>
        <v>0</v>
      </c>
      <c r="AY90" s="506">
        <f t="shared" ca="1" si="22"/>
        <v>0</v>
      </c>
      <c r="AZ90" s="506">
        <f t="shared" ca="1" si="22"/>
        <v>0</v>
      </c>
      <c r="BA90" s="506">
        <f ca="1">(INDEX(_regrA1,ROW(),_mes)*Prevs!G$5 +   INDEX(_regrA1,ROW(),IF(_mes=12,1,_mes+1))*(7-Prevs!G$5))/7</f>
        <v>0</v>
      </c>
      <c r="BB90" s="506">
        <f ca="1">(INDEX(_regrA1,ROW(),_mes)*Prevs!H$5 +   INDEX(_regrA1,ROW(),IF(_mes=12,1,_mes+1))*(7-Prevs!H$5))/7</f>
        <v>0</v>
      </c>
      <c r="BC90" s="506">
        <f ca="1">(INDEX(_regrA1,ROW(),_mes)*Prevs!I$5 +   INDEX(_regrA1,ROW(),IF(_mes=12,1,_mes+1))*(7-Prevs!I$5))/7</f>
        <v>0</v>
      </c>
      <c r="BD90" s="506">
        <f ca="1">(INDEX(_regrA1,ROW(),IF(_mes=12,1,_mes+1))*Prevs!J$2 +   INDEX(_regrA1,ROW(),IF(_mes+2&gt;12,MOD(_mes+2,11),_mes+2))*(7-Prevs!J$2))/7</f>
        <v>0</v>
      </c>
      <c r="BE90" s="506">
        <f ca="1">(INDEX(_regrA1,ROW(),IF(_mes=12,1,_mes+1))*Prevs!K$2 +   INDEX(_regrA1,ROW(),IF(_mes+2&gt;12,MOD(_mes+2,11),_mes+2))*(7-Prevs!K$2))/7</f>
        <v>0</v>
      </c>
      <c r="BF90" s="506">
        <f ca="1">(INDEX(_regrA1,ROW(),IF(_mes=12,1,_mes+1))*Prevs!L$2 +   INDEX(_regrA1,ROW(),IF(_mes+2&gt;12,MOD(_mes+2,11),_mes+2))*(7-Prevs!L$2))/7</f>
        <v>0</v>
      </c>
      <c r="BG90" s="506">
        <f ca="1">(INDEX(_regrA1,ROW(),IF(_mes=12,1,_mes+1))*Prevs!M$2 +   INDEX(_regrA1,ROW(),IF(_mes+2&gt;12,MOD(_mes+2,11),_mes+2))*(7-Prevs!M$2))/7</f>
        <v>0</v>
      </c>
      <c r="BH90" s="506">
        <f ca="1">(INDEX(_regrA1,ROW(),IF(_mes=12,1,_mes+1))*Prevs!N$2 +   INDEX(_regrA1,ROW(),IF(_mes+2&gt;12,MOD(_mes+2,11),_mes+2))*(7-Prevs!N$2))/7</f>
        <v>0</v>
      </c>
      <c r="BI90" s="506">
        <f ca="1">(INDEX(_regrA1,ROW(),IF(_mes=12,1,_mes+1))*Prevs!O$2 +   INDEX(_regrA1,ROW(),IF(_mes+2&gt;12,MOD(_mes+2,11),_mes+2))*(7-Prevs!O$2))/7</f>
        <v>0</v>
      </c>
      <c r="BK90" s="294">
        <f t="shared" ca="1" si="19"/>
        <v>0</v>
      </c>
      <c r="BL90" s="294">
        <f t="shared" ca="1" si="19"/>
        <v>0</v>
      </c>
      <c r="BM90" s="294">
        <f t="shared" ca="1" si="19"/>
        <v>0</v>
      </c>
      <c r="BN90" s="294">
        <f t="shared" ca="1" si="19"/>
        <v>0</v>
      </c>
      <c r="BO90" s="294">
        <f t="shared" ca="1" si="19"/>
        <v>0</v>
      </c>
      <c r="BP90" s="294">
        <f t="shared" ca="1" si="19"/>
        <v>0</v>
      </c>
      <c r="BQ90" s="294">
        <f t="shared" ca="1" si="19"/>
        <v>0</v>
      </c>
      <c r="BR90" s="294">
        <f t="shared" ca="1" si="19"/>
        <v>0</v>
      </c>
      <c r="BS90" s="294">
        <f t="shared" ca="1" si="19"/>
        <v>0</v>
      </c>
      <c r="BT90" s="294">
        <f t="shared" ca="1" si="19"/>
        <v>0</v>
      </c>
      <c r="BU90" s="294">
        <f t="shared" ca="1" si="19"/>
        <v>0</v>
      </c>
      <c r="BV90" s="294">
        <f t="shared" ca="1" si="19"/>
        <v>0</v>
      </c>
      <c r="BX90" s="294">
        <f t="shared" ca="1" si="20"/>
        <v>0</v>
      </c>
      <c r="BY90" s="294">
        <f t="shared" ca="1" si="20"/>
        <v>0</v>
      </c>
      <c r="BZ90" s="294">
        <f t="shared" ca="1" si="20"/>
        <v>0</v>
      </c>
      <c r="CA90" s="294">
        <f t="shared" ca="1" si="20"/>
        <v>0</v>
      </c>
      <c r="CB90" s="294">
        <f t="shared" ca="1" si="20"/>
        <v>0</v>
      </c>
      <c r="CC90" s="294">
        <f t="shared" ca="1" si="20"/>
        <v>0</v>
      </c>
      <c r="CD90" s="294">
        <f t="shared" ca="1" si="20"/>
        <v>0</v>
      </c>
      <c r="CE90" s="294">
        <f t="shared" ca="1" si="20"/>
        <v>0</v>
      </c>
      <c r="CF90" s="294">
        <f t="shared" ca="1" si="20"/>
        <v>0</v>
      </c>
      <c r="CG90" s="294">
        <f t="shared" ca="1" si="20"/>
        <v>0</v>
      </c>
      <c r="CH90" s="294">
        <f t="shared" ca="1" si="20"/>
        <v>0</v>
      </c>
      <c r="CI90" s="294">
        <f t="shared" ca="1" si="20"/>
        <v>0</v>
      </c>
    </row>
    <row r="91" spans="1:87" x14ac:dyDescent="0.25">
      <c r="B91" s="267"/>
      <c r="C91" s="264"/>
      <c r="D91" s="267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264"/>
      <c r="Q91" s="264"/>
      <c r="R91" s="264"/>
      <c r="S91" s="264"/>
      <c r="T91" s="267"/>
      <c r="U91" s="264"/>
      <c r="V91" s="267"/>
      <c r="W91" s="264"/>
      <c r="X91" s="264"/>
      <c r="Y91" s="264"/>
      <c r="Z91" s="264"/>
      <c r="AA91" s="264"/>
      <c r="AB91" s="264"/>
      <c r="AC91" s="264"/>
      <c r="AD91" s="264"/>
      <c r="AE91" s="264"/>
      <c r="AF91" s="264"/>
      <c r="AG91" s="264"/>
      <c r="AH91" s="264"/>
      <c r="AI91" s="264"/>
      <c r="AK91" s="275">
        <f ca="1">(INDEX(_regrA0,ROW(),_mes)*Prevs!$D$5 +   INDEX(_regrA0,ROW(),IF(_mes=1,12,_mes-1))*(7-Prevs!$D$5))/7</f>
        <v>0</v>
      </c>
      <c r="AL91" s="275">
        <f t="shared" ca="1" si="21"/>
        <v>0</v>
      </c>
      <c r="AM91" s="275">
        <f t="shared" ca="1" si="21"/>
        <v>0</v>
      </c>
      <c r="AN91" s="275">
        <f ca="1">(INDEX(_regrA0,ROW(),_mes)*Prevs!G$5 +   INDEX(_regrA0,ROW(),IF(_mes=12,1,_mes+1))*(7-Prevs!G$5))/7</f>
        <v>0</v>
      </c>
      <c r="AO91" s="275">
        <f ca="1">(INDEX(_regrA0,ROW(),_mes)*Prevs!H$5 +   INDEX(_regrA0,ROW(),IF(_mes=12,1,_mes+1))*(7-Prevs!H$5))/7</f>
        <v>0</v>
      </c>
      <c r="AP91" s="275">
        <f ca="1">(INDEX(_regrA0,ROW(),_mes)*Prevs!I$5 +   INDEX(_regrA0,ROW(),IF(_mes=12,1,_mes+1))*(7-Prevs!I$5))/7</f>
        <v>0</v>
      </c>
      <c r="AQ91" s="275">
        <f ca="1">(INDEX(_regrA0,ROW(),IF(_mes=12,1,_mes+1))*Prevs!J$2 +   INDEX(_regrA0,ROW(),IF(_mes+2&gt;12,MOD(_mes+2,11),_mes+2))*(7-Prevs!J$2))/7</f>
        <v>0</v>
      </c>
      <c r="AR91" s="275">
        <f ca="1">(INDEX(_regrA0,ROW(),IF(_mes=12,1,_mes+1))*Prevs!K$2 +   INDEX(_regrA0,ROW(),IF(_mes+2&gt;12,MOD(_mes+2,11),_mes+2))*(7-Prevs!K$2))/7</f>
        <v>0</v>
      </c>
      <c r="AS91" s="275">
        <f ca="1">(INDEX(_regrA0,ROW(),IF(_mes=12,1,_mes+1))*Prevs!L$2 +   INDEX(_regrA0,ROW(),IF(_mes+2&gt;12,MOD(_mes+2,11),_mes+2))*(7-Prevs!L$2))/7</f>
        <v>0</v>
      </c>
      <c r="AT91" s="275">
        <f ca="1">(INDEX(_regrA0,ROW(),IF(_mes=12,1,_mes+1))*Prevs!M$2 +   INDEX(_regrA0,ROW(),IF(_mes+2&gt;12,MOD(_mes+2,11),_mes+2))*(7-Prevs!M$2))/7</f>
        <v>0</v>
      </c>
      <c r="AU91" s="275">
        <f ca="1">(INDEX(_regrA0,ROW(),IF(_mes=12,1,_mes+1))*Prevs!N$2 +   INDEX(_regrA0,ROW(),IF(_mes+2&gt;12,MOD(_mes+2,11),_mes+2))*(7-Prevs!N$2))/7</f>
        <v>0</v>
      </c>
      <c r="AV91" s="275">
        <f ca="1">(INDEX(_regrA0,ROW(),IF(_mes=12,1,_mes+1))*Prevs!O$2 +   INDEX(_regrA0,ROW(),IF(_mes+2&gt;12,MOD(_mes+2,11),_mes+2))*(7-Prevs!O$2))/7</f>
        <v>0</v>
      </c>
      <c r="AX91" s="506">
        <f ca="1">(INDEX(_regrA1,ROW(),_mes)*Prevs!$D$5 +   INDEX(_regrA1,ROW(),IF(_mes=1,12,_mes-1))*(7-Prevs!$D$5))/7</f>
        <v>0</v>
      </c>
      <c r="AY91" s="506">
        <f t="shared" ca="1" si="22"/>
        <v>0</v>
      </c>
      <c r="AZ91" s="506">
        <f t="shared" ca="1" si="22"/>
        <v>0</v>
      </c>
      <c r="BA91" s="506">
        <f ca="1">(INDEX(_regrA1,ROW(),_mes)*Prevs!G$5 +   INDEX(_regrA1,ROW(),IF(_mes=12,1,_mes+1))*(7-Prevs!G$5))/7</f>
        <v>0</v>
      </c>
      <c r="BB91" s="506">
        <f ca="1">(INDEX(_regrA1,ROW(),_mes)*Prevs!H$5 +   INDEX(_regrA1,ROW(),IF(_mes=12,1,_mes+1))*(7-Prevs!H$5))/7</f>
        <v>0</v>
      </c>
      <c r="BC91" s="506">
        <f ca="1">(INDEX(_regrA1,ROW(),_mes)*Prevs!I$5 +   INDEX(_regrA1,ROW(),IF(_mes=12,1,_mes+1))*(7-Prevs!I$5))/7</f>
        <v>0</v>
      </c>
      <c r="BD91" s="506">
        <f ca="1">(INDEX(_regrA1,ROW(),IF(_mes=12,1,_mes+1))*Prevs!J$2 +   INDEX(_regrA1,ROW(),IF(_mes+2&gt;12,MOD(_mes+2,11),_mes+2))*(7-Prevs!J$2))/7</f>
        <v>0</v>
      </c>
      <c r="BE91" s="506">
        <f ca="1">(INDEX(_regrA1,ROW(),IF(_mes=12,1,_mes+1))*Prevs!K$2 +   INDEX(_regrA1,ROW(),IF(_mes+2&gt;12,MOD(_mes+2,11),_mes+2))*(7-Prevs!K$2))/7</f>
        <v>0</v>
      </c>
      <c r="BF91" s="506">
        <f ca="1">(INDEX(_regrA1,ROW(),IF(_mes=12,1,_mes+1))*Prevs!L$2 +   INDEX(_regrA1,ROW(),IF(_mes+2&gt;12,MOD(_mes+2,11),_mes+2))*(7-Prevs!L$2))/7</f>
        <v>0</v>
      </c>
      <c r="BG91" s="506">
        <f ca="1">(INDEX(_regrA1,ROW(),IF(_mes=12,1,_mes+1))*Prevs!M$2 +   INDEX(_regrA1,ROW(),IF(_mes+2&gt;12,MOD(_mes+2,11),_mes+2))*(7-Prevs!M$2))/7</f>
        <v>0</v>
      </c>
      <c r="BH91" s="506">
        <f ca="1">(INDEX(_regrA1,ROW(),IF(_mes=12,1,_mes+1))*Prevs!N$2 +   INDEX(_regrA1,ROW(),IF(_mes+2&gt;12,MOD(_mes+2,11),_mes+2))*(7-Prevs!N$2))/7</f>
        <v>0</v>
      </c>
      <c r="BI91" s="506">
        <f ca="1">(INDEX(_regrA1,ROW(),IF(_mes=12,1,_mes+1))*Prevs!O$2 +   INDEX(_regrA1,ROW(),IF(_mes+2&gt;12,MOD(_mes+2,11),_mes+2))*(7-Prevs!O$2))/7</f>
        <v>0</v>
      </c>
      <c r="BK91" s="294">
        <f t="shared" ca="1" si="19"/>
        <v>0</v>
      </c>
      <c r="BL91" s="294">
        <f t="shared" ca="1" si="19"/>
        <v>0</v>
      </c>
      <c r="BM91" s="294">
        <f t="shared" ca="1" si="19"/>
        <v>0</v>
      </c>
      <c r="BN91" s="294">
        <f t="shared" ca="1" si="19"/>
        <v>0</v>
      </c>
      <c r="BO91" s="294">
        <f t="shared" ca="1" si="19"/>
        <v>0</v>
      </c>
      <c r="BP91" s="294">
        <f t="shared" ca="1" si="19"/>
        <v>0</v>
      </c>
      <c r="BQ91" s="294">
        <f t="shared" ca="1" si="19"/>
        <v>0</v>
      </c>
      <c r="BR91" s="294">
        <f t="shared" ca="1" si="19"/>
        <v>0</v>
      </c>
      <c r="BS91" s="294">
        <f t="shared" ca="1" si="19"/>
        <v>0</v>
      </c>
      <c r="BT91" s="294">
        <f t="shared" ca="1" si="19"/>
        <v>0</v>
      </c>
      <c r="BU91" s="294">
        <f t="shared" ca="1" si="19"/>
        <v>0</v>
      </c>
      <c r="BV91" s="294">
        <f t="shared" ca="1" si="19"/>
        <v>0</v>
      </c>
      <c r="BX91" s="294">
        <f t="shared" ca="1" si="20"/>
        <v>0</v>
      </c>
      <c r="BY91" s="294">
        <f t="shared" ca="1" si="20"/>
        <v>0</v>
      </c>
      <c r="BZ91" s="294">
        <f t="shared" ca="1" si="20"/>
        <v>0</v>
      </c>
      <c r="CA91" s="294">
        <f t="shared" ca="1" si="20"/>
        <v>0</v>
      </c>
      <c r="CB91" s="294">
        <f t="shared" ca="1" si="20"/>
        <v>0</v>
      </c>
      <c r="CC91" s="294">
        <f t="shared" ca="1" si="20"/>
        <v>0</v>
      </c>
      <c r="CD91" s="294">
        <f t="shared" ca="1" si="20"/>
        <v>0</v>
      </c>
      <c r="CE91" s="294">
        <f t="shared" ca="1" si="20"/>
        <v>0</v>
      </c>
      <c r="CF91" s="294">
        <f t="shared" ca="1" si="20"/>
        <v>0</v>
      </c>
      <c r="CG91" s="294">
        <f t="shared" ca="1" si="20"/>
        <v>0</v>
      </c>
      <c r="CH91" s="294">
        <f t="shared" ca="1" si="20"/>
        <v>0</v>
      </c>
      <c r="CI91" s="294">
        <f t="shared" ca="1" si="20"/>
        <v>0</v>
      </c>
    </row>
    <row r="92" spans="1:87" x14ac:dyDescent="0.25">
      <c r="B92" s="267"/>
      <c r="C92" s="264"/>
      <c r="D92" s="267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264"/>
      <c r="Q92" s="264"/>
      <c r="R92" s="264"/>
      <c r="S92" s="264"/>
      <c r="T92" s="267"/>
      <c r="U92" s="264"/>
      <c r="V92" s="267"/>
      <c r="W92" s="264"/>
      <c r="X92" s="264"/>
      <c r="Y92" s="264"/>
      <c r="Z92" s="264"/>
      <c r="AA92" s="264"/>
      <c r="AB92" s="264"/>
      <c r="AC92" s="264"/>
      <c r="AD92" s="264"/>
      <c r="AE92" s="264"/>
      <c r="AF92" s="264"/>
      <c r="AG92" s="264"/>
      <c r="AH92" s="264"/>
      <c r="AI92" s="264"/>
      <c r="AK92" s="275">
        <f ca="1">(INDEX(_regrA0,ROW(),_mes)*Prevs!$D$5 +   INDEX(_regrA0,ROW(),IF(_mes=1,12,_mes-1))*(7-Prevs!$D$5))/7</f>
        <v>0</v>
      </c>
      <c r="AL92" s="275">
        <f t="shared" ca="1" si="21"/>
        <v>0</v>
      </c>
      <c r="AM92" s="275">
        <f t="shared" ca="1" si="21"/>
        <v>0</v>
      </c>
      <c r="AN92" s="275">
        <f ca="1">(INDEX(_regrA0,ROW(),_mes)*Prevs!G$5 +   INDEX(_regrA0,ROW(),IF(_mes=12,1,_mes+1))*(7-Prevs!G$5))/7</f>
        <v>0</v>
      </c>
      <c r="AO92" s="275">
        <f ca="1">(INDEX(_regrA0,ROW(),_mes)*Prevs!H$5 +   INDEX(_regrA0,ROW(),IF(_mes=12,1,_mes+1))*(7-Prevs!H$5))/7</f>
        <v>0</v>
      </c>
      <c r="AP92" s="275">
        <f ca="1">(INDEX(_regrA0,ROW(),_mes)*Prevs!I$5 +   INDEX(_regrA0,ROW(),IF(_mes=12,1,_mes+1))*(7-Prevs!I$5))/7</f>
        <v>0</v>
      </c>
      <c r="AQ92" s="275">
        <f ca="1">(INDEX(_regrA0,ROW(),IF(_mes=12,1,_mes+1))*Prevs!J$2 +   INDEX(_regrA0,ROW(),IF(_mes+2&gt;12,MOD(_mes+2,11),_mes+2))*(7-Prevs!J$2))/7</f>
        <v>0</v>
      </c>
      <c r="AR92" s="275">
        <f ca="1">(INDEX(_regrA0,ROW(),IF(_mes=12,1,_mes+1))*Prevs!K$2 +   INDEX(_regrA0,ROW(),IF(_mes+2&gt;12,MOD(_mes+2,11),_mes+2))*(7-Prevs!K$2))/7</f>
        <v>0</v>
      </c>
      <c r="AS92" s="275">
        <f ca="1">(INDEX(_regrA0,ROW(),IF(_mes=12,1,_mes+1))*Prevs!L$2 +   INDEX(_regrA0,ROW(),IF(_mes+2&gt;12,MOD(_mes+2,11),_mes+2))*(7-Prevs!L$2))/7</f>
        <v>0</v>
      </c>
      <c r="AT92" s="275">
        <f ca="1">(INDEX(_regrA0,ROW(),IF(_mes=12,1,_mes+1))*Prevs!M$2 +   INDEX(_regrA0,ROW(),IF(_mes+2&gt;12,MOD(_mes+2,11),_mes+2))*(7-Prevs!M$2))/7</f>
        <v>0</v>
      </c>
      <c r="AU92" s="275">
        <f ca="1">(INDEX(_regrA0,ROW(),IF(_mes=12,1,_mes+1))*Prevs!N$2 +   INDEX(_regrA0,ROW(),IF(_mes+2&gt;12,MOD(_mes+2,11),_mes+2))*(7-Prevs!N$2))/7</f>
        <v>0</v>
      </c>
      <c r="AV92" s="275">
        <f ca="1">(INDEX(_regrA0,ROW(),IF(_mes=12,1,_mes+1))*Prevs!O$2 +   INDEX(_regrA0,ROW(),IF(_mes+2&gt;12,MOD(_mes+2,11),_mes+2))*(7-Prevs!O$2))/7</f>
        <v>0</v>
      </c>
      <c r="AX92" s="506">
        <f ca="1">(INDEX(_regrA1,ROW(),_mes)*Prevs!$D$5 +   INDEX(_regrA1,ROW(),IF(_mes=1,12,_mes-1))*(7-Prevs!$D$5))/7</f>
        <v>0</v>
      </c>
      <c r="AY92" s="506">
        <f t="shared" ca="1" si="22"/>
        <v>0</v>
      </c>
      <c r="AZ92" s="506">
        <f t="shared" ca="1" si="22"/>
        <v>0</v>
      </c>
      <c r="BA92" s="506">
        <f ca="1">(INDEX(_regrA1,ROW(),_mes)*Prevs!G$5 +   INDEX(_regrA1,ROW(),IF(_mes=12,1,_mes+1))*(7-Prevs!G$5))/7</f>
        <v>0</v>
      </c>
      <c r="BB92" s="506">
        <f ca="1">(INDEX(_regrA1,ROW(),_mes)*Prevs!H$5 +   INDEX(_regrA1,ROW(),IF(_mes=12,1,_mes+1))*(7-Prevs!H$5))/7</f>
        <v>0</v>
      </c>
      <c r="BC92" s="506">
        <f ca="1">(INDEX(_regrA1,ROW(),_mes)*Prevs!I$5 +   INDEX(_regrA1,ROW(),IF(_mes=12,1,_mes+1))*(7-Prevs!I$5))/7</f>
        <v>0</v>
      </c>
      <c r="BD92" s="506">
        <f ca="1">(INDEX(_regrA1,ROW(),IF(_mes=12,1,_mes+1))*Prevs!J$2 +   INDEX(_regrA1,ROW(),IF(_mes+2&gt;12,MOD(_mes+2,11),_mes+2))*(7-Prevs!J$2))/7</f>
        <v>0</v>
      </c>
      <c r="BE92" s="506">
        <f ca="1">(INDEX(_regrA1,ROW(),IF(_mes=12,1,_mes+1))*Prevs!K$2 +   INDEX(_regrA1,ROW(),IF(_mes+2&gt;12,MOD(_mes+2,11),_mes+2))*(7-Prevs!K$2))/7</f>
        <v>0</v>
      </c>
      <c r="BF92" s="506">
        <f ca="1">(INDEX(_regrA1,ROW(),IF(_mes=12,1,_mes+1))*Prevs!L$2 +   INDEX(_regrA1,ROW(),IF(_mes+2&gt;12,MOD(_mes+2,11),_mes+2))*(7-Prevs!L$2))/7</f>
        <v>0</v>
      </c>
      <c r="BG92" s="506">
        <f ca="1">(INDEX(_regrA1,ROW(),IF(_mes=12,1,_mes+1))*Prevs!M$2 +   INDEX(_regrA1,ROW(),IF(_mes+2&gt;12,MOD(_mes+2,11),_mes+2))*(7-Prevs!M$2))/7</f>
        <v>0</v>
      </c>
      <c r="BH92" s="506">
        <f ca="1">(INDEX(_regrA1,ROW(),IF(_mes=12,1,_mes+1))*Prevs!N$2 +   INDEX(_regrA1,ROW(),IF(_mes+2&gt;12,MOD(_mes+2,11),_mes+2))*(7-Prevs!N$2))/7</f>
        <v>0</v>
      </c>
      <c r="BI92" s="506">
        <f ca="1">(INDEX(_regrA1,ROW(),IF(_mes=12,1,_mes+1))*Prevs!O$2 +   INDEX(_regrA1,ROW(),IF(_mes+2&gt;12,MOD(_mes+2,11),_mes+2))*(7-Prevs!O$2))/7</f>
        <v>0</v>
      </c>
      <c r="BK92" s="294">
        <f t="shared" ca="1" si="19"/>
        <v>0</v>
      </c>
      <c r="BL92" s="294">
        <f t="shared" ca="1" si="19"/>
        <v>0</v>
      </c>
      <c r="BM92" s="294">
        <f t="shared" ca="1" si="19"/>
        <v>0</v>
      </c>
      <c r="BN92" s="294">
        <f t="shared" ca="1" si="19"/>
        <v>0</v>
      </c>
      <c r="BO92" s="294">
        <f t="shared" ca="1" si="19"/>
        <v>0</v>
      </c>
      <c r="BP92" s="294">
        <f t="shared" ca="1" si="19"/>
        <v>0</v>
      </c>
      <c r="BQ92" s="294">
        <f t="shared" ca="1" si="19"/>
        <v>0</v>
      </c>
      <c r="BR92" s="294">
        <f t="shared" ca="1" si="19"/>
        <v>0</v>
      </c>
      <c r="BS92" s="294">
        <f t="shared" ca="1" si="19"/>
        <v>0</v>
      </c>
      <c r="BT92" s="294">
        <f t="shared" ca="1" si="19"/>
        <v>0</v>
      </c>
      <c r="BU92" s="294">
        <f t="shared" ca="1" si="19"/>
        <v>0</v>
      </c>
      <c r="BV92" s="294">
        <f t="shared" ca="1" si="19"/>
        <v>0</v>
      </c>
      <c r="BX92" s="294">
        <f t="shared" ca="1" si="20"/>
        <v>0</v>
      </c>
      <c r="BY92" s="294">
        <f t="shared" ca="1" si="20"/>
        <v>0</v>
      </c>
      <c r="BZ92" s="294">
        <f t="shared" ca="1" si="20"/>
        <v>0</v>
      </c>
      <c r="CA92" s="294">
        <f t="shared" ca="1" si="20"/>
        <v>0</v>
      </c>
      <c r="CB92" s="294">
        <f t="shared" ca="1" si="20"/>
        <v>0</v>
      </c>
      <c r="CC92" s="294">
        <f t="shared" ca="1" si="20"/>
        <v>0</v>
      </c>
      <c r="CD92" s="294">
        <f t="shared" ca="1" si="20"/>
        <v>0</v>
      </c>
      <c r="CE92" s="294">
        <f t="shared" ca="1" si="20"/>
        <v>0</v>
      </c>
      <c r="CF92" s="294">
        <f t="shared" ca="1" si="20"/>
        <v>0</v>
      </c>
      <c r="CG92" s="294">
        <f t="shared" ca="1" si="20"/>
        <v>0</v>
      </c>
      <c r="CH92" s="294">
        <f t="shared" ca="1" si="20"/>
        <v>0</v>
      </c>
      <c r="CI92" s="294">
        <f t="shared" ca="1" si="20"/>
        <v>0</v>
      </c>
    </row>
    <row r="93" spans="1:87" x14ac:dyDescent="0.25">
      <c r="B93" s="267"/>
      <c r="C93" s="264"/>
      <c r="D93" s="267"/>
      <c r="E93" s="264"/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4"/>
      <c r="Q93" s="264"/>
      <c r="R93" s="264"/>
      <c r="S93" s="264"/>
      <c r="T93" s="267"/>
      <c r="U93" s="264"/>
      <c r="V93" s="267"/>
      <c r="W93" s="264"/>
      <c r="X93" s="264"/>
      <c r="Y93" s="264"/>
      <c r="Z93" s="264"/>
      <c r="AA93" s="264"/>
      <c r="AB93" s="264"/>
      <c r="AC93" s="264"/>
      <c r="AD93" s="264"/>
      <c r="AE93" s="264"/>
      <c r="AF93" s="264"/>
      <c r="AG93" s="264"/>
      <c r="AH93" s="264"/>
      <c r="AI93" s="264"/>
    </row>
    <row r="94" spans="1:87" x14ac:dyDescent="0.25">
      <c r="B94" s="267"/>
      <c r="C94" s="264"/>
      <c r="D94" s="267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4"/>
      <c r="P94" s="264"/>
      <c r="Q94" s="264"/>
      <c r="R94" s="264"/>
      <c r="S94" s="264"/>
      <c r="T94" s="267"/>
      <c r="U94" s="264"/>
      <c r="V94" s="267"/>
      <c r="W94" s="264"/>
      <c r="X94" s="264"/>
      <c r="Y94" s="264"/>
      <c r="Z94" s="264"/>
      <c r="AA94" s="264"/>
      <c r="AB94" s="264"/>
      <c r="AC94" s="264"/>
      <c r="AD94" s="264"/>
      <c r="AE94" s="264"/>
      <c r="AF94" s="264"/>
      <c r="AG94" s="264"/>
      <c r="AH94" s="264"/>
      <c r="AI94" s="264"/>
    </row>
    <row r="95" spans="1:87" x14ac:dyDescent="0.25">
      <c r="B95" s="267"/>
      <c r="C95" s="264"/>
      <c r="D95" s="267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4"/>
      <c r="P95" s="264"/>
      <c r="Q95" s="264"/>
      <c r="R95" s="264"/>
      <c r="S95" s="264"/>
      <c r="T95" s="267"/>
      <c r="U95" s="264"/>
      <c r="V95" s="267"/>
      <c r="W95" s="264"/>
      <c r="X95" s="264"/>
      <c r="Y95" s="264"/>
      <c r="Z95" s="264"/>
      <c r="AA95" s="264"/>
      <c r="AB95" s="264"/>
      <c r="AC95" s="264"/>
      <c r="AD95" s="264"/>
      <c r="AE95" s="264"/>
      <c r="AF95" s="264"/>
      <c r="AG95" s="264"/>
      <c r="AH95" s="264"/>
      <c r="AI95" s="264"/>
    </row>
    <row r="96" spans="1:87" x14ac:dyDescent="0.25">
      <c r="B96" s="267"/>
      <c r="C96" s="264"/>
      <c r="D96" s="267"/>
      <c r="E96" s="264"/>
      <c r="F96" s="264"/>
      <c r="G96" s="264"/>
      <c r="H96" s="264"/>
      <c r="I96" s="264"/>
      <c r="J96" s="264"/>
      <c r="K96" s="264"/>
      <c r="L96" s="264"/>
      <c r="M96" s="264"/>
      <c r="N96" s="264"/>
      <c r="O96" s="264"/>
      <c r="P96" s="264"/>
      <c r="Q96" s="264"/>
      <c r="R96" s="264"/>
      <c r="S96" s="264"/>
      <c r="T96" s="267"/>
      <c r="U96" s="264"/>
      <c r="V96" s="267"/>
      <c r="W96" s="264"/>
      <c r="X96" s="264"/>
      <c r="Y96" s="264"/>
      <c r="Z96" s="264"/>
      <c r="AA96" s="264"/>
      <c r="AB96" s="264"/>
      <c r="AC96" s="264"/>
      <c r="AD96" s="264"/>
      <c r="AE96" s="264"/>
      <c r="AF96" s="264"/>
      <c r="AG96" s="264"/>
      <c r="AH96" s="264"/>
      <c r="AI96" s="264"/>
    </row>
    <row r="97" spans="2:35" x14ac:dyDescent="0.25">
      <c r="B97" s="267"/>
      <c r="C97" s="264"/>
      <c r="D97" s="267"/>
      <c r="E97" s="264"/>
      <c r="F97" s="264"/>
      <c r="G97" s="264"/>
      <c r="H97" s="264"/>
      <c r="I97" s="264"/>
      <c r="J97" s="264"/>
      <c r="K97" s="264"/>
      <c r="L97" s="264"/>
      <c r="M97" s="264"/>
      <c r="N97" s="264"/>
      <c r="O97" s="264"/>
      <c r="P97" s="264"/>
      <c r="Q97" s="264"/>
      <c r="R97" s="264"/>
      <c r="S97" s="264"/>
      <c r="T97" s="267"/>
      <c r="U97" s="264"/>
      <c r="V97" s="267"/>
      <c r="W97" s="264"/>
      <c r="X97" s="264"/>
      <c r="Y97" s="264"/>
      <c r="Z97" s="264"/>
      <c r="AA97" s="264"/>
      <c r="AB97" s="264"/>
      <c r="AC97" s="264"/>
      <c r="AD97" s="264"/>
      <c r="AE97" s="264"/>
      <c r="AF97" s="264"/>
      <c r="AG97" s="264"/>
      <c r="AH97" s="264"/>
      <c r="AI97" s="264"/>
    </row>
    <row r="98" spans="2:35" x14ac:dyDescent="0.25">
      <c r="B98" s="267"/>
      <c r="C98" s="264"/>
      <c r="D98" s="267"/>
      <c r="E98" s="264"/>
      <c r="F98" s="264"/>
      <c r="G98" s="264"/>
      <c r="H98" s="264"/>
      <c r="I98" s="264"/>
      <c r="J98" s="264"/>
      <c r="K98" s="264"/>
      <c r="L98" s="264"/>
      <c r="M98" s="264"/>
      <c r="N98" s="264"/>
      <c r="O98" s="264"/>
      <c r="P98" s="264"/>
      <c r="Q98" s="264"/>
      <c r="R98" s="264"/>
      <c r="S98" s="264"/>
      <c r="T98" s="267"/>
      <c r="U98" s="264"/>
      <c r="V98" s="267"/>
      <c r="W98" s="264"/>
      <c r="X98" s="264"/>
      <c r="Y98" s="264"/>
      <c r="Z98" s="264"/>
      <c r="AA98" s="264"/>
      <c r="AB98" s="264"/>
      <c r="AC98" s="264"/>
      <c r="AD98" s="264"/>
      <c r="AE98" s="264"/>
      <c r="AF98" s="264"/>
      <c r="AG98" s="264"/>
      <c r="AH98" s="264"/>
      <c r="AI98" s="264"/>
    </row>
    <row r="99" spans="2:35" x14ac:dyDescent="0.25">
      <c r="B99" s="267"/>
      <c r="C99" s="264"/>
      <c r="D99" s="267"/>
      <c r="E99" s="264"/>
      <c r="F99" s="264"/>
      <c r="G99" s="264"/>
      <c r="H99" s="264"/>
      <c r="I99" s="264"/>
      <c r="J99" s="264"/>
      <c r="K99" s="264"/>
      <c r="L99" s="264"/>
      <c r="M99" s="264"/>
      <c r="N99" s="264"/>
      <c r="O99" s="264"/>
      <c r="P99" s="264"/>
      <c r="Q99" s="264"/>
      <c r="R99" s="264"/>
      <c r="S99" s="264"/>
      <c r="T99" s="267"/>
      <c r="U99" s="264"/>
      <c r="V99" s="267"/>
      <c r="W99" s="264"/>
      <c r="X99" s="264"/>
      <c r="Y99" s="264"/>
      <c r="Z99" s="264"/>
      <c r="AA99" s="264"/>
      <c r="AB99" s="264"/>
      <c r="AC99" s="264"/>
      <c r="AD99" s="264"/>
      <c r="AE99" s="264"/>
      <c r="AF99" s="264"/>
      <c r="AG99" s="264"/>
      <c r="AH99" s="264"/>
      <c r="AI99" s="264"/>
    </row>
    <row r="100" spans="2:35" x14ac:dyDescent="0.25">
      <c r="B100" s="267"/>
      <c r="C100" s="264"/>
      <c r="D100" s="267"/>
      <c r="E100" s="264"/>
      <c r="F100" s="264"/>
      <c r="G100" s="264"/>
      <c r="H100" s="264"/>
      <c r="I100" s="264"/>
      <c r="J100" s="264"/>
      <c r="K100" s="264"/>
      <c r="L100" s="264"/>
      <c r="M100" s="264"/>
      <c r="N100" s="264"/>
      <c r="O100" s="264"/>
      <c r="P100" s="264"/>
      <c r="Q100" s="264"/>
      <c r="R100" s="264"/>
      <c r="S100" s="264"/>
      <c r="T100" s="267"/>
      <c r="U100" s="264"/>
      <c r="V100" s="267"/>
      <c r="W100" s="264"/>
      <c r="X100" s="264"/>
      <c r="Y100" s="264"/>
      <c r="Z100" s="264"/>
      <c r="AA100" s="264"/>
      <c r="AB100" s="264"/>
      <c r="AC100" s="264"/>
      <c r="AD100" s="264"/>
      <c r="AE100" s="264"/>
      <c r="AF100" s="264"/>
      <c r="AG100" s="264"/>
      <c r="AH100" s="264"/>
      <c r="AI100" s="264"/>
    </row>
    <row r="101" spans="2:35" x14ac:dyDescent="0.25">
      <c r="B101" s="267"/>
      <c r="C101" s="264"/>
      <c r="D101" s="267"/>
      <c r="E101" s="264"/>
      <c r="F101" s="264"/>
      <c r="G101" s="264"/>
      <c r="H101" s="264"/>
      <c r="I101" s="264"/>
      <c r="J101" s="264"/>
      <c r="K101" s="264"/>
      <c r="L101" s="264"/>
      <c r="M101" s="264"/>
      <c r="N101" s="264"/>
      <c r="O101" s="264"/>
      <c r="P101" s="264"/>
      <c r="Q101" s="264"/>
      <c r="R101" s="264"/>
      <c r="S101" s="264"/>
      <c r="T101" s="267"/>
      <c r="U101" s="264"/>
      <c r="V101" s="267"/>
      <c r="W101" s="264"/>
      <c r="X101" s="264"/>
      <c r="Y101" s="264"/>
      <c r="Z101" s="264"/>
      <c r="AA101" s="264"/>
      <c r="AB101" s="264"/>
      <c r="AC101" s="264"/>
      <c r="AD101" s="264"/>
      <c r="AE101" s="264"/>
      <c r="AF101" s="264"/>
      <c r="AG101" s="264"/>
      <c r="AH101" s="264"/>
      <c r="AI101" s="264"/>
    </row>
    <row r="102" spans="2:35" x14ac:dyDescent="0.25">
      <c r="B102" s="267"/>
      <c r="C102" s="264"/>
      <c r="D102" s="267"/>
      <c r="E102" s="264"/>
      <c r="F102" s="264"/>
      <c r="G102" s="264"/>
      <c r="H102" s="264"/>
      <c r="I102" s="264"/>
      <c r="J102" s="264"/>
      <c r="K102" s="264"/>
      <c r="L102" s="264"/>
      <c r="M102" s="264"/>
      <c r="N102" s="264"/>
      <c r="O102" s="264"/>
      <c r="P102" s="264"/>
      <c r="Q102" s="264"/>
      <c r="R102" s="264"/>
      <c r="S102" s="264"/>
      <c r="T102" s="267"/>
      <c r="U102" s="264"/>
      <c r="V102" s="267"/>
      <c r="W102" s="264"/>
      <c r="X102" s="264"/>
      <c r="Y102" s="264"/>
      <c r="Z102" s="264"/>
      <c r="AA102" s="264"/>
      <c r="AB102" s="264"/>
      <c r="AC102" s="264"/>
      <c r="AD102" s="264"/>
      <c r="AE102" s="264"/>
      <c r="AF102" s="264"/>
      <c r="AG102" s="264"/>
      <c r="AH102" s="264"/>
      <c r="AI102" s="264"/>
    </row>
    <row r="103" spans="2:35" x14ac:dyDescent="0.25">
      <c r="B103" s="267"/>
      <c r="C103" s="264"/>
      <c r="D103" s="267"/>
      <c r="E103" s="264"/>
      <c r="F103" s="264"/>
      <c r="G103" s="264"/>
      <c r="H103" s="264"/>
      <c r="I103" s="264"/>
      <c r="J103" s="264"/>
      <c r="K103" s="264"/>
      <c r="L103" s="264"/>
      <c r="M103" s="264"/>
      <c r="N103" s="264"/>
      <c r="O103" s="264"/>
      <c r="P103" s="264"/>
      <c r="Q103" s="264"/>
      <c r="R103" s="264"/>
      <c r="S103" s="264"/>
      <c r="T103" s="267"/>
      <c r="U103" s="264"/>
      <c r="V103" s="267"/>
      <c r="W103" s="264"/>
      <c r="X103" s="264"/>
      <c r="Y103" s="264"/>
      <c r="Z103" s="264"/>
      <c r="AA103" s="264"/>
      <c r="AB103" s="264"/>
      <c r="AC103" s="264"/>
      <c r="AD103" s="264"/>
      <c r="AE103" s="264"/>
      <c r="AF103" s="264"/>
      <c r="AG103" s="264"/>
      <c r="AH103" s="264"/>
      <c r="AI103" s="264"/>
    </row>
    <row r="108" spans="2:35" x14ac:dyDescent="0.25">
      <c r="B108" s="264"/>
      <c r="C108" s="264"/>
      <c r="D108" s="264"/>
      <c r="E108" s="264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4"/>
      <c r="S108" s="264"/>
      <c r="T108" s="264"/>
      <c r="U108" s="264"/>
      <c r="V108" s="264"/>
      <c r="W108" s="264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</row>
    <row r="110" spans="2:35" x14ac:dyDescent="0.25">
      <c r="B110" s="264"/>
      <c r="C110" s="264"/>
      <c r="D110" s="264"/>
      <c r="E110" s="264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4"/>
      <c r="S110" s="264"/>
      <c r="T110" s="264"/>
      <c r="U110" s="264"/>
      <c r="V110" s="264"/>
      <c r="W110" s="264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</row>
    <row r="112" spans="2:35" x14ac:dyDescent="0.25">
      <c r="B112" s="264"/>
      <c r="C112" s="264"/>
      <c r="D112" s="264"/>
      <c r="E112" s="264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4"/>
      <c r="S112" s="264"/>
      <c r="T112" s="264"/>
      <c r="U112" s="264"/>
      <c r="V112" s="264"/>
      <c r="W112" s="264"/>
      <c r="X112" s="269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</row>
    <row r="114" spans="6:35" x14ac:dyDescent="0.25"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4"/>
      <c r="S114" s="264"/>
      <c r="T114" s="264"/>
      <c r="U114" s="264"/>
      <c r="V114" s="264"/>
      <c r="W114" s="264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</row>
    <row r="116" spans="6:35" x14ac:dyDescent="0.25"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4"/>
      <c r="S116" s="264"/>
      <c r="T116" s="264"/>
      <c r="U116" s="264"/>
      <c r="V116" s="264"/>
      <c r="W116" s="264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</row>
    <row r="118" spans="6:35" x14ac:dyDescent="0.25"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4"/>
      <c r="T118" s="264"/>
      <c r="U118" s="264"/>
      <c r="V118" s="264"/>
      <c r="W118" s="264"/>
      <c r="X118" s="264"/>
      <c r="Y118" s="264"/>
      <c r="Z118" s="264"/>
      <c r="AA118" s="264"/>
      <c r="AB118" s="264"/>
      <c r="AC118" s="264"/>
      <c r="AD118" s="264"/>
      <c r="AE118" s="264"/>
      <c r="AF118" s="264"/>
      <c r="AG118" s="264"/>
      <c r="AH118" s="264"/>
      <c r="AI118" s="264"/>
    </row>
    <row r="119" spans="6:35" x14ac:dyDescent="0.25">
      <c r="F119" s="264"/>
      <c r="G119" s="264"/>
      <c r="H119" s="264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4"/>
      <c r="T119" s="264"/>
      <c r="U119" s="264"/>
      <c r="V119" s="264"/>
      <c r="W119" s="264"/>
      <c r="X119" s="271"/>
      <c r="Y119" s="271"/>
      <c r="Z119" s="271"/>
      <c r="AA119" s="271"/>
      <c r="AB119" s="271"/>
      <c r="AC119" s="271"/>
      <c r="AD119" s="271"/>
      <c r="AE119" s="271"/>
      <c r="AF119" s="271"/>
      <c r="AG119" s="271"/>
      <c r="AH119" s="271"/>
      <c r="AI119" s="271"/>
    </row>
  </sheetData>
  <sortState xmlns:xlrd2="http://schemas.microsoft.com/office/spreadsheetml/2017/richdata2" ref="A6:AI76">
    <sortCondition ref="B6"/>
  </sortState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CC323"/>
  <sheetViews>
    <sheetView workbookViewId="0"/>
  </sheetViews>
  <sheetFormatPr defaultRowHeight="15" x14ac:dyDescent="0.25"/>
  <cols>
    <col min="1" max="1" width="8.85546875" customWidth="1"/>
    <col min="2" max="2" width="18.7109375" bestFit="1" customWidth="1"/>
    <col min="4" max="13" width="1.140625" customWidth="1"/>
    <col min="15" max="15" width="9.140625" hidden="1" customWidth="1"/>
    <col min="16" max="25" width="0.85546875" hidden="1" customWidth="1"/>
    <col min="26" max="26" width="9.140625" hidden="1" customWidth="1"/>
    <col min="28" max="29" width="12" bestFit="1" customWidth="1"/>
    <col min="30" max="37" width="1" customWidth="1"/>
    <col min="39" max="43" width="8.85546875" customWidth="1"/>
    <col min="44" max="45" width="12.7109375" bestFit="1" customWidth="1"/>
    <col min="46" max="47" width="8" bestFit="1" customWidth="1"/>
    <col min="48" max="48" width="12.7109375" bestFit="1" customWidth="1"/>
    <col min="49" max="50" width="8" bestFit="1" customWidth="1"/>
    <col min="53" max="53" width="32.28515625" customWidth="1"/>
    <col min="55" max="55" width="21.5703125" bestFit="1" customWidth="1"/>
    <col min="70" max="81" width="10.140625" customWidth="1"/>
  </cols>
  <sheetData>
    <row r="1" spans="1:81" x14ac:dyDescent="0.25">
      <c r="BC1">
        <v>1</v>
      </c>
      <c r="BP1" s="560" t="s">
        <v>720</v>
      </c>
      <c r="BQ1" s="560"/>
      <c r="BR1">
        <f>IF(_tipo="MENSAL",BR2,MONTH(Prevs!Q3))</f>
        <v>1</v>
      </c>
      <c r="BS1">
        <f>IF(_tipo="MENSAL",BS2,MONTH(Prevs!R3))</f>
        <v>2</v>
      </c>
      <c r="BT1">
        <f>IF(_tipo="MENSAL",BT2,MONTH(Prevs!S3))</f>
        <v>3</v>
      </c>
      <c r="BU1">
        <f>IF(_tipo="MENSAL",BU2,MONTH(Prevs!T3))</f>
        <v>4</v>
      </c>
      <c r="BV1">
        <f>IF(_tipo="MENSAL",BV2,MONTH(Prevs!U3))</f>
        <v>5</v>
      </c>
      <c r="BW1">
        <f>IF(_tipo="MENSAL",BW2,MONTH(Prevs!V3))</f>
        <v>6</v>
      </c>
      <c r="BX1">
        <f>IF(_tipo="MENSAL",BX2,MONTH(Prevs!W3))</f>
        <v>7</v>
      </c>
      <c r="BY1">
        <f>IF(_tipo="MENSAL",BY2,MONTH(Prevs!X3))</f>
        <v>8</v>
      </c>
      <c r="BZ1">
        <f>IF(_tipo="MENSAL",BZ2,MONTH(Prevs!Y3))</f>
        <v>9</v>
      </c>
      <c r="CA1">
        <f>IF(_tipo="MENSAL",CA2,MONTH(Prevs!Z3))</f>
        <v>10</v>
      </c>
      <c r="CB1">
        <f>IF(_tipo="MENSAL",CB2,MONTH(Prevs!AA3))</f>
        <v>11</v>
      </c>
      <c r="CC1">
        <f>IF(_tipo="MENSAL",CC2,MONTH(Prevs!AB3))</f>
        <v>12</v>
      </c>
    </row>
    <row r="2" spans="1:81" ht="15.75" thickBot="1" x14ac:dyDescent="0.3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AA2">
        <v>1</v>
      </c>
      <c r="AB2">
        <v>2</v>
      </c>
      <c r="AC2">
        <v>3</v>
      </c>
      <c r="AD2">
        <v>4</v>
      </c>
      <c r="AE2">
        <v>5</v>
      </c>
      <c r="AF2">
        <v>6</v>
      </c>
      <c r="AG2">
        <v>7</v>
      </c>
      <c r="AH2">
        <v>8</v>
      </c>
      <c r="AI2">
        <v>9</v>
      </c>
      <c r="AJ2">
        <v>10</v>
      </c>
      <c r="AK2">
        <v>11</v>
      </c>
      <c r="AL2">
        <v>12</v>
      </c>
      <c r="AM2">
        <v>1</v>
      </c>
      <c r="AN2">
        <v>2</v>
      </c>
      <c r="AO2">
        <v>3</v>
      </c>
      <c r="AP2">
        <v>4</v>
      </c>
      <c r="AQ2">
        <v>5</v>
      </c>
      <c r="AR2">
        <v>6</v>
      </c>
      <c r="AS2">
        <v>7</v>
      </c>
      <c r="AT2">
        <v>8</v>
      </c>
      <c r="AU2">
        <v>9</v>
      </c>
      <c r="AV2">
        <v>10</v>
      </c>
      <c r="AW2">
        <v>11</v>
      </c>
      <c r="AX2">
        <v>12</v>
      </c>
      <c r="BP2" s="560"/>
      <c r="BQ2" s="560"/>
      <c r="BR2">
        <v>1</v>
      </c>
      <c r="BS2">
        <v>2</v>
      </c>
      <c r="BT2">
        <v>3</v>
      </c>
      <c r="BU2">
        <v>4</v>
      </c>
      <c r="BV2">
        <v>5</v>
      </c>
      <c r="BW2">
        <v>6</v>
      </c>
      <c r="BX2">
        <v>7</v>
      </c>
      <c r="BY2">
        <v>8</v>
      </c>
      <c r="BZ2">
        <v>9</v>
      </c>
      <c r="CA2">
        <v>10</v>
      </c>
      <c r="CB2">
        <v>11</v>
      </c>
      <c r="CC2">
        <v>12</v>
      </c>
    </row>
    <row r="3" spans="1:81" x14ac:dyDescent="0.25">
      <c r="A3" s="110" t="s">
        <v>525</v>
      </c>
      <c r="B3" s="110" t="s">
        <v>38</v>
      </c>
      <c r="C3" s="170" t="s">
        <v>679</v>
      </c>
      <c r="D3" s="170" t="s">
        <v>679</v>
      </c>
      <c r="E3" s="170" t="s">
        <v>679</v>
      </c>
      <c r="F3" s="170" t="s">
        <v>679</v>
      </c>
      <c r="G3" s="170" t="s">
        <v>679</v>
      </c>
      <c r="H3" s="170" t="s">
        <v>679</v>
      </c>
      <c r="I3" s="170" t="s">
        <v>679</v>
      </c>
      <c r="J3" s="170" t="s">
        <v>679</v>
      </c>
      <c r="K3" s="170" t="s">
        <v>679</v>
      </c>
      <c r="L3" s="170" t="s">
        <v>679</v>
      </c>
      <c r="M3" s="170" t="s">
        <v>679</v>
      </c>
      <c r="N3" s="170" t="s">
        <v>679</v>
      </c>
      <c r="AA3" s="169" t="s">
        <v>678</v>
      </c>
      <c r="AB3" s="169" t="s">
        <v>678</v>
      </c>
      <c r="AC3" s="169" t="s">
        <v>678</v>
      </c>
      <c r="AD3" s="169" t="s">
        <v>678</v>
      </c>
      <c r="AE3" s="169" t="s">
        <v>678</v>
      </c>
      <c r="AF3" s="169" t="s">
        <v>678</v>
      </c>
      <c r="AG3" s="169" t="s">
        <v>678</v>
      </c>
      <c r="AH3" s="169" t="s">
        <v>678</v>
      </c>
      <c r="AI3" s="169" t="s">
        <v>678</v>
      </c>
      <c r="AJ3" s="169" t="s">
        <v>678</v>
      </c>
      <c r="AK3" s="169" t="s">
        <v>678</v>
      </c>
      <c r="AL3" s="169" t="s">
        <v>678</v>
      </c>
      <c r="AM3" s="169" t="s">
        <v>680</v>
      </c>
      <c r="AN3" s="169" t="s">
        <v>680</v>
      </c>
      <c r="AO3" s="169" t="s">
        <v>680</v>
      </c>
      <c r="AP3" s="169" t="s">
        <v>680</v>
      </c>
      <c r="AQ3" s="169" t="s">
        <v>680</v>
      </c>
      <c r="AR3" s="169" t="s">
        <v>680</v>
      </c>
      <c r="AS3" s="169" t="s">
        <v>680</v>
      </c>
      <c r="AT3" s="169" t="s">
        <v>680</v>
      </c>
      <c r="AU3" s="169" t="s">
        <v>680</v>
      </c>
      <c r="AV3" s="169" t="s">
        <v>680</v>
      </c>
      <c r="AW3" s="169" t="s">
        <v>680</v>
      </c>
      <c r="AX3" s="169" t="s">
        <v>680</v>
      </c>
      <c r="BC3" s="111" t="s">
        <v>496</v>
      </c>
      <c r="BP3" s="560"/>
      <c r="BQ3" s="560"/>
      <c r="BR3" s="169" t="s">
        <v>678</v>
      </c>
      <c r="BS3" s="169" t="s">
        <v>678</v>
      </c>
      <c r="BT3" s="169" t="s">
        <v>678</v>
      </c>
      <c r="BU3" s="169" t="s">
        <v>678</v>
      </c>
      <c r="BV3" s="169" t="s">
        <v>678</v>
      </c>
      <c r="BW3" s="169" t="s">
        <v>678</v>
      </c>
      <c r="BX3" s="169" t="s">
        <v>678</v>
      </c>
      <c r="BY3" s="169" t="s">
        <v>678</v>
      </c>
      <c r="BZ3" s="169" t="s">
        <v>678</v>
      </c>
      <c r="CA3" s="169" t="s">
        <v>678</v>
      </c>
      <c r="CB3" s="169" t="s">
        <v>678</v>
      </c>
      <c r="CC3" s="169" t="s">
        <v>678</v>
      </c>
    </row>
    <row r="4" spans="1:81" x14ac:dyDescent="0.25">
      <c r="A4">
        <v>1</v>
      </c>
      <c r="B4" s="164" t="s">
        <v>526</v>
      </c>
      <c r="C4">
        <f>IFERROR(INDEX($BD$7:$BO$40,MATCH(Bacias!$G$4:$G$323,$BC$7:$BC$40,0),$C$2:$N$2),1)</f>
        <v>1</v>
      </c>
      <c r="D4">
        <f>IFERROR(INDEX($BD$7:$BO$40,MATCH(Bacias!$G$4:$G$323,$BC$7:$BC$40,0),$C$2:$N$2),1)</f>
        <v>1</v>
      </c>
      <c r="E4">
        <f>IFERROR(INDEX($BD$7:$BO$40,MATCH(Bacias!$G$4:$G$323,$BC$7:$BC$40,0),$C$2:$N$2),1)</f>
        <v>1</v>
      </c>
      <c r="F4">
        <f>IFERROR(INDEX($BD$7:$BO$40,MATCH(Bacias!$G$4:$G$323,$BC$7:$BC$40,0),$C$2:$N$2),1)</f>
        <v>1</v>
      </c>
      <c r="G4">
        <f>IFERROR(INDEX($BD$7:$BO$40,MATCH(Bacias!$G$4:$G$323,$BC$7:$BC$40,0),$C$2:$N$2),1)</f>
        <v>1</v>
      </c>
      <c r="H4">
        <f>IFERROR(INDEX($BD$7:$BO$40,MATCH(Bacias!$G$4:$G$323,$BC$7:$BC$40,0),$C$2:$N$2),1)</f>
        <v>1</v>
      </c>
      <c r="I4">
        <f>IFERROR(INDEX($BD$7:$BO$40,MATCH(Bacias!$G$4:$G$323,$BC$7:$BC$40,0),$C$2:$N$2),1)</f>
        <v>1</v>
      </c>
      <c r="J4">
        <f>IFERROR(INDEX($BD$7:$BO$40,MATCH(Bacias!$G$4:$G$323,$BC$7:$BC$40,0),$C$2:$N$2),1)</f>
        <v>1</v>
      </c>
      <c r="K4">
        <f>IFERROR(INDEX($BD$7:$BO$40,MATCH(Bacias!$G$4:$G$323,$BC$7:$BC$40,0),$C$2:$N$2),1)</f>
        <v>1</v>
      </c>
      <c r="L4">
        <f>IFERROR(INDEX($BD$7:$BO$40,MATCH(Bacias!$G$4:$G$323,$BC$7:$BC$40,0),$C$2:$N$2),1)</f>
        <v>1</v>
      </c>
      <c r="M4">
        <f>IFERROR(INDEX($BD$7:$BO$40,MATCH(Bacias!$G$4:$G$323,$BC$7:$BC$40,0),$C$2:$N$2),1)</f>
        <v>1</v>
      </c>
      <c r="N4">
        <f>IFERROR(INDEX($BD$7:$BO$40,MATCH(Bacias!$G$4:$G$323,$BC$7:$BC$40,0),$C$2:$N$2),1)</f>
        <v>1</v>
      </c>
      <c r="AA4" s="108">
        <f>C4*IF(NOT(ISNA($AY4)),INDEX(Entrada!$C$53:$N$372,$AY4,AA$2),0)</f>
        <v>242.02</v>
      </c>
      <c r="AB4">
        <f>D4*IF(NOT(ISNA($AY4)),INDEX(Entrada!$C$53:$N$372,$AY4,AB$2),0)</f>
        <v>220.04</v>
      </c>
      <c r="AC4">
        <f>E4*IF(NOT(ISNA($AY4)),INDEX(Entrada!$C$53:$N$372,$AY4,AC$2),0)</f>
        <v>195.27</v>
      </c>
      <c r="AD4">
        <f>F4*IF(NOT(ISNA($AY4)),INDEX(Entrada!$C$53:$N$372,$AY4,AD$2),0)</f>
        <v>133</v>
      </c>
      <c r="AE4">
        <f>G4*IF(NOT(ISNA($AY4)),INDEX(Entrada!$C$53:$N$372,$AY4,AE$2),0)</f>
        <v>99.73</v>
      </c>
      <c r="AF4">
        <f>H4*IF(NOT(ISNA($AY4)),INDEX(Entrada!$C$53:$N$372,$AY4,AF$2),0)</f>
        <v>84.98</v>
      </c>
      <c r="AG4">
        <f>I4*IF(NOT(ISNA($AY4)),INDEX(Entrada!$C$53:$N$372,$AY4,AG$2),0)</f>
        <v>70.959999999999994</v>
      </c>
      <c r="AH4">
        <f>J4*IF(NOT(ISNA($AY4)),INDEX(Entrada!$C$53:$N$372,$AY4,AH$2),0)</f>
        <v>61.13</v>
      </c>
      <c r="AI4">
        <f>K4*IF(NOT(ISNA($AY4)),INDEX(Entrada!$C$53:$N$372,$AY4,AI$2),0)</f>
        <v>63.8</v>
      </c>
      <c r="AJ4">
        <f>L4*IF(NOT(ISNA($AY4)),INDEX(Entrada!$C$53:$N$372,$AY4,AJ$2),0)</f>
        <v>75.7</v>
      </c>
      <c r="AK4">
        <f>M4*IF(NOT(ISNA($AY4)),INDEX(Entrada!$C$53:$N$372,$AY4,AK$2),0)</f>
        <v>107.73</v>
      </c>
      <c r="AL4">
        <f>N4*IF(NOT(ISNA($AY4)),INDEX(Entrada!$C$53:$N$372,$AY4,AL$2),0)</f>
        <v>175.6</v>
      </c>
      <c r="AM4">
        <f t="shared" ref="AM4" si="0">AA4</f>
        <v>242.02</v>
      </c>
      <c r="AN4">
        <f t="shared" ref="AN4:AX19" si="1">AB4</f>
        <v>220.04</v>
      </c>
      <c r="AO4">
        <f t="shared" ref="AO4" si="2">AC4</f>
        <v>195.27</v>
      </c>
      <c r="AP4">
        <f t="shared" ref="AP4" si="3">AD4</f>
        <v>133</v>
      </c>
      <c r="AQ4">
        <f t="shared" ref="AQ4" si="4">AE4</f>
        <v>99.73</v>
      </c>
      <c r="AR4">
        <f t="shared" ref="AR4" si="5">AF4</f>
        <v>84.98</v>
      </c>
      <c r="AS4">
        <f t="shared" ref="AS4" si="6">AG4</f>
        <v>70.959999999999994</v>
      </c>
      <c r="AT4">
        <f t="shared" ref="AT4" si="7">AH4</f>
        <v>61.13</v>
      </c>
      <c r="AU4">
        <f t="shared" ref="AU4" si="8">AI4</f>
        <v>63.8</v>
      </c>
      <c r="AV4">
        <f t="shared" ref="AV4" si="9">AJ4</f>
        <v>75.7</v>
      </c>
      <c r="AW4">
        <f t="shared" ref="AW4" si="10">AK4</f>
        <v>107.73</v>
      </c>
      <c r="AX4">
        <f t="shared" ref="AX4" si="11">AL4</f>
        <v>175.6</v>
      </c>
      <c r="AY4">
        <f>MATCH(A4,Entrada!$A$53:$A$372,0)</f>
        <v>1</v>
      </c>
      <c r="BC4" s="112" t="s">
        <v>493</v>
      </c>
      <c r="BQ4" t="e">
        <f t="shared" ref="BQ4:BQ67" si="12">MATCH($A:$A,_regrPosto,0)</f>
        <v>#N/A</v>
      </c>
      <c r="BR4" s="302">
        <f t="shared" ref="BR4:BR39" si="13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242.02</v>
      </c>
      <c r="BS4" s="302">
        <f t="shared" ref="BS4:BS39" si="14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220.04</v>
      </c>
      <c r="BT4" s="302">
        <f t="shared" ref="BT4:BT39" si="15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195.27</v>
      </c>
      <c r="BU4" s="302">
        <f t="shared" ref="BU4:BU39" si="16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133</v>
      </c>
      <c r="BV4" s="302">
        <f t="shared" ref="BV4:BV39" si="17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99.73</v>
      </c>
      <c r="BW4" s="302">
        <f t="shared" ref="BW4:BW39" si="18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84.98</v>
      </c>
      <c r="BX4" s="302">
        <f t="shared" ref="BX4:BX39" si="19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70.959999999999994</v>
      </c>
      <c r="BY4" s="302">
        <f t="shared" ref="BY4:BY39" si="20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61.13</v>
      </c>
      <c r="BZ4" s="302">
        <f t="shared" ref="BZ4:BZ39" si="21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63.8</v>
      </c>
      <c r="CA4" s="302">
        <f t="shared" ref="CA4:CA39" si="22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75.7</v>
      </c>
      <c r="CB4" s="302">
        <f t="shared" ref="CB4:CB39" si="23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107.73</v>
      </c>
      <c r="CC4" s="302">
        <f t="shared" ref="CC4:CC39" si="24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175.6</v>
      </c>
    </row>
    <row r="5" spans="1:81" x14ac:dyDescent="0.25">
      <c r="A5">
        <v>2</v>
      </c>
      <c r="B5" s="164" t="s">
        <v>527</v>
      </c>
      <c r="C5">
        <f>IFERROR(INDEX($BD$7:$BO$40,MATCH(Bacias!$G$4:$G$323,$BC$7:$BC$40,0),$C$2:$N$2),1)</f>
        <v>1</v>
      </c>
      <c r="D5">
        <f>IFERROR(INDEX($BD$7:$BO$40,MATCH(Bacias!$G$4:$G$323,$BC$7:$BC$40,0),$C$2:$N$2),1)</f>
        <v>1</v>
      </c>
      <c r="E5">
        <f>IFERROR(INDEX($BD$7:$BO$40,MATCH(Bacias!$G$4:$G$323,$BC$7:$BC$40,0),$C$2:$N$2),1)</f>
        <v>1</v>
      </c>
      <c r="F5">
        <f>IFERROR(INDEX($BD$7:$BO$40,MATCH(Bacias!$G$4:$G$323,$BC$7:$BC$40,0),$C$2:$N$2),1)</f>
        <v>1</v>
      </c>
      <c r="G5">
        <f>IFERROR(INDEX($BD$7:$BO$40,MATCH(Bacias!$G$4:$G$323,$BC$7:$BC$40,0),$C$2:$N$2),1)</f>
        <v>1</v>
      </c>
      <c r="H5">
        <f>IFERROR(INDEX($BD$7:$BO$40,MATCH(Bacias!$G$4:$G$323,$BC$7:$BC$40,0),$C$2:$N$2),1)</f>
        <v>1</v>
      </c>
      <c r="I5">
        <f>IFERROR(INDEX($BD$7:$BO$40,MATCH(Bacias!$G$4:$G$323,$BC$7:$BC$40,0),$C$2:$N$2),1)</f>
        <v>1</v>
      </c>
      <c r="J5">
        <f>IFERROR(INDEX($BD$7:$BO$40,MATCH(Bacias!$G$4:$G$323,$BC$7:$BC$40,0),$C$2:$N$2),1)</f>
        <v>1</v>
      </c>
      <c r="K5">
        <f>IFERROR(INDEX($BD$7:$BO$40,MATCH(Bacias!$G$4:$G$323,$BC$7:$BC$40,0),$C$2:$N$2),1)</f>
        <v>1</v>
      </c>
      <c r="L5">
        <f>IFERROR(INDEX($BD$7:$BO$40,MATCH(Bacias!$G$4:$G$323,$BC$7:$BC$40,0),$C$2:$N$2),1)</f>
        <v>1</v>
      </c>
      <c r="M5">
        <f>IFERROR(INDEX($BD$7:$BO$40,MATCH(Bacias!$G$4:$G$323,$BC$7:$BC$40,0),$C$2:$N$2),1)</f>
        <v>1</v>
      </c>
      <c r="N5">
        <f>IFERROR(INDEX($BD$7:$BO$40,MATCH(Bacias!$G$4:$G$323,$BC$7:$BC$40,0),$C$2:$N$2),1)</f>
        <v>1</v>
      </c>
      <c r="AA5">
        <f>C5*IF(NOT(ISNA($AY5)),INDEX(Entrada!$C$53:$N$372,$AY5,AA$2),0)</f>
        <v>242.02</v>
      </c>
      <c r="AB5">
        <f>D5*IF(NOT(ISNA($AY5)),INDEX(Entrada!$C$53:$N$372,$AY5,AB$2),0)</f>
        <v>220.04</v>
      </c>
      <c r="AC5">
        <f>E5*IF(NOT(ISNA($AY5)),INDEX(Entrada!$C$53:$N$372,$AY5,AC$2),0)</f>
        <v>195.27</v>
      </c>
      <c r="AD5">
        <f>F5*IF(NOT(ISNA($AY5)),INDEX(Entrada!$C$53:$N$372,$AY5,AD$2),0)</f>
        <v>133</v>
      </c>
      <c r="AE5">
        <f>G5*IF(NOT(ISNA($AY5)),INDEX(Entrada!$C$53:$N$372,$AY5,AE$2),0)</f>
        <v>99.73</v>
      </c>
      <c r="AF5">
        <f>H5*IF(NOT(ISNA($AY5)),INDEX(Entrada!$C$53:$N$372,$AY5,AF$2),0)</f>
        <v>84.98</v>
      </c>
      <c r="AG5">
        <f>I5*IF(NOT(ISNA($AY5)),INDEX(Entrada!$C$53:$N$372,$AY5,AG$2),0)</f>
        <v>70.959999999999994</v>
      </c>
      <c r="AH5">
        <f>J5*IF(NOT(ISNA($AY5)),INDEX(Entrada!$C$53:$N$372,$AY5,AH$2),0)</f>
        <v>61.13</v>
      </c>
      <c r="AI5">
        <f>K5*IF(NOT(ISNA($AY5)),INDEX(Entrada!$C$53:$N$372,$AY5,AI$2),0)</f>
        <v>63.8</v>
      </c>
      <c r="AJ5">
        <f>L5*IF(NOT(ISNA($AY5)),INDEX(Entrada!$C$53:$N$372,$AY5,AJ$2),0)</f>
        <v>75.7</v>
      </c>
      <c r="AK5">
        <f>M5*IF(NOT(ISNA($AY5)),INDEX(Entrada!$C$53:$N$372,$AY5,AK$2),0)</f>
        <v>107.73</v>
      </c>
      <c r="AL5">
        <f>N5*IF(NOT(ISNA($AY5)),INDEX(Entrada!$C$53:$N$372,$AY5,AL$2),0)</f>
        <v>175.6</v>
      </c>
      <c r="AM5" s="423">
        <f t="shared" ref="AM5:AX5" si="25">AM4</f>
        <v>242.02</v>
      </c>
      <c r="AN5" s="423">
        <f t="shared" si="25"/>
        <v>220.04</v>
      </c>
      <c r="AO5" s="423">
        <f t="shared" si="25"/>
        <v>195.27</v>
      </c>
      <c r="AP5" s="423">
        <f t="shared" si="25"/>
        <v>133</v>
      </c>
      <c r="AQ5" s="423">
        <f t="shared" si="25"/>
        <v>99.73</v>
      </c>
      <c r="AR5" s="423">
        <f t="shared" si="25"/>
        <v>84.98</v>
      </c>
      <c r="AS5" s="423">
        <f t="shared" si="25"/>
        <v>70.959999999999994</v>
      </c>
      <c r="AT5" s="423">
        <f t="shared" si="25"/>
        <v>61.13</v>
      </c>
      <c r="AU5" s="423">
        <f t="shared" si="25"/>
        <v>63.8</v>
      </c>
      <c r="AV5" s="423">
        <f t="shared" si="25"/>
        <v>75.7</v>
      </c>
      <c r="AW5" s="423">
        <f t="shared" si="25"/>
        <v>107.73</v>
      </c>
      <c r="AX5" s="423">
        <f t="shared" si="25"/>
        <v>175.6</v>
      </c>
      <c r="AY5">
        <f>MATCH(A5,Entrada!$A$53:$A$372,0)</f>
        <v>2</v>
      </c>
      <c r="BC5" s="113" t="s">
        <v>494</v>
      </c>
      <c r="BQ5">
        <f t="shared" si="12"/>
        <v>6</v>
      </c>
      <c r="BR5" s="302">
        <f t="shared" si="13"/>
        <v>242.02</v>
      </c>
      <c r="BS5" s="302">
        <f t="shared" si="14"/>
        <v>220.04</v>
      </c>
      <c r="BT5" s="302">
        <f t="shared" si="15"/>
        <v>195.27</v>
      </c>
      <c r="BU5" s="302">
        <f t="shared" si="16"/>
        <v>133</v>
      </c>
      <c r="BV5" s="302">
        <f t="shared" si="17"/>
        <v>99.73</v>
      </c>
      <c r="BW5" s="302">
        <f t="shared" si="18"/>
        <v>84.98</v>
      </c>
      <c r="BX5" s="302">
        <f t="shared" si="19"/>
        <v>70.959999999999994</v>
      </c>
      <c r="BY5" s="302">
        <f t="shared" si="20"/>
        <v>61.13</v>
      </c>
      <c r="BZ5" s="302">
        <f t="shared" si="21"/>
        <v>63.8</v>
      </c>
      <c r="CA5" s="302">
        <f t="shared" si="22"/>
        <v>75.7</v>
      </c>
      <c r="CB5" s="302">
        <f t="shared" si="23"/>
        <v>107.73</v>
      </c>
      <c r="CC5" s="302">
        <f t="shared" si="24"/>
        <v>175.6</v>
      </c>
    </row>
    <row r="6" spans="1:81" ht="15.75" thickBot="1" x14ac:dyDescent="0.3">
      <c r="A6">
        <v>3</v>
      </c>
      <c r="B6" s="164"/>
      <c r="C6">
        <f>IFERROR(INDEX($BD$7:$BO$40,MATCH(Bacias!$G$4:$G$323,$BC$7:$BC$40,0),$C$2:$N$2),1)</f>
        <v>1</v>
      </c>
      <c r="D6">
        <f>IFERROR(INDEX($BD$7:$BO$40,MATCH(Bacias!$G$4:$G$323,$BC$7:$BC$40,0),$C$2:$N$2),1)</f>
        <v>1</v>
      </c>
      <c r="E6">
        <f>IFERROR(INDEX($BD$7:$BO$40,MATCH(Bacias!$G$4:$G$323,$BC$7:$BC$40,0),$C$2:$N$2),1)</f>
        <v>1</v>
      </c>
      <c r="F6">
        <f>IFERROR(INDEX($BD$7:$BO$40,MATCH(Bacias!$G$4:$G$323,$BC$7:$BC$40,0),$C$2:$N$2),1)</f>
        <v>1</v>
      </c>
      <c r="G6">
        <f>IFERROR(INDEX($BD$7:$BO$40,MATCH(Bacias!$G$4:$G$323,$BC$7:$BC$40,0),$C$2:$N$2),1)</f>
        <v>1</v>
      </c>
      <c r="H6">
        <f>IFERROR(INDEX($BD$7:$BO$40,MATCH(Bacias!$G$4:$G$323,$BC$7:$BC$40,0),$C$2:$N$2),1)</f>
        <v>1</v>
      </c>
      <c r="I6">
        <f>IFERROR(INDEX($BD$7:$BO$40,MATCH(Bacias!$G$4:$G$323,$BC$7:$BC$40,0),$C$2:$N$2),1)</f>
        <v>1</v>
      </c>
      <c r="J6">
        <f>IFERROR(INDEX($BD$7:$BO$40,MATCH(Bacias!$G$4:$G$323,$BC$7:$BC$40,0),$C$2:$N$2),1)</f>
        <v>1</v>
      </c>
      <c r="K6">
        <f>IFERROR(INDEX($BD$7:$BO$40,MATCH(Bacias!$G$4:$G$323,$BC$7:$BC$40,0),$C$2:$N$2),1)</f>
        <v>1</v>
      </c>
      <c r="L6">
        <f>IFERROR(INDEX($BD$7:$BO$40,MATCH(Bacias!$G$4:$G$323,$BC$7:$BC$40,0),$C$2:$N$2),1)</f>
        <v>1</v>
      </c>
      <c r="M6">
        <f>IFERROR(INDEX($BD$7:$BO$40,MATCH(Bacias!$G$4:$G$323,$BC$7:$BC$40,0),$C$2:$N$2),1)</f>
        <v>1</v>
      </c>
      <c r="N6">
        <f>IFERROR(INDEX($BD$7:$BO$40,MATCH(Bacias!$G$4:$G$323,$BC$7:$BC$40,0),$C$2:$N$2),1)</f>
        <v>1</v>
      </c>
      <c r="AA6">
        <f>C6*IF(NOT(ISNA($AY6)),INDEX(Entrada!$C$53:$N$372,$AY6,AA$2),0)</f>
        <v>0</v>
      </c>
      <c r="AB6">
        <f>D6*IF(NOT(ISNA($AY6)),INDEX(Entrada!$C$53:$N$372,$AY6,AB$2),0)</f>
        <v>0</v>
      </c>
      <c r="AC6">
        <f>E6*IF(NOT(ISNA($AY6)),INDEX(Entrada!$C$53:$N$372,$AY6,AC$2),0)</f>
        <v>0</v>
      </c>
      <c r="AD6">
        <f>F6*IF(NOT(ISNA($AY6)),INDEX(Entrada!$C$53:$N$372,$AY6,AD$2),0)</f>
        <v>0</v>
      </c>
      <c r="AE6">
        <f>G6*IF(NOT(ISNA($AY6)),INDEX(Entrada!$C$53:$N$372,$AY6,AE$2),0)</f>
        <v>0</v>
      </c>
      <c r="AF6">
        <f>H6*IF(NOT(ISNA($AY6)),INDEX(Entrada!$C$53:$N$372,$AY6,AF$2),0)</f>
        <v>0</v>
      </c>
      <c r="AG6">
        <f>I6*IF(NOT(ISNA($AY6)),INDEX(Entrada!$C$53:$N$372,$AY6,AG$2),0)</f>
        <v>0</v>
      </c>
      <c r="AH6">
        <f>J6*IF(NOT(ISNA($AY6)),INDEX(Entrada!$C$53:$N$372,$AY6,AH$2),0)</f>
        <v>0</v>
      </c>
      <c r="AI6">
        <f>K6*IF(NOT(ISNA($AY6)),INDEX(Entrada!$C$53:$N$372,$AY6,AI$2),0)</f>
        <v>0</v>
      </c>
      <c r="AJ6">
        <f>L6*IF(NOT(ISNA($AY6)),INDEX(Entrada!$C$53:$N$372,$AY6,AJ$2),0)</f>
        <v>0</v>
      </c>
      <c r="AK6">
        <f>M6*IF(NOT(ISNA($AY6)),INDEX(Entrada!$C$53:$N$372,$AY6,AK$2),0)</f>
        <v>0</v>
      </c>
      <c r="AL6">
        <f>N6*IF(NOT(ISNA($AY6)),INDEX(Entrada!$C$53:$N$372,$AY6,AL$2),0)</f>
        <v>0</v>
      </c>
      <c r="AM6">
        <f t="shared" ref="AM6:AM39" si="26">AA6</f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Y6">
        <f>MATCH(A6,Entrada!$A$53:$A$372,0)</f>
        <v>3</v>
      </c>
      <c r="BC6" s="116" t="s">
        <v>495</v>
      </c>
      <c r="BD6">
        <v>1</v>
      </c>
      <c r="BE6">
        <v>2</v>
      </c>
      <c r="BF6">
        <v>3</v>
      </c>
      <c r="BG6">
        <v>4</v>
      </c>
      <c r="BH6">
        <v>5</v>
      </c>
      <c r="BI6">
        <v>6</v>
      </c>
      <c r="BJ6">
        <v>7</v>
      </c>
      <c r="BK6">
        <v>8</v>
      </c>
      <c r="BL6">
        <v>9</v>
      </c>
      <c r="BM6">
        <v>10</v>
      </c>
      <c r="BN6">
        <v>11</v>
      </c>
      <c r="BO6">
        <v>12</v>
      </c>
      <c r="BQ6" t="e">
        <f t="shared" si="12"/>
        <v>#N/A</v>
      </c>
      <c r="BR6" s="302">
        <f t="shared" si="13"/>
        <v>0</v>
      </c>
      <c r="BS6" s="302">
        <f t="shared" si="14"/>
        <v>0</v>
      </c>
      <c r="BT6" s="302">
        <f t="shared" si="15"/>
        <v>0</v>
      </c>
      <c r="BU6" s="302">
        <f t="shared" si="16"/>
        <v>0</v>
      </c>
      <c r="BV6" s="302">
        <f t="shared" si="17"/>
        <v>0</v>
      </c>
      <c r="BW6" s="302">
        <f t="shared" si="18"/>
        <v>0</v>
      </c>
      <c r="BX6" s="302">
        <f t="shared" si="19"/>
        <v>0</v>
      </c>
      <c r="BY6" s="302">
        <f t="shared" si="20"/>
        <v>0</v>
      </c>
      <c r="BZ6" s="302">
        <f t="shared" si="21"/>
        <v>0</v>
      </c>
      <c r="CA6" s="302">
        <f t="shared" si="22"/>
        <v>0</v>
      </c>
      <c r="CB6" s="302">
        <f t="shared" si="23"/>
        <v>0</v>
      </c>
      <c r="CC6" s="302">
        <f t="shared" si="24"/>
        <v>0</v>
      </c>
    </row>
    <row r="7" spans="1:81" x14ac:dyDescent="0.25">
      <c r="A7">
        <v>4</v>
      </c>
      <c r="B7" s="164"/>
      <c r="C7">
        <f>IFERROR(INDEX($BD$7:$BO$40,MATCH(Bacias!$G$4:$G$323,$BC$7:$BC$40,0),$C$2:$N$2),1)</f>
        <v>1</v>
      </c>
      <c r="D7">
        <f>IFERROR(INDEX($BD$7:$BO$40,MATCH(Bacias!$G$4:$G$323,$BC$7:$BC$40,0),$C$2:$N$2),1)</f>
        <v>1</v>
      </c>
      <c r="E7">
        <f>IFERROR(INDEX($BD$7:$BO$40,MATCH(Bacias!$G$4:$G$323,$BC$7:$BC$40,0),$C$2:$N$2),1)</f>
        <v>1</v>
      </c>
      <c r="F7">
        <f>IFERROR(INDEX($BD$7:$BO$40,MATCH(Bacias!$G$4:$G$323,$BC$7:$BC$40,0),$C$2:$N$2),1)</f>
        <v>1</v>
      </c>
      <c r="G7">
        <f>IFERROR(INDEX($BD$7:$BO$40,MATCH(Bacias!$G$4:$G$323,$BC$7:$BC$40,0),$C$2:$N$2),1)</f>
        <v>1</v>
      </c>
      <c r="H7">
        <f>IFERROR(INDEX($BD$7:$BO$40,MATCH(Bacias!$G$4:$G$323,$BC$7:$BC$40,0),$C$2:$N$2),1)</f>
        <v>1</v>
      </c>
      <c r="I7">
        <f>IFERROR(INDEX($BD$7:$BO$40,MATCH(Bacias!$G$4:$G$323,$BC$7:$BC$40,0),$C$2:$N$2),1)</f>
        <v>1</v>
      </c>
      <c r="J7">
        <f>IFERROR(INDEX($BD$7:$BO$40,MATCH(Bacias!$G$4:$G$323,$BC$7:$BC$40,0),$C$2:$N$2),1)</f>
        <v>1</v>
      </c>
      <c r="K7">
        <f>IFERROR(INDEX($BD$7:$BO$40,MATCH(Bacias!$G$4:$G$323,$BC$7:$BC$40,0),$C$2:$N$2),1)</f>
        <v>1</v>
      </c>
      <c r="L7">
        <f>IFERROR(INDEX($BD$7:$BO$40,MATCH(Bacias!$G$4:$G$323,$BC$7:$BC$40,0),$C$2:$N$2),1)</f>
        <v>1</v>
      </c>
      <c r="M7">
        <f>IFERROR(INDEX($BD$7:$BO$40,MATCH(Bacias!$G$4:$G$323,$BC$7:$BC$40,0),$C$2:$N$2),1)</f>
        <v>1</v>
      </c>
      <c r="N7">
        <f>IFERROR(INDEX($BD$7:$BO$40,MATCH(Bacias!$G$4:$G$323,$BC$7:$BC$40,0),$C$2:$N$2),1)</f>
        <v>1</v>
      </c>
      <c r="AA7">
        <f>C7*IF(NOT(ISNA($AY7)),INDEX(Entrada!$C$53:$N$372,$AY7,AA$2),0)</f>
        <v>0</v>
      </c>
      <c r="AB7">
        <f>D7*IF(NOT(ISNA($AY7)),INDEX(Entrada!$C$53:$N$372,$AY7,AB$2),0)</f>
        <v>0</v>
      </c>
      <c r="AC7">
        <f>E7*IF(NOT(ISNA($AY7)),INDEX(Entrada!$C$53:$N$372,$AY7,AC$2),0)</f>
        <v>0</v>
      </c>
      <c r="AD7">
        <f>F7*IF(NOT(ISNA($AY7)),INDEX(Entrada!$C$53:$N$372,$AY7,AD$2),0)</f>
        <v>0</v>
      </c>
      <c r="AE7">
        <f>G7*IF(NOT(ISNA($AY7)),INDEX(Entrada!$C$53:$N$372,$AY7,AE$2),0)</f>
        <v>0</v>
      </c>
      <c r="AF7">
        <f>H7*IF(NOT(ISNA($AY7)),INDEX(Entrada!$C$53:$N$372,$AY7,AF$2),0)</f>
        <v>0</v>
      </c>
      <c r="AG7">
        <f>I7*IF(NOT(ISNA($AY7)),INDEX(Entrada!$C$53:$N$372,$AY7,AG$2),0)</f>
        <v>0</v>
      </c>
      <c r="AH7">
        <f>J7*IF(NOT(ISNA($AY7)),INDEX(Entrada!$C$53:$N$372,$AY7,AH$2),0)</f>
        <v>0</v>
      </c>
      <c r="AI7">
        <f>K7*IF(NOT(ISNA($AY7)),INDEX(Entrada!$C$53:$N$372,$AY7,AI$2),0)</f>
        <v>0</v>
      </c>
      <c r="AJ7">
        <f>L7*IF(NOT(ISNA($AY7)),INDEX(Entrada!$C$53:$N$372,$AY7,AJ$2),0)</f>
        <v>0</v>
      </c>
      <c r="AK7">
        <f>M7*IF(NOT(ISNA($AY7)),INDEX(Entrada!$C$53:$N$372,$AY7,AK$2),0)</f>
        <v>0</v>
      </c>
      <c r="AL7">
        <f>N7*IF(NOT(ISNA($AY7)),INDEX(Entrada!$C$53:$N$372,$AY7,AL$2),0)</f>
        <v>0</v>
      </c>
      <c r="AM7">
        <f t="shared" si="26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>MATCH(A7,Entrada!$A$53:$A$372,0)</f>
        <v>4</v>
      </c>
      <c r="AZ7">
        <v>19</v>
      </c>
      <c r="BA7" s="231" t="s">
        <v>2</v>
      </c>
      <c r="BB7">
        <f>ROW()</f>
        <v>7</v>
      </c>
      <c r="BC7" s="196" t="s">
        <v>2</v>
      </c>
      <c r="BD7" s="197">
        <v>1</v>
      </c>
      <c r="BE7" s="110">
        <v>1</v>
      </c>
      <c r="BF7" s="110">
        <v>1</v>
      </c>
      <c r="BG7" s="110">
        <v>1</v>
      </c>
      <c r="BH7" s="110">
        <v>1</v>
      </c>
      <c r="BI7" s="110">
        <v>1</v>
      </c>
      <c r="BJ7" s="110">
        <v>1</v>
      </c>
      <c r="BK7" s="110">
        <v>1</v>
      </c>
      <c r="BL7" s="110">
        <v>1</v>
      </c>
      <c r="BM7" s="110">
        <v>1</v>
      </c>
      <c r="BN7" s="110">
        <v>1</v>
      </c>
      <c r="BO7" s="198">
        <v>1</v>
      </c>
      <c r="BQ7" t="e">
        <f t="shared" si="12"/>
        <v>#N/A</v>
      </c>
      <c r="BR7" s="302">
        <f t="shared" si="13"/>
        <v>0</v>
      </c>
      <c r="BS7" s="302">
        <f t="shared" si="14"/>
        <v>0</v>
      </c>
      <c r="BT7" s="302">
        <f t="shared" si="15"/>
        <v>0</v>
      </c>
      <c r="BU7" s="302">
        <f t="shared" si="16"/>
        <v>0</v>
      </c>
      <c r="BV7" s="302">
        <f t="shared" si="17"/>
        <v>0</v>
      </c>
      <c r="BW7" s="302">
        <f t="shared" si="18"/>
        <v>0</v>
      </c>
      <c r="BX7" s="302">
        <f t="shared" si="19"/>
        <v>0</v>
      </c>
      <c r="BY7" s="302">
        <f t="shared" si="20"/>
        <v>0</v>
      </c>
      <c r="BZ7" s="302">
        <f t="shared" si="21"/>
        <v>0</v>
      </c>
      <c r="CA7" s="302">
        <f t="shared" si="22"/>
        <v>0</v>
      </c>
      <c r="CB7" s="302">
        <f t="shared" si="23"/>
        <v>0</v>
      </c>
      <c r="CC7" s="302">
        <f t="shared" si="24"/>
        <v>0</v>
      </c>
    </row>
    <row r="8" spans="1:81" x14ac:dyDescent="0.25">
      <c r="A8">
        <v>5</v>
      </c>
      <c r="B8" s="164"/>
      <c r="C8">
        <f>IFERROR(INDEX($BD$7:$BO$40,MATCH(Bacias!$G$4:$G$323,$BC$7:$BC$40,0),$C$2:$N$2),1)</f>
        <v>1</v>
      </c>
      <c r="D8">
        <f>IFERROR(INDEX($BD$7:$BO$40,MATCH(Bacias!$G$4:$G$323,$BC$7:$BC$40,0),$C$2:$N$2),1)</f>
        <v>1</v>
      </c>
      <c r="E8">
        <f>IFERROR(INDEX($BD$7:$BO$40,MATCH(Bacias!$G$4:$G$323,$BC$7:$BC$40,0),$C$2:$N$2),1)</f>
        <v>1</v>
      </c>
      <c r="F8">
        <f>IFERROR(INDEX($BD$7:$BO$40,MATCH(Bacias!$G$4:$G$323,$BC$7:$BC$40,0),$C$2:$N$2),1)</f>
        <v>1</v>
      </c>
      <c r="G8">
        <f>IFERROR(INDEX($BD$7:$BO$40,MATCH(Bacias!$G$4:$G$323,$BC$7:$BC$40,0),$C$2:$N$2),1)</f>
        <v>1</v>
      </c>
      <c r="H8">
        <f>IFERROR(INDEX($BD$7:$BO$40,MATCH(Bacias!$G$4:$G$323,$BC$7:$BC$40,0),$C$2:$N$2),1)</f>
        <v>1</v>
      </c>
      <c r="I8">
        <f>IFERROR(INDEX($BD$7:$BO$40,MATCH(Bacias!$G$4:$G$323,$BC$7:$BC$40,0),$C$2:$N$2),1)</f>
        <v>1</v>
      </c>
      <c r="J8">
        <f>IFERROR(INDEX($BD$7:$BO$40,MATCH(Bacias!$G$4:$G$323,$BC$7:$BC$40,0),$C$2:$N$2),1)</f>
        <v>1</v>
      </c>
      <c r="K8">
        <f>IFERROR(INDEX($BD$7:$BO$40,MATCH(Bacias!$G$4:$G$323,$BC$7:$BC$40,0),$C$2:$N$2),1)</f>
        <v>1</v>
      </c>
      <c r="L8">
        <f>IFERROR(INDEX($BD$7:$BO$40,MATCH(Bacias!$G$4:$G$323,$BC$7:$BC$40,0),$C$2:$N$2),1)</f>
        <v>1</v>
      </c>
      <c r="M8">
        <f>IFERROR(INDEX($BD$7:$BO$40,MATCH(Bacias!$G$4:$G$323,$BC$7:$BC$40,0),$C$2:$N$2),1)</f>
        <v>1</v>
      </c>
      <c r="N8">
        <f>IFERROR(INDEX($BD$7:$BO$40,MATCH(Bacias!$G$4:$G$323,$BC$7:$BC$40,0),$C$2:$N$2),1)</f>
        <v>1</v>
      </c>
      <c r="AA8">
        <f>C8*IF(NOT(ISNA($AY8)),INDEX(Entrada!$C$53:$N$372,$AY8,AA$2),0)</f>
        <v>0</v>
      </c>
      <c r="AB8">
        <f>D8*IF(NOT(ISNA($AY8)),INDEX(Entrada!$C$53:$N$372,$AY8,AB$2),0)</f>
        <v>0</v>
      </c>
      <c r="AC8">
        <f>E8*IF(NOT(ISNA($AY8)),INDEX(Entrada!$C$53:$N$372,$AY8,AC$2),0)</f>
        <v>0</v>
      </c>
      <c r="AD8">
        <f>F8*IF(NOT(ISNA($AY8)),INDEX(Entrada!$C$53:$N$372,$AY8,AD$2),0)</f>
        <v>0</v>
      </c>
      <c r="AE8">
        <f>G8*IF(NOT(ISNA($AY8)),INDEX(Entrada!$C$53:$N$372,$AY8,AE$2),0)</f>
        <v>0</v>
      </c>
      <c r="AF8">
        <f>H8*IF(NOT(ISNA($AY8)),INDEX(Entrada!$C$53:$N$372,$AY8,AF$2),0)</f>
        <v>0</v>
      </c>
      <c r="AG8">
        <f>I8*IF(NOT(ISNA($AY8)),INDEX(Entrada!$C$53:$N$372,$AY8,AG$2),0)</f>
        <v>0</v>
      </c>
      <c r="AH8">
        <f>J8*IF(NOT(ISNA($AY8)),INDEX(Entrada!$C$53:$N$372,$AY8,AH$2),0)</f>
        <v>0</v>
      </c>
      <c r="AI8">
        <f>K8*IF(NOT(ISNA($AY8)),INDEX(Entrada!$C$53:$N$372,$AY8,AI$2),0)</f>
        <v>0</v>
      </c>
      <c r="AJ8">
        <f>L8*IF(NOT(ISNA($AY8)),INDEX(Entrada!$C$53:$N$372,$AY8,AJ$2),0)</f>
        <v>0</v>
      </c>
      <c r="AK8">
        <f>M8*IF(NOT(ISNA($AY8)),INDEX(Entrada!$C$53:$N$372,$AY8,AK$2),0)</f>
        <v>0</v>
      </c>
      <c r="AL8">
        <f>N8*IF(NOT(ISNA($AY8)),INDEX(Entrada!$C$53:$N$372,$AY8,AL$2),0)</f>
        <v>0</v>
      </c>
      <c r="AM8">
        <f t="shared" si="26"/>
        <v>0</v>
      </c>
      <c r="AN8">
        <f t="shared" si="1"/>
        <v>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>MATCH(A8,Entrada!$A$53:$A$372,0)</f>
        <v>5</v>
      </c>
      <c r="AZ8">
        <f>AZ7+1</f>
        <v>20</v>
      </c>
      <c r="BA8" s="317" t="s">
        <v>3</v>
      </c>
      <c r="BB8">
        <f>ROW()</f>
        <v>8</v>
      </c>
      <c r="BC8" s="199" t="s">
        <v>3</v>
      </c>
      <c r="BD8" s="109">
        <v>1</v>
      </c>
      <c r="BE8" s="109">
        <v>1</v>
      </c>
      <c r="BF8" s="109">
        <v>1</v>
      </c>
      <c r="BG8" s="109">
        <v>1</v>
      </c>
      <c r="BH8" s="109">
        <v>1</v>
      </c>
      <c r="BI8" s="109">
        <v>1</v>
      </c>
      <c r="BJ8" s="109">
        <v>1</v>
      </c>
      <c r="BK8" s="109">
        <v>1</v>
      </c>
      <c r="BL8" s="109">
        <v>1</v>
      </c>
      <c r="BM8" s="109">
        <v>1</v>
      </c>
      <c r="BN8" s="109">
        <v>1</v>
      </c>
      <c r="BO8" s="200">
        <v>1</v>
      </c>
      <c r="BQ8" t="e">
        <f t="shared" si="12"/>
        <v>#N/A</v>
      </c>
      <c r="BR8" s="302">
        <f t="shared" si="13"/>
        <v>0</v>
      </c>
      <c r="BS8" s="302">
        <f t="shared" si="14"/>
        <v>0</v>
      </c>
      <c r="BT8" s="302">
        <f t="shared" si="15"/>
        <v>0</v>
      </c>
      <c r="BU8" s="302">
        <f t="shared" si="16"/>
        <v>0</v>
      </c>
      <c r="BV8" s="302">
        <f t="shared" si="17"/>
        <v>0</v>
      </c>
      <c r="BW8" s="302">
        <f t="shared" si="18"/>
        <v>0</v>
      </c>
      <c r="BX8" s="302">
        <f t="shared" si="19"/>
        <v>0</v>
      </c>
      <c r="BY8" s="302">
        <f t="shared" si="20"/>
        <v>0</v>
      </c>
      <c r="BZ8" s="302">
        <f t="shared" si="21"/>
        <v>0</v>
      </c>
      <c r="CA8" s="302">
        <f t="shared" si="22"/>
        <v>0</v>
      </c>
      <c r="CB8" s="302">
        <f t="shared" si="23"/>
        <v>0</v>
      </c>
      <c r="CC8" s="302">
        <f t="shared" si="24"/>
        <v>0</v>
      </c>
    </row>
    <row r="9" spans="1:81" x14ac:dyDescent="0.25">
      <c r="A9">
        <v>6</v>
      </c>
      <c r="B9" s="164" t="s">
        <v>528</v>
      </c>
      <c r="C9">
        <f>IFERROR(INDEX($BD$7:$BO$40,MATCH(Bacias!$G$4:$G$323,$BC$7:$BC$40,0),$C$2:$N$2),1)</f>
        <v>1</v>
      </c>
      <c r="D9">
        <f>IFERROR(INDEX($BD$7:$BO$40,MATCH(Bacias!$G$4:$G$323,$BC$7:$BC$40,0),$C$2:$N$2),1)</f>
        <v>1</v>
      </c>
      <c r="E9">
        <f>IFERROR(INDEX($BD$7:$BO$40,MATCH(Bacias!$G$4:$G$323,$BC$7:$BC$40,0),$C$2:$N$2),1)</f>
        <v>1</v>
      </c>
      <c r="F9">
        <f>IFERROR(INDEX($BD$7:$BO$40,MATCH(Bacias!$G$4:$G$323,$BC$7:$BC$40,0),$C$2:$N$2),1)</f>
        <v>1</v>
      </c>
      <c r="G9">
        <f>IFERROR(INDEX($BD$7:$BO$40,MATCH(Bacias!$G$4:$G$323,$BC$7:$BC$40,0),$C$2:$N$2),1)</f>
        <v>1</v>
      </c>
      <c r="H9">
        <f>IFERROR(INDEX($BD$7:$BO$40,MATCH(Bacias!$G$4:$G$323,$BC$7:$BC$40,0),$C$2:$N$2),1)</f>
        <v>1</v>
      </c>
      <c r="I9">
        <f>IFERROR(INDEX($BD$7:$BO$40,MATCH(Bacias!$G$4:$G$323,$BC$7:$BC$40,0),$C$2:$N$2),1)</f>
        <v>1</v>
      </c>
      <c r="J9">
        <f>IFERROR(INDEX($BD$7:$BO$40,MATCH(Bacias!$G$4:$G$323,$BC$7:$BC$40,0),$C$2:$N$2),1)</f>
        <v>1</v>
      </c>
      <c r="K9">
        <f>IFERROR(INDEX($BD$7:$BO$40,MATCH(Bacias!$G$4:$G$323,$BC$7:$BC$40,0),$C$2:$N$2),1)</f>
        <v>1</v>
      </c>
      <c r="L9">
        <f>IFERROR(INDEX($BD$7:$BO$40,MATCH(Bacias!$G$4:$G$323,$BC$7:$BC$40,0),$C$2:$N$2),1)</f>
        <v>1</v>
      </c>
      <c r="M9">
        <f>IFERROR(INDEX($BD$7:$BO$40,MATCH(Bacias!$G$4:$G$323,$BC$7:$BC$40,0),$C$2:$N$2),1)</f>
        <v>1</v>
      </c>
      <c r="N9">
        <f>IFERROR(INDEX($BD$7:$BO$40,MATCH(Bacias!$G$4:$G$323,$BC$7:$BC$40,0),$C$2:$N$2),1)</f>
        <v>1</v>
      </c>
      <c r="AA9">
        <f>C9*IF(NOT(ISNA($AY9)),INDEX(Entrada!$C$53:$N$372,$AY9,AA$2),0)</f>
        <v>1705.95</v>
      </c>
      <c r="AB9">
        <f>D9*IF(NOT(ISNA($AY9)),INDEX(Entrada!$C$53:$N$372,$AY9,AB$2),0)</f>
        <v>1593.24</v>
      </c>
      <c r="AC9">
        <f>E9*IF(NOT(ISNA($AY9)),INDEX(Entrada!$C$53:$N$372,$AY9,AC$2),0)</f>
        <v>1414.25</v>
      </c>
      <c r="AD9">
        <f>F9*IF(NOT(ISNA($AY9)),INDEX(Entrada!$C$53:$N$372,$AY9,AD$2),0)</f>
        <v>963.11</v>
      </c>
      <c r="AE9">
        <f>G9*IF(NOT(ISNA($AY9)),INDEX(Entrada!$C$53:$N$372,$AY9,AE$2),0)</f>
        <v>704.33</v>
      </c>
      <c r="AF9">
        <f>H9*IF(NOT(ISNA($AY9)),INDEX(Entrada!$C$53:$N$372,$AY9,AF$2),0)</f>
        <v>590.89</v>
      </c>
      <c r="AG9">
        <f>I9*IF(NOT(ISNA($AY9)),INDEX(Entrada!$C$53:$N$372,$AY9,AG$2),0)</f>
        <v>481.82</v>
      </c>
      <c r="AH9">
        <f>J9*IF(NOT(ISNA($AY9)),INDEX(Entrada!$C$53:$N$372,$AY9,AH$2),0)</f>
        <v>396.51</v>
      </c>
      <c r="AI9">
        <f>K9*IF(NOT(ISNA($AY9)),INDEX(Entrada!$C$53:$N$372,$AY9,AI$2),0)</f>
        <v>411.98</v>
      </c>
      <c r="AJ9">
        <f>L9*IF(NOT(ISNA($AY9)),INDEX(Entrada!$C$53:$N$372,$AY9,AJ$2),0)</f>
        <v>490.88</v>
      </c>
      <c r="AK9">
        <f>M9*IF(NOT(ISNA($AY9)),INDEX(Entrada!$C$53:$N$372,$AY9,AK$2),0)</f>
        <v>701.71</v>
      </c>
      <c r="AL9">
        <f>N9*IF(NOT(ISNA($AY9)),INDEX(Entrada!$C$53:$N$372,$AY9,AL$2),0)</f>
        <v>1204.3800000000001</v>
      </c>
      <c r="AM9">
        <f t="shared" si="26"/>
        <v>1705.95</v>
      </c>
      <c r="AN9">
        <f t="shared" si="1"/>
        <v>1593.24</v>
      </c>
      <c r="AO9">
        <f t="shared" si="1"/>
        <v>1414.25</v>
      </c>
      <c r="AP9">
        <f t="shared" si="1"/>
        <v>963.11</v>
      </c>
      <c r="AQ9">
        <f t="shared" si="1"/>
        <v>704.33</v>
      </c>
      <c r="AR9">
        <f t="shared" si="1"/>
        <v>590.89</v>
      </c>
      <c r="AS9">
        <f t="shared" si="1"/>
        <v>481.82</v>
      </c>
      <c r="AT9">
        <f t="shared" si="1"/>
        <v>396.51</v>
      </c>
      <c r="AU9">
        <f t="shared" si="1"/>
        <v>411.98</v>
      </c>
      <c r="AV9">
        <f t="shared" si="1"/>
        <v>490.88</v>
      </c>
      <c r="AW9">
        <f t="shared" si="1"/>
        <v>701.71</v>
      </c>
      <c r="AX9">
        <f t="shared" si="1"/>
        <v>1204.3800000000001</v>
      </c>
      <c r="AY9">
        <f>MATCH(A9,Entrada!$A$53:$A$372,0)</f>
        <v>6</v>
      </c>
      <c r="AZ9">
        <f t="shared" ref="AZ9:AZ36" si="27">AZ8+1</f>
        <v>21</v>
      </c>
      <c r="BA9" s="232" t="s">
        <v>9</v>
      </c>
      <c r="BB9">
        <f>ROW()</f>
        <v>9</v>
      </c>
      <c r="BC9" s="199" t="s">
        <v>4</v>
      </c>
      <c r="BD9" s="109">
        <v>1</v>
      </c>
      <c r="BE9" s="109">
        <v>1</v>
      </c>
      <c r="BF9" s="109">
        <v>1</v>
      </c>
      <c r="BG9" s="109">
        <v>1</v>
      </c>
      <c r="BH9" s="109">
        <v>1</v>
      </c>
      <c r="BI9" s="109">
        <v>1</v>
      </c>
      <c r="BJ9" s="109">
        <v>1</v>
      </c>
      <c r="BK9" s="109">
        <v>1</v>
      </c>
      <c r="BL9" s="109">
        <v>1</v>
      </c>
      <c r="BM9" s="109">
        <v>1</v>
      </c>
      <c r="BN9" s="109">
        <v>1</v>
      </c>
      <c r="BO9" s="200">
        <v>1</v>
      </c>
      <c r="BQ9" t="e">
        <f t="shared" si="12"/>
        <v>#N/A</v>
      </c>
      <c r="BR9" s="302">
        <f t="shared" si="13"/>
        <v>1705.95</v>
      </c>
      <c r="BS9" s="302">
        <f t="shared" si="14"/>
        <v>1593.24</v>
      </c>
      <c r="BT9" s="302">
        <f t="shared" si="15"/>
        <v>1414.25</v>
      </c>
      <c r="BU9" s="302">
        <f t="shared" si="16"/>
        <v>963.11</v>
      </c>
      <c r="BV9" s="302">
        <f t="shared" si="17"/>
        <v>704.33</v>
      </c>
      <c r="BW9" s="302">
        <f t="shared" si="18"/>
        <v>590.89</v>
      </c>
      <c r="BX9" s="302">
        <f t="shared" si="19"/>
        <v>481.82</v>
      </c>
      <c r="BY9" s="302">
        <f t="shared" si="20"/>
        <v>396.51</v>
      </c>
      <c r="BZ9" s="302">
        <f t="shared" si="21"/>
        <v>411.98</v>
      </c>
      <c r="CA9" s="302">
        <f t="shared" si="22"/>
        <v>490.88</v>
      </c>
      <c r="CB9" s="302">
        <f t="shared" si="23"/>
        <v>701.71</v>
      </c>
      <c r="CC9" s="302">
        <f t="shared" si="24"/>
        <v>1204.3800000000001</v>
      </c>
    </row>
    <row r="10" spans="1:81" x14ac:dyDescent="0.25">
      <c r="A10">
        <v>7</v>
      </c>
      <c r="B10" s="164" t="s">
        <v>268</v>
      </c>
      <c r="C10">
        <f>IFERROR(INDEX($BD$7:$BO$40,MATCH(Bacias!$G$4:$G$323,$BC$7:$BC$40,0),$C$2:$N$2),1)</f>
        <v>1</v>
      </c>
      <c r="D10">
        <f>IFERROR(INDEX($BD$7:$BO$40,MATCH(Bacias!$G$4:$G$323,$BC$7:$BC$40,0),$C$2:$N$2),1)</f>
        <v>1</v>
      </c>
      <c r="E10">
        <f>IFERROR(INDEX($BD$7:$BO$40,MATCH(Bacias!$G$4:$G$323,$BC$7:$BC$40,0),$C$2:$N$2),1)</f>
        <v>1</v>
      </c>
      <c r="F10">
        <f>IFERROR(INDEX($BD$7:$BO$40,MATCH(Bacias!$G$4:$G$323,$BC$7:$BC$40,0),$C$2:$N$2),1)</f>
        <v>1</v>
      </c>
      <c r="G10">
        <f>IFERROR(INDEX($BD$7:$BO$40,MATCH(Bacias!$G$4:$G$323,$BC$7:$BC$40,0),$C$2:$N$2),1)</f>
        <v>1</v>
      </c>
      <c r="H10">
        <f>IFERROR(INDEX($BD$7:$BO$40,MATCH(Bacias!$G$4:$G$323,$BC$7:$BC$40,0),$C$2:$N$2),1)</f>
        <v>1</v>
      </c>
      <c r="I10">
        <f>IFERROR(INDEX($BD$7:$BO$40,MATCH(Bacias!$G$4:$G$323,$BC$7:$BC$40,0),$C$2:$N$2),1)</f>
        <v>1</v>
      </c>
      <c r="J10">
        <f>IFERROR(INDEX($BD$7:$BO$40,MATCH(Bacias!$G$4:$G$323,$BC$7:$BC$40,0),$C$2:$N$2),1)</f>
        <v>1</v>
      </c>
      <c r="K10">
        <f>IFERROR(INDEX($BD$7:$BO$40,MATCH(Bacias!$G$4:$G$323,$BC$7:$BC$40,0),$C$2:$N$2),1)</f>
        <v>1</v>
      </c>
      <c r="L10">
        <f>IFERROR(INDEX($BD$7:$BO$40,MATCH(Bacias!$G$4:$G$323,$BC$7:$BC$40,0),$C$2:$N$2),1)</f>
        <v>1</v>
      </c>
      <c r="M10">
        <f>IFERROR(INDEX($BD$7:$BO$40,MATCH(Bacias!$G$4:$G$323,$BC$7:$BC$40,0),$C$2:$N$2),1)</f>
        <v>1</v>
      </c>
      <c r="N10">
        <f>IFERROR(INDEX($BD$7:$BO$40,MATCH(Bacias!$G$4:$G$323,$BC$7:$BC$40,0),$C$2:$N$2),1)</f>
        <v>1</v>
      </c>
      <c r="AA10">
        <f>C10*IF(NOT(ISNA($AY10)),INDEX(Entrada!$C$53:$N$372,$AY10,AA$2),0)</f>
        <v>1904.48</v>
      </c>
      <c r="AB10">
        <f>D10*IF(NOT(ISNA($AY10)),INDEX(Entrada!$C$53:$N$372,$AY10,AB$2),0)</f>
        <v>1793.91</v>
      </c>
      <c r="AC10">
        <f>E10*IF(NOT(ISNA($AY10)),INDEX(Entrada!$C$53:$N$372,$AY10,AC$2),0)</f>
        <v>1596.75</v>
      </c>
      <c r="AD10">
        <f>F10*IF(NOT(ISNA($AY10)),INDEX(Entrada!$C$53:$N$372,$AY10,AD$2),0)</f>
        <v>1089.08</v>
      </c>
      <c r="AE10">
        <f>G10*IF(NOT(ISNA($AY10)),INDEX(Entrada!$C$53:$N$372,$AY10,AE$2),0)</f>
        <v>793.63</v>
      </c>
      <c r="AF10">
        <f>H10*IF(NOT(ISNA($AY10)),INDEX(Entrada!$C$53:$N$372,$AY10,AF$2),0)</f>
        <v>661.25</v>
      </c>
      <c r="AG10">
        <f>I10*IF(NOT(ISNA($AY10)),INDEX(Entrada!$C$53:$N$372,$AY10,AG$2),0)</f>
        <v>538.79</v>
      </c>
      <c r="AH10">
        <f>J10*IF(NOT(ISNA($AY10)),INDEX(Entrada!$C$53:$N$372,$AY10,AH$2),0)</f>
        <v>442.87</v>
      </c>
      <c r="AI10">
        <f>K10*IF(NOT(ISNA($AY10)),INDEX(Entrada!$C$53:$N$372,$AY10,AI$2),0)</f>
        <v>456.93</v>
      </c>
      <c r="AJ10">
        <f>L10*IF(NOT(ISNA($AY10)),INDEX(Entrada!$C$53:$N$372,$AY10,AJ$2),0)</f>
        <v>544</v>
      </c>
      <c r="AK10">
        <f>M10*IF(NOT(ISNA($AY10)),INDEX(Entrada!$C$53:$N$372,$AY10,AK$2),0)</f>
        <v>774.64</v>
      </c>
      <c r="AL10">
        <f>N10*IF(NOT(ISNA($AY10)),INDEX(Entrada!$C$53:$N$372,$AY10,AL$2),0)</f>
        <v>1327.5</v>
      </c>
      <c r="AM10">
        <f t="shared" si="26"/>
        <v>1904.48</v>
      </c>
      <c r="AN10">
        <f t="shared" si="1"/>
        <v>1793.91</v>
      </c>
      <c r="AO10">
        <f t="shared" si="1"/>
        <v>1596.75</v>
      </c>
      <c r="AP10">
        <f t="shared" si="1"/>
        <v>1089.08</v>
      </c>
      <c r="AQ10">
        <f t="shared" si="1"/>
        <v>793.63</v>
      </c>
      <c r="AR10">
        <f t="shared" si="1"/>
        <v>661.25</v>
      </c>
      <c r="AS10">
        <f t="shared" si="1"/>
        <v>538.79</v>
      </c>
      <c r="AT10">
        <f t="shared" si="1"/>
        <v>442.87</v>
      </c>
      <c r="AU10">
        <f t="shared" si="1"/>
        <v>456.93</v>
      </c>
      <c r="AV10">
        <f t="shared" si="1"/>
        <v>544</v>
      </c>
      <c r="AW10">
        <f t="shared" si="1"/>
        <v>774.64</v>
      </c>
      <c r="AX10">
        <f t="shared" si="1"/>
        <v>1327.5</v>
      </c>
      <c r="AY10">
        <f>MATCH(A10,Entrada!$A$53:$A$372,0)</f>
        <v>7</v>
      </c>
      <c r="AZ10">
        <f t="shared" si="27"/>
        <v>22</v>
      </c>
      <c r="BA10" s="317" t="s">
        <v>4</v>
      </c>
      <c r="BB10">
        <f>ROW()</f>
        <v>10</v>
      </c>
      <c r="BC10" s="199" t="s">
        <v>8</v>
      </c>
      <c r="BD10" s="109">
        <v>1</v>
      </c>
      <c r="BE10" s="109">
        <v>1</v>
      </c>
      <c r="BF10" s="109">
        <v>1</v>
      </c>
      <c r="BG10" s="109">
        <v>1</v>
      </c>
      <c r="BH10" s="109">
        <v>1</v>
      </c>
      <c r="BI10" s="109">
        <v>1</v>
      </c>
      <c r="BJ10" s="109">
        <v>1</v>
      </c>
      <c r="BK10" s="109">
        <v>1</v>
      </c>
      <c r="BL10" s="109">
        <v>1</v>
      </c>
      <c r="BM10" s="109">
        <v>1</v>
      </c>
      <c r="BN10" s="109">
        <v>1</v>
      </c>
      <c r="BO10" s="200">
        <v>1</v>
      </c>
      <c r="BQ10">
        <f t="shared" si="12"/>
        <v>7</v>
      </c>
      <c r="BR10" s="302">
        <f t="shared" si="13"/>
        <v>1902.1342500000001</v>
      </c>
      <c r="BS10" s="302">
        <f t="shared" si="14"/>
        <v>1793.9882399999999</v>
      </c>
      <c r="BT10" s="302">
        <f t="shared" si="15"/>
        <v>1593.8597500000001</v>
      </c>
      <c r="BU10" s="302">
        <f t="shared" si="16"/>
        <v>1087.3511900000001</v>
      </c>
      <c r="BV10" s="302">
        <f t="shared" si="17"/>
        <v>792.37125000000003</v>
      </c>
      <c r="BW10" s="302">
        <f t="shared" si="18"/>
        <v>660.02413000000001</v>
      </c>
      <c r="BX10" s="302">
        <f t="shared" si="19"/>
        <v>538.19294000000002</v>
      </c>
      <c r="BY10" s="302">
        <f t="shared" si="20"/>
        <v>442.50516000000005</v>
      </c>
      <c r="BZ10" s="302">
        <f t="shared" si="21"/>
        <v>456.47384000000005</v>
      </c>
      <c r="CA10" s="302">
        <f t="shared" si="22"/>
        <v>544.38591999999994</v>
      </c>
      <c r="CB10" s="302">
        <f t="shared" si="23"/>
        <v>773.98613</v>
      </c>
      <c r="CC10" s="302">
        <f t="shared" si="24"/>
        <v>1329.6355200000003</v>
      </c>
    </row>
    <row r="11" spans="1:81" x14ac:dyDescent="0.25">
      <c r="A11">
        <v>8</v>
      </c>
      <c r="B11" s="164" t="s">
        <v>529</v>
      </c>
      <c r="C11">
        <f>IFERROR(INDEX($BD$7:$BO$40,MATCH(Bacias!$G$4:$G$323,$BC$7:$BC$40,0),$C$2:$N$2),1)</f>
        <v>1</v>
      </c>
      <c r="D11">
        <f>IFERROR(INDEX($BD$7:$BO$40,MATCH(Bacias!$G$4:$G$323,$BC$7:$BC$40,0),$C$2:$N$2),1)</f>
        <v>1</v>
      </c>
      <c r="E11">
        <f>IFERROR(INDEX($BD$7:$BO$40,MATCH(Bacias!$G$4:$G$323,$BC$7:$BC$40,0),$C$2:$N$2),1)</f>
        <v>1</v>
      </c>
      <c r="F11">
        <f>IFERROR(INDEX($BD$7:$BO$40,MATCH(Bacias!$G$4:$G$323,$BC$7:$BC$40,0),$C$2:$N$2),1)</f>
        <v>1</v>
      </c>
      <c r="G11">
        <f>IFERROR(INDEX($BD$7:$BO$40,MATCH(Bacias!$G$4:$G$323,$BC$7:$BC$40,0),$C$2:$N$2),1)</f>
        <v>1</v>
      </c>
      <c r="H11">
        <f>IFERROR(INDEX($BD$7:$BO$40,MATCH(Bacias!$G$4:$G$323,$BC$7:$BC$40,0),$C$2:$N$2),1)</f>
        <v>1</v>
      </c>
      <c r="I11">
        <f>IFERROR(INDEX($BD$7:$BO$40,MATCH(Bacias!$G$4:$G$323,$BC$7:$BC$40,0),$C$2:$N$2),1)</f>
        <v>1</v>
      </c>
      <c r="J11">
        <f>IFERROR(INDEX($BD$7:$BO$40,MATCH(Bacias!$G$4:$G$323,$BC$7:$BC$40,0),$C$2:$N$2),1)</f>
        <v>1</v>
      </c>
      <c r="K11">
        <f>IFERROR(INDEX($BD$7:$BO$40,MATCH(Bacias!$G$4:$G$323,$BC$7:$BC$40,0),$C$2:$N$2),1)</f>
        <v>1</v>
      </c>
      <c r="L11">
        <f>IFERROR(INDEX($BD$7:$BO$40,MATCH(Bacias!$G$4:$G$323,$BC$7:$BC$40,0),$C$2:$N$2),1)</f>
        <v>1</v>
      </c>
      <c r="M11">
        <f>IFERROR(INDEX($BD$7:$BO$40,MATCH(Bacias!$G$4:$G$323,$BC$7:$BC$40,0),$C$2:$N$2),1)</f>
        <v>1</v>
      </c>
      <c r="N11">
        <f>IFERROR(INDEX($BD$7:$BO$40,MATCH(Bacias!$G$4:$G$323,$BC$7:$BC$40,0),$C$2:$N$2),1)</f>
        <v>1</v>
      </c>
      <c r="AA11">
        <f>C11*IF(NOT(ISNA($AY11)),INDEX(Entrada!$C$53:$N$372,$AY11,AA$2),0)</f>
        <v>1946.55</v>
      </c>
      <c r="AB11">
        <f>D11*IF(NOT(ISNA($AY11)),INDEX(Entrada!$C$53:$N$372,$AY11,AB$2),0)</f>
        <v>1842.53</v>
      </c>
      <c r="AC11">
        <f>E11*IF(NOT(ISNA($AY11)),INDEX(Entrada!$C$53:$N$372,$AY11,AC$2),0)</f>
        <v>1641.51</v>
      </c>
      <c r="AD11">
        <f>F11*IF(NOT(ISNA($AY11)),INDEX(Entrada!$C$53:$N$372,$AY11,AD$2),0)</f>
        <v>1123.77</v>
      </c>
      <c r="AE11">
        <f>G11*IF(NOT(ISNA($AY11)),INDEX(Entrada!$C$53:$N$372,$AY11,AE$2),0)</f>
        <v>815.98</v>
      </c>
      <c r="AF11">
        <f>H11*IF(NOT(ISNA($AY11)),INDEX(Entrada!$C$53:$N$372,$AY11,AF$2),0)</f>
        <v>678.91</v>
      </c>
      <c r="AG11">
        <f>I11*IF(NOT(ISNA($AY11)),INDEX(Entrada!$C$53:$N$372,$AY11,AG$2),0)</f>
        <v>552.64</v>
      </c>
      <c r="AH11">
        <f>J11*IF(NOT(ISNA($AY11)),INDEX(Entrada!$C$53:$N$372,$AY11,AH$2),0)</f>
        <v>453.82</v>
      </c>
      <c r="AI11">
        <f>K11*IF(NOT(ISNA($AY11)),INDEX(Entrada!$C$53:$N$372,$AY11,AI$2),0)</f>
        <v>466.36</v>
      </c>
      <c r="AJ11">
        <f>L11*IF(NOT(ISNA($AY11)),INDEX(Entrada!$C$53:$N$372,$AY11,AJ$2),0)</f>
        <v>554.92999999999995</v>
      </c>
      <c r="AK11">
        <f>M11*IF(NOT(ISNA($AY11)),INDEX(Entrada!$C$53:$N$372,$AY11,AK$2),0)</f>
        <v>789.01</v>
      </c>
      <c r="AL11">
        <f>N11*IF(NOT(ISNA($AY11)),INDEX(Entrada!$C$53:$N$372,$AY11,AL$2),0)</f>
        <v>1349.79</v>
      </c>
      <c r="AM11">
        <f t="shared" si="26"/>
        <v>1946.55</v>
      </c>
      <c r="AN11">
        <f t="shared" si="1"/>
        <v>1842.53</v>
      </c>
      <c r="AO11">
        <f t="shared" si="1"/>
        <v>1641.51</v>
      </c>
      <c r="AP11">
        <f t="shared" si="1"/>
        <v>1123.77</v>
      </c>
      <c r="AQ11">
        <f t="shared" si="1"/>
        <v>815.98</v>
      </c>
      <c r="AR11">
        <f t="shared" si="1"/>
        <v>678.91</v>
      </c>
      <c r="AS11">
        <f t="shared" si="1"/>
        <v>552.64</v>
      </c>
      <c r="AT11">
        <f t="shared" si="1"/>
        <v>453.82</v>
      </c>
      <c r="AU11">
        <f t="shared" si="1"/>
        <v>466.36</v>
      </c>
      <c r="AV11">
        <f t="shared" si="1"/>
        <v>554.92999999999995</v>
      </c>
      <c r="AW11">
        <f t="shared" si="1"/>
        <v>789.01</v>
      </c>
      <c r="AX11">
        <f t="shared" si="1"/>
        <v>1349.79</v>
      </c>
      <c r="AY11">
        <f>MATCH(A11,Entrada!$A$53:$A$372,0)</f>
        <v>8</v>
      </c>
      <c r="AZ11">
        <f t="shared" si="27"/>
        <v>23</v>
      </c>
      <c r="BA11" s="232" t="s">
        <v>5</v>
      </c>
      <c r="BB11">
        <f>ROW()</f>
        <v>11</v>
      </c>
      <c r="BC11" s="199" t="s">
        <v>7</v>
      </c>
      <c r="BD11" s="109">
        <v>1</v>
      </c>
      <c r="BE11" s="109">
        <v>1</v>
      </c>
      <c r="BF11" s="109">
        <v>1</v>
      </c>
      <c r="BG11" s="109">
        <v>1</v>
      </c>
      <c r="BH11" s="109">
        <v>1</v>
      </c>
      <c r="BI11" s="109">
        <v>1</v>
      </c>
      <c r="BJ11" s="109">
        <v>1</v>
      </c>
      <c r="BK11" s="109">
        <v>1</v>
      </c>
      <c r="BL11" s="109">
        <v>1</v>
      </c>
      <c r="BM11" s="109">
        <v>1</v>
      </c>
      <c r="BN11" s="109">
        <v>1</v>
      </c>
      <c r="BO11" s="200">
        <v>1</v>
      </c>
      <c r="BQ11">
        <f t="shared" si="12"/>
        <v>8</v>
      </c>
      <c r="BR11" s="302">
        <f t="shared" si="13"/>
        <v>1944.7829999999999</v>
      </c>
      <c r="BS11" s="302">
        <f t="shared" si="14"/>
        <v>1843.37868</v>
      </c>
      <c r="BT11" s="302">
        <f t="shared" si="15"/>
        <v>1639.1157499999999</v>
      </c>
      <c r="BU11" s="302">
        <f t="shared" si="16"/>
        <v>1122.02315</v>
      </c>
      <c r="BV11" s="302">
        <f t="shared" si="17"/>
        <v>814.90981000000011</v>
      </c>
      <c r="BW11" s="302">
        <f t="shared" si="18"/>
        <v>677.75082999999995</v>
      </c>
      <c r="BX11" s="302">
        <f t="shared" si="19"/>
        <v>551.68389999999999</v>
      </c>
      <c r="BY11" s="302">
        <f t="shared" si="20"/>
        <v>453.21093000000002</v>
      </c>
      <c r="BZ11" s="302">
        <f t="shared" si="21"/>
        <v>465.53739999999999</v>
      </c>
      <c r="CA11" s="302">
        <f t="shared" si="22"/>
        <v>555.18528000000003</v>
      </c>
      <c r="CB11" s="302">
        <f t="shared" si="23"/>
        <v>788.02033000000006</v>
      </c>
      <c r="CC11" s="302">
        <f t="shared" si="24"/>
        <v>1351.3143600000003</v>
      </c>
    </row>
    <row r="12" spans="1:81" x14ac:dyDescent="0.25">
      <c r="A12">
        <v>9</v>
      </c>
      <c r="B12" s="164" t="s">
        <v>530</v>
      </c>
      <c r="C12">
        <f>IFERROR(INDEX($BD$7:$BO$40,MATCH(Bacias!$G$4:$G$323,$BC$7:$BC$40,0),$C$2:$N$2),1)</f>
        <v>1</v>
      </c>
      <c r="D12">
        <f>IFERROR(INDEX($BD$7:$BO$40,MATCH(Bacias!$G$4:$G$323,$BC$7:$BC$40,0),$C$2:$N$2),1)</f>
        <v>1</v>
      </c>
      <c r="E12">
        <f>IFERROR(INDEX($BD$7:$BO$40,MATCH(Bacias!$G$4:$G$323,$BC$7:$BC$40,0),$C$2:$N$2),1)</f>
        <v>1</v>
      </c>
      <c r="F12">
        <f>IFERROR(INDEX($BD$7:$BO$40,MATCH(Bacias!$G$4:$G$323,$BC$7:$BC$40,0),$C$2:$N$2),1)</f>
        <v>1</v>
      </c>
      <c r="G12">
        <f>IFERROR(INDEX($BD$7:$BO$40,MATCH(Bacias!$G$4:$G$323,$BC$7:$BC$40,0),$C$2:$N$2),1)</f>
        <v>1</v>
      </c>
      <c r="H12">
        <f>IFERROR(INDEX($BD$7:$BO$40,MATCH(Bacias!$G$4:$G$323,$BC$7:$BC$40,0),$C$2:$N$2),1)</f>
        <v>1</v>
      </c>
      <c r="I12">
        <f>IFERROR(INDEX($BD$7:$BO$40,MATCH(Bacias!$G$4:$G$323,$BC$7:$BC$40,0),$C$2:$N$2),1)</f>
        <v>1</v>
      </c>
      <c r="J12">
        <f>IFERROR(INDEX($BD$7:$BO$40,MATCH(Bacias!$G$4:$G$323,$BC$7:$BC$40,0),$C$2:$N$2),1)</f>
        <v>1</v>
      </c>
      <c r="K12">
        <f>IFERROR(INDEX($BD$7:$BO$40,MATCH(Bacias!$G$4:$G$323,$BC$7:$BC$40,0),$C$2:$N$2),1)</f>
        <v>1</v>
      </c>
      <c r="L12">
        <f>IFERROR(INDEX($BD$7:$BO$40,MATCH(Bacias!$G$4:$G$323,$BC$7:$BC$40,0),$C$2:$N$2),1)</f>
        <v>1</v>
      </c>
      <c r="M12">
        <f>IFERROR(INDEX($BD$7:$BO$40,MATCH(Bacias!$G$4:$G$323,$BC$7:$BC$40,0),$C$2:$N$2),1)</f>
        <v>1</v>
      </c>
      <c r="N12">
        <f>IFERROR(INDEX($BD$7:$BO$40,MATCH(Bacias!$G$4:$G$323,$BC$7:$BC$40,0),$C$2:$N$2),1)</f>
        <v>1</v>
      </c>
      <c r="AA12">
        <f>C12*IF(NOT(ISNA($AY12)),INDEX(Entrada!$C$53:$N$372,$AY12,AA$2),0)</f>
        <v>1962.66</v>
      </c>
      <c r="AB12">
        <f>D12*IF(NOT(ISNA($AY12)),INDEX(Entrada!$C$53:$N$372,$AY12,AB$2),0)</f>
        <v>1863.45</v>
      </c>
      <c r="AC12">
        <f>E12*IF(NOT(ISNA($AY12)),INDEX(Entrada!$C$53:$N$372,$AY12,AC$2),0)</f>
        <v>1660.8</v>
      </c>
      <c r="AD12">
        <f>F12*IF(NOT(ISNA($AY12)),INDEX(Entrada!$C$53:$N$372,$AY12,AD$2),0)</f>
        <v>1139.73</v>
      </c>
      <c r="AE12">
        <f>G12*IF(NOT(ISNA($AY12)),INDEX(Entrada!$C$53:$N$372,$AY12,AE$2),0)</f>
        <v>825.7</v>
      </c>
      <c r="AF12">
        <f>H12*IF(NOT(ISNA($AY12)),INDEX(Entrada!$C$53:$N$372,$AY12,AF$2),0)</f>
        <v>686.63</v>
      </c>
      <c r="AG12">
        <f>I12*IF(NOT(ISNA($AY12)),INDEX(Entrada!$C$53:$N$372,$AY12,AG$2),0)</f>
        <v>558.72</v>
      </c>
      <c r="AH12">
        <f>J12*IF(NOT(ISNA($AY12)),INDEX(Entrada!$C$53:$N$372,$AY12,AH$2),0)</f>
        <v>458.67</v>
      </c>
      <c r="AI12">
        <f>K12*IF(NOT(ISNA($AY12)),INDEX(Entrada!$C$53:$N$372,$AY12,AI$2),0)</f>
        <v>470.24</v>
      </c>
      <c r="AJ12">
        <f>L12*IF(NOT(ISNA($AY12)),INDEX(Entrada!$C$53:$N$372,$AY12,AJ$2),0)</f>
        <v>559.09</v>
      </c>
      <c r="AK12">
        <f>M12*IF(NOT(ISNA($AY12)),INDEX(Entrada!$C$53:$N$372,$AY12,AK$2),0)</f>
        <v>793.91</v>
      </c>
      <c r="AL12">
        <f>N12*IF(NOT(ISNA($AY12)),INDEX(Entrada!$C$53:$N$372,$AY12,AL$2),0)</f>
        <v>1356.37</v>
      </c>
      <c r="AM12">
        <f t="shared" si="26"/>
        <v>1962.66</v>
      </c>
      <c r="AN12">
        <f t="shared" si="1"/>
        <v>1863.45</v>
      </c>
      <c r="AO12">
        <f t="shared" si="1"/>
        <v>1660.8</v>
      </c>
      <c r="AP12">
        <f t="shared" si="1"/>
        <v>1139.73</v>
      </c>
      <c r="AQ12">
        <f t="shared" si="1"/>
        <v>825.7</v>
      </c>
      <c r="AR12">
        <f t="shared" si="1"/>
        <v>686.63</v>
      </c>
      <c r="AS12">
        <f t="shared" si="1"/>
        <v>558.72</v>
      </c>
      <c r="AT12">
        <f t="shared" si="1"/>
        <v>458.67</v>
      </c>
      <c r="AU12">
        <f t="shared" si="1"/>
        <v>470.24</v>
      </c>
      <c r="AV12">
        <f t="shared" si="1"/>
        <v>559.09</v>
      </c>
      <c r="AW12">
        <f t="shared" si="1"/>
        <v>793.91</v>
      </c>
      <c r="AX12">
        <f t="shared" si="1"/>
        <v>1356.37</v>
      </c>
      <c r="AY12">
        <f>MATCH(A12,Entrada!$A$53:$A$372,0)</f>
        <v>9</v>
      </c>
      <c r="AZ12">
        <f t="shared" si="27"/>
        <v>24</v>
      </c>
      <c r="BA12" s="317" t="s">
        <v>7</v>
      </c>
      <c r="BB12">
        <f>ROW()</f>
        <v>12</v>
      </c>
      <c r="BC12" s="199" t="s">
        <v>5</v>
      </c>
      <c r="BD12" s="109">
        <v>1</v>
      </c>
      <c r="BE12" s="109">
        <v>1</v>
      </c>
      <c r="BF12" s="109">
        <v>1</v>
      </c>
      <c r="BG12" s="109">
        <v>1</v>
      </c>
      <c r="BH12" s="109">
        <v>1</v>
      </c>
      <c r="BI12" s="109">
        <v>1</v>
      </c>
      <c r="BJ12" s="109">
        <v>1</v>
      </c>
      <c r="BK12" s="109">
        <v>1</v>
      </c>
      <c r="BL12" s="109">
        <v>1</v>
      </c>
      <c r="BM12" s="109">
        <v>1</v>
      </c>
      <c r="BN12" s="109">
        <v>1</v>
      </c>
      <c r="BO12" s="200">
        <v>1</v>
      </c>
      <c r="BQ12">
        <f t="shared" si="12"/>
        <v>9</v>
      </c>
      <c r="BR12" s="302">
        <f t="shared" si="13"/>
        <v>1960.1365500000002</v>
      </c>
      <c r="BS12" s="302">
        <f t="shared" si="14"/>
        <v>1864.0907999999999</v>
      </c>
      <c r="BT12" s="302">
        <f t="shared" si="15"/>
        <v>1657.501</v>
      </c>
      <c r="BU12" s="302">
        <f t="shared" si="16"/>
        <v>1138.3960199999999</v>
      </c>
      <c r="BV12" s="302">
        <f t="shared" si="17"/>
        <v>824.06610000000001</v>
      </c>
      <c r="BW12" s="302">
        <f t="shared" si="18"/>
        <v>684.25061999999991</v>
      </c>
      <c r="BX12" s="302">
        <f t="shared" si="19"/>
        <v>557.94755999999995</v>
      </c>
      <c r="BY12" s="302">
        <f t="shared" si="20"/>
        <v>457.96904999999998</v>
      </c>
      <c r="BZ12" s="302">
        <f t="shared" si="21"/>
        <v>469.24522000000002</v>
      </c>
      <c r="CA12" s="302">
        <f t="shared" si="22"/>
        <v>560.09407999999996</v>
      </c>
      <c r="CB12" s="302">
        <f t="shared" si="23"/>
        <v>792.93229999999994</v>
      </c>
      <c r="CC12" s="302">
        <f t="shared" si="24"/>
        <v>1357.33626</v>
      </c>
    </row>
    <row r="13" spans="1:81" x14ac:dyDescent="0.25">
      <c r="A13">
        <v>10</v>
      </c>
      <c r="B13" s="164" t="s">
        <v>531</v>
      </c>
      <c r="C13">
        <f>IFERROR(INDEX($BD$7:$BO$40,MATCH(Bacias!$G$4:$G$323,$BC$7:$BC$40,0),$C$2:$N$2),1)</f>
        <v>1</v>
      </c>
      <c r="D13">
        <f>IFERROR(INDEX($BD$7:$BO$40,MATCH(Bacias!$G$4:$G$323,$BC$7:$BC$40,0),$C$2:$N$2),1)</f>
        <v>1</v>
      </c>
      <c r="E13">
        <f>IFERROR(INDEX($BD$7:$BO$40,MATCH(Bacias!$G$4:$G$323,$BC$7:$BC$40,0),$C$2:$N$2),1)</f>
        <v>1</v>
      </c>
      <c r="F13">
        <f>IFERROR(INDEX($BD$7:$BO$40,MATCH(Bacias!$G$4:$G$323,$BC$7:$BC$40,0),$C$2:$N$2),1)</f>
        <v>1</v>
      </c>
      <c r="G13">
        <f>IFERROR(INDEX($BD$7:$BO$40,MATCH(Bacias!$G$4:$G$323,$BC$7:$BC$40,0),$C$2:$N$2),1)</f>
        <v>1</v>
      </c>
      <c r="H13">
        <f>IFERROR(INDEX($BD$7:$BO$40,MATCH(Bacias!$G$4:$G$323,$BC$7:$BC$40,0),$C$2:$N$2),1)</f>
        <v>1</v>
      </c>
      <c r="I13">
        <f>IFERROR(INDEX($BD$7:$BO$40,MATCH(Bacias!$G$4:$G$323,$BC$7:$BC$40,0),$C$2:$N$2),1)</f>
        <v>1</v>
      </c>
      <c r="J13">
        <f>IFERROR(INDEX($BD$7:$BO$40,MATCH(Bacias!$G$4:$G$323,$BC$7:$BC$40,0),$C$2:$N$2),1)</f>
        <v>1</v>
      </c>
      <c r="K13">
        <f>IFERROR(INDEX($BD$7:$BO$40,MATCH(Bacias!$G$4:$G$323,$BC$7:$BC$40,0),$C$2:$N$2),1)</f>
        <v>1</v>
      </c>
      <c r="L13">
        <f>IFERROR(INDEX($BD$7:$BO$40,MATCH(Bacias!$G$4:$G$323,$BC$7:$BC$40,0),$C$2:$N$2),1)</f>
        <v>1</v>
      </c>
      <c r="M13">
        <f>IFERROR(INDEX($BD$7:$BO$40,MATCH(Bacias!$G$4:$G$323,$BC$7:$BC$40,0),$C$2:$N$2),1)</f>
        <v>1</v>
      </c>
      <c r="N13">
        <f>IFERROR(INDEX($BD$7:$BO$40,MATCH(Bacias!$G$4:$G$323,$BC$7:$BC$40,0),$C$2:$N$2),1)</f>
        <v>1</v>
      </c>
      <c r="AA13">
        <f>C13*IF(NOT(ISNA($AY13)),INDEX(Entrada!$C$53:$N$372,$AY13,AA$2),0)</f>
        <v>2011.68</v>
      </c>
      <c r="AB13">
        <f>D13*IF(NOT(ISNA($AY13)),INDEX(Entrada!$C$53:$N$372,$AY13,AB$2),0)</f>
        <v>1922.68</v>
      </c>
      <c r="AC13">
        <f>E13*IF(NOT(ISNA($AY13)),INDEX(Entrada!$C$53:$N$372,$AY13,AC$2),0)</f>
        <v>1714.93</v>
      </c>
      <c r="AD13">
        <f>F13*IF(NOT(ISNA($AY13)),INDEX(Entrada!$C$53:$N$372,$AY13,AD$2),0)</f>
        <v>1182.6199999999999</v>
      </c>
      <c r="AE13">
        <f>G13*IF(NOT(ISNA($AY13)),INDEX(Entrada!$C$53:$N$372,$AY13,AE$2),0)</f>
        <v>852.54</v>
      </c>
      <c r="AF13">
        <f>H13*IF(NOT(ISNA($AY13)),INDEX(Entrada!$C$53:$N$372,$AY13,AF$2),0)</f>
        <v>707.77</v>
      </c>
      <c r="AG13">
        <f>I13*IF(NOT(ISNA($AY13)),INDEX(Entrada!$C$53:$N$372,$AY13,AG$2),0)</f>
        <v>575.35</v>
      </c>
      <c r="AH13">
        <f>J13*IF(NOT(ISNA($AY13)),INDEX(Entrada!$C$53:$N$372,$AY13,AH$2),0)</f>
        <v>471.74</v>
      </c>
      <c r="AI13">
        <f>K13*IF(NOT(ISNA($AY13)),INDEX(Entrada!$C$53:$N$372,$AY13,AI$2),0)</f>
        <v>481.04</v>
      </c>
      <c r="AJ13">
        <f>L13*IF(NOT(ISNA($AY13)),INDEX(Entrada!$C$53:$N$372,$AY13,AJ$2),0)</f>
        <v>571.67999999999995</v>
      </c>
      <c r="AK13">
        <f>M13*IF(NOT(ISNA($AY13)),INDEX(Entrada!$C$53:$N$372,$AY13,AK$2),0)</f>
        <v>810.12</v>
      </c>
      <c r="AL13">
        <f>N13*IF(NOT(ISNA($AY13)),INDEX(Entrada!$C$53:$N$372,$AY13,AL$2),0)</f>
        <v>1380.3</v>
      </c>
      <c r="AM13">
        <f t="shared" si="26"/>
        <v>2011.68</v>
      </c>
      <c r="AN13">
        <f t="shared" si="1"/>
        <v>1922.68</v>
      </c>
      <c r="AO13">
        <f t="shared" si="1"/>
        <v>1714.93</v>
      </c>
      <c r="AP13">
        <f t="shared" si="1"/>
        <v>1182.6199999999999</v>
      </c>
      <c r="AQ13">
        <f t="shared" si="1"/>
        <v>852.54</v>
      </c>
      <c r="AR13">
        <f t="shared" si="1"/>
        <v>707.77</v>
      </c>
      <c r="AS13">
        <f t="shared" si="1"/>
        <v>575.35</v>
      </c>
      <c r="AT13">
        <f t="shared" si="1"/>
        <v>471.74</v>
      </c>
      <c r="AU13">
        <f t="shared" si="1"/>
        <v>481.04</v>
      </c>
      <c r="AV13">
        <f t="shared" si="1"/>
        <v>571.67999999999995</v>
      </c>
      <c r="AW13">
        <f t="shared" si="1"/>
        <v>810.12</v>
      </c>
      <c r="AX13">
        <f t="shared" si="1"/>
        <v>1380.3</v>
      </c>
      <c r="AY13">
        <f>MATCH(A13,Entrada!$A$53:$A$372,0)</f>
        <v>10</v>
      </c>
      <c r="AZ13">
        <f t="shared" si="27"/>
        <v>25</v>
      </c>
      <c r="BA13" s="232" t="s">
        <v>8</v>
      </c>
      <c r="BB13">
        <f>ROW()</f>
        <v>13</v>
      </c>
      <c r="BC13" s="199" t="s">
        <v>699</v>
      </c>
      <c r="BD13" s="109">
        <v>1</v>
      </c>
      <c r="BE13" s="109">
        <v>1</v>
      </c>
      <c r="BF13" s="109">
        <v>1</v>
      </c>
      <c r="BG13" s="109">
        <v>1</v>
      </c>
      <c r="BH13" s="109">
        <v>1</v>
      </c>
      <c r="BI13" s="109">
        <v>1</v>
      </c>
      <c r="BJ13" s="109">
        <v>1</v>
      </c>
      <c r="BK13" s="109">
        <v>1</v>
      </c>
      <c r="BL13" s="109">
        <v>1</v>
      </c>
      <c r="BM13" s="109">
        <v>1</v>
      </c>
      <c r="BN13" s="109">
        <v>1</v>
      </c>
      <c r="BO13" s="200">
        <v>1</v>
      </c>
      <c r="BQ13">
        <f t="shared" si="12"/>
        <v>10</v>
      </c>
      <c r="BR13" s="302">
        <f t="shared" si="13"/>
        <v>2007.9031500000001</v>
      </c>
      <c r="BS13" s="302">
        <f t="shared" si="14"/>
        <v>1923.0406800000001</v>
      </c>
      <c r="BT13" s="302">
        <f t="shared" si="15"/>
        <v>1711.2424999999998</v>
      </c>
      <c r="BU13" s="302">
        <f t="shared" si="16"/>
        <v>1179.8097500000001</v>
      </c>
      <c r="BV13" s="302">
        <f t="shared" si="17"/>
        <v>850.83064000000002</v>
      </c>
      <c r="BW13" s="302">
        <f t="shared" si="18"/>
        <v>706.11355000000003</v>
      </c>
      <c r="BX13" s="302">
        <f t="shared" si="19"/>
        <v>574.32943999999998</v>
      </c>
      <c r="BY13" s="302">
        <f t="shared" si="20"/>
        <v>471.84689999999995</v>
      </c>
      <c r="BZ13" s="302">
        <f t="shared" si="21"/>
        <v>479.95670000000001</v>
      </c>
      <c r="CA13" s="302">
        <f t="shared" si="22"/>
        <v>571.87520000000006</v>
      </c>
      <c r="CB13" s="302">
        <f t="shared" si="23"/>
        <v>808.36991999999998</v>
      </c>
      <c r="CC13" s="302">
        <f t="shared" si="24"/>
        <v>1381.4238600000001</v>
      </c>
    </row>
    <row r="14" spans="1:81" x14ac:dyDescent="0.25">
      <c r="A14">
        <v>11</v>
      </c>
      <c r="B14" s="164" t="s">
        <v>49</v>
      </c>
      <c r="C14">
        <f>IFERROR(INDEX($BD$7:$BO$40,MATCH(Bacias!$G$4:$G$323,$BC$7:$BC$40,0),$C$2:$N$2),1)</f>
        <v>1</v>
      </c>
      <c r="D14">
        <f>IFERROR(INDEX($BD$7:$BO$40,MATCH(Bacias!$G$4:$G$323,$BC$7:$BC$40,0),$C$2:$N$2),1)</f>
        <v>1</v>
      </c>
      <c r="E14">
        <f>IFERROR(INDEX($BD$7:$BO$40,MATCH(Bacias!$G$4:$G$323,$BC$7:$BC$40,0),$C$2:$N$2),1)</f>
        <v>1</v>
      </c>
      <c r="F14">
        <f>IFERROR(INDEX($BD$7:$BO$40,MATCH(Bacias!$G$4:$G$323,$BC$7:$BC$40,0),$C$2:$N$2),1)</f>
        <v>1</v>
      </c>
      <c r="G14">
        <f>IFERROR(INDEX($BD$7:$BO$40,MATCH(Bacias!$G$4:$G$323,$BC$7:$BC$40,0),$C$2:$N$2),1)</f>
        <v>1</v>
      </c>
      <c r="H14">
        <f>IFERROR(INDEX($BD$7:$BO$40,MATCH(Bacias!$G$4:$G$323,$BC$7:$BC$40,0),$C$2:$N$2),1)</f>
        <v>1</v>
      </c>
      <c r="I14">
        <f>IFERROR(INDEX($BD$7:$BO$40,MATCH(Bacias!$G$4:$G$323,$BC$7:$BC$40,0),$C$2:$N$2),1)</f>
        <v>1</v>
      </c>
      <c r="J14">
        <f>IFERROR(INDEX($BD$7:$BO$40,MATCH(Bacias!$G$4:$G$323,$BC$7:$BC$40,0),$C$2:$N$2),1)</f>
        <v>1</v>
      </c>
      <c r="K14">
        <f>IFERROR(INDEX($BD$7:$BO$40,MATCH(Bacias!$G$4:$G$323,$BC$7:$BC$40,0),$C$2:$N$2),1)</f>
        <v>1</v>
      </c>
      <c r="L14">
        <f>IFERROR(INDEX($BD$7:$BO$40,MATCH(Bacias!$G$4:$G$323,$BC$7:$BC$40,0),$C$2:$N$2),1)</f>
        <v>1</v>
      </c>
      <c r="M14">
        <f>IFERROR(INDEX($BD$7:$BO$40,MATCH(Bacias!$G$4:$G$323,$BC$7:$BC$40,0),$C$2:$N$2),1)</f>
        <v>1</v>
      </c>
      <c r="N14">
        <f>IFERROR(INDEX($BD$7:$BO$40,MATCH(Bacias!$G$4:$G$323,$BC$7:$BC$40,0),$C$2:$N$2),1)</f>
        <v>1</v>
      </c>
      <c r="AA14">
        <f>C14*IF(NOT(ISNA($AY14)),INDEX(Entrada!$C$53:$N$372,$AY14,AA$2),0)</f>
        <v>2123.5700000000002</v>
      </c>
      <c r="AB14">
        <f>D14*IF(NOT(ISNA($AY14)),INDEX(Entrada!$C$53:$N$372,$AY14,AB$2),0)</f>
        <v>2048.2600000000002</v>
      </c>
      <c r="AC14">
        <f>E14*IF(NOT(ISNA($AY14)),INDEX(Entrada!$C$53:$N$372,$AY14,AC$2),0)</f>
        <v>1830.2</v>
      </c>
      <c r="AD14">
        <f>F14*IF(NOT(ISNA($AY14)),INDEX(Entrada!$C$53:$N$372,$AY14,AD$2),0)</f>
        <v>1271.33</v>
      </c>
      <c r="AE14">
        <f>G14*IF(NOT(ISNA($AY14)),INDEX(Entrada!$C$53:$N$372,$AY14,AE$2),0)</f>
        <v>911.46</v>
      </c>
      <c r="AF14">
        <f>H14*IF(NOT(ISNA($AY14)),INDEX(Entrada!$C$53:$N$372,$AY14,AF$2),0)</f>
        <v>754.35</v>
      </c>
      <c r="AG14">
        <f>I14*IF(NOT(ISNA($AY14)),INDEX(Entrada!$C$53:$N$372,$AY14,AG$2),0)</f>
        <v>611.66</v>
      </c>
      <c r="AH14">
        <f>J14*IF(NOT(ISNA($AY14)),INDEX(Entrada!$C$53:$N$372,$AY14,AH$2),0)</f>
        <v>500.75</v>
      </c>
      <c r="AI14">
        <f>K14*IF(NOT(ISNA($AY14)),INDEX(Entrada!$C$53:$N$372,$AY14,AI$2),0)</f>
        <v>507.12</v>
      </c>
      <c r="AJ14">
        <f>L14*IF(NOT(ISNA($AY14)),INDEX(Entrada!$C$53:$N$372,$AY14,AJ$2),0)</f>
        <v>601.84</v>
      </c>
      <c r="AK14">
        <f>M14*IF(NOT(ISNA($AY14)),INDEX(Entrada!$C$53:$N$372,$AY14,AK$2),0)</f>
        <v>850.16</v>
      </c>
      <c r="AL14">
        <f>N14*IF(NOT(ISNA($AY14)),INDEX(Entrada!$C$53:$N$372,$AY14,AL$2),0)</f>
        <v>1444.32</v>
      </c>
      <c r="AM14">
        <f t="shared" si="26"/>
        <v>2123.5700000000002</v>
      </c>
      <c r="AN14">
        <f t="shared" si="1"/>
        <v>2048.2600000000002</v>
      </c>
      <c r="AO14">
        <f t="shared" si="1"/>
        <v>1830.2</v>
      </c>
      <c r="AP14">
        <f t="shared" si="1"/>
        <v>1271.33</v>
      </c>
      <c r="AQ14">
        <f t="shared" si="1"/>
        <v>911.46</v>
      </c>
      <c r="AR14">
        <f t="shared" si="1"/>
        <v>754.35</v>
      </c>
      <c r="AS14">
        <f t="shared" si="1"/>
        <v>611.66</v>
      </c>
      <c r="AT14">
        <f t="shared" si="1"/>
        <v>500.75</v>
      </c>
      <c r="AU14">
        <f t="shared" si="1"/>
        <v>507.12</v>
      </c>
      <c r="AV14">
        <f t="shared" si="1"/>
        <v>601.84</v>
      </c>
      <c r="AW14">
        <f t="shared" si="1"/>
        <v>850.16</v>
      </c>
      <c r="AX14">
        <f t="shared" si="1"/>
        <v>1444.32</v>
      </c>
      <c r="AY14">
        <f>MATCH(A14,Entrada!$A$53:$A$372,0)</f>
        <v>11</v>
      </c>
      <c r="AZ14">
        <f t="shared" si="27"/>
        <v>26</v>
      </c>
      <c r="BA14" s="317" t="s">
        <v>10</v>
      </c>
      <c r="BB14">
        <f>ROW()</f>
        <v>14</v>
      </c>
      <c r="BC14" s="199" t="s">
        <v>9</v>
      </c>
      <c r="BD14" s="109">
        <v>1</v>
      </c>
      <c r="BE14" s="109">
        <v>1</v>
      </c>
      <c r="BF14" s="109">
        <v>1</v>
      </c>
      <c r="BG14" s="109">
        <v>1</v>
      </c>
      <c r="BH14" s="109">
        <v>1</v>
      </c>
      <c r="BI14" s="109">
        <v>1</v>
      </c>
      <c r="BJ14" s="109">
        <v>1</v>
      </c>
      <c r="BK14" s="109">
        <v>1</v>
      </c>
      <c r="BL14" s="109">
        <v>1</v>
      </c>
      <c r="BM14" s="109">
        <v>1</v>
      </c>
      <c r="BN14" s="109">
        <v>1</v>
      </c>
      <c r="BO14" s="200">
        <v>1</v>
      </c>
      <c r="BQ14">
        <f t="shared" si="12"/>
        <v>11</v>
      </c>
      <c r="BR14" s="302">
        <f t="shared" si="13"/>
        <v>2118.7899000000002</v>
      </c>
      <c r="BS14" s="302">
        <f t="shared" si="14"/>
        <v>2048.9066400000002</v>
      </c>
      <c r="BT14" s="302">
        <f t="shared" si="15"/>
        <v>1825.79675</v>
      </c>
      <c r="BU14" s="302">
        <f t="shared" si="16"/>
        <v>1268.41587</v>
      </c>
      <c r="BV14" s="302">
        <f t="shared" si="17"/>
        <v>909.29003</v>
      </c>
      <c r="BW14" s="302">
        <f t="shared" si="18"/>
        <v>751.61207999999999</v>
      </c>
      <c r="BX14" s="302">
        <f t="shared" si="19"/>
        <v>610.46593999999993</v>
      </c>
      <c r="BY14" s="302">
        <f t="shared" si="20"/>
        <v>499.99910999999997</v>
      </c>
      <c r="BZ14" s="302">
        <f t="shared" si="21"/>
        <v>506.32342000000006</v>
      </c>
      <c r="CA14" s="302">
        <f t="shared" si="22"/>
        <v>602.30975999999998</v>
      </c>
      <c r="CB14" s="302">
        <f t="shared" si="23"/>
        <v>847.66568000000007</v>
      </c>
      <c r="CC14" s="302">
        <f t="shared" si="24"/>
        <v>1445.2560000000001</v>
      </c>
    </row>
    <row r="15" spans="1:81" x14ac:dyDescent="0.25">
      <c r="A15">
        <v>12</v>
      </c>
      <c r="B15" s="164" t="s">
        <v>532</v>
      </c>
      <c r="C15">
        <f>IFERROR(INDEX($BD$7:$BO$40,MATCH(Bacias!$G$4:$G$323,$BC$7:$BC$40,0),$C$2:$N$2),1)</f>
        <v>1</v>
      </c>
      <c r="D15">
        <f>IFERROR(INDEX($BD$7:$BO$40,MATCH(Bacias!$G$4:$G$323,$BC$7:$BC$40,0),$C$2:$N$2),1)</f>
        <v>1</v>
      </c>
      <c r="E15">
        <f>IFERROR(INDEX($BD$7:$BO$40,MATCH(Bacias!$G$4:$G$323,$BC$7:$BC$40,0),$C$2:$N$2),1)</f>
        <v>1</v>
      </c>
      <c r="F15">
        <f>IFERROR(INDEX($BD$7:$BO$40,MATCH(Bacias!$G$4:$G$323,$BC$7:$BC$40,0),$C$2:$N$2),1)</f>
        <v>1</v>
      </c>
      <c r="G15">
        <f>IFERROR(INDEX($BD$7:$BO$40,MATCH(Bacias!$G$4:$G$323,$BC$7:$BC$40,0),$C$2:$N$2),1)</f>
        <v>1</v>
      </c>
      <c r="H15">
        <f>IFERROR(INDEX($BD$7:$BO$40,MATCH(Bacias!$G$4:$G$323,$BC$7:$BC$40,0),$C$2:$N$2),1)</f>
        <v>1</v>
      </c>
      <c r="I15">
        <f>IFERROR(INDEX($BD$7:$BO$40,MATCH(Bacias!$G$4:$G$323,$BC$7:$BC$40,0),$C$2:$N$2),1)</f>
        <v>1</v>
      </c>
      <c r="J15">
        <f>IFERROR(INDEX($BD$7:$BO$40,MATCH(Bacias!$G$4:$G$323,$BC$7:$BC$40,0),$C$2:$N$2),1)</f>
        <v>1</v>
      </c>
      <c r="K15">
        <f>IFERROR(INDEX($BD$7:$BO$40,MATCH(Bacias!$G$4:$G$323,$BC$7:$BC$40,0),$C$2:$N$2),1)</f>
        <v>1</v>
      </c>
      <c r="L15">
        <f>IFERROR(INDEX($BD$7:$BO$40,MATCH(Bacias!$G$4:$G$323,$BC$7:$BC$40,0),$C$2:$N$2),1)</f>
        <v>1</v>
      </c>
      <c r="M15">
        <f>IFERROR(INDEX($BD$7:$BO$40,MATCH(Bacias!$G$4:$G$323,$BC$7:$BC$40,0),$C$2:$N$2),1)</f>
        <v>1</v>
      </c>
      <c r="N15">
        <f>IFERROR(INDEX($BD$7:$BO$40,MATCH(Bacias!$G$4:$G$323,$BC$7:$BC$40,0),$C$2:$N$2),1)</f>
        <v>1</v>
      </c>
      <c r="AA15">
        <f>C15*IF(NOT(ISNA($AY15)),INDEX(Entrada!$C$53:$N$372,$AY15,AA$2),0)</f>
        <v>2396.2199999999998</v>
      </c>
      <c r="AB15">
        <f>D15*IF(NOT(ISNA($AY15)),INDEX(Entrada!$C$53:$N$372,$AY15,AB$2),0)</f>
        <v>2338.35</v>
      </c>
      <c r="AC15">
        <f>E15*IF(NOT(ISNA($AY15)),INDEX(Entrada!$C$53:$N$372,$AY15,AC$2),0)</f>
        <v>2099.42</v>
      </c>
      <c r="AD15">
        <f>F15*IF(NOT(ISNA($AY15)),INDEX(Entrada!$C$53:$N$372,$AY15,AD$2),0)</f>
        <v>1470.74</v>
      </c>
      <c r="AE15">
        <f>G15*IF(NOT(ISNA($AY15)),INDEX(Entrada!$C$53:$N$372,$AY15,AE$2),0)</f>
        <v>1048.73</v>
      </c>
      <c r="AF15">
        <f>H15*IF(NOT(ISNA($AY15)),INDEX(Entrada!$C$53:$N$372,$AY15,AF$2),0)</f>
        <v>861.99</v>
      </c>
      <c r="AG15">
        <f>I15*IF(NOT(ISNA($AY15)),INDEX(Entrada!$C$53:$N$372,$AY15,AG$2),0)</f>
        <v>695.95</v>
      </c>
      <c r="AH15">
        <f>J15*IF(NOT(ISNA($AY15)),INDEX(Entrada!$C$53:$N$372,$AY15,AH$2),0)</f>
        <v>568.11</v>
      </c>
      <c r="AI15">
        <f>K15*IF(NOT(ISNA($AY15)),INDEX(Entrada!$C$53:$N$372,$AY15,AI$2),0)</f>
        <v>569.99</v>
      </c>
      <c r="AJ15">
        <f>L15*IF(NOT(ISNA($AY15)),INDEX(Entrada!$C$53:$N$372,$AY15,AJ$2),0)</f>
        <v>677.01</v>
      </c>
      <c r="AK15">
        <f>M15*IF(NOT(ISNA($AY15)),INDEX(Entrada!$C$53:$N$372,$AY15,AK$2),0)</f>
        <v>953.11</v>
      </c>
      <c r="AL15">
        <f>N15*IF(NOT(ISNA($AY15)),INDEX(Entrada!$C$53:$N$372,$AY15,AL$2),0)</f>
        <v>1614.21</v>
      </c>
      <c r="AM15">
        <f t="shared" si="26"/>
        <v>2396.2199999999998</v>
      </c>
      <c r="AN15">
        <f t="shared" si="1"/>
        <v>2338.35</v>
      </c>
      <c r="AO15">
        <f t="shared" si="1"/>
        <v>2099.42</v>
      </c>
      <c r="AP15">
        <f t="shared" si="1"/>
        <v>1470.74</v>
      </c>
      <c r="AQ15">
        <f t="shared" si="1"/>
        <v>1048.73</v>
      </c>
      <c r="AR15">
        <f t="shared" si="1"/>
        <v>861.99</v>
      </c>
      <c r="AS15">
        <f t="shared" si="1"/>
        <v>695.95</v>
      </c>
      <c r="AT15">
        <f t="shared" si="1"/>
        <v>568.11</v>
      </c>
      <c r="AU15">
        <f t="shared" si="1"/>
        <v>569.99</v>
      </c>
      <c r="AV15">
        <f t="shared" si="1"/>
        <v>677.01</v>
      </c>
      <c r="AW15">
        <f t="shared" si="1"/>
        <v>953.11</v>
      </c>
      <c r="AX15">
        <f t="shared" si="1"/>
        <v>1614.21</v>
      </c>
      <c r="AY15">
        <f>MATCH(A15,Entrada!$A$53:$A$372,0)</f>
        <v>12</v>
      </c>
      <c r="AZ15">
        <f t="shared" si="27"/>
        <v>27</v>
      </c>
      <c r="BA15" s="232" t="s">
        <v>11</v>
      </c>
      <c r="BB15">
        <f>ROW()</f>
        <v>15</v>
      </c>
      <c r="BC15" s="199" t="s">
        <v>10</v>
      </c>
      <c r="BD15" s="109">
        <v>1</v>
      </c>
      <c r="BE15" s="109">
        <v>1</v>
      </c>
      <c r="BF15" s="109">
        <v>1</v>
      </c>
      <c r="BG15" s="109">
        <v>1</v>
      </c>
      <c r="BH15" s="109">
        <v>1</v>
      </c>
      <c r="BI15" s="109">
        <v>1</v>
      </c>
      <c r="BJ15" s="109">
        <v>1</v>
      </c>
      <c r="BK15" s="109">
        <v>1</v>
      </c>
      <c r="BL15" s="109">
        <v>1</v>
      </c>
      <c r="BM15" s="109">
        <v>1</v>
      </c>
      <c r="BN15" s="109">
        <v>1</v>
      </c>
      <c r="BO15" s="200">
        <v>1</v>
      </c>
      <c r="BQ15">
        <f t="shared" si="12"/>
        <v>12</v>
      </c>
      <c r="BR15" s="302">
        <f t="shared" si="13"/>
        <v>2391.7419</v>
      </c>
      <c r="BS15" s="302">
        <f t="shared" si="14"/>
        <v>2342.0628000000002</v>
      </c>
      <c r="BT15" s="302">
        <f t="shared" si="15"/>
        <v>2094.50425</v>
      </c>
      <c r="BU15" s="302">
        <f t="shared" si="16"/>
        <v>1466.8165299999998</v>
      </c>
      <c r="BV15" s="302">
        <f t="shared" si="17"/>
        <v>1044.5213900000001</v>
      </c>
      <c r="BW15" s="302">
        <f t="shared" si="18"/>
        <v>857.97227999999996</v>
      </c>
      <c r="BX15" s="302">
        <f t="shared" si="19"/>
        <v>692.85715999999991</v>
      </c>
      <c r="BY15" s="302">
        <f t="shared" si="20"/>
        <v>567.40580999999997</v>
      </c>
      <c r="BZ15" s="302">
        <f t="shared" si="21"/>
        <v>568.53239999999994</v>
      </c>
      <c r="CA15" s="302">
        <f t="shared" si="22"/>
        <v>677.41439999999989</v>
      </c>
      <c r="CB15" s="302">
        <f t="shared" si="23"/>
        <v>951.51876000000016</v>
      </c>
      <c r="CC15" s="302">
        <f t="shared" si="24"/>
        <v>1617.48234</v>
      </c>
    </row>
    <row r="16" spans="1:81" x14ac:dyDescent="0.25">
      <c r="A16">
        <v>13</v>
      </c>
      <c r="B16" s="164"/>
      <c r="C16">
        <f>IFERROR(INDEX($BD$7:$BO$40,MATCH(Bacias!$G$4:$G$323,$BC$7:$BC$40,0),$C$2:$N$2),1)</f>
        <v>1</v>
      </c>
      <c r="D16">
        <f>IFERROR(INDEX($BD$7:$BO$40,MATCH(Bacias!$G$4:$G$323,$BC$7:$BC$40,0),$C$2:$N$2),1)</f>
        <v>1</v>
      </c>
      <c r="E16">
        <f>IFERROR(INDEX($BD$7:$BO$40,MATCH(Bacias!$G$4:$G$323,$BC$7:$BC$40,0),$C$2:$N$2),1)</f>
        <v>1</v>
      </c>
      <c r="F16">
        <f>IFERROR(INDEX($BD$7:$BO$40,MATCH(Bacias!$G$4:$G$323,$BC$7:$BC$40,0),$C$2:$N$2),1)</f>
        <v>1</v>
      </c>
      <c r="G16">
        <f>IFERROR(INDEX($BD$7:$BO$40,MATCH(Bacias!$G$4:$G$323,$BC$7:$BC$40,0),$C$2:$N$2),1)</f>
        <v>1</v>
      </c>
      <c r="H16">
        <f>IFERROR(INDEX($BD$7:$BO$40,MATCH(Bacias!$G$4:$G$323,$BC$7:$BC$40,0),$C$2:$N$2),1)</f>
        <v>1</v>
      </c>
      <c r="I16">
        <f>IFERROR(INDEX($BD$7:$BO$40,MATCH(Bacias!$G$4:$G$323,$BC$7:$BC$40,0),$C$2:$N$2),1)</f>
        <v>1</v>
      </c>
      <c r="J16">
        <f>IFERROR(INDEX($BD$7:$BO$40,MATCH(Bacias!$G$4:$G$323,$BC$7:$BC$40,0),$C$2:$N$2),1)</f>
        <v>1</v>
      </c>
      <c r="K16">
        <f>IFERROR(INDEX($BD$7:$BO$40,MATCH(Bacias!$G$4:$G$323,$BC$7:$BC$40,0),$C$2:$N$2),1)</f>
        <v>1</v>
      </c>
      <c r="L16">
        <f>IFERROR(INDEX($BD$7:$BO$40,MATCH(Bacias!$G$4:$G$323,$BC$7:$BC$40,0),$C$2:$N$2),1)</f>
        <v>1</v>
      </c>
      <c r="M16">
        <f>IFERROR(INDEX($BD$7:$BO$40,MATCH(Bacias!$G$4:$G$323,$BC$7:$BC$40,0),$C$2:$N$2),1)</f>
        <v>1</v>
      </c>
      <c r="N16">
        <f>IFERROR(INDEX($BD$7:$BO$40,MATCH(Bacias!$G$4:$G$323,$BC$7:$BC$40,0),$C$2:$N$2),1)</f>
        <v>1</v>
      </c>
      <c r="AA16">
        <f>C16*IF(NOT(ISNA($AY16)),INDEX(Entrada!$C$53:$N$372,$AY16,AA$2),0)</f>
        <v>0</v>
      </c>
      <c r="AB16">
        <f>D16*IF(NOT(ISNA($AY16)),INDEX(Entrada!$C$53:$N$372,$AY16,AB$2),0)</f>
        <v>0</v>
      </c>
      <c r="AC16">
        <f>E16*IF(NOT(ISNA($AY16)),INDEX(Entrada!$C$53:$N$372,$AY16,AC$2),0)</f>
        <v>0</v>
      </c>
      <c r="AD16">
        <f>F16*IF(NOT(ISNA($AY16)),INDEX(Entrada!$C$53:$N$372,$AY16,AD$2),0)</f>
        <v>0</v>
      </c>
      <c r="AE16">
        <f>G16*IF(NOT(ISNA($AY16)),INDEX(Entrada!$C$53:$N$372,$AY16,AE$2),0)</f>
        <v>0</v>
      </c>
      <c r="AF16">
        <f>H16*IF(NOT(ISNA($AY16)),INDEX(Entrada!$C$53:$N$372,$AY16,AF$2),0)</f>
        <v>0</v>
      </c>
      <c r="AG16">
        <f>I16*IF(NOT(ISNA($AY16)),INDEX(Entrada!$C$53:$N$372,$AY16,AG$2),0)</f>
        <v>0</v>
      </c>
      <c r="AH16">
        <f>J16*IF(NOT(ISNA($AY16)),INDEX(Entrada!$C$53:$N$372,$AY16,AH$2),0)</f>
        <v>0</v>
      </c>
      <c r="AI16">
        <f>K16*IF(NOT(ISNA($AY16)),INDEX(Entrada!$C$53:$N$372,$AY16,AI$2),0)</f>
        <v>0</v>
      </c>
      <c r="AJ16">
        <f>L16*IF(NOT(ISNA($AY16)),INDEX(Entrada!$C$53:$N$372,$AY16,AJ$2),0)</f>
        <v>0</v>
      </c>
      <c r="AK16">
        <f>M16*IF(NOT(ISNA($AY16)),INDEX(Entrada!$C$53:$N$372,$AY16,AK$2),0)</f>
        <v>0</v>
      </c>
      <c r="AL16">
        <f>N16*IF(NOT(ISNA($AY16)),INDEX(Entrada!$C$53:$N$372,$AY16,AL$2),0)</f>
        <v>0</v>
      </c>
      <c r="AM16">
        <f t="shared" si="26"/>
        <v>0</v>
      </c>
      <c r="AN16">
        <f t="shared" si="1"/>
        <v>0</v>
      </c>
      <c r="AO16">
        <f t="shared" si="1"/>
        <v>0</v>
      </c>
      <c r="AP16">
        <f t="shared" si="1"/>
        <v>0</v>
      </c>
      <c r="AQ16">
        <f t="shared" si="1"/>
        <v>0</v>
      </c>
      <c r="AR16">
        <f t="shared" si="1"/>
        <v>0</v>
      </c>
      <c r="AS16">
        <f t="shared" si="1"/>
        <v>0</v>
      </c>
      <c r="AT16">
        <f t="shared" si="1"/>
        <v>0</v>
      </c>
      <c r="AU16">
        <f t="shared" si="1"/>
        <v>0</v>
      </c>
      <c r="AV16">
        <f t="shared" si="1"/>
        <v>0</v>
      </c>
      <c r="AW16">
        <f t="shared" si="1"/>
        <v>0</v>
      </c>
      <c r="AX16">
        <f t="shared" si="1"/>
        <v>0</v>
      </c>
      <c r="AY16">
        <f>MATCH(A16,Entrada!$A$53:$A$372,0)</f>
        <v>13</v>
      </c>
      <c r="AZ16">
        <f t="shared" si="27"/>
        <v>28</v>
      </c>
      <c r="BA16" s="317" t="s">
        <v>12</v>
      </c>
      <c r="BB16">
        <f>ROW()</f>
        <v>16</v>
      </c>
      <c r="BC16" s="199" t="s">
        <v>11</v>
      </c>
      <c r="BD16" s="109">
        <v>1</v>
      </c>
      <c r="BE16" s="109">
        <v>1</v>
      </c>
      <c r="BF16" s="109">
        <v>1</v>
      </c>
      <c r="BG16" s="109">
        <v>1</v>
      </c>
      <c r="BH16" s="109">
        <v>1</v>
      </c>
      <c r="BI16" s="109">
        <v>1</v>
      </c>
      <c r="BJ16" s="109">
        <v>1</v>
      </c>
      <c r="BK16" s="109">
        <v>1</v>
      </c>
      <c r="BL16" s="109">
        <v>1</v>
      </c>
      <c r="BM16" s="109">
        <v>1</v>
      </c>
      <c r="BN16" s="109">
        <v>1</v>
      </c>
      <c r="BO16" s="200">
        <v>1</v>
      </c>
      <c r="BQ16" t="e">
        <f t="shared" si="12"/>
        <v>#N/A</v>
      </c>
      <c r="BR16" s="302">
        <f t="shared" si="13"/>
        <v>0</v>
      </c>
      <c r="BS16" s="302">
        <f t="shared" si="14"/>
        <v>0</v>
      </c>
      <c r="BT16" s="302">
        <f t="shared" si="15"/>
        <v>0</v>
      </c>
      <c r="BU16" s="302">
        <f t="shared" si="16"/>
        <v>0</v>
      </c>
      <c r="BV16" s="302">
        <f t="shared" si="17"/>
        <v>0</v>
      </c>
      <c r="BW16" s="302">
        <f t="shared" si="18"/>
        <v>0</v>
      </c>
      <c r="BX16" s="302">
        <f t="shared" si="19"/>
        <v>0</v>
      </c>
      <c r="BY16" s="302">
        <f t="shared" si="20"/>
        <v>0</v>
      </c>
      <c r="BZ16" s="302">
        <f t="shared" si="21"/>
        <v>0</v>
      </c>
      <c r="CA16" s="302">
        <f t="shared" si="22"/>
        <v>0</v>
      </c>
      <c r="CB16" s="302">
        <f t="shared" si="23"/>
        <v>0</v>
      </c>
      <c r="CC16" s="302">
        <f t="shared" si="24"/>
        <v>0</v>
      </c>
    </row>
    <row r="17" spans="1:81" x14ac:dyDescent="0.25">
      <c r="A17">
        <v>14</v>
      </c>
      <c r="B17" s="164" t="s">
        <v>533</v>
      </c>
      <c r="C17">
        <f>IFERROR(INDEX($BD$7:$BO$40,MATCH(Bacias!$G$4:$G$323,$BC$7:$BC$40,0),$C$2:$N$2),1)</f>
        <v>1</v>
      </c>
      <c r="D17">
        <f>IFERROR(INDEX($BD$7:$BO$40,MATCH(Bacias!$G$4:$G$323,$BC$7:$BC$40,0),$C$2:$N$2),1)</f>
        <v>1</v>
      </c>
      <c r="E17">
        <f>IFERROR(INDEX($BD$7:$BO$40,MATCH(Bacias!$G$4:$G$323,$BC$7:$BC$40,0),$C$2:$N$2),1)</f>
        <v>1</v>
      </c>
      <c r="F17">
        <f>IFERROR(INDEX($BD$7:$BO$40,MATCH(Bacias!$G$4:$G$323,$BC$7:$BC$40,0),$C$2:$N$2),1)</f>
        <v>1</v>
      </c>
      <c r="G17">
        <f>IFERROR(INDEX($BD$7:$BO$40,MATCH(Bacias!$G$4:$G$323,$BC$7:$BC$40,0),$C$2:$N$2),1)</f>
        <v>1</v>
      </c>
      <c r="H17">
        <f>IFERROR(INDEX($BD$7:$BO$40,MATCH(Bacias!$G$4:$G$323,$BC$7:$BC$40,0),$C$2:$N$2),1)</f>
        <v>1</v>
      </c>
      <c r="I17">
        <f>IFERROR(INDEX($BD$7:$BO$40,MATCH(Bacias!$G$4:$G$323,$BC$7:$BC$40,0),$C$2:$N$2),1)</f>
        <v>1</v>
      </c>
      <c r="J17">
        <f>IFERROR(INDEX($BD$7:$BO$40,MATCH(Bacias!$G$4:$G$323,$BC$7:$BC$40,0),$C$2:$N$2),1)</f>
        <v>1</v>
      </c>
      <c r="K17">
        <f>IFERROR(INDEX($BD$7:$BO$40,MATCH(Bacias!$G$4:$G$323,$BC$7:$BC$40,0),$C$2:$N$2),1)</f>
        <v>1</v>
      </c>
      <c r="L17">
        <f>IFERROR(INDEX($BD$7:$BO$40,MATCH(Bacias!$G$4:$G$323,$BC$7:$BC$40,0),$C$2:$N$2),1)</f>
        <v>1</v>
      </c>
      <c r="M17">
        <f>IFERROR(INDEX($BD$7:$BO$40,MATCH(Bacias!$G$4:$G$323,$BC$7:$BC$40,0),$C$2:$N$2),1)</f>
        <v>1</v>
      </c>
      <c r="N17">
        <f>IFERROR(INDEX($BD$7:$BO$40,MATCH(Bacias!$G$4:$G$323,$BC$7:$BC$40,0),$C$2:$N$2),1)</f>
        <v>1</v>
      </c>
      <c r="AA17">
        <f>C17*IF(NOT(ISNA($AY17)),INDEX(Entrada!$C$53:$N$372,$AY17,AA$2),0)</f>
        <v>94.22</v>
      </c>
      <c r="AB17">
        <f>D17*IF(NOT(ISNA($AY17)),INDEX(Entrada!$C$53:$N$372,$AY17,AB$2),0)</f>
        <v>96.17</v>
      </c>
      <c r="AC17">
        <f>E17*IF(NOT(ISNA($AY17)),INDEX(Entrada!$C$53:$N$372,$AY17,AC$2),0)</f>
        <v>84.72</v>
      </c>
      <c r="AD17">
        <f>F17*IF(NOT(ISNA($AY17)),INDEX(Entrada!$C$53:$N$372,$AY17,AD$2),0)</f>
        <v>58.1</v>
      </c>
      <c r="AE17">
        <f>G17*IF(NOT(ISNA($AY17)),INDEX(Entrada!$C$53:$N$372,$AY17,AE$2),0)</f>
        <v>42.51</v>
      </c>
      <c r="AF17">
        <f>H17*IF(NOT(ISNA($AY17)),INDEX(Entrada!$C$53:$N$372,$AY17,AF$2),0)</f>
        <v>35.29</v>
      </c>
      <c r="AG17">
        <f>I17*IF(NOT(ISNA($AY17)),INDEX(Entrada!$C$53:$N$372,$AY17,AG$2),0)</f>
        <v>28.52</v>
      </c>
      <c r="AH17">
        <f>J17*IF(NOT(ISNA($AY17)),INDEX(Entrada!$C$53:$N$372,$AY17,AH$2),0)</f>
        <v>24.11</v>
      </c>
      <c r="AI17">
        <f>K17*IF(NOT(ISNA($AY17)),INDEX(Entrada!$C$53:$N$372,$AY17,AI$2),0)</f>
        <v>24.64</v>
      </c>
      <c r="AJ17">
        <f>L17*IF(NOT(ISNA($AY17)),INDEX(Entrada!$C$53:$N$372,$AY17,AJ$2),0)</f>
        <v>30.41</v>
      </c>
      <c r="AK17">
        <f>M17*IF(NOT(ISNA($AY17)),INDEX(Entrada!$C$53:$N$372,$AY17,AK$2),0)</f>
        <v>39.049999999999997</v>
      </c>
      <c r="AL17">
        <f>N17*IF(NOT(ISNA($AY17)),INDEX(Entrada!$C$53:$N$372,$AY17,AL$2),0)</f>
        <v>68.55</v>
      </c>
      <c r="AM17">
        <f t="shared" si="26"/>
        <v>94.22</v>
      </c>
      <c r="AN17">
        <f t="shared" si="1"/>
        <v>96.17</v>
      </c>
      <c r="AO17">
        <f t="shared" si="1"/>
        <v>84.72</v>
      </c>
      <c r="AP17">
        <f t="shared" si="1"/>
        <v>58.1</v>
      </c>
      <c r="AQ17">
        <f t="shared" si="1"/>
        <v>42.51</v>
      </c>
      <c r="AR17">
        <f t="shared" si="1"/>
        <v>35.29</v>
      </c>
      <c r="AS17">
        <f t="shared" si="1"/>
        <v>28.52</v>
      </c>
      <c r="AT17">
        <f t="shared" si="1"/>
        <v>24.11</v>
      </c>
      <c r="AU17">
        <f t="shared" si="1"/>
        <v>24.64</v>
      </c>
      <c r="AV17">
        <f t="shared" si="1"/>
        <v>30.41</v>
      </c>
      <c r="AW17">
        <f t="shared" si="1"/>
        <v>39.049999999999997</v>
      </c>
      <c r="AX17">
        <f t="shared" si="1"/>
        <v>68.55</v>
      </c>
      <c r="AY17">
        <f>MATCH(A17,Entrada!$A$53:$A$372,0)</f>
        <v>14</v>
      </c>
      <c r="AZ17">
        <f t="shared" si="27"/>
        <v>29</v>
      </c>
      <c r="BA17" s="232" t="s">
        <v>13</v>
      </c>
      <c r="BB17">
        <f>ROW()</f>
        <v>17</v>
      </c>
      <c r="BC17" s="199" t="s">
        <v>12</v>
      </c>
      <c r="BD17" s="109">
        <v>1</v>
      </c>
      <c r="BE17" s="109">
        <v>1</v>
      </c>
      <c r="BF17" s="109">
        <v>1</v>
      </c>
      <c r="BG17" s="109">
        <v>1</v>
      </c>
      <c r="BH17" s="109">
        <v>1</v>
      </c>
      <c r="BI17" s="109">
        <v>1</v>
      </c>
      <c r="BJ17" s="109">
        <v>1</v>
      </c>
      <c r="BK17" s="109">
        <v>1</v>
      </c>
      <c r="BL17" s="109">
        <v>1</v>
      </c>
      <c r="BM17" s="109">
        <v>1</v>
      </c>
      <c r="BN17" s="109">
        <v>1</v>
      </c>
      <c r="BO17" s="200">
        <v>1</v>
      </c>
      <c r="BQ17" t="e">
        <f t="shared" si="12"/>
        <v>#N/A</v>
      </c>
      <c r="BR17" s="302">
        <f t="shared" si="13"/>
        <v>94.22</v>
      </c>
      <c r="BS17" s="302">
        <f t="shared" si="14"/>
        <v>96.17</v>
      </c>
      <c r="BT17" s="302">
        <f t="shared" si="15"/>
        <v>84.72</v>
      </c>
      <c r="BU17" s="302">
        <f t="shared" si="16"/>
        <v>58.1</v>
      </c>
      <c r="BV17" s="302">
        <f t="shared" si="17"/>
        <v>42.51</v>
      </c>
      <c r="BW17" s="302">
        <f t="shared" si="18"/>
        <v>35.29</v>
      </c>
      <c r="BX17" s="302">
        <f t="shared" si="19"/>
        <v>28.52</v>
      </c>
      <c r="BY17" s="302">
        <f t="shared" si="20"/>
        <v>24.11</v>
      </c>
      <c r="BZ17" s="302">
        <f t="shared" si="21"/>
        <v>24.64</v>
      </c>
      <c r="CA17" s="302">
        <f t="shared" si="22"/>
        <v>30.41</v>
      </c>
      <c r="CB17" s="302">
        <f t="shared" si="23"/>
        <v>39.049999999999997</v>
      </c>
      <c r="CC17" s="302">
        <f t="shared" si="24"/>
        <v>68.55</v>
      </c>
    </row>
    <row r="18" spans="1:81" x14ac:dyDescent="0.25">
      <c r="A18">
        <v>15</v>
      </c>
      <c r="B18" s="164" t="s">
        <v>534</v>
      </c>
      <c r="C18">
        <f>IFERROR(INDEX($BD$7:$BO$40,MATCH(Bacias!$G$4:$G$323,$BC$7:$BC$40,0),$C$2:$N$2),1)</f>
        <v>1</v>
      </c>
      <c r="D18">
        <f>IFERROR(INDEX($BD$7:$BO$40,MATCH(Bacias!$G$4:$G$323,$BC$7:$BC$40,0),$C$2:$N$2),1)</f>
        <v>1</v>
      </c>
      <c r="E18">
        <f>IFERROR(INDEX($BD$7:$BO$40,MATCH(Bacias!$G$4:$G$323,$BC$7:$BC$40,0),$C$2:$N$2),1)</f>
        <v>1</v>
      </c>
      <c r="F18">
        <f>IFERROR(INDEX($BD$7:$BO$40,MATCH(Bacias!$G$4:$G$323,$BC$7:$BC$40,0),$C$2:$N$2),1)</f>
        <v>1</v>
      </c>
      <c r="G18">
        <f>IFERROR(INDEX($BD$7:$BO$40,MATCH(Bacias!$G$4:$G$323,$BC$7:$BC$40,0),$C$2:$N$2),1)</f>
        <v>1</v>
      </c>
      <c r="H18">
        <f>IFERROR(INDEX($BD$7:$BO$40,MATCH(Bacias!$G$4:$G$323,$BC$7:$BC$40,0),$C$2:$N$2),1)</f>
        <v>1</v>
      </c>
      <c r="I18">
        <f>IFERROR(INDEX($BD$7:$BO$40,MATCH(Bacias!$G$4:$G$323,$BC$7:$BC$40,0),$C$2:$N$2),1)</f>
        <v>1</v>
      </c>
      <c r="J18">
        <f>IFERROR(INDEX($BD$7:$BO$40,MATCH(Bacias!$G$4:$G$323,$BC$7:$BC$40,0),$C$2:$N$2),1)</f>
        <v>1</v>
      </c>
      <c r="K18">
        <f>IFERROR(INDEX($BD$7:$BO$40,MATCH(Bacias!$G$4:$G$323,$BC$7:$BC$40,0),$C$2:$N$2),1)</f>
        <v>1</v>
      </c>
      <c r="L18">
        <f>IFERROR(INDEX($BD$7:$BO$40,MATCH(Bacias!$G$4:$G$323,$BC$7:$BC$40,0),$C$2:$N$2),1)</f>
        <v>1</v>
      </c>
      <c r="M18">
        <f>IFERROR(INDEX($BD$7:$BO$40,MATCH(Bacias!$G$4:$G$323,$BC$7:$BC$40,0),$C$2:$N$2),1)</f>
        <v>1</v>
      </c>
      <c r="N18">
        <f>IFERROR(INDEX($BD$7:$BO$40,MATCH(Bacias!$G$4:$G$323,$BC$7:$BC$40,0),$C$2:$N$2),1)</f>
        <v>1</v>
      </c>
      <c r="AA18">
        <f>C18*IF(NOT(ISNA($AY18)),INDEX(Entrada!$C$53:$N$372,$AY18,AA$2),0)</f>
        <v>153.9</v>
      </c>
      <c r="AB18">
        <f>D18*IF(NOT(ISNA($AY18)),INDEX(Entrada!$C$53:$N$372,$AY18,AB$2),0)</f>
        <v>157.97</v>
      </c>
      <c r="AC18">
        <f>E18*IF(NOT(ISNA($AY18)),INDEX(Entrada!$C$53:$N$372,$AY18,AC$2),0)</f>
        <v>138.32</v>
      </c>
      <c r="AD18">
        <f>F18*IF(NOT(ISNA($AY18)),INDEX(Entrada!$C$53:$N$372,$AY18,AD$2),0)</f>
        <v>93.61</v>
      </c>
      <c r="AE18">
        <f>G18*IF(NOT(ISNA($AY18)),INDEX(Entrada!$C$53:$N$372,$AY18,AE$2),0)</f>
        <v>68.680000000000007</v>
      </c>
      <c r="AF18">
        <f>H18*IF(NOT(ISNA($AY18)),INDEX(Entrada!$C$53:$N$372,$AY18,AF$2),0)</f>
        <v>57.7</v>
      </c>
      <c r="AG18">
        <f>I18*IF(NOT(ISNA($AY18)),INDEX(Entrada!$C$53:$N$372,$AY18,AG$2),0)</f>
        <v>47.08</v>
      </c>
      <c r="AH18">
        <f>J18*IF(NOT(ISNA($AY18)),INDEX(Entrada!$C$53:$N$372,$AY18,AH$2),0)</f>
        <v>40.049999999999997</v>
      </c>
      <c r="AI18">
        <f>K18*IF(NOT(ISNA($AY18)),INDEX(Entrada!$C$53:$N$372,$AY18,AI$2),0)</f>
        <v>41.04</v>
      </c>
      <c r="AJ18">
        <f>L18*IF(NOT(ISNA($AY18)),INDEX(Entrada!$C$53:$N$372,$AY18,AJ$2),0)</f>
        <v>49.32</v>
      </c>
      <c r="AK18">
        <f>M18*IF(NOT(ISNA($AY18)),INDEX(Entrada!$C$53:$N$372,$AY18,AK$2),0)</f>
        <v>63.12</v>
      </c>
      <c r="AL18">
        <f>N18*IF(NOT(ISNA($AY18)),INDEX(Entrada!$C$53:$N$372,$AY18,AL$2),0)</f>
        <v>110.85</v>
      </c>
      <c r="AM18">
        <f t="shared" si="26"/>
        <v>153.9</v>
      </c>
      <c r="AN18">
        <f t="shared" si="1"/>
        <v>157.97</v>
      </c>
      <c r="AO18">
        <f t="shared" si="1"/>
        <v>138.32</v>
      </c>
      <c r="AP18">
        <f t="shared" si="1"/>
        <v>93.61</v>
      </c>
      <c r="AQ18">
        <f t="shared" si="1"/>
        <v>68.680000000000007</v>
      </c>
      <c r="AR18">
        <f t="shared" si="1"/>
        <v>57.7</v>
      </c>
      <c r="AS18">
        <f t="shared" si="1"/>
        <v>47.08</v>
      </c>
      <c r="AT18">
        <f t="shared" si="1"/>
        <v>40.049999999999997</v>
      </c>
      <c r="AU18">
        <f t="shared" si="1"/>
        <v>41.04</v>
      </c>
      <c r="AV18">
        <f t="shared" si="1"/>
        <v>49.32</v>
      </c>
      <c r="AW18">
        <f t="shared" si="1"/>
        <v>63.12</v>
      </c>
      <c r="AX18">
        <f t="shared" si="1"/>
        <v>110.85</v>
      </c>
      <c r="AY18">
        <f>MATCH(A18,Entrada!$A$53:$A$372,0)</f>
        <v>15</v>
      </c>
      <c r="AZ18">
        <f t="shared" si="27"/>
        <v>30</v>
      </c>
      <c r="BA18" s="317" t="s">
        <v>14</v>
      </c>
      <c r="BB18">
        <f>ROW()</f>
        <v>18</v>
      </c>
      <c r="BC18" s="199" t="s">
        <v>13</v>
      </c>
      <c r="BD18" s="109">
        <v>1</v>
      </c>
      <c r="BE18" s="109">
        <v>1</v>
      </c>
      <c r="BF18" s="109">
        <v>1</v>
      </c>
      <c r="BG18" s="109">
        <v>1</v>
      </c>
      <c r="BH18" s="109">
        <v>1</v>
      </c>
      <c r="BI18" s="109">
        <v>1</v>
      </c>
      <c r="BJ18" s="109">
        <v>1</v>
      </c>
      <c r="BK18" s="109">
        <v>1</v>
      </c>
      <c r="BL18" s="109">
        <v>1</v>
      </c>
      <c r="BM18" s="109">
        <v>1</v>
      </c>
      <c r="BN18" s="109">
        <v>1</v>
      </c>
      <c r="BO18" s="200">
        <v>1</v>
      </c>
      <c r="BQ18">
        <f t="shared" si="12"/>
        <v>13</v>
      </c>
      <c r="BR18" s="302">
        <f t="shared" si="13"/>
        <v>154.0497</v>
      </c>
      <c r="BS18" s="302">
        <f t="shared" si="14"/>
        <v>157.04561000000001</v>
      </c>
      <c r="BT18" s="302">
        <f t="shared" si="15"/>
        <v>138.9408</v>
      </c>
      <c r="BU18" s="302">
        <f t="shared" si="16"/>
        <v>93.541000000000011</v>
      </c>
      <c r="BV18" s="302">
        <f t="shared" si="17"/>
        <v>69.206279999999992</v>
      </c>
      <c r="BW18" s="302">
        <f t="shared" si="18"/>
        <v>57.840310000000002</v>
      </c>
      <c r="BX18" s="302">
        <f t="shared" si="19"/>
        <v>47.200600000000001</v>
      </c>
      <c r="BY18" s="302">
        <f t="shared" si="20"/>
        <v>41.179879999999997</v>
      </c>
      <c r="BZ18" s="302">
        <f t="shared" si="21"/>
        <v>41.395200000000003</v>
      </c>
      <c r="CA18" s="302">
        <f t="shared" si="22"/>
        <v>49.05133</v>
      </c>
      <c r="CB18" s="302">
        <f t="shared" si="23"/>
        <v>62.48</v>
      </c>
      <c r="CC18" s="302">
        <f t="shared" si="24"/>
        <v>111.25664999999999</v>
      </c>
    </row>
    <row r="19" spans="1:81" x14ac:dyDescent="0.25">
      <c r="A19">
        <v>16</v>
      </c>
      <c r="B19" s="164" t="s">
        <v>267</v>
      </c>
      <c r="C19">
        <f>IFERROR(INDEX($BD$7:$BO$40,MATCH(Bacias!$G$4:$G$323,$BC$7:$BC$40,0),$C$2:$N$2),1)</f>
        <v>1</v>
      </c>
      <c r="D19">
        <f>IFERROR(INDEX($BD$7:$BO$40,MATCH(Bacias!$G$4:$G$323,$BC$7:$BC$40,0),$C$2:$N$2),1)</f>
        <v>1</v>
      </c>
      <c r="E19">
        <f>IFERROR(INDEX($BD$7:$BO$40,MATCH(Bacias!$G$4:$G$323,$BC$7:$BC$40,0),$C$2:$N$2),1)</f>
        <v>1</v>
      </c>
      <c r="F19">
        <f>IFERROR(INDEX($BD$7:$BO$40,MATCH(Bacias!$G$4:$G$323,$BC$7:$BC$40,0),$C$2:$N$2),1)</f>
        <v>1</v>
      </c>
      <c r="G19">
        <f>IFERROR(INDEX($BD$7:$BO$40,MATCH(Bacias!$G$4:$G$323,$BC$7:$BC$40,0),$C$2:$N$2),1)</f>
        <v>1</v>
      </c>
      <c r="H19">
        <f>IFERROR(INDEX($BD$7:$BO$40,MATCH(Bacias!$G$4:$G$323,$BC$7:$BC$40,0),$C$2:$N$2),1)</f>
        <v>1</v>
      </c>
      <c r="I19">
        <f>IFERROR(INDEX($BD$7:$BO$40,MATCH(Bacias!$G$4:$G$323,$BC$7:$BC$40,0),$C$2:$N$2),1)</f>
        <v>1</v>
      </c>
      <c r="J19">
        <f>IFERROR(INDEX($BD$7:$BO$40,MATCH(Bacias!$G$4:$G$323,$BC$7:$BC$40,0),$C$2:$N$2),1)</f>
        <v>1</v>
      </c>
      <c r="K19">
        <f>IFERROR(INDEX($BD$7:$BO$40,MATCH(Bacias!$G$4:$G$323,$BC$7:$BC$40,0),$C$2:$N$2),1)</f>
        <v>1</v>
      </c>
      <c r="L19">
        <f>IFERROR(INDEX($BD$7:$BO$40,MATCH(Bacias!$G$4:$G$323,$BC$7:$BC$40,0),$C$2:$N$2),1)</f>
        <v>1</v>
      </c>
      <c r="M19">
        <f>IFERROR(INDEX($BD$7:$BO$40,MATCH(Bacias!$G$4:$G$323,$BC$7:$BC$40,0),$C$2:$N$2),1)</f>
        <v>1</v>
      </c>
      <c r="N19">
        <f>IFERROR(INDEX($BD$7:$BO$40,MATCH(Bacias!$G$4:$G$323,$BC$7:$BC$40,0),$C$2:$N$2),1)</f>
        <v>1</v>
      </c>
      <c r="AA19">
        <f>C19*IF(NOT(ISNA($AY19)),INDEX(Entrada!$C$53:$N$372,$AY19,AA$2),0)</f>
        <v>156.21</v>
      </c>
      <c r="AB19">
        <f>D19*IF(NOT(ISNA($AY19)),INDEX(Entrada!$C$53:$N$372,$AY19,AB$2),0)</f>
        <v>160.43</v>
      </c>
      <c r="AC19">
        <f>E19*IF(NOT(ISNA($AY19)),INDEX(Entrada!$C$53:$N$372,$AY19,AC$2),0)</f>
        <v>140.4</v>
      </c>
      <c r="AD19">
        <f>F19*IF(NOT(ISNA($AY19)),INDEX(Entrada!$C$53:$N$372,$AY19,AD$2),0)</f>
        <v>95.14</v>
      </c>
      <c r="AE19">
        <f>G19*IF(NOT(ISNA($AY19)),INDEX(Entrada!$C$53:$N$372,$AY19,AE$2),0)</f>
        <v>69.73</v>
      </c>
      <c r="AF19">
        <f>H19*IF(NOT(ISNA($AY19)),INDEX(Entrada!$C$53:$N$372,$AY19,AF$2),0)</f>
        <v>58.72</v>
      </c>
      <c r="AG19">
        <f>I19*IF(NOT(ISNA($AY19)),INDEX(Entrada!$C$53:$N$372,$AY19,AG$2),0)</f>
        <v>47.79</v>
      </c>
      <c r="AH19">
        <f>J19*IF(NOT(ISNA($AY19)),INDEX(Entrada!$C$53:$N$372,$AY19,AH$2),0)</f>
        <v>40.67</v>
      </c>
      <c r="AI19">
        <f>K19*IF(NOT(ISNA($AY19)),INDEX(Entrada!$C$53:$N$372,$AY19,AI$2),0)</f>
        <v>41.65</v>
      </c>
      <c r="AJ19">
        <f>L19*IF(NOT(ISNA($AY19)),INDEX(Entrada!$C$53:$N$372,$AY19,AJ$2),0)</f>
        <v>50.08</v>
      </c>
      <c r="AK19">
        <f>M19*IF(NOT(ISNA($AY19)),INDEX(Entrada!$C$53:$N$372,$AY19,AK$2),0)</f>
        <v>64.11</v>
      </c>
      <c r="AL19">
        <f>N19*IF(NOT(ISNA($AY19)),INDEX(Entrada!$C$53:$N$372,$AY19,AL$2),0)</f>
        <v>112.38</v>
      </c>
      <c r="AM19">
        <f t="shared" si="26"/>
        <v>156.21</v>
      </c>
      <c r="AN19">
        <f t="shared" si="1"/>
        <v>160.43</v>
      </c>
      <c r="AO19">
        <f t="shared" si="1"/>
        <v>140.4</v>
      </c>
      <c r="AP19">
        <f t="shared" si="1"/>
        <v>95.14</v>
      </c>
      <c r="AQ19">
        <f t="shared" si="1"/>
        <v>69.73</v>
      </c>
      <c r="AR19">
        <f t="shared" si="1"/>
        <v>58.72</v>
      </c>
      <c r="AS19">
        <f t="shared" si="1"/>
        <v>47.79</v>
      </c>
      <c r="AT19">
        <f t="shared" si="1"/>
        <v>40.67</v>
      </c>
      <c r="AU19">
        <f t="shared" si="1"/>
        <v>41.65</v>
      </c>
      <c r="AV19">
        <f t="shared" si="1"/>
        <v>50.08</v>
      </c>
      <c r="AW19">
        <f t="shared" si="1"/>
        <v>64.11</v>
      </c>
      <c r="AX19">
        <f t="shared" si="1"/>
        <v>112.38</v>
      </c>
      <c r="AY19">
        <f>MATCH(A19,Entrada!$A$53:$A$372,0)</f>
        <v>16</v>
      </c>
      <c r="AZ19">
        <f t="shared" si="27"/>
        <v>31</v>
      </c>
      <c r="BA19" s="232" t="s">
        <v>24</v>
      </c>
      <c r="BB19">
        <f>ROW()</f>
        <v>19</v>
      </c>
      <c r="BC19" s="199" t="s">
        <v>14</v>
      </c>
      <c r="BD19" s="109">
        <v>1</v>
      </c>
      <c r="BE19" s="109">
        <v>1</v>
      </c>
      <c r="BF19" s="109">
        <v>1</v>
      </c>
      <c r="BG19" s="109">
        <v>1</v>
      </c>
      <c r="BH19" s="109">
        <v>1</v>
      </c>
      <c r="BI19" s="109">
        <v>1</v>
      </c>
      <c r="BJ19" s="109">
        <v>1</v>
      </c>
      <c r="BK19" s="109">
        <v>1</v>
      </c>
      <c r="BL19" s="109">
        <v>1</v>
      </c>
      <c r="BM19" s="109">
        <v>1</v>
      </c>
      <c r="BN19" s="109">
        <v>1</v>
      </c>
      <c r="BO19" s="200">
        <v>1</v>
      </c>
      <c r="BQ19">
        <f t="shared" si="12"/>
        <v>14</v>
      </c>
      <c r="BR19" s="302">
        <f t="shared" si="13"/>
        <v>157.06474</v>
      </c>
      <c r="BS19" s="302">
        <f t="shared" si="14"/>
        <v>159.93071</v>
      </c>
      <c r="BT19" s="302">
        <f t="shared" si="15"/>
        <v>140.88936000000001</v>
      </c>
      <c r="BU19" s="302">
        <f t="shared" si="16"/>
        <v>95.51639999999999</v>
      </c>
      <c r="BV19" s="302">
        <f t="shared" si="17"/>
        <v>70.184010000000001</v>
      </c>
      <c r="BW19" s="302">
        <f t="shared" si="18"/>
        <v>58.828429999999997</v>
      </c>
      <c r="BX19" s="302">
        <f t="shared" si="19"/>
        <v>48.198799999999999</v>
      </c>
      <c r="BY19" s="302">
        <f t="shared" si="20"/>
        <v>41.179879999999997</v>
      </c>
      <c r="BZ19" s="302">
        <f t="shared" si="21"/>
        <v>41.395200000000003</v>
      </c>
      <c r="CA19" s="302">
        <f t="shared" si="22"/>
        <v>50.024450000000002</v>
      </c>
      <c r="CB19" s="302">
        <f t="shared" si="23"/>
        <v>63.456249999999997</v>
      </c>
      <c r="CC19" s="302">
        <f t="shared" si="24"/>
        <v>113.24459999999999</v>
      </c>
    </row>
    <row r="20" spans="1:81" x14ac:dyDescent="0.25">
      <c r="A20">
        <v>17</v>
      </c>
      <c r="B20" s="164" t="s">
        <v>535</v>
      </c>
      <c r="C20">
        <f>IFERROR(INDEX($BD$7:$BO$40,MATCH(Bacias!$G$4:$G$323,$BC$7:$BC$40,0),$C$2:$N$2),1)</f>
        <v>1</v>
      </c>
      <c r="D20">
        <f>IFERROR(INDEX($BD$7:$BO$40,MATCH(Bacias!$G$4:$G$323,$BC$7:$BC$40,0),$C$2:$N$2),1)</f>
        <v>1</v>
      </c>
      <c r="E20">
        <f>IFERROR(INDEX($BD$7:$BO$40,MATCH(Bacias!$G$4:$G$323,$BC$7:$BC$40,0),$C$2:$N$2),1)</f>
        <v>1</v>
      </c>
      <c r="F20">
        <f>IFERROR(INDEX($BD$7:$BO$40,MATCH(Bacias!$G$4:$G$323,$BC$7:$BC$40,0),$C$2:$N$2),1)</f>
        <v>1</v>
      </c>
      <c r="G20">
        <f>IFERROR(INDEX($BD$7:$BO$40,MATCH(Bacias!$G$4:$G$323,$BC$7:$BC$40,0),$C$2:$N$2),1)</f>
        <v>1</v>
      </c>
      <c r="H20">
        <f>IFERROR(INDEX($BD$7:$BO$40,MATCH(Bacias!$G$4:$G$323,$BC$7:$BC$40,0),$C$2:$N$2),1)</f>
        <v>1</v>
      </c>
      <c r="I20">
        <f>IFERROR(INDEX($BD$7:$BO$40,MATCH(Bacias!$G$4:$G$323,$BC$7:$BC$40,0),$C$2:$N$2),1)</f>
        <v>1</v>
      </c>
      <c r="J20">
        <f>IFERROR(INDEX($BD$7:$BO$40,MATCH(Bacias!$G$4:$G$323,$BC$7:$BC$40,0),$C$2:$N$2),1)</f>
        <v>1</v>
      </c>
      <c r="K20">
        <f>IFERROR(INDEX($BD$7:$BO$40,MATCH(Bacias!$G$4:$G$323,$BC$7:$BC$40,0),$C$2:$N$2),1)</f>
        <v>1</v>
      </c>
      <c r="L20">
        <f>IFERROR(INDEX($BD$7:$BO$40,MATCH(Bacias!$G$4:$G$323,$BC$7:$BC$40,0),$C$2:$N$2),1)</f>
        <v>1</v>
      </c>
      <c r="M20">
        <f>IFERROR(INDEX($BD$7:$BO$40,MATCH(Bacias!$G$4:$G$323,$BC$7:$BC$40,0),$C$2:$N$2),1)</f>
        <v>1</v>
      </c>
      <c r="N20">
        <f>IFERROR(INDEX($BD$7:$BO$40,MATCH(Bacias!$G$4:$G$323,$BC$7:$BC$40,0),$C$2:$N$2),1)</f>
        <v>1</v>
      </c>
      <c r="AA20">
        <f>C20*IF(NOT(ISNA($AY20)),INDEX(Entrada!$C$53:$N$372,$AY20,AA$2),0)</f>
        <v>3196.47</v>
      </c>
      <c r="AB20">
        <f>D20*IF(NOT(ISNA($AY20)),INDEX(Entrada!$C$53:$N$372,$AY20,AB$2),0)</f>
        <v>3269.86</v>
      </c>
      <c r="AC20">
        <f>E20*IF(NOT(ISNA($AY20)),INDEX(Entrada!$C$53:$N$372,$AY20,AC$2),0)</f>
        <v>2941.28</v>
      </c>
      <c r="AD20">
        <f>F20*IF(NOT(ISNA($AY20)),INDEX(Entrada!$C$53:$N$372,$AY20,AD$2),0)</f>
        <v>2109.66</v>
      </c>
      <c r="AE20">
        <f>G20*IF(NOT(ISNA($AY20)),INDEX(Entrada!$C$53:$N$372,$AY20,AE$2),0)</f>
        <v>1514.4</v>
      </c>
      <c r="AF20">
        <f>H20*IF(NOT(ISNA($AY20)),INDEX(Entrada!$C$53:$N$372,$AY20,AF$2),0)</f>
        <v>1272.26</v>
      </c>
      <c r="AG20">
        <f>I20*IF(NOT(ISNA($AY20)),INDEX(Entrada!$C$53:$N$372,$AY20,AG$2),0)</f>
        <v>1032.98</v>
      </c>
      <c r="AH20">
        <f>J20*IF(NOT(ISNA($AY20)),INDEX(Entrada!$C$53:$N$372,$AY20,AH$2),0)</f>
        <v>857.45</v>
      </c>
      <c r="AI20">
        <f>K20*IF(NOT(ISNA($AY20)),INDEX(Entrada!$C$53:$N$372,$AY20,AI$2),0)</f>
        <v>845.14</v>
      </c>
      <c r="AJ20">
        <f>L20*IF(NOT(ISNA($AY20)),INDEX(Entrada!$C$53:$N$372,$AY20,AJ$2),0)</f>
        <v>975.2</v>
      </c>
      <c r="AK20">
        <f>M20*IF(NOT(ISNA($AY20)),INDEX(Entrada!$C$53:$N$372,$AY20,AK$2),0)</f>
        <v>1318.76</v>
      </c>
      <c r="AL20">
        <f>N20*IF(NOT(ISNA($AY20)),INDEX(Entrada!$C$53:$N$372,$AY20,AL$2),0)</f>
        <v>2173.54</v>
      </c>
      <c r="AM20">
        <f t="shared" si="26"/>
        <v>3196.47</v>
      </c>
      <c r="AN20">
        <f t="shared" ref="AN20:AX39" si="28">AB20</f>
        <v>3269.86</v>
      </c>
      <c r="AO20">
        <f t="shared" si="28"/>
        <v>2941.28</v>
      </c>
      <c r="AP20">
        <f t="shared" si="28"/>
        <v>2109.66</v>
      </c>
      <c r="AQ20">
        <f t="shared" si="28"/>
        <v>1514.4</v>
      </c>
      <c r="AR20">
        <f t="shared" si="28"/>
        <v>1272.26</v>
      </c>
      <c r="AS20">
        <f t="shared" si="28"/>
        <v>1032.98</v>
      </c>
      <c r="AT20">
        <f t="shared" si="28"/>
        <v>857.45</v>
      </c>
      <c r="AU20">
        <f t="shared" si="28"/>
        <v>845.14</v>
      </c>
      <c r="AV20">
        <f t="shared" si="28"/>
        <v>975.2</v>
      </c>
      <c r="AW20">
        <f t="shared" si="28"/>
        <v>1318.76</v>
      </c>
      <c r="AX20">
        <f t="shared" si="28"/>
        <v>2173.54</v>
      </c>
      <c r="AY20">
        <f>MATCH(A20,Entrada!$A$53:$A$372,0)</f>
        <v>17</v>
      </c>
      <c r="AZ20">
        <f t="shared" si="27"/>
        <v>32</v>
      </c>
      <c r="BA20" s="317" t="s">
        <v>28</v>
      </c>
      <c r="BB20">
        <f>ROW()</f>
        <v>20</v>
      </c>
      <c r="BC20" s="199" t="s">
        <v>24</v>
      </c>
      <c r="BD20" s="109">
        <v>1</v>
      </c>
      <c r="BE20" s="109">
        <v>1</v>
      </c>
      <c r="BF20" s="109">
        <v>1</v>
      </c>
      <c r="BG20" s="109">
        <v>1</v>
      </c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>
        <v>1</v>
      </c>
      <c r="BO20" s="200">
        <v>1</v>
      </c>
      <c r="BQ20" t="e">
        <f t="shared" si="12"/>
        <v>#N/A</v>
      </c>
      <c r="BR20" s="302">
        <f t="shared" si="13"/>
        <v>3196.47</v>
      </c>
      <c r="BS20" s="302">
        <f t="shared" si="14"/>
        <v>3269.86</v>
      </c>
      <c r="BT20" s="302">
        <f t="shared" si="15"/>
        <v>2941.28</v>
      </c>
      <c r="BU20" s="302">
        <f t="shared" si="16"/>
        <v>2109.66</v>
      </c>
      <c r="BV20" s="302">
        <f t="shared" si="17"/>
        <v>1514.4</v>
      </c>
      <c r="BW20" s="302">
        <f t="shared" si="18"/>
        <v>1272.26</v>
      </c>
      <c r="BX20" s="302">
        <f t="shared" si="19"/>
        <v>1032.98</v>
      </c>
      <c r="BY20" s="302">
        <f t="shared" si="20"/>
        <v>857.45</v>
      </c>
      <c r="BZ20" s="302">
        <f t="shared" si="21"/>
        <v>845.14</v>
      </c>
      <c r="CA20" s="302">
        <f t="shared" si="22"/>
        <v>975.2</v>
      </c>
      <c r="CB20" s="302">
        <f t="shared" si="23"/>
        <v>1318.76</v>
      </c>
      <c r="CC20" s="302">
        <f t="shared" si="24"/>
        <v>2173.54</v>
      </c>
    </row>
    <row r="21" spans="1:81" x14ac:dyDescent="0.25">
      <c r="A21">
        <v>18</v>
      </c>
      <c r="B21" s="164" t="s">
        <v>536</v>
      </c>
      <c r="C21">
        <f>IFERROR(INDEX($BD$7:$BO$40,MATCH(Bacias!$G$4:$G$323,$BC$7:$BC$40,0),$C$2:$N$2),1)</f>
        <v>1</v>
      </c>
      <c r="D21">
        <f>IFERROR(INDEX($BD$7:$BO$40,MATCH(Bacias!$G$4:$G$323,$BC$7:$BC$40,0),$C$2:$N$2),1)</f>
        <v>1</v>
      </c>
      <c r="E21">
        <f>IFERROR(INDEX($BD$7:$BO$40,MATCH(Bacias!$G$4:$G$323,$BC$7:$BC$40,0),$C$2:$N$2),1)</f>
        <v>1</v>
      </c>
      <c r="F21">
        <f>IFERROR(INDEX($BD$7:$BO$40,MATCH(Bacias!$G$4:$G$323,$BC$7:$BC$40,0),$C$2:$N$2),1)</f>
        <v>1</v>
      </c>
      <c r="G21">
        <f>IFERROR(INDEX($BD$7:$BO$40,MATCH(Bacias!$G$4:$G$323,$BC$7:$BC$40,0),$C$2:$N$2),1)</f>
        <v>1</v>
      </c>
      <c r="H21">
        <f>IFERROR(INDEX($BD$7:$BO$40,MATCH(Bacias!$G$4:$G$323,$BC$7:$BC$40,0),$C$2:$N$2),1)</f>
        <v>1</v>
      </c>
      <c r="I21">
        <f>IFERROR(INDEX($BD$7:$BO$40,MATCH(Bacias!$G$4:$G$323,$BC$7:$BC$40,0),$C$2:$N$2),1)</f>
        <v>1</v>
      </c>
      <c r="J21">
        <f>IFERROR(INDEX($BD$7:$BO$40,MATCH(Bacias!$G$4:$G$323,$BC$7:$BC$40,0),$C$2:$N$2),1)</f>
        <v>1</v>
      </c>
      <c r="K21">
        <f>IFERROR(INDEX($BD$7:$BO$40,MATCH(Bacias!$G$4:$G$323,$BC$7:$BC$40,0),$C$2:$N$2),1)</f>
        <v>1</v>
      </c>
      <c r="L21">
        <f>IFERROR(INDEX($BD$7:$BO$40,MATCH(Bacias!$G$4:$G$323,$BC$7:$BC$40,0),$C$2:$N$2),1)</f>
        <v>1</v>
      </c>
      <c r="M21">
        <f>IFERROR(INDEX($BD$7:$BO$40,MATCH(Bacias!$G$4:$G$323,$BC$7:$BC$40,0),$C$2:$N$2),1)</f>
        <v>1</v>
      </c>
      <c r="N21">
        <f>IFERROR(INDEX($BD$7:$BO$40,MATCH(Bacias!$G$4:$G$323,$BC$7:$BC$40,0),$C$2:$N$2),1)</f>
        <v>1</v>
      </c>
      <c r="AA21">
        <f>C21*IF(NOT(ISNA($AY21)),INDEX(Entrada!$C$53:$N$372,$AY21,AA$2),0)</f>
        <v>3569.64</v>
      </c>
      <c r="AB21">
        <f>D21*IF(NOT(ISNA($AY21)),INDEX(Entrada!$C$53:$N$372,$AY21,AB$2),0)</f>
        <v>3704.93</v>
      </c>
      <c r="AC21">
        <f>E21*IF(NOT(ISNA($AY21)),INDEX(Entrada!$C$53:$N$372,$AY21,AC$2),0)</f>
        <v>3353.46</v>
      </c>
      <c r="AD21">
        <f>F21*IF(NOT(ISNA($AY21)),INDEX(Entrada!$C$53:$N$372,$AY21,AD$2),0)</f>
        <v>2424.5100000000002</v>
      </c>
      <c r="AE21">
        <f>G21*IF(NOT(ISNA($AY21)),INDEX(Entrada!$C$53:$N$372,$AY21,AE$2),0)</f>
        <v>1733.02</v>
      </c>
      <c r="AF21">
        <f>H21*IF(NOT(ISNA($AY21)),INDEX(Entrada!$C$53:$N$372,$AY21,AF$2),0)</f>
        <v>1462.21</v>
      </c>
      <c r="AG21">
        <f>I21*IF(NOT(ISNA($AY21)),INDEX(Entrada!$C$53:$N$372,$AY21,AG$2),0)</f>
        <v>1190.1300000000001</v>
      </c>
      <c r="AH21">
        <f>J21*IF(NOT(ISNA($AY21)),INDEX(Entrada!$C$53:$N$372,$AY21,AH$2),0)</f>
        <v>994.34</v>
      </c>
      <c r="AI21">
        <f>K21*IF(NOT(ISNA($AY21)),INDEX(Entrada!$C$53:$N$372,$AY21,AI$2),0)</f>
        <v>972.32</v>
      </c>
      <c r="AJ21">
        <f>L21*IF(NOT(ISNA($AY21)),INDEX(Entrada!$C$53:$N$372,$AY21,AJ$2),0)</f>
        <v>1122.0899999999999</v>
      </c>
      <c r="AK21">
        <f>M21*IF(NOT(ISNA($AY21)),INDEX(Entrada!$C$53:$N$372,$AY21,AK$2),0)</f>
        <v>1485.8</v>
      </c>
      <c r="AL21">
        <f>N21*IF(NOT(ISNA($AY21)),INDEX(Entrada!$C$53:$N$372,$AY21,AL$2),0)</f>
        <v>2407.98</v>
      </c>
      <c r="AM21">
        <f t="shared" si="26"/>
        <v>3569.64</v>
      </c>
      <c r="AN21">
        <f t="shared" si="28"/>
        <v>3704.93</v>
      </c>
      <c r="AO21">
        <f t="shared" si="28"/>
        <v>3353.46</v>
      </c>
      <c r="AP21">
        <f t="shared" si="28"/>
        <v>2424.5100000000002</v>
      </c>
      <c r="AQ21">
        <f t="shared" si="28"/>
        <v>1733.02</v>
      </c>
      <c r="AR21">
        <f t="shared" si="28"/>
        <v>1462.21</v>
      </c>
      <c r="AS21">
        <f t="shared" si="28"/>
        <v>1190.1300000000001</v>
      </c>
      <c r="AT21">
        <f t="shared" si="28"/>
        <v>994.34</v>
      </c>
      <c r="AU21">
        <f t="shared" si="28"/>
        <v>972.32</v>
      </c>
      <c r="AV21">
        <f t="shared" si="28"/>
        <v>1122.0899999999999</v>
      </c>
      <c r="AW21">
        <f t="shared" si="28"/>
        <v>1485.8</v>
      </c>
      <c r="AX21">
        <f t="shared" si="28"/>
        <v>2407.98</v>
      </c>
      <c r="AY21">
        <f>MATCH(A21,Entrada!$A$53:$A$372,0)</f>
        <v>18</v>
      </c>
      <c r="AZ21">
        <f t="shared" si="27"/>
        <v>33</v>
      </c>
      <c r="BA21" s="232" t="s">
        <v>20</v>
      </c>
      <c r="BB21">
        <f>ROW()</f>
        <v>21</v>
      </c>
      <c r="BC21" s="199" t="s">
        <v>20</v>
      </c>
      <c r="BD21" s="109">
        <v>1</v>
      </c>
      <c r="BE21" s="109">
        <v>1</v>
      </c>
      <c r="BF21" s="109">
        <v>1</v>
      </c>
      <c r="BG21" s="109">
        <v>1</v>
      </c>
      <c r="BH21" s="109">
        <v>1</v>
      </c>
      <c r="BI21" s="109">
        <v>1</v>
      </c>
      <c r="BJ21" s="109">
        <v>1</v>
      </c>
      <c r="BK21" s="109">
        <v>1</v>
      </c>
      <c r="BL21" s="109">
        <v>1</v>
      </c>
      <c r="BM21" s="109">
        <v>1</v>
      </c>
      <c r="BN21" s="109">
        <v>1</v>
      </c>
      <c r="BO21" s="200">
        <v>1</v>
      </c>
      <c r="BQ21" t="e">
        <f t="shared" si="12"/>
        <v>#N/A</v>
      </c>
      <c r="BR21" s="302">
        <f t="shared" si="13"/>
        <v>3569.64</v>
      </c>
      <c r="BS21" s="302">
        <f t="shared" si="14"/>
        <v>3704.93</v>
      </c>
      <c r="BT21" s="302">
        <f t="shared" si="15"/>
        <v>3353.46</v>
      </c>
      <c r="BU21" s="302">
        <f t="shared" si="16"/>
        <v>2424.5100000000002</v>
      </c>
      <c r="BV21" s="302">
        <f t="shared" si="17"/>
        <v>1733.02</v>
      </c>
      <c r="BW21" s="302">
        <f t="shared" si="18"/>
        <v>1462.21</v>
      </c>
      <c r="BX21" s="302">
        <f t="shared" si="19"/>
        <v>1190.1300000000001</v>
      </c>
      <c r="BY21" s="302">
        <f t="shared" si="20"/>
        <v>994.34</v>
      </c>
      <c r="BZ21" s="302">
        <f t="shared" si="21"/>
        <v>972.32</v>
      </c>
      <c r="CA21" s="302">
        <f t="shared" si="22"/>
        <v>1122.0899999999999</v>
      </c>
      <c r="CB21" s="302">
        <f t="shared" si="23"/>
        <v>1485.8</v>
      </c>
      <c r="CC21" s="302">
        <f t="shared" si="24"/>
        <v>2407.98</v>
      </c>
    </row>
    <row r="22" spans="1:81" x14ac:dyDescent="0.25">
      <c r="A22">
        <v>19</v>
      </c>
      <c r="B22" s="164"/>
      <c r="C22">
        <f>IFERROR(INDEX($BD$7:$BO$40,MATCH(Bacias!$G$4:$G$323,$BC$7:$BC$40,0),$C$2:$N$2),1)</f>
        <v>1</v>
      </c>
      <c r="D22">
        <f>IFERROR(INDEX($BD$7:$BO$40,MATCH(Bacias!$G$4:$G$323,$BC$7:$BC$40,0),$C$2:$N$2),1)</f>
        <v>1</v>
      </c>
      <c r="E22">
        <f>IFERROR(INDEX($BD$7:$BO$40,MATCH(Bacias!$G$4:$G$323,$BC$7:$BC$40,0),$C$2:$N$2),1)</f>
        <v>1</v>
      </c>
      <c r="F22">
        <f>IFERROR(INDEX($BD$7:$BO$40,MATCH(Bacias!$G$4:$G$323,$BC$7:$BC$40,0),$C$2:$N$2),1)</f>
        <v>1</v>
      </c>
      <c r="G22">
        <f>IFERROR(INDEX($BD$7:$BO$40,MATCH(Bacias!$G$4:$G$323,$BC$7:$BC$40,0),$C$2:$N$2),1)</f>
        <v>1</v>
      </c>
      <c r="H22">
        <f>IFERROR(INDEX($BD$7:$BO$40,MATCH(Bacias!$G$4:$G$323,$BC$7:$BC$40,0),$C$2:$N$2),1)</f>
        <v>1</v>
      </c>
      <c r="I22">
        <f>IFERROR(INDEX($BD$7:$BO$40,MATCH(Bacias!$G$4:$G$323,$BC$7:$BC$40,0),$C$2:$N$2),1)</f>
        <v>1</v>
      </c>
      <c r="J22">
        <f>IFERROR(INDEX($BD$7:$BO$40,MATCH(Bacias!$G$4:$G$323,$BC$7:$BC$40,0),$C$2:$N$2),1)</f>
        <v>1</v>
      </c>
      <c r="K22">
        <f>IFERROR(INDEX($BD$7:$BO$40,MATCH(Bacias!$G$4:$G$323,$BC$7:$BC$40,0),$C$2:$N$2),1)</f>
        <v>1</v>
      </c>
      <c r="L22">
        <f>IFERROR(INDEX($BD$7:$BO$40,MATCH(Bacias!$G$4:$G$323,$BC$7:$BC$40,0),$C$2:$N$2),1)</f>
        <v>1</v>
      </c>
      <c r="M22">
        <f>IFERROR(INDEX($BD$7:$BO$40,MATCH(Bacias!$G$4:$G$323,$BC$7:$BC$40,0),$C$2:$N$2),1)</f>
        <v>1</v>
      </c>
      <c r="N22">
        <f>IFERROR(INDEX($BD$7:$BO$40,MATCH(Bacias!$G$4:$G$323,$BC$7:$BC$40,0),$C$2:$N$2),1)</f>
        <v>1</v>
      </c>
      <c r="AA22">
        <f>C22*IF(NOT(ISNA($AY22)),INDEX(Entrada!$C$53:$N$372,$AY22,AA$2),0)</f>
        <v>0</v>
      </c>
      <c r="AB22">
        <f>D22*IF(NOT(ISNA($AY22)),INDEX(Entrada!$C$53:$N$372,$AY22,AB$2),0)</f>
        <v>0</v>
      </c>
      <c r="AC22">
        <f>E22*IF(NOT(ISNA($AY22)),INDEX(Entrada!$C$53:$N$372,$AY22,AC$2),0)</f>
        <v>0</v>
      </c>
      <c r="AD22">
        <f>F22*IF(NOT(ISNA($AY22)),INDEX(Entrada!$C$53:$N$372,$AY22,AD$2),0)</f>
        <v>0</v>
      </c>
      <c r="AE22">
        <f>G22*IF(NOT(ISNA($AY22)),INDEX(Entrada!$C$53:$N$372,$AY22,AE$2),0)</f>
        <v>0</v>
      </c>
      <c r="AF22">
        <f>H22*IF(NOT(ISNA($AY22)),INDEX(Entrada!$C$53:$N$372,$AY22,AF$2),0)</f>
        <v>0</v>
      </c>
      <c r="AG22">
        <f>I22*IF(NOT(ISNA($AY22)),INDEX(Entrada!$C$53:$N$372,$AY22,AG$2),0)</f>
        <v>0</v>
      </c>
      <c r="AH22">
        <f>J22*IF(NOT(ISNA($AY22)),INDEX(Entrada!$C$53:$N$372,$AY22,AH$2),0)</f>
        <v>0</v>
      </c>
      <c r="AI22">
        <f>K22*IF(NOT(ISNA($AY22)),INDEX(Entrada!$C$53:$N$372,$AY22,AI$2),0)</f>
        <v>0</v>
      </c>
      <c r="AJ22">
        <f>L22*IF(NOT(ISNA($AY22)),INDEX(Entrada!$C$53:$N$372,$AY22,AJ$2),0)</f>
        <v>0</v>
      </c>
      <c r="AK22">
        <f>M22*IF(NOT(ISNA($AY22)),INDEX(Entrada!$C$53:$N$372,$AY22,AK$2),0)</f>
        <v>0</v>
      </c>
      <c r="AL22">
        <f>N22*IF(NOT(ISNA($AY22)),INDEX(Entrada!$C$53:$N$372,$AY22,AL$2),0)</f>
        <v>0</v>
      </c>
      <c r="AM22">
        <f t="shared" si="26"/>
        <v>0</v>
      </c>
      <c r="AN22">
        <f t="shared" si="28"/>
        <v>0</v>
      </c>
      <c r="AO22">
        <f t="shared" si="28"/>
        <v>0</v>
      </c>
      <c r="AP22">
        <f t="shared" si="28"/>
        <v>0</v>
      </c>
      <c r="AQ22">
        <f t="shared" si="28"/>
        <v>0</v>
      </c>
      <c r="AR22">
        <f t="shared" si="28"/>
        <v>0</v>
      </c>
      <c r="AS22">
        <f t="shared" si="28"/>
        <v>0</v>
      </c>
      <c r="AT22">
        <f t="shared" si="28"/>
        <v>0</v>
      </c>
      <c r="AU22">
        <f t="shared" si="28"/>
        <v>0</v>
      </c>
      <c r="AV22">
        <f t="shared" si="28"/>
        <v>0</v>
      </c>
      <c r="AW22">
        <f t="shared" si="28"/>
        <v>0</v>
      </c>
      <c r="AX22">
        <f t="shared" si="28"/>
        <v>0</v>
      </c>
      <c r="AY22">
        <f>MATCH(A22,Entrada!$A$53:$A$372,0)</f>
        <v>19</v>
      </c>
      <c r="AZ22">
        <f t="shared" si="27"/>
        <v>34</v>
      </c>
      <c r="BA22" s="318" t="s">
        <v>26</v>
      </c>
      <c r="BB22">
        <f>ROW()</f>
        <v>22</v>
      </c>
      <c r="BC22" s="199" t="s">
        <v>26</v>
      </c>
      <c r="BD22" s="109">
        <v>1</v>
      </c>
      <c r="BE22" s="109">
        <v>1</v>
      </c>
      <c r="BF22" s="109">
        <v>1</v>
      </c>
      <c r="BG22" s="109">
        <v>1</v>
      </c>
      <c r="BH22" s="109">
        <v>1</v>
      </c>
      <c r="BI22" s="109">
        <v>1</v>
      </c>
      <c r="BJ22" s="109">
        <v>1</v>
      </c>
      <c r="BK22" s="109">
        <v>1</v>
      </c>
      <c r="BL22" s="109">
        <v>1</v>
      </c>
      <c r="BM22" s="109">
        <v>1</v>
      </c>
      <c r="BN22" s="109">
        <v>1</v>
      </c>
      <c r="BO22" s="200">
        <v>1</v>
      </c>
      <c r="BQ22" t="e">
        <f t="shared" si="12"/>
        <v>#N/A</v>
      </c>
      <c r="BR22" s="302">
        <f t="shared" si="13"/>
        <v>0</v>
      </c>
      <c r="BS22" s="302">
        <f t="shared" si="14"/>
        <v>0</v>
      </c>
      <c r="BT22" s="302">
        <f t="shared" si="15"/>
        <v>0</v>
      </c>
      <c r="BU22" s="302">
        <f t="shared" si="16"/>
        <v>0</v>
      </c>
      <c r="BV22" s="302">
        <f t="shared" si="17"/>
        <v>0</v>
      </c>
      <c r="BW22" s="302">
        <f t="shared" si="18"/>
        <v>0</v>
      </c>
      <c r="BX22" s="302">
        <f t="shared" si="19"/>
        <v>0</v>
      </c>
      <c r="BY22" s="302">
        <f t="shared" si="20"/>
        <v>0</v>
      </c>
      <c r="BZ22" s="302">
        <f t="shared" si="21"/>
        <v>0</v>
      </c>
      <c r="CA22" s="302">
        <f t="shared" si="22"/>
        <v>0</v>
      </c>
      <c r="CB22" s="302">
        <f t="shared" si="23"/>
        <v>0</v>
      </c>
      <c r="CC22" s="302">
        <f t="shared" si="24"/>
        <v>0</v>
      </c>
    </row>
    <row r="23" spans="1:81" x14ac:dyDescent="0.25">
      <c r="A23">
        <v>20</v>
      </c>
      <c r="B23" s="164" t="s">
        <v>537</v>
      </c>
      <c r="C23">
        <f>IFERROR(INDEX($BD$7:$BO$40,MATCH(Bacias!$G$4:$G$323,$BC$7:$BC$40,0),$C$2:$N$2),1)</f>
        <v>1</v>
      </c>
      <c r="D23">
        <f>IFERROR(INDEX($BD$7:$BO$40,MATCH(Bacias!$G$4:$G$323,$BC$7:$BC$40,0),$C$2:$N$2),1)</f>
        <v>1</v>
      </c>
      <c r="E23">
        <f>IFERROR(INDEX($BD$7:$BO$40,MATCH(Bacias!$G$4:$G$323,$BC$7:$BC$40,0),$C$2:$N$2),1)</f>
        <v>1</v>
      </c>
      <c r="F23">
        <f>IFERROR(INDEX($BD$7:$BO$40,MATCH(Bacias!$G$4:$G$323,$BC$7:$BC$40,0),$C$2:$N$2),1)</f>
        <v>1</v>
      </c>
      <c r="G23">
        <f>IFERROR(INDEX($BD$7:$BO$40,MATCH(Bacias!$G$4:$G$323,$BC$7:$BC$40,0),$C$2:$N$2),1)</f>
        <v>1</v>
      </c>
      <c r="H23">
        <f>IFERROR(INDEX($BD$7:$BO$40,MATCH(Bacias!$G$4:$G$323,$BC$7:$BC$40,0),$C$2:$N$2),1)</f>
        <v>1</v>
      </c>
      <c r="I23">
        <f>IFERROR(INDEX($BD$7:$BO$40,MATCH(Bacias!$G$4:$G$323,$BC$7:$BC$40,0),$C$2:$N$2),1)</f>
        <v>1</v>
      </c>
      <c r="J23">
        <f>IFERROR(INDEX($BD$7:$BO$40,MATCH(Bacias!$G$4:$G$323,$BC$7:$BC$40,0),$C$2:$N$2),1)</f>
        <v>1</v>
      </c>
      <c r="K23">
        <f>IFERROR(INDEX($BD$7:$BO$40,MATCH(Bacias!$G$4:$G$323,$BC$7:$BC$40,0),$C$2:$N$2),1)</f>
        <v>1</v>
      </c>
      <c r="L23">
        <f>IFERROR(INDEX($BD$7:$BO$40,MATCH(Bacias!$G$4:$G$323,$BC$7:$BC$40,0),$C$2:$N$2),1)</f>
        <v>1</v>
      </c>
      <c r="M23">
        <f>IFERROR(INDEX($BD$7:$BO$40,MATCH(Bacias!$G$4:$G$323,$BC$7:$BC$40,0),$C$2:$N$2),1)</f>
        <v>1</v>
      </c>
      <c r="N23">
        <f>IFERROR(INDEX($BD$7:$BO$40,MATCH(Bacias!$G$4:$G$323,$BC$7:$BC$40,0),$C$2:$N$2),1)</f>
        <v>1</v>
      </c>
      <c r="AA23">
        <f>C23*IF(NOT(ISNA($AY23)),INDEX(Entrada!$C$53:$N$372,$AY23,AA$2),0)</f>
        <v>316.2</v>
      </c>
      <c r="AB23">
        <f>D23*IF(NOT(ISNA($AY23)),INDEX(Entrada!$C$53:$N$372,$AY23,AB$2),0)</f>
        <v>319.87</v>
      </c>
      <c r="AC23">
        <f>E23*IF(NOT(ISNA($AY23)),INDEX(Entrada!$C$53:$N$372,$AY23,AC$2),0)</f>
        <v>290.58999999999997</v>
      </c>
      <c r="AD23">
        <f>F23*IF(NOT(ISNA($AY23)),INDEX(Entrada!$C$53:$N$372,$AY23,AD$2),0)</f>
        <v>207.16</v>
      </c>
      <c r="AE23">
        <f>G23*IF(NOT(ISNA($AY23)),INDEX(Entrada!$C$53:$N$372,$AY23,AE$2),0)</f>
        <v>131.51</v>
      </c>
      <c r="AF23">
        <f>H23*IF(NOT(ISNA($AY23)),INDEX(Entrada!$C$53:$N$372,$AY23,AF$2),0)</f>
        <v>100.08</v>
      </c>
      <c r="AG23">
        <f>I23*IF(NOT(ISNA($AY23)),INDEX(Entrada!$C$53:$N$372,$AY23,AG$2),0)</f>
        <v>78.77</v>
      </c>
      <c r="AH23">
        <f>J23*IF(NOT(ISNA($AY23)),INDEX(Entrada!$C$53:$N$372,$AY23,AH$2),0)</f>
        <v>62.65</v>
      </c>
      <c r="AI23">
        <f>K23*IF(NOT(ISNA($AY23)),INDEX(Entrada!$C$53:$N$372,$AY23,AI$2),0)</f>
        <v>54.11</v>
      </c>
      <c r="AJ23">
        <f>L23*IF(NOT(ISNA($AY23)),INDEX(Entrada!$C$53:$N$372,$AY23,AJ$2),0)</f>
        <v>65.97</v>
      </c>
      <c r="AK23">
        <f>M23*IF(NOT(ISNA($AY23)),INDEX(Entrada!$C$53:$N$372,$AY23,AK$2),0)</f>
        <v>118.09</v>
      </c>
      <c r="AL23">
        <f>N23*IF(NOT(ISNA($AY23)),INDEX(Entrada!$C$53:$N$372,$AY23,AL$2),0)</f>
        <v>228.45</v>
      </c>
      <c r="AM23">
        <f t="shared" si="26"/>
        <v>316.2</v>
      </c>
      <c r="AN23">
        <f t="shared" si="28"/>
        <v>319.87</v>
      </c>
      <c r="AO23">
        <f t="shared" si="28"/>
        <v>290.58999999999997</v>
      </c>
      <c r="AP23">
        <f t="shared" si="28"/>
        <v>207.16</v>
      </c>
      <c r="AQ23">
        <f t="shared" si="28"/>
        <v>131.51</v>
      </c>
      <c r="AR23">
        <f t="shared" si="28"/>
        <v>100.08</v>
      </c>
      <c r="AS23">
        <f t="shared" si="28"/>
        <v>78.77</v>
      </c>
      <c r="AT23">
        <f t="shared" si="28"/>
        <v>62.65</v>
      </c>
      <c r="AU23">
        <f t="shared" si="28"/>
        <v>54.11</v>
      </c>
      <c r="AV23">
        <f t="shared" si="28"/>
        <v>65.97</v>
      </c>
      <c r="AW23">
        <f t="shared" si="28"/>
        <v>118.09</v>
      </c>
      <c r="AX23">
        <f t="shared" si="28"/>
        <v>228.45</v>
      </c>
      <c r="AY23">
        <f>MATCH(A23,Entrada!$A$53:$A$372,0)</f>
        <v>20</v>
      </c>
      <c r="AZ23">
        <f t="shared" si="27"/>
        <v>35</v>
      </c>
      <c r="BA23" s="234" t="s">
        <v>15</v>
      </c>
      <c r="BB23">
        <f>ROW()</f>
        <v>23</v>
      </c>
      <c r="BC23" s="199" t="s">
        <v>698</v>
      </c>
      <c r="BD23" s="109">
        <v>1</v>
      </c>
      <c r="BE23" s="109">
        <v>1</v>
      </c>
      <c r="BF23" s="109">
        <v>1</v>
      </c>
      <c r="BG23" s="109">
        <v>1</v>
      </c>
      <c r="BH23" s="109">
        <v>1</v>
      </c>
      <c r="BI23" s="109">
        <v>1</v>
      </c>
      <c r="BJ23" s="109">
        <v>1</v>
      </c>
      <c r="BK23" s="109">
        <v>1</v>
      </c>
      <c r="BL23" s="109">
        <v>1</v>
      </c>
      <c r="BM23" s="109">
        <v>1</v>
      </c>
      <c r="BN23" s="109">
        <v>1</v>
      </c>
      <c r="BO23" s="200">
        <v>1</v>
      </c>
      <c r="BQ23" t="e">
        <f t="shared" si="12"/>
        <v>#N/A</v>
      </c>
      <c r="BR23" s="302">
        <f t="shared" si="13"/>
        <v>316.2</v>
      </c>
      <c r="BS23" s="302">
        <f t="shared" si="14"/>
        <v>319.87</v>
      </c>
      <c r="BT23" s="302">
        <f t="shared" si="15"/>
        <v>290.58999999999997</v>
      </c>
      <c r="BU23" s="302">
        <f t="shared" si="16"/>
        <v>207.16</v>
      </c>
      <c r="BV23" s="302">
        <f t="shared" si="17"/>
        <v>131.51</v>
      </c>
      <c r="BW23" s="302">
        <f t="shared" si="18"/>
        <v>100.08</v>
      </c>
      <c r="BX23" s="302">
        <f t="shared" si="19"/>
        <v>78.77</v>
      </c>
      <c r="BY23" s="302">
        <f t="shared" si="20"/>
        <v>62.65</v>
      </c>
      <c r="BZ23" s="302">
        <f t="shared" si="21"/>
        <v>54.11</v>
      </c>
      <c r="CA23" s="302">
        <f t="shared" si="22"/>
        <v>65.97</v>
      </c>
      <c r="CB23" s="302">
        <f t="shared" si="23"/>
        <v>118.09</v>
      </c>
      <c r="CC23" s="302">
        <f t="shared" si="24"/>
        <v>228.45</v>
      </c>
    </row>
    <row r="24" spans="1:81" x14ac:dyDescent="0.25">
      <c r="A24">
        <v>21</v>
      </c>
      <c r="B24" s="164"/>
      <c r="C24">
        <f>IFERROR(INDEX($BD$7:$BO$40,MATCH(Bacias!$G$4:$G$323,$BC$7:$BC$40,0),$C$2:$N$2),1)</f>
        <v>1</v>
      </c>
      <c r="D24">
        <f>IFERROR(INDEX($BD$7:$BO$40,MATCH(Bacias!$G$4:$G$323,$BC$7:$BC$40,0),$C$2:$N$2),1)</f>
        <v>1</v>
      </c>
      <c r="E24">
        <f>IFERROR(INDEX($BD$7:$BO$40,MATCH(Bacias!$G$4:$G$323,$BC$7:$BC$40,0),$C$2:$N$2),1)</f>
        <v>1</v>
      </c>
      <c r="F24">
        <f>IFERROR(INDEX($BD$7:$BO$40,MATCH(Bacias!$G$4:$G$323,$BC$7:$BC$40,0),$C$2:$N$2),1)</f>
        <v>1</v>
      </c>
      <c r="G24">
        <f>IFERROR(INDEX($BD$7:$BO$40,MATCH(Bacias!$G$4:$G$323,$BC$7:$BC$40,0),$C$2:$N$2),1)</f>
        <v>1</v>
      </c>
      <c r="H24">
        <f>IFERROR(INDEX($BD$7:$BO$40,MATCH(Bacias!$G$4:$G$323,$BC$7:$BC$40,0),$C$2:$N$2),1)</f>
        <v>1</v>
      </c>
      <c r="I24">
        <f>IFERROR(INDEX($BD$7:$BO$40,MATCH(Bacias!$G$4:$G$323,$BC$7:$BC$40,0),$C$2:$N$2),1)</f>
        <v>1</v>
      </c>
      <c r="J24">
        <f>IFERROR(INDEX($BD$7:$BO$40,MATCH(Bacias!$G$4:$G$323,$BC$7:$BC$40,0),$C$2:$N$2),1)</f>
        <v>1</v>
      </c>
      <c r="K24">
        <f>IFERROR(INDEX($BD$7:$BO$40,MATCH(Bacias!$G$4:$G$323,$BC$7:$BC$40,0),$C$2:$N$2),1)</f>
        <v>1</v>
      </c>
      <c r="L24">
        <f>IFERROR(INDEX($BD$7:$BO$40,MATCH(Bacias!$G$4:$G$323,$BC$7:$BC$40,0),$C$2:$N$2),1)</f>
        <v>1</v>
      </c>
      <c r="M24">
        <f>IFERROR(INDEX($BD$7:$BO$40,MATCH(Bacias!$G$4:$G$323,$BC$7:$BC$40,0),$C$2:$N$2),1)</f>
        <v>1</v>
      </c>
      <c r="N24">
        <f>IFERROR(INDEX($BD$7:$BO$40,MATCH(Bacias!$G$4:$G$323,$BC$7:$BC$40,0),$C$2:$N$2),1)</f>
        <v>1</v>
      </c>
      <c r="AA24">
        <f>C24*IF(NOT(ISNA($AY24)),INDEX(Entrada!$C$53:$N$372,$AY24,AA$2),0)</f>
        <v>374</v>
      </c>
      <c r="AB24">
        <f>D24*IF(NOT(ISNA($AY24)),INDEX(Entrada!$C$53:$N$372,$AY24,AB$2),0)</f>
        <v>394</v>
      </c>
      <c r="AC24">
        <f>E24*IF(NOT(ISNA($AY24)),INDEX(Entrada!$C$53:$N$372,$AY24,AC$2),0)</f>
        <v>379</v>
      </c>
      <c r="AD24">
        <f>F24*IF(NOT(ISNA($AY24)),INDEX(Entrada!$C$53:$N$372,$AY24,AD$2),0)</f>
        <v>266</v>
      </c>
      <c r="AE24">
        <f>G24*IF(NOT(ISNA($AY24)),INDEX(Entrada!$C$53:$N$372,$AY24,AE$2),0)</f>
        <v>186</v>
      </c>
      <c r="AF24">
        <f>H24*IF(NOT(ISNA($AY24)),INDEX(Entrada!$C$53:$N$372,$AY24,AF$2),0)</f>
        <v>163</v>
      </c>
      <c r="AG24">
        <f>I24*IF(NOT(ISNA($AY24)),INDEX(Entrada!$C$53:$N$372,$AY24,AG$2),0)</f>
        <v>137</v>
      </c>
      <c r="AH24">
        <f>J24*IF(NOT(ISNA($AY24)),INDEX(Entrada!$C$53:$N$372,$AY24,AH$2),0)</f>
        <v>118</v>
      </c>
      <c r="AI24">
        <f>K24*IF(NOT(ISNA($AY24)),INDEX(Entrada!$C$53:$N$372,$AY24,AI$2),0)</f>
        <v>122</v>
      </c>
      <c r="AJ24">
        <f>L24*IF(NOT(ISNA($AY24)),INDEX(Entrada!$C$53:$N$372,$AY24,AJ$2),0)</f>
        <v>146</v>
      </c>
      <c r="AK24">
        <f>M24*IF(NOT(ISNA($AY24)),INDEX(Entrada!$C$53:$N$372,$AY24,AK$2),0)</f>
        <v>184</v>
      </c>
      <c r="AL24">
        <f>N24*IF(NOT(ISNA($AY24)),INDEX(Entrada!$C$53:$N$372,$AY24,AL$2),0)</f>
        <v>267</v>
      </c>
      <c r="AM24" s="167">
        <f t="shared" ref="AM24" si="29">AM126</f>
        <v>374.21</v>
      </c>
      <c r="AN24" s="167">
        <f t="shared" ref="AN24:AX24" si="30">AN126</f>
        <v>393.76</v>
      </c>
      <c r="AO24" s="167">
        <f t="shared" si="30"/>
        <v>378.5</v>
      </c>
      <c r="AP24" s="167">
        <f t="shared" si="30"/>
        <v>266.16000000000003</v>
      </c>
      <c r="AQ24" s="167">
        <f t="shared" si="30"/>
        <v>186.36</v>
      </c>
      <c r="AR24" s="167">
        <f t="shared" si="30"/>
        <v>163</v>
      </c>
      <c r="AS24" s="167">
        <f t="shared" si="30"/>
        <v>137.25</v>
      </c>
      <c r="AT24" s="167">
        <f t="shared" si="30"/>
        <v>117.96</v>
      </c>
      <c r="AU24" s="167">
        <f t="shared" si="30"/>
        <v>121.53</v>
      </c>
      <c r="AV24" s="167">
        <f t="shared" si="30"/>
        <v>145.91999999999999</v>
      </c>
      <c r="AW24" s="167">
        <f t="shared" si="30"/>
        <v>183.76</v>
      </c>
      <c r="AX24" s="167">
        <f t="shared" si="30"/>
        <v>266.58</v>
      </c>
      <c r="AY24">
        <f>MATCH(A24,Entrada!$A$53:$A$372,0)</f>
        <v>21</v>
      </c>
      <c r="AZ24">
        <f t="shared" si="27"/>
        <v>36</v>
      </c>
      <c r="BA24" s="319" t="s">
        <v>16</v>
      </c>
      <c r="BB24">
        <f>ROW()</f>
        <v>24</v>
      </c>
      <c r="BC24" s="199" t="s">
        <v>697</v>
      </c>
      <c r="BD24" s="109">
        <v>1</v>
      </c>
      <c r="BE24" s="109">
        <v>1</v>
      </c>
      <c r="BF24" s="109">
        <v>1</v>
      </c>
      <c r="BG24" s="109">
        <v>1</v>
      </c>
      <c r="BH24" s="109">
        <v>1</v>
      </c>
      <c r="BI24" s="109">
        <v>1</v>
      </c>
      <c r="BJ24" s="109">
        <v>1</v>
      </c>
      <c r="BK24" s="109">
        <v>1</v>
      </c>
      <c r="BL24" s="109">
        <v>1</v>
      </c>
      <c r="BM24" s="109">
        <v>1</v>
      </c>
      <c r="BN24" s="109">
        <v>1</v>
      </c>
      <c r="BO24" s="200">
        <v>1</v>
      </c>
      <c r="BQ24" t="e">
        <f t="shared" si="12"/>
        <v>#N/A</v>
      </c>
      <c r="BR24" s="302">
        <f t="shared" si="13"/>
        <v>374.21</v>
      </c>
      <c r="BS24" s="302">
        <f t="shared" si="14"/>
        <v>393.76</v>
      </c>
      <c r="BT24" s="302">
        <f t="shared" si="15"/>
        <v>378.5</v>
      </c>
      <c r="BU24" s="302">
        <f t="shared" si="16"/>
        <v>266.16000000000003</v>
      </c>
      <c r="BV24" s="302">
        <f t="shared" si="17"/>
        <v>186.36</v>
      </c>
      <c r="BW24" s="302">
        <f t="shared" si="18"/>
        <v>163</v>
      </c>
      <c r="BX24" s="302">
        <f t="shared" si="19"/>
        <v>137.25</v>
      </c>
      <c r="BY24" s="302">
        <f t="shared" si="20"/>
        <v>117.96</v>
      </c>
      <c r="BZ24" s="302">
        <f t="shared" si="21"/>
        <v>121.53</v>
      </c>
      <c r="CA24" s="302">
        <f t="shared" si="22"/>
        <v>145.91999999999999</v>
      </c>
      <c r="CB24" s="302">
        <f t="shared" si="23"/>
        <v>183.76</v>
      </c>
      <c r="CC24" s="302">
        <f t="shared" si="24"/>
        <v>266.58</v>
      </c>
    </row>
    <row r="25" spans="1:81" x14ac:dyDescent="0.25">
      <c r="A25">
        <v>22</v>
      </c>
      <c r="B25" s="164" t="s">
        <v>538</v>
      </c>
      <c r="C25">
        <f>IFERROR(INDEX($BD$7:$BO$40,MATCH(Bacias!$G$4:$G$323,$BC$7:$BC$40,0),$C$2:$N$2),1)</f>
        <v>1</v>
      </c>
      <c r="D25">
        <f>IFERROR(INDEX($BD$7:$BO$40,MATCH(Bacias!$G$4:$G$323,$BC$7:$BC$40,0),$C$2:$N$2),1)</f>
        <v>1</v>
      </c>
      <c r="E25">
        <f>IFERROR(INDEX($BD$7:$BO$40,MATCH(Bacias!$G$4:$G$323,$BC$7:$BC$40,0),$C$2:$N$2),1)</f>
        <v>1</v>
      </c>
      <c r="F25">
        <f>IFERROR(INDEX($BD$7:$BO$40,MATCH(Bacias!$G$4:$G$323,$BC$7:$BC$40,0),$C$2:$N$2),1)</f>
        <v>1</v>
      </c>
      <c r="G25">
        <f>IFERROR(INDEX($BD$7:$BO$40,MATCH(Bacias!$G$4:$G$323,$BC$7:$BC$40,0),$C$2:$N$2),1)</f>
        <v>1</v>
      </c>
      <c r="H25">
        <f>IFERROR(INDEX($BD$7:$BO$40,MATCH(Bacias!$G$4:$G$323,$BC$7:$BC$40,0),$C$2:$N$2),1)</f>
        <v>1</v>
      </c>
      <c r="I25">
        <f>IFERROR(INDEX($BD$7:$BO$40,MATCH(Bacias!$G$4:$G$323,$BC$7:$BC$40,0),$C$2:$N$2),1)</f>
        <v>1</v>
      </c>
      <c r="J25">
        <f>IFERROR(INDEX($BD$7:$BO$40,MATCH(Bacias!$G$4:$G$323,$BC$7:$BC$40,0),$C$2:$N$2),1)</f>
        <v>1</v>
      </c>
      <c r="K25">
        <f>IFERROR(INDEX($BD$7:$BO$40,MATCH(Bacias!$G$4:$G$323,$BC$7:$BC$40,0),$C$2:$N$2),1)</f>
        <v>1</v>
      </c>
      <c r="L25">
        <f>IFERROR(INDEX($BD$7:$BO$40,MATCH(Bacias!$G$4:$G$323,$BC$7:$BC$40,0),$C$2:$N$2),1)</f>
        <v>1</v>
      </c>
      <c r="M25">
        <f>IFERROR(INDEX($BD$7:$BO$40,MATCH(Bacias!$G$4:$G$323,$BC$7:$BC$40,0),$C$2:$N$2),1)</f>
        <v>1</v>
      </c>
      <c r="N25">
        <f>IFERROR(INDEX($BD$7:$BO$40,MATCH(Bacias!$G$4:$G$323,$BC$7:$BC$40,0),$C$2:$N$2),1)</f>
        <v>1</v>
      </c>
      <c r="AA25">
        <f>C25*IF(NOT(ISNA($AY25)),INDEX(Entrada!$C$53:$N$372,$AY25,AA$2),0)</f>
        <v>184.32</v>
      </c>
      <c r="AB25">
        <f>D25*IF(NOT(ISNA($AY25)),INDEX(Entrada!$C$53:$N$372,$AY25,AB$2),0)</f>
        <v>189.02</v>
      </c>
      <c r="AC25">
        <f>E25*IF(NOT(ISNA($AY25)),INDEX(Entrada!$C$53:$N$372,$AY25,AC$2),0)</f>
        <v>192.52</v>
      </c>
      <c r="AD25">
        <f>F25*IF(NOT(ISNA($AY25)),INDEX(Entrada!$C$53:$N$372,$AY25,AD$2),0)</f>
        <v>145.30000000000001</v>
      </c>
      <c r="AE25">
        <f>G25*IF(NOT(ISNA($AY25)),INDEX(Entrada!$C$53:$N$372,$AY25,AE$2),0)</f>
        <v>92.82</v>
      </c>
      <c r="AF25">
        <f>H25*IF(NOT(ISNA($AY25)),INDEX(Entrada!$C$53:$N$372,$AY25,AF$2),0)</f>
        <v>70.319999999999993</v>
      </c>
      <c r="AG25">
        <f>I25*IF(NOT(ISNA($AY25)),INDEX(Entrada!$C$53:$N$372,$AY25,AG$2),0)</f>
        <v>55.2</v>
      </c>
      <c r="AH25">
        <f>J25*IF(NOT(ISNA($AY25)),INDEX(Entrada!$C$53:$N$372,$AY25,AH$2),0)</f>
        <v>43.48</v>
      </c>
      <c r="AI25">
        <f>K25*IF(NOT(ISNA($AY25)),INDEX(Entrada!$C$53:$N$372,$AY25,AI$2),0)</f>
        <v>37.01</v>
      </c>
      <c r="AJ25">
        <f>L25*IF(NOT(ISNA($AY25)),INDEX(Entrada!$C$53:$N$372,$AY25,AJ$2),0)</f>
        <v>43.36</v>
      </c>
      <c r="AK25">
        <f>M25*IF(NOT(ISNA($AY25)),INDEX(Entrada!$C$53:$N$372,$AY25,AK$2),0)</f>
        <v>75.83</v>
      </c>
      <c r="AL25">
        <f>N25*IF(NOT(ISNA($AY25)),INDEX(Entrada!$C$53:$N$372,$AY25,AL$2),0)</f>
        <v>140.88</v>
      </c>
      <c r="AM25">
        <f t="shared" si="26"/>
        <v>184.32</v>
      </c>
      <c r="AN25">
        <f t="shared" si="28"/>
        <v>189.02</v>
      </c>
      <c r="AO25">
        <f t="shared" si="28"/>
        <v>192.52</v>
      </c>
      <c r="AP25">
        <f t="shared" si="28"/>
        <v>145.30000000000001</v>
      </c>
      <c r="AQ25">
        <f t="shared" si="28"/>
        <v>92.82</v>
      </c>
      <c r="AR25">
        <f t="shared" si="28"/>
        <v>70.319999999999993</v>
      </c>
      <c r="AS25">
        <f t="shared" si="28"/>
        <v>55.2</v>
      </c>
      <c r="AT25">
        <f t="shared" si="28"/>
        <v>43.48</v>
      </c>
      <c r="AU25">
        <f t="shared" si="28"/>
        <v>37.01</v>
      </c>
      <c r="AV25">
        <f t="shared" si="28"/>
        <v>43.36</v>
      </c>
      <c r="AW25">
        <f t="shared" si="28"/>
        <v>75.83</v>
      </c>
      <c r="AX25">
        <f t="shared" si="28"/>
        <v>140.88</v>
      </c>
      <c r="AY25">
        <f>MATCH(A25,Entrada!$A$53:$A$372,0)</f>
        <v>22</v>
      </c>
      <c r="AZ25">
        <f t="shared" si="27"/>
        <v>37</v>
      </c>
      <c r="BA25" s="233" t="s">
        <v>17</v>
      </c>
      <c r="BB25">
        <f>ROW()</f>
        <v>25</v>
      </c>
      <c r="BC25" s="201" t="s">
        <v>15</v>
      </c>
      <c r="BD25" s="109">
        <v>1</v>
      </c>
      <c r="BE25" s="109">
        <v>1</v>
      </c>
      <c r="BF25" s="109">
        <v>1</v>
      </c>
      <c r="BG25" s="109">
        <v>1</v>
      </c>
      <c r="BH25" s="109">
        <v>1</v>
      </c>
      <c r="BI25" s="109">
        <v>1</v>
      </c>
      <c r="BJ25" s="109">
        <v>1</v>
      </c>
      <c r="BK25" s="109">
        <v>1</v>
      </c>
      <c r="BL25" s="109">
        <v>1</v>
      </c>
      <c r="BM25" s="109">
        <v>1</v>
      </c>
      <c r="BN25" s="109">
        <v>1</v>
      </c>
      <c r="BO25" s="200">
        <v>1</v>
      </c>
      <c r="BQ25">
        <f t="shared" si="12"/>
        <v>15</v>
      </c>
      <c r="BR25" s="302">
        <f t="shared" si="13"/>
        <v>183.87651</v>
      </c>
      <c r="BS25" s="302">
        <f t="shared" si="14"/>
        <v>189.16296</v>
      </c>
      <c r="BT25" s="302">
        <f t="shared" si="15"/>
        <v>192.77112</v>
      </c>
      <c r="BU25" s="302">
        <f t="shared" si="16"/>
        <v>144.91812000000002</v>
      </c>
      <c r="BV25" s="302">
        <f t="shared" si="17"/>
        <v>92.327100000000002</v>
      </c>
      <c r="BW25" s="302">
        <f t="shared" si="18"/>
        <v>70.584000000000003</v>
      </c>
      <c r="BX25" s="302">
        <f t="shared" si="19"/>
        <v>54.706070000000004</v>
      </c>
      <c r="BY25" s="302">
        <f t="shared" si="20"/>
        <v>43.155049999999996</v>
      </c>
      <c r="BZ25" s="302">
        <f t="shared" si="21"/>
        <v>37.257750000000001</v>
      </c>
      <c r="CA25" s="302">
        <f t="shared" si="22"/>
        <v>42.84516</v>
      </c>
      <c r="CB25" s="302">
        <f t="shared" si="23"/>
        <v>75.347800000000007</v>
      </c>
      <c r="CC25" s="302">
        <f t="shared" si="24"/>
        <v>140.82562000000001</v>
      </c>
    </row>
    <row r="26" spans="1:81" x14ac:dyDescent="0.25">
      <c r="A26">
        <v>23</v>
      </c>
      <c r="B26" s="164" t="s">
        <v>265</v>
      </c>
      <c r="C26">
        <f>IFERROR(INDEX($BD$7:$BO$40,MATCH(Bacias!$G$4:$G$323,$BC$7:$BC$40,0),$C$2:$N$2),1)</f>
        <v>1</v>
      </c>
      <c r="D26">
        <f>IFERROR(INDEX($BD$7:$BO$40,MATCH(Bacias!$G$4:$G$323,$BC$7:$BC$40,0),$C$2:$N$2),1)</f>
        <v>1</v>
      </c>
      <c r="E26">
        <f>IFERROR(INDEX($BD$7:$BO$40,MATCH(Bacias!$G$4:$G$323,$BC$7:$BC$40,0),$C$2:$N$2),1)</f>
        <v>1</v>
      </c>
      <c r="F26">
        <f>IFERROR(INDEX($BD$7:$BO$40,MATCH(Bacias!$G$4:$G$323,$BC$7:$BC$40,0),$C$2:$N$2),1)</f>
        <v>1</v>
      </c>
      <c r="G26">
        <f>IFERROR(INDEX($BD$7:$BO$40,MATCH(Bacias!$G$4:$G$323,$BC$7:$BC$40,0),$C$2:$N$2),1)</f>
        <v>1</v>
      </c>
      <c r="H26">
        <f>IFERROR(INDEX($BD$7:$BO$40,MATCH(Bacias!$G$4:$G$323,$BC$7:$BC$40,0),$C$2:$N$2),1)</f>
        <v>1</v>
      </c>
      <c r="I26">
        <f>IFERROR(INDEX($BD$7:$BO$40,MATCH(Bacias!$G$4:$G$323,$BC$7:$BC$40,0),$C$2:$N$2),1)</f>
        <v>1</v>
      </c>
      <c r="J26">
        <f>IFERROR(INDEX($BD$7:$BO$40,MATCH(Bacias!$G$4:$G$323,$BC$7:$BC$40,0),$C$2:$N$2),1)</f>
        <v>1</v>
      </c>
      <c r="K26">
        <f>IFERROR(INDEX($BD$7:$BO$40,MATCH(Bacias!$G$4:$G$323,$BC$7:$BC$40,0),$C$2:$N$2),1)</f>
        <v>1</v>
      </c>
      <c r="L26">
        <f>IFERROR(INDEX($BD$7:$BO$40,MATCH(Bacias!$G$4:$G$323,$BC$7:$BC$40,0),$C$2:$N$2),1)</f>
        <v>1</v>
      </c>
      <c r="M26">
        <f>IFERROR(INDEX($BD$7:$BO$40,MATCH(Bacias!$G$4:$G$323,$BC$7:$BC$40,0),$C$2:$N$2),1)</f>
        <v>1</v>
      </c>
      <c r="N26">
        <f>IFERROR(INDEX($BD$7:$BO$40,MATCH(Bacias!$G$4:$G$323,$BC$7:$BC$40,0),$C$2:$N$2),1)</f>
        <v>1</v>
      </c>
      <c r="AA26">
        <f>C26*IF(NOT(ISNA($AY26)),INDEX(Entrada!$C$53:$N$372,$AY26,AA$2),0)</f>
        <v>260.93</v>
      </c>
      <c r="AB26">
        <f>D26*IF(NOT(ISNA($AY26)),INDEX(Entrada!$C$53:$N$372,$AY26,AB$2),0)</f>
        <v>288.11</v>
      </c>
      <c r="AC26">
        <f>E26*IF(NOT(ISNA($AY26)),INDEX(Entrada!$C$53:$N$372,$AY26,AC$2),0)</f>
        <v>290.33</v>
      </c>
      <c r="AD26">
        <f>F26*IF(NOT(ISNA($AY26)),INDEX(Entrada!$C$53:$N$372,$AY26,AD$2),0)</f>
        <v>228.78</v>
      </c>
      <c r="AE26">
        <f>G26*IF(NOT(ISNA($AY26)),INDEX(Entrada!$C$53:$N$372,$AY26,AE$2),0)</f>
        <v>143.1</v>
      </c>
      <c r="AF26">
        <f>H26*IF(NOT(ISNA($AY26)),INDEX(Entrada!$C$53:$N$372,$AY26,AF$2),0)</f>
        <v>104.83</v>
      </c>
      <c r="AG26">
        <f>I26*IF(NOT(ISNA($AY26)),INDEX(Entrada!$C$53:$N$372,$AY26,AG$2),0)</f>
        <v>81.709999999999994</v>
      </c>
      <c r="AH26">
        <f>J26*IF(NOT(ISNA($AY26)),INDEX(Entrada!$C$53:$N$372,$AY26,AH$2),0)</f>
        <v>64.400000000000006</v>
      </c>
      <c r="AI26">
        <f>K26*IF(NOT(ISNA($AY26)),INDEX(Entrada!$C$53:$N$372,$AY26,AI$2),0)</f>
        <v>55.6</v>
      </c>
      <c r="AJ26">
        <f>L26*IF(NOT(ISNA($AY26)),INDEX(Entrada!$C$53:$N$372,$AY26,AJ$2),0)</f>
        <v>72.41</v>
      </c>
      <c r="AK26">
        <f>M26*IF(NOT(ISNA($AY26)),INDEX(Entrada!$C$53:$N$372,$AY26,AK$2),0)</f>
        <v>120.7</v>
      </c>
      <c r="AL26">
        <f>N26*IF(NOT(ISNA($AY26)),INDEX(Entrada!$C$53:$N$372,$AY26,AL$2),0)</f>
        <v>194.65</v>
      </c>
      <c r="AM26">
        <f t="shared" si="26"/>
        <v>260.93</v>
      </c>
      <c r="AN26">
        <f t="shared" si="28"/>
        <v>288.11</v>
      </c>
      <c r="AO26">
        <f t="shared" si="28"/>
        <v>290.33</v>
      </c>
      <c r="AP26">
        <f t="shared" si="28"/>
        <v>228.78</v>
      </c>
      <c r="AQ26">
        <f t="shared" si="28"/>
        <v>143.1</v>
      </c>
      <c r="AR26">
        <f t="shared" si="28"/>
        <v>104.83</v>
      </c>
      <c r="AS26">
        <f t="shared" si="28"/>
        <v>81.709999999999994</v>
      </c>
      <c r="AT26">
        <f t="shared" si="28"/>
        <v>64.400000000000006</v>
      </c>
      <c r="AU26">
        <f t="shared" si="28"/>
        <v>55.6</v>
      </c>
      <c r="AV26">
        <f t="shared" si="28"/>
        <v>72.41</v>
      </c>
      <c r="AW26">
        <f t="shared" si="28"/>
        <v>120.7</v>
      </c>
      <c r="AX26">
        <f t="shared" si="28"/>
        <v>194.65</v>
      </c>
      <c r="AY26">
        <f>MATCH(A26,Entrada!$A$53:$A$372,0)</f>
        <v>23</v>
      </c>
      <c r="AZ26">
        <f t="shared" si="27"/>
        <v>38</v>
      </c>
      <c r="BA26" s="319" t="s">
        <v>18</v>
      </c>
      <c r="BB26">
        <f>ROW()</f>
        <v>26</v>
      </c>
      <c r="BC26" s="201" t="s">
        <v>6</v>
      </c>
      <c r="BD26" s="109">
        <v>1</v>
      </c>
      <c r="BE26" s="109">
        <v>1</v>
      </c>
      <c r="BF26" s="109">
        <v>1</v>
      </c>
      <c r="BG26" s="109">
        <v>1</v>
      </c>
      <c r="BH26" s="109">
        <v>1</v>
      </c>
      <c r="BI26" s="109">
        <v>1</v>
      </c>
      <c r="BJ26" s="109">
        <v>1</v>
      </c>
      <c r="BK26" s="109">
        <v>1</v>
      </c>
      <c r="BL26" s="109">
        <v>1</v>
      </c>
      <c r="BM26" s="109">
        <v>1</v>
      </c>
      <c r="BN26" s="109">
        <v>1</v>
      </c>
      <c r="BO26" s="200">
        <v>1</v>
      </c>
      <c r="BQ26">
        <f t="shared" si="12"/>
        <v>20</v>
      </c>
      <c r="BR26" s="302">
        <f t="shared" si="13"/>
        <v>261.57770000000005</v>
      </c>
      <c r="BS26" s="302">
        <f t="shared" si="14"/>
        <v>288.32837999999998</v>
      </c>
      <c r="BT26" s="302">
        <f t="shared" si="15"/>
        <v>290.74639999999999</v>
      </c>
      <c r="BU26" s="302">
        <f t="shared" si="16"/>
        <v>228.71416000000002</v>
      </c>
      <c r="BV26" s="302">
        <f t="shared" si="17"/>
        <v>142.93245999999999</v>
      </c>
      <c r="BW26" s="302">
        <f t="shared" si="18"/>
        <v>104.73753000000002</v>
      </c>
      <c r="BX26" s="302">
        <f t="shared" si="19"/>
        <v>81.763600000000011</v>
      </c>
      <c r="BY26" s="302">
        <f t="shared" si="20"/>
        <v>64.475710000000007</v>
      </c>
      <c r="BZ26" s="302">
        <f t="shared" si="21"/>
        <v>55.601199999999999</v>
      </c>
      <c r="CA26" s="302">
        <f t="shared" si="22"/>
        <v>72.665590000000009</v>
      </c>
      <c r="CB26" s="302">
        <f t="shared" si="23"/>
        <v>121.06174</v>
      </c>
      <c r="CC26" s="302">
        <f t="shared" si="24"/>
        <v>194.75252000000003</v>
      </c>
    </row>
    <row r="27" spans="1:81" x14ac:dyDescent="0.25">
      <c r="A27">
        <v>24</v>
      </c>
      <c r="B27" s="164" t="s">
        <v>539</v>
      </c>
      <c r="C27">
        <f>IFERROR(INDEX($BD$7:$BO$40,MATCH(Bacias!$G$4:$G$323,$BC$7:$BC$40,0),$C$2:$N$2),1)</f>
        <v>1</v>
      </c>
      <c r="D27">
        <f>IFERROR(INDEX($BD$7:$BO$40,MATCH(Bacias!$G$4:$G$323,$BC$7:$BC$40,0),$C$2:$N$2),1)</f>
        <v>1</v>
      </c>
      <c r="E27">
        <f>IFERROR(INDEX($BD$7:$BO$40,MATCH(Bacias!$G$4:$G$323,$BC$7:$BC$40,0),$C$2:$N$2),1)</f>
        <v>1</v>
      </c>
      <c r="F27">
        <f>IFERROR(INDEX($BD$7:$BO$40,MATCH(Bacias!$G$4:$G$323,$BC$7:$BC$40,0),$C$2:$N$2),1)</f>
        <v>1</v>
      </c>
      <c r="G27">
        <f>IFERROR(INDEX($BD$7:$BO$40,MATCH(Bacias!$G$4:$G$323,$BC$7:$BC$40,0),$C$2:$N$2),1)</f>
        <v>1</v>
      </c>
      <c r="H27">
        <f>IFERROR(INDEX($BD$7:$BO$40,MATCH(Bacias!$G$4:$G$323,$BC$7:$BC$40,0),$C$2:$N$2),1)</f>
        <v>1</v>
      </c>
      <c r="I27">
        <f>IFERROR(INDEX($BD$7:$BO$40,MATCH(Bacias!$G$4:$G$323,$BC$7:$BC$40,0),$C$2:$N$2),1)</f>
        <v>1</v>
      </c>
      <c r="J27">
        <f>IFERROR(INDEX($BD$7:$BO$40,MATCH(Bacias!$G$4:$G$323,$BC$7:$BC$40,0),$C$2:$N$2),1)</f>
        <v>1</v>
      </c>
      <c r="K27">
        <f>IFERROR(INDEX($BD$7:$BO$40,MATCH(Bacias!$G$4:$G$323,$BC$7:$BC$40,0),$C$2:$N$2),1)</f>
        <v>1</v>
      </c>
      <c r="L27">
        <f>IFERROR(INDEX($BD$7:$BO$40,MATCH(Bacias!$G$4:$G$323,$BC$7:$BC$40,0),$C$2:$N$2),1)</f>
        <v>1</v>
      </c>
      <c r="M27">
        <f>IFERROR(INDEX($BD$7:$BO$40,MATCH(Bacias!$G$4:$G$323,$BC$7:$BC$40,0),$C$2:$N$2),1)</f>
        <v>1</v>
      </c>
      <c r="N27">
        <f>IFERROR(INDEX($BD$7:$BO$40,MATCH(Bacias!$G$4:$G$323,$BC$7:$BC$40,0),$C$2:$N$2),1)</f>
        <v>1</v>
      </c>
      <c r="AA27">
        <f>C27*IF(NOT(ISNA($AY27)),INDEX(Entrada!$C$53:$N$372,$AY27,AA$2),0)</f>
        <v>863.27</v>
      </c>
      <c r="AB27">
        <f>D27*IF(NOT(ISNA($AY27)),INDEX(Entrada!$C$53:$N$372,$AY27,AB$2),0)</f>
        <v>867.72</v>
      </c>
      <c r="AC27">
        <f>E27*IF(NOT(ISNA($AY27)),INDEX(Entrada!$C$53:$N$372,$AY27,AC$2),0)</f>
        <v>830.91</v>
      </c>
      <c r="AD27">
        <f>F27*IF(NOT(ISNA($AY27)),INDEX(Entrada!$C$53:$N$372,$AY27,AD$2),0)</f>
        <v>601.32000000000005</v>
      </c>
      <c r="AE27">
        <f>G27*IF(NOT(ISNA($AY27)),INDEX(Entrada!$C$53:$N$372,$AY27,AE$2),0)</f>
        <v>383.1</v>
      </c>
      <c r="AF27">
        <f>H27*IF(NOT(ISNA($AY27)),INDEX(Entrada!$C$53:$N$372,$AY27,AF$2),0)</f>
        <v>294.10000000000002</v>
      </c>
      <c r="AG27">
        <f>I27*IF(NOT(ISNA($AY27)),INDEX(Entrada!$C$53:$N$372,$AY27,AG$2),0)</f>
        <v>234.79</v>
      </c>
      <c r="AH27">
        <f>J27*IF(NOT(ISNA($AY27)),INDEX(Entrada!$C$53:$N$372,$AY27,AH$2),0)</f>
        <v>188.45</v>
      </c>
      <c r="AI27">
        <f>K27*IF(NOT(ISNA($AY27)),INDEX(Entrada!$C$53:$N$372,$AY27,AI$2),0)</f>
        <v>165.59</v>
      </c>
      <c r="AJ27">
        <f>L27*IF(NOT(ISNA($AY27)),INDEX(Entrada!$C$53:$N$372,$AY27,AJ$2),0)</f>
        <v>195.64</v>
      </c>
      <c r="AK27">
        <f>M27*IF(NOT(ISNA($AY27)),INDEX(Entrada!$C$53:$N$372,$AY27,AK$2),0)</f>
        <v>342.49</v>
      </c>
      <c r="AL27">
        <f>N27*IF(NOT(ISNA($AY27)),INDEX(Entrada!$C$53:$N$372,$AY27,AL$2),0)</f>
        <v>637.22</v>
      </c>
      <c r="AM27">
        <f t="shared" si="26"/>
        <v>863.27</v>
      </c>
      <c r="AN27">
        <f t="shared" si="28"/>
        <v>867.72</v>
      </c>
      <c r="AO27">
        <f t="shared" si="28"/>
        <v>830.91</v>
      </c>
      <c r="AP27">
        <f t="shared" si="28"/>
        <v>601.32000000000005</v>
      </c>
      <c r="AQ27">
        <f t="shared" si="28"/>
        <v>383.1</v>
      </c>
      <c r="AR27">
        <f t="shared" si="28"/>
        <v>294.10000000000002</v>
      </c>
      <c r="AS27">
        <f t="shared" si="28"/>
        <v>234.79</v>
      </c>
      <c r="AT27">
        <f t="shared" si="28"/>
        <v>188.45</v>
      </c>
      <c r="AU27">
        <f t="shared" si="28"/>
        <v>165.59</v>
      </c>
      <c r="AV27">
        <f t="shared" si="28"/>
        <v>195.64</v>
      </c>
      <c r="AW27">
        <f t="shared" si="28"/>
        <v>342.49</v>
      </c>
      <c r="AX27">
        <f t="shared" si="28"/>
        <v>637.22</v>
      </c>
      <c r="AY27">
        <f>MATCH(A27,Entrada!$A$53:$A$372,0)</f>
        <v>24</v>
      </c>
      <c r="AZ27">
        <f t="shared" si="27"/>
        <v>39</v>
      </c>
      <c r="BA27" s="233" t="s">
        <v>19</v>
      </c>
      <c r="BB27">
        <f>ROW()</f>
        <v>27</v>
      </c>
      <c r="BC27" s="201" t="s">
        <v>17</v>
      </c>
      <c r="BD27" s="109">
        <v>1</v>
      </c>
      <c r="BE27" s="109">
        <v>1</v>
      </c>
      <c r="BF27" s="109">
        <v>1</v>
      </c>
      <c r="BG27" s="109">
        <v>1</v>
      </c>
      <c r="BH27" s="109">
        <v>1</v>
      </c>
      <c r="BI27" s="109">
        <v>1</v>
      </c>
      <c r="BJ27" s="109">
        <v>1</v>
      </c>
      <c r="BK27" s="109">
        <v>1</v>
      </c>
      <c r="BL27" s="109">
        <v>1</v>
      </c>
      <c r="BM27" s="109">
        <v>1</v>
      </c>
      <c r="BN27" s="109">
        <v>1</v>
      </c>
      <c r="BO27" s="200">
        <v>1</v>
      </c>
      <c r="BQ27" t="e">
        <f t="shared" si="12"/>
        <v>#N/A</v>
      </c>
      <c r="BR27" s="302">
        <f t="shared" si="13"/>
        <v>863.27</v>
      </c>
      <c r="BS27" s="302">
        <f t="shared" si="14"/>
        <v>867.72</v>
      </c>
      <c r="BT27" s="302">
        <f t="shared" si="15"/>
        <v>830.91</v>
      </c>
      <c r="BU27" s="302">
        <f t="shared" si="16"/>
        <v>601.32000000000005</v>
      </c>
      <c r="BV27" s="302">
        <f t="shared" si="17"/>
        <v>383.1</v>
      </c>
      <c r="BW27" s="302">
        <f t="shared" si="18"/>
        <v>294.10000000000002</v>
      </c>
      <c r="BX27" s="302">
        <f t="shared" si="19"/>
        <v>234.79</v>
      </c>
      <c r="BY27" s="302">
        <f t="shared" si="20"/>
        <v>188.45</v>
      </c>
      <c r="BZ27" s="302">
        <f t="shared" si="21"/>
        <v>165.59</v>
      </c>
      <c r="CA27" s="302">
        <f t="shared" si="22"/>
        <v>195.64</v>
      </c>
      <c r="CB27" s="302">
        <f t="shared" si="23"/>
        <v>342.49</v>
      </c>
      <c r="CC27" s="302">
        <f t="shared" si="24"/>
        <v>637.22</v>
      </c>
    </row>
    <row r="28" spans="1:81" x14ac:dyDescent="0.25">
      <c r="A28">
        <v>25</v>
      </c>
      <c r="B28" s="164" t="s">
        <v>540</v>
      </c>
      <c r="C28">
        <f>IFERROR(INDEX($BD$7:$BO$40,MATCH(Bacias!$G$4:$G$323,$BC$7:$BC$40,0),$C$2:$N$2),1)</f>
        <v>1</v>
      </c>
      <c r="D28">
        <f>IFERROR(INDEX($BD$7:$BO$40,MATCH(Bacias!$G$4:$G$323,$BC$7:$BC$40,0),$C$2:$N$2),1)</f>
        <v>1</v>
      </c>
      <c r="E28">
        <f>IFERROR(INDEX($BD$7:$BO$40,MATCH(Bacias!$G$4:$G$323,$BC$7:$BC$40,0),$C$2:$N$2),1)</f>
        <v>1</v>
      </c>
      <c r="F28">
        <f>IFERROR(INDEX($BD$7:$BO$40,MATCH(Bacias!$G$4:$G$323,$BC$7:$BC$40,0),$C$2:$N$2),1)</f>
        <v>1</v>
      </c>
      <c r="G28">
        <f>IFERROR(INDEX($BD$7:$BO$40,MATCH(Bacias!$G$4:$G$323,$BC$7:$BC$40,0),$C$2:$N$2),1)</f>
        <v>1</v>
      </c>
      <c r="H28">
        <f>IFERROR(INDEX($BD$7:$BO$40,MATCH(Bacias!$G$4:$G$323,$BC$7:$BC$40,0),$C$2:$N$2),1)</f>
        <v>1</v>
      </c>
      <c r="I28">
        <f>IFERROR(INDEX($BD$7:$BO$40,MATCH(Bacias!$G$4:$G$323,$BC$7:$BC$40,0),$C$2:$N$2),1)</f>
        <v>1</v>
      </c>
      <c r="J28">
        <f>IFERROR(INDEX($BD$7:$BO$40,MATCH(Bacias!$G$4:$G$323,$BC$7:$BC$40,0),$C$2:$N$2),1)</f>
        <v>1</v>
      </c>
      <c r="K28">
        <f>IFERROR(INDEX($BD$7:$BO$40,MATCH(Bacias!$G$4:$G$323,$BC$7:$BC$40,0),$C$2:$N$2),1)</f>
        <v>1</v>
      </c>
      <c r="L28">
        <f>IFERROR(INDEX($BD$7:$BO$40,MATCH(Bacias!$G$4:$G$323,$BC$7:$BC$40,0),$C$2:$N$2),1)</f>
        <v>1</v>
      </c>
      <c r="M28">
        <f>IFERROR(INDEX($BD$7:$BO$40,MATCH(Bacias!$G$4:$G$323,$BC$7:$BC$40,0),$C$2:$N$2),1)</f>
        <v>1</v>
      </c>
      <c r="N28">
        <f>IFERROR(INDEX($BD$7:$BO$40,MATCH(Bacias!$G$4:$G$323,$BC$7:$BC$40,0),$C$2:$N$2),1)</f>
        <v>1</v>
      </c>
      <c r="AA28">
        <f>C28*IF(NOT(ISNA($AY28)),INDEX(Entrada!$C$53:$N$372,$AY28,AA$2),0)</f>
        <v>509.13</v>
      </c>
      <c r="AB28">
        <f>D28*IF(NOT(ISNA($AY28)),INDEX(Entrada!$C$53:$N$372,$AY28,AB$2),0)</f>
        <v>516.71</v>
      </c>
      <c r="AC28">
        <f>E28*IF(NOT(ISNA($AY28)),INDEX(Entrada!$C$53:$N$372,$AY28,AC$2),0)</f>
        <v>484.3</v>
      </c>
      <c r="AD28">
        <f>F28*IF(NOT(ISNA($AY28)),INDEX(Entrada!$C$53:$N$372,$AY28,AD$2),0)</f>
        <v>361.14</v>
      </c>
      <c r="AE28">
        <f>G28*IF(NOT(ISNA($AY28)),INDEX(Entrada!$C$53:$N$372,$AY28,AE$2),0)</f>
        <v>248.68</v>
      </c>
      <c r="AF28">
        <f>H28*IF(NOT(ISNA($AY28)),INDEX(Entrada!$C$53:$N$372,$AY28,AF$2),0)</f>
        <v>194.08</v>
      </c>
      <c r="AG28">
        <f>I28*IF(NOT(ISNA($AY28)),INDEX(Entrada!$C$53:$N$372,$AY28,AG$2),0)</f>
        <v>159.63</v>
      </c>
      <c r="AH28">
        <f>J28*IF(NOT(ISNA($AY28)),INDEX(Entrada!$C$53:$N$372,$AY28,AH$2),0)</f>
        <v>129.96</v>
      </c>
      <c r="AI28">
        <f>K28*IF(NOT(ISNA($AY28)),INDEX(Entrada!$C$53:$N$372,$AY28,AI$2),0)</f>
        <v>118.28</v>
      </c>
      <c r="AJ28">
        <f>L28*IF(NOT(ISNA($AY28)),INDEX(Entrada!$C$53:$N$372,$AY28,AJ$2),0)</f>
        <v>145.83000000000001</v>
      </c>
      <c r="AK28">
        <f>M28*IF(NOT(ISNA($AY28)),INDEX(Entrada!$C$53:$N$372,$AY28,AK$2),0)</f>
        <v>218.64</v>
      </c>
      <c r="AL28">
        <f>N28*IF(NOT(ISNA($AY28)),INDEX(Entrada!$C$53:$N$372,$AY28,AL$2),0)</f>
        <v>365.03</v>
      </c>
      <c r="AM28">
        <f t="shared" si="26"/>
        <v>509.13</v>
      </c>
      <c r="AN28">
        <f t="shared" si="28"/>
        <v>516.71</v>
      </c>
      <c r="AO28">
        <f t="shared" si="28"/>
        <v>484.3</v>
      </c>
      <c r="AP28">
        <f t="shared" si="28"/>
        <v>361.14</v>
      </c>
      <c r="AQ28">
        <f t="shared" si="28"/>
        <v>248.68</v>
      </c>
      <c r="AR28">
        <f t="shared" si="28"/>
        <v>194.08</v>
      </c>
      <c r="AS28">
        <f t="shared" si="28"/>
        <v>159.63</v>
      </c>
      <c r="AT28">
        <f t="shared" si="28"/>
        <v>129.96</v>
      </c>
      <c r="AU28">
        <f t="shared" si="28"/>
        <v>118.28</v>
      </c>
      <c r="AV28">
        <f t="shared" si="28"/>
        <v>145.83000000000001</v>
      </c>
      <c r="AW28">
        <f t="shared" si="28"/>
        <v>218.64</v>
      </c>
      <c r="AX28">
        <f t="shared" si="28"/>
        <v>365.03</v>
      </c>
      <c r="AY28">
        <f>MATCH(A28,Entrada!$A$53:$A$372,0)</f>
        <v>25</v>
      </c>
      <c r="AZ28">
        <f t="shared" si="27"/>
        <v>40</v>
      </c>
      <c r="BA28" s="320" t="s">
        <v>6</v>
      </c>
      <c r="BB28">
        <f>ROW()</f>
        <v>28</v>
      </c>
      <c r="BC28" s="201" t="s">
        <v>18</v>
      </c>
      <c r="BD28" s="109">
        <v>1</v>
      </c>
      <c r="BE28" s="109">
        <v>1</v>
      </c>
      <c r="BF28" s="109">
        <v>1</v>
      </c>
      <c r="BG28" s="109">
        <v>1</v>
      </c>
      <c r="BH28" s="109">
        <v>1</v>
      </c>
      <c r="BI28" s="109">
        <v>1</v>
      </c>
      <c r="BJ28" s="109">
        <v>1</v>
      </c>
      <c r="BK28" s="109">
        <v>1</v>
      </c>
      <c r="BL28" s="109">
        <v>1</v>
      </c>
      <c r="BM28" s="109">
        <v>1</v>
      </c>
      <c r="BN28" s="109">
        <v>1</v>
      </c>
      <c r="BO28" s="200">
        <v>1</v>
      </c>
      <c r="BQ28" t="e">
        <f t="shared" si="12"/>
        <v>#N/A</v>
      </c>
      <c r="BR28" s="302">
        <f t="shared" si="13"/>
        <v>509.13</v>
      </c>
      <c r="BS28" s="302">
        <f t="shared" si="14"/>
        <v>516.71</v>
      </c>
      <c r="BT28" s="302">
        <f t="shared" si="15"/>
        <v>484.3</v>
      </c>
      <c r="BU28" s="302">
        <f t="shared" si="16"/>
        <v>361.14</v>
      </c>
      <c r="BV28" s="302">
        <f t="shared" si="17"/>
        <v>248.68</v>
      </c>
      <c r="BW28" s="302">
        <f t="shared" si="18"/>
        <v>194.08</v>
      </c>
      <c r="BX28" s="302">
        <f t="shared" si="19"/>
        <v>159.63</v>
      </c>
      <c r="BY28" s="302">
        <f t="shared" si="20"/>
        <v>129.96</v>
      </c>
      <c r="BZ28" s="302">
        <f t="shared" si="21"/>
        <v>118.28</v>
      </c>
      <c r="CA28" s="302">
        <f t="shared" si="22"/>
        <v>145.83000000000001</v>
      </c>
      <c r="CB28" s="302">
        <f t="shared" si="23"/>
        <v>218.64</v>
      </c>
      <c r="CC28" s="302">
        <f t="shared" si="24"/>
        <v>365.03</v>
      </c>
    </row>
    <row r="29" spans="1:81" x14ac:dyDescent="0.25">
      <c r="A29">
        <v>26</v>
      </c>
      <c r="B29" s="164"/>
      <c r="C29">
        <f>IFERROR(INDEX($BD$7:$BO$40,MATCH(Bacias!$G$4:$G$323,$BC$7:$BC$40,0),$C$2:$N$2),1)</f>
        <v>1</v>
      </c>
      <c r="D29">
        <f>IFERROR(INDEX($BD$7:$BO$40,MATCH(Bacias!$G$4:$G$323,$BC$7:$BC$40,0),$C$2:$N$2),1)</f>
        <v>1</v>
      </c>
      <c r="E29">
        <f>IFERROR(INDEX($BD$7:$BO$40,MATCH(Bacias!$G$4:$G$323,$BC$7:$BC$40,0),$C$2:$N$2),1)</f>
        <v>1</v>
      </c>
      <c r="F29">
        <f>IFERROR(INDEX($BD$7:$BO$40,MATCH(Bacias!$G$4:$G$323,$BC$7:$BC$40,0),$C$2:$N$2),1)</f>
        <v>1</v>
      </c>
      <c r="G29">
        <f>IFERROR(INDEX($BD$7:$BO$40,MATCH(Bacias!$G$4:$G$323,$BC$7:$BC$40,0),$C$2:$N$2),1)</f>
        <v>1</v>
      </c>
      <c r="H29">
        <f>IFERROR(INDEX($BD$7:$BO$40,MATCH(Bacias!$G$4:$G$323,$BC$7:$BC$40,0),$C$2:$N$2),1)</f>
        <v>1</v>
      </c>
      <c r="I29">
        <f>IFERROR(INDEX($BD$7:$BO$40,MATCH(Bacias!$G$4:$G$323,$BC$7:$BC$40,0),$C$2:$N$2),1)</f>
        <v>1</v>
      </c>
      <c r="J29">
        <f>IFERROR(INDEX($BD$7:$BO$40,MATCH(Bacias!$G$4:$G$323,$BC$7:$BC$40,0),$C$2:$N$2),1)</f>
        <v>1</v>
      </c>
      <c r="K29">
        <f>IFERROR(INDEX($BD$7:$BO$40,MATCH(Bacias!$G$4:$G$323,$BC$7:$BC$40,0),$C$2:$N$2),1)</f>
        <v>1</v>
      </c>
      <c r="L29">
        <f>IFERROR(INDEX($BD$7:$BO$40,MATCH(Bacias!$G$4:$G$323,$BC$7:$BC$40,0),$C$2:$N$2),1)</f>
        <v>1</v>
      </c>
      <c r="M29">
        <f>IFERROR(INDEX($BD$7:$BO$40,MATCH(Bacias!$G$4:$G$323,$BC$7:$BC$40,0),$C$2:$N$2),1)</f>
        <v>1</v>
      </c>
      <c r="N29">
        <f>IFERROR(INDEX($BD$7:$BO$40,MATCH(Bacias!$G$4:$G$323,$BC$7:$BC$40,0),$C$2:$N$2),1)</f>
        <v>1</v>
      </c>
      <c r="AA29">
        <f>C29*IF(NOT(ISNA($AY29)),INDEX(Entrada!$C$53:$N$372,$AY29,AA$2),0)</f>
        <v>0</v>
      </c>
      <c r="AB29">
        <f>D29*IF(NOT(ISNA($AY29)),INDEX(Entrada!$C$53:$N$372,$AY29,AB$2),0)</f>
        <v>0</v>
      </c>
      <c r="AC29">
        <f>E29*IF(NOT(ISNA($AY29)),INDEX(Entrada!$C$53:$N$372,$AY29,AC$2),0)</f>
        <v>0</v>
      </c>
      <c r="AD29">
        <f>F29*IF(NOT(ISNA($AY29)),INDEX(Entrada!$C$53:$N$372,$AY29,AD$2),0)</f>
        <v>0</v>
      </c>
      <c r="AE29">
        <f>G29*IF(NOT(ISNA($AY29)),INDEX(Entrada!$C$53:$N$372,$AY29,AE$2),0)</f>
        <v>0</v>
      </c>
      <c r="AF29">
        <f>H29*IF(NOT(ISNA($AY29)),INDEX(Entrada!$C$53:$N$372,$AY29,AF$2),0)</f>
        <v>0</v>
      </c>
      <c r="AG29">
        <f>I29*IF(NOT(ISNA($AY29)),INDEX(Entrada!$C$53:$N$372,$AY29,AG$2),0)</f>
        <v>0</v>
      </c>
      <c r="AH29">
        <f>J29*IF(NOT(ISNA($AY29)),INDEX(Entrada!$C$53:$N$372,$AY29,AH$2),0)</f>
        <v>0</v>
      </c>
      <c r="AI29">
        <f>K29*IF(NOT(ISNA($AY29)),INDEX(Entrada!$C$53:$N$372,$AY29,AI$2),0)</f>
        <v>0</v>
      </c>
      <c r="AJ29">
        <f>L29*IF(NOT(ISNA($AY29)),INDEX(Entrada!$C$53:$N$372,$AY29,AJ$2),0)</f>
        <v>0</v>
      </c>
      <c r="AK29">
        <f>M29*IF(NOT(ISNA($AY29)),INDEX(Entrada!$C$53:$N$372,$AY29,AK$2),0)</f>
        <v>0</v>
      </c>
      <c r="AL29">
        <f>N29*IF(NOT(ISNA($AY29)),INDEX(Entrada!$C$53:$N$372,$AY29,AL$2),0)</f>
        <v>0</v>
      </c>
      <c r="AM29">
        <f t="shared" si="26"/>
        <v>0</v>
      </c>
      <c r="AN29">
        <f t="shared" si="28"/>
        <v>0</v>
      </c>
      <c r="AO29">
        <f t="shared" si="28"/>
        <v>0</v>
      </c>
      <c r="AP29">
        <f t="shared" si="28"/>
        <v>0</v>
      </c>
      <c r="AQ29">
        <f t="shared" si="28"/>
        <v>0</v>
      </c>
      <c r="AR29">
        <f t="shared" si="28"/>
        <v>0</v>
      </c>
      <c r="AS29">
        <f t="shared" si="28"/>
        <v>0</v>
      </c>
      <c r="AT29">
        <f t="shared" si="28"/>
        <v>0</v>
      </c>
      <c r="AU29">
        <f t="shared" si="28"/>
        <v>0</v>
      </c>
      <c r="AV29">
        <f t="shared" si="28"/>
        <v>0</v>
      </c>
      <c r="AW29">
        <f t="shared" si="28"/>
        <v>0</v>
      </c>
      <c r="AX29">
        <f t="shared" si="28"/>
        <v>0</v>
      </c>
      <c r="AY29">
        <f>MATCH(A29,Entrada!$A$53:$A$372,0)</f>
        <v>26</v>
      </c>
      <c r="AZ29">
        <f t="shared" si="27"/>
        <v>41</v>
      </c>
      <c r="BA29" s="236" t="s">
        <v>21</v>
      </c>
      <c r="BB29">
        <f>ROW()</f>
        <v>29</v>
      </c>
      <c r="BC29" s="201" t="s">
        <v>19</v>
      </c>
      <c r="BD29" s="109">
        <v>1</v>
      </c>
      <c r="BE29" s="109">
        <v>1</v>
      </c>
      <c r="BF29" s="109">
        <v>1</v>
      </c>
      <c r="BG29" s="109">
        <v>1</v>
      </c>
      <c r="BH29" s="109">
        <v>1</v>
      </c>
      <c r="BI29" s="109">
        <v>1</v>
      </c>
      <c r="BJ29" s="109">
        <v>1</v>
      </c>
      <c r="BK29" s="109">
        <v>1</v>
      </c>
      <c r="BL29" s="109">
        <v>1</v>
      </c>
      <c r="BM29" s="109">
        <v>1</v>
      </c>
      <c r="BN29" s="109">
        <v>1</v>
      </c>
      <c r="BO29" s="200">
        <v>1</v>
      </c>
      <c r="BQ29" t="e">
        <f t="shared" si="12"/>
        <v>#N/A</v>
      </c>
      <c r="BR29" s="302">
        <f t="shared" si="13"/>
        <v>0</v>
      </c>
      <c r="BS29" s="302">
        <f t="shared" si="14"/>
        <v>0</v>
      </c>
      <c r="BT29" s="302">
        <f t="shared" si="15"/>
        <v>0</v>
      </c>
      <c r="BU29" s="302">
        <f t="shared" si="16"/>
        <v>0</v>
      </c>
      <c r="BV29" s="302">
        <f t="shared" si="17"/>
        <v>0</v>
      </c>
      <c r="BW29" s="302">
        <f t="shared" si="18"/>
        <v>0</v>
      </c>
      <c r="BX29" s="302">
        <f t="shared" si="19"/>
        <v>0</v>
      </c>
      <c r="BY29" s="302">
        <f t="shared" si="20"/>
        <v>0</v>
      </c>
      <c r="BZ29" s="302">
        <f t="shared" si="21"/>
        <v>0</v>
      </c>
      <c r="CA29" s="302">
        <f t="shared" si="22"/>
        <v>0</v>
      </c>
      <c r="CB29" s="302">
        <f t="shared" si="23"/>
        <v>0</v>
      </c>
      <c r="CC29" s="302">
        <f t="shared" si="24"/>
        <v>0</v>
      </c>
    </row>
    <row r="30" spans="1:81" x14ac:dyDescent="0.25">
      <c r="A30">
        <v>27</v>
      </c>
      <c r="B30" s="164"/>
      <c r="C30">
        <f>IFERROR(INDEX($BD$7:$BO$40,MATCH(Bacias!$G$4:$G$323,$BC$7:$BC$40,0),$C$2:$N$2),1)</f>
        <v>1</v>
      </c>
      <c r="D30">
        <f>IFERROR(INDEX($BD$7:$BO$40,MATCH(Bacias!$G$4:$G$323,$BC$7:$BC$40,0),$C$2:$N$2),1)</f>
        <v>1</v>
      </c>
      <c r="E30">
        <f>IFERROR(INDEX($BD$7:$BO$40,MATCH(Bacias!$G$4:$G$323,$BC$7:$BC$40,0),$C$2:$N$2),1)</f>
        <v>1</v>
      </c>
      <c r="F30">
        <f>IFERROR(INDEX($BD$7:$BO$40,MATCH(Bacias!$G$4:$G$323,$BC$7:$BC$40,0),$C$2:$N$2),1)</f>
        <v>1</v>
      </c>
      <c r="G30">
        <f>IFERROR(INDEX($BD$7:$BO$40,MATCH(Bacias!$G$4:$G$323,$BC$7:$BC$40,0),$C$2:$N$2),1)</f>
        <v>1</v>
      </c>
      <c r="H30">
        <f>IFERROR(INDEX($BD$7:$BO$40,MATCH(Bacias!$G$4:$G$323,$BC$7:$BC$40,0),$C$2:$N$2),1)</f>
        <v>1</v>
      </c>
      <c r="I30">
        <f>IFERROR(INDEX($BD$7:$BO$40,MATCH(Bacias!$G$4:$G$323,$BC$7:$BC$40,0),$C$2:$N$2),1)</f>
        <v>1</v>
      </c>
      <c r="J30">
        <f>IFERROR(INDEX($BD$7:$BO$40,MATCH(Bacias!$G$4:$G$323,$BC$7:$BC$40,0),$C$2:$N$2),1)</f>
        <v>1</v>
      </c>
      <c r="K30">
        <f>IFERROR(INDEX($BD$7:$BO$40,MATCH(Bacias!$G$4:$G$323,$BC$7:$BC$40,0),$C$2:$N$2),1)</f>
        <v>1</v>
      </c>
      <c r="L30">
        <f>IFERROR(INDEX($BD$7:$BO$40,MATCH(Bacias!$G$4:$G$323,$BC$7:$BC$40,0),$C$2:$N$2),1)</f>
        <v>1</v>
      </c>
      <c r="M30">
        <f>IFERROR(INDEX($BD$7:$BO$40,MATCH(Bacias!$G$4:$G$323,$BC$7:$BC$40,0),$C$2:$N$2),1)</f>
        <v>1</v>
      </c>
      <c r="N30">
        <f>IFERROR(INDEX($BD$7:$BO$40,MATCH(Bacias!$G$4:$G$323,$BC$7:$BC$40,0),$C$2:$N$2),1)</f>
        <v>1</v>
      </c>
      <c r="AA30">
        <f>C30*IF(NOT(ISNA($AY30)),INDEX(Entrada!$C$53:$N$372,$AY30,AA$2),0)</f>
        <v>0</v>
      </c>
      <c r="AB30">
        <f>D30*IF(NOT(ISNA($AY30)),INDEX(Entrada!$C$53:$N$372,$AY30,AB$2),0)</f>
        <v>0</v>
      </c>
      <c r="AC30">
        <f>E30*IF(NOT(ISNA($AY30)),INDEX(Entrada!$C$53:$N$372,$AY30,AC$2),0)</f>
        <v>0</v>
      </c>
      <c r="AD30">
        <f>F30*IF(NOT(ISNA($AY30)),INDEX(Entrada!$C$53:$N$372,$AY30,AD$2),0)</f>
        <v>0</v>
      </c>
      <c r="AE30">
        <f>G30*IF(NOT(ISNA($AY30)),INDEX(Entrada!$C$53:$N$372,$AY30,AE$2),0)</f>
        <v>0</v>
      </c>
      <c r="AF30">
        <f>H30*IF(NOT(ISNA($AY30)),INDEX(Entrada!$C$53:$N$372,$AY30,AF$2),0)</f>
        <v>0</v>
      </c>
      <c r="AG30">
        <f>I30*IF(NOT(ISNA($AY30)),INDEX(Entrada!$C$53:$N$372,$AY30,AG$2),0)</f>
        <v>0</v>
      </c>
      <c r="AH30">
        <f>J30*IF(NOT(ISNA($AY30)),INDEX(Entrada!$C$53:$N$372,$AY30,AH$2),0)</f>
        <v>0</v>
      </c>
      <c r="AI30">
        <f>K30*IF(NOT(ISNA($AY30)),INDEX(Entrada!$C$53:$N$372,$AY30,AI$2),0)</f>
        <v>0</v>
      </c>
      <c r="AJ30">
        <f>L30*IF(NOT(ISNA($AY30)),INDEX(Entrada!$C$53:$N$372,$AY30,AJ$2),0)</f>
        <v>0</v>
      </c>
      <c r="AK30">
        <f>M30*IF(NOT(ISNA($AY30)),INDEX(Entrada!$C$53:$N$372,$AY30,AK$2),0)</f>
        <v>0</v>
      </c>
      <c r="AL30">
        <f>N30*IF(NOT(ISNA($AY30)),INDEX(Entrada!$C$53:$N$372,$AY30,AL$2),0)</f>
        <v>0</v>
      </c>
      <c r="AM30">
        <f t="shared" si="26"/>
        <v>0</v>
      </c>
      <c r="AN30">
        <f t="shared" si="28"/>
        <v>0</v>
      </c>
      <c r="AO30">
        <f t="shared" si="28"/>
        <v>0</v>
      </c>
      <c r="AP30">
        <f t="shared" si="28"/>
        <v>0</v>
      </c>
      <c r="AQ30">
        <f t="shared" si="28"/>
        <v>0</v>
      </c>
      <c r="AR30">
        <f t="shared" si="28"/>
        <v>0</v>
      </c>
      <c r="AS30">
        <f t="shared" si="28"/>
        <v>0</v>
      </c>
      <c r="AT30">
        <f t="shared" si="28"/>
        <v>0</v>
      </c>
      <c r="AU30">
        <f t="shared" si="28"/>
        <v>0</v>
      </c>
      <c r="AV30">
        <f t="shared" si="28"/>
        <v>0</v>
      </c>
      <c r="AW30">
        <f t="shared" si="28"/>
        <v>0</v>
      </c>
      <c r="AX30">
        <f t="shared" si="28"/>
        <v>0</v>
      </c>
      <c r="AY30">
        <f>MATCH(A30,Entrada!$A$53:$A$372,0)</f>
        <v>27</v>
      </c>
      <c r="AZ30">
        <f t="shared" si="27"/>
        <v>42</v>
      </c>
      <c r="BA30" s="321" t="s">
        <v>25</v>
      </c>
      <c r="BB30">
        <f>ROW()</f>
        <v>30</v>
      </c>
      <c r="BC30" s="201" t="s">
        <v>16</v>
      </c>
      <c r="BD30" s="109">
        <v>1</v>
      </c>
      <c r="BE30" s="109">
        <v>1</v>
      </c>
      <c r="BF30" s="109">
        <v>1</v>
      </c>
      <c r="BG30" s="109">
        <v>1</v>
      </c>
      <c r="BH30" s="109">
        <v>1</v>
      </c>
      <c r="BI30" s="109">
        <v>1</v>
      </c>
      <c r="BJ30" s="109">
        <v>1</v>
      </c>
      <c r="BK30" s="109">
        <v>1</v>
      </c>
      <c r="BL30" s="109">
        <v>1</v>
      </c>
      <c r="BM30" s="109">
        <v>1</v>
      </c>
      <c r="BN30" s="109">
        <v>1</v>
      </c>
      <c r="BO30" s="200">
        <v>1</v>
      </c>
      <c r="BQ30" t="e">
        <f t="shared" si="12"/>
        <v>#N/A</v>
      </c>
      <c r="BR30" s="302">
        <f t="shared" si="13"/>
        <v>0</v>
      </c>
      <c r="BS30" s="302">
        <f t="shared" si="14"/>
        <v>0</v>
      </c>
      <c r="BT30" s="302">
        <f t="shared" si="15"/>
        <v>0</v>
      </c>
      <c r="BU30" s="302">
        <f t="shared" si="16"/>
        <v>0</v>
      </c>
      <c r="BV30" s="302">
        <f t="shared" si="17"/>
        <v>0</v>
      </c>
      <c r="BW30" s="302">
        <f t="shared" si="18"/>
        <v>0</v>
      </c>
      <c r="BX30" s="302">
        <f t="shared" si="19"/>
        <v>0</v>
      </c>
      <c r="BY30" s="302">
        <f t="shared" si="20"/>
        <v>0</v>
      </c>
      <c r="BZ30" s="302">
        <f t="shared" si="21"/>
        <v>0</v>
      </c>
      <c r="CA30" s="302">
        <f t="shared" si="22"/>
        <v>0</v>
      </c>
      <c r="CB30" s="302">
        <f t="shared" si="23"/>
        <v>0</v>
      </c>
      <c r="CC30" s="302">
        <f t="shared" si="24"/>
        <v>0</v>
      </c>
    </row>
    <row r="31" spans="1:81" x14ac:dyDescent="0.25">
      <c r="A31">
        <v>28</v>
      </c>
      <c r="B31" s="164" t="s">
        <v>257</v>
      </c>
      <c r="C31">
        <f>IFERROR(INDEX($BD$7:$BO$40,MATCH(Bacias!$G$4:$G$323,$BC$7:$BC$40,0),$C$2:$N$2),1)</f>
        <v>1</v>
      </c>
      <c r="D31">
        <f>IFERROR(INDEX($BD$7:$BO$40,MATCH(Bacias!$G$4:$G$323,$BC$7:$BC$40,0),$C$2:$N$2),1)</f>
        <v>1</v>
      </c>
      <c r="E31">
        <f>IFERROR(INDEX($BD$7:$BO$40,MATCH(Bacias!$G$4:$G$323,$BC$7:$BC$40,0),$C$2:$N$2),1)</f>
        <v>1</v>
      </c>
      <c r="F31">
        <f>IFERROR(INDEX($BD$7:$BO$40,MATCH(Bacias!$G$4:$G$323,$BC$7:$BC$40,0),$C$2:$N$2),1)</f>
        <v>1</v>
      </c>
      <c r="G31">
        <f>IFERROR(INDEX($BD$7:$BO$40,MATCH(Bacias!$G$4:$G$323,$BC$7:$BC$40,0),$C$2:$N$2),1)</f>
        <v>1</v>
      </c>
      <c r="H31">
        <f>IFERROR(INDEX($BD$7:$BO$40,MATCH(Bacias!$G$4:$G$323,$BC$7:$BC$40,0),$C$2:$N$2),1)</f>
        <v>1</v>
      </c>
      <c r="I31">
        <f>IFERROR(INDEX($BD$7:$BO$40,MATCH(Bacias!$G$4:$G$323,$BC$7:$BC$40,0),$C$2:$N$2),1)</f>
        <v>1</v>
      </c>
      <c r="J31">
        <f>IFERROR(INDEX($BD$7:$BO$40,MATCH(Bacias!$G$4:$G$323,$BC$7:$BC$40,0),$C$2:$N$2),1)</f>
        <v>1</v>
      </c>
      <c r="K31">
        <f>IFERROR(INDEX($BD$7:$BO$40,MATCH(Bacias!$G$4:$G$323,$BC$7:$BC$40,0),$C$2:$N$2),1)</f>
        <v>1</v>
      </c>
      <c r="L31">
        <f>IFERROR(INDEX($BD$7:$BO$40,MATCH(Bacias!$G$4:$G$323,$BC$7:$BC$40,0),$C$2:$N$2),1)</f>
        <v>1</v>
      </c>
      <c r="M31">
        <f>IFERROR(INDEX($BD$7:$BO$40,MATCH(Bacias!$G$4:$G$323,$BC$7:$BC$40,0),$C$2:$N$2),1)</f>
        <v>1</v>
      </c>
      <c r="N31">
        <f>IFERROR(INDEX($BD$7:$BO$40,MATCH(Bacias!$G$4:$G$323,$BC$7:$BC$40,0),$C$2:$N$2),1)</f>
        <v>1</v>
      </c>
      <c r="AA31">
        <f>C31*IF(NOT(ISNA($AY31)),INDEX(Entrada!$C$53:$N$372,$AY31,AA$2),0)</f>
        <v>613.87</v>
      </c>
      <c r="AB31">
        <f>D31*IF(NOT(ISNA($AY31)),INDEX(Entrada!$C$53:$N$372,$AY31,AB$2),0)</f>
        <v>627.48</v>
      </c>
      <c r="AC31">
        <f>E31*IF(NOT(ISNA($AY31)),INDEX(Entrada!$C$53:$N$372,$AY31,AC$2),0)</f>
        <v>590.23</v>
      </c>
      <c r="AD31">
        <f>F31*IF(NOT(ISNA($AY31)),INDEX(Entrada!$C$53:$N$372,$AY31,AD$2),0)</f>
        <v>447.34</v>
      </c>
      <c r="AE31">
        <f>G31*IF(NOT(ISNA($AY31)),INDEX(Entrada!$C$53:$N$372,$AY31,AE$2),0)</f>
        <v>307.01</v>
      </c>
      <c r="AF31">
        <f>H31*IF(NOT(ISNA($AY31)),INDEX(Entrada!$C$53:$N$372,$AY31,AF$2),0)</f>
        <v>240.88</v>
      </c>
      <c r="AG31">
        <f>I31*IF(NOT(ISNA($AY31)),INDEX(Entrada!$C$53:$N$372,$AY31,AG$2),0)</f>
        <v>198.66</v>
      </c>
      <c r="AH31">
        <f>J31*IF(NOT(ISNA($AY31)),INDEX(Entrada!$C$53:$N$372,$AY31,AH$2),0)</f>
        <v>164.79</v>
      </c>
      <c r="AI31">
        <f>K31*IF(NOT(ISNA($AY31)),INDEX(Entrada!$C$53:$N$372,$AY31,AI$2),0)</f>
        <v>150.53</v>
      </c>
      <c r="AJ31">
        <f>L31*IF(NOT(ISNA($AY31)),INDEX(Entrada!$C$53:$N$372,$AY31,AJ$2),0)</f>
        <v>181.34</v>
      </c>
      <c r="AK31">
        <f>M31*IF(NOT(ISNA($AY31)),INDEX(Entrada!$C$53:$N$372,$AY31,AK$2),0)</f>
        <v>268.49</v>
      </c>
      <c r="AL31">
        <f>N31*IF(NOT(ISNA($AY31)),INDEX(Entrada!$C$53:$N$372,$AY31,AL$2),0)</f>
        <v>440.83</v>
      </c>
      <c r="AM31">
        <f t="shared" si="26"/>
        <v>613.87</v>
      </c>
      <c r="AN31">
        <f t="shared" si="28"/>
        <v>627.48</v>
      </c>
      <c r="AO31">
        <f t="shared" si="28"/>
        <v>590.23</v>
      </c>
      <c r="AP31">
        <f t="shared" si="28"/>
        <v>447.34</v>
      </c>
      <c r="AQ31">
        <f t="shared" si="28"/>
        <v>307.01</v>
      </c>
      <c r="AR31">
        <f t="shared" si="28"/>
        <v>240.88</v>
      </c>
      <c r="AS31">
        <f t="shared" si="28"/>
        <v>198.66</v>
      </c>
      <c r="AT31">
        <f t="shared" si="28"/>
        <v>164.79</v>
      </c>
      <c r="AU31">
        <f t="shared" si="28"/>
        <v>150.53</v>
      </c>
      <c r="AV31">
        <f t="shared" si="28"/>
        <v>181.34</v>
      </c>
      <c r="AW31">
        <f t="shared" si="28"/>
        <v>268.49</v>
      </c>
      <c r="AX31">
        <f t="shared" si="28"/>
        <v>440.83</v>
      </c>
      <c r="AY31">
        <f>MATCH(A31,Entrada!$A$53:$A$372,0)</f>
        <v>28</v>
      </c>
      <c r="AZ31">
        <f t="shared" si="27"/>
        <v>43</v>
      </c>
      <c r="BA31" s="235" t="s">
        <v>22</v>
      </c>
      <c r="BB31">
        <f>ROW()</f>
        <v>31</v>
      </c>
      <c r="BC31" s="202" t="s">
        <v>21</v>
      </c>
      <c r="BD31" s="109">
        <v>1</v>
      </c>
      <c r="BE31" s="109">
        <v>1</v>
      </c>
      <c r="BF31" s="109">
        <v>1</v>
      </c>
      <c r="BG31" s="109">
        <v>1</v>
      </c>
      <c r="BH31" s="109">
        <v>1</v>
      </c>
      <c r="BI31" s="109">
        <v>1</v>
      </c>
      <c r="BJ31" s="109">
        <v>1</v>
      </c>
      <c r="BK31" s="109">
        <v>1</v>
      </c>
      <c r="BL31" s="109">
        <v>1</v>
      </c>
      <c r="BM31" s="109">
        <v>1</v>
      </c>
      <c r="BN31" s="109">
        <v>1</v>
      </c>
      <c r="BO31" s="200">
        <v>1</v>
      </c>
      <c r="BQ31">
        <f t="shared" si="12"/>
        <v>19</v>
      </c>
      <c r="BR31" s="302">
        <f t="shared" si="13"/>
        <v>617.06556</v>
      </c>
      <c r="BS31" s="302">
        <f t="shared" si="14"/>
        <v>631.93633000000011</v>
      </c>
      <c r="BT31" s="302">
        <f t="shared" si="15"/>
        <v>592.78319999999997</v>
      </c>
      <c r="BU31" s="302">
        <f t="shared" si="16"/>
        <v>449.61930000000001</v>
      </c>
      <c r="BV31" s="302">
        <f t="shared" si="17"/>
        <v>308.61188000000004</v>
      </c>
      <c r="BW31" s="302">
        <f t="shared" si="18"/>
        <v>242.01776000000004</v>
      </c>
      <c r="BX31" s="302">
        <f t="shared" si="19"/>
        <v>199.85676000000001</v>
      </c>
      <c r="BY31" s="302">
        <f t="shared" si="20"/>
        <v>166.34880000000001</v>
      </c>
      <c r="BZ31" s="302">
        <f t="shared" si="21"/>
        <v>151.51667999999998</v>
      </c>
      <c r="CA31" s="302">
        <f t="shared" si="22"/>
        <v>183.30831000000001</v>
      </c>
      <c r="CB31" s="302">
        <f t="shared" si="23"/>
        <v>270.0204</v>
      </c>
      <c r="CC31" s="302">
        <f t="shared" si="24"/>
        <v>443.87647999999996</v>
      </c>
    </row>
    <row r="32" spans="1:81" x14ac:dyDescent="0.25">
      <c r="A32">
        <v>29</v>
      </c>
      <c r="B32" s="164"/>
      <c r="C32">
        <f>IFERROR(INDEX($BD$7:$BO$40,MATCH(Bacias!$G$4:$G$323,$BC$7:$BC$40,0),$C$2:$N$2),1)</f>
        <v>1</v>
      </c>
      <c r="D32">
        <f>IFERROR(INDEX($BD$7:$BO$40,MATCH(Bacias!$G$4:$G$323,$BC$7:$BC$40,0),$C$2:$N$2),1)</f>
        <v>1</v>
      </c>
      <c r="E32">
        <f>IFERROR(INDEX($BD$7:$BO$40,MATCH(Bacias!$G$4:$G$323,$BC$7:$BC$40,0),$C$2:$N$2),1)</f>
        <v>1</v>
      </c>
      <c r="F32">
        <f>IFERROR(INDEX($BD$7:$BO$40,MATCH(Bacias!$G$4:$G$323,$BC$7:$BC$40,0),$C$2:$N$2),1)</f>
        <v>1</v>
      </c>
      <c r="G32">
        <f>IFERROR(INDEX($BD$7:$BO$40,MATCH(Bacias!$G$4:$G$323,$BC$7:$BC$40,0),$C$2:$N$2),1)</f>
        <v>1</v>
      </c>
      <c r="H32">
        <f>IFERROR(INDEX($BD$7:$BO$40,MATCH(Bacias!$G$4:$G$323,$BC$7:$BC$40,0),$C$2:$N$2),1)</f>
        <v>1</v>
      </c>
      <c r="I32">
        <f>IFERROR(INDEX($BD$7:$BO$40,MATCH(Bacias!$G$4:$G$323,$BC$7:$BC$40,0),$C$2:$N$2),1)</f>
        <v>1</v>
      </c>
      <c r="J32">
        <f>IFERROR(INDEX($BD$7:$BO$40,MATCH(Bacias!$G$4:$G$323,$BC$7:$BC$40,0),$C$2:$N$2),1)</f>
        <v>1</v>
      </c>
      <c r="K32">
        <f>IFERROR(INDEX($BD$7:$BO$40,MATCH(Bacias!$G$4:$G$323,$BC$7:$BC$40,0),$C$2:$N$2),1)</f>
        <v>1</v>
      </c>
      <c r="L32">
        <f>IFERROR(INDEX($BD$7:$BO$40,MATCH(Bacias!$G$4:$G$323,$BC$7:$BC$40,0),$C$2:$N$2),1)</f>
        <v>1</v>
      </c>
      <c r="M32">
        <f>IFERROR(INDEX($BD$7:$BO$40,MATCH(Bacias!$G$4:$G$323,$BC$7:$BC$40,0),$C$2:$N$2),1)</f>
        <v>1</v>
      </c>
      <c r="N32">
        <f>IFERROR(INDEX($BD$7:$BO$40,MATCH(Bacias!$G$4:$G$323,$BC$7:$BC$40,0),$C$2:$N$2),1)</f>
        <v>1</v>
      </c>
      <c r="AA32">
        <f>C32*IF(NOT(ISNA($AY32)),INDEX(Entrada!$C$53:$N$372,$AY32,AA$2),0)</f>
        <v>0</v>
      </c>
      <c r="AB32">
        <f>D32*IF(NOT(ISNA($AY32)),INDEX(Entrada!$C$53:$N$372,$AY32,AB$2),0)</f>
        <v>0</v>
      </c>
      <c r="AC32">
        <f>E32*IF(NOT(ISNA($AY32)),INDEX(Entrada!$C$53:$N$372,$AY32,AC$2),0)</f>
        <v>0</v>
      </c>
      <c r="AD32">
        <f>F32*IF(NOT(ISNA($AY32)),INDEX(Entrada!$C$53:$N$372,$AY32,AD$2),0)</f>
        <v>0</v>
      </c>
      <c r="AE32">
        <f>G32*IF(NOT(ISNA($AY32)),INDEX(Entrada!$C$53:$N$372,$AY32,AE$2),0)</f>
        <v>0</v>
      </c>
      <c r="AF32">
        <f>H32*IF(NOT(ISNA($AY32)),INDEX(Entrada!$C$53:$N$372,$AY32,AF$2),0)</f>
        <v>0</v>
      </c>
      <c r="AG32">
        <f>I32*IF(NOT(ISNA($AY32)),INDEX(Entrada!$C$53:$N$372,$AY32,AG$2),0)</f>
        <v>0</v>
      </c>
      <c r="AH32">
        <f>J32*IF(NOT(ISNA($AY32)),INDEX(Entrada!$C$53:$N$372,$AY32,AH$2),0)</f>
        <v>0</v>
      </c>
      <c r="AI32">
        <f>K32*IF(NOT(ISNA($AY32)),INDEX(Entrada!$C$53:$N$372,$AY32,AI$2),0)</f>
        <v>0</v>
      </c>
      <c r="AJ32">
        <f>L32*IF(NOT(ISNA($AY32)),INDEX(Entrada!$C$53:$N$372,$AY32,AJ$2),0)</f>
        <v>0</v>
      </c>
      <c r="AK32">
        <f>M32*IF(NOT(ISNA($AY32)),INDEX(Entrada!$C$53:$N$372,$AY32,AK$2),0)</f>
        <v>0</v>
      </c>
      <c r="AL32">
        <f>N32*IF(NOT(ISNA($AY32)),INDEX(Entrada!$C$53:$N$372,$AY32,AL$2),0)</f>
        <v>0</v>
      </c>
      <c r="AM32">
        <f t="shared" si="26"/>
        <v>0</v>
      </c>
      <c r="AN32">
        <f t="shared" si="28"/>
        <v>0</v>
      </c>
      <c r="AO32">
        <f t="shared" si="28"/>
        <v>0</v>
      </c>
      <c r="AP32">
        <f t="shared" si="28"/>
        <v>0</v>
      </c>
      <c r="AQ32">
        <f t="shared" si="28"/>
        <v>0</v>
      </c>
      <c r="AR32">
        <f t="shared" si="28"/>
        <v>0</v>
      </c>
      <c r="AS32">
        <f t="shared" si="28"/>
        <v>0</v>
      </c>
      <c r="AT32">
        <f t="shared" si="28"/>
        <v>0</v>
      </c>
      <c r="AU32">
        <f t="shared" si="28"/>
        <v>0</v>
      </c>
      <c r="AV32">
        <f t="shared" si="28"/>
        <v>0</v>
      </c>
      <c r="AW32">
        <f t="shared" si="28"/>
        <v>0</v>
      </c>
      <c r="AX32">
        <f t="shared" si="28"/>
        <v>0</v>
      </c>
      <c r="AY32">
        <f>MATCH(A32,Entrada!$A$53:$A$372,0)</f>
        <v>29</v>
      </c>
      <c r="AZ32">
        <f t="shared" si="27"/>
        <v>44</v>
      </c>
      <c r="BA32" s="322" t="s">
        <v>23</v>
      </c>
      <c r="BB32">
        <f>ROW()</f>
        <v>32</v>
      </c>
      <c r="BC32" s="202" t="s">
        <v>25</v>
      </c>
      <c r="BD32" s="109">
        <v>1</v>
      </c>
      <c r="BE32" s="109">
        <v>1</v>
      </c>
      <c r="BF32" s="109">
        <v>1</v>
      </c>
      <c r="BG32" s="109">
        <v>1</v>
      </c>
      <c r="BH32" s="109">
        <v>1</v>
      </c>
      <c r="BI32" s="109">
        <v>1</v>
      </c>
      <c r="BJ32" s="109">
        <v>1</v>
      </c>
      <c r="BK32" s="109">
        <v>1</v>
      </c>
      <c r="BL32" s="109">
        <v>1</v>
      </c>
      <c r="BM32" s="109">
        <v>1</v>
      </c>
      <c r="BN32" s="109">
        <v>1</v>
      </c>
      <c r="BO32" s="200">
        <v>1</v>
      </c>
      <c r="BQ32" t="e">
        <f t="shared" si="12"/>
        <v>#N/A</v>
      </c>
      <c r="BR32" s="302">
        <f t="shared" si="13"/>
        <v>0</v>
      </c>
      <c r="BS32" s="302">
        <f t="shared" si="14"/>
        <v>0</v>
      </c>
      <c r="BT32" s="302">
        <f t="shared" si="15"/>
        <v>0</v>
      </c>
      <c r="BU32" s="302">
        <f t="shared" si="16"/>
        <v>0</v>
      </c>
      <c r="BV32" s="302">
        <f t="shared" si="17"/>
        <v>0</v>
      </c>
      <c r="BW32" s="302">
        <f t="shared" si="18"/>
        <v>0</v>
      </c>
      <c r="BX32" s="302">
        <f t="shared" si="19"/>
        <v>0</v>
      </c>
      <c r="BY32" s="302">
        <f t="shared" si="20"/>
        <v>0</v>
      </c>
      <c r="BZ32" s="302">
        <f t="shared" si="21"/>
        <v>0</v>
      </c>
      <c r="CA32" s="302">
        <f t="shared" si="22"/>
        <v>0</v>
      </c>
      <c r="CB32" s="302">
        <f t="shared" si="23"/>
        <v>0</v>
      </c>
      <c r="CC32" s="302">
        <f t="shared" si="24"/>
        <v>0</v>
      </c>
    </row>
    <row r="33" spans="1:81" x14ac:dyDescent="0.25">
      <c r="A33">
        <v>30</v>
      </c>
      <c r="B33" s="164"/>
      <c r="C33">
        <f>IFERROR(INDEX($BD$7:$BO$40,MATCH(Bacias!$G$4:$G$323,$BC$7:$BC$40,0),$C$2:$N$2),1)</f>
        <v>1</v>
      </c>
      <c r="D33">
        <f>IFERROR(INDEX($BD$7:$BO$40,MATCH(Bacias!$G$4:$G$323,$BC$7:$BC$40,0),$C$2:$N$2),1)</f>
        <v>1</v>
      </c>
      <c r="E33">
        <f>IFERROR(INDEX($BD$7:$BO$40,MATCH(Bacias!$G$4:$G$323,$BC$7:$BC$40,0),$C$2:$N$2),1)</f>
        <v>1</v>
      </c>
      <c r="F33">
        <f>IFERROR(INDEX($BD$7:$BO$40,MATCH(Bacias!$G$4:$G$323,$BC$7:$BC$40,0),$C$2:$N$2),1)</f>
        <v>1</v>
      </c>
      <c r="G33">
        <f>IFERROR(INDEX($BD$7:$BO$40,MATCH(Bacias!$G$4:$G$323,$BC$7:$BC$40,0),$C$2:$N$2),1)</f>
        <v>1</v>
      </c>
      <c r="H33">
        <f>IFERROR(INDEX($BD$7:$BO$40,MATCH(Bacias!$G$4:$G$323,$BC$7:$BC$40,0),$C$2:$N$2),1)</f>
        <v>1</v>
      </c>
      <c r="I33">
        <f>IFERROR(INDEX($BD$7:$BO$40,MATCH(Bacias!$G$4:$G$323,$BC$7:$BC$40,0),$C$2:$N$2),1)</f>
        <v>1</v>
      </c>
      <c r="J33">
        <f>IFERROR(INDEX($BD$7:$BO$40,MATCH(Bacias!$G$4:$G$323,$BC$7:$BC$40,0),$C$2:$N$2),1)</f>
        <v>1</v>
      </c>
      <c r="K33">
        <f>IFERROR(INDEX($BD$7:$BO$40,MATCH(Bacias!$G$4:$G$323,$BC$7:$BC$40,0),$C$2:$N$2),1)</f>
        <v>1</v>
      </c>
      <c r="L33">
        <f>IFERROR(INDEX($BD$7:$BO$40,MATCH(Bacias!$G$4:$G$323,$BC$7:$BC$40,0),$C$2:$N$2),1)</f>
        <v>1</v>
      </c>
      <c r="M33">
        <f>IFERROR(INDEX($BD$7:$BO$40,MATCH(Bacias!$G$4:$G$323,$BC$7:$BC$40,0),$C$2:$N$2),1)</f>
        <v>1</v>
      </c>
      <c r="N33">
        <f>IFERROR(INDEX($BD$7:$BO$40,MATCH(Bacias!$G$4:$G$323,$BC$7:$BC$40,0),$C$2:$N$2),1)</f>
        <v>1</v>
      </c>
      <c r="AA33">
        <f>C33*IF(NOT(ISNA($AY33)),INDEX(Entrada!$C$53:$N$372,$AY33,AA$2),0)</f>
        <v>0</v>
      </c>
      <c r="AB33">
        <f>D33*IF(NOT(ISNA($AY33)),INDEX(Entrada!$C$53:$N$372,$AY33,AB$2),0)</f>
        <v>0</v>
      </c>
      <c r="AC33">
        <f>E33*IF(NOT(ISNA($AY33)),INDEX(Entrada!$C$53:$N$372,$AY33,AC$2),0)</f>
        <v>0</v>
      </c>
      <c r="AD33">
        <f>F33*IF(NOT(ISNA($AY33)),INDEX(Entrada!$C$53:$N$372,$AY33,AD$2),0)</f>
        <v>0</v>
      </c>
      <c r="AE33">
        <f>G33*IF(NOT(ISNA($AY33)),INDEX(Entrada!$C$53:$N$372,$AY33,AE$2),0)</f>
        <v>0</v>
      </c>
      <c r="AF33">
        <f>H33*IF(NOT(ISNA($AY33)),INDEX(Entrada!$C$53:$N$372,$AY33,AF$2),0)</f>
        <v>0</v>
      </c>
      <c r="AG33">
        <f>I33*IF(NOT(ISNA($AY33)),INDEX(Entrada!$C$53:$N$372,$AY33,AG$2),0)</f>
        <v>0</v>
      </c>
      <c r="AH33">
        <f>J33*IF(NOT(ISNA($AY33)),INDEX(Entrada!$C$53:$N$372,$AY33,AH$2),0)</f>
        <v>0</v>
      </c>
      <c r="AI33">
        <f>K33*IF(NOT(ISNA($AY33)),INDEX(Entrada!$C$53:$N$372,$AY33,AI$2),0)</f>
        <v>0</v>
      </c>
      <c r="AJ33">
        <f>L33*IF(NOT(ISNA($AY33)),INDEX(Entrada!$C$53:$N$372,$AY33,AJ$2),0)</f>
        <v>0</v>
      </c>
      <c r="AK33">
        <f>M33*IF(NOT(ISNA($AY33)),INDEX(Entrada!$C$53:$N$372,$AY33,AK$2),0)</f>
        <v>0</v>
      </c>
      <c r="AL33">
        <f>N33*IF(NOT(ISNA($AY33)),INDEX(Entrada!$C$53:$N$372,$AY33,AL$2),0)</f>
        <v>0</v>
      </c>
      <c r="AM33">
        <f t="shared" si="26"/>
        <v>0</v>
      </c>
      <c r="AN33">
        <f t="shared" si="28"/>
        <v>0</v>
      </c>
      <c r="AO33">
        <f t="shared" si="28"/>
        <v>0</v>
      </c>
      <c r="AP33">
        <f t="shared" si="28"/>
        <v>0</v>
      </c>
      <c r="AQ33">
        <f t="shared" si="28"/>
        <v>0</v>
      </c>
      <c r="AR33">
        <f t="shared" si="28"/>
        <v>0</v>
      </c>
      <c r="AS33">
        <f t="shared" si="28"/>
        <v>0</v>
      </c>
      <c r="AT33">
        <f t="shared" si="28"/>
        <v>0</v>
      </c>
      <c r="AU33">
        <f t="shared" si="28"/>
        <v>0</v>
      </c>
      <c r="AV33">
        <f t="shared" si="28"/>
        <v>0</v>
      </c>
      <c r="AW33">
        <f t="shared" si="28"/>
        <v>0</v>
      </c>
      <c r="AX33">
        <f t="shared" si="28"/>
        <v>0</v>
      </c>
      <c r="AY33">
        <f>MATCH(A33,Entrada!$A$53:$A$372,0)</f>
        <v>30</v>
      </c>
      <c r="AZ33">
        <f t="shared" si="27"/>
        <v>45</v>
      </c>
      <c r="BA33" s="237" t="s">
        <v>27</v>
      </c>
      <c r="BB33">
        <f>ROW()</f>
        <v>33</v>
      </c>
      <c r="BC33" s="202" t="s">
        <v>22</v>
      </c>
      <c r="BD33" s="109">
        <v>1</v>
      </c>
      <c r="BE33" s="109">
        <v>1</v>
      </c>
      <c r="BF33" s="109">
        <v>1</v>
      </c>
      <c r="BG33" s="109">
        <v>1</v>
      </c>
      <c r="BH33" s="109">
        <v>1</v>
      </c>
      <c r="BI33" s="109">
        <v>1</v>
      </c>
      <c r="BJ33" s="109">
        <v>1</v>
      </c>
      <c r="BK33" s="109">
        <v>1</v>
      </c>
      <c r="BL33" s="109">
        <v>1</v>
      </c>
      <c r="BM33" s="109">
        <v>1</v>
      </c>
      <c r="BN33" s="109">
        <v>1</v>
      </c>
      <c r="BO33" s="200">
        <v>1</v>
      </c>
      <c r="BQ33" t="e">
        <f t="shared" si="12"/>
        <v>#N/A</v>
      </c>
      <c r="BR33" s="302">
        <f t="shared" si="13"/>
        <v>0</v>
      </c>
      <c r="BS33" s="302">
        <f t="shared" si="14"/>
        <v>0</v>
      </c>
      <c r="BT33" s="302">
        <f t="shared" si="15"/>
        <v>0</v>
      </c>
      <c r="BU33" s="302">
        <f t="shared" si="16"/>
        <v>0</v>
      </c>
      <c r="BV33" s="302">
        <f t="shared" si="17"/>
        <v>0</v>
      </c>
      <c r="BW33" s="302">
        <f t="shared" si="18"/>
        <v>0</v>
      </c>
      <c r="BX33" s="302">
        <f t="shared" si="19"/>
        <v>0</v>
      </c>
      <c r="BY33" s="302">
        <f t="shared" si="20"/>
        <v>0</v>
      </c>
      <c r="BZ33" s="302">
        <f t="shared" si="21"/>
        <v>0</v>
      </c>
      <c r="CA33" s="302">
        <f t="shared" si="22"/>
        <v>0</v>
      </c>
      <c r="CB33" s="302">
        <f t="shared" si="23"/>
        <v>0</v>
      </c>
      <c r="CC33" s="302">
        <f t="shared" si="24"/>
        <v>0</v>
      </c>
    </row>
    <row r="34" spans="1:81" x14ac:dyDescent="0.25">
      <c r="A34">
        <v>31</v>
      </c>
      <c r="B34" s="164" t="s">
        <v>541</v>
      </c>
      <c r="C34">
        <f>IFERROR(INDEX($BD$7:$BO$40,MATCH(Bacias!$G$4:$G$323,$BC$7:$BC$40,0),$C$2:$N$2),1)</f>
        <v>1</v>
      </c>
      <c r="D34">
        <f>IFERROR(INDEX($BD$7:$BO$40,MATCH(Bacias!$G$4:$G$323,$BC$7:$BC$40,0),$C$2:$N$2),1)</f>
        <v>1</v>
      </c>
      <c r="E34">
        <f>IFERROR(INDEX($BD$7:$BO$40,MATCH(Bacias!$G$4:$G$323,$BC$7:$BC$40,0),$C$2:$N$2),1)</f>
        <v>1</v>
      </c>
      <c r="F34">
        <f>IFERROR(INDEX($BD$7:$BO$40,MATCH(Bacias!$G$4:$G$323,$BC$7:$BC$40,0),$C$2:$N$2),1)</f>
        <v>1</v>
      </c>
      <c r="G34">
        <f>IFERROR(INDEX($BD$7:$BO$40,MATCH(Bacias!$G$4:$G$323,$BC$7:$BC$40,0),$C$2:$N$2),1)</f>
        <v>1</v>
      </c>
      <c r="H34">
        <f>IFERROR(INDEX($BD$7:$BO$40,MATCH(Bacias!$G$4:$G$323,$BC$7:$BC$40,0),$C$2:$N$2),1)</f>
        <v>1</v>
      </c>
      <c r="I34">
        <f>IFERROR(INDEX($BD$7:$BO$40,MATCH(Bacias!$G$4:$G$323,$BC$7:$BC$40,0),$C$2:$N$2),1)</f>
        <v>1</v>
      </c>
      <c r="J34">
        <f>IFERROR(INDEX($BD$7:$BO$40,MATCH(Bacias!$G$4:$G$323,$BC$7:$BC$40,0),$C$2:$N$2),1)</f>
        <v>1</v>
      </c>
      <c r="K34">
        <f>IFERROR(INDEX($BD$7:$BO$40,MATCH(Bacias!$G$4:$G$323,$BC$7:$BC$40,0),$C$2:$N$2),1)</f>
        <v>1</v>
      </c>
      <c r="L34">
        <f>IFERROR(INDEX($BD$7:$BO$40,MATCH(Bacias!$G$4:$G$323,$BC$7:$BC$40,0),$C$2:$N$2),1)</f>
        <v>1</v>
      </c>
      <c r="M34">
        <f>IFERROR(INDEX($BD$7:$BO$40,MATCH(Bacias!$G$4:$G$323,$BC$7:$BC$40,0),$C$2:$N$2),1)</f>
        <v>1</v>
      </c>
      <c r="N34">
        <f>IFERROR(INDEX($BD$7:$BO$40,MATCH(Bacias!$G$4:$G$323,$BC$7:$BC$40,0),$C$2:$N$2),1)</f>
        <v>1</v>
      </c>
      <c r="AA34">
        <f>C34*IF(NOT(ISNA($AY34)),INDEX(Entrada!$C$53:$N$372,$AY34,AA$2),0)</f>
        <v>2624.85</v>
      </c>
      <c r="AB34">
        <f>D34*IF(NOT(ISNA($AY34)),INDEX(Entrada!$C$53:$N$372,$AY34,AB$2),0)</f>
        <v>2732.63</v>
      </c>
      <c r="AC34">
        <f>E34*IF(NOT(ISNA($AY34)),INDEX(Entrada!$C$53:$N$372,$AY34,AC$2),0)</f>
        <v>2668.24</v>
      </c>
      <c r="AD34">
        <f>F34*IF(NOT(ISNA($AY34)),INDEX(Entrada!$C$53:$N$372,$AY34,AD$2),0)</f>
        <v>1988.5</v>
      </c>
      <c r="AE34">
        <f>G34*IF(NOT(ISNA($AY34)),INDEX(Entrada!$C$53:$N$372,$AY34,AE$2),0)</f>
        <v>1286.5899999999999</v>
      </c>
      <c r="AF34">
        <f>H34*IF(NOT(ISNA($AY34)),INDEX(Entrada!$C$53:$N$372,$AY34,AF$2),0)</f>
        <v>990.83</v>
      </c>
      <c r="AG34">
        <f>I34*IF(NOT(ISNA($AY34)),INDEX(Entrada!$C$53:$N$372,$AY34,AG$2),0)</f>
        <v>786.6</v>
      </c>
      <c r="AH34">
        <f>J34*IF(NOT(ISNA($AY34)),INDEX(Entrada!$C$53:$N$372,$AY34,AH$2),0)</f>
        <v>629.95000000000005</v>
      </c>
      <c r="AI34">
        <f>K34*IF(NOT(ISNA($AY34)),INDEX(Entrada!$C$53:$N$372,$AY34,AI$2),0)</f>
        <v>557.57000000000005</v>
      </c>
      <c r="AJ34">
        <f>L34*IF(NOT(ISNA($AY34)),INDEX(Entrada!$C$53:$N$372,$AY34,AJ$2),0)</f>
        <v>675.29</v>
      </c>
      <c r="AK34">
        <f>M34*IF(NOT(ISNA($AY34)),INDEX(Entrada!$C$53:$N$372,$AY34,AK$2),0)</f>
        <v>1107.17</v>
      </c>
      <c r="AL34">
        <f>N34*IF(NOT(ISNA($AY34)),INDEX(Entrada!$C$53:$N$372,$AY34,AL$2),0)</f>
        <v>1916.83</v>
      </c>
      <c r="AM34">
        <f t="shared" si="26"/>
        <v>2624.85</v>
      </c>
      <c r="AN34">
        <f t="shared" si="28"/>
        <v>2732.63</v>
      </c>
      <c r="AO34">
        <f t="shared" si="28"/>
        <v>2668.24</v>
      </c>
      <c r="AP34">
        <f t="shared" si="28"/>
        <v>1988.5</v>
      </c>
      <c r="AQ34">
        <f t="shared" si="28"/>
        <v>1286.5899999999999</v>
      </c>
      <c r="AR34">
        <f t="shared" si="28"/>
        <v>990.83</v>
      </c>
      <c r="AS34">
        <f t="shared" si="28"/>
        <v>786.6</v>
      </c>
      <c r="AT34">
        <f t="shared" si="28"/>
        <v>629.95000000000005</v>
      </c>
      <c r="AU34">
        <f t="shared" si="28"/>
        <v>557.57000000000005</v>
      </c>
      <c r="AV34">
        <f t="shared" si="28"/>
        <v>675.29</v>
      </c>
      <c r="AW34">
        <f t="shared" si="28"/>
        <v>1107.17</v>
      </c>
      <c r="AX34">
        <f t="shared" si="28"/>
        <v>1916.83</v>
      </c>
      <c r="AY34">
        <f>MATCH(A34,Entrada!$A$53:$A$372,0)</f>
        <v>31</v>
      </c>
      <c r="AZ34">
        <f t="shared" si="27"/>
        <v>46</v>
      </c>
      <c r="BA34" s="323" t="s">
        <v>29</v>
      </c>
      <c r="BB34">
        <f>ROW()</f>
        <v>34</v>
      </c>
      <c r="BC34" s="202" t="s">
        <v>23</v>
      </c>
      <c r="BD34" s="109">
        <v>1</v>
      </c>
      <c r="BE34" s="109">
        <v>1</v>
      </c>
      <c r="BF34" s="109">
        <v>1</v>
      </c>
      <c r="BG34" s="109">
        <v>1</v>
      </c>
      <c r="BH34" s="109">
        <v>1</v>
      </c>
      <c r="BI34" s="109">
        <v>1</v>
      </c>
      <c r="BJ34" s="109">
        <v>1</v>
      </c>
      <c r="BK34" s="109">
        <v>1</v>
      </c>
      <c r="BL34" s="109">
        <v>1</v>
      </c>
      <c r="BM34" s="109">
        <v>1</v>
      </c>
      <c r="BN34" s="109">
        <v>1</v>
      </c>
      <c r="BO34" s="200">
        <v>1</v>
      </c>
      <c r="BQ34" t="e">
        <f t="shared" si="12"/>
        <v>#N/A</v>
      </c>
      <c r="BR34" s="302">
        <f t="shared" si="13"/>
        <v>2624.85</v>
      </c>
      <c r="BS34" s="302">
        <f t="shared" si="14"/>
        <v>2732.63</v>
      </c>
      <c r="BT34" s="302">
        <f t="shared" si="15"/>
        <v>2668.24</v>
      </c>
      <c r="BU34" s="302">
        <f t="shared" si="16"/>
        <v>1988.5</v>
      </c>
      <c r="BV34" s="302">
        <f t="shared" si="17"/>
        <v>1286.5899999999999</v>
      </c>
      <c r="BW34" s="302">
        <f t="shared" si="18"/>
        <v>990.83</v>
      </c>
      <c r="BX34" s="302">
        <f t="shared" si="19"/>
        <v>786.6</v>
      </c>
      <c r="BY34" s="302">
        <f t="shared" si="20"/>
        <v>629.95000000000005</v>
      </c>
      <c r="BZ34" s="302">
        <f t="shared" si="21"/>
        <v>557.57000000000005</v>
      </c>
      <c r="CA34" s="302">
        <f t="shared" si="22"/>
        <v>675.29</v>
      </c>
      <c r="CB34" s="302">
        <f t="shared" si="23"/>
        <v>1107.17</v>
      </c>
      <c r="CC34" s="302">
        <f t="shared" si="24"/>
        <v>1916.83</v>
      </c>
    </row>
    <row r="35" spans="1:81" x14ac:dyDescent="0.25">
      <c r="A35">
        <v>32</v>
      </c>
      <c r="B35" s="164" t="s">
        <v>269</v>
      </c>
      <c r="C35">
        <f>IFERROR(INDEX($BD$7:$BO$40,MATCH(Bacias!$G$4:$G$323,$BC$7:$BC$40,0),$C$2:$N$2),1)</f>
        <v>1</v>
      </c>
      <c r="D35">
        <f>IFERROR(INDEX($BD$7:$BO$40,MATCH(Bacias!$G$4:$G$323,$BC$7:$BC$40,0),$C$2:$N$2),1)</f>
        <v>1</v>
      </c>
      <c r="E35">
        <f>IFERROR(INDEX($BD$7:$BO$40,MATCH(Bacias!$G$4:$G$323,$BC$7:$BC$40,0),$C$2:$N$2),1)</f>
        <v>1</v>
      </c>
      <c r="F35">
        <f>IFERROR(INDEX($BD$7:$BO$40,MATCH(Bacias!$G$4:$G$323,$BC$7:$BC$40,0),$C$2:$N$2),1)</f>
        <v>1</v>
      </c>
      <c r="G35">
        <f>IFERROR(INDEX($BD$7:$BO$40,MATCH(Bacias!$G$4:$G$323,$BC$7:$BC$40,0),$C$2:$N$2),1)</f>
        <v>1</v>
      </c>
      <c r="H35">
        <f>IFERROR(INDEX($BD$7:$BO$40,MATCH(Bacias!$G$4:$G$323,$BC$7:$BC$40,0),$C$2:$N$2),1)</f>
        <v>1</v>
      </c>
      <c r="I35">
        <f>IFERROR(INDEX($BD$7:$BO$40,MATCH(Bacias!$G$4:$G$323,$BC$7:$BC$40,0),$C$2:$N$2),1)</f>
        <v>1</v>
      </c>
      <c r="J35">
        <f>IFERROR(INDEX($BD$7:$BO$40,MATCH(Bacias!$G$4:$G$323,$BC$7:$BC$40,0),$C$2:$N$2),1)</f>
        <v>1</v>
      </c>
      <c r="K35">
        <f>IFERROR(INDEX($BD$7:$BO$40,MATCH(Bacias!$G$4:$G$323,$BC$7:$BC$40,0),$C$2:$N$2),1)</f>
        <v>1</v>
      </c>
      <c r="L35">
        <f>IFERROR(INDEX($BD$7:$BO$40,MATCH(Bacias!$G$4:$G$323,$BC$7:$BC$40,0),$C$2:$N$2),1)</f>
        <v>1</v>
      </c>
      <c r="M35">
        <f>IFERROR(INDEX($BD$7:$BO$40,MATCH(Bacias!$G$4:$G$323,$BC$7:$BC$40,0),$C$2:$N$2),1)</f>
        <v>1</v>
      </c>
      <c r="N35">
        <f>IFERROR(INDEX($BD$7:$BO$40,MATCH(Bacias!$G$4:$G$323,$BC$7:$BC$40,0),$C$2:$N$2),1)</f>
        <v>1</v>
      </c>
      <c r="AA35">
        <f>C35*IF(NOT(ISNA($AY35)),INDEX(Entrada!$C$53:$N$372,$AY35,AA$2),0)</f>
        <v>2747.04</v>
      </c>
      <c r="AB35">
        <f>D35*IF(NOT(ISNA($AY35)),INDEX(Entrada!$C$53:$N$372,$AY35,AB$2),0)</f>
        <v>2868.21</v>
      </c>
      <c r="AC35">
        <f>E35*IF(NOT(ISNA($AY35)),INDEX(Entrada!$C$53:$N$372,$AY35,AC$2),0)</f>
        <v>2801.82</v>
      </c>
      <c r="AD35">
        <f>F35*IF(NOT(ISNA($AY35)),INDEX(Entrada!$C$53:$N$372,$AY35,AD$2),0)</f>
        <v>2094.34</v>
      </c>
      <c r="AE35">
        <f>G35*IF(NOT(ISNA($AY35)),INDEX(Entrada!$C$53:$N$372,$AY35,AE$2),0)</f>
        <v>1357.32</v>
      </c>
      <c r="AF35">
        <f>H35*IF(NOT(ISNA($AY35)),INDEX(Entrada!$C$53:$N$372,$AY35,AF$2),0)</f>
        <v>1046.98</v>
      </c>
      <c r="AG35">
        <f>I35*IF(NOT(ISNA($AY35)),INDEX(Entrada!$C$53:$N$372,$AY35,AG$2),0)</f>
        <v>833.61</v>
      </c>
      <c r="AH35">
        <f>J35*IF(NOT(ISNA($AY35)),INDEX(Entrada!$C$53:$N$372,$AY35,AH$2),0)</f>
        <v>668.85</v>
      </c>
      <c r="AI35">
        <f>K35*IF(NOT(ISNA($AY35)),INDEX(Entrada!$C$53:$N$372,$AY35,AI$2),0)</f>
        <v>592.33000000000004</v>
      </c>
      <c r="AJ35">
        <f>L35*IF(NOT(ISNA($AY35)),INDEX(Entrada!$C$53:$N$372,$AY35,AJ$2),0)</f>
        <v>711.17</v>
      </c>
      <c r="AK35">
        <f>M35*IF(NOT(ISNA($AY35)),INDEX(Entrada!$C$53:$N$372,$AY35,AK$2),0)</f>
        <v>1160.3499999999999</v>
      </c>
      <c r="AL35">
        <f>N35*IF(NOT(ISNA($AY35)),INDEX(Entrada!$C$53:$N$372,$AY35,AL$2),0)</f>
        <v>2005.5</v>
      </c>
      <c r="AM35">
        <f t="shared" si="26"/>
        <v>2747.04</v>
      </c>
      <c r="AN35">
        <f t="shared" si="28"/>
        <v>2868.21</v>
      </c>
      <c r="AO35">
        <f t="shared" si="28"/>
        <v>2801.82</v>
      </c>
      <c r="AP35">
        <f t="shared" si="28"/>
        <v>2094.34</v>
      </c>
      <c r="AQ35">
        <f t="shared" si="28"/>
        <v>1357.32</v>
      </c>
      <c r="AR35">
        <f t="shared" si="28"/>
        <v>1046.98</v>
      </c>
      <c r="AS35">
        <f t="shared" si="28"/>
        <v>833.61</v>
      </c>
      <c r="AT35">
        <f t="shared" si="28"/>
        <v>668.85</v>
      </c>
      <c r="AU35">
        <f t="shared" si="28"/>
        <v>592.33000000000004</v>
      </c>
      <c r="AV35">
        <f t="shared" si="28"/>
        <v>711.17</v>
      </c>
      <c r="AW35">
        <f t="shared" si="28"/>
        <v>1160.3499999999999</v>
      </c>
      <c r="AX35">
        <f t="shared" si="28"/>
        <v>2005.5</v>
      </c>
      <c r="AY35">
        <f>MATCH(A35,Entrada!$A$53:$A$372,0)</f>
        <v>32</v>
      </c>
      <c r="AZ35">
        <f t="shared" si="27"/>
        <v>47</v>
      </c>
      <c r="BA35" s="237" t="s">
        <v>288</v>
      </c>
      <c r="BB35">
        <f>ROW()</f>
        <v>35</v>
      </c>
      <c r="BC35" s="203" t="s">
        <v>27</v>
      </c>
      <c r="BD35" s="109">
        <v>1</v>
      </c>
      <c r="BE35" s="109">
        <v>1</v>
      </c>
      <c r="BF35" s="109">
        <v>1</v>
      </c>
      <c r="BG35" s="109">
        <v>1</v>
      </c>
      <c r="BH35" s="109">
        <v>1</v>
      </c>
      <c r="BI35" s="109">
        <v>1</v>
      </c>
      <c r="BJ35" s="109">
        <v>1</v>
      </c>
      <c r="BK35" s="109">
        <v>1</v>
      </c>
      <c r="BL35" s="109">
        <v>1</v>
      </c>
      <c r="BM35" s="109">
        <v>1</v>
      </c>
      <c r="BN35" s="109">
        <v>1</v>
      </c>
      <c r="BO35" s="200">
        <v>1</v>
      </c>
      <c r="BQ35">
        <f t="shared" si="12"/>
        <v>21</v>
      </c>
      <c r="BR35" s="302">
        <f t="shared" si="13"/>
        <v>2748.2179499999997</v>
      </c>
      <c r="BS35" s="302">
        <f t="shared" si="14"/>
        <v>2869.2615000000001</v>
      </c>
      <c r="BT35" s="302">
        <f t="shared" si="15"/>
        <v>2801.652</v>
      </c>
      <c r="BU35" s="302">
        <f t="shared" si="16"/>
        <v>2093.8905</v>
      </c>
      <c r="BV35" s="302">
        <f t="shared" si="17"/>
        <v>1357.3524499999999</v>
      </c>
      <c r="BW35" s="302">
        <f t="shared" si="18"/>
        <v>1046.3164800000002</v>
      </c>
      <c r="BX35" s="302">
        <f t="shared" si="19"/>
        <v>833.79600000000005</v>
      </c>
      <c r="BY35" s="302">
        <f t="shared" si="20"/>
        <v>669.00690000000009</v>
      </c>
      <c r="BZ35" s="302">
        <f t="shared" si="21"/>
        <v>592.69691</v>
      </c>
      <c r="CA35" s="302">
        <f t="shared" si="22"/>
        <v>711.75566000000003</v>
      </c>
      <c r="CB35" s="302">
        <f t="shared" si="23"/>
        <v>1160.3141600000001</v>
      </c>
      <c r="CC35" s="302">
        <f t="shared" si="24"/>
        <v>2005.0041799999999</v>
      </c>
    </row>
    <row r="36" spans="1:81" ht="15.75" thickBot="1" x14ac:dyDescent="0.3">
      <c r="A36">
        <v>33</v>
      </c>
      <c r="B36" s="164" t="s">
        <v>542</v>
      </c>
      <c r="C36">
        <f>IFERROR(INDEX($BD$7:$BO$40,MATCH(Bacias!$G$4:$G$323,$BC$7:$BC$40,0),$C$2:$N$2),1)</f>
        <v>1</v>
      </c>
      <c r="D36">
        <f>IFERROR(INDEX($BD$7:$BO$40,MATCH(Bacias!$G$4:$G$323,$BC$7:$BC$40,0),$C$2:$N$2),1)</f>
        <v>1</v>
      </c>
      <c r="E36">
        <f>IFERROR(INDEX($BD$7:$BO$40,MATCH(Bacias!$G$4:$G$323,$BC$7:$BC$40,0),$C$2:$N$2),1)</f>
        <v>1</v>
      </c>
      <c r="F36">
        <f>IFERROR(INDEX($BD$7:$BO$40,MATCH(Bacias!$G$4:$G$323,$BC$7:$BC$40,0),$C$2:$N$2),1)</f>
        <v>1</v>
      </c>
      <c r="G36">
        <f>IFERROR(INDEX($BD$7:$BO$40,MATCH(Bacias!$G$4:$G$323,$BC$7:$BC$40,0),$C$2:$N$2),1)</f>
        <v>1</v>
      </c>
      <c r="H36">
        <f>IFERROR(INDEX($BD$7:$BO$40,MATCH(Bacias!$G$4:$G$323,$BC$7:$BC$40,0),$C$2:$N$2),1)</f>
        <v>1</v>
      </c>
      <c r="I36">
        <f>IFERROR(INDEX($BD$7:$BO$40,MATCH(Bacias!$G$4:$G$323,$BC$7:$BC$40,0),$C$2:$N$2),1)</f>
        <v>1</v>
      </c>
      <c r="J36">
        <f>IFERROR(INDEX($BD$7:$BO$40,MATCH(Bacias!$G$4:$G$323,$BC$7:$BC$40,0),$C$2:$N$2),1)</f>
        <v>1</v>
      </c>
      <c r="K36">
        <f>IFERROR(INDEX($BD$7:$BO$40,MATCH(Bacias!$G$4:$G$323,$BC$7:$BC$40,0),$C$2:$N$2),1)</f>
        <v>1</v>
      </c>
      <c r="L36">
        <f>IFERROR(INDEX($BD$7:$BO$40,MATCH(Bacias!$G$4:$G$323,$BC$7:$BC$40,0),$C$2:$N$2),1)</f>
        <v>1</v>
      </c>
      <c r="M36">
        <f>IFERROR(INDEX($BD$7:$BO$40,MATCH(Bacias!$G$4:$G$323,$BC$7:$BC$40,0),$C$2:$N$2),1)</f>
        <v>1</v>
      </c>
      <c r="N36">
        <f>IFERROR(INDEX($BD$7:$BO$40,MATCH(Bacias!$G$4:$G$323,$BC$7:$BC$40,0),$C$2:$N$2),1)</f>
        <v>1</v>
      </c>
      <c r="AA36">
        <f>C36*IF(NOT(ISNA($AY36)),INDEX(Entrada!$C$53:$N$372,$AY36,AA$2),0)</f>
        <v>3957.71</v>
      </c>
      <c r="AB36">
        <f>D36*IF(NOT(ISNA($AY36)),INDEX(Entrada!$C$53:$N$372,$AY36,AB$2),0)</f>
        <v>4152.3999999999996</v>
      </c>
      <c r="AC36">
        <f>E36*IF(NOT(ISNA($AY36)),INDEX(Entrada!$C$53:$N$372,$AY36,AC$2),0)</f>
        <v>4132.78</v>
      </c>
      <c r="AD36">
        <f>F36*IF(NOT(ISNA($AY36)),INDEX(Entrada!$C$53:$N$372,$AY36,AD$2),0)</f>
        <v>3147.53</v>
      </c>
      <c r="AE36">
        <f>G36*IF(NOT(ISNA($AY36)),INDEX(Entrada!$C$53:$N$372,$AY36,AE$2),0)</f>
        <v>2060.79</v>
      </c>
      <c r="AF36">
        <f>H36*IF(NOT(ISNA($AY36)),INDEX(Entrada!$C$53:$N$372,$AY36,AF$2),0)</f>
        <v>1607.42</v>
      </c>
      <c r="AG36">
        <f>I36*IF(NOT(ISNA($AY36)),INDEX(Entrada!$C$53:$N$372,$AY36,AG$2),0)</f>
        <v>1291.23</v>
      </c>
      <c r="AH36">
        <f>J36*IF(NOT(ISNA($AY36)),INDEX(Entrada!$C$53:$N$372,$AY36,AH$2),0)</f>
        <v>1051.47</v>
      </c>
      <c r="AI36">
        <f>K36*IF(NOT(ISNA($AY36)),INDEX(Entrada!$C$53:$N$372,$AY36,AI$2),0)</f>
        <v>945.37</v>
      </c>
      <c r="AJ36">
        <f>L36*IF(NOT(ISNA($AY36)),INDEX(Entrada!$C$53:$N$372,$AY36,AJ$2),0)</f>
        <v>1117.7</v>
      </c>
      <c r="AK36">
        <f>M36*IF(NOT(ISNA($AY36)),INDEX(Entrada!$C$53:$N$372,$AY36,AK$2),0)</f>
        <v>1730.47</v>
      </c>
      <c r="AL36">
        <f>N36*IF(NOT(ISNA($AY36)),INDEX(Entrada!$C$53:$N$372,$AY36,AL$2),0)</f>
        <v>2913.2</v>
      </c>
      <c r="AM36">
        <f t="shared" si="26"/>
        <v>3957.71</v>
      </c>
      <c r="AN36">
        <f t="shared" si="28"/>
        <v>4152.3999999999996</v>
      </c>
      <c r="AO36">
        <f t="shared" si="28"/>
        <v>4132.78</v>
      </c>
      <c r="AP36">
        <f t="shared" si="28"/>
        <v>3147.53</v>
      </c>
      <c r="AQ36">
        <f t="shared" si="28"/>
        <v>2060.79</v>
      </c>
      <c r="AR36">
        <f t="shared" si="28"/>
        <v>1607.42</v>
      </c>
      <c r="AS36">
        <f t="shared" si="28"/>
        <v>1291.23</v>
      </c>
      <c r="AT36">
        <f t="shared" si="28"/>
        <v>1051.47</v>
      </c>
      <c r="AU36">
        <f t="shared" si="28"/>
        <v>945.37</v>
      </c>
      <c r="AV36">
        <f t="shared" si="28"/>
        <v>1117.7</v>
      </c>
      <c r="AW36">
        <f t="shared" si="28"/>
        <v>1730.47</v>
      </c>
      <c r="AX36">
        <f t="shared" si="28"/>
        <v>2913.2</v>
      </c>
      <c r="AY36">
        <f>MATCH(A36,Entrada!$A$53:$A$372,0)</f>
        <v>33</v>
      </c>
      <c r="AZ36">
        <f t="shared" si="27"/>
        <v>48</v>
      </c>
      <c r="BA36" s="372" t="s">
        <v>700</v>
      </c>
      <c r="BB36">
        <f>ROW()</f>
        <v>36</v>
      </c>
      <c r="BC36" s="204" t="s">
        <v>288</v>
      </c>
      <c r="BD36" s="109">
        <v>1</v>
      </c>
      <c r="BE36" s="109">
        <v>1</v>
      </c>
      <c r="BF36" s="109">
        <v>1</v>
      </c>
      <c r="BG36" s="109">
        <v>1</v>
      </c>
      <c r="BH36" s="109">
        <v>1</v>
      </c>
      <c r="BI36" s="109">
        <v>1</v>
      </c>
      <c r="BJ36" s="109">
        <v>1</v>
      </c>
      <c r="BK36" s="109">
        <v>1</v>
      </c>
      <c r="BL36" s="109">
        <v>1</v>
      </c>
      <c r="BM36" s="109">
        <v>1</v>
      </c>
      <c r="BN36" s="109">
        <v>1</v>
      </c>
      <c r="BO36" s="200">
        <v>1</v>
      </c>
      <c r="BQ36" t="e">
        <f t="shared" si="12"/>
        <v>#N/A</v>
      </c>
      <c r="BR36" s="302">
        <f t="shared" si="13"/>
        <v>3957.71</v>
      </c>
      <c r="BS36" s="302">
        <f t="shared" si="14"/>
        <v>4152.3999999999996</v>
      </c>
      <c r="BT36" s="302">
        <f t="shared" si="15"/>
        <v>4132.78</v>
      </c>
      <c r="BU36" s="302">
        <f t="shared" si="16"/>
        <v>3147.53</v>
      </c>
      <c r="BV36" s="302">
        <f t="shared" si="17"/>
        <v>2060.79</v>
      </c>
      <c r="BW36" s="302">
        <f t="shared" si="18"/>
        <v>1607.42</v>
      </c>
      <c r="BX36" s="302">
        <f t="shared" si="19"/>
        <v>1291.23</v>
      </c>
      <c r="BY36" s="302">
        <f t="shared" si="20"/>
        <v>1051.47</v>
      </c>
      <c r="BZ36" s="302">
        <f t="shared" si="21"/>
        <v>945.37</v>
      </c>
      <c r="CA36" s="302">
        <f t="shared" si="22"/>
        <v>1117.7</v>
      </c>
      <c r="CB36" s="302">
        <f t="shared" si="23"/>
        <v>1730.47</v>
      </c>
      <c r="CC36" s="302">
        <f t="shared" si="24"/>
        <v>2913.2</v>
      </c>
    </row>
    <row r="37" spans="1:81" ht="15.75" thickBot="1" x14ac:dyDescent="0.3">
      <c r="A37">
        <v>34</v>
      </c>
      <c r="B37" s="164" t="s">
        <v>543</v>
      </c>
      <c r="C37">
        <f>IFERROR(INDEX($BD$7:$BO$40,MATCH(Bacias!$G$4:$G$323,$BC$7:$BC$40,0),$C$2:$N$2),1)</f>
        <v>1</v>
      </c>
      <c r="D37">
        <f>IFERROR(INDEX($BD$7:$BO$40,MATCH(Bacias!$G$4:$G$323,$BC$7:$BC$40,0),$C$2:$N$2),1)</f>
        <v>1</v>
      </c>
      <c r="E37">
        <f>IFERROR(INDEX($BD$7:$BO$40,MATCH(Bacias!$G$4:$G$323,$BC$7:$BC$40,0),$C$2:$N$2),1)</f>
        <v>1</v>
      </c>
      <c r="F37">
        <f>IFERROR(INDEX($BD$7:$BO$40,MATCH(Bacias!$G$4:$G$323,$BC$7:$BC$40,0),$C$2:$N$2),1)</f>
        <v>1</v>
      </c>
      <c r="G37">
        <f>IFERROR(INDEX($BD$7:$BO$40,MATCH(Bacias!$G$4:$G$323,$BC$7:$BC$40,0),$C$2:$N$2),1)</f>
        <v>1</v>
      </c>
      <c r="H37">
        <f>IFERROR(INDEX($BD$7:$BO$40,MATCH(Bacias!$G$4:$G$323,$BC$7:$BC$40,0),$C$2:$N$2),1)</f>
        <v>1</v>
      </c>
      <c r="I37">
        <f>IFERROR(INDEX($BD$7:$BO$40,MATCH(Bacias!$G$4:$G$323,$BC$7:$BC$40,0),$C$2:$N$2),1)</f>
        <v>1</v>
      </c>
      <c r="J37">
        <f>IFERROR(INDEX($BD$7:$BO$40,MATCH(Bacias!$G$4:$G$323,$BC$7:$BC$40,0),$C$2:$N$2),1)</f>
        <v>1</v>
      </c>
      <c r="K37">
        <f>IFERROR(INDEX($BD$7:$BO$40,MATCH(Bacias!$G$4:$G$323,$BC$7:$BC$40,0),$C$2:$N$2),1)</f>
        <v>1</v>
      </c>
      <c r="L37">
        <f>IFERROR(INDEX($BD$7:$BO$40,MATCH(Bacias!$G$4:$G$323,$BC$7:$BC$40,0),$C$2:$N$2),1)</f>
        <v>1</v>
      </c>
      <c r="M37">
        <f>IFERROR(INDEX($BD$7:$BO$40,MATCH(Bacias!$G$4:$G$323,$BC$7:$BC$40,0),$C$2:$N$2),1)</f>
        <v>1</v>
      </c>
      <c r="N37">
        <f>IFERROR(INDEX($BD$7:$BO$40,MATCH(Bacias!$G$4:$G$323,$BC$7:$BC$40,0),$C$2:$N$2),1)</f>
        <v>1</v>
      </c>
      <c r="AA37">
        <f>C37*IF(NOT(ISNA($AY37)),INDEX(Entrada!$C$53:$N$372,$AY37,AA$2),0)</f>
        <v>8679.75</v>
      </c>
      <c r="AB37">
        <f>D37*IF(NOT(ISNA($AY37)),INDEX(Entrada!$C$53:$N$372,$AY37,AB$2),0)</f>
        <v>9131.0300000000007</v>
      </c>
      <c r="AC37">
        <f>E37*IF(NOT(ISNA($AY37)),INDEX(Entrada!$C$53:$N$372,$AY37,AC$2),0)</f>
        <v>8783.8700000000008</v>
      </c>
      <c r="AD37">
        <f>F37*IF(NOT(ISNA($AY37)),INDEX(Entrada!$C$53:$N$372,$AY37,AD$2),0)</f>
        <v>6591.54</v>
      </c>
      <c r="AE37">
        <f>G37*IF(NOT(ISNA($AY37)),INDEX(Entrada!$C$53:$N$372,$AY37,AE$2),0)</f>
        <v>4532.49</v>
      </c>
      <c r="AF37">
        <f>H37*IF(NOT(ISNA($AY37)),INDEX(Entrada!$C$53:$N$372,$AY37,AF$2),0)</f>
        <v>3708.59</v>
      </c>
      <c r="AG37">
        <f>I37*IF(NOT(ISNA($AY37)),INDEX(Entrada!$C$53:$N$372,$AY37,AG$2),0)</f>
        <v>3026.46</v>
      </c>
      <c r="AH37">
        <f>J37*IF(NOT(ISNA($AY37)),INDEX(Entrada!$C$53:$N$372,$AY37,AH$2),0)</f>
        <v>2536.96</v>
      </c>
      <c r="AI37">
        <f>K37*IF(NOT(ISNA($AY37)),INDEX(Entrada!$C$53:$N$372,$AY37,AI$2),0)</f>
        <v>2403.5700000000002</v>
      </c>
      <c r="AJ37">
        <f>L37*IF(NOT(ISNA($AY37)),INDEX(Entrada!$C$53:$N$372,$AY37,AJ$2),0)</f>
        <v>2777.27</v>
      </c>
      <c r="AK37">
        <f>M37*IF(NOT(ISNA($AY37)),INDEX(Entrada!$C$53:$N$372,$AY37,AK$2),0)</f>
        <v>3841.43</v>
      </c>
      <c r="AL37">
        <f>N37*IF(NOT(ISNA($AY37)),INDEX(Entrada!$C$53:$N$372,$AY37,AL$2),0)</f>
        <v>6159.8</v>
      </c>
      <c r="AM37">
        <f t="shared" si="26"/>
        <v>8679.75</v>
      </c>
      <c r="AN37">
        <f t="shared" si="28"/>
        <v>9131.0300000000007</v>
      </c>
      <c r="AO37">
        <f t="shared" si="28"/>
        <v>8783.8700000000008</v>
      </c>
      <c r="AP37">
        <f t="shared" si="28"/>
        <v>6591.54</v>
      </c>
      <c r="AQ37">
        <f t="shared" si="28"/>
        <v>4532.49</v>
      </c>
      <c r="AR37">
        <f t="shared" si="28"/>
        <v>3708.59</v>
      </c>
      <c r="AS37">
        <f t="shared" si="28"/>
        <v>3026.46</v>
      </c>
      <c r="AT37">
        <f t="shared" si="28"/>
        <v>2536.96</v>
      </c>
      <c r="AU37">
        <f t="shared" si="28"/>
        <v>2403.5700000000002</v>
      </c>
      <c r="AV37">
        <f t="shared" si="28"/>
        <v>2777.27</v>
      </c>
      <c r="AW37">
        <f t="shared" si="28"/>
        <v>3841.43</v>
      </c>
      <c r="AX37">
        <f t="shared" si="28"/>
        <v>6159.8</v>
      </c>
      <c r="AY37">
        <f>MATCH(A37,Entrada!$A$53:$A$372,0)</f>
        <v>34</v>
      </c>
      <c r="BB37">
        <f>ROW()</f>
        <v>37</v>
      </c>
      <c r="BC37" s="203" t="s">
        <v>29</v>
      </c>
      <c r="BD37" s="205">
        <v>1</v>
      </c>
      <c r="BE37" s="205">
        <v>1</v>
      </c>
      <c r="BF37" s="205">
        <v>1</v>
      </c>
      <c r="BG37" s="205">
        <v>1</v>
      </c>
      <c r="BH37" s="205">
        <v>1</v>
      </c>
      <c r="BI37" s="205">
        <v>1</v>
      </c>
      <c r="BJ37" s="205">
        <v>1</v>
      </c>
      <c r="BK37" s="205">
        <v>1</v>
      </c>
      <c r="BL37" s="205">
        <v>1</v>
      </c>
      <c r="BM37" s="205">
        <v>1</v>
      </c>
      <c r="BN37" s="205">
        <v>1</v>
      </c>
      <c r="BO37" s="206">
        <v>1</v>
      </c>
      <c r="BQ37" t="e">
        <f t="shared" si="12"/>
        <v>#N/A</v>
      </c>
      <c r="BR37" s="302">
        <f t="shared" si="13"/>
        <v>8679.75</v>
      </c>
      <c r="BS37" s="302">
        <f t="shared" si="14"/>
        <v>9131.0300000000007</v>
      </c>
      <c r="BT37" s="302">
        <f t="shared" si="15"/>
        <v>8783.8700000000008</v>
      </c>
      <c r="BU37" s="302">
        <f t="shared" si="16"/>
        <v>6591.54</v>
      </c>
      <c r="BV37" s="302">
        <f t="shared" si="17"/>
        <v>4532.49</v>
      </c>
      <c r="BW37" s="302">
        <f t="shared" si="18"/>
        <v>3708.59</v>
      </c>
      <c r="BX37" s="302">
        <f t="shared" si="19"/>
        <v>3026.46</v>
      </c>
      <c r="BY37" s="302">
        <f t="shared" si="20"/>
        <v>2536.96</v>
      </c>
      <c r="BZ37" s="302">
        <f t="shared" si="21"/>
        <v>2403.5700000000002</v>
      </c>
      <c r="CA37" s="302">
        <f t="shared" si="22"/>
        <v>2777.27</v>
      </c>
      <c r="CB37" s="302">
        <f t="shared" si="23"/>
        <v>3841.43</v>
      </c>
      <c r="CC37" s="302">
        <f t="shared" si="24"/>
        <v>6159.8</v>
      </c>
    </row>
    <row r="38" spans="1:81" ht="15.75" thickBot="1" x14ac:dyDescent="0.3">
      <c r="A38">
        <v>35</v>
      </c>
      <c r="B38" s="164"/>
      <c r="C38">
        <f>IFERROR(INDEX($BD$7:$BO$40,MATCH(Bacias!$G$4:$G$323,$BC$7:$BC$40,0),$C$2:$N$2),1)</f>
        <v>1</v>
      </c>
      <c r="D38">
        <f>IFERROR(INDEX($BD$7:$BO$40,MATCH(Bacias!$G$4:$G$323,$BC$7:$BC$40,0),$C$2:$N$2),1)</f>
        <v>1</v>
      </c>
      <c r="E38">
        <f>IFERROR(INDEX($BD$7:$BO$40,MATCH(Bacias!$G$4:$G$323,$BC$7:$BC$40,0),$C$2:$N$2),1)</f>
        <v>1</v>
      </c>
      <c r="F38">
        <f>IFERROR(INDEX($BD$7:$BO$40,MATCH(Bacias!$G$4:$G$323,$BC$7:$BC$40,0),$C$2:$N$2),1)</f>
        <v>1</v>
      </c>
      <c r="G38">
        <f>IFERROR(INDEX($BD$7:$BO$40,MATCH(Bacias!$G$4:$G$323,$BC$7:$BC$40,0),$C$2:$N$2),1)</f>
        <v>1</v>
      </c>
      <c r="H38">
        <f>IFERROR(INDEX($BD$7:$BO$40,MATCH(Bacias!$G$4:$G$323,$BC$7:$BC$40,0),$C$2:$N$2),1)</f>
        <v>1</v>
      </c>
      <c r="I38">
        <f>IFERROR(INDEX($BD$7:$BO$40,MATCH(Bacias!$G$4:$G$323,$BC$7:$BC$40,0),$C$2:$N$2),1)</f>
        <v>1</v>
      </c>
      <c r="J38">
        <f>IFERROR(INDEX($BD$7:$BO$40,MATCH(Bacias!$G$4:$G$323,$BC$7:$BC$40,0),$C$2:$N$2),1)</f>
        <v>1</v>
      </c>
      <c r="K38">
        <f>IFERROR(INDEX($BD$7:$BO$40,MATCH(Bacias!$G$4:$G$323,$BC$7:$BC$40,0),$C$2:$N$2),1)</f>
        <v>1</v>
      </c>
      <c r="L38">
        <f>IFERROR(INDEX($BD$7:$BO$40,MATCH(Bacias!$G$4:$G$323,$BC$7:$BC$40,0),$C$2:$N$2),1)</f>
        <v>1</v>
      </c>
      <c r="M38">
        <f>IFERROR(INDEX($BD$7:$BO$40,MATCH(Bacias!$G$4:$G$323,$BC$7:$BC$40,0),$C$2:$N$2),1)</f>
        <v>1</v>
      </c>
      <c r="N38">
        <f>IFERROR(INDEX($BD$7:$BO$40,MATCH(Bacias!$G$4:$G$323,$BC$7:$BC$40,0),$C$2:$N$2),1)</f>
        <v>1</v>
      </c>
      <c r="AA38">
        <f>C38*IF(NOT(ISNA($AY38)),INDEX(Entrada!$C$53:$N$372,$AY38,AA$2),0)</f>
        <v>0</v>
      </c>
      <c r="AB38">
        <f>D38*IF(NOT(ISNA($AY38)),INDEX(Entrada!$C$53:$N$372,$AY38,AB$2),0)</f>
        <v>0</v>
      </c>
      <c r="AC38">
        <f>E38*IF(NOT(ISNA($AY38)),INDEX(Entrada!$C$53:$N$372,$AY38,AC$2),0)</f>
        <v>0</v>
      </c>
      <c r="AD38">
        <f>F38*IF(NOT(ISNA($AY38)),INDEX(Entrada!$C$53:$N$372,$AY38,AD$2),0)</f>
        <v>0</v>
      </c>
      <c r="AE38">
        <f>G38*IF(NOT(ISNA($AY38)),INDEX(Entrada!$C$53:$N$372,$AY38,AE$2),0)</f>
        <v>0</v>
      </c>
      <c r="AF38">
        <f>H38*IF(NOT(ISNA($AY38)),INDEX(Entrada!$C$53:$N$372,$AY38,AF$2),0)</f>
        <v>0</v>
      </c>
      <c r="AG38">
        <f>I38*IF(NOT(ISNA($AY38)),INDEX(Entrada!$C$53:$N$372,$AY38,AG$2),0)</f>
        <v>0</v>
      </c>
      <c r="AH38">
        <f>J38*IF(NOT(ISNA($AY38)),INDEX(Entrada!$C$53:$N$372,$AY38,AH$2),0)</f>
        <v>0</v>
      </c>
      <c r="AI38">
        <f>K38*IF(NOT(ISNA($AY38)),INDEX(Entrada!$C$53:$N$372,$AY38,AI$2),0)</f>
        <v>0</v>
      </c>
      <c r="AJ38">
        <f>L38*IF(NOT(ISNA($AY38)),INDEX(Entrada!$C$53:$N$372,$AY38,AJ$2),0)</f>
        <v>0</v>
      </c>
      <c r="AK38">
        <f>M38*IF(NOT(ISNA($AY38)),INDEX(Entrada!$C$53:$N$372,$AY38,AK$2),0)</f>
        <v>0</v>
      </c>
      <c r="AL38">
        <f>N38*IF(NOT(ISNA($AY38)),INDEX(Entrada!$C$53:$N$372,$AY38,AL$2),0)</f>
        <v>0</v>
      </c>
      <c r="AM38">
        <f t="shared" si="26"/>
        <v>0</v>
      </c>
      <c r="AN38">
        <f t="shared" si="28"/>
        <v>0</v>
      </c>
      <c r="AO38">
        <f t="shared" si="28"/>
        <v>0</v>
      </c>
      <c r="AP38">
        <f t="shared" si="28"/>
        <v>0</v>
      </c>
      <c r="AQ38">
        <f t="shared" si="28"/>
        <v>0</v>
      </c>
      <c r="AR38">
        <f t="shared" si="28"/>
        <v>0</v>
      </c>
      <c r="AS38">
        <f t="shared" si="28"/>
        <v>0</v>
      </c>
      <c r="AT38">
        <f t="shared" si="28"/>
        <v>0</v>
      </c>
      <c r="AU38">
        <f t="shared" si="28"/>
        <v>0</v>
      </c>
      <c r="AV38">
        <f t="shared" si="28"/>
        <v>0</v>
      </c>
      <c r="AW38">
        <f t="shared" si="28"/>
        <v>0</v>
      </c>
      <c r="AX38">
        <f t="shared" si="28"/>
        <v>0</v>
      </c>
      <c r="AY38">
        <f>MATCH(A38,Entrada!$A$53:$A$372,0)</f>
        <v>35</v>
      </c>
      <c r="BB38">
        <f>ROW()</f>
        <v>38</v>
      </c>
      <c r="BC38" s="203" t="s">
        <v>700</v>
      </c>
      <c r="BD38" s="205">
        <v>1</v>
      </c>
      <c r="BE38" s="205">
        <v>1</v>
      </c>
      <c r="BF38" s="205">
        <v>1</v>
      </c>
      <c r="BG38" s="205">
        <v>1</v>
      </c>
      <c r="BH38" s="205">
        <v>1</v>
      </c>
      <c r="BI38" s="205">
        <v>1</v>
      </c>
      <c r="BJ38" s="205">
        <v>1</v>
      </c>
      <c r="BK38" s="205">
        <v>1</v>
      </c>
      <c r="BL38" s="205">
        <v>1</v>
      </c>
      <c r="BM38" s="205">
        <v>1</v>
      </c>
      <c r="BN38" s="205">
        <v>1</v>
      </c>
      <c r="BO38" s="206">
        <v>1</v>
      </c>
      <c r="BQ38" t="e">
        <f t="shared" si="12"/>
        <v>#N/A</v>
      </c>
      <c r="BR38" s="302">
        <f t="shared" si="13"/>
        <v>0</v>
      </c>
      <c r="BS38" s="302">
        <f t="shared" si="14"/>
        <v>0</v>
      </c>
      <c r="BT38" s="302">
        <f t="shared" si="15"/>
        <v>0</v>
      </c>
      <c r="BU38" s="302">
        <f t="shared" si="16"/>
        <v>0</v>
      </c>
      <c r="BV38" s="302">
        <f t="shared" si="17"/>
        <v>0</v>
      </c>
      <c r="BW38" s="302">
        <f t="shared" si="18"/>
        <v>0</v>
      </c>
      <c r="BX38" s="302">
        <f t="shared" si="19"/>
        <v>0</v>
      </c>
      <c r="BY38" s="302">
        <f t="shared" si="20"/>
        <v>0</v>
      </c>
      <c r="BZ38" s="302">
        <f t="shared" si="21"/>
        <v>0</v>
      </c>
      <c r="CA38" s="302">
        <f t="shared" si="22"/>
        <v>0</v>
      </c>
      <c r="CB38" s="302">
        <f t="shared" si="23"/>
        <v>0</v>
      </c>
      <c r="CC38" s="302">
        <f t="shared" si="24"/>
        <v>0</v>
      </c>
    </row>
    <row r="39" spans="1:81" x14ac:dyDescent="0.25">
      <c r="A39">
        <v>36</v>
      </c>
      <c r="B39" s="164"/>
      <c r="C39">
        <f>IFERROR(INDEX($BD$7:$BO$40,MATCH(Bacias!$G$4:$G$323,$BC$7:$BC$40,0),$C$2:$N$2),1)</f>
        <v>1</v>
      </c>
      <c r="D39">
        <f>IFERROR(INDEX($BD$7:$BO$40,MATCH(Bacias!$G$4:$G$323,$BC$7:$BC$40,0),$C$2:$N$2),1)</f>
        <v>1</v>
      </c>
      <c r="E39">
        <f>IFERROR(INDEX($BD$7:$BO$40,MATCH(Bacias!$G$4:$G$323,$BC$7:$BC$40,0),$C$2:$N$2),1)</f>
        <v>1</v>
      </c>
      <c r="F39">
        <f>IFERROR(INDEX($BD$7:$BO$40,MATCH(Bacias!$G$4:$G$323,$BC$7:$BC$40,0),$C$2:$N$2),1)</f>
        <v>1</v>
      </c>
      <c r="G39">
        <f>IFERROR(INDEX($BD$7:$BO$40,MATCH(Bacias!$G$4:$G$323,$BC$7:$BC$40,0),$C$2:$N$2),1)</f>
        <v>1</v>
      </c>
      <c r="H39">
        <f>IFERROR(INDEX($BD$7:$BO$40,MATCH(Bacias!$G$4:$G$323,$BC$7:$BC$40,0),$C$2:$N$2),1)</f>
        <v>1</v>
      </c>
      <c r="I39">
        <f>IFERROR(INDEX($BD$7:$BO$40,MATCH(Bacias!$G$4:$G$323,$BC$7:$BC$40,0),$C$2:$N$2),1)</f>
        <v>1</v>
      </c>
      <c r="J39">
        <f>IFERROR(INDEX($BD$7:$BO$40,MATCH(Bacias!$G$4:$G$323,$BC$7:$BC$40,0),$C$2:$N$2),1)</f>
        <v>1</v>
      </c>
      <c r="K39">
        <f>IFERROR(INDEX($BD$7:$BO$40,MATCH(Bacias!$G$4:$G$323,$BC$7:$BC$40,0),$C$2:$N$2),1)</f>
        <v>1</v>
      </c>
      <c r="L39">
        <f>IFERROR(INDEX($BD$7:$BO$40,MATCH(Bacias!$G$4:$G$323,$BC$7:$BC$40,0),$C$2:$N$2),1)</f>
        <v>1</v>
      </c>
      <c r="M39">
        <f>IFERROR(INDEX($BD$7:$BO$40,MATCH(Bacias!$G$4:$G$323,$BC$7:$BC$40,0),$C$2:$N$2),1)</f>
        <v>1</v>
      </c>
      <c r="N39">
        <f>IFERROR(INDEX($BD$7:$BO$40,MATCH(Bacias!$G$4:$G$323,$BC$7:$BC$40,0),$C$2:$N$2),1)</f>
        <v>1</v>
      </c>
      <c r="AA39">
        <f>C39*IF(NOT(ISNA($AY39)),INDEX(Entrada!$C$53:$N$372,$AY39,AA$2),0)</f>
        <v>0</v>
      </c>
      <c r="AB39">
        <f>D39*IF(NOT(ISNA($AY39)),INDEX(Entrada!$C$53:$N$372,$AY39,AB$2),0)</f>
        <v>0</v>
      </c>
      <c r="AC39">
        <f>E39*IF(NOT(ISNA($AY39)),INDEX(Entrada!$C$53:$N$372,$AY39,AC$2),0)</f>
        <v>0</v>
      </c>
      <c r="AD39">
        <f>F39*IF(NOT(ISNA($AY39)),INDEX(Entrada!$C$53:$N$372,$AY39,AD$2),0)</f>
        <v>0</v>
      </c>
      <c r="AE39">
        <f>G39*IF(NOT(ISNA($AY39)),INDEX(Entrada!$C$53:$N$372,$AY39,AE$2),0)</f>
        <v>0</v>
      </c>
      <c r="AF39">
        <f>H39*IF(NOT(ISNA($AY39)),INDEX(Entrada!$C$53:$N$372,$AY39,AF$2),0)</f>
        <v>0</v>
      </c>
      <c r="AG39">
        <f>I39*IF(NOT(ISNA($AY39)),INDEX(Entrada!$C$53:$N$372,$AY39,AG$2),0)</f>
        <v>0</v>
      </c>
      <c r="AH39">
        <f>J39*IF(NOT(ISNA($AY39)),INDEX(Entrada!$C$53:$N$372,$AY39,AH$2),0)</f>
        <v>0</v>
      </c>
      <c r="AI39">
        <f>K39*IF(NOT(ISNA($AY39)),INDEX(Entrada!$C$53:$N$372,$AY39,AI$2),0)</f>
        <v>0</v>
      </c>
      <c r="AJ39">
        <f>L39*IF(NOT(ISNA($AY39)),INDEX(Entrada!$C$53:$N$372,$AY39,AJ$2),0)</f>
        <v>0</v>
      </c>
      <c r="AK39">
        <f>M39*IF(NOT(ISNA($AY39)),INDEX(Entrada!$C$53:$N$372,$AY39,AK$2),0)</f>
        <v>0</v>
      </c>
      <c r="AL39">
        <f>N39*IF(NOT(ISNA($AY39)),INDEX(Entrada!$C$53:$N$372,$AY39,AL$2),0)</f>
        <v>0</v>
      </c>
      <c r="AM39">
        <f t="shared" si="26"/>
        <v>0</v>
      </c>
      <c r="AN39">
        <f t="shared" si="28"/>
        <v>0</v>
      </c>
      <c r="AO39">
        <f t="shared" si="28"/>
        <v>0</v>
      </c>
      <c r="AP39">
        <f t="shared" si="28"/>
        <v>0</v>
      </c>
      <c r="AQ39">
        <f t="shared" si="28"/>
        <v>0</v>
      </c>
      <c r="AR39">
        <f t="shared" si="28"/>
        <v>0</v>
      </c>
      <c r="AS39">
        <f t="shared" si="28"/>
        <v>0</v>
      </c>
      <c r="AT39">
        <f t="shared" si="28"/>
        <v>0</v>
      </c>
      <c r="AU39">
        <f t="shared" si="28"/>
        <v>0</v>
      </c>
      <c r="AV39">
        <f t="shared" si="28"/>
        <v>0</v>
      </c>
      <c r="AW39">
        <f t="shared" si="28"/>
        <v>0</v>
      </c>
      <c r="AX39">
        <f t="shared" si="28"/>
        <v>0</v>
      </c>
      <c r="AY39">
        <f>MATCH(A39,Entrada!$A$53:$A$372,0)</f>
        <v>36</v>
      </c>
      <c r="BC39" s="287"/>
      <c r="BQ39" t="e">
        <f t="shared" si="12"/>
        <v>#N/A</v>
      </c>
      <c r="BR39" s="302">
        <f t="shared" si="13"/>
        <v>0</v>
      </c>
      <c r="BS39" s="302">
        <f t="shared" si="14"/>
        <v>0</v>
      </c>
      <c r="BT39" s="302">
        <f t="shared" si="15"/>
        <v>0</v>
      </c>
      <c r="BU39" s="302">
        <f t="shared" si="16"/>
        <v>0</v>
      </c>
      <c r="BV39" s="302">
        <f t="shared" si="17"/>
        <v>0</v>
      </c>
      <c r="BW39" s="302">
        <f t="shared" si="18"/>
        <v>0</v>
      </c>
      <c r="BX39" s="302">
        <f t="shared" si="19"/>
        <v>0</v>
      </c>
      <c r="BY39" s="302">
        <f t="shared" si="20"/>
        <v>0</v>
      </c>
      <c r="BZ39" s="302">
        <f t="shared" si="21"/>
        <v>0</v>
      </c>
      <c r="CA39" s="302">
        <f t="shared" si="22"/>
        <v>0</v>
      </c>
      <c r="CB39" s="302">
        <f t="shared" si="23"/>
        <v>0</v>
      </c>
      <c r="CC39" s="302">
        <f t="shared" si="24"/>
        <v>0</v>
      </c>
    </row>
    <row r="40" spans="1:81" ht="15.75" thickBot="1" x14ac:dyDescent="0.3">
      <c r="A40">
        <v>37</v>
      </c>
      <c r="B40" s="164" t="s">
        <v>82</v>
      </c>
      <c r="C40">
        <f>IFERROR(INDEX($BD$7:$BO$40,MATCH(Bacias!$G$4:$G$323,$BC$7:$BC$40,0),$C$2:$N$2),1)</f>
        <v>1</v>
      </c>
      <c r="D40">
        <f>IFERROR(INDEX($BD$7:$BO$40,MATCH(Bacias!$G$4:$G$323,$BC$7:$BC$40,0),$C$2:$N$2),1)</f>
        <v>1</v>
      </c>
      <c r="E40">
        <f>IFERROR(INDEX($BD$7:$BO$40,MATCH(Bacias!$G$4:$G$323,$BC$7:$BC$40,0),$C$2:$N$2),1)</f>
        <v>1</v>
      </c>
      <c r="F40">
        <f>IFERROR(INDEX($BD$7:$BO$40,MATCH(Bacias!$G$4:$G$323,$BC$7:$BC$40,0),$C$2:$N$2),1)</f>
        <v>1</v>
      </c>
      <c r="G40">
        <f>IFERROR(INDEX($BD$7:$BO$40,MATCH(Bacias!$G$4:$G$323,$BC$7:$BC$40,0),$C$2:$N$2),1)</f>
        <v>1</v>
      </c>
      <c r="H40">
        <f>IFERROR(INDEX($BD$7:$BO$40,MATCH(Bacias!$G$4:$G$323,$BC$7:$BC$40,0),$C$2:$N$2),1)</f>
        <v>1</v>
      </c>
      <c r="I40">
        <f>IFERROR(INDEX($BD$7:$BO$40,MATCH(Bacias!$G$4:$G$323,$BC$7:$BC$40,0),$C$2:$N$2),1)</f>
        <v>1</v>
      </c>
      <c r="J40">
        <f>IFERROR(INDEX($BD$7:$BO$40,MATCH(Bacias!$G$4:$G$323,$BC$7:$BC$40,0),$C$2:$N$2),1)</f>
        <v>1</v>
      </c>
      <c r="K40">
        <f>IFERROR(INDEX($BD$7:$BO$40,MATCH(Bacias!$G$4:$G$323,$BC$7:$BC$40,0),$C$2:$N$2),1)</f>
        <v>1</v>
      </c>
      <c r="L40">
        <f>IFERROR(INDEX($BD$7:$BO$40,MATCH(Bacias!$G$4:$G$323,$BC$7:$BC$40,0),$C$2:$N$2),1)</f>
        <v>1</v>
      </c>
      <c r="M40">
        <f>IFERROR(INDEX($BD$7:$BO$40,MATCH(Bacias!$G$4:$G$323,$BC$7:$BC$40,0),$C$2:$N$2),1)</f>
        <v>1</v>
      </c>
      <c r="N40">
        <f>IFERROR(INDEX($BD$7:$BO$40,MATCH(Bacias!$G$4:$G$323,$BC$7:$BC$40,0),$C$2:$N$2),1)</f>
        <v>1</v>
      </c>
      <c r="AA40">
        <f>C40*IF(NOT(ISNA($AY40)),INDEX(Entrada!$C$53:$N$372,$AY40,AA$2),0)</f>
        <v>681</v>
      </c>
      <c r="AB40">
        <f>D40*IF(NOT(ISNA($AY40)),INDEX(Entrada!$C$53:$N$372,$AY40,AB$2),0)</f>
        <v>715</v>
      </c>
      <c r="AC40">
        <f>E40*IF(NOT(ISNA($AY40)),INDEX(Entrada!$C$53:$N$372,$AY40,AC$2),0)</f>
        <v>608</v>
      </c>
      <c r="AD40">
        <f>F40*IF(NOT(ISNA($AY40)),INDEX(Entrada!$C$53:$N$372,$AY40,AD$2),0)</f>
        <v>394</v>
      </c>
      <c r="AE40">
        <f>G40*IF(NOT(ISNA($AY40)),INDEX(Entrada!$C$53:$N$372,$AY40,AE$2),0)</f>
        <v>314</v>
      </c>
      <c r="AF40">
        <f>H40*IF(NOT(ISNA($AY40)),INDEX(Entrada!$C$53:$N$372,$AY40,AF$2),0)</f>
        <v>317</v>
      </c>
      <c r="AG40">
        <f>I40*IF(NOT(ISNA($AY40)),INDEX(Entrada!$C$53:$N$372,$AY40,AG$2),0)</f>
        <v>247</v>
      </c>
      <c r="AH40">
        <f>J40*IF(NOT(ISNA($AY40)),INDEX(Entrada!$C$53:$N$372,$AY40,AH$2),0)</f>
        <v>209</v>
      </c>
      <c r="AI40">
        <f>K40*IF(NOT(ISNA($AY40)),INDEX(Entrada!$C$53:$N$372,$AY40,AI$2),0)</f>
        <v>224</v>
      </c>
      <c r="AJ40">
        <f>L40*IF(NOT(ISNA($AY40)),INDEX(Entrada!$C$53:$N$372,$AY40,AJ$2),0)</f>
        <v>274</v>
      </c>
      <c r="AK40">
        <f>M40*IF(NOT(ISNA($AY40)),INDEX(Entrada!$C$53:$N$372,$AY40,AK$2),0)</f>
        <v>303</v>
      </c>
      <c r="AL40">
        <f>N40*IF(NOT(ISNA($AY40)),INDEX(Entrada!$C$53:$N$372,$AY40,AL$2),0)</f>
        <v>459</v>
      </c>
      <c r="AM40" s="167">
        <f t="shared" ref="AM40" si="31">ROUND(AM240-0.1*(AM$164-AM$120-AM$304)-AM$120-AM$304,0)</f>
        <v>681</v>
      </c>
      <c r="AN40" s="167">
        <f t="shared" ref="AN40:AX40" si="32">ROUND(AN240-0.1*(AN$164-AN$120-AN$304)-AN$120-AN$304,0)</f>
        <v>715</v>
      </c>
      <c r="AO40" s="167">
        <f t="shared" si="32"/>
        <v>608</v>
      </c>
      <c r="AP40" s="167">
        <f t="shared" si="32"/>
        <v>394</v>
      </c>
      <c r="AQ40" s="167">
        <f t="shared" si="32"/>
        <v>314</v>
      </c>
      <c r="AR40" s="167">
        <f t="shared" si="32"/>
        <v>317</v>
      </c>
      <c r="AS40" s="167">
        <f t="shared" si="32"/>
        <v>247</v>
      </c>
      <c r="AT40" s="167">
        <f t="shared" si="32"/>
        <v>209</v>
      </c>
      <c r="AU40" s="167">
        <f t="shared" si="32"/>
        <v>224</v>
      </c>
      <c r="AV40" s="167">
        <f t="shared" si="32"/>
        <v>274</v>
      </c>
      <c r="AW40" s="167">
        <f t="shared" si="32"/>
        <v>303</v>
      </c>
      <c r="AX40" s="167">
        <f t="shared" si="32"/>
        <v>459</v>
      </c>
      <c r="AY40">
        <f>MATCH(A40,Entrada!$A$53:$A$372,0)</f>
        <v>37</v>
      </c>
      <c r="BC40" s="204"/>
      <c r="BQ40" t="e">
        <f t="shared" si="12"/>
        <v>#N/A</v>
      </c>
      <c r="BR40" s="167">
        <f t="shared" ref="BR40:CC43" si="33">ROUND(BR240-0.1*(BR$164-BR$120-BR$121)-BR$120-BR$121,0)</f>
        <v>682</v>
      </c>
      <c r="BS40" s="167">
        <f t="shared" si="33"/>
        <v>716</v>
      </c>
      <c r="BT40" s="167">
        <f t="shared" si="33"/>
        <v>608</v>
      </c>
      <c r="BU40" s="167">
        <f t="shared" si="33"/>
        <v>394</v>
      </c>
      <c r="BV40" s="167">
        <f t="shared" si="33"/>
        <v>314</v>
      </c>
      <c r="BW40" s="167">
        <f t="shared" si="33"/>
        <v>318</v>
      </c>
      <c r="BX40" s="167">
        <f t="shared" si="33"/>
        <v>247</v>
      </c>
      <c r="BY40" s="167">
        <f t="shared" si="33"/>
        <v>209</v>
      </c>
      <c r="BZ40" s="167">
        <f t="shared" si="33"/>
        <v>224</v>
      </c>
      <c r="CA40" s="167">
        <f t="shared" si="33"/>
        <v>274</v>
      </c>
      <c r="CB40" s="167">
        <f t="shared" si="33"/>
        <v>303</v>
      </c>
      <c r="CC40" s="303">
        <f t="shared" si="33"/>
        <v>459</v>
      </c>
    </row>
    <row r="41" spans="1:81" x14ac:dyDescent="0.25">
      <c r="A41">
        <v>38</v>
      </c>
      <c r="B41" s="164" t="s">
        <v>544</v>
      </c>
      <c r="C41">
        <f>IFERROR(INDEX($BD$7:$BO$40,MATCH(Bacias!$G$4:$G$323,$BC$7:$BC$40,0),$C$2:$N$2),1)</f>
        <v>1</v>
      </c>
      <c r="D41">
        <f>IFERROR(INDEX($BD$7:$BO$40,MATCH(Bacias!$G$4:$G$323,$BC$7:$BC$40,0),$C$2:$N$2),1)</f>
        <v>1</v>
      </c>
      <c r="E41">
        <f>IFERROR(INDEX($BD$7:$BO$40,MATCH(Bacias!$G$4:$G$323,$BC$7:$BC$40,0),$C$2:$N$2),1)</f>
        <v>1</v>
      </c>
      <c r="F41">
        <f>IFERROR(INDEX($BD$7:$BO$40,MATCH(Bacias!$G$4:$G$323,$BC$7:$BC$40,0),$C$2:$N$2),1)</f>
        <v>1</v>
      </c>
      <c r="G41">
        <f>IFERROR(INDEX($BD$7:$BO$40,MATCH(Bacias!$G$4:$G$323,$BC$7:$BC$40,0),$C$2:$N$2),1)</f>
        <v>1</v>
      </c>
      <c r="H41">
        <f>IFERROR(INDEX($BD$7:$BO$40,MATCH(Bacias!$G$4:$G$323,$BC$7:$BC$40,0),$C$2:$N$2),1)</f>
        <v>1</v>
      </c>
      <c r="I41">
        <f>IFERROR(INDEX($BD$7:$BO$40,MATCH(Bacias!$G$4:$G$323,$BC$7:$BC$40,0),$C$2:$N$2),1)</f>
        <v>1</v>
      </c>
      <c r="J41">
        <f>IFERROR(INDEX($BD$7:$BO$40,MATCH(Bacias!$G$4:$G$323,$BC$7:$BC$40,0),$C$2:$N$2),1)</f>
        <v>1</v>
      </c>
      <c r="K41">
        <f>IFERROR(INDEX($BD$7:$BO$40,MATCH(Bacias!$G$4:$G$323,$BC$7:$BC$40,0),$C$2:$N$2),1)</f>
        <v>1</v>
      </c>
      <c r="L41">
        <f>IFERROR(INDEX($BD$7:$BO$40,MATCH(Bacias!$G$4:$G$323,$BC$7:$BC$40,0),$C$2:$N$2),1)</f>
        <v>1</v>
      </c>
      <c r="M41">
        <f>IFERROR(INDEX($BD$7:$BO$40,MATCH(Bacias!$G$4:$G$323,$BC$7:$BC$40,0),$C$2:$N$2),1)</f>
        <v>1</v>
      </c>
      <c r="N41">
        <f>IFERROR(INDEX($BD$7:$BO$40,MATCH(Bacias!$G$4:$G$323,$BC$7:$BC$40,0),$C$2:$N$2),1)</f>
        <v>1</v>
      </c>
      <c r="AA41">
        <f>C41*IF(NOT(ISNA($AY41)),INDEX(Entrada!$C$53:$N$372,$AY41,AA$2),0)</f>
        <v>763</v>
      </c>
      <c r="AB41">
        <f>D41*IF(NOT(ISNA($AY41)),INDEX(Entrada!$C$53:$N$372,$AY41,AB$2),0)</f>
        <v>805</v>
      </c>
      <c r="AC41">
        <f>E41*IF(NOT(ISNA($AY41)),INDEX(Entrada!$C$53:$N$372,$AY41,AC$2),0)</f>
        <v>686</v>
      </c>
      <c r="AD41">
        <f>F41*IF(NOT(ISNA($AY41)),INDEX(Entrada!$C$53:$N$372,$AY41,AD$2),0)</f>
        <v>450</v>
      </c>
      <c r="AE41">
        <f>G41*IF(NOT(ISNA($AY41)),INDEX(Entrada!$C$53:$N$372,$AY41,AE$2),0)</f>
        <v>359</v>
      </c>
      <c r="AF41">
        <f>H41*IF(NOT(ISNA($AY41)),INDEX(Entrada!$C$53:$N$372,$AY41,AF$2),0)</f>
        <v>362</v>
      </c>
      <c r="AG41">
        <f>I41*IF(NOT(ISNA($AY41)),INDEX(Entrada!$C$53:$N$372,$AY41,AG$2),0)</f>
        <v>282</v>
      </c>
      <c r="AH41">
        <f>J41*IF(NOT(ISNA($AY41)),INDEX(Entrada!$C$53:$N$372,$AY41,AH$2),0)</f>
        <v>240</v>
      </c>
      <c r="AI41">
        <f>K41*IF(NOT(ISNA($AY41)),INDEX(Entrada!$C$53:$N$372,$AY41,AI$2),0)</f>
        <v>255</v>
      </c>
      <c r="AJ41">
        <f>L41*IF(NOT(ISNA($AY41)),INDEX(Entrada!$C$53:$N$372,$AY41,AJ$2),0)</f>
        <v>308</v>
      </c>
      <c r="AK41">
        <f>M41*IF(NOT(ISNA($AY41)),INDEX(Entrada!$C$53:$N$372,$AY41,AK$2),0)</f>
        <v>342</v>
      </c>
      <c r="AL41">
        <f>N41*IF(NOT(ISNA($AY41)),INDEX(Entrada!$C$53:$N$372,$AY41,AL$2),0)</f>
        <v>512</v>
      </c>
      <c r="AM41" s="167">
        <f t="shared" ref="AM41" si="34">ROUND(AM241-0.1*(AM$164-AM$120-AM$304)-AM$120-AM$304,0)</f>
        <v>763</v>
      </c>
      <c r="AN41" s="167">
        <f t="shared" ref="AN41:AX41" si="35">ROUND(AN241-0.1*(AN$164-AN$120-AN$304)-AN$120-AN$304,0)</f>
        <v>805</v>
      </c>
      <c r="AO41" s="167">
        <f t="shared" si="35"/>
        <v>686</v>
      </c>
      <c r="AP41" s="167">
        <f t="shared" si="35"/>
        <v>450</v>
      </c>
      <c r="AQ41" s="167">
        <f t="shared" si="35"/>
        <v>359</v>
      </c>
      <c r="AR41" s="167">
        <f t="shared" si="35"/>
        <v>362</v>
      </c>
      <c r="AS41" s="167">
        <f t="shared" si="35"/>
        <v>282</v>
      </c>
      <c r="AT41" s="167">
        <f t="shared" si="35"/>
        <v>240</v>
      </c>
      <c r="AU41" s="167">
        <f t="shared" si="35"/>
        <v>255</v>
      </c>
      <c r="AV41" s="167">
        <f t="shared" si="35"/>
        <v>308</v>
      </c>
      <c r="AW41" s="167">
        <f t="shared" si="35"/>
        <v>342</v>
      </c>
      <c r="AX41" s="167">
        <f t="shared" si="35"/>
        <v>512</v>
      </c>
      <c r="AY41">
        <f>MATCH(A41,Entrada!$A$53:$A$372,0)</f>
        <v>38</v>
      </c>
      <c r="BQ41" t="e">
        <f t="shared" si="12"/>
        <v>#N/A</v>
      </c>
      <c r="BR41" s="167">
        <f t="shared" si="33"/>
        <v>760</v>
      </c>
      <c r="BS41" s="167">
        <f t="shared" si="33"/>
        <v>798</v>
      </c>
      <c r="BT41" s="167">
        <f t="shared" si="33"/>
        <v>681</v>
      </c>
      <c r="BU41" s="167">
        <f t="shared" si="33"/>
        <v>449</v>
      </c>
      <c r="BV41" s="167">
        <f t="shared" si="33"/>
        <v>360</v>
      </c>
      <c r="BW41" s="167">
        <f t="shared" si="33"/>
        <v>362</v>
      </c>
      <c r="BX41" s="167">
        <f t="shared" si="33"/>
        <v>284</v>
      </c>
      <c r="BY41" s="167">
        <f t="shared" si="33"/>
        <v>242</v>
      </c>
      <c r="BZ41" s="167">
        <f t="shared" si="33"/>
        <v>257</v>
      </c>
      <c r="CA41" s="167">
        <f t="shared" si="33"/>
        <v>311</v>
      </c>
      <c r="CB41" s="167">
        <f t="shared" si="33"/>
        <v>342</v>
      </c>
      <c r="CC41" s="303">
        <f t="shared" si="33"/>
        <v>514</v>
      </c>
    </row>
    <row r="42" spans="1:81" x14ac:dyDescent="0.25">
      <c r="A42">
        <v>39</v>
      </c>
      <c r="B42" s="164" t="s">
        <v>545</v>
      </c>
      <c r="C42">
        <f>IFERROR(INDEX($BD$7:$BO$40,MATCH(Bacias!$G$4:$G$323,$BC$7:$BC$40,0),$C$2:$N$2),1)</f>
        <v>1</v>
      </c>
      <c r="D42">
        <f>IFERROR(INDEX($BD$7:$BO$40,MATCH(Bacias!$G$4:$G$323,$BC$7:$BC$40,0),$C$2:$N$2),1)</f>
        <v>1</v>
      </c>
      <c r="E42">
        <f>IFERROR(INDEX($BD$7:$BO$40,MATCH(Bacias!$G$4:$G$323,$BC$7:$BC$40,0),$C$2:$N$2),1)</f>
        <v>1</v>
      </c>
      <c r="F42">
        <f>IFERROR(INDEX($BD$7:$BO$40,MATCH(Bacias!$G$4:$G$323,$BC$7:$BC$40,0),$C$2:$N$2),1)</f>
        <v>1</v>
      </c>
      <c r="G42">
        <f>IFERROR(INDEX($BD$7:$BO$40,MATCH(Bacias!$G$4:$G$323,$BC$7:$BC$40,0),$C$2:$N$2),1)</f>
        <v>1</v>
      </c>
      <c r="H42">
        <f>IFERROR(INDEX($BD$7:$BO$40,MATCH(Bacias!$G$4:$G$323,$BC$7:$BC$40,0),$C$2:$N$2),1)</f>
        <v>1</v>
      </c>
      <c r="I42">
        <f>IFERROR(INDEX($BD$7:$BO$40,MATCH(Bacias!$G$4:$G$323,$BC$7:$BC$40,0),$C$2:$N$2),1)</f>
        <v>1</v>
      </c>
      <c r="J42">
        <f>IFERROR(INDEX($BD$7:$BO$40,MATCH(Bacias!$G$4:$G$323,$BC$7:$BC$40,0),$C$2:$N$2),1)</f>
        <v>1</v>
      </c>
      <c r="K42">
        <f>IFERROR(INDEX($BD$7:$BO$40,MATCH(Bacias!$G$4:$G$323,$BC$7:$BC$40,0),$C$2:$N$2),1)</f>
        <v>1</v>
      </c>
      <c r="L42">
        <f>IFERROR(INDEX($BD$7:$BO$40,MATCH(Bacias!$G$4:$G$323,$BC$7:$BC$40,0),$C$2:$N$2),1)</f>
        <v>1</v>
      </c>
      <c r="M42">
        <f>IFERROR(INDEX($BD$7:$BO$40,MATCH(Bacias!$G$4:$G$323,$BC$7:$BC$40,0),$C$2:$N$2),1)</f>
        <v>1</v>
      </c>
      <c r="N42">
        <f>IFERROR(INDEX($BD$7:$BO$40,MATCH(Bacias!$G$4:$G$323,$BC$7:$BC$40,0),$C$2:$N$2),1)</f>
        <v>1</v>
      </c>
      <c r="AA42">
        <f>C42*IF(NOT(ISNA($AY42)),INDEX(Entrada!$C$53:$N$372,$AY42,AA$2),0)</f>
        <v>910</v>
      </c>
      <c r="AB42">
        <f>D42*IF(NOT(ISNA($AY42)),INDEX(Entrada!$C$53:$N$372,$AY42,AB$2),0)</f>
        <v>957</v>
      </c>
      <c r="AC42">
        <f>E42*IF(NOT(ISNA($AY42)),INDEX(Entrada!$C$53:$N$372,$AY42,AC$2),0)</f>
        <v>823</v>
      </c>
      <c r="AD42">
        <f>F42*IF(NOT(ISNA($AY42)),INDEX(Entrada!$C$53:$N$372,$AY42,AD$2),0)</f>
        <v>556</v>
      </c>
      <c r="AE42">
        <f>G42*IF(NOT(ISNA($AY42)),INDEX(Entrada!$C$53:$N$372,$AY42,AE$2),0)</f>
        <v>447</v>
      </c>
      <c r="AF42">
        <f>H42*IF(NOT(ISNA($AY42)),INDEX(Entrada!$C$53:$N$372,$AY42,AF$2),0)</f>
        <v>447</v>
      </c>
      <c r="AG42">
        <f>I42*IF(NOT(ISNA($AY42)),INDEX(Entrada!$C$53:$N$372,$AY42,AG$2),0)</f>
        <v>356</v>
      </c>
      <c r="AH42">
        <f>J42*IF(NOT(ISNA($AY42)),INDEX(Entrada!$C$53:$N$372,$AY42,AH$2),0)</f>
        <v>305</v>
      </c>
      <c r="AI42">
        <f>K42*IF(NOT(ISNA($AY42)),INDEX(Entrada!$C$53:$N$372,$AY42,AI$2),0)</f>
        <v>321</v>
      </c>
      <c r="AJ42">
        <f>L42*IF(NOT(ISNA($AY42)),INDEX(Entrada!$C$53:$N$372,$AY42,AJ$2),0)</f>
        <v>380</v>
      </c>
      <c r="AK42">
        <f>M42*IF(NOT(ISNA($AY42)),INDEX(Entrada!$C$53:$N$372,$AY42,AK$2),0)</f>
        <v>419</v>
      </c>
      <c r="AL42">
        <f>N42*IF(NOT(ISNA($AY42)),INDEX(Entrada!$C$53:$N$372,$AY42,AL$2),0)</f>
        <v>620</v>
      </c>
      <c r="AM42" s="167">
        <f t="shared" ref="AM42" si="36">ROUND(AM242-0.1*(AM$164-AM$120-AM$304)-AM$120-AM$304,0)</f>
        <v>910</v>
      </c>
      <c r="AN42" s="167">
        <f t="shared" ref="AN42:AX42" si="37">ROUND(AN242-0.1*(AN$164-AN$120-AN$304)-AN$120-AN$304,0)</f>
        <v>957</v>
      </c>
      <c r="AO42" s="167">
        <f t="shared" si="37"/>
        <v>823</v>
      </c>
      <c r="AP42" s="167">
        <f t="shared" si="37"/>
        <v>556</v>
      </c>
      <c r="AQ42" s="167">
        <f t="shared" si="37"/>
        <v>447</v>
      </c>
      <c r="AR42" s="167">
        <f t="shared" si="37"/>
        <v>447</v>
      </c>
      <c r="AS42" s="167">
        <f t="shared" si="37"/>
        <v>356</v>
      </c>
      <c r="AT42" s="167">
        <f t="shared" si="37"/>
        <v>305</v>
      </c>
      <c r="AU42" s="167">
        <f t="shared" si="37"/>
        <v>321</v>
      </c>
      <c r="AV42" s="167">
        <f t="shared" si="37"/>
        <v>380</v>
      </c>
      <c r="AW42" s="167">
        <f t="shared" si="37"/>
        <v>419</v>
      </c>
      <c r="AX42" s="167">
        <f t="shared" si="37"/>
        <v>620</v>
      </c>
      <c r="AY42">
        <f>MATCH(A42,Entrada!$A$53:$A$372,0)</f>
        <v>39</v>
      </c>
      <c r="BQ42" t="e">
        <f t="shared" si="12"/>
        <v>#N/A</v>
      </c>
      <c r="BR42" s="167">
        <f t="shared" si="33"/>
        <v>910</v>
      </c>
      <c r="BS42" s="167">
        <f t="shared" si="33"/>
        <v>957</v>
      </c>
      <c r="BT42" s="167">
        <f t="shared" si="33"/>
        <v>822</v>
      </c>
      <c r="BU42" s="167">
        <f t="shared" si="33"/>
        <v>556</v>
      </c>
      <c r="BV42" s="167">
        <f t="shared" si="33"/>
        <v>447</v>
      </c>
      <c r="BW42" s="167">
        <f t="shared" si="33"/>
        <v>447</v>
      </c>
      <c r="BX42" s="167">
        <f t="shared" si="33"/>
        <v>356</v>
      </c>
      <c r="BY42" s="167">
        <f t="shared" si="33"/>
        <v>306</v>
      </c>
      <c r="BZ42" s="167">
        <f t="shared" si="33"/>
        <v>321</v>
      </c>
      <c r="CA42" s="167">
        <f t="shared" si="33"/>
        <v>380</v>
      </c>
      <c r="CB42" s="167">
        <f t="shared" si="33"/>
        <v>418</v>
      </c>
      <c r="CC42" s="303">
        <f t="shared" si="33"/>
        <v>621</v>
      </c>
    </row>
    <row r="43" spans="1:81" x14ac:dyDescent="0.25">
      <c r="A43">
        <v>40</v>
      </c>
      <c r="B43" s="164" t="s">
        <v>546</v>
      </c>
      <c r="C43">
        <f>IFERROR(INDEX($BD$7:$BO$40,MATCH(Bacias!$G$4:$G$323,$BC$7:$BC$40,0),$C$2:$N$2),1)</f>
        <v>1</v>
      </c>
      <c r="D43">
        <f>IFERROR(INDEX($BD$7:$BO$40,MATCH(Bacias!$G$4:$G$323,$BC$7:$BC$40,0),$C$2:$N$2),1)</f>
        <v>1</v>
      </c>
      <c r="E43">
        <f>IFERROR(INDEX($BD$7:$BO$40,MATCH(Bacias!$G$4:$G$323,$BC$7:$BC$40,0),$C$2:$N$2),1)</f>
        <v>1</v>
      </c>
      <c r="F43">
        <f>IFERROR(INDEX($BD$7:$BO$40,MATCH(Bacias!$G$4:$G$323,$BC$7:$BC$40,0),$C$2:$N$2),1)</f>
        <v>1</v>
      </c>
      <c r="G43">
        <f>IFERROR(INDEX($BD$7:$BO$40,MATCH(Bacias!$G$4:$G$323,$BC$7:$BC$40,0),$C$2:$N$2),1)</f>
        <v>1</v>
      </c>
      <c r="H43">
        <f>IFERROR(INDEX($BD$7:$BO$40,MATCH(Bacias!$G$4:$G$323,$BC$7:$BC$40,0),$C$2:$N$2),1)</f>
        <v>1</v>
      </c>
      <c r="I43">
        <f>IFERROR(INDEX($BD$7:$BO$40,MATCH(Bacias!$G$4:$G$323,$BC$7:$BC$40,0),$C$2:$N$2),1)</f>
        <v>1</v>
      </c>
      <c r="J43">
        <f>IFERROR(INDEX($BD$7:$BO$40,MATCH(Bacias!$G$4:$G$323,$BC$7:$BC$40,0),$C$2:$N$2),1)</f>
        <v>1</v>
      </c>
      <c r="K43">
        <f>IFERROR(INDEX($BD$7:$BO$40,MATCH(Bacias!$G$4:$G$323,$BC$7:$BC$40,0),$C$2:$N$2),1)</f>
        <v>1</v>
      </c>
      <c r="L43">
        <f>IFERROR(INDEX($BD$7:$BO$40,MATCH(Bacias!$G$4:$G$323,$BC$7:$BC$40,0),$C$2:$N$2),1)</f>
        <v>1</v>
      </c>
      <c r="M43">
        <f>IFERROR(INDEX($BD$7:$BO$40,MATCH(Bacias!$G$4:$G$323,$BC$7:$BC$40,0),$C$2:$N$2),1)</f>
        <v>1</v>
      </c>
      <c r="N43">
        <f>IFERROR(INDEX($BD$7:$BO$40,MATCH(Bacias!$G$4:$G$323,$BC$7:$BC$40,0),$C$2:$N$2),1)</f>
        <v>1</v>
      </c>
      <c r="AA43">
        <f>C43*IF(NOT(ISNA($AY43)),INDEX(Entrada!$C$53:$N$372,$AY43,AA$2),0)</f>
        <v>1097</v>
      </c>
      <c r="AB43">
        <f>D43*IF(NOT(ISNA($AY43)),INDEX(Entrada!$C$53:$N$372,$AY43,AB$2),0)</f>
        <v>1156</v>
      </c>
      <c r="AC43">
        <f>E43*IF(NOT(ISNA($AY43)),INDEX(Entrada!$C$53:$N$372,$AY43,AC$2),0)</f>
        <v>1004</v>
      </c>
      <c r="AD43">
        <f>F43*IF(NOT(ISNA($AY43)),INDEX(Entrada!$C$53:$N$372,$AY43,AD$2),0)</f>
        <v>676</v>
      </c>
      <c r="AE43">
        <f>G43*IF(NOT(ISNA($AY43)),INDEX(Entrada!$C$53:$N$372,$AY43,AE$2),0)</f>
        <v>544</v>
      </c>
      <c r="AF43">
        <f>H43*IF(NOT(ISNA($AY43)),INDEX(Entrada!$C$53:$N$372,$AY43,AF$2),0)</f>
        <v>541</v>
      </c>
      <c r="AG43">
        <f>I43*IF(NOT(ISNA($AY43)),INDEX(Entrada!$C$53:$N$372,$AY43,AG$2),0)</f>
        <v>436</v>
      </c>
      <c r="AH43">
        <f>J43*IF(NOT(ISNA($AY43)),INDEX(Entrada!$C$53:$N$372,$AY43,AH$2),0)</f>
        <v>378</v>
      </c>
      <c r="AI43">
        <f>K43*IF(NOT(ISNA($AY43)),INDEX(Entrada!$C$53:$N$372,$AY43,AI$2),0)</f>
        <v>397</v>
      </c>
      <c r="AJ43">
        <f>L43*IF(NOT(ISNA($AY43)),INDEX(Entrada!$C$53:$N$372,$AY43,AJ$2),0)</f>
        <v>462</v>
      </c>
      <c r="AK43">
        <f>M43*IF(NOT(ISNA($AY43)),INDEX(Entrada!$C$53:$N$372,$AY43,AK$2),0)</f>
        <v>505</v>
      </c>
      <c r="AL43">
        <f>N43*IF(NOT(ISNA($AY43)),INDEX(Entrada!$C$53:$N$372,$AY43,AL$2),0)</f>
        <v>747</v>
      </c>
      <c r="AM43" s="167">
        <f t="shared" ref="AM43" si="38">ROUND(AM243-0.1*(AM$164-AM$120-AM$304)-AM$120-AM$304,0)</f>
        <v>1097</v>
      </c>
      <c r="AN43" s="167">
        <f t="shared" ref="AN43:AX43" si="39">ROUND(AN243-0.1*(AN$164-AN$120-AN$304)-AN$120-AN$304,0)</f>
        <v>1156</v>
      </c>
      <c r="AO43" s="167">
        <f t="shared" si="39"/>
        <v>1004</v>
      </c>
      <c r="AP43" s="167">
        <f t="shared" si="39"/>
        <v>676</v>
      </c>
      <c r="AQ43" s="167">
        <f t="shared" si="39"/>
        <v>544</v>
      </c>
      <c r="AR43" s="167">
        <f t="shared" si="39"/>
        <v>541</v>
      </c>
      <c r="AS43" s="167">
        <f t="shared" si="39"/>
        <v>436</v>
      </c>
      <c r="AT43" s="167">
        <f t="shared" si="39"/>
        <v>378</v>
      </c>
      <c r="AU43" s="167">
        <f t="shared" si="39"/>
        <v>397</v>
      </c>
      <c r="AV43" s="167">
        <f t="shared" si="39"/>
        <v>462</v>
      </c>
      <c r="AW43" s="167">
        <f t="shared" si="39"/>
        <v>505</v>
      </c>
      <c r="AX43" s="167">
        <f t="shared" si="39"/>
        <v>747</v>
      </c>
      <c r="AY43">
        <f>MATCH(A43,Entrada!$A$53:$A$372,0)</f>
        <v>40</v>
      </c>
      <c r="BQ43" t="e">
        <f t="shared" si="12"/>
        <v>#N/A</v>
      </c>
      <c r="BR43" s="167">
        <f t="shared" si="33"/>
        <v>1103</v>
      </c>
      <c r="BS43" s="167">
        <f t="shared" si="33"/>
        <v>1164</v>
      </c>
      <c r="BT43" s="167">
        <f t="shared" si="33"/>
        <v>1006</v>
      </c>
      <c r="BU43" s="167">
        <f t="shared" si="33"/>
        <v>677</v>
      </c>
      <c r="BV43" s="167">
        <f t="shared" si="33"/>
        <v>542</v>
      </c>
      <c r="BW43" s="167">
        <f t="shared" si="33"/>
        <v>541</v>
      </c>
      <c r="BX43" s="167">
        <f t="shared" si="33"/>
        <v>433</v>
      </c>
      <c r="BY43" s="167">
        <f t="shared" si="33"/>
        <v>374</v>
      </c>
      <c r="BZ43" s="167">
        <f t="shared" si="33"/>
        <v>392</v>
      </c>
      <c r="CA43" s="167">
        <f t="shared" si="33"/>
        <v>460</v>
      </c>
      <c r="CB43" s="167">
        <f t="shared" si="33"/>
        <v>504</v>
      </c>
      <c r="CC43" s="303">
        <f t="shared" si="33"/>
        <v>748</v>
      </c>
    </row>
    <row r="44" spans="1:81" x14ac:dyDescent="0.25">
      <c r="A44">
        <v>41</v>
      </c>
      <c r="B44" s="164"/>
      <c r="C44">
        <f>IFERROR(INDEX($BD$7:$BO$40,MATCH(Bacias!$G$4:$G$323,$BC$7:$BC$40,0),$C$2:$N$2),1)</f>
        <v>1</v>
      </c>
      <c r="D44">
        <f>IFERROR(INDEX($BD$7:$BO$40,MATCH(Bacias!$G$4:$G$323,$BC$7:$BC$40,0),$C$2:$N$2),1)</f>
        <v>1</v>
      </c>
      <c r="E44">
        <f>IFERROR(INDEX($BD$7:$BO$40,MATCH(Bacias!$G$4:$G$323,$BC$7:$BC$40,0),$C$2:$N$2),1)</f>
        <v>1</v>
      </c>
      <c r="F44">
        <f>IFERROR(INDEX($BD$7:$BO$40,MATCH(Bacias!$G$4:$G$323,$BC$7:$BC$40,0),$C$2:$N$2),1)</f>
        <v>1</v>
      </c>
      <c r="G44">
        <f>IFERROR(INDEX($BD$7:$BO$40,MATCH(Bacias!$G$4:$G$323,$BC$7:$BC$40,0),$C$2:$N$2),1)</f>
        <v>1</v>
      </c>
      <c r="H44">
        <f>IFERROR(INDEX($BD$7:$BO$40,MATCH(Bacias!$G$4:$G$323,$BC$7:$BC$40,0),$C$2:$N$2),1)</f>
        <v>1</v>
      </c>
      <c r="I44">
        <f>IFERROR(INDEX($BD$7:$BO$40,MATCH(Bacias!$G$4:$G$323,$BC$7:$BC$40,0),$C$2:$N$2),1)</f>
        <v>1</v>
      </c>
      <c r="J44">
        <f>IFERROR(INDEX($BD$7:$BO$40,MATCH(Bacias!$G$4:$G$323,$BC$7:$BC$40,0),$C$2:$N$2),1)</f>
        <v>1</v>
      </c>
      <c r="K44">
        <f>IFERROR(INDEX($BD$7:$BO$40,MATCH(Bacias!$G$4:$G$323,$BC$7:$BC$40,0),$C$2:$N$2),1)</f>
        <v>1</v>
      </c>
      <c r="L44">
        <f>IFERROR(INDEX($BD$7:$BO$40,MATCH(Bacias!$G$4:$G$323,$BC$7:$BC$40,0),$C$2:$N$2),1)</f>
        <v>1</v>
      </c>
      <c r="M44">
        <f>IFERROR(INDEX($BD$7:$BO$40,MATCH(Bacias!$G$4:$G$323,$BC$7:$BC$40,0),$C$2:$N$2),1)</f>
        <v>1</v>
      </c>
      <c r="N44">
        <f>IFERROR(INDEX($BD$7:$BO$40,MATCH(Bacias!$G$4:$G$323,$BC$7:$BC$40,0),$C$2:$N$2),1)</f>
        <v>1</v>
      </c>
      <c r="AA44">
        <f>C44*IF(NOT(ISNA($AY44)),INDEX(Entrada!$C$53:$N$372,$AY44,AA$2),0)</f>
        <v>0</v>
      </c>
      <c r="AB44">
        <f>D44*IF(NOT(ISNA($AY44)),INDEX(Entrada!$C$53:$N$372,$AY44,AB$2),0)</f>
        <v>0</v>
      </c>
      <c r="AC44">
        <f>E44*IF(NOT(ISNA($AY44)),INDEX(Entrada!$C$53:$N$372,$AY44,AC$2),0)</f>
        <v>0</v>
      </c>
      <c r="AD44">
        <f>F44*IF(NOT(ISNA($AY44)),INDEX(Entrada!$C$53:$N$372,$AY44,AD$2),0)</f>
        <v>0</v>
      </c>
      <c r="AE44">
        <f>G44*IF(NOT(ISNA($AY44)),INDEX(Entrada!$C$53:$N$372,$AY44,AE$2),0)</f>
        <v>0</v>
      </c>
      <c r="AF44">
        <f>H44*IF(NOT(ISNA($AY44)),INDEX(Entrada!$C$53:$N$372,$AY44,AF$2),0)</f>
        <v>0</v>
      </c>
      <c r="AG44">
        <f>I44*IF(NOT(ISNA($AY44)),INDEX(Entrada!$C$53:$N$372,$AY44,AG$2),0)</f>
        <v>0</v>
      </c>
      <c r="AH44">
        <f>J44*IF(NOT(ISNA($AY44)),INDEX(Entrada!$C$53:$N$372,$AY44,AH$2),0)</f>
        <v>0</v>
      </c>
      <c r="AI44">
        <f>K44*IF(NOT(ISNA($AY44)),INDEX(Entrada!$C$53:$N$372,$AY44,AI$2),0)</f>
        <v>0</v>
      </c>
      <c r="AJ44">
        <f>L44*IF(NOT(ISNA($AY44)),INDEX(Entrada!$C$53:$N$372,$AY44,AJ$2),0)</f>
        <v>0</v>
      </c>
      <c r="AK44">
        <f>M44*IF(NOT(ISNA($AY44)),INDEX(Entrada!$C$53:$N$372,$AY44,AK$2),0)</f>
        <v>0</v>
      </c>
      <c r="AL44">
        <f>N44*IF(NOT(ISNA($AY44)),INDEX(Entrada!$C$53:$N$372,$AY44,AL$2),0)</f>
        <v>0</v>
      </c>
      <c r="AM44">
        <f t="shared" ref="AM44" si="40">AA44</f>
        <v>0</v>
      </c>
      <c r="AN44">
        <f t="shared" ref="AN44" si="41">AB44</f>
        <v>0</v>
      </c>
      <c r="AO44">
        <f t="shared" ref="AO44" si="42">AC44</f>
        <v>0</v>
      </c>
      <c r="AP44">
        <f t="shared" ref="AP44" si="43">AD44</f>
        <v>0</v>
      </c>
      <c r="AQ44">
        <f t="shared" ref="AQ44" si="44">AE44</f>
        <v>0</v>
      </c>
      <c r="AR44">
        <f t="shared" ref="AR44" si="45">AF44</f>
        <v>0</v>
      </c>
      <c r="AS44">
        <f t="shared" ref="AS44" si="46">AG44</f>
        <v>0</v>
      </c>
      <c r="AT44">
        <f t="shared" ref="AT44" si="47">AH44</f>
        <v>0</v>
      </c>
      <c r="AU44">
        <f t="shared" ref="AU44" si="48">AI44</f>
        <v>0</v>
      </c>
      <c r="AV44">
        <f t="shared" ref="AV44" si="49">AJ44</f>
        <v>0</v>
      </c>
      <c r="AW44">
        <f t="shared" ref="AW44" si="50">AK44</f>
        <v>0</v>
      </c>
      <c r="AX44">
        <f t="shared" ref="AX44" si="51">AL44</f>
        <v>0</v>
      </c>
      <c r="AY44">
        <f>MATCH(A44,Entrada!$A$53:$A$372,0)</f>
        <v>41</v>
      </c>
      <c r="BQ44" t="e">
        <f t="shared" si="12"/>
        <v>#N/A</v>
      </c>
      <c r="BR44" s="302">
        <f t="shared" ref="BR44:CC44" si="5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44" s="302">
        <f t="shared" si="52"/>
        <v>0</v>
      </c>
      <c r="BT44" s="302">
        <f t="shared" si="52"/>
        <v>0</v>
      </c>
      <c r="BU44" s="302">
        <f t="shared" si="52"/>
        <v>0</v>
      </c>
      <c r="BV44" s="302">
        <f t="shared" si="52"/>
        <v>0</v>
      </c>
      <c r="BW44" s="302">
        <f t="shared" si="52"/>
        <v>0</v>
      </c>
      <c r="BX44" s="302">
        <f t="shared" si="52"/>
        <v>0</v>
      </c>
      <c r="BY44" s="302">
        <f t="shared" si="52"/>
        <v>0</v>
      </c>
      <c r="BZ44" s="302">
        <f t="shared" si="52"/>
        <v>0</v>
      </c>
      <c r="CA44" s="302">
        <f t="shared" si="52"/>
        <v>0</v>
      </c>
      <c r="CB44" s="302">
        <f t="shared" si="52"/>
        <v>0</v>
      </c>
      <c r="CC44" s="302">
        <f t="shared" si="52"/>
        <v>0</v>
      </c>
    </row>
    <row r="45" spans="1:81" x14ac:dyDescent="0.25">
      <c r="A45">
        <v>42</v>
      </c>
      <c r="B45" s="164" t="s">
        <v>260</v>
      </c>
      <c r="C45">
        <f>IFERROR(INDEX($BD$7:$BO$40,MATCH(Bacias!$G$4:$G$323,$BC$7:$BC$40,0),$C$2:$N$2),1)</f>
        <v>1</v>
      </c>
      <c r="D45">
        <f>IFERROR(INDEX($BD$7:$BO$40,MATCH(Bacias!$G$4:$G$323,$BC$7:$BC$40,0),$C$2:$N$2),1)</f>
        <v>1</v>
      </c>
      <c r="E45">
        <f>IFERROR(INDEX($BD$7:$BO$40,MATCH(Bacias!$G$4:$G$323,$BC$7:$BC$40,0),$C$2:$N$2),1)</f>
        <v>1</v>
      </c>
      <c r="F45">
        <f>IFERROR(INDEX($BD$7:$BO$40,MATCH(Bacias!$G$4:$G$323,$BC$7:$BC$40,0),$C$2:$N$2),1)</f>
        <v>1</v>
      </c>
      <c r="G45">
        <f>IFERROR(INDEX($BD$7:$BO$40,MATCH(Bacias!$G$4:$G$323,$BC$7:$BC$40,0),$C$2:$N$2),1)</f>
        <v>1</v>
      </c>
      <c r="H45">
        <f>IFERROR(INDEX($BD$7:$BO$40,MATCH(Bacias!$G$4:$G$323,$BC$7:$BC$40,0),$C$2:$N$2),1)</f>
        <v>1</v>
      </c>
      <c r="I45">
        <f>IFERROR(INDEX($BD$7:$BO$40,MATCH(Bacias!$G$4:$G$323,$BC$7:$BC$40,0),$C$2:$N$2),1)</f>
        <v>1</v>
      </c>
      <c r="J45">
        <f>IFERROR(INDEX($BD$7:$BO$40,MATCH(Bacias!$G$4:$G$323,$BC$7:$BC$40,0),$C$2:$N$2),1)</f>
        <v>1</v>
      </c>
      <c r="K45">
        <f>IFERROR(INDEX($BD$7:$BO$40,MATCH(Bacias!$G$4:$G$323,$BC$7:$BC$40,0),$C$2:$N$2),1)</f>
        <v>1</v>
      </c>
      <c r="L45">
        <f>IFERROR(INDEX($BD$7:$BO$40,MATCH(Bacias!$G$4:$G$323,$BC$7:$BC$40,0),$C$2:$N$2),1)</f>
        <v>1</v>
      </c>
      <c r="M45">
        <f>IFERROR(INDEX($BD$7:$BO$40,MATCH(Bacias!$G$4:$G$323,$BC$7:$BC$40,0),$C$2:$N$2),1)</f>
        <v>1</v>
      </c>
      <c r="N45">
        <f>IFERROR(INDEX($BD$7:$BO$40,MATCH(Bacias!$G$4:$G$323,$BC$7:$BC$40,0),$C$2:$N$2),1)</f>
        <v>1</v>
      </c>
      <c r="AA45">
        <f>C45*IF(NOT(ISNA($AY45)),INDEX(Entrada!$C$53:$N$372,$AY45,AA$2),0)</f>
        <v>1179</v>
      </c>
      <c r="AB45">
        <f>D45*IF(NOT(ISNA($AY45)),INDEX(Entrada!$C$53:$N$372,$AY45,AB$2),0)</f>
        <v>1246</v>
      </c>
      <c r="AC45">
        <f>E45*IF(NOT(ISNA($AY45)),INDEX(Entrada!$C$53:$N$372,$AY45,AC$2),0)</f>
        <v>1078</v>
      </c>
      <c r="AD45">
        <f>F45*IF(NOT(ISNA($AY45)),INDEX(Entrada!$C$53:$N$372,$AY45,AD$2),0)</f>
        <v>724</v>
      </c>
      <c r="AE45">
        <f>G45*IF(NOT(ISNA($AY45)),INDEX(Entrada!$C$53:$N$372,$AY45,AE$2),0)</f>
        <v>580</v>
      </c>
      <c r="AF45">
        <f>H45*IF(NOT(ISNA($AY45)),INDEX(Entrada!$C$53:$N$372,$AY45,AF$2),0)</f>
        <v>577</v>
      </c>
      <c r="AG45">
        <f>I45*IF(NOT(ISNA($AY45)),INDEX(Entrada!$C$53:$N$372,$AY45,AG$2),0)</f>
        <v>464</v>
      </c>
      <c r="AH45">
        <f>J45*IF(NOT(ISNA($AY45)),INDEX(Entrada!$C$53:$N$372,$AY45,AH$2),0)</f>
        <v>401</v>
      </c>
      <c r="AI45">
        <f>K45*IF(NOT(ISNA($AY45)),INDEX(Entrada!$C$53:$N$372,$AY45,AI$2),0)</f>
        <v>421</v>
      </c>
      <c r="AJ45">
        <f>L45*IF(NOT(ISNA($AY45)),INDEX(Entrada!$C$53:$N$372,$AY45,AJ$2),0)</f>
        <v>492</v>
      </c>
      <c r="AK45">
        <f>M45*IF(NOT(ISNA($AY45)),INDEX(Entrada!$C$53:$N$372,$AY45,AK$2),0)</f>
        <v>539</v>
      </c>
      <c r="AL45">
        <f>N45*IF(NOT(ISNA($AY45)),INDEX(Entrada!$C$53:$N$372,$AY45,AL$2),0)</f>
        <v>798</v>
      </c>
      <c r="AM45" s="167">
        <f t="shared" ref="AM45" si="53">ROUND(AM245-0.1*(AM$164-AM$120-AM$304)-AM$120-AM$304,0)</f>
        <v>1179</v>
      </c>
      <c r="AN45" s="167">
        <f t="shared" ref="AN45:AX45" si="54">ROUND(AN245-0.1*(AN$164-AN$120-AN$304)-AN$120-AN$304,0)</f>
        <v>1246</v>
      </c>
      <c r="AO45" s="167">
        <f t="shared" si="54"/>
        <v>1078</v>
      </c>
      <c r="AP45" s="167">
        <f t="shared" si="54"/>
        <v>724</v>
      </c>
      <c r="AQ45" s="167">
        <f t="shared" si="54"/>
        <v>580</v>
      </c>
      <c r="AR45" s="167">
        <f t="shared" si="54"/>
        <v>577</v>
      </c>
      <c r="AS45" s="167">
        <f t="shared" si="54"/>
        <v>464</v>
      </c>
      <c r="AT45" s="167">
        <f t="shared" si="54"/>
        <v>401</v>
      </c>
      <c r="AU45" s="167">
        <f t="shared" si="54"/>
        <v>421</v>
      </c>
      <c r="AV45" s="167">
        <f t="shared" si="54"/>
        <v>492</v>
      </c>
      <c r="AW45" s="167">
        <f t="shared" si="54"/>
        <v>539</v>
      </c>
      <c r="AX45" s="167">
        <f t="shared" si="54"/>
        <v>798</v>
      </c>
      <c r="AY45">
        <f>MATCH(A45,Entrada!$A$53:$A$372,0)</f>
        <v>42</v>
      </c>
      <c r="BQ45" t="e">
        <f t="shared" si="12"/>
        <v>#N/A</v>
      </c>
      <c r="BR45" s="303">
        <f t="shared" ref="BR45:CC49" si="55">BR245-0.1*(BR$164-BR$120-BR$121)-BR$120-BR$121</f>
        <v>1179.7104099999999</v>
      </c>
      <c r="BS45" s="303">
        <f t="shared" si="55"/>
        <v>1246.233324</v>
      </c>
      <c r="BT45" s="303">
        <f t="shared" si="55"/>
        <v>1078.1464880000001</v>
      </c>
      <c r="BU45" s="303">
        <f t="shared" si="55"/>
        <v>724.07340999999997</v>
      </c>
      <c r="BV45" s="303">
        <f t="shared" si="55"/>
        <v>579.54413700000009</v>
      </c>
      <c r="BW45" s="303">
        <f t="shared" si="55"/>
        <v>577.60324999999989</v>
      </c>
      <c r="BX45" s="303">
        <f t="shared" si="55"/>
        <v>463.60508199999998</v>
      </c>
      <c r="BY45" s="303">
        <f t="shared" si="55"/>
        <v>401.61668899999995</v>
      </c>
      <c r="BZ45" s="303">
        <f t="shared" si="55"/>
        <v>420.26771400000001</v>
      </c>
      <c r="CA45" s="303">
        <f t="shared" si="55"/>
        <v>491.92999999999995</v>
      </c>
      <c r="CB45" s="303">
        <f t="shared" si="55"/>
        <v>538.39409699999999</v>
      </c>
      <c r="CC45" s="303">
        <f t="shared" si="55"/>
        <v>798.53026599999998</v>
      </c>
    </row>
    <row r="46" spans="1:81" x14ac:dyDescent="0.25">
      <c r="A46">
        <v>43</v>
      </c>
      <c r="B46" s="164" t="s">
        <v>547</v>
      </c>
      <c r="C46">
        <f>IFERROR(INDEX($BD$7:$BO$40,MATCH(Bacias!$G$4:$G$323,$BC$7:$BC$40,0),$C$2:$N$2),1)</f>
        <v>1</v>
      </c>
      <c r="D46">
        <f>IFERROR(INDEX($BD$7:$BO$40,MATCH(Bacias!$G$4:$G$323,$BC$7:$BC$40,0),$C$2:$N$2),1)</f>
        <v>1</v>
      </c>
      <c r="E46">
        <f>IFERROR(INDEX($BD$7:$BO$40,MATCH(Bacias!$G$4:$G$323,$BC$7:$BC$40,0),$C$2:$N$2),1)</f>
        <v>1</v>
      </c>
      <c r="F46">
        <f>IFERROR(INDEX($BD$7:$BO$40,MATCH(Bacias!$G$4:$G$323,$BC$7:$BC$40,0),$C$2:$N$2),1)</f>
        <v>1</v>
      </c>
      <c r="G46">
        <f>IFERROR(INDEX($BD$7:$BO$40,MATCH(Bacias!$G$4:$G$323,$BC$7:$BC$40,0),$C$2:$N$2),1)</f>
        <v>1</v>
      </c>
      <c r="H46">
        <f>IFERROR(INDEX($BD$7:$BO$40,MATCH(Bacias!$G$4:$G$323,$BC$7:$BC$40,0),$C$2:$N$2),1)</f>
        <v>1</v>
      </c>
      <c r="I46">
        <f>IFERROR(INDEX($BD$7:$BO$40,MATCH(Bacias!$G$4:$G$323,$BC$7:$BC$40,0),$C$2:$N$2),1)</f>
        <v>1</v>
      </c>
      <c r="J46">
        <f>IFERROR(INDEX($BD$7:$BO$40,MATCH(Bacias!$G$4:$G$323,$BC$7:$BC$40,0),$C$2:$N$2),1)</f>
        <v>1</v>
      </c>
      <c r="K46">
        <f>IFERROR(INDEX($BD$7:$BO$40,MATCH(Bacias!$G$4:$G$323,$BC$7:$BC$40,0),$C$2:$N$2),1)</f>
        <v>1</v>
      </c>
      <c r="L46">
        <f>IFERROR(INDEX($BD$7:$BO$40,MATCH(Bacias!$G$4:$G$323,$BC$7:$BC$40,0),$C$2:$N$2),1)</f>
        <v>1</v>
      </c>
      <c r="M46">
        <f>IFERROR(INDEX($BD$7:$BO$40,MATCH(Bacias!$G$4:$G$323,$BC$7:$BC$40,0),$C$2:$N$2),1)</f>
        <v>1</v>
      </c>
      <c r="N46">
        <f>IFERROR(INDEX($BD$7:$BO$40,MATCH(Bacias!$G$4:$G$323,$BC$7:$BC$40,0),$C$2:$N$2),1)</f>
        <v>1</v>
      </c>
      <c r="AA46">
        <f>C46*IF(NOT(ISNA($AY46)),INDEX(Entrada!$C$53:$N$372,$AY46,AA$2),0)</f>
        <v>1234</v>
      </c>
      <c r="AB46">
        <f>D46*IF(NOT(ISNA($AY46)),INDEX(Entrada!$C$53:$N$372,$AY46,AB$2),0)</f>
        <v>1330</v>
      </c>
      <c r="AC46">
        <f>E46*IF(NOT(ISNA($AY46)),INDEX(Entrada!$C$53:$N$372,$AY46,AC$2),0)</f>
        <v>1164</v>
      </c>
      <c r="AD46">
        <f>F46*IF(NOT(ISNA($AY46)),INDEX(Entrada!$C$53:$N$372,$AY46,AD$2),0)</f>
        <v>792</v>
      </c>
      <c r="AE46">
        <f>G46*IF(NOT(ISNA($AY46)),INDEX(Entrada!$C$53:$N$372,$AY46,AE$2),0)</f>
        <v>621</v>
      </c>
      <c r="AF46">
        <f>H46*IF(NOT(ISNA($AY46)),INDEX(Entrada!$C$53:$N$372,$AY46,AF$2),0)</f>
        <v>621</v>
      </c>
      <c r="AG46">
        <f>I46*IF(NOT(ISNA($AY46)),INDEX(Entrada!$C$53:$N$372,$AY46,AG$2),0)</f>
        <v>500</v>
      </c>
      <c r="AH46">
        <f>J46*IF(NOT(ISNA($AY46)),INDEX(Entrada!$C$53:$N$372,$AY46,AH$2),0)</f>
        <v>434</v>
      </c>
      <c r="AI46">
        <f>K46*IF(NOT(ISNA($AY46)),INDEX(Entrada!$C$53:$N$372,$AY46,AI$2),0)</f>
        <v>448</v>
      </c>
      <c r="AJ46">
        <f>L46*IF(NOT(ISNA($AY46)),INDEX(Entrada!$C$53:$N$372,$AY46,AJ$2),0)</f>
        <v>523</v>
      </c>
      <c r="AK46">
        <f>M46*IF(NOT(ISNA($AY46)),INDEX(Entrada!$C$53:$N$372,$AY46,AK$2),0)</f>
        <v>569</v>
      </c>
      <c r="AL46">
        <f>N46*IF(NOT(ISNA($AY46)),INDEX(Entrada!$C$53:$N$372,$AY46,AL$2),0)</f>
        <v>835</v>
      </c>
      <c r="AM46" s="167">
        <f t="shared" ref="AM46" si="56">ROUND(AM246-0.1*(AM$164-AM$120-AM$304)-AM$120-AM$304,0)</f>
        <v>1234</v>
      </c>
      <c r="AN46" s="167">
        <f t="shared" ref="AN46:AX46" si="57">ROUND(AN246-0.1*(AN$164-AN$120-AN$304)-AN$120-AN$304,0)</f>
        <v>1330</v>
      </c>
      <c r="AO46" s="167">
        <f t="shared" si="57"/>
        <v>1164</v>
      </c>
      <c r="AP46" s="167">
        <f t="shared" si="57"/>
        <v>792</v>
      </c>
      <c r="AQ46" s="167">
        <f t="shared" si="57"/>
        <v>621</v>
      </c>
      <c r="AR46" s="167">
        <f t="shared" si="57"/>
        <v>621</v>
      </c>
      <c r="AS46" s="167">
        <f t="shared" si="57"/>
        <v>500</v>
      </c>
      <c r="AT46" s="167">
        <f t="shared" si="57"/>
        <v>434</v>
      </c>
      <c r="AU46" s="167">
        <f t="shared" si="57"/>
        <v>448</v>
      </c>
      <c r="AV46" s="167">
        <f t="shared" si="57"/>
        <v>523</v>
      </c>
      <c r="AW46" s="167">
        <f t="shared" si="57"/>
        <v>569</v>
      </c>
      <c r="AX46" s="167">
        <f t="shared" si="57"/>
        <v>835</v>
      </c>
      <c r="AY46">
        <f>MATCH(A46,Entrada!$A$53:$A$372,0)</f>
        <v>43</v>
      </c>
      <c r="BC46" s="199"/>
      <c r="BQ46" t="e">
        <f t="shared" si="12"/>
        <v>#N/A</v>
      </c>
      <c r="BR46" s="303">
        <f t="shared" si="55"/>
        <v>1234.5104099999999</v>
      </c>
      <c r="BS46" s="303">
        <f t="shared" si="55"/>
        <v>1329.983324</v>
      </c>
      <c r="BT46" s="303">
        <f t="shared" si="55"/>
        <v>1163.5964879999999</v>
      </c>
      <c r="BU46" s="303">
        <f t="shared" si="55"/>
        <v>792.33340999999996</v>
      </c>
      <c r="BV46" s="303">
        <f t="shared" si="55"/>
        <v>621.04413700000009</v>
      </c>
      <c r="BW46" s="303">
        <f t="shared" si="55"/>
        <v>621.92324999999994</v>
      </c>
      <c r="BX46" s="303">
        <f t="shared" si="55"/>
        <v>500.33508199999994</v>
      </c>
      <c r="BY46" s="303">
        <f t="shared" si="55"/>
        <v>434.21668899999997</v>
      </c>
      <c r="BZ46" s="303">
        <f t="shared" si="55"/>
        <v>447.847714</v>
      </c>
      <c r="CA46" s="303">
        <f t="shared" si="55"/>
        <v>522.79999999999995</v>
      </c>
      <c r="CB46" s="303">
        <f t="shared" si="55"/>
        <v>568.80409699999996</v>
      </c>
      <c r="CC46" s="303">
        <f t="shared" si="55"/>
        <v>835.42026599999997</v>
      </c>
    </row>
    <row r="47" spans="1:81" x14ac:dyDescent="0.25">
      <c r="A47">
        <v>44</v>
      </c>
      <c r="B47" s="164" t="s">
        <v>548</v>
      </c>
      <c r="C47">
        <f>IFERROR(INDEX($BD$7:$BO$40,MATCH(Bacias!$G$4:$G$323,$BC$7:$BC$40,0),$C$2:$N$2),1)</f>
        <v>1</v>
      </c>
      <c r="D47">
        <f>IFERROR(INDEX($BD$7:$BO$40,MATCH(Bacias!$G$4:$G$323,$BC$7:$BC$40,0),$C$2:$N$2),1)</f>
        <v>1</v>
      </c>
      <c r="E47">
        <f>IFERROR(INDEX($BD$7:$BO$40,MATCH(Bacias!$G$4:$G$323,$BC$7:$BC$40,0),$C$2:$N$2),1)</f>
        <v>1</v>
      </c>
      <c r="F47">
        <f>IFERROR(INDEX($BD$7:$BO$40,MATCH(Bacias!$G$4:$G$323,$BC$7:$BC$40,0),$C$2:$N$2),1)</f>
        <v>1</v>
      </c>
      <c r="G47">
        <f>IFERROR(INDEX($BD$7:$BO$40,MATCH(Bacias!$G$4:$G$323,$BC$7:$BC$40,0),$C$2:$N$2),1)</f>
        <v>1</v>
      </c>
      <c r="H47">
        <f>IFERROR(INDEX($BD$7:$BO$40,MATCH(Bacias!$G$4:$G$323,$BC$7:$BC$40,0),$C$2:$N$2),1)</f>
        <v>1</v>
      </c>
      <c r="I47">
        <f>IFERROR(INDEX($BD$7:$BO$40,MATCH(Bacias!$G$4:$G$323,$BC$7:$BC$40,0),$C$2:$N$2),1)</f>
        <v>1</v>
      </c>
      <c r="J47">
        <f>IFERROR(INDEX($BD$7:$BO$40,MATCH(Bacias!$G$4:$G$323,$BC$7:$BC$40,0),$C$2:$N$2),1)</f>
        <v>1</v>
      </c>
      <c r="K47">
        <f>IFERROR(INDEX($BD$7:$BO$40,MATCH(Bacias!$G$4:$G$323,$BC$7:$BC$40,0),$C$2:$N$2),1)</f>
        <v>1</v>
      </c>
      <c r="L47">
        <f>IFERROR(INDEX($BD$7:$BO$40,MATCH(Bacias!$G$4:$G$323,$BC$7:$BC$40,0),$C$2:$N$2),1)</f>
        <v>1</v>
      </c>
      <c r="M47">
        <f>IFERROR(INDEX($BD$7:$BO$40,MATCH(Bacias!$G$4:$G$323,$BC$7:$BC$40,0),$C$2:$N$2),1)</f>
        <v>1</v>
      </c>
      <c r="N47">
        <f>IFERROR(INDEX($BD$7:$BO$40,MATCH(Bacias!$G$4:$G$323,$BC$7:$BC$40,0),$C$2:$N$2),1)</f>
        <v>1</v>
      </c>
      <c r="AA47">
        <f>C47*IF(NOT(ISNA($AY47)),INDEX(Entrada!$C$53:$N$372,$AY47,AA$2),0)</f>
        <v>9914</v>
      </c>
      <c r="AB47">
        <f>D47*IF(NOT(ISNA($AY47)),INDEX(Entrada!$C$53:$N$372,$AY47,AB$2),0)</f>
        <v>10461</v>
      </c>
      <c r="AC47">
        <f>E47*IF(NOT(ISNA($AY47)),INDEX(Entrada!$C$53:$N$372,$AY47,AC$2),0)</f>
        <v>9948</v>
      </c>
      <c r="AD47">
        <f>F47*IF(NOT(ISNA($AY47)),INDEX(Entrada!$C$53:$N$372,$AY47,AD$2),0)</f>
        <v>7384</v>
      </c>
      <c r="AE47">
        <f>G47*IF(NOT(ISNA($AY47)),INDEX(Entrada!$C$53:$N$372,$AY47,AE$2),0)</f>
        <v>5154</v>
      </c>
      <c r="AF47">
        <f>H47*IF(NOT(ISNA($AY47)),INDEX(Entrada!$C$53:$N$372,$AY47,AF$2),0)</f>
        <v>4330</v>
      </c>
      <c r="AG47">
        <f>I47*IF(NOT(ISNA($AY47)),INDEX(Entrada!$C$53:$N$372,$AY47,AG$2),0)</f>
        <v>3527</v>
      </c>
      <c r="AH47">
        <f>J47*IF(NOT(ISNA($AY47)),INDEX(Entrada!$C$53:$N$372,$AY47,AH$2),0)</f>
        <v>2971</v>
      </c>
      <c r="AI47">
        <f>K47*IF(NOT(ISNA($AY47)),INDEX(Entrada!$C$53:$N$372,$AY47,AI$2),0)</f>
        <v>2852</v>
      </c>
      <c r="AJ47">
        <f>L47*IF(NOT(ISNA($AY47)),INDEX(Entrada!$C$53:$N$372,$AY47,AJ$2),0)</f>
        <v>3300</v>
      </c>
      <c r="AK47">
        <f>M47*IF(NOT(ISNA($AY47)),INDEX(Entrada!$C$53:$N$372,$AY47,AK$2),0)</f>
        <v>4411</v>
      </c>
      <c r="AL47">
        <f>N47*IF(NOT(ISNA($AY47)),INDEX(Entrada!$C$53:$N$372,$AY47,AL$2),0)</f>
        <v>6995</v>
      </c>
      <c r="AM47" s="167">
        <f t="shared" ref="AM47" si="58">ROUND(AM247-0.1*(AM$164-AM$120-AM$304)-AM$120-AM$304,0)</f>
        <v>9914</v>
      </c>
      <c r="AN47" s="167">
        <f t="shared" ref="AN47:AX47" si="59">ROUND(AN247-0.1*(AN$164-AN$120-AN$304)-AN$120-AN$304,0)</f>
        <v>10461</v>
      </c>
      <c r="AO47" s="167">
        <f t="shared" si="59"/>
        <v>9948</v>
      </c>
      <c r="AP47" s="167">
        <f t="shared" si="59"/>
        <v>7384</v>
      </c>
      <c r="AQ47" s="167">
        <f t="shared" si="59"/>
        <v>5154</v>
      </c>
      <c r="AR47" s="167">
        <f t="shared" si="59"/>
        <v>4330</v>
      </c>
      <c r="AS47" s="167">
        <f t="shared" si="59"/>
        <v>3527</v>
      </c>
      <c r="AT47" s="167">
        <f t="shared" si="59"/>
        <v>2971</v>
      </c>
      <c r="AU47" s="167">
        <f t="shared" si="59"/>
        <v>2852</v>
      </c>
      <c r="AV47" s="167">
        <f t="shared" si="59"/>
        <v>3300</v>
      </c>
      <c r="AW47" s="167">
        <f t="shared" si="59"/>
        <v>4411</v>
      </c>
      <c r="AX47" s="167">
        <f t="shared" si="59"/>
        <v>6995</v>
      </c>
      <c r="AY47">
        <f>MATCH(A47,Entrada!$A$53:$A$372,0)</f>
        <v>44</v>
      </c>
      <c r="BC47" s="199"/>
      <c r="BQ47" t="e">
        <f t="shared" si="12"/>
        <v>#N/A</v>
      </c>
      <c r="BR47" s="303">
        <f t="shared" si="55"/>
        <v>9914.2604100000008</v>
      </c>
      <c r="BS47" s="303">
        <f t="shared" si="55"/>
        <v>10461.013324000001</v>
      </c>
      <c r="BT47" s="303">
        <f t="shared" si="55"/>
        <v>9947.4664880000018</v>
      </c>
      <c r="BU47" s="303">
        <f t="shared" si="55"/>
        <v>7383.8734100000001</v>
      </c>
      <c r="BV47" s="303">
        <f t="shared" si="55"/>
        <v>5153.5341369999996</v>
      </c>
      <c r="BW47" s="303">
        <f t="shared" si="55"/>
        <v>4330.51325</v>
      </c>
      <c r="BX47" s="303">
        <f t="shared" si="55"/>
        <v>3526.7950820000001</v>
      </c>
      <c r="BY47" s="303">
        <f t="shared" si="55"/>
        <v>2971.1766889999999</v>
      </c>
      <c r="BZ47" s="303">
        <f t="shared" si="55"/>
        <v>2851.4177140000002</v>
      </c>
      <c r="CA47" s="303">
        <f t="shared" si="55"/>
        <v>3300.07</v>
      </c>
      <c r="CB47" s="303">
        <f t="shared" si="55"/>
        <v>4410.2340969999987</v>
      </c>
      <c r="CC47" s="303">
        <f t="shared" si="55"/>
        <v>6995.2202659999994</v>
      </c>
    </row>
    <row r="48" spans="1:81" x14ac:dyDescent="0.25">
      <c r="A48">
        <v>45</v>
      </c>
      <c r="B48" s="164" t="s">
        <v>549</v>
      </c>
      <c r="C48">
        <f>IFERROR(INDEX($BD$7:$BO$40,MATCH(Bacias!$G$4:$G$323,$BC$7:$BC$40,0),$C$2:$N$2),1)</f>
        <v>1</v>
      </c>
      <c r="D48">
        <f>IFERROR(INDEX($BD$7:$BO$40,MATCH(Bacias!$G$4:$G$323,$BC$7:$BC$40,0),$C$2:$N$2),1)</f>
        <v>1</v>
      </c>
      <c r="E48">
        <f>IFERROR(INDEX($BD$7:$BO$40,MATCH(Bacias!$G$4:$G$323,$BC$7:$BC$40,0),$C$2:$N$2),1)</f>
        <v>1</v>
      </c>
      <c r="F48">
        <f>IFERROR(INDEX($BD$7:$BO$40,MATCH(Bacias!$G$4:$G$323,$BC$7:$BC$40,0),$C$2:$N$2),1)</f>
        <v>1</v>
      </c>
      <c r="G48">
        <f>IFERROR(INDEX($BD$7:$BO$40,MATCH(Bacias!$G$4:$G$323,$BC$7:$BC$40,0),$C$2:$N$2),1)</f>
        <v>1</v>
      </c>
      <c r="H48">
        <f>IFERROR(INDEX($BD$7:$BO$40,MATCH(Bacias!$G$4:$G$323,$BC$7:$BC$40,0),$C$2:$N$2),1)</f>
        <v>1</v>
      </c>
      <c r="I48">
        <f>IFERROR(INDEX($BD$7:$BO$40,MATCH(Bacias!$G$4:$G$323,$BC$7:$BC$40,0),$C$2:$N$2),1)</f>
        <v>1</v>
      </c>
      <c r="J48">
        <f>IFERROR(INDEX($BD$7:$BO$40,MATCH(Bacias!$G$4:$G$323,$BC$7:$BC$40,0),$C$2:$N$2),1)</f>
        <v>1</v>
      </c>
      <c r="K48">
        <f>IFERROR(INDEX($BD$7:$BO$40,MATCH(Bacias!$G$4:$G$323,$BC$7:$BC$40,0),$C$2:$N$2),1)</f>
        <v>1</v>
      </c>
      <c r="L48">
        <f>IFERROR(INDEX($BD$7:$BO$40,MATCH(Bacias!$G$4:$G$323,$BC$7:$BC$40,0),$C$2:$N$2),1)</f>
        <v>1</v>
      </c>
      <c r="M48">
        <f>IFERROR(INDEX($BD$7:$BO$40,MATCH(Bacias!$G$4:$G$323,$BC$7:$BC$40,0),$C$2:$N$2),1)</f>
        <v>1</v>
      </c>
      <c r="N48">
        <f>IFERROR(INDEX($BD$7:$BO$40,MATCH(Bacias!$G$4:$G$323,$BC$7:$BC$40,0),$C$2:$N$2),1)</f>
        <v>1</v>
      </c>
      <c r="AA48">
        <f>C48*IF(NOT(ISNA($AY48)),INDEX(Entrada!$C$53:$N$372,$AY48,AA$2),0)</f>
        <v>10336</v>
      </c>
      <c r="AB48">
        <f>D48*IF(NOT(ISNA($AY48)),INDEX(Entrada!$C$53:$N$372,$AY48,AB$2),0)</f>
        <v>10926</v>
      </c>
      <c r="AC48">
        <f>E48*IF(NOT(ISNA($AY48)),INDEX(Entrada!$C$53:$N$372,$AY48,AC$2),0)</f>
        <v>10383</v>
      </c>
      <c r="AD48">
        <f>F48*IF(NOT(ISNA($AY48)),INDEX(Entrada!$C$53:$N$372,$AY48,AD$2),0)</f>
        <v>7755</v>
      </c>
      <c r="AE48">
        <f>G48*IF(NOT(ISNA($AY48)),INDEX(Entrada!$C$53:$N$372,$AY48,AE$2),0)</f>
        <v>5475</v>
      </c>
      <c r="AF48">
        <f>H48*IF(NOT(ISNA($AY48)),INDEX(Entrada!$C$53:$N$372,$AY48,AF$2),0)</f>
        <v>4639</v>
      </c>
      <c r="AG48">
        <f>I48*IF(NOT(ISNA($AY48)),INDEX(Entrada!$C$53:$N$372,$AY48,AG$2),0)</f>
        <v>3812</v>
      </c>
      <c r="AH48">
        <f>J48*IF(NOT(ISNA($AY48)),INDEX(Entrada!$C$53:$N$372,$AY48,AH$2),0)</f>
        <v>3252</v>
      </c>
      <c r="AI48">
        <f>K48*IF(NOT(ISNA($AY48)),INDEX(Entrada!$C$53:$N$372,$AY48,AI$2),0)</f>
        <v>3123</v>
      </c>
      <c r="AJ48">
        <f>L48*IF(NOT(ISNA($AY48)),INDEX(Entrada!$C$53:$N$372,$AY48,AJ$2),0)</f>
        <v>3578</v>
      </c>
      <c r="AK48">
        <f>M48*IF(NOT(ISNA($AY48)),INDEX(Entrada!$C$53:$N$372,$AY48,AK$2),0)</f>
        <v>4710</v>
      </c>
      <c r="AL48">
        <f>N48*IF(NOT(ISNA($AY48)),INDEX(Entrada!$C$53:$N$372,$AY48,AL$2),0)</f>
        <v>7338</v>
      </c>
      <c r="AM48" s="167">
        <f t="shared" ref="AM48" si="60">ROUND(AM248-0.1*(AM$164-AM$120-AM$304)-AM$120-AM$304,0)</f>
        <v>10336</v>
      </c>
      <c r="AN48" s="167">
        <f t="shared" ref="AN48:AX48" si="61">ROUND(AN248-0.1*(AN$164-AN$120-AN$304)-AN$120-AN$304,0)</f>
        <v>10926</v>
      </c>
      <c r="AO48" s="167">
        <f t="shared" si="61"/>
        <v>10383</v>
      </c>
      <c r="AP48" s="167">
        <f t="shared" si="61"/>
        <v>7755</v>
      </c>
      <c r="AQ48" s="167">
        <f t="shared" si="61"/>
        <v>5475</v>
      </c>
      <c r="AR48" s="167">
        <f t="shared" si="61"/>
        <v>4639</v>
      </c>
      <c r="AS48" s="167">
        <f t="shared" si="61"/>
        <v>3812</v>
      </c>
      <c r="AT48" s="167">
        <f t="shared" si="61"/>
        <v>3252</v>
      </c>
      <c r="AU48" s="167">
        <f t="shared" si="61"/>
        <v>3123</v>
      </c>
      <c r="AV48" s="167">
        <f t="shared" si="61"/>
        <v>3578</v>
      </c>
      <c r="AW48" s="167">
        <f t="shared" si="61"/>
        <v>4710</v>
      </c>
      <c r="AX48" s="167">
        <f t="shared" si="61"/>
        <v>7338</v>
      </c>
      <c r="AY48">
        <f>MATCH(A48,Entrada!$A$53:$A$372,0)</f>
        <v>45</v>
      </c>
      <c r="BQ48" t="e">
        <f t="shared" si="12"/>
        <v>#N/A</v>
      </c>
      <c r="BR48" s="303">
        <f t="shared" si="55"/>
        <v>10336.690410000001</v>
      </c>
      <c r="BS48" s="303">
        <f t="shared" si="55"/>
        <v>10926.633324</v>
      </c>
      <c r="BT48" s="303">
        <f t="shared" si="55"/>
        <v>10382.946488</v>
      </c>
      <c r="BU48" s="303">
        <f t="shared" si="55"/>
        <v>7755.1534099999999</v>
      </c>
      <c r="BV48" s="303">
        <f t="shared" si="55"/>
        <v>5474.5341369999996</v>
      </c>
      <c r="BW48" s="303">
        <f t="shared" si="55"/>
        <v>4639.8132500000002</v>
      </c>
      <c r="BX48" s="303">
        <f t="shared" si="55"/>
        <v>3811.9550819999999</v>
      </c>
      <c r="BY48" s="303">
        <f t="shared" si="55"/>
        <v>3251.7966890000002</v>
      </c>
      <c r="BZ48" s="303">
        <f t="shared" si="55"/>
        <v>3123.0177139999996</v>
      </c>
      <c r="CA48" s="303">
        <f t="shared" si="55"/>
        <v>3578.32</v>
      </c>
      <c r="CB48" s="303">
        <f t="shared" si="55"/>
        <v>4709.4140969999989</v>
      </c>
      <c r="CC48" s="303">
        <f t="shared" si="55"/>
        <v>7338.0302659999998</v>
      </c>
    </row>
    <row r="49" spans="1:81" x14ac:dyDescent="0.25">
      <c r="A49">
        <v>46</v>
      </c>
      <c r="B49" s="164" t="s">
        <v>550</v>
      </c>
      <c r="C49">
        <f>IFERROR(INDEX($BD$7:$BO$40,MATCH(Bacias!$G$4:$G$323,$BC$7:$BC$40,0),$C$2:$N$2),1)</f>
        <v>1</v>
      </c>
      <c r="D49">
        <f>IFERROR(INDEX($BD$7:$BO$40,MATCH(Bacias!$G$4:$G$323,$BC$7:$BC$40,0),$C$2:$N$2),1)</f>
        <v>1</v>
      </c>
      <c r="E49">
        <f>IFERROR(INDEX($BD$7:$BO$40,MATCH(Bacias!$G$4:$G$323,$BC$7:$BC$40,0),$C$2:$N$2),1)</f>
        <v>1</v>
      </c>
      <c r="F49">
        <f>IFERROR(INDEX($BD$7:$BO$40,MATCH(Bacias!$G$4:$G$323,$BC$7:$BC$40,0),$C$2:$N$2),1)</f>
        <v>1</v>
      </c>
      <c r="G49">
        <f>IFERROR(INDEX($BD$7:$BO$40,MATCH(Bacias!$G$4:$G$323,$BC$7:$BC$40,0),$C$2:$N$2),1)</f>
        <v>1</v>
      </c>
      <c r="H49">
        <f>IFERROR(INDEX($BD$7:$BO$40,MATCH(Bacias!$G$4:$G$323,$BC$7:$BC$40,0),$C$2:$N$2),1)</f>
        <v>1</v>
      </c>
      <c r="I49">
        <f>IFERROR(INDEX($BD$7:$BO$40,MATCH(Bacias!$G$4:$G$323,$BC$7:$BC$40,0),$C$2:$N$2),1)</f>
        <v>1</v>
      </c>
      <c r="J49">
        <f>IFERROR(INDEX($BD$7:$BO$40,MATCH(Bacias!$G$4:$G$323,$BC$7:$BC$40,0),$C$2:$N$2),1)</f>
        <v>1</v>
      </c>
      <c r="K49">
        <f>IFERROR(INDEX($BD$7:$BO$40,MATCH(Bacias!$G$4:$G$323,$BC$7:$BC$40,0),$C$2:$N$2),1)</f>
        <v>1</v>
      </c>
      <c r="L49">
        <f>IFERROR(INDEX($BD$7:$BO$40,MATCH(Bacias!$G$4:$G$323,$BC$7:$BC$40,0),$C$2:$N$2),1)</f>
        <v>1</v>
      </c>
      <c r="M49">
        <f>IFERROR(INDEX($BD$7:$BO$40,MATCH(Bacias!$G$4:$G$323,$BC$7:$BC$40,0),$C$2:$N$2),1)</f>
        <v>1</v>
      </c>
      <c r="N49">
        <f>IFERROR(INDEX($BD$7:$BO$40,MATCH(Bacias!$G$4:$G$323,$BC$7:$BC$40,0),$C$2:$N$2),1)</f>
        <v>1</v>
      </c>
      <c r="AA49">
        <f>C49*IF(NOT(ISNA($AY49)),INDEX(Entrada!$C$53:$N$372,$AY49,AA$2),0)</f>
        <v>11224</v>
      </c>
      <c r="AB49">
        <f>D49*IF(NOT(ISNA($AY49)),INDEX(Entrada!$C$53:$N$372,$AY49,AB$2),0)</f>
        <v>12045</v>
      </c>
      <c r="AC49">
        <f>E49*IF(NOT(ISNA($AY49)),INDEX(Entrada!$C$53:$N$372,$AY49,AC$2),0)</f>
        <v>11489</v>
      </c>
      <c r="AD49">
        <f>F49*IF(NOT(ISNA($AY49)),INDEX(Entrada!$C$53:$N$372,$AY49,AD$2),0)</f>
        <v>8790</v>
      </c>
      <c r="AE49">
        <f>G49*IF(NOT(ISNA($AY49)),INDEX(Entrada!$C$53:$N$372,$AY49,AE$2),0)</f>
        <v>6367</v>
      </c>
      <c r="AF49">
        <f>H49*IF(NOT(ISNA($AY49)),INDEX(Entrada!$C$53:$N$372,$AY49,AF$2),0)</f>
        <v>5527</v>
      </c>
      <c r="AG49">
        <f>I49*IF(NOT(ISNA($AY49)),INDEX(Entrada!$C$53:$N$372,$AY49,AG$2),0)</f>
        <v>4531</v>
      </c>
      <c r="AH49">
        <f>J49*IF(NOT(ISNA($AY49)),INDEX(Entrada!$C$53:$N$372,$AY49,AH$2),0)</f>
        <v>3872</v>
      </c>
      <c r="AI49">
        <f>K49*IF(NOT(ISNA($AY49)),INDEX(Entrada!$C$53:$N$372,$AY49,AI$2),0)</f>
        <v>3742</v>
      </c>
      <c r="AJ49">
        <f>L49*IF(NOT(ISNA($AY49)),INDEX(Entrada!$C$53:$N$372,$AY49,AJ$2),0)</f>
        <v>4246</v>
      </c>
      <c r="AK49">
        <f>M49*IF(NOT(ISNA($AY49)),INDEX(Entrada!$C$53:$N$372,$AY49,AK$2),0)</f>
        <v>5368</v>
      </c>
      <c r="AL49">
        <f>N49*IF(NOT(ISNA($AY49)),INDEX(Entrada!$C$53:$N$372,$AY49,AL$2),0)</f>
        <v>8017</v>
      </c>
      <c r="AM49" s="167">
        <f t="shared" ref="AM49" si="62">ROUND(AM249-0.1*(AM$164-AM$120-AM$304)-AM$120-AM$304,0)</f>
        <v>11224</v>
      </c>
      <c r="AN49" s="167">
        <f t="shared" ref="AN49:AX49" si="63">ROUND(AN249-0.1*(AN$164-AN$120-AN$304)-AN$120-AN$304,0)</f>
        <v>12045</v>
      </c>
      <c r="AO49" s="167">
        <f t="shared" si="63"/>
        <v>11489</v>
      </c>
      <c r="AP49" s="167">
        <f t="shared" si="63"/>
        <v>8790</v>
      </c>
      <c r="AQ49" s="167">
        <f t="shared" si="63"/>
        <v>6367</v>
      </c>
      <c r="AR49" s="167">
        <f t="shared" si="63"/>
        <v>5527</v>
      </c>
      <c r="AS49" s="167">
        <f t="shared" si="63"/>
        <v>4531</v>
      </c>
      <c r="AT49" s="167">
        <f t="shared" si="63"/>
        <v>3872</v>
      </c>
      <c r="AU49" s="167">
        <f t="shared" si="63"/>
        <v>3742</v>
      </c>
      <c r="AV49" s="167">
        <f t="shared" si="63"/>
        <v>4246</v>
      </c>
      <c r="AW49" s="167">
        <f t="shared" si="63"/>
        <v>5368</v>
      </c>
      <c r="AX49" s="167">
        <f t="shared" si="63"/>
        <v>8017</v>
      </c>
      <c r="AY49">
        <f>MATCH(A49,Entrada!$A$53:$A$372,0)</f>
        <v>46</v>
      </c>
      <c r="BQ49" t="e">
        <f t="shared" si="12"/>
        <v>#N/A</v>
      </c>
      <c r="BR49" s="303">
        <f t="shared" si="55"/>
        <v>11224.190410000001</v>
      </c>
      <c r="BS49" s="303">
        <f t="shared" si="55"/>
        <v>12045.543324</v>
      </c>
      <c r="BT49" s="303">
        <f t="shared" si="55"/>
        <v>11488.666488000001</v>
      </c>
      <c r="BU49" s="303">
        <f t="shared" si="55"/>
        <v>8789.4734100000005</v>
      </c>
      <c r="BV49" s="303">
        <f t="shared" si="55"/>
        <v>6367.134137</v>
      </c>
      <c r="BW49" s="303">
        <f t="shared" si="55"/>
        <v>5527.9632499999998</v>
      </c>
      <c r="BX49" s="303">
        <f t="shared" si="55"/>
        <v>4530.9050820000002</v>
      </c>
      <c r="BY49" s="303">
        <f t="shared" si="55"/>
        <v>3872.036689</v>
      </c>
      <c r="BZ49" s="303">
        <f t="shared" si="55"/>
        <v>3741.4777139999997</v>
      </c>
      <c r="CA49" s="303">
        <f t="shared" si="55"/>
        <v>4246.6499999999996</v>
      </c>
      <c r="CB49" s="303">
        <f t="shared" si="55"/>
        <v>5367.5440969999991</v>
      </c>
      <c r="CC49" s="303">
        <f t="shared" si="55"/>
        <v>8017.0702659999997</v>
      </c>
    </row>
    <row r="50" spans="1:81" x14ac:dyDescent="0.25">
      <c r="A50">
        <v>47</v>
      </c>
      <c r="B50" s="164" t="s">
        <v>551</v>
      </c>
      <c r="C50">
        <f>IFERROR(INDEX($BD$7:$BO$40,MATCH(Bacias!$G$4:$G$323,$BC$7:$BC$40,0),$C$2:$N$2),1)</f>
        <v>1</v>
      </c>
      <c r="D50">
        <f>IFERROR(INDEX($BD$7:$BO$40,MATCH(Bacias!$G$4:$G$323,$BC$7:$BC$40,0),$C$2:$N$2),1)</f>
        <v>1</v>
      </c>
      <c r="E50">
        <f>IFERROR(INDEX($BD$7:$BO$40,MATCH(Bacias!$G$4:$G$323,$BC$7:$BC$40,0),$C$2:$N$2),1)</f>
        <v>1</v>
      </c>
      <c r="F50">
        <f>IFERROR(INDEX($BD$7:$BO$40,MATCH(Bacias!$G$4:$G$323,$BC$7:$BC$40,0),$C$2:$N$2),1)</f>
        <v>1</v>
      </c>
      <c r="G50">
        <f>IFERROR(INDEX($BD$7:$BO$40,MATCH(Bacias!$G$4:$G$323,$BC$7:$BC$40,0),$C$2:$N$2),1)</f>
        <v>1</v>
      </c>
      <c r="H50">
        <f>IFERROR(INDEX($BD$7:$BO$40,MATCH(Bacias!$G$4:$G$323,$BC$7:$BC$40,0),$C$2:$N$2),1)</f>
        <v>1</v>
      </c>
      <c r="I50">
        <f>IFERROR(INDEX($BD$7:$BO$40,MATCH(Bacias!$G$4:$G$323,$BC$7:$BC$40,0),$C$2:$N$2),1)</f>
        <v>1</v>
      </c>
      <c r="J50">
        <f>IFERROR(INDEX($BD$7:$BO$40,MATCH(Bacias!$G$4:$G$323,$BC$7:$BC$40,0),$C$2:$N$2),1)</f>
        <v>1</v>
      </c>
      <c r="K50">
        <f>IFERROR(INDEX($BD$7:$BO$40,MATCH(Bacias!$G$4:$G$323,$BC$7:$BC$40,0),$C$2:$N$2),1)</f>
        <v>1</v>
      </c>
      <c r="L50">
        <f>IFERROR(INDEX($BD$7:$BO$40,MATCH(Bacias!$G$4:$G$323,$BC$7:$BC$40,0),$C$2:$N$2),1)</f>
        <v>1</v>
      </c>
      <c r="M50">
        <f>IFERROR(INDEX($BD$7:$BO$40,MATCH(Bacias!$G$4:$G$323,$BC$7:$BC$40,0),$C$2:$N$2),1)</f>
        <v>1</v>
      </c>
      <c r="N50">
        <f>IFERROR(INDEX($BD$7:$BO$40,MATCH(Bacias!$G$4:$G$323,$BC$7:$BC$40,0),$C$2:$N$2),1)</f>
        <v>1</v>
      </c>
      <c r="AA50">
        <f>C50*IF(NOT(ISNA($AY50)),INDEX(Entrada!$C$53:$N$372,$AY50,AA$2),0)</f>
        <v>326.8</v>
      </c>
      <c r="AB50">
        <f>D50*IF(NOT(ISNA($AY50)),INDEX(Entrada!$C$53:$N$372,$AY50,AB$2),0)</f>
        <v>358.63</v>
      </c>
      <c r="AC50">
        <f>E50*IF(NOT(ISNA($AY50)),INDEX(Entrada!$C$53:$N$372,$AY50,AC$2),0)</f>
        <v>304.52</v>
      </c>
      <c r="AD50">
        <f>F50*IF(NOT(ISNA($AY50)),INDEX(Entrada!$C$53:$N$372,$AY50,AD$2),0)</f>
        <v>215.45</v>
      </c>
      <c r="AE50">
        <f>G50*IF(NOT(ISNA($AY50)),INDEX(Entrada!$C$53:$N$372,$AY50,AE$2),0)</f>
        <v>190.2</v>
      </c>
      <c r="AF50">
        <f>H50*IF(NOT(ISNA($AY50)),INDEX(Entrada!$C$53:$N$372,$AY50,AF$2),0)</f>
        <v>202.66</v>
      </c>
      <c r="AG50">
        <f>I50*IF(NOT(ISNA($AY50)),INDEX(Entrada!$C$53:$N$372,$AY50,AG$2),0)</f>
        <v>173.87</v>
      </c>
      <c r="AH50">
        <f>J50*IF(NOT(ISNA($AY50)),INDEX(Entrada!$C$53:$N$372,$AY50,AH$2),0)</f>
        <v>145.72</v>
      </c>
      <c r="AI50">
        <f>K50*IF(NOT(ISNA($AY50)),INDEX(Entrada!$C$53:$N$372,$AY50,AI$2),0)</f>
        <v>157.80000000000001</v>
      </c>
      <c r="AJ50">
        <f>L50*IF(NOT(ISNA($AY50)),INDEX(Entrada!$C$53:$N$372,$AY50,AJ$2),0)</f>
        <v>188.11</v>
      </c>
      <c r="AK50">
        <f>M50*IF(NOT(ISNA($AY50)),INDEX(Entrada!$C$53:$N$372,$AY50,AK$2),0)</f>
        <v>182.71</v>
      </c>
      <c r="AL50">
        <f>N50*IF(NOT(ISNA($AY50)),INDEX(Entrada!$C$53:$N$372,$AY50,AL$2),0)</f>
        <v>230</v>
      </c>
      <c r="AM50">
        <f t="shared" ref="AM50:AM77" si="64">AA50</f>
        <v>326.8</v>
      </c>
      <c r="AN50">
        <f t="shared" ref="AN50:AX75" si="65">AB50</f>
        <v>358.63</v>
      </c>
      <c r="AO50">
        <f t="shared" si="65"/>
        <v>304.52</v>
      </c>
      <c r="AP50">
        <f t="shared" si="65"/>
        <v>215.45</v>
      </c>
      <c r="AQ50">
        <f t="shared" si="65"/>
        <v>190.2</v>
      </c>
      <c r="AR50">
        <f t="shared" si="65"/>
        <v>202.66</v>
      </c>
      <c r="AS50">
        <f t="shared" si="65"/>
        <v>173.87</v>
      </c>
      <c r="AT50">
        <f t="shared" si="65"/>
        <v>145.72</v>
      </c>
      <c r="AU50">
        <f t="shared" si="65"/>
        <v>157.80000000000001</v>
      </c>
      <c r="AV50">
        <f t="shared" si="65"/>
        <v>188.11</v>
      </c>
      <c r="AW50">
        <f t="shared" si="65"/>
        <v>182.71</v>
      </c>
      <c r="AX50">
        <f t="shared" si="65"/>
        <v>230</v>
      </c>
      <c r="AY50">
        <f>MATCH(A50,Entrada!$A$53:$A$372,0)</f>
        <v>47</v>
      </c>
      <c r="BQ50" t="e">
        <f t="shared" si="12"/>
        <v>#N/A</v>
      </c>
      <c r="BR50" s="302">
        <f t="shared" ref="BR50:BR68" si="6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326.8</v>
      </c>
      <c r="BS50" s="302">
        <f t="shared" ref="BS50:BS68" si="67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358.63</v>
      </c>
      <c r="BT50" s="302">
        <f t="shared" ref="BT50:BT68" si="68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304.52</v>
      </c>
      <c r="BU50" s="302">
        <f t="shared" ref="BU50:BU68" si="69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215.45</v>
      </c>
      <c r="BV50" s="302">
        <f t="shared" ref="BV50:BV68" si="70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190.2</v>
      </c>
      <c r="BW50" s="302">
        <f t="shared" ref="BW50:BW68" si="71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202.66</v>
      </c>
      <c r="BX50" s="302">
        <f t="shared" ref="BX50:BX68" si="72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173.87</v>
      </c>
      <c r="BY50" s="302">
        <f t="shared" ref="BY50:BY68" si="73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145.72</v>
      </c>
      <c r="BZ50" s="302">
        <f t="shared" ref="BZ50:BZ68" si="74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157.80000000000001</v>
      </c>
      <c r="CA50" s="302">
        <f t="shared" ref="CA50:CA68" si="75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188.11</v>
      </c>
      <c r="CB50" s="302">
        <f t="shared" ref="CB50:CB68" si="76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182.71</v>
      </c>
      <c r="CC50" s="302">
        <f t="shared" ref="CC50:CC68" si="77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230</v>
      </c>
    </row>
    <row r="51" spans="1:81" x14ac:dyDescent="0.25">
      <c r="A51">
        <v>48</v>
      </c>
      <c r="B51" s="164" t="s">
        <v>552</v>
      </c>
      <c r="C51">
        <f>IFERROR(INDEX($BD$7:$BO$40,MATCH(Bacias!$G$4:$G$323,$BC$7:$BC$40,0),$C$2:$N$2),1)</f>
        <v>1</v>
      </c>
      <c r="D51">
        <f>IFERROR(INDEX($BD$7:$BO$40,MATCH(Bacias!$G$4:$G$323,$BC$7:$BC$40,0),$C$2:$N$2),1)</f>
        <v>1</v>
      </c>
      <c r="E51">
        <f>IFERROR(INDEX($BD$7:$BO$40,MATCH(Bacias!$G$4:$G$323,$BC$7:$BC$40,0),$C$2:$N$2),1)</f>
        <v>1</v>
      </c>
      <c r="F51">
        <f>IFERROR(INDEX($BD$7:$BO$40,MATCH(Bacias!$G$4:$G$323,$BC$7:$BC$40,0),$C$2:$N$2),1)</f>
        <v>1</v>
      </c>
      <c r="G51">
        <f>IFERROR(INDEX($BD$7:$BO$40,MATCH(Bacias!$G$4:$G$323,$BC$7:$BC$40,0),$C$2:$N$2),1)</f>
        <v>1</v>
      </c>
      <c r="H51">
        <f>IFERROR(INDEX($BD$7:$BO$40,MATCH(Bacias!$G$4:$G$323,$BC$7:$BC$40,0),$C$2:$N$2),1)</f>
        <v>1</v>
      </c>
      <c r="I51">
        <f>IFERROR(INDEX($BD$7:$BO$40,MATCH(Bacias!$G$4:$G$323,$BC$7:$BC$40,0),$C$2:$N$2),1)</f>
        <v>1</v>
      </c>
      <c r="J51">
        <f>IFERROR(INDEX($BD$7:$BO$40,MATCH(Bacias!$G$4:$G$323,$BC$7:$BC$40,0),$C$2:$N$2),1)</f>
        <v>1</v>
      </c>
      <c r="K51">
        <f>IFERROR(INDEX($BD$7:$BO$40,MATCH(Bacias!$G$4:$G$323,$BC$7:$BC$40,0),$C$2:$N$2),1)</f>
        <v>1</v>
      </c>
      <c r="L51">
        <f>IFERROR(INDEX($BD$7:$BO$40,MATCH(Bacias!$G$4:$G$323,$BC$7:$BC$40,0),$C$2:$N$2),1)</f>
        <v>1</v>
      </c>
      <c r="M51">
        <f>IFERROR(INDEX($BD$7:$BO$40,MATCH(Bacias!$G$4:$G$323,$BC$7:$BC$40,0),$C$2:$N$2),1)</f>
        <v>1</v>
      </c>
      <c r="N51">
        <f>IFERROR(INDEX($BD$7:$BO$40,MATCH(Bacias!$G$4:$G$323,$BC$7:$BC$40,0),$C$2:$N$2),1)</f>
        <v>1</v>
      </c>
      <c r="AA51">
        <f>C51*IF(NOT(ISNA($AY51)),INDEX(Entrada!$C$53:$N$372,$AY51,AA$2),0)</f>
        <v>334.1</v>
      </c>
      <c r="AB51">
        <f>D51*IF(NOT(ISNA($AY51)),INDEX(Entrada!$C$53:$N$372,$AY51,AB$2),0)</f>
        <v>367.2</v>
      </c>
      <c r="AC51">
        <f>E51*IF(NOT(ISNA($AY51)),INDEX(Entrada!$C$53:$N$372,$AY51,AC$2),0)</f>
        <v>312.29000000000002</v>
      </c>
      <c r="AD51">
        <f>F51*IF(NOT(ISNA($AY51)),INDEX(Entrada!$C$53:$N$372,$AY51,AD$2),0)</f>
        <v>221.04</v>
      </c>
      <c r="AE51">
        <f>G51*IF(NOT(ISNA($AY51)),INDEX(Entrada!$C$53:$N$372,$AY51,AE$2),0)</f>
        <v>194.64</v>
      </c>
      <c r="AF51">
        <f>H51*IF(NOT(ISNA($AY51)),INDEX(Entrada!$C$53:$N$372,$AY51,AF$2),0)</f>
        <v>207.96</v>
      </c>
      <c r="AG51">
        <f>I51*IF(NOT(ISNA($AY51)),INDEX(Entrada!$C$53:$N$372,$AY51,AG$2),0)</f>
        <v>178.37</v>
      </c>
      <c r="AH51">
        <f>J51*IF(NOT(ISNA($AY51)),INDEX(Entrada!$C$53:$N$372,$AY51,AH$2),0)</f>
        <v>149.47999999999999</v>
      </c>
      <c r="AI51">
        <f>K51*IF(NOT(ISNA($AY51)),INDEX(Entrada!$C$53:$N$372,$AY51,AI$2),0)</f>
        <v>161.52000000000001</v>
      </c>
      <c r="AJ51">
        <f>L51*IF(NOT(ISNA($AY51)),INDEX(Entrada!$C$53:$N$372,$AY51,AJ$2),0)</f>
        <v>192.89</v>
      </c>
      <c r="AK51">
        <f>M51*IF(NOT(ISNA($AY51)),INDEX(Entrada!$C$53:$N$372,$AY51,AK$2),0)</f>
        <v>187.28</v>
      </c>
      <c r="AL51">
        <f>N51*IF(NOT(ISNA($AY51)),INDEX(Entrada!$C$53:$N$372,$AY51,AL$2),0)</f>
        <v>235.11</v>
      </c>
      <c r="AM51">
        <f t="shared" si="64"/>
        <v>334.1</v>
      </c>
      <c r="AN51">
        <f t="shared" si="65"/>
        <v>367.2</v>
      </c>
      <c r="AO51">
        <f t="shared" si="65"/>
        <v>312.29000000000002</v>
      </c>
      <c r="AP51">
        <f t="shared" si="65"/>
        <v>221.04</v>
      </c>
      <c r="AQ51">
        <f t="shared" si="65"/>
        <v>194.64</v>
      </c>
      <c r="AR51">
        <f t="shared" si="65"/>
        <v>207.96</v>
      </c>
      <c r="AS51">
        <f t="shared" si="65"/>
        <v>178.37</v>
      </c>
      <c r="AT51">
        <f t="shared" si="65"/>
        <v>149.47999999999999</v>
      </c>
      <c r="AU51">
        <f t="shared" si="65"/>
        <v>161.52000000000001</v>
      </c>
      <c r="AV51">
        <f t="shared" si="65"/>
        <v>192.89</v>
      </c>
      <c r="AW51">
        <f t="shared" si="65"/>
        <v>187.28</v>
      </c>
      <c r="AX51">
        <f t="shared" si="65"/>
        <v>235.11</v>
      </c>
      <c r="AY51">
        <f>MATCH(A51,Entrada!$A$53:$A$372,0)</f>
        <v>48</v>
      </c>
      <c r="BQ51">
        <f t="shared" si="12"/>
        <v>29</v>
      </c>
      <c r="BR51" s="302">
        <f t="shared" si="66"/>
        <v>333.6628</v>
      </c>
      <c r="BS51" s="302">
        <f t="shared" si="67"/>
        <v>367.59574999999995</v>
      </c>
      <c r="BT51" s="302">
        <f t="shared" si="68"/>
        <v>312.43752000000001</v>
      </c>
      <c r="BU51" s="302">
        <f t="shared" si="69"/>
        <v>220.40534999999997</v>
      </c>
      <c r="BV51" s="302">
        <f t="shared" si="70"/>
        <v>195.14519999999999</v>
      </c>
      <c r="BW51" s="302">
        <f t="shared" si="71"/>
        <v>208.53713999999997</v>
      </c>
      <c r="BX51" s="302">
        <f t="shared" si="72"/>
        <v>177.69514000000001</v>
      </c>
      <c r="BY51" s="302">
        <f t="shared" si="73"/>
        <v>149.65443999999999</v>
      </c>
      <c r="BZ51" s="302">
        <f t="shared" si="74"/>
        <v>161.745</v>
      </c>
      <c r="CA51" s="302">
        <f t="shared" si="75"/>
        <v>193.00086000000002</v>
      </c>
      <c r="CB51" s="302">
        <f t="shared" si="76"/>
        <v>186.72962000000001</v>
      </c>
      <c r="CC51" s="302">
        <f t="shared" si="77"/>
        <v>235.98000000000002</v>
      </c>
    </row>
    <row r="52" spans="1:81" x14ac:dyDescent="0.25">
      <c r="A52">
        <v>49</v>
      </c>
      <c r="B52" s="164" t="s">
        <v>553</v>
      </c>
      <c r="C52">
        <f>IFERROR(INDEX($BD$7:$BO$40,MATCH(Bacias!$G$4:$G$323,$BC$7:$BC$40,0),$C$2:$N$2),1)</f>
        <v>1</v>
      </c>
      <c r="D52">
        <f>IFERROR(INDEX($BD$7:$BO$40,MATCH(Bacias!$G$4:$G$323,$BC$7:$BC$40,0),$C$2:$N$2),1)</f>
        <v>1</v>
      </c>
      <c r="E52">
        <f>IFERROR(INDEX($BD$7:$BO$40,MATCH(Bacias!$G$4:$G$323,$BC$7:$BC$40,0),$C$2:$N$2),1)</f>
        <v>1</v>
      </c>
      <c r="F52">
        <f>IFERROR(INDEX($BD$7:$BO$40,MATCH(Bacias!$G$4:$G$323,$BC$7:$BC$40,0),$C$2:$N$2),1)</f>
        <v>1</v>
      </c>
      <c r="G52">
        <f>IFERROR(INDEX($BD$7:$BO$40,MATCH(Bacias!$G$4:$G$323,$BC$7:$BC$40,0),$C$2:$N$2),1)</f>
        <v>1</v>
      </c>
      <c r="H52">
        <f>IFERROR(INDEX($BD$7:$BO$40,MATCH(Bacias!$G$4:$G$323,$BC$7:$BC$40,0),$C$2:$N$2),1)</f>
        <v>1</v>
      </c>
      <c r="I52">
        <f>IFERROR(INDEX($BD$7:$BO$40,MATCH(Bacias!$G$4:$G$323,$BC$7:$BC$40,0),$C$2:$N$2),1)</f>
        <v>1</v>
      </c>
      <c r="J52">
        <f>IFERROR(INDEX($BD$7:$BO$40,MATCH(Bacias!$G$4:$G$323,$BC$7:$BC$40,0),$C$2:$N$2),1)</f>
        <v>1</v>
      </c>
      <c r="K52">
        <f>IFERROR(INDEX($BD$7:$BO$40,MATCH(Bacias!$G$4:$G$323,$BC$7:$BC$40,0),$C$2:$N$2),1)</f>
        <v>1</v>
      </c>
      <c r="L52">
        <f>IFERROR(INDEX($BD$7:$BO$40,MATCH(Bacias!$G$4:$G$323,$BC$7:$BC$40,0),$C$2:$N$2),1)</f>
        <v>1</v>
      </c>
      <c r="M52">
        <f>IFERROR(INDEX($BD$7:$BO$40,MATCH(Bacias!$G$4:$G$323,$BC$7:$BC$40,0),$C$2:$N$2),1)</f>
        <v>1</v>
      </c>
      <c r="N52">
        <f>IFERROR(INDEX($BD$7:$BO$40,MATCH(Bacias!$G$4:$G$323,$BC$7:$BC$40,0),$C$2:$N$2),1)</f>
        <v>1</v>
      </c>
      <c r="AA52">
        <f>C52*IF(NOT(ISNA($AY52)),INDEX(Entrada!$C$53:$N$372,$AY52,AA$2),0)</f>
        <v>507.96</v>
      </c>
      <c r="AB52">
        <f>D52*IF(NOT(ISNA($AY52)),INDEX(Entrada!$C$53:$N$372,$AY52,AB$2),0)</f>
        <v>533.12</v>
      </c>
      <c r="AC52">
        <f>E52*IF(NOT(ISNA($AY52)),INDEX(Entrada!$C$53:$N$372,$AY52,AC$2),0)</f>
        <v>443.32</v>
      </c>
      <c r="AD52">
        <f>F52*IF(NOT(ISNA($AY52)),INDEX(Entrada!$C$53:$N$372,$AY52,AD$2),0)</f>
        <v>319.85000000000002</v>
      </c>
      <c r="AE52">
        <f>G52*IF(NOT(ISNA($AY52)),INDEX(Entrada!$C$53:$N$372,$AY52,AE$2),0)</f>
        <v>298.18</v>
      </c>
      <c r="AF52">
        <f>H52*IF(NOT(ISNA($AY52)),INDEX(Entrada!$C$53:$N$372,$AY52,AF$2),0)</f>
        <v>318.26</v>
      </c>
      <c r="AG52">
        <f>I52*IF(NOT(ISNA($AY52)),INDEX(Entrada!$C$53:$N$372,$AY52,AG$2),0)</f>
        <v>274.12</v>
      </c>
      <c r="AH52">
        <f>J52*IF(NOT(ISNA($AY52)),INDEX(Entrada!$C$53:$N$372,$AY52,AH$2),0)</f>
        <v>227.25</v>
      </c>
      <c r="AI52">
        <f>K52*IF(NOT(ISNA($AY52)),INDEX(Entrada!$C$53:$N$372,$AY52,AI$2),0)</f>
        <v>254.14</v>
      </c>
      <c r="AJ52">
        <f>L52*IF(NOT(ISNA($AY52)),INDEX(Entrada!$C$53:$N$372,$AY52,AJ$2),0)</f>
        <v>303.95999999999998</v>
      </c>
      <c r="AK52">
        <f>M52*IF(NOT(ISNA($AY52)),INDEX(Entrada!$C$53:$N$372,$AY52,AK$2),0)</f>
        <v>286.77</v>
      </c>
      <c r="AL52">
        <f>N52*IF(NOT(ISNA($AY52)),INDEX(Entrada!$C$53:$N$372,$AY52,AL$2),0)</f>
        <v>349.32</v>
      </c>
      <c r="AM52">
        <f t="shared" si="64"/>
        <v>507.96</v>
      </c>
      <c r="AN52">
        <f t="shared" si="65"/>
        <v>533.12</v>
      </c>
      <c r="AO52">
        <f t="shared" si="65"/>
        <v>443.32</v>
      </c>
      <c r="AP52">
        <f t="shared" si="65"/>
        <v>319.85000000000002</v>
      </c>
      <c r="AQ52">
        <f t="shared" si="65"/>
        <v>298.18</v>
      </c>
      <c r="AR52">
        <f t="shared" si="65"/>
        <v>318.26</v>
      </c>
      <c r="AS52">
        <f t="shared" si="65"/>
        <v>274.12</v>
      </c>
      <c r="AT52">
        <f t="shared" si="65"/>
        <v>227.25</v>
      </c>
      <c r="AU52">
        <f t="shared" si="65"/>
        <v>254.14</v>
      </c>
      <c r="AV52">
        <f t="shared" si="65"/>
        <v>303.95999999999998</v>
      </c>
      <c r="AW52">
        <f t="shared" si="65"/>
        <v>286.77</v>
      </c>
      <c r="AX52">
        <f t="shared" si="65"/>
        <v>349.32</v>
      </c>
      <c r="AY52">
        <f>MATCH(A52,Entrada!$A$53:$A$372,0)</f>
        <v>49</v>
      </c>
      <c r="BQ52">
        <f t="shared" si="12"/>
        <v>30</v>
      </c>
      <c r="BR52" s="302">
        <f t="shared" si="66"/>
        <v>506.86680000000001</v>
      </c>
      <c r="BS52" s="302">
        <f t="shared" si="67"/>
        <v>533.64143999999999</v>
      </c>
      <c r="BT52" s="302">
        <f t="shared" si="68"/>
        <v>442.16303999999997</v>
      </c>
      <c r="BU52" s="302">
        <f t="shared" si="69"/>
        <v>319.29689999999999</v>
      </c>
      <c r="BV52" s="302">
        <f t="shared" si="70"/>
        <v>298.42379999999997</v>
      </c>
      <c r="BW52" s="302">
        <f t="shared" si="71"/>
        <v>318.78417999999999</v>
      </c>
      <c r="BX52" s="302">
        <f t="shared" si="72"/>
        <v>273.49750999999998</v>
      </c>
      <c r="BY52" s="302">
        <f t="shared" si="73"/>
        <v>227.46892</v>
      </c>
      <c r="BZ52" s="302">
        <f t="shared" si="74"/>
        <v>253.90020000000001</v>
      </c>
      <c r="CA52" s="302">
        <f t="shared" si="75"/>
        <v>303.42143000000004</v>
      </c>
      <c r="CB52" s="302">
        <f t="shared" si="76"/>
        <v>285.94114999999999</v>
      </c>
      <c r="CC52" s="302">
        <f t="shared" si="77"/>
        <v>349.83</v>
      </c>
    </row>
    <row r="53" spans="1:81" x14ac:dyDescent="0.25">
      <c r="A53">
        <v>50</v>
      </c>
      <c r="B53" s="164" t="s">
        <v>554</v>
      </c>
      <c r="C53">
        <f>IFERROR(INDEX($BD$7:$BO$40,MATCH(Bacias!$G$4:$G$323,$BC$7:$BC$40,0),$C$2:$N$2),1)</f>
        <v>1</v>
      </c>
      <c r="D53">
        <f>IFERROR(INDEX($BD$7:$BO$40,MATCH(Bacias!$G$4:$G$323,$BC$7:$BC$40,0),$C$2:$N$2),1)</f>
        <v>1</v>
      </c>
      <c r="E53">
        <f>IFERROR(INDEX($BD$7:$BO$40,MATCH(Bacias!$G$4:$G$323,$BC$7:$BC$40,0),$C$2:$N$2),1)</f>
        <v>1</v>
      </c>
      <c r="F53">
        <f>IFERROR(INDEX($BD$7:$BO$40,MATCH(Bacias!$G$4:$G$323,$BC$7:$BC$40,0),$C$2:$N$2),1)</f>
        <v>1</v>
      </c>
      <c r="G53">
        <f>IFERROR(INDEX($BD$7:$BO$40,MATCH(Bacias!$G$4:$G$323,$BC$7:$BC$40,0),$C$2:$N$2),1)</f>
        <v>1</v>
      </c>
      <c r="H53">
        <f>IFERROR(INDEX($BD$7:$BO$40,MATCH(Bacias!$G$4:$G$323,$BC$7:$BC$40,0),$C$2:$N$2),1)</f>
        <v>1</v>
      </c>
      <c r="I53">
        <f>IFERROR(INDEX($BD$7:$BO$40,MATCH(Bacias!$G$4:$G$323,$BC$7:$BC$40,0),$C$2:$N$2),1)</f>
        <v>1</v>
      </c>
      <c r="J53">
        <f>IFERROR(INDEX($BD$7:$BO$40,MATCH(Bacias!$G$4:$G$323,$BC$7:$BC$40,0),$C$2:$N$2),1)</f>
        <v>1</v>
      </c>
      <c r="K53">
        <f>IFERROR(INDEX($BD$7:$BO$40,MATCH(Bacias!$G$4:$G$323,$BC$7:$BC$40,0),$C$2:$N$2),1)</f>
        <v>1</v>
      </c>
      <c r="L53">
        <f>IFERROR(INDEX($BD$7:$BO$40,MATCH(Bacias!$G$4:$G$323,$BC$7:$BC$40,0),$C$2:$N$2),1)</f>
        <v>1</v>
      </c>
      <c r="M53">
        <f>IFERROR(INDEX($BD$7:$BO$40,MATCH(Bacias!$G$4:$G$323,$BC$7:$BC$40,0),$C$2:$N$2),1)</f>
        <v>1</v>
      </c>
      <c r="N53">
        <f>IFERROR(INDEX($BD$7:$BO$40,MATCH(Bacias!$G$4:$G$323,$BC$7:$BC$40,0),$C$2:$N$2),1)</f>
        <v>1</v>
      </c>
      <c r="AA53">
        <f>C53*IF(NOT(ISNA($AY53)),INDEX(Entrada!$C$53:$N$372,$AY53,AA$2),0)</f>
        <v>659.34</v>
      </c>
      <c r="AB53">
        <f>D53*IF(NOT(ISNA($AY53)),INDEX(Entrada!$C$53:$N$372,$AY53,AB$2),0)</f>
        <v>701.47</v>
      </c>
      <c r="AC53">
        <f>E53*IF(NOT(ISNA($AY53)),INDEX(Entrada!$C$53:$N$372,$AY53,AC$2),0)</f>
        <v>596.01</v>
      </c>
      <c r="AD53">
        <f>F53*IF(NOT(ISNA($AY53)),INDEX(Entrada!$C$53:$N$372,$AY53,AD$2),0)</f>
        <v>440.3</v>
      </c>
      <c r="AE53">
        <f>G53*IF(NOT(ISNA($AY53)),INDEX(Entrada!$C$53:$N$372,$AY53,AE$2),0)</f>
        <v>406.26</v>
      </c>
      <c r="AF53">
        <f>H53*IF(NOT(ISNA($AY53)),INDEX(Entrada!$C$53:$N$372,$AY53,AF$2),0)</f>
        <v>430.47</v>
      </c>
      <c r="AG53">
        <f>I53*IF(NOT(ISNA($AY53)),INDEX(Entrada!$C$53:$N$372,$AY53,AG$2),0)</f>
        <v>366.72</v>
      </c>
      <c r="AH53">
        <f>J53*IF(NOT(ISNA($AY53)),INDEX(Entrada!$C$53:$N$372,$AY53,AH$2),0)</f>
        <v>308.85000000000002</v>
      </c>
      <c r="AI53">
        <f>K53*IF(NOT(ISNA($AY53)),INDEX(Entrada!$C$53:$N$372,$AY53,AI$2),0)</f>
        <v>337.61</v>
      </c>
      <c r="AJ53">
        <f>L53*IF(NOT(ISNA($AY53)),INDEX(Entrada!$C$53:$N$372,$AY53,AJ$2),0)</f>
        <v>396.87</v>
      </c>
      <c r="AK53">
        <f>M53*IF(NOT(ISNA($AY53)),INDEX(Entrada!$C$53:$N$372,$AY53,AK$2),0)</f>
        <v>381.15</v>
      </c>
      <c r="AL53">
        <f>N53*IF(NOT(ISNA($AY53)),INDEX(Entrada!$C$53:$N$372,$AY53,AL$2),0)</f>
        <v>463.03</v>
      </c>
      <c r="AM53">
        <f t="shared" si="64"/>
        <v>659.34</v>
      </c>
      <c r="AN53">
        <f t="shared" si="65"/>
        <v>701.47</v>
      </c>
      <c r="AO53">
        <f t="shared" si="65"/>
        <v>596.01</v>
      </c>
      <c r="AP53">
        <f t="shared" si="65"/>
        <v>440.3</v>
      </c>
      <c r="AQ53">
        <f t="shared" si="65"/>
        <v>406.26</v>
      </c>
      <c r="AR53">
        <f t="shared" si="65"/>
        <v>430.47</v>
      </c>
      <c r="AS53">
        <f t="shared" si="65"/>
        <v>366.72</v>
      </c>
      <c r="AT53">
        <f t="shared" si="65"/>
        <v>308.85000000000002</v>
      </c>
      <c r="AU53">
        <f t="shared" si="65"/>
        <v>337.61</v>
      </c>
      <c r="AV53">
        <f t="shared" si="65"/>
        <v>396.87</v>
      </c>
      <c r="AW53">
        <f t="shared" si="65"/>
        <v>381.15</v>
      </c>
      <c r="AX53">
        <f t="shared" si="65"/>
        <v>463.03</v>
      </c>
      <c r="AY53">
        <f>MATCH(A53,Entrada!$A$53:$A$372,0)</f>
        <v>50</v>
      </c>
      <c r="BQ53">
        <f t="shared" si="12"/>
        <v>32</v>
      </c>
      <c r="BR53" s="302">
        <f t="shared" si="66"/>
        <v>657.52160000000003</v>
      </c>
      <c r="BS53" s="302">
        <f t="shared" si="67"/>
        <v>699.68713000000002</v>
      </c>
      <c r="BT53" s="302">
        <f t="shared" si="68"/>
        <v>592.59591999999998</v>
      </c>
      <c r="BU53" s="302">
        <f t="shared" si="69"/>
        <v>438.65619999999996</v>
      </c>
      <c r="BV53" s="302">
        <f t="shared" si="70"/>
        <v>405.69659999999999</v>
      </c>
      <c r="BW53" s="302">
        <f t="shared" si="71"/>
        <v>429.84186</v>
      </c>
      <c r="BX53" s="302">
        <f t="shared" si="72"/>
        <v>365.30087000000003</v>
      </c>
      <c r="BY53" s="302">
        <f t="shared" si="73"/>
        <v>308.19780000000003</v>
      </c>
      <c r="BZ53" s="302">
        <f t="shared" si="74"/>
        <v>337.21860000000004</v>
      </c>
      <c r="CA53" s="302">
        <f t="shared" si="75"/>
        <v>395.97155000000004</v>
      </c>
      <c r="CB53" s="302">
        <f t="shared" si="76"/>
        <v>380.21951000000001</v>
      </c>
      <c r="CC53" s="302">
        <f t="shared" si="77"/>
        <v>462.98999999999995</v>
      </c>
    </row>
    <row r="54" spans="1:81" x14ac:dyDescent="0.25">
      <c r="A54">
        <v>51</v>
      </c>
      <c r="B54" s="164" t="s">
        <v>555</v>
      </c>
      <c r="C54">
        <f>IFERROR(INDEX($BD$7:$BO$40,MATCH(Bacias!$G$4:$G$323,$BC$7:$BC$40,0),$C$2:$N$2),1)</f>
        <v>1</v>
      </c>
      <c r="D54">
        <f>IFERROR(INDEX($BD$7:$BO$40,MATCH(Bacias!$G$4:$G$323,$BC$7:$BC$40,0),$C$2:$N$2),1)</f>
        <v>1</v>
      </c>
      <c r="E54">
        <f>IFERROR(INDEX($BD$7:$BO$40,MATCH(Bacias!$G$4:$G$323,$BC$7:$BC$40,0),$C$2:$N$2),1)</f>
        <v>1</v>
      </c>
      <c r="F54">
        <f>IFERROR(INDEX($BD$7:$BO$40,MATCH(Bacias!$G$4:$G$323,$BC$7:$BC$40,0),$C$2:$N$2),1)</f>
        <v>1</v>
      </c>
      <c r="G54">
        <f>IFERROR(INDEX($BD$7:$BO$40,MATCH(Bacias!$G$4:$G$323,$BC$7:$BC$40,0),$C$2:$N$2),1)</f>
        <v>1</v>
      </c>
      <c r="H54">
        <f>IFERROR(INDEX($BD$7:$BO$40,MATCH(Bacias!$G$4:$G$323,$BC$7:$BC$40,0),$C$2:$N$2),1)</f>
        <v>1</v>
      </c>
      <c r="I54">
        <f>IFERROR(INDEX($BD$7:$BO$40,MATCH(Bacias!$G$4:$G$323,$BC$7:$BC$40,0),$C$2:$N$2),1)</f>
        <v>1</v>
      </c>
      <c r="J54">
        <f>IFERROR(INDEX($BD$7:$BO$40,MATCH(Bacias!$G$4:$G$323,$BC$7:$BC$40,0),$C$2:$N$2),1)</f>
        <v>1</v>
      </c>
      <c r="K54">
        <f>IFERROR(INDEX($BD$7:$BO$40,MATCH(Bacias!$G$4:$G$323,$BC$7:$BC$40,0),$C$2:$N$2),1)</f>
        <v>1</v>
      </c>
      <c r="L54">
        <f>IFERROR(INDEX($BD$7:$BO$40,MATCH(Bacias!$G$4:$G$323,$BC$7:$BC$40,0),$C$2:$N$2),1)</f>
        <v>1</v>
      </c>
      <c r="M54">
        <f>IFERROR(INDEX($BD$7:$BO$40,MATCH(Bacias!$G$4:$G$323,$BC$7:$BC$40,0),$C$2:$N$2),1)</f>
        <v>1</v>
      </c>
      <c r="N54">
        <f>IFERROR(INDEX($BD$7:$BO$40,MATCH(Bacias!$G$4:$G$323,$BC$7:$BC$40,0),$C$2:$N$2),1)</f>
        <v>1</v>
      </c>
      <c r="AA54">
        <f>C54*IF(NOT(ISNA($AY54)),INDEX(Entrada!$C$53:$N$372,$AY54,AA$2),0)</f>
        <v>669.83</v>
      </c>
      <c r="AB54">
        <f>D54*IF(NOT(ISNA($AY54)),INDEX(Entrada!$C$53:$N$372,$AY54,AB$2),0)</f>
        <v>714.05</v>
      </c>
      <c r="AC54">
        <f>E54*IF(NOT(ISNA($AY54)),INDEX(Entrada!$C$53:$N$372,$AY54,AC$2),0)</f>
        <v>607.75</v>
      </c>
      <c r="AD54">
        <f>F54*IF(NOT(ISNA($AY54)),INDEX(Entrada!$C$53:$N$372,$AY54,AD$2),0)</f>
        <v>449.72</v>
      </c>
      <c r="AE54">
        <f>G54*IF(NOT(ISNA($AY54)),INDEX(Entrada!$C$53:$N$372,$AY54,AE$2),0)</f>
        <v>414.26</v>
      </c>
      <c r="AF54">
        <f>H54*IF(NOT(ISNA($AY54)),INDEX(Entrada!$C$53:$N$372,$AY54,AF$2),0)</f>
        <v>439.08</v>
      </c>
      <c r="AG54">
        <f>I54*IF(NOT(ISNA($AY54)),INDEX(Entrada!$C$53:$N$372,$AY54,AG$2),0)</f>
        <v>374.05</v>
      </c>
      <c r="AH54">
        <f>J54*IF(NOT(ISNA($AY54)),INDEX(Entrada!$C$53:$N$372,$AY54,AH$2),0)</f>
        <v>315.22000000000003</v>
      </c>
      <c r="AI54">
        <f>K54*IF(NOT(ISNA($AY54)),INDEX(Entrada!$C$53:$N$372,$AY54,AI$2),0)</f>
        <v>343.82</v>
      </c>
      <c r="AJ54">
        <f>L54*IF(NOT(ISNA($AY54)),INDEX(Entrada!$C$53:$N$372,$AY54,AJ$2),0)</f>
        <v>404.12</v>
      </c>
      <c r="AK54">
        <f>M54*IF(NOT(ISNA($AY54)),INDEX(Entrada!$C$53:$N$372,$AY54,AK$2),0)</f>
        <v>388.5</v>
      </c>
      <c r="AL54">
        <f>N54*IF(NOT(ISNA($AY54)),INDEX(Entrada!$C$53:$N$372,$AY54,AL$2),0)</f>
        <v>471.17</v>
      </c>
      <c r="AM54">
        <f t="shared" si="64"/>
        <v>669.83</v>
      </c>
      <c r="AN54">
        <f t="shared" si="65"/>
        <v>714.05</v>
      </c>
      <c r="AO54">
        <f t="shared" si="65"/>
        <v>607.75</v>
      </c>
      <c r="AP54">
        <f t="shared" si="65"/>
        <v>449.72</v>
      </c>
      <c r="AQ54">
        <f t="shared" si="65"/>
        <v>414.26</v>
      </c>
      <c r="AR54">
        <f t="shared" si="65"/>
        <v>439.08</v>
      </c>
      <c r="AS54">
        <f t="shared" si="65"/>
        <v>374.05</v>
      </c>
      <c r="AT54">
        <f t="shared" si="65"/>
        <v>315.22000000000003</v>
      </c>
      <c r="AU54">
        <f t="shared" si="65"/>
        <v>343.82</v>
      </c>
      <c r="AV54">
        <f t="shared" si="65"/>
        <v>404.12</v>
      </c>
      <c r="AW54">
        <f t="shared" si="65"/>
        <v>388.5</v>
      </c>
      <c r="AX54">
        <f t="shared" si="65"/>
        <v>471.17</v>
      </c>
      <c r="AY54">
        <f>MATCH(A54,Entrada!$A$53:$A$372,0)</f>
        <v>51</v>
      </c>
      <c r="BQ54">
        <f t="shared" si="12"/>
        <v>34</v>
      </c>
      <c r="BR54" s="302">
        <f t="shared" si="66"/>
        <v>667.32560000000001</v>
      </c>
      <c r="BS54" s="302">
        <f t="shared" si="67"/>
        <v>712.23918000000003</v>
      </c>
      <c r="BT54" s="302">
        <f t="shared" si="68"/>
        <v>604.1676799999999</v>
      </c>
      <c r="BU54" s="302">
        <f t="shared" si="69"/>
        <v>448.56689999999992</v>
      </c>
      <c r="BV54" s="302">
        <f t="shared" si="70"/>
        <v>413.49479999999994</v>
      </c>
      <c r="BW54" s="302">
        <f t="shared" si="71"/>
        <v>438.75889999999998</v>
      </c>
      <c r="BX54" s="302">
        <f t="shared" si="72"/>
        <v>373.12502000000001</v>
      </c>
      <c r="BY54" s="302">
        <f t="shared" si="73"/>
        <v>315.04663999999997</v>
      </c>
      <c r="BZ54" s="302">
        <f t="shared" si="74"/>
        <v>343.05720000000002</v>
      </c>
      <c r="CA54" s="302">
        <f t="shared" si="75"/>
        <v>402.74351000000001</v>
      </c>
      <c r="CB54" s="302">
        <f t="shared" si="76"/>
        <v>388.07604000000003</v>
      </c>
      <c r="CC54" s="302">
        <f t="shared" si="77"/>
        <v>471.73</v>
      </c>
    </row>
    <row r="55" spans="1:81" x14ac:dyDescent="0.25">
      <c r="A55">
        <v>52</v>
      </c>
      <c r="B55" s="164" t="s">
        <v>556</v>
      </c>
      <c r="C55">
        <f>IFERROR(INDEX($BD$7:$BO$40,MATCH(Bacias!$G$4:$G$323,$BC$7:$BC$40,0),$C$2:$N$2),1)</f>
        <v>1</v>
      </c>
      <c r="D55">
        <f>IFERROR(INDEX($BD$7:$BO$40,MATCH(Bacias!$G$4:$G$323,$BC$7:$BC$40,0),$C$2:$N$2),1)</f>
        <v>1</v>
      </c>
      <c r="E55">
        <f>IFERROR(INDEX($BD$7:$BO$40,MATCH(Bacias!$G$4:$G$323,$BC$7:$BC$40,0),$C$2:$N$2),1)</f>
        <v>1</v>
      </c>
      <c r="F55">
        <f>IFERROR(INDEX($BD$7:$BO$40,MATCH(Bacias!$G$4:$G$323,$BC$7:$BC$40,0),$C$2:$N$2),1)</f>
        <v>1</v>
      </c>
      <c r="G55">
        <f>IFERROR(INDEX($BD$7:$BO$40,MATCH(Bacias!$G$4:$G$323,$BC$7:$BC$40,0),$C$2:$N$2),1)</f>
        <v>1</v>
      </c>
      <c r="H55">
        <f>IFERROR(INDEX($BD$7:$BO$40,MATCH(Bacias!$G$4:$G$323,$BC$7:$BC$40,0),$C$2:$N$2),1)</f>
        <v>1</v>
      </c>
      <c r="I55">
        <f>IFERROR(INDEX($BD$7:$BO$40,MATCH(Bacias!$G$4:$G$323,$BC$7:$BC$40,0),$C$2:$N$2),1)</f>
        <v>1</v>
      </c>
      <c r="J55">
        <f>IFERROR(INDEX($BD$7:$BO$40,MATCH(Bacias!$G$4:$G$323,$BC$7:$BC$40,0),$C$2:$N$2),1)</f>
        <v>1</v>
      </c>
      <c r="K55">
        <f>IFERROR(INDEX($BD$7:$BO$40,MATCH(Bacias!$G$4:$G$323,$BC$7:$BC$40,0),$C$2:$N$2),1)</f>
        <v>1</v>
      </c>
      <c r="L55">
        <f>IFERROR(INDEX($BD$7:$BO$40,MATCH(Bacias!$G$4:$G$323,$BC$7:$BC$40,0),$C$2:$N$2),1)</f>
        <v>1</v>
      </c>
      <c r="M55">
        <f>IFERROR(INDEX($BD$7:$BO$40,MATCH(Bacias!$G$4:$G$323,$BC$7:$BC$40,0),$C$2:$N$2),1)</f>
        <v>1</v>
      </c>
      <c r="N55">
        <f>IFERROR(INDEX($BD$7:$BO$40,MATCH(Bacias!$G$4:$G$323,$BC$7:$BC$40,0),$C$2:$N$2),1)</f>
        <v>1</v>
      </c>
      <c r="AA55">
        <f>C55*IF(NOT(ISNA($AY55)),INDEX(Entrada!$C$53:$N$372,$AY55,AA$2),0)</f>
        <v>693.33</v>
      </c>
      <c r="AB55">
        <f>D55*IF(NOT(ISNA($AY55)),INDEX(Entrada!$C$53:$N$372,$AY55,AB$2),0)</f>
        <v>740.7</v>
      </c>
      <c r="AC55">
        <f>E55*IF(NOT(ISNA($AY55)),INDEX(Entrada!$C$53:$N$372,$AY55,AC$2),0)</f>
        <v>632.26</v>
      </c>
      <c r="AD55">
        <f>F55*IF(NOT(ISNA($AY55)),INDEX(Entrada!$C$53:$N$372,$AY55,AD$2),0)</f>
        <v>469.1</v>
      </c>
      <c r="AE55">
        <f>G55*IF(NOT(ISNA($AY55)),INDEX(Entrada!$C$53:$N$372,$AY55,AE$2),0)</f>
        <v>431.49</v>
      </c>
      <c r="AF55">
        <f>H55*IF(NOT(ISNA($AY55)),INDEX(Entrada!$C$53:$N$372,$AY55,AF$2),0)</f>
        <v>457.38</v>
      </c>
      <c r="AG55">
        <f>I55*IF(NOT(ISNA($AY55)),INDEX(Entrada!$C$53:$N$372,$AY55,AG$2),0)</f>
        <v>389.32</v>
      </c>
      <c r="AH55">
        <f>J55*IF(NOT(ISNA($AY55)),INDEX(Entrada!$C$53:$N$372,$AY55,AH$2),0)</f>
        <v>328.53</v>
      </c>
      <c r="AI55">
        <f>K55*IF(NOT(ISNA($AY55)),INDEX(Entrada!$C$53:$N$372,$AY55,AI$2),0)</f>
        <v>357.28</v>
      </c>
      <c r="AJ55">
        <f>L55*IF(NOT(ISNA($AY55)),INDEX(Entrada!$C$53:$N$372,$AY55,AJ$2),0)</f>
        <v>419.54</v>
      </c>
      <c r="AK55">
        <f>M55*IF(NOT(ISNA($AY55)),INDEX(Entrada!$C$53:$N$372,$AY55,AK$2),0)</f>
        <v>404.11</v>
      </c>
      <c r="AL55">
        <f>N55*IF(NOT(ISNA($AY55)),INDEX(Entrada!$C$53:$N$372,$AY55,AL$2),0)</f>
        <v>489.03</v>
      </c>
      <c r="AM55">
        <f t="shared" si="64"/>
        <v>693.33</v>
      </c>
      <c r="AN55">
        <f t="shared" si="65"/>
        <v>740.7</v>
      </c>
      <c r="AO55">
        <f t="shared" si="65"/>
        <v>632.26</v>
      </c>
      <c r="AP55">
        <f t="shared" si="65"/>
        <v>469.1</v>
      </c>
      <c r="AQ55">
        <f t="shared" si="65"/>
        <v>431.49</v>
      </c>
      <c r="AR55">
        <f t="shared" si="65"/>
        <v>457.38</v>
      </c>
      <c r="AS55">
        <f t="shared" si="65"/>
        <v>389.32</v>
      </c>
      <c r="AT55">
        <f t="shared" si="65"/>
        <v>328.53</v>
      </c>
      <c r="AU55">
        <f t="shared" si="65"/>
        <v>357.28</v>
      </c>
      <c r="AV55">
        <f t="shared" si="65"/>
        <v>419.54</v>
      </c>
      <c r="AW55">
        <f t="shared" si="65"/>
        <v>404.11</v>
      </c>
      <c r="AX55">
        <f t="shared" si="65"/>
        <v>489.03</v>
      </c>
      <c r="AY55">
        <f>MATCH(A55,Entrada!$A$53:$A$372,0)</f>
        <v>52</v>
      </c>
      <c r="BQ55">
        <f t="shared" si="12"/>
        <v>33</v>
      </c>
      <c r="BR55" s="302">
        <f t="shared" si="66"/>
        <v>690.85519999999997</v>
      </c>
      <c r="BS55" s="302">
        <f t="shared" si="67"/>
        <v>738.77779999999996</v>
      </c>
      <c r="BT55" s="302">
        <f t="shared" si="68"/>
        <v>628.52927999999997</v>
      </c>
      <c r="BU55" s="302">
        <f t="shared" si="69"/>
        <v>468.17284999999998</v>
      </c>
      <c r="BV55" s="302">
        <f t="shared" si="70"/>
        <v>431.18339999999995</v>
      </c>
      <c r="BW55" s="302">
        <f t="shared" si="71"/>
        <v>457.40361999999999</v>
      </c>
      <c r="BX55" s="302">
        <f t="shared" si="72"/>
        <v>387.73009999999999</v>
      </c>
      <c r="BY55" s="302">
        <f t="shared" si="73"/>
        <v>327.87</v>
      </c>
      <c r="BZ55" s="302">
        <f t="shared" si="74"/>
        <v>356.78580000000005</v>
      </c>
      <c r="CA55" s="302">
        <f t="shared" si="75"/>
        <v>418.54475000000002</v>
      </c>
      <c r="CB55" s="302">
        <f t="shared" si="76"/>
        <v>403.78910000000002</v>
      </c>
      <c r="CC55" s="302">
        <f t="shared" si="77"/>
        <v>489.44000000000005</v>
      </c>
    </row>
    <row r="56" spans="1:81" x14ac:dyDescent="0.25">
      <c r="A56">
        <v>53</v>
      </c>
      <c r="B56" s="164"/>
      <c r="C56">
        <f>IFERROR(INDEX($BD$7:$BO$40,MATCH(Bacias!$G$4:$G$323,$BC$7:$BC$40,0),$C$2:$N$2),1)</f>
        <v>1</v>
      </c>
      <c r="D56">
        <f>IFERROR(INDEX($BD$7:$BO$40,MATCH(Bacias!$G$4:$G$323,$BC$7:$BC$40,0),$C$2:$N$2),1)</f>
        <v>1</v>
      </c>
      <c r="E56">
        <f>IFERROR(INDEX($BD$7:$BO$40,MATCH(Bacias!$G$4:$G$323,$BC$7:$BC$40,0),$C$2:$N$2),1)</f>
        <v>1</v>
      </c>
      <c r="F56">
        <f>IFERROR(INDEX($BD$7:$BO$40,MATCH(Bacias!$G$4:$G$323,$BC$7:$BC$40,0),$C$2:$N$2),1)</f>
        <v>1</v>
      </c>
      <c r="G56">
        <f>IFERROR(INDEX($BD$7:$BO$40,MATCH(Bacias!$G$4:$G$323,$BC$7:$BC$40,0),$C$2:$N$2),1)</f>
        <v>1</v>
      </c>
      <c r="H56">
        <f>IFERROR(INDEX($BD$7:$BO$40,MATCH(Bacias!$G$4:$G$323,$BC$7:$BC$40,0),$C$2:$N$2),1)</f>
        <v>1</v>
      </c>
      <c r="I56">
        <f>IFERROR(INDEX($BD$7:$BO$40,MATCH(Bacias!$G$4:$G$323,$BC$7:$BC$40,0),$C$2:$N$2),1)</f>
        <v>1</v>
      </c>
      <c r="J56">
        <f>IFERROR(INDEX($BD$7:$BO$40,MATCH(Bacias!$G$4:$G$323,$BC$7:$BC$40,0),$C$2:$N$2),1)</f>
        <v>1</v>
      </c>
      <c r="K56">
        <f>IFERROR(INDEX($BD$7:$BO$40,MATCH(Bacias!$G$4:$G$323,$BC$7:$BC$40,0),$C$2:$N$2),1)</f>
        <v>1</v>
      </c>
      <c r="L56">
        <f>IFERROR(INDEX($BD$7:$BO$40,MATCH(Bacias!$G$4:$G$323,$BC$7:$BC$40,0),$C$2:$N$2),1)</f>
        <v>1</v>
      </c>
      <c r="M56">
        <f>IFERROR(INDEX($BD$7:$BO$40,MATCH(Bacias!$G$4:$G$323,$BC$7:$BC$40,0),$C$2:$N$2),1)</f>
        <v>1</v>
      </c>
      <c r="N56">
        <f>IFERROR(INDEX($BD$7:$BO$40,MATCH(Bacias!$G$4:$G$323,$BC$7:$BC$40,0),$C$2:$N$2),1)</f>
        <v>1</v>
      </c>
      <c r="AA56">
        <f>C56*IF(NOT(ISNA($AY56)),INDEX(Entrada!$C$53:$N$372,$AY56,AA$2),0)</f>
        <v>0</v>
      </c>
      <c r="AB56">
        <f>D56*IF(NOT(ISNA($AY56)),INDEX(Entrada!$C$53:$N$372,$AY56,AB$2),0)</f>
        <v>0</v>
      </c>
      <c r="AC56">
        <f>E56*IF(NOT(ISNA($AY56)),INDEX(Entrada!$C$53:$N$372,$AY56,AC$2),0)</f>
        <v>0</v>
      </c>
      <c r="AD56">
        <f>F56*IF(NOT(ISNA($AY56)),INDEX(Entrada!$C$53:$N$372,$AY56,AD$2),0)</f>
        <v>0</v>
      </c>
      <c r="AE56">
        <f>G56*IF(NOT(ISNA($AY56)),INDEX(Entrada!$C$53:$N$372,$AY56,AE$2),0)</f>
        <v>0</v>
      </c>
      <c r="AF56">
        <f>H56*IF(NOT(ISNA($AY56)),INDEX(Entrada!$C$53:$N$372,$AY56,AF$2),0)</f>
        <v>0</v>
      </c>
      <c r="AG56">
        <f>I56*IF(NOT(ISNA($AY56)),INDEX(Entrada!$C$53:$N$372,$AY56,AG$2),0)</f>
        <v>0</v>
      </c>
      <c r="AH56">
        <f>J56*IF(NOT(ISNA($AY56)),INDEX(Entrada!$C$53:$N$372,$AY56,AH$2),0)</f>
        <v>0</v>
      </c>
      <c r="AI56">
        <f>K56*IF(NOT(ISNA($AY56)),INDEX(Entrada!$C$53:$N$372,$AY56,AI$2),0)</f>
        <v>0</v>
      </c>
      <c r="AJ56">
        <f>L56*IF(NOT(ISNA($AY56)),INDEX(Entrada!$C$53:$N$372,$AY56,AJ$2),0)</f>
        <v>0</v>
      </c>
      <c r="AK56">
        <f>M56*IF(NOT(ISNA($AY56)),INDEX(Entrada!$C$53:$N$372,$AY56,AK$2),0)</f>
        <v>0</v>
      </c>
      <c r="AL56">
        <f>N56*IF(NOT(ISNA($AY56)),INDEX(Entrada!$C$53:$N$372,$AY56,AL$2),0)</f>
        <v>0</v>
      </c>
      <c r="AM56">
        <f t="shared" si="64"/>
        <v>0</v>
      </c>
      <c r="AN56">
        <f t="shared" si="65"/>
        <v>0</v>
      </c>
      <c r="AO56">
        <f t="shared" si="65"/>
        <v>0</v>
      </c>
      <c r="AP56">
        <f t="shared" si="65"/>
        <v>0</v>
      </c>
      <c r="AQ56">
        <f t="shared" si="65"/>
        <v>0</v>
      </c>
      <c r="AR56">
        <f t="shared" si="65"/>
        <v>0</v>
      </c>
      <c r="AS56">
        <f t="shared" si="65"/>
        <v>0</v>
      </c>
      <c r="AT56">
        <f t="shared" si="65"/>
        <v>0</v>
      </c>
      <c r="AU56">
        <f t="shared" si="65"/>
        <v>0</v>
      </c>
      <c r="AV56">
        <f t="shared" si="65"/>
        <v>0</v>
      </c>
      <c r="AW56">
        <f t="shared" si="65"/>
        <v>0</v>
      </c>
      <c r="AX56">
        <f t="shared" si="65"/>
        <v>0</v>
      </c>
      <c r="AY56">
        <f>MATCH(A56,Entrada!$A$53:$A$372,0)</f>
        <v>53</v>
      </c>
      <c r="BQ56" t="e">
        <f t="shared" si="12"/>
        <v>#N/A</v>
      </c>
      <c r="BR56" s="302">
        <f t="shared" si="66"/>
        <v>0</v>
      </c>
      <c r="BS56" s="302">
        <f t="shared" si="67"/>
        <v>0</v>
      </c>
      <c r="BT56" s="302">
        <f t="shared" si="68"/>
        <v>0</v>
      </c>
      <c r="BU56" s="302">
        <f t="shared" si="69"/>
        <v>0</v>
      </c>
      <c r="BV56" s="302">
        <f t="shared" si="70"/>
        <v>0</v>
      </c>
      <c r="BW56" s="302">
        <f t="shared" si="71"/>
        <v>0</v>
      </c>
      <c r="BX56" s="302">
        <f t="shared" si="72"/>
        <v>0</v>
      </c>
      <c r="BY56" s="302">
        <f t="shared" si="73"/>
        <v>0</v>
      </c>
      <c r="BZ56" s="302">
        <f t="shared" si="74"/>
        <v>0</v>
      </c>
      <c r="CA56" s="302">
        <f t="shared" si="75"/>
        <v>0</v>
      </c>
      <c r="CB56" s="302">
        <f t="shared" si="76"/>
        <v>0</v>
      </c>
      <c r="CC56" s="302">
        <f t="shared" si="77"/>
        <v>0</v>
      </c>
    </row>
    <row r="57" spans="1:81" x14ac:dyDescent="0.25">
      <c r="A57">
        <v>54</v>
      </c>
      <c r="B57" s="164"/>
      <c r="C57">
        <f>IFERROR(INDEX($BD$7:$BO$40,MATCH(Bacias!$G$4:$G$323,$BC$7:$BC$40,0),$C$2:$N$2),1)</f>
        <v>1</v>
      </c>
      <c r="D57">
        <f>IFERROR(INDEX($BD$7:$BO$40,MATCH(Bacias!$G$4:$G$323,$BC$7:$BC$40,0),$C$2:$N$2),1)</f>
        <v>1</v>
      </c>
      <c r="E57">
        <f>IFERROR(INDEX($BD$7:$BO$40,MATCH(Bacias!$G$4:$G$323,$BC$7:$BC$40,0),$C$2:$N$2),1)</f>
        <v>1</v>
      </c>
      <c r="F57">
        <f>IFERROR(INDEX($BD$7:$BO$40,MATCH(Bacias!$G$4:$G$323,$BC$7:$BC$40,0),$C$2:$N$2),1)</f>
        <v>1</v>
      </c>
      <c r="G57">
        <f>IFERROR(INDEX($BD$7:$BO$40,MATCH(Bacias!$G$4:$G$323,$BC$7:$BC$40,0),$C$2:$N$2),1)</f>
        <v>1</v>
      </c>
      <c r="H57">
        <f>IFERROR(INDEX($BD$7:$BO$40,MATCH(Bacias!$G$4:$G$323,$BC$7:$BC$40,0),$C$2:$N$2),1)</f>
        <v>1</v>
      </c>
      <c r="I57">
        <f>IFERROR(INDEX($BD$7:$BO$40,MATCH(Bacias!$G$4:$G$323,$BC$7:$BC$40,0),$C$2:$N$2),1)</f>
        <v>1</v>
      </c>
      <c r="J57">
        <f>IFERROR(INDEX($BD$7:$BO$40,MATCH(Bacias!$G$4:$G$323,$BC$7:$BC$40,0),$C$2:$N$2),1)</f>
        <v>1</v>
      </c>
      <c r="K57">
        <f>IFERROR(INDEX($BD$7:$BO$40,MATCH(Bacias!$G$4:$G$323,$BC$7:$BC$40,0),$C$2:$N$2),1)</f>
        <v>1</v>
      </c>
      <c r="L57">
        <f>IFERROR(INDEX($BD$7:$BO$40,MATCH(Bacias!$G$4:$G$323,$BC$7:$BC$40,0),$C$2:$N$2),1)</f>
        <v>1</v>
      </c>
      <c r="M57">
        <f>IFERROR(INDEX($BD$7:$BO$40,MATCH(Bacias!$G$4:$G$323,$BC$7:$BC$40,0),$C$2:$N$2),1)</f>
        <v>1</v>
      </c>
      <c r="N57">
        <f>IFERROR(INDEX($BD$7:$BO$40,MATCH(Bacias!$G$4:$G$323,$BC$7:$BC$40,0),$C$2:$N$2),1)</f>
        <v>1</v>
      </c>
      <c r="AA57">
        <f>C57*IF(NOT(ISNA($AY57)),INDEX(Entrada!$C$53:$N$372,$AY57,AA$2),0)</f>
        <v>158.83000000000001</v>
      </c>
      <c r="AB57">
        <f>D57*IF(NOT(ISNA($AY57)),INDEX(Entrada!$C$53:$N$372,$AY57,AB$2),0)</f>
        <v>160.22999999999999</v>
      </c>
      <c r="AC57">
        <f>E57*IF(NOT(ISNA($AY57)),INDEX(Entrada!$C$53:$N$372,$AY57,AC$2),0)</f>
        <v>137.06</v>
      </c>
      <c r="AD57">
        <f>F57*IF(NOT(ISNA($AY57)),INDEX(Entrada!$C$53:$N$372,$AY57,AD$2),0)</f>
        <v>102.17</v>
      </c>
      <c r="AE57">
        <f>G57*IF(NOT(ISNA($AY57)),INDEX(Entrada!$C$53:$N$372,$AY57,AE$2),0)</f>
        <v>126.46</v>
      </c>
      <c r="AF57">
        <f>H57*IF(NOT(ISNA($AY57)),INDEX(Entrada!$C$53:$N$372,$AY57,AF$2),0)</f>
        <v>161.94</v>
      </c>
      <c r="AG57">
        <f>I57*IF(NOT(ISNA($AY57)),INDEX(Entrada!$C$53:$N$372,$AY57,AG$2),0)</f>
        <v>164.08</v>
      </c>
      <c r="AH57">
        <f>J57*IF(NOT(ISNA($AY57)),INDEX(Entrada!$C$53:$N$372,$AY57,AH$2),0)</f>
        <v>134.13</v>
      </c>
      <c r="AI57">
        <f>K57*IF(NOT(ISNA($AY57)),INDEX(Entrada!$C$53:$N$372,$AY57,AI$2),0)</f>
        <v>147.78</v>
      </c>
      <c r="AJ57">
        <f>L57*IF(NOT(ISNA($AY57)),INDEX(Entrada!$C$53:$N$372,$AY57,AJ$2),0)</f>
        <v>194.38</v>
      </c>
      <c r="AK57">
        <f>M57*IF(NOT(ISNA($AY57)),INDEX(Entrada!$C$53:$N$372,$AY57,AK$2),0)</f>
        <v>157.94999999999999</v>
      </c>
      <c r="AL57">
        <f>N57*IF(NOT(ISNA($AY57)),INDEX(Entrada!$C$53:$N$372,$AY57,AL$2),0)</f>
        <v>139.81</v>
      </c>
      <c r="AM57">
        <f t="shared" si="64"/>
        <v>158.83000000000001</v>
      </c>
      <c r="AN57">
        <f t="shared" si="65"/>
        <v>160.22999999999999</v>
      </c>
      <c r="AO57">
        <f t="shared" si="65"/>
        <v>137.06</v>
      </c>
      <c r="AP57">
        <f t="shared" si="65"/>
        <v>102.17</v>
      </c>
      <c r="AQ57">
        <f t="shared" si="65"/>
        <v>126.46</v>
      </c>
      <c r="AR57">
        <f t="shared" si="65"/>
        <v>161.94</v>
      </c>
      <c r="AS57">
        <f t="shared" si="65"/>
        <v>164.08</v>
      </c>
      <c r="AT57">
        <f t="shared" si="65"/>
        <v>134.13</v>
      </c>
      <c r="AU57">
        <f t="shared" si="65"/>
        <v>147.78</v>
      </c>
      <c r="AV57">
        <f t="shared" si="65"/>
        <v>194.38</v>
      </c>
      <c r="AW57">
        <f t="shared" si="65"/>
        <v>157.94999999999999</v>
      </c>
      <c r="AX57">
        <f t="shared" si="65"/>
        <v>139.81</v>
      </c>
      <c r="AY57">
        <f>MATCH(A57,Entrada!$A$53:$A$372,0)</f>
        <v>54</v>
      </c>
      <c r="BQ57" t="e">
        <f t="shared" si="12"/>
        <v>#N/A</v>
      </c>
      <c r="BR57" s="302">
        <f t="shared" si="66"/>
        <v>158.83000000000001</v>
      </c>
      <c r="BS57" s="302">
        <f t="shared" si="67"/>
        <v>160.22999999999999</v>
      </c>
      <c r="BT57" s="302">
        <f t="shared" si="68"/>
        <v>137.06</v>
      </c>
      <c r="BU57" s="302">
        <f t="shared" si="69"/>
        <v>102.17</v>
      </c>
      <c r="BV57" s="302">
        <f t="shared" si="70"/>
        <v>126.46</v>
      </c>
      <c r="BW57" s="302">
        <f t="shared" si="71"/>
        <v>161.94</v>
      </c>
      <c r="BX57" s="302">
        <f t="shared" si="72"/>
        <v>164.08</v>
      </c>
      <c r="BY57" s="302">
        <f t="shared" si="73"/>
        <v>134.13</v>
      </c>
      <c r="BZ57" s="302">
        <f t="shared" si="74"/>
        <v>147.78</v>
      </c>
      <c r="CA57" s="302">
        <f t="shared" si="75"/>
        <v>194.38</v>
      </c>
      <c r="CB57" s="302">
        <f t="shared" si="76"/>
        <v>157.94999999999999</v>
      </c>
      <c r="CC57" s="302">
        <f t="shared" si="77"/>
        <v>139.81</v>
      </c>
    </row>
    <row r="58" spans="1:81" x14ac:dyDescent="0.25">
      <c r="A58">
        <v>55</v>
      </c>
      <c r="B58" s="164" t="s">
        <v>793</v>
      </c>
      <c r="C58">
        <f>IFERROR(INDEX($BD$7:$BO$40,MATCH(Bacias!$G$4:$G$323,$BC$7:$BC$40,0),$C$2:$N$2),1)</f>
        <v>1</v>
      </c>
      <c r="D58">
        <f>IFERROR(INDEX($BD$7:$BO$40,MATCH(Bacias!$G$4:$G$323,$BC$7:$BC$40,0),$C$2:$N$2),1)</f>
        <v>1</v>
      </c>
      <c r="E58">
        <f>IFERROR(INDEX($BD$7:$BO$40,MATCH(Bacias!$G$4:$G$323,$BC$7:$BC$40,0),$C$2:$N$2),1)</f>
        <v>1</v>
      </c>
      <c r="F58">
        <f>IFERROR(INDEX($BD$7:$BO$40,MATCH(Bacias!$G$4:$G$323,$BC$7:$BC$40,0),$C$2:$N$2),1)</f>
        <v>1</v>
      </c>
      <c r="G58">
        <f>IFERROR(INDEX($BD$7:$BO$40,MATCH(Bacias!$G$4:$G$323,$BC$7:$BC$40,0),$C$2:$N$2),1)</f>
        <v>1</v>
      </c>
      <c r="H58">
        <f>IFERROR(INDEX($BD$7:$BO$40,MATCH(Bacias!$G$4:$G$323,$BC$7:$BC$40,0),$C$2:$N$2),1)</f>
        <v>1</v>
      </c>
      <c r="I58">
        <f>IFERROR(INDEX($BD$7:$BO$40,MATCH(Bacias!$G$4:$G$323,$BC$7:$BC$40,0),$C$2:$N$2),1)</f>
        <v>1</v>
      </c>
      <c r="J58">
        <f>IFERROR(INDEX($BD$7:$BO$40,MATCH(Bacias!$G$4:$G$323,$BC$7:$BC$40,0),$C$2:$N$2),1)</f>
        <v>1</v>
      </c>
      <c r="K58">
        <f>IFERROR(INDEX($BD$7:$BO$40,MATCH(Bacias!$G$4:$G$323,$BC$7:$BC$40,0),$C$2:$N$2),1)</f>
        <v>1</v>
      </c>
      <c r="L58">
        <f>IFERROR(INDEX($BD$7:$BO$40,MATCH(Bacias!$G$4:$G$323,$BC$7:$BC$40,0),$C$2:$N$2),1)</f>
        <v>1</v>
      </c>
      <c r="M58">
        <f>IFERROR(INDEX($BD$7:$BO$40,MATCH(Bacias!$G$4:$G$323,$BC$7:$BC$40,0),$C$2:$N$2),1)</f>
        <v>1</v>
      </c>
      <c r="N58">
        <f>IFERROR(INDEX($BD$7:$BO$40,MATCH(Bacias!$G$4:$G$323,$BC$7:$BC$40,0),$C$2:$N$2),1)</f>
        <v>1</v>
      </c>
      <c r="AA58">
        <f>C58*IF(NOT(ISNA($AY58)),INDEX(Entrada!$C$53:$N$372,$AY58,AA$2),0)</f>
        <v>186.65</v>
      </c>
      <c r="AB58">
        <f>D58*IF(NOT(ISNA($AY58)),INDEX(Entrada!$C$53:$N$372,$AY58,AB$2),0)</f>
        <v>186.49</v>
      </c>
      <c r="AC58">
        <f>E58*IF(NOT(ISNA($AY58)),INDEX(Entrada!$C$53:$N$372,$AY58,AC$2),0)</f>
        <v>158.62</v>
      </c>
      <c r="AD58">
        <f>F58*IF(NOT(ISNA($AY58)),INDEX(Entrada!$C$53:$N$372,$AY58,AD$2),0)</f>
        <v>117.88</v>
      </c>
      <c r="AE58">
        <f>G58*IF(NOT(ISNA($AY58)),INDEX(Entrada!$C$53:$N$372,$AY58,AE$2),0)</f>
        <v>144.88</v>
      </c>
      <c r="AF58">
        <f>H58*IF(NOT(ISNA($AY58)),INDEX(Entrada!$C$53:$N$372,$AY58,AF$2),0)</f>
        <v>184.32</v>
      </c>
      <c r="AG58">
        <f>I58*IF(NOT(ISNA($AY58)),INDEX(Entrada!$C$53:$N$372,$AY58,AG$2),0)</f>
        <v>184.55</v>
      </c>
      <c r="AH58">
        <f>J58*IF(NOT(ISNA($AY58)),INDEX(Entrada!$C$53:$N$372,$AY58,AH$2),0)</f>
        <v>150.46</v>
      </c>
      <c r="AI58">
        <f>K58*IF(NOT(ISNA($AY58)),INDEX(Entrada!$C$53:$N$372,$AY58,AI$2),0)</f>
        <v>167.5</v>
      </c>
      <c r="AJ58">
        <f>L58*IF(NOT(ISNA($AY58)),INDEX(Entrada!$C$53:$N$372,$AY58,AJ$2),0)</f>
        <v>219.62</v>
      </c>
      <c r="AK58">
        <f>M58*IF(NOT(ISNA($AY58)),INDEX(Entrada!$C$53:$N$372,$AY58,AK$2),0)</f>
        <v>179.24</v>
      </c>
      <c r="AL58">
        <f>N58*IF(NOT(ISNA($AY58)),INDEX(Entrada!$C$53:$N$372,$AY58,AL$2),0)</f>
        <v>160.32</v>
      </c>
      <c r="AM58">
        <f t="shared" si="64"/>
        <v>186.65</v>
      </c>
      <c r="AN58">
        <f t="shared" si="65"/>
        <v>186.49</v>
      </c>
      <c r="AO58">
        <f t="shared" si="65"/>
        <v>158.62</v>
      </c>
      <c r="AP58">
        <f t="shared" si="65"/>
        <v>117.88</v>
      </c>
      <c r="AQ58">
        <f t="shared" si="65"/>
        <v>144.88</v>
      </c>
      <c r="AR58">
        <f t="shared" si="65"/>
        <v>184.32</v>
      </c>
      <c r="AS58">
        <f t="shared" si="65"/>
        <v>184.55</v>
      </c>
      <c r="AT58">
        <f t="shared" si="65"/>
        <v>150.46</v>
      </c>
      <c r="AU58">
        <f t="shared" si="65"/>
        <v>167.5</v>
      </c>
      <c r="AV58">
        <f t="shared" si="65"/>
        <v>219.62</v>
      </c>
      <c r="AW58">
        <f t="shared" si="65"/>
        <v>179.24</v>
      </c>
      <c r="AX58">
        <f t="shared" si="65"/>
        <v>160.32</v>
      </c>
      <c r="AY58">
        <f>MATCH(A58,Entrada!$A$53:$A$372,0)</f>
        <v>55</v>
      </c>
      <c r="BQ58">
        <f t="shared" si="12"/>
        <v>82</v>
      </c>
      <c r="BR58" s="302">
        <f t="shared" si="66"/>
        <v>202.83779999999999</v>
      </c>
      <c r="BS58" s="302">
        <f t="shared" si="67"/>
        <v>203.28659999999999</v>
      </c>
      <c r="BT58" s="302">
        <f t="shared" si="68"/>
        <v>170.0094</v>
      </c>
      <c r="BU58" s="302">
        <f t="shared" si="69"/>
        <v>126.73320000000001</v>
      </c>
      <c r="BV58" s="302">
        <f t="shared" si="70"/>
        <v>153.63480000000001</v>
      </c>
      <c r="BW58" s="302">
        <f t="shared" si="71"/>
        <v>193.66380000000001</v>
      </c>
      <c r="BX58" s="302">
        <f t="shared" si="72"/>
        <v>186.7338</v>
      </c>
      <c r="BY58" s="302">
        <f t="shared" si="73"/>
        <v>150.47340000000003</v>
      </c>
      <c r="BZ58" s="302">
        <f t="shared" si="74"/>
        <v>170.06880000000001</v>
      </c>
      <c r="CA58" s="302">
        <f t="shared" si="75"/>
        <v>223.19880000000001</v>
      </c>
      <c r="CB58" s="302">
        <f t="shared" si="76"/>
        <v>186.18600000000004</v>
      </c>
      <c r="CC58" s="302">
        <f t="shared" si="77"/>
        <v>168.5772</v>
      </c>
    </row>
    <row r="59" spans="1:81" x14ac:dyDescent="0.25">
      <c r="A59">
        <v>56</v>
      </c>
      <c r="B59" s="164"/>
      <c r="C59">
        <f>IFERROR(INDEX($BD$7:$BO$40,MATCH(Bacias!$G$4:$G$323,$BC$7:$BC$40,0),$C$2:$N$2),1)</f>
        <v>1</v>
      </c>
      <c r="D59">
        <f>IFERROR(INDEX($BD$7:$BO$40,MATCH(Bacias!$G$4:$G$323,$BC$7:$BC$40,0),$C$2:$N$2),1)</f>
        <v>1</v>
      </c>
      <c r="E59">
        <f>IFERROR(INDEX($BD$7:$BO$40,MATCH(Bacias!$G$4:$G$323,$BC$7:$BC$40,0),$C$2:$N$2),1)</f>
        <v>1</v>
      </c>
      <c r="F59">
        <f>IFERROR(INDEX($BD$7:$BO$40,MATCH(Bacias!$G$4:$G$323,$BC$7:$BC$40,0),$C$2:$N$2),1)</f>
        <v>1</v>
      </c>
      <c r="G59">
        <f>IFERROR(INDEX($BD$7:$BO$40,MATCH(Bacias!$G$4:$G$323,$BC$7:$BC$40,0),$C$2:$N$2),1)</f>
        <v>1</v>
      </c>
      <c r="H59">
        <f>IFERROR(INDEX($BD$7:$BO$40,MATCH(Bacias!$G$4:$G$323,$BC$7:$BC$40,0),$C$2:$N$2),1)</f>
        <v>1</v>
      </c>
      <c r="I59">
        <f>IFERROR(INDEX($BD$7:$BO$40,MATCH(Bacias!$G$4:$G$323,$BC$7:$BC$40,0),$C$2:$N$2),1)</f>
        <v>1</v>
      </c>
      <c r="J59">
        <f>IFERROR(INDEX($BD$7:$BO$40,MATCH(Bacias!$G$4:$G$323,$BC$7:$BC$40,0),$C$2:$N$2),1)</f>
        <v>1</v>
      </c>
      <c r="K59">
        <f>IFERROR(INDEX($BD$7:$BO$40,MATCH(Bacias!$G$4:$G$323,$BC$7:$BC$40,0),$C$2:$N$2),1)</f>
        <v>1</v>
      </c>
      <c r="L59">
        <f>IFERROR(INDEX($BD$7:$BO$40,MATCH(Bacias!$G$4:$G$323,$BC$7:$BC$40,0),$C$2:$N$2),1)</f>
        <v>1</v>
      </c>
      <c r="M59">
        <f>IFERROR(INDEX($BD$7:$BO$40,MATCH(Bacias!$G$4:$G$323,$BC$7:$BC$40,0),$C$2:$N$2),1)</f>
        <v>1</v>
      </c>
      <c r="N59">
        <f>IFERROR(INDEX($BD$7:$BO$40,MATCH(Bacias!$G$4:$G$323,$BC$7:$BC$40,0),$C$2:$N$2),1)</f>
        <v>1</v>
      </c>
      <c r="AA59">
        <f>C59*IF(NOT(ISNA($AY59)),INDEX(Entrada!$C$53:$N$372,$AY59,AA$2),0)</f>
        <v>0</v>
      </c>
      <c r="AB59">
        <f>D59*IF(NOT(ISNA($AY59)),INDEX(Entrada!$C$53:$N$372,$AY59,AB$2),0)</f>
        <v>0</v>
      </c>
      <c r="AC59">
        <f>E59*IF(NOT(ISNA($AY59)),INDEX(Entrada!$C$53:$N$372,$AY59,AC$2),0)</f>
        <v>0</v>
      </c>
      <c r="AD59">
        <f>F59*IF(NOT(ISNA($AY59)),INDEX(Entrada!$C$53:$N$372,$AY59,AD$2),0)</f>
        <v>0</v>
      </c>
      <c r="AE59">
        <f>G59*IF(NOT(ISNA($AY59)),INDEX(Entrada!$C$53:$N$372,$AY59,AE$2),0)</f>
        <v>0</v>
      </c>
      <c r="AF59">
        <f>H59*IF(NOT(ISNA($AY59)),INDEX(Entrada!$C$53:$N$372,$AY59,AF$2),0)</f>
        <v>0</v>
      </c>
      <c r="AG59">
        <f>I59*IF(NOT(ISNA($AY59)),INDEX(Entrada!$C$53:$N$372,$AY59,AG$2),0)</f>
        <v>0</v>
      </c>
      <c r="AH59">
        <f>J59*IF(NOT(ISNA($AY59)),INDEX(Entrada!$C$53:$N$372,$AY59,AH$2),0)</f>
        <v>0</v>
      </c>
      <c r="AI59">
        <f>K59*IF(NOT(ISNA($AY59)),INDEX(Entrada!$C$53:$N$372,$AY59,AI$2),0)</f>
        <v>0</v>
      </c>
      <c r="AJ59">
        <f>L59*IF(NOT(ISNA($AY59)),INDEX(Entrada!$C$53:$N$372,$AY59,AJ$2),0)</f>
        <v>0</v>
      </c>
      <c r="AK59">
        <f>M59*IF(NOT(ISNA($AY59)),INDEX(Entrada!$C$53:$N$372,$AY59,AK$2),0)</f>
        <v>0</v>
      </c>
      <c r="AL59">
        <f>N59*IF(NOT(ISNA($AY59)),INDEX(Entrada!$C$53:$N$372,$AY59,AL$2),0)</f>
        <v>0</v>
      </c>
      <c r="AM59">
        <f t="shared" si="64"/>
        <v>0</v>
      </c>
      <c r="AN59">
        <f t="shared" si="65"/>
        <v>0</v>
      </c>
      <c r="AO59">
        <f t="shared" si="65"/>
        <v>0</v>
      </c>
      <c r="AP59">
        <f t="shared" si="65"/>
        <v>0</v>
      </c>
      <c r="AQ59">
        <f t="shared" si="65"/>
        <v>0</v>
      </c>
      <c r="AR59">
        <f t="shared" si="65"/>
        <v>0</v>
      </c>
      <c r="AS59">
        <f t="shared" si="65"/>
        <v>0</v>
      </c>
      <c r="AT59">
        <f t="shared" si="65"/>
        <v>0</v>
      </c>
      <c r="AU59">
        <f t="shared" si="65"/>
        <v>0</v>
      </c>
      <c r="AV59">
        <f t="shared" si="65"/>
        <v>0</v>
      </c>
      <c r="AW59">
        <f t="shared" si="65"/>
        <v>0</v>
      </c>
      <c r="AX59">
        <f t="shared" si="65"/>
        <v>0</v>
      </c>
      <c r="AY59">
        <f>MATCH(A59,Entrada!$A$53:$A$372,0)</f>
        <v>56</v>
      </c>
      <c r="BQ59" t="e">
        <f t="shared" si="12"/>
        <v>#N/A</v>
      </c>
      <c r="BR59" s="302">
        <f t="shared" si="66"/>
        <v>0</v>
      </c>
      <c r="BS59" s="302">
        <f t="shared" si="67"/>
        <v>0</v>
      </c>
      <c r="BT59" s="302">
        <f t="shared" si="68"/>
        <v>0</v>
      </c>
      <c r="BU59" s="302">
        <f t="shared" si="69"/>
        <v>0</v>
      </c>
      <c r="BV59" s="302">
        <f t="shared" si="70"/>
        <v>0</v>
      </c>
      <c r="BW59" s="302">
        <f t="shared" si="71"/>
        <v>0</v>
      </c>
      <c r="BX59" s="302">
        <f t="shared" si="72"/>
        <v>0</v>
      </c>
      <c r="BY59" s="302">
        <f t="shared" si="73"/>
        <v>0</v>
      </c>
      <c r="BZ59" s="302">
        <f t="shared" si="74"/>
        <v>0</v>
      </c>
      <c r="CA59" s="302">
        <f t="shared" si="75"/>
        <v>0</v>
      </c>
      <c r="CB59" s="302">
        <f t="shared" si="76"/>
        <v>0</v>
      </c>
      <c r="CC59" s="302">
        <f t="shared" si="77"/>
        <v>0</v>
      </c>
    </row>
    <row r="60" spans="1:81" x14ac:dyDescent="0.25">
      <c r="A60">
        <v>57</v>
      </c>
      <c r="B60" s="164" t="s">
        <v>557</v>
      </c>
      <c r="C60">
        <f>IFERROR(INDEX($BD$7:$BO$40,MATCH(Bacias!$G$4:$G$323,$BC$7:$BC$40,0),$C$2:$N$2),1)</f>
        <v>1</v>
      </c>
      <c r="D60">
        <f>IFERROR(INDEX($BD$7:$BO$40,MATCH(Bacias!$G$4:$G$323,$BC$7:$BC$40,0),$C$2:$N$2),1)</f>
        <v>1</v>
      </c>
      <c r="E60">
        <f>IFERROR(INDEX($BD$7:$BO$40,MATCH(Bacias!$G$4:$G$323,$BC$7:$BC$40,0),$C$2:$N$2),1)</f>
        <v>1</v>
      </c>
      <c r="F60">
        <f>IFERROR(INDEX($BD$7:$BO$40,MATCH(Bacias!$G$4:$G$323,$BC$7:$BC$40,0),$C$2:$N$2),1)</f>
        <v>1</v>
      </c>
      <c r="G60">
        <f>IFERROR(INDEX($BD$7:$BO$40,MATCH(Bacias!$G$4:$G$323,$BC$7:$BC$40,0),$C$2:$N$2),1)</f>
        <v>1</v>
      </c>
      <c r="H60">
        <f>IFERROR(INDEX($BD$7:$BO$40,MATCH(Bacias!$G$4:$G$323,$BC$7:$BC$40,0),$C$2:$N$2),1)</f>
        <v>1</v>
      </c>
      <c r="I60">
        <f>IFERROR(INDEX($BD$7:$BO$40,MATCH(Bacias!$G$4:$G$323,$BC$7:$BC$40,0),$C$2:$N$2),1)</f>
        <v>1</v>
      </c>
      <c r="J60">
        <f>IFERROR(INDEX($BD$7:$BO$40,MATCH(Bacias!$G$4:$G$323,$BC$7:$BC$40,0),$C$2:$N$2),1)</f>
        <v>1</v>
      </c>
      <c r="K60">
        <f>IFERROR(INDEX($BD$7:$BO$40,MATCH(Bacias!$G$4:$G$323,$BC$7:$BC$40,0),$C$2:$N$2),1)</f>
        <v>1</v>
      </c>
      <c r="L60">
        <f>IFERROR(INDEX($BD$7:$BO$40,MATCH(Bacias!$G$4:$G$323,$BC$7:$BC$40,0),$C$2:$N$2),1)</f>
        <v>1</v>
      </c>
      <c r="M60">
        <f>IFERROR(INDEX($BD$7:$BO$40,MATCH(Bacias!$G$4:$G$323,$BC$7:$BC$40,0),$C$2:$N$2),1)</f>
        <v>1</v>
      </c>
      <c r="N60">
        <f>IFERROR(INDEX($BD$7:$BO$40,MATCH(Bacias!$G$4:$G$323,$BC$7:$BC$40,0),$C$2:$N$2),1)</f>
        <v>1</v>
      </c>
      <c r="AA60">
        <f>C60*IF(NOT(ISNA($AY60)),INDEX(Entrada!$C$53:$N$372,$AY60,AA$2),0)</f>
        <v>307.33</v>
      </c>
      <c r="AB60">
        <f>D60*IF(NOT(ISNA($AY60)),INDEX(Entrada!$C$53:$N$372,$AY60,AB$2),0)</f>
        <v>308.01</v>
      </c>
      <c r="AC60">
        <f>E60*IF(NOT(ISNA($AY60)),INDEX(Entrada!$C$53:$N$372,$AY60,AC$2),0)</f>
        <v>257.58999999999997</v>
      </c>
      <c r="AD60">
        <f>F60*IF(NOT(ISNA($AY60)),INDEX(Entrada!$C$53:$N$372,$AY60,AD$2),0)</f>
        <v>192.02</v>
      </c>
      <c r="AE60">
        <f>G60*IF(NOT(ISNA($AY60)),INDEX(Entrada!$C$53:$N$372,$AY60,AE$2),0)</f>
        <v>232.78</v>
      </c>
      <c r="AF60">
        <f>H60*IF(NOT(ISNA($AY60)),INDEX(Entrada!$C$53:$N$372,$AY60,AF$2),0)</f>
        <v>293.43</v>
      </c>
      <c r="AG60">
        <f>I60*IF(NOT(ISNA($AY60)),INDEX(Entrada!$C$53:$N$372,$AY60,AG$2),0)</f>
        <v>282.93</v>
      </c>
      <c r="AH60">
        <f>J60*IF(NOT(ISNA($AY60)),INDEX(Entrada!$C$53:$N$372,$AY60,AH$2),0)</f>
        <v>227.99</v>
      </c>
      <c r="AI60">
        <f>K60*IF(NOT(ISNA($AY60)),INDEX(Entrada!$C$53:$N$372,$AY60,AI$2),0)</f>
        <v>257.68</v>
      </c>
      <c r="AJ60">
        <f>L60*IF(NOT(ISNA($AY60)),INDEX(Entrada!$C$53:$N$372,$AY60,AJ$2),0)</f>
        <v>338.18</v>
      </c>
      <c r="AK60">
        <f>M60*IF(NOT(ISNA($AY60)),INDEX(Entrada!$C$53:$N$372,$AY60,AK$2),0)</f>
        <v>282.10000000000002</v>
      </c>
      <c r="AL60">
        <f>N60*IF(NOT(ISNA($AY60)),INDEX(Entrada!$C$53:$N$372,$AY60,AL$2),0)</f>
        <v>255.42</v>
      </c>
      <c r="AM60">
        <f t="shared" si="64"/>
        <v>307.33</v>
      </c>
      <c r="AN60">
        <f t="shared" si="65"/>
        <v>308.01</v>
      </c>
      <c r="AO60">
        <f t="shared" si="65"/>
        <v>257.58999999999997</v>
      </c>
      <c r="AP60">
        <f t="shared" si="65"/>
        <v>192.02</v>
      </c>
      <c r="AQ60">
        <f t="shared" si="65"/>
        <v>232.78</v>
      </c>
      <c r="AR60">
        <f t="shared" si="65"/>
        <v>293.43</v>
      </c>
      <c r="AS60">
        <f t="shared" si="65"/>
        <v>282.93</v>
      </c>
      <c r="AT60">
        <f t="shared" si="65"/>
        <v>227.99</v>
      </c>
      <c r="AU60">
        <f t="shared" si="65"/>
        <v>257.68</v>
      </c>
      <c r="AV60">
        <f t="shared" si="65"/>
        <v>338.18</v>
      </c>
      <c r="AW60">
        <f t="shared" si="65"/>
        <v>282.10000000000002</v>
      </c>
      <c r="AX60">
        <f t="shared" si="65"/>
        <v>255.42</v>
      </c>
      <c r="AY60">
        <f>MATCH(A60,Entrada!$A$53:$A$372,0)</f>
        <v>57</v>
      </c>
      <c r="BQ60" t="e">
        <f t="shared" si="12"/>
        <v>#N/A</v>
      </c>
      <c r="BR60" s="302">
        <f t="shared" si="66"/>
        <v>307.33</v>
      </c>
      <c r="BS60" s="302">
        <f t="shared" si="67"/>
        <v>308.01</v>
      </c>
      <c r="BT60" s="302">
        <f t="shared" si="68"/>
        <v>257.58999999999997</v>
      </c>
      <c r="BU60" s="302">
        <f t="shared" si="69"/>
        <v>192.02</v>
      </c>
      <c r="BV60" s="302">
        <f t="shared" si="70"/>
        <v>232.78</v>
      </c>
      <c r="BW60" s="302">
        <f t="shared" si="71"/>
        <v>293.43</v>
      </c>
      <c r="BX60" s="302">
        <f t="shared" si="72"/>
        <v>282.93</v>
      </c>
      <c r="BY60" s="302">
        <f t="shared" si="73"/>
        <v>227.99</v>
      </c>
      <c r="BZ60" s="302">
        <f t="shared" si="74"/>
        <v>257.68</v>
      </c>
      <c r="CA60" s="302">
        <f t="shared" si="75"/>
        <v>338.18</v>
      </c>
      <c r="CB60" s="302">
        <f t="shared" si="76"/>
        <v>282.10000000000002</v>
      </c>
      <c r="CC60" s="302">
        <f t="shared" si="77"/>
        <v>255.42</v>
      </c>
    </row>
    <row r="61" spans="1:81" x14ac:dyDescent="0.25">
      <c r="A61">
        <v>58</v>
      </c>
      <c r="B61" s="164" t="s">
        <v>558</v>
      </c>
      <c r="C61">
        <f>IFERROR(INDEX($BD$7:$BO$40,MATCH(Bacias!$G$4:$G$323,$BC$7:$BC$40,0),$C$2:$N$2),1)</f>
        <v>1</v>
      </c>
      <c r="D61">
        <f>IFERROR(INDEX($BD$7:$BO$40,MATCH(Bacias!$G$4:$G$323,$BC$7:$BC$40,0),$C$2:$N$2),1)</f>
        <v>1</v>
      </c>
      <c r="E61">
        <f>IFERROR(INDEX($BD$7:$BO$40,MATCH(Bacias!$G$4:$G$323,$BC$7:$BC$40,0),$C$2:$N$2),1)</f>
        <v>1</v>
      </c>
      <c r="F61">
        <f>IFERROR(INDEX($BD$7:$BO$40,MATCH(Bacias!$G$4:$G$323,$BC$7:$BC$40,0),$C$2:$N$2),1)</f>
        <v>1</v>
      </c>
      <c r="G61">
        <f>IFERROR(INDEX($BD$7:$BO$40,MATCH(Bacias!$G$4:$G$323,$BC$7:$BC$40,0),$C$2:$N$2),1)</f>
        <v>1</v>
      </c>
      <c r="H61">
        <f>IFERROR(INDEX($BD$7:$BO$40,MATCH(Bacias!$G$4:$G$323,$BC$7:$BC$40,0),$C$2:$N$2),1)</f>
        <v>1</v>
      </c>
      <c r="I61">
        <f>IFERROR(INDEX($BD$7:$BO$40,MATCH(Bacias!$G$4:$G$323,$BC$7:$BC$40,0),$C$2:$N$2),1)</f>
        <v>1</v>
      </c>
      <c r="J61">
        <f>IFERROR(INDEX($BD$7:$BO$40,MATCH(Bacias!$G$4:$G$323,$BC$7:$BC$40,0),$C$2:$N$2),1)</f>
        <v>1</v>
      </c>
      <c r="K61">
        <f>IFERROR(INDEX($BD$7:$BO$40,MATCH(Bacias!$G$4:$G$323,$BC$7:$BC$40,0),$C$2:$N$2),1)</f>
        <v>1</v>
      </c>
      <c r="L61">
        <f>IFERROR(INDEX($BD$7:$BO$40,MATCH(Bacias!$G$4:$G$323,$BC$7:$BC$40,0),$C$2:$N$2),1)</f>
        <v>1</v>
      </c>
      <c r="M61">
        <f>IFERROR(INDEX($BD$7:$BO$40,MATCH(Bacias!$G$4:$G$323,$BC$7:$BC$40,0),$C$2:$N$2),1)</f>
        <v>1</v>
      </c>
      <c r="N61">
        <f>IFERROR(INDEX($BD$7:$BO$40,MATCH(Bacias!$G$4:$G$323,$BC$7:$BC$40,0),$C$2:$N$2),1)</f>
        <v>1</v>
      </c>
      <c r="AA61">
        <f>C61*IF(NOT(ISNA($AY61)),INDEX(Entrada!$C$53:$N$372,$AY61,AA$2),0)</f>
        <v>379.85</v>
      </c>
      <c r="AB61">
        <f>D61*IF(NOT(ISNA($AY61)),INDEX(Entrada!$C$53:$N$372,$AY61,AB$2),0)</f>
        <v>377.93</v>
      </c>
      <c r="AC61">
        <f>E61*IF(NOT(ISNA($AY61)),INDEX(Entrada!$C$53:$N$372,$AY61,AC$2),0)</f>
        <v>311.23</v>
      </c>
      <c r="AD61">
        <f>F61*IF(NOT(ISNA($AY61)),INDEX(Entrada!$C$53:$N$372,$AY61,AD$2),0)</f>
        <v>234.06</v>
      </c>
      <c r="AE61">
        <f>G61*IF(NOT(ISNA($AY61)),INDEX(Entrada!$C$53:$N$372,$AY61,AE$2),0)</f>
        <v>276.27</v>
      </c>
      <c r="AF61">
        <f>H61*IF(NOT(ISNA($AY61)),INDEX(Entrada!$C$53:$N$372,$AY61,AF$2),0)</f>
        <v>332.33</v>
      </c>
      <c r="AG61">
        <f>I61*IF(NOT(ISNA($AY61)),INDEX(Entrada!$C$53:$N$372,$AY61,AG$2),0)</f>
        <v>320.35000000000002</v>
      </c>
      <c r="AH61">
        <f>J61*IF(NOT(ISNA($AY61)),INDEX(Entrada!$C$53:$N$372,$AY61,AH$2),0)</f>
        <v>260.20999999999998</v>
      </c>
      <c r="AI61">
        <f>K61*IF(NOT(ISNA($AY61)),INDEX(Entrada!$C$53:$N$372,$AY61,AI$2),0)</f>
        <v>298.36</v>
      </c>
      <c r="AJ61">
        <f>L61*IF(NOT(ISNA($AY61)),INDEX(Entrada!$C$53:$N$372,$AY61,AJ$2),0)</f>
        <v>393.42</v>
      </c>
      <c r="AK61">
        <f>M61*IF(NOT(ISNA($AY61)),INDEX(Entrada!$C$53:$N$372,$AY61,AK$2),0)</f>
        <v>334.36</v>
      </c>
      <c r="AL61">
        <f>N61*IF(NOT(ISNA($AY61)),INDEX(Entrada!$C$53:$N$372,$AY61,AL$2),0)</f>
        <v>310.52</v>
      </c>
      <c r="AM61">
        <f t="shared" si="64"/>
        <v>379.85</v>
      </c>
      <c r="AN61">
        <f t="shared" si="65"/>
        <v>377.93</v>
      </c>
      <c r="AO61">
        <f t="shared" si="65"/>
        <v>311.23</v>
      </c>
      <c r="AP61">
        <f t="shared" si="65"/>
        <v>234.06</v>
      </c>
      <c r="AQ61">
        <f t="shared" si="65"/>
        <v>276.27</v>
      </c>
      <c r="AR61">
        <f t="shared" si="65"/>
        <v>332.33</v>
      </c>
      <c r="AS61">
        <f t="shared" si="65"/>
        <v>320.35000000000002</v>
      </c>
      <c r="AT61">
        <f t="shared" si="65"/>
        <v>260.20999999999998</v>
      </c>
      <c r="AU61">
        <f t="shared" si="65"/>
        <v>298.36</v>
      </c>
      <c r="AV61">
        <f t="shared" si="65"/>
        <v>393.42</v>
      </c>
      <c r="AW61">
        <f t="shared" si="65"/>
        <v>334.36</v>
      </c>
      <c r="AX61">
        <f t="shared" si="65"/>
        <v>310.52</v>
      </c>
      <c r="AY61">
        <f>MATCH(A61,Entrada!$A$53:$A$372,0)</f>
        <v>58</v>
      </c>
      <c r="BQ61" t="e">
        <f t="shared" si="12"/>
        <v>#N/A</v>
      </c>
      <c r="BR61" s="302">
        <f t="shared" si="66"/>
        <v>379.85</v>
      </c>
      <c r="BS61" s="302">
        <f t="shared" si="67"/>
        <v>377.93</v>
      </c>
      <c r="BT61" s="302">
        <f t="shared" si="68"/>
        <v>311.23</v>
      </c>
      <c r="BU61" s="302">
        <f t="shared" si="69"/>
        <v>234.06</v>
      </c>
      <c r="BV61" s="302">
        <f t="shared" si="70"/>
        <v>276.27</v>
      </c>
      <c r="BW61" s="302">
        <f t="shared" si="71"/>
        <v>332.33</v>
      </c>
      <c r="BX61" s="302">
        <f t="shared" si="72"/>
        <v>320.35000000000002</v>
      </c>
      <c r="BY61" s="302">
        <f t="shared" si="73"/>
        <v>260.20999999999998</v>
      </c>
      <c r="BZ61" s="302">
        <f t="shared" si="74"/>
        <v>298.36</v>
      </c>
      <c r="CA61" s="302">
        <f t="shared" si="75"/>
        <v>393.42</v>
      </c>
      <c r="CB61" s="302">
        <f t="shared" si="76"/>
        <v>334.36</v>
      </c>
      <c r="CC61" s="302">
        <f t="shared" si="77"/>
        <v>310.52</v>
      </c>
    </row>
    <row r="62" spans="1:81" x14ac:dyDescent="0.25">
      <c r="A62">
        <v>59</v>
      </c>
      <c r="B62" s="164"/>
      <c r="C62">
        <f>IFERROR(INDEX($BD$7:$BO$40,MATCH(Bacias!$G$4:$G$323,$BC$7:$BC$40,0),$C$2:$N$2),1)</f>
        <v>1</v>
      </c>
      <c r="D62">
        <f>IFERROR(INDEX($BD$7:$BO$40,MATCH(Bacias!$G$4:$G$323,$BC$7:$BC$40,0),$C$2:$N$2),1)</f>
        <v>1</v>
      </c>
      <c r="E62">
        <f>IFERROR(INDEX($BD$7:$BO$40,MATCH(Bacias!$G$4:$G$323,$BC$7:$BC$40,0),$C$2:$N$2),1)</f>
        <v>1</v>
      </c>
      <c r="F62">
        <f>IFERROR(INDEX($BD$7:$BO$40,MATCH(Bacias!$G$4:$G$323,$BC$7:$BC$40,0),$C$2:$N$2),1)</f>
        <v>1</v>
      </c>
      <c r="G62">
        <f>IFERROR(INDEX($BD$7:$BO$40,MATCH(Bacias!$G$4:$G$323,$BC$7:$BC$40,0),$C$2:$N$2),1)</f>
        <v>1</v>
      </c>
      <c r="H62">
        <f>IFERROR(INDEX($BD$7:$BO$40,MATCH(Bacias!$G$4:$G$323,$BC$7:$BC$40,0),$C$2:$N$2),1)</f>
        <v>1</v>
      </c>
      <c r="I62">
        <f>IFERROR(INDEX($BD$7:$BO$40,MATCH(Bacias!$G$4:$G$323,$BC$7:$BC$40,0),$C$2:$N$2),1)</f>
        <v>1</v>
      </c>
      <c r="J62">
        <f>IFERROR(INDEX($BD$7:$BO$40,MATCH(Bacias!$G$4:$G$323,$BC$7:$BC$40,0),$C$2:$N$2),1)</f>
        <v>1</v>
      </c>
      <c r="K62">
        <f>IFERROR(INDEX($BD$7:$BO$40,MATCH(Bacias!$G$4:$G$323,$BC$7:$BC$40,0),$C$2:$N$2),1)</f>
        <v>1</v>
      </c>
      <c r="L62">
        <f>IFERROR(INDEX($BD$7:$BO$40,MATCH(Bacias!$G$4:$G$323,$BC$7:$BC$40,0),$C$2:$N$2),1)</f>
        <v>1</v>
      </c>
      <c r="M62">
        <f>IFERROR(INDEX($BD$7:$BO$40,MATCH(Bacias!$G$4:$G$323,$BC$7:$BC$40,0),$C$2:$N$2),1)</f>
        <v>1</v>
      </c>
      <c r="N62">
        <f>IFERROR(INDEX($BD$7:$BO$40,MATCH(Bacias!$G$4:$G$323,$BC$7:$BC$40,0),$C$2:$N$2),1)</f>
        <v>1</v>
      </c>
      <c r="AA62">
        <f>C62*IF(NOT(ISNA($AY62)),INDEX(Entrada!$C$53:$N$372,$AY62,AA$2),0)</f>
        <v>0</v>
      </c>
      <c r="AB62">
        <f>D62*IF(NOT(ISNA($AY62)),INDEX(Entrada!$C$53:$N$372,$AY62,AB$2),0)</f>
        <v>0</v>
      </c>
      <c r="AC62">
        <f>E62*IF(NOT(ISNA($AY62)),INDEX(Entrada!$C$53:$N$372,$AY62,AC$2),0)</f>
        <v>0</v>
      </c>
      <c r="AD62">
        <f>F62*IF(NOT(ISNA($AY62)),INDEX(Entrada!$C$53:$N$372,$AY62,AD$2),0)</f>
        <v>0</v>
      </c>
      <c r="AE62">
        <f>G62*IF(NOT(ISNA($AY62)),INDEX(Entrada!$C$53:$N$372,$AY62,AE$2),0)</f>
        <v>0</v>
      </c>
      <c r="AF62">
        <f>H62*IF(NOT(ISNA($AY62)),INDEX(Entrada!$C$53:$N$372,$AY62,AF$2),0)</f>
        <v>0</v>
      </c>
      <c r="AG62">
        <f>I62*IF(NOT(ISNA($AY62)),INDEX(Entrada!$C$53:$N$372,$AY62,AG$2),0)</f>
        <v>0</v>
      </c>
      <c r="AH62">
        <f>J62*IF(NOT(ISNA($AY62)),INDEX(Entrada!$C$53:$N$372,$AY62,AH$2),0)</f>
        <v>0</v>
      </c>
      <c r="AI62">
        <f>K62*IF(NOT(ISNA($AY62)),INDEX(Entrada!$C$53:$N$372,$AY62,AI$2),0)</f>
        <v>0</v>
      </c>
      <c r="AJ62">
        <f>L62*IF(NOT(ISNA($AY62)),INDEX(Entrada!$C$53:$N$372,$AY62,AJ$2),0)</f>
        <v>0</v>
      </c>
      <c r="AK62">
        <f>M62*IF(NOT(ISNA($AY62)),INDEX(Entrada!$C$53:$N$372,$AY62,AK$2),0)</f>
        <v>0</v>
      </c>
      <c r="AL62">
        <f>N62*IF(NOT(ISNA($AY62)),INDEX(Entrada!$C$53:$N$372,$AY62,AL$2),0)</f>
        <v>0</v>
      </c>
      <c r="AM62">
        <f t="shared" si="64"/>
        <v>0</v>
      </c>
      <c r="AN62">
        <f t="shared" si="65"/>
        <v>0</v>
      </c>
      <c r="AO62">
        <f t="shared" si="65"/>
        <v>0</v>
      </c>
      <c r="AP62">
        <f t="shared" si="65"/>
        <v>0</v>
      </c>
      <c r="AQ62">
        <f t="shared" si="65"/>
        <v>0</v>
      </c>
      <c r="AR62">
        <f t="shared" si="65"/>
        <v>0</v>
      </c>
      <c r="AS62">
        <f t="shared" si="65"/>
        <v>0</v>
      </c>
      <c r="AT62">
        <f t="shared" si="65"/>
        <v>0</v>
      </c>
      <c r="AU62">
        <f t="shared" si="65"/>
        <v>0</v>
      </c>
      <c r="AV62">
        <f t="shared" si="65"/>
        <v>0</v>
      </c>
      <c r="AW62">
        <f t="shared" si="65"/>
        <v>0</v>
      </c>
      <c r="AX62">
        <f t="shared" si="65"/>
        <v>0</v>
      </c>
      <c r="AY62">
        <f>MATCH(A62,Entrada!$A$53:$A$372,0)</f>
        <v>59</v>
      </c>
      <c r="BQ62" t="e">
        <f t="shared" si="12"/>
        <v>#N/A</v>
      </c>
      <c r="BR62" s="302">
        <f t="shared" si="66"/>
        <v>0</v>
      </c>
      <c r="BS62" s="302">
        <f t="shared" si="67"/>
        <v>0</v>
      </c>
      <c r="BT62" s="302">
        <f t="shared" si="68"/>
        <v>0</v>
      </c>
      <c r="BU62" s="302">
        <f t="shared" si="69"/>
        <v>0</v>
      </c>
      <c r="BV62" s="302">
        <f t="shared" si="70"/>
        <v>0</v>
      </c>
      <c r="BW62" s="302">
        <f t="shared" si="71"/>
        <v>0</v>
      </c>
      <c r="BX62" s="302">
        <f t="shared" si="72"/>
        <v>0</v>
      </c>
      <c r="BY62" s="302">
        <f t="shared" si="73"/>
        <v>0</v>
      </c>
      <c r="BZ62" s="302">
        <f t="shared" si="74"/>
        <v>0</v>
      </c>
      <c r="CA62" s="302">
        <f t="shared" si="75"/>
        <v>0</v>
      </c>
      <c r="CB62" s="302">
        <f t="shared" si="76"/>
        <v>0</v>
      </c>
      <c r="CC62" s="302">
        <f t="shared" si="77"/>
        <v>0</v>
      </c>
    </row>
    <row r="63" spans="1:81" x14ac:dyDescent="0.25">
      <c r="A63">
        <v>60</v>
      </c>
      <c r="B63" s="164"/>
      <c r="C63">
        <f>IFERROR(INDEX($BD$7:$BO$40,MATCH(Bacias!$G$4:$G$323,$BC$7:$BC$40,0),$C$2:$N$2),1)</f>
        <v>1</v>
      </c>
      <c r="D63">
        <f>IFERROR(INDEX($BD$7:$BO$40,MATCH(Bacias!$G$4:$G$323,$BC$7:$BC$40,0),$C$2:$N$2),1)</f>
        <v>1</v>
      </c>
      <c r="E63">
        <f>IFERROR(INDEX($BD$7:$BO$40,MATCH(Bacias!$G$4:$G$323,$BC$7:$BC$40,0),$C$2:$N$2),1)</f>
        <v>1</v>
      </c>
      <c r="F63">
        <f>IFERROR(INDEX($BD$7:$BO$40,MATCH(Bacias!$G$4:$G$323,$BC$7:$BC$40,0),$C$2:$N$2),1)</f>
        <v>1</v>
      </c>
      <c r="G63">
        <f>IFERROR(INDEX($BD$7:$BO$40,MATCH(Bacias!$G$4:$G$323,$BC$7:$BC$40,0),$C$2:$N$2),1)</f>
        <v>1</v>
      </c>
      <c r="H63">
        <f>IFERROR(INDEX($BD$7:$BO$40,MATCH(Bacias!$G$4:$G$323,$BC$7:$BC$40,0),$C$2:$N$2),1)</f>
        <v>1</v>
      </c>
      <c r="I63">
        <f>IFERROR(INDEX($BD$7:$BO$40,MATCH(Bacias!$G$4:$G$323,$BC$7:$BC$40,0),$C$2:$N$2),1)</f>
        <v>1</v>
      </c>
      <c r="J63">
        <f>IFERROR(INDEX($BD$7:$BO$40,MATCH(Bacias!$G$4:$G$323,$BC$7:$BC$40,0),$C$2:$N$2),1)</f>
        <v>1</v>
      </c>
      <c r="K63">
        <f>IFERROR(INDEX($BD$7:$BO$40,MATCH(Bacias!$G$4:$G$323,$BC$7:$BC$40,0),$C$2:$N$2),1)</f>
        <v>1</v>
      </c>
      <c r="L63">
        <f>IFERROR(INDEX($BD$7:$BO$40,MATCH(Bacias!$G$4:$G$323,$BC$7:$BC$40,0),$C$2:$N$2),1)</f>
        <v>1</v>
      </c>
      <c r="M63">
        <f>IFERROR(INDEX($BD$7:$BO$40,MATCH(Bacias!$G$4:$G$323,$BC$7:$BC$40,0),$C$2:$N$2),1)</f>
        <v>1</v>
      </c>
      <c r="N63">
        <f>IFERROR(INDEX($BD$7:$BO$40,MATCH(Bacias!$G$4:$G$323,$BC$7:$BC$40,0),$C$2:$N$2),1)</f>
        <v>1</v>
      </c>
      <c r="AA63">
        <f>C63*IF(NOT(ISNA($AY63)),INDEX(Entrada!$C$53:$N$372,$AY63,AA$2),0)</f>
        <v>0</v>
      </c>
      <c r="AB63">
        <f>D63*IF(NOT(ISNA($AY63)),INDEX(Entrada!$C$53:$N$372,$AY63,AB$2),0)</f>
        <v>0</v>
      </c>
      <c r="AC63">
        <f>E63*IF(NOT(ISNA($AY63)),INDEX(Entrada!$C$53:$N$372,$AY63,AC$2),0)</f>
        <v>0</v>
      </c>
      <c r="AD63">
        <f>F63*IF(NOT(ISNA($AY63)),INDEX(Entrada!$C$53:$N$372,$AY63,AD$2),0)</f>
        <v>0</v>
      </c>
      <c r="AE63">
        <f>G63*IF(NOT(ISNA($AY63)),INDEX(Entrada!$C$53:$N$372,$AY63,AE$2),0)</f>
        <v>0</v>
      </c>
      <c r="AF63">
        <f>H63*IF(NOT(ISNA($AY63)),INDEX(Entrada!$C$53:$N$372,$AY63,AF$2),0)</f>
        <v>0</v>
      </c>
      <c r="AG63">
        <f>I63*IF(NOT(ISNA($AY63)),INDEX(Entrada!$C$53:$N$372,$AY63,AG$2),0)</f>
        <v>0</v>
      </c>
      <c r="AH63">
        <f>J63*IF(NOT(ISNA($AY63)),INDEX(Entrada!$C$53:$N$372,$AY63,AH$2),0)</f>
        <v>0</v>
      </c>
      <c r="AI63">
        <f>K63*IF(NOT(ISNA($AY63)),INDEX(Entrada!$C$53:$N$372,$AY63,AI$2),0)</f>
        <v>0</v>
      </c>
      <c r="AJ63">
        <f>L63*IF(NOT(ISNA($AY63)),INDEX(Entrada!$C$53:$N$372,$AY63,AJ$2),0)</f>
        <v>0</v>
      </c>
      <c r="AK63">
        <f>M63*IF(NOT(ISNA($AY63)),INDEX(Entrada!$C$53:$N$372,$AY63,AK$2),0)</f>
        <v>0</v>
      </c>
      <c r="AL63">
        <f>N63*IF(NOT(ISNA($AY63)),INDEX(Entrada!$C$53:$N$372,$AY63,AL$2),0)</f>
        <v>0</v>
      </c>
      <c r="AM63">
        <f t="shared" si="64"/>
        <v>0</v>
      </c>
      <c r="AN63">
        <f t="shared" si="65"/>
        <v>0</v>
      </c>
      <c r="AO63">
        <f t="shared" si="65"/>
        <v>0</v>
      </c>
      <c r="AP63">
        <f t="shared" si="65"/>
        <v>0</v>
      </c>
      <c r="AQ63">
        <f t="shared" si="65"/>
        <v>0</v>
      </c>
      <c r="AR63">
        <f t="shared" si="65"/>
        <v>0</v>
      </c>
      <c r="AS63">
        <f t="shared" si="65"/>
        <v>0</v>
      </c>
      <c r="AT63">
        <f t="shared" si="65"/>
        <v>0</v>
      </c>
      <c r="AU63">
        <f t="shared" si="65"/>
        <v>0</v>
      </c>
      <c r="AV63">
        <f t="shared" si="65"/>
        <v>0</v>
      </c>
      <c r="AW63">
        <f t="shared" si="65"/>
        <v>0</v>
      </c>
      <c r="AX63">
        <f t="shared" si="65"/>
        <v>0</v>
      </c>
      <c r="AY63">
        <f>MATCH(A63,Entrada!$A$53:$A$372,0)</f>
        <v>60</v>
      </c>
      <c r="BQ63" t="e">
        <f t="shared" si="12"/>
        <v>#N/A</v>
      </c>
      <c r="BR63" s="302">
        <f t="shared" si="66"/>
        <v>0</v>
      </c>
      <c r="BS63" s="302">
        <f t="shared" si="67"/>
        <v>0</v>
      </c>
      <c r="BT63" s="302">
        <f t="shared" si="68"/>
        <v>0</v>
      </c>
      <c r="BU63" s="302">
        <f t="shared" si="69"/>
        <v>0</v>
      </c>
      <c r="BV63" s="302">
        <f t="shared" si="70"/>
        <v>0</v>
      </c>
      <c r="BW63" s="302">
        <f t="shared" si="71"/>
        <v>0</v>
      </c>
      <c r="BX63" s="302">
        <f t="shared" si="72"/>
        <v>0</v>
      </c>
      <c r="BY63" s="302">
        <f t="shared" si="73"/>
        <v>0</v>
      </c>
      <c r="BZ63" s="302">
        <f t="shared" si="74"/>
        <v>0</v>
      </c>
      <c r="CA63" s="302">
        <f t="shared" si="75"/>
        <v>0</v>
      </c>
      <c r="CB63" s="302">
        <f t="shared" si="76"/>
        <v>0</v>
      </c>
      <c r="CC63" s="302">
        <f t="shared" si="77"/>
        <v>0</v>
      </c>
    </row>
    <row r="64" spans="1:81" x14ac:dyDescent="0.25">
      <c r="A64">
        <v>61</v>
      </c>
      <c r="B64" s="164" t="s">
        <v>559</v>
      </c>
      <c r="C64">
        <f>IFERROR(INDEX($BD$7:$BO$40,MATCH(Bacias!$G$4:$G$323,$BC$7:$BC$40,0),$C$2:$N$2),1)</f>
        <v>1</v>
      </c>
      <c r="D64">
        <f>IFERROR(INDEX($BD$7:$BO$40,MATCH(Bacias!$G$4:$G$323,$BC$7:$BC$40,0),$C$2:$N$2),1)</f>
        <v>1</v>
      </c>
      <c r="E64">
        <f>IFERROR(INDEX($BD$7:$BO$40,MATCH(Bacias!$G$4:$G$323,$BC$7:$BC$40,0),$C$2:$N$2),1)</f>
        <v>1</v>
      </c>
      <c r="F64">
        <f>IFERROR(INDEX($BD$7:$BO$40,MATCH(Bacias!$G$4:$G$323,$BC$7:$BC$40,0),$C$2:$N$2),1)</f>
        <v>1</v>
      </c>
      <c r="G64">
        <f>IFERROR(INDEX($BD$7:$BO$40,MATCH(Bacias!$G$4:$G$323,$BC$7:$BC$40,0),$C$2:$N$2),1)</f>
        <v>1</v>
      </c>
      <c r="H64">
        <f>IFERROR(INDEX($BD$7:$BO$40,MATCH(Bacias!$G$4:$G$323,$BC$7:$BC$40,0),$C$2:$N$2),1)</f>
        <v>1</v>
      </c>
      <c r="I64">
        <f>IFERROR(INDEX($BD$7:$BO$40,MATCH(Bacias!$G$4:$G$323,$BC$7:$BC$40,0),$C$2:$N$2),1)</f>
        <v>1</v>
      </c>
      <c r="J64">
        <f>IFERROR(INDEX($BD$7:$BO$40,MATCH(Bacias!$G$4:$G$323,$BC$7:$BC$40,0),$C$2:$N$2),1)</f>
        <v>1</v>
      </c>
      <c r="K64">
        <f>IFERROR(INDEX($BD$7:$BO$40,MATCH(Bacias!$G$4:$G$323,$BC$7:$BC$40,0),$C$2:$N$2),1)</f>
        <v>1</v>
      </c>
      <c r="L64">
        <f>IFERROR(INDEX($BD$7:$BO$40,MATCH(Bacias!$G$4:$G$323,$BC$7:$BC$40,0),$C$2:$N$2),1)</f>
        <v>1</v>
      </c>
      <c r="M64">
        <f>IFERROR(INDEX($BD$7:$BO$40,MATCH(Bacias!$G$4:$G$323,$BC$7:$BC$40,0),$C$2:$N$2),1)</f>
        <v>1</v>
      </c>
      <c r="N64">
        <f>IFERROR(INDEX($BD$7:$BO$40,MATCH(Bacias!$G$4:$G$323,$BC$7:$BC$40,0),$C$2:$N$2),1)</f>
        <v>1</v>
      </c>
      <c r="AA64">
        <f>C64*IF(NOT(ISNA($AY64)),INDEX(Entrada!$C$53:$N$372,$AY64,AA$2),0)</f>
        <v>1516.25</v>
      </c>
      <c r="AB64">
        <f>D64*IF(NOT(ISNA($AY64)),INDEX(Entrada!$C$53:$N$372,$AY64,AB$2),0)</f>
        <v>1547.5</v>
      </c>
      <c r="AC64">
        <f>E64*IF(NOT(ISNA($AY64)),INDEX(Entrada!$C$53:$N$372,$AY64,AC$2),0)</f>
        <v>1281.21</v>
      </c>
      <c r="AD64">
        <f>F64*IF(NOT(ISNA($AY64)),INDEX(Entrada!$C$53:$N$372,$AY64,AD$2),0)</f>
        <v>971.54</v>
      </c>
      <c r="AE64">
        <f>G64*IF(NOT(ISNA($AY64)),INDEX(Entrada!$C$53:$N$372,$AY64,AE$2),0)</f>
        <v>980.02</v>
      </c>
      <c r="AF64">
        <f>H64*IF(NOT(ISNA($AY64)),INDEX(Entrada!$C$53:$N$372,$AY64,AF$2),0)</f>
        <v>1101.0899999999999</v>
      </c>
      <c r="AG64">
        <f>I64*IF(NOT(ISNA($AY64)),INDEX(Entrada!$C$53:$N$372,$AY64,AG$2),0)</f>
        <v>968.85</v>
      </c>
      <c r="AH64">
        <f>J64*IF(NOT(ISNA($AY64)),INDEX(Entrada!$C$53:$N$372,$AY64,AH$2),0)</f>
        <v>798.66</v>
      </c>
      <c r="AI64">
        <f>K64*IF(NOT(ISNA($AY64)),INDEX(Entrada!$C$53:$N$372,$AY64,AI$2),0)</f>
        <v>879.53</v>
      </c>
      <c r="AJ64">
        <f>L64*IF(NOT(ISNA($AY64)),INDEX(Entrada!$C$53:$N$372,$AY64,AJ$2),0)</f>
        <v>1103.1099999999999</v>
      </c>
      <c r="AK64">
        <f>M64*IF(NOT(ISNA($AY64)),INDEX(Entrada!$C$53:$N$372,$AY64,AK$2),0)</f>
        <v>1015.75</v>
      </c>
      <c r="AL64">
        <f>N64*IF(NOT(ISNA($AY64)),INDEX(Entrada!$C$53:$N$372,$AY64,AL$2),0)</f>
        <v>1102.5</v>
      </c>
      <c r="AM64">
        <f t="shared" si="64"/>
        <v>1516.25</v>
      </c>
      <c r="AN64">
        <f t="shared" si="65"/>
        <v>1547.5</v>
      </c>
      <c r="AO64">
        <f t="shared" si="65"/>
        <v>1281.21</v>
      </c>
      <c r="AP64">
        <f t="shared" si="65"/>
        <v>971.54</v>
      </c>
      <c r="AQ64">
        <f t="shared" si="65"/>
        <v>980.02</v>
      </c>
      <c r="AR64">
        <f t="shared" si="65"/>
        <v>1101.0899999999999</v>
      </c>
      <c r="AS64">
        <f t="shared" si="65"/>
        <v>968.85</v>
      </c>
      <c r="AT64">
        <f t="shared" si="65"/>
        <v>798.66</v>
      </c>
      <c r="AU64">
        <f t="shared" si="65"/>
        <v>879.53</v>
      </c>
      <c r="AV64">
        <f t="shared" si="65"/>
        <v>1103.1099999999999</v>
      </c>
      <c r="AW64">
        <f t="shared" si="65"/>
        <v>1015.75</v>
      </c>
      <c r="AX64">
        <f t="shared" si="65"/>
        <v>1102.5</v>
      </c>
      <c r="AY64">
        <f>MATCH(A64,Entrada!$A$53:$A$372,0)</f>
        <v>61</v>
      </c>
      <c r="BQ64" t="e">
        <f t="shared" si="12"/>
        <v>#N/A</v>
      </c>
      <c r="BR64" s="302">
        <f t="shared" si="66"/>
        <v>1516.25</v>
      </c>
      <c r="BS64" s="302">
        <f t="shared" si="67"/>
        <v>1547.5</v>
      </c>
      <c r="BT64" s="302">
        <f t="shared" si="68"/>
        <v>1281.21</v>
      </c>
      <c r="BU64" s="302">
        <f t="shared" si="69"/>
        <v>971.54</v>
      </c>
      <c r="BV64" s="302">
        <f t="shared" si="70"/>
        <v>980.02</v>
      </c>
      <c r="BW64" s="302">
        <f t="shared" si="71"/>
        <v>1101.0899999999999</v>
      </c>
      <c r="BX64" s="302">
        <f t="shared" si="72"/>
        <v>968.85</v>
      </c>
      <c r="BY64" s="302">
        <f t="shared" si="73"/>
        <v>798.66</v>
      </c>
      <c r="BZ64" s="302">
        <f t="shared" si="74"/>
        <v>879.53</v>
      </c>
      <c r="CA64" s="302">
        <f t="shared" si="75"/>
        <v>1103.1099999999999</v>
      </c>
      <c r="CB64" s="302">
        <f t="shared" si="76"/>
        <v>1015.75</v>
      </c>
      <c r="CC64" s="302">
        <f t="shared" si="77"/>
        <v>1102.5</v>
      </c>
    </row>
    <row r="65" spans="1:81" x14ac:dyDescent="0.25">
      <c r="A65">
        <v>62</v>
      </c>
      <c r="B65" s="164" t="s">
        <v>560</v>
      </c>
      <c r="C65">
        <f>IFERROR(INDEX($BD$7:$BO$40,MATCH(Bacias!$G$4:$G$323,$BC$7:$BC$40,0),$C$2:$N$2),1)</f>
        <v>1</v>
      </c>
      <c r="D65">
        <f>IFERROR(INDEX($BD$7:$BO$40,MATCH(Bacias!$G$4:$G$323,$BC$7:$BC$40,0),$C$2:$N$2),1)</f>
        <v>1</v>
      </c>
      <c r="E65">
        <f>IFERROR(INDEX($BD$7:$BO$40,MATCH(Bacias!$G$4:$G$323,$BC$7:$BC$40,0),$C$2:$N$2),1)</f>
        <v>1</v>
      </c>
      <c r="F65">
        <f>IFERROR(INDEX($BD$7:$BO$40,MATCH(Bacias!$G$4:$G$323,$BC$7:$BC$40,0),$C$2:$N$2),1)</f>
        <v>1</v>
      </c>
      <c r="G65">
        <f>IFERROR(INDEX($BD$7:$BO$40,MATCH(Bacias!$G$4:$G$323,$BC$7:$BC$40,0),$C$2:$N$2),1)</f>
        <v>1</v>
      </c>
      <c r="H65">
        <f>IFERROR(INDEX($BD$7:$BO$40,MATCH(Bacias!$G$4:$G$323,$BC$7:$BC$40,0),$C$2:$N$2),1)</f>
        <v>1</v>
      </c>
      <c r="I65">
        <f>IFERROR(INDEX($BD$7:$BO$40,MATCH(Bacias!$G$4:$G$323,$BC$7:$BC$40,0),$C$2:$N$2),1)</f>
        <v>1</v>
      </c>
      <c r="J65">
        <f>IFERROR(INDEX($BD$7:$BO$40,MATCH(Bacias!$G$4:$G$323,$BC$7:$BC$40,0),$C$2:$N$2),1)</f>
        <v>1</v>
      </c>
      <c r="K65">
        <f>IFERROR(INDEX($BD$7:$BO$40,MATCH(Bacias!$G$4:$G$323,$BC$7:$BC$40,0),$C$2:$N$2),1)</f>
        <v>1</v>
      </c>
      <c r="L65">
        <f>IFERROR(INDEX($BD$7:$BO$40,MATCH(Bacias!$G$4:$G$323,$BC$7:$BC$40,0),$C$2:$N$2),1)</f>
        <v>1</v>
      </c>
      <c r="M65">
        <f>IFERROR(INDEX($BD$7:$BO$40,MATCH(Bacias!$G$4:$G$323,$BC$7:$BC$40,0),$C$2:$N$2),1)</f>
        <v>1</v>
      </c>
      <c r="N65">
        <f>IFERROR(INDEX($BD$7:$BO$40,MATCH(Bacias!$G$4:$G$323,$BC$7:$BC$40,0),$C$2:$N$2),1)</f>
        <v>1</v>
      </c>
      <c r="AA65">
        <f>C65*IF(NOT(ISNA($AY65)),INDEX(Entrada!$C$53:$N$372,$AY65,AA$2),0)</f>
        <v>1588.87</v>
      </c>
      <c r="AB65">
        <f>D65*IF(NOT(ISNA($AY65)),INDEX(Entrada!$C$53:$N$372,$AY65,AB$2),0)</f>
        <v>1625.86</v>
      </c>
      <c r="AC65">
        <f>E65*IF(NOT(ISNA($AY65)),INDEX(Entrada!$C$53:$N$372,$AY65,AC$2),0)</f>
        <v>1350.49</v>
      </c>
      <c r="AD65">
        <f>F65*IF(NOT(ISNA($AY65)),INDEX(Entrada!$C$53:$N$372,$AY65,AD$2),0)</f>
        <v>1025.68</v>
      </c>
      <c r="AE65">
        <f>G65*IF(NOT(ISNA($AY65)),INDEX(Entrada!$C$53:$N$372,$AY65,AE$2),0)</f>
        <v>1032.77</v>
      </c>
      <c r="AF65">
        <f>H65*IF(NOT(ISNA($AY65)),INDEX(Entrada!$C$53:$N$372,$AY65,AF$2),0)</f>
        <v>1160.55</v>
      </c>
      <c r="AG65">
        <f>I65*IF(NOT(ISNA($AY65)),INDEX(Entrada!$C$53:$N$372,$AY65,AG$2),0)</f>
        <v>1026.17</v>
      </c>
      <c r="AH65">
        <f>J65*IF(NOT(ISNA($AY65)),INDEX(Entrada!$C$53:$N$372,$AY65,AH$2),0)</f>
        <v>846.36</v>
      </c>
      <c r="AI65">
        <f>K65*IF(NOT(ISNA($AY65)),INDEX(Entrada!$C$53:$N$372,$AY65,AI$2),0)</f>
        <v>926.74</v>
      </c>
      <c r="AJ65">
        <f>L65*IF(NOT(ISNA($AY65)),INDEX(Entrada!$C$53:$N$372,$AY65,AJ$2),0)</f>
        <v>1165.6500000000001</v>
      </c>
      <c r="AK65">
        <f>M65*IF(NOT(ISNA($AY65)),INDEX(Entrada!$C$53:$N$372,$AY65,AK$2),0)</f>
        <v>1073.6600000000001</v>
      </c>
      <c r="AL65">
        <f>N65*IF(NOT(ISNA($AY65)),INDEX(Entrada!$C$53:$N$372,$AY65,AL$2),0)</f>
        <v>1159.1400000000001</v>
      </c>
      <c r="AM65">
        <f t="shared" si="64"/>
        <v>1588.87</v>
      </c>
      <c r="AN65">
        <f t="shared" si="65"/>
        <v>1625.86</v>
      </c>
      <c r="AO65">
        <f t="shared" si="65"/>
        <v>1350.49</v>
      </c>
      <c r="AP65">
        <f t="shared" si="65"/>
        <v>1025.68</v>
      </c>
      <c r="AQ65">
        <f t="shared" si="65"/>
        <v>1032.77</v>
      </c>
      <c r="AR65">
        <f t="shared" si="65"/>
        <v>1160.55</v>
      </c>
      <c r="AS65">
        <f t="shared" si="65"/>
        <v>1026.17</v>
      </c>
      <c r="AT65">
        <f t="shared" si="65"/>
        <v>846.36</v>
      </c>
      <c r="AU65">
        <f t="shared" si="65"/>
        <v>926.74</v>
      </c>
      <c r="AV65">
        <f t="shared" si="65"/>
        <v>1165.6500000000001</v>
      </c>
      <c r="AW65">
        <f t="shared" si="65"/>
        <v>1073.6600000000001</v>
      </c>
      <c r="AX65">
        <f t="shared" si="65"/>
        <v>1159.1400000000001</v>
      </c>
      <c r="AY65">
        <f>MATCH(A65,Entrada!$A$53:$A$372,0)</f>
        <v>62</v>
      </c>
      <c r="BQ65">
        <f t="shared" si="12"/>
        <v>35</v>
      </c>
      <c r="BR65" s="302">
        <f t="shared" si="66"/>
        <v>1589.0985500000002</v>
      </c>
      <c r="BS65" s="302">
        <f t="shared" si="67"/>
        <v>1627.6394400000001</v>
      </c>
      <c r="BT65" s="302">
        <f t="shared" si="68"/>
        <v>1350.7649100000001</v>
      </c>
      <c r="BU65" s="302">
        <f t="shared" si="69"/>
        <v>1027.0341599999999</v>
      </c>
      <c r="BV65" s="302">
        <f t="shared" si="70"/>
        <v>1033.9154000000001</v>
      </c>
      <c r="BW65" s="302">
        <f t="shared" si="71"/>
        <v>1160.9783</v>
      </c>
      <c r="BX65" s="302">
        <f t="shared" si="72"/>
        <v>1027.5062</v>
      </c>
      <c r="BY65" s="302">
        <f t="shared" si="73"/>
        <v>847.50437999999997</v>
      </c>
      <c r="BZ65" s="302">
        <f t="shared" si="74"/>
        <v>926.76474000000007</v>
      </c>
      <c r="CA65" s="302">
        <f t="shared" si="75"/>
        <v>1165.7398499999999</v>
      </c>
      <c r="CB65" s="302">
        <f t="shared" si="76"/>
        <v>1074.0271499999999</v>
      </c>
      <c r="CC65" s="302">
        <f t="shared" si="77"/>
        <v>1160.31366</v>
      </c>
    </row>
    <row r="66" spans="1:81" x14ac:dyDescent="0.25">
      <c r="A66">
        <v>63</v>
      </c>
      <c r="B66" s="164" t="s">
        <v>561</v>
      </c>
      <c r="C66">
        <f>IFERROR(INDEX($BD$7:$BO$40,MATCH(Bacias!$G$4:$G$323,$BC$7:$BC$40,0),$C$2:$N$2),1)</f>
        <v>1</v>
      </c>
      <c r="D66">
        <f>IFERROR(INDEX($BD$7:$BO$40,MATCH(Bacias!$G$4:$G$323,$BC$7:$BC$40,0),$C$2:$N$2),1)</f>
        <v>1</v>
      </c>
      <c r="E66">
        <f>IFERROR(INDEX($BD$7:$BO$40,MATCH(Bacias!$G$4:$G$323,$BC$7:$BC$40,0),$C$2:$N$2),1)</f>
        <v>1</v>
      </c>
      <c r="F66">
        <f>IFERROR(INDEX($BD$7:$BO$40,MATCH(Bacias!$G$4:$G$323,$BC$7:$BC$40,0),$C$2:$N$2),1)</f>
        <v>1</v>
      </c>
      <c r="G66">
        <f>IFERROR(INDEX($BD$7:$BO$40,MATCH(Bacias!$G$4:$G$323,$BC$7:$BC$40,0),$C$2:$N$2),1)</f>
        <v>1</v>
      </c>
      <c r="H66">
        <f>IFERROR(INDEX($BD$7:$BO$40,MATCH(Bacias!$G$4:$G$323,$BC$7:$BC$40,0),$C$2:$N$2),1)</f>
        <v>1</v>
      </c>
      <c r="I66">
        <f>IFERROR(INDEX($BD$7:$BO$40,MATCH(Bacias!$G$4:$G$323,$BC$7:$BC$40,0),$C$2:$N$2),1)</f>
        <v>1</v>
      </c>
      <c r="J66">
        <f>IFERROR(INDEX($BD$7:$BO$40,MATCH(Bacias!$G$4:$G$323,$BC$7:$BC$40,0),$C$2:$N$2),1)</f>
        <v>1</v>
      </c>
      <c r="K66">
        <f>IFERROR(INDEX($BD$7:$BO$40,MATCH(Bacias!$G$4:$G$323,$BC$7:$BC$40,0),$C$2:$N$2),1)</f>
        <v>1</v>
      </c>
      <c r="L66">
        <f>IFERROR(INDEX($BD$7:$BO$40,MATCH(Bacias!$G$4:$G$323,$BC$7:$BC$40,0),$C$2:$N$2),1)</f>
        <v>1</v>
      </c>
      <c r="M66">
        <f>IFERROR(INDEX($BD$7:$BO$40,MATCH(Bacias!$G$4:$G$323,$BC$7:$BC$40,0),$C$2:$N$2),1)</f>
        <v>1</v>
      </c>
      <c r="N66">
        <f>IFERROR(INDEX($BD$7:$BO$40,MATCH(Bacias!$G$4:$G$323,$BC$7:$BC$40,0),$C$2:$N$2),1)</f>
        <v>1</v>
      </c>
      <c r="AA66">
        <f>C66*IF(NOT(ISNA($AY66)),INDEX(Entrada!$C$53:$N$372,$AY66,AA$2),0)</f>
        <v>1755.91</v>
      </c>
      <c r="AB66">
        <f>D66*IF(NOT(ISNA($AY66)),INDEX(Entrada!$C$53:$N$372,$AY66,AB$2),0)</f>
        <v>1802.48</v>
      </c>
      <c r="AC66">
        <f>E66*IF(NOT(ISNA($AY66)),INDEX(Entrada!$C$53:$N$372,$AY66,AC$2),0)</f>
        <v>1516.01</v>
      </c>
      <c r="AD66">
        <f>F66*IF(NOT(ISNA($AY66)),INDEX(Entrada!$C$53:$N$372,$AY66,AD$2),0)</f>
        <v>1156.57</v>
      </c>
      <c r="AE66">
        <f>G66*IF(NOT(ISNA($AY66)),INDEX(Entrada!$C$53:$N$372,$AY66,AE$2),0)</f>
        <v>1157.8</v>
      </c>
      <c r="AF66">
        <f>H66*IF(NOT(ISNA($AY66)),INDEX(Entrada!$C$53:$N$372,$AY66,AF$2),0)</f>
        <v>1304.47</v>
      </c>
      <c r="AG66">
        <f>I66*IF(NOT(ISNA($AY66)),INDEX(Entrada!$C$53:$N$372,$AY66,AG$2),0)</f>
        <v>1155.8</v>
      </c>
      <c r="AH66">
        <f>J66*IF(NOT(ISNA($AY66)),INDEX(Entrada!$C$53:$N$372,$AY66,AH$2),0)</f>
        <v>961.98</v>
      </c>
      <c r="AI66">
        <f>K66*IF(NOT(ISNA($AY66)),INDEX(Entrada!$C$53:$N$372,$AY66,AI$2),0)</f>
        <v>1040.1400000000001</v>
      </c>
      <c r="AJ66">
        <f>L66*IF(NOT(ISNA($AY66)),INDEX(Entrada!$C$53:$N$372,$AY66,AJ$2),0)</f>
        <v>1308.3499999999999</v>
      </c>
      <c r="AK66">
        <f>M66*IF(NOT(ISNA($AY66)),INDEX(Entrada!$C$53:$N$372,$AY66,AK$2),0)</f>
        <v>1213.5899999999999</v>
      </c>
      <c r="AL66">
        <f>N66*IF(NOT(ISNA($AY66)),INDEX(Entrada!$C$53:$N$372,$AY66,AL$2),0)</f>
        <v>1297.8900000000001</v>
      </c>
      <c r="AM66">
        <f t="shared" si="64"/>
        <v>1755.91</v>
      </c>
      <c r="AN66">
        <f t="shared" si="65"/>
        <v>1802.48</v>
      </c>
      <c r="AO66">
        <f t="shared" si="65"/>
        <v>1516.01</v>
      </c>
      <c r="AP66">
        <f t="shared" si="65"/>
        <v>1156.57</v>
      </c>
      <c r="AQ66">
        <f t="shared" si="65"/>
        <v>1157.8</v>
      </c>
      <c r="AR66">
        <f t="shared" si="65"/>
        <v>1304.47</v>
      </c>
      <c r="AS66">
        <f t="shared" si="65"/>
        <v>1155.8</v>
      </c>
      <c r="AT66">
        <f t="shared" si="65"/>
        <v>961.98</v>
      </c>
      <c r="AU66">
        <f t="shared" si="65"/>
        <v>1040.1400000000001</v>
      </c>
      <c r="AV66">
        <f t="shared" si="65"/>
        <v>1308.3499999999999</v>
      </c>
      <c r="AW66">
        <f t="shared" si="65"/>
        <v>1213.5899999999999</v>
      </c>
      <c r="AX66">
        <f t="shared" si="65"/>
        <v>1297.8900000000001</v>
      </c>
      <c r="AY66">
        <f>MATCH(A66,Entrada!$A$53:$A$372,0)</f>
        <v>63</v>
      </c>
      <c r="BQ66" t="e">
        <f t="shared" si="12"/>
        <v>#N/A</v>
      </c>
      <c r="BR66" s="302">
        <f t="shared" si="66"/>
        <v>1755.91</v>
      </c>
      <c r="BS66" s="302">
        <f t="shared" si="67"/>
        <v>1802.48</v>
      </c>
      <c r="BT66" s="302">
        <f t="shared" si="68"/>
        <v>1516.01</v>
      </c>
      <c r="BU66" s="302">
        <f t="shared" si="69"/>
        <v>1156.57</v>
      </c>
      <c r="BV66" s="302">
        <f t="shared" si="70"/>
        <v>1157.8</v>
      </c>
      <c r="BW66" s="302">
        <f t="shared" si="71"/>
        <v>1304.47</v>
      </c>
      <c r="BX66" s="302">
        <f t="shared" si="72"/>
        <v>1155.8</v>
      </c>
      <c r="BY66" s="302">
        <f t="shared" si="73"/>
        <v>961.98</v>
      </c>
      <c r="BZ66" s="302">
        <f t="shared" si="74"/>
        <v>1040.1400000000001</v>
      </c>
      <c r="CA66" s="302">
        <f t="shared" si="75"/>
        <v>1308.3499999999999</v>
      </c>
      <c r="CB66" s="302">
        <f t="shared" si="76"/>
        <v>1213.5899999999999</v>
      </c>
      <c r="CC66" s="302">
        <f t="shared" si="77"/>
        <v>1297.8900000000001</v>
      </c>
    </row>
    <row r="67" spans="1:81" x14ac:dyDescent="0.25">
      <c r="A67">
        <v>64</v>
      </c>
      <c r="B67" s="164"/>
      <c r="C67">
        <f>IFERROR(INDEX($BD$7:$BO$40,MATCH(Bacias!$G$4:$G$323,$BC$7:$BC$40,0),$C$2:$N$2),1)</f>
        <v>1</v>
      </c>
      <c r="D67">
        <f>IFERROR(INDEX($BD$7:$BO$40,MATCH(Bacias!$G$4:$G$323,$BC$7:$BC$40,0),$C$2:$N$2),1)</f>
        <v>1</v>
      </c>
      <c r="E67">
        <f>IFERROR(INDEX($BD$7:$BO$40,MATCH(Bacias!$G$4:$G$323,$BC$7:$BC$40,0),$C$2:$N$2),1)</f>
        <v>1</v>
      </c>
      <c r="F67">
        <f>IFERROR(INDEX($BD$7:$BO$40,MATCH(Bacias!$G$4:$G$323,$BC$7:$BC$40,0),$C$2:$N$2),1)</f>
        <v>1</v>
      </c>
      <c r="G67">
        <f>IFERROR(INDEX($BD$7:$BO$40,MATCH(Bacias!$G$4:$G$323,$BC$7:$BC$40,0),$C$2:$N$2),1)</f>
        <v>1</v>
      </c>
      <c r="H67">
        <f>IFERROR(INDEX($BD$7:$BO$40,MATCH(Bacias!$G$4:$G$323,$BC$7:$BC$40,0),$C$2:$N$2),1)</f>
        <v>1</v>
      </c>
      <c r="I67">
        <f>IFERROR(INDEX($BD$7:$BO$40,MATCH(Bacias!$G$4:$G$323,$BC$7:$BC$40,0),$C$2:$N$2),1)</f>
        <v>1</v>
      </c>
      <c r="J67">
        <f>IFERROR(INDEX($BD$7:$BO$40,MATCH(Bacias!$G$4:$G$323,$BC$7:$BC$40,0),$C$2:$N$2),1)</f>
        <v>1</v>
      </c>
      <c r="K67">
        <f>IFERROR(INDEX($BD$7:$BO$40,MATCH(Bacias!$G$4:$G$323,$BC$7:$BC$40,0),$C$2:$N$2),1)</f>
        <v>1</v>
      </c>
      <c r="L67">
        <f>IFERROR(INDEX($BD$7:$BO$40,MATCH(Bacias!$G$4:$G$323,$BC$7:$BC$40,0),$C$2:$N$2),1)</f>
        <v>1</v>
      </c>
      <c r="M67">
        <f>IFERROR(INDEX($BD$7:$BO$40,MATCH(Bacias!$G$4:$G$323,$BC$7:$BC$40,0),$C$2:$N$2),1)</f>
        <v>1</v>
      </c>
      <c r="N67">
        <f>IFERROR(INDEX($BD$7:$BO$40,MATCH(Bacias!$G$4:$G$323,$BC$7:$BC$40,0),$C$2:$N$2),1)</f>
        <v>1</v>
      </c>
      <c r="AA67">
        <f>C67*IF(NOT(ISNA($AY67)),INDEX(Entrada!$C$53:$N$372,$AY67,AA$2),0)</f>
        <v>0</v>
      </c>
      <c r="AB67">
        <f>D67*IF(NOT(ISNA($AY67)),INDEX(Entrada!$C$53:$N$372,$AY67,AB$2),0)</f>
        <v>0</v>
      </c>
      <c r="AC67">
        <f>E67*IF(NOT(ISNA($AY67)),INDEX(Entrada!$C$53:$N$372,$AY67,AC$2),0)</f>
        <v>0</v>
      </c>
      <c r="AD67">
        <f>F67*IF(NOT(ISNA($AY67)),INDEX(Entrada!$C$53:$N$372,$AY67,AD$2),0)</f>
        <v>0</v>
      </c>
      <c r="AE67">
        <f>G67*IF(NOT(ISNA($AY67)),INDEX(Entrada!$C$53:$N$372,$AY67,AE$2),0)</f>
        <v>0</v>
      </c>
      <c r="AF67">
        <f>H67*IF(NOT(ISNA($AY67)),INDEX(Entrada!$C$53:$N$372,$AY67,AF$2),0)</f>
        <v>0</v>
      </c>
      <c r="AG67">
        <f>I67*IF(NOT(ISNA($AY67)),INDEX(Entrada!$C$53:$N$372,$AY67,AG$2),0)</f>
        <v>0</v>
      </c>
      <c r="AH67">
        <f>J67*IF(NOT(ISNA($AY67)),INDEX(Entrada!$C$53:$N$372,$AY67,AH$2),0)</f>
        <v>0</v>
      </c>
      <c r="AI67">
        <f>K67*IF(NOT(ISNA($AY67)),INDEX(Entrada!$C$53:$N$372,$AY67,AI$2),0)</f>
        <v>0</v>
      </c>
      <c r="AJ67">
        <f>L67*IF(NOT(ISNA($AY67)),INDEX(Entrada!$C$53:$N$372,$AY67,AJ$2),0)</f>
        <v>0</v>
      </c>
      <c r="AK67">
        <f>M67*IF(NOT(ISNA($AY67)),INDEX(Entrada!$C$53:$N$372,$AY67,AK$2),0)</f>
        <v>0</v>
      </c>
      <c r="AL67">
        <f>N67*IF(NOT(ISNA($AY67)),INDEX(Entrada!$C$53:$N$372,$AY67,AL$2),0)</f>
        <v>0</v>
      </c>
      <c r="AM67">
        <f t="shared" si="64"/>
        <v>0</v>
      </c>
      <c r="AN67">
        <f t="shared" si="65"/>
        <v>0</v>
      </c>
      <c r="AO67">
        <f t="shared" si="65"/>
        <v>0</v>
      </c>
      <c r="AP67">
        <f t="shared" si="65"/>
        <v>0</v>
      </c>
      <c r="AQ67">
        <f t="shared" si="65"/>
        <v>0</v>
      </c>
      <c r="AR67">
        <f t="shared" si="65"/>
        <v>0</v>
      </c>
      <c r="AS67">
        <f t="shared" si="65"/>
        <v>0</v>
      </c>
      <c r="AT67">
        <f t="shared" si="65"/>
        <v>0</v>
      </c>
      <c r="AU67">
        <f t="shared" si="65"/>
        <v>0</v>
      </c>
      <c r="AV67">
        <f t="shared" si="65"/>
        <v>0</v>
      </c>
      <c r="AW67">
        <f t="shared" si="65"/>
        <v>0</v>
      </c>
      <c r="AX67">
        <f t="shared" si="65"/>
        <v>0</v>
      </c>
      <c r="AY67">
        <f>MATCH(A67,Entrada!$A$53:$A$372,0)</f>
        <v>64</v>
      </c>
      <c r="BQ67" t="e">
        <f t="shared" si="12"/>
        <v>#N/A</v>
      </c>
      <c r="BR67" s="302">
        <f t="shared" si="66"/>
        <v>0</v>
      </c>
      <c r="BS67" s="302">
        <f t="shared" si="67"/>
        <v>0</v>
      </c>
      <c r="BT67" s="302">
        <f t="shared" si="68"/>
        <v>0</v>
      </c>
      <c r="BU67" s="302">
        <f t="shared" si="69"/>
        <v>0</v>
      </c>
      <c r="BV67" s="302">
        <f t="shared" si="70"/>
        <v>0</v>
      </c>
      <c r="BW67" s="302">
        <f t="shared" si="71"/>
        <v>0</v>
      </c>
      <c r="BX67" s="302">
        <f t="shared" si="72"/>
        <v>0</v>
      </c>
      <c r="BY67" s="302">
        <f t="shared" si="73"/>
        <v>0</v>
      </c>
      <c r="BZ67" s="302">
        <f t="shared" si="74"/>
        <v>0</v>
      </c>
      <c r="CA67" s="302">
        <f t="shared" si="75"/>
        <v>0</v>
      </c>
      <c r="CB67" s="302">
        <f t="shared" si="76"/>
        <v>0</v>
      </c>
      <c r="CC67" s="302">
        <f t="shared" si="77"/>
        <v>0</v>
      </c>
    </row>
    <row r="68" spans="1:81" x14ac:dyDescent="0.25">
      <c r="A68">
        <v>65</v>
      </c>
      <c r="B68" s="164" t="s">
        <v>562</v>
      </c>
      <c r="C68">
        <f>IFERROR(INDEX($BD$7:$BO$40,MATCH(Bacias!$G$4:$G$323,$BC$7:$BC$40,0),$C$2:$N$2),1)</f>
        <v>1</v>
      </c>
      <c r="D68">
        <f>IFERROR(INDEX($BD$7:$BO$40,MATCH(Bacias!$G$4:$G$323,$BC$7:$BC$40,0),$C$2:$N$2),1)</f>
        <v>1</v>
      </c>
      <c r="E68">
        <f>IFERROR(INDEX($BD$7:$BO$40,MATCH(Bacias!$G$4:$G$323,$BC$7:$BC$40,0),$C$2:$N$2),1)</f>
        <v>1</v>
      </c>
      <c r="F68">
        <f>IFERROR(INDEX($BD$7:$BO$40,MATCH(Bacias!$G$4:$G$323,$BC$7:$BC$40,0),$C$2:$N$2),1)</f>
        <v>1</v>
      </c>
      <c r="G68">
        <f>IFERROR(INDEX($BD$7:$BO$40,MATCH(Bacias!$G$4:$G$323,$BC$7:$BC$40,0),$C$2:$N$2),1)</f>
        <v>1</v>
      </c>
      <c r="H68">
        <f>IFERROR(INDEX($BD$7:$BO$40,MATCH(Bacias!$G$4:$G$323,$BC$7:$BC$40,0),$C$2:$N$2),1)</f>
        <v>1</v>
      </c>
      <c r="I68">
        <f>IFERROR(INDEX($BD$7:$BO$40,MATCH(Bacias!$G$4:$G$323,$BC$7:$BC$40,0),$C$2:$N$2),1)</f>
        <v>1</v>
      </c>
      <c r="J68">
        <f>IFERROR(INDEX($BD$7:$BO$40,MATCH(Bacias!$G$4:$G$323,$BC$7:$BC$40,0),$C$2:$N$2),1)</f>
        <v>1</v>
      </c>
      <c r="K68">
        <f>IFERROR(INDEX($BD$7:$BO$40,MATCH(Bacias!$G$4:$G$323,$BC$7:$BC$40,0),$C$2:$N$2),1)</f>
        <v>1</v>
      </c>
      <c r="L68">
        <f>IFERROR(INDEX($BD$7:$BO$40,MATCH(Bacias!$G$4:$G$323,$BC$7:$BC$40,0),$C$2:$N$2),1)</f>
        <v>1</v>
      </c>
      <c r="M68">
        <f>IFERROR(INDEX($BD$7:$BO$40,MATCH(Bacias!$G$4:$G$323,$BC$7:$BC$40,0),$C$2:$N$2),1)</f>
        <v>1</v>
      </c>
      <c r="N68">
        <f>IFERROR(INDEX($BD$7:$BO$40,MATCH(Bacias!$G$4:$G$323,$BC$7:$BC$40,0),$C$2:$N$2),1)</f>
        <v>1</v>
      </c>
      <c r="AA68">
        <f>C68*IF(NOT(ISNA($AY68)),INDEX(Entrada!$C$53:$N$372,$AY68,AA$2),0)</f>
        <v>85.35</v>
      </c>
      <c r="AB68">
        <f>D68*IF(NOT(ISNA($AY68)),INDEX(Entrada!$C$53:$N$372,$AY68,AB$2),0)</f>
        <v>88.27</v>
      </c>
      <c r="AC68">
        <f>E68*IF(NOT(ISNA($AY68)),INDEX(Entrada!$C$53:$N$372,$AY68,AC$2),0)</f>
        <v>78.34</v>
      </c>
      <c r="AD68">
        <f>F68*IF(NOT(ISNA($AY68)),INDEX(Entrada!$C$53:$N$372,$AY68,AD$2),0)</f>
        <v>81</v>
      </c>
      <c r="AE68">
        <f>G68*IF(NOT(ISNA($AY68)),INDEX(Entrada!$C$53:$N$372,$AY68,AE$2),0)</f>
        <v>114.89</v>
      </c>
      <c r="AF68">
        <f>H68*IF(NOT(ISNA($AY68)),INDEX(Entrada!$C$53:$N$372,$AY68,AF$2),0)</f>
        <v>142.29</v>
      </c>
      <c r="AG68">
        <f>I68*IF(NOT(ISNA($AY68)),INDEX(Entrada!$C$53:$N$372,$AY68,AG$2),0)</f>
        <v>119.59</v>
      </c>
      <c r="AH68">
        <f>J68*IF(NOT(ISNA($AY68)),INDEX(Entrada!$C$53:$N$372,$AY68,AH$2),0)</f>
        <v>99.65</v>
      </c>
      <c r="AI68">
        <f>K68*IF(NOT(ISNA($AY68)),INDEX(Entrada!$C$53:$N$372,$AY68,AI$2),0)</f>
        <v>112.21</v>
      </c>
      <c r="AJ68">
        <f>L68*IF(NOT(ISNA($AY68)),INDEX(Entrada!$C$53:$N$372,$AY68,AJ$2),0)</f>
        <v>158.71</v>
      </c>
      <c r="AK68">
        <f>M68*IF(NOT(ISNA($AY68)),INDEX(Entrada!$C$53:$N$372,$AY68,AK$2),0)</f>
        <v>118.56</v>
      </c>
      <c r="AL68">
        <f>N68*IF(NOT(ISNA($AY68)),INDEX(Entrada!$C$53:$N$372,$AY68,AL$2),0)</f>
        <v>88.4</v>
      </c>
      <c r="AM68">
        <f t="shared" si="64"/>
        <v>85.35</v>
      </c>
      <c r="AN68">
        <f t="shared" si="65"/>
        <v>88.27</v>
      </c>
      <c r="AO68">
        <f t="shared" si="65"/>
        <v>78.34</v>
      </c>
      <c r="AP68">
        <f t="shared" si="65"/>
        <v>81</v>
      </c>
      <c r="AQ68">
        <f t="shared" si="65"/>
        <v>114.89</v>
      </c>
      <c r="AR68">
        <f t="shared" si="65"/>
        <v>142.29</v>
      </c>
      <c r="AS68">
        <f t="shared" si="65"/>
        <v>119.59</v>
      </c>
      <c r="AT68">
        <f t="shared" si="65"/>
        <v>99.65</v>
      </c>
      <c r="AU68">
        <f t="shared" si="65"/>
        <v>112.21</v>
      </c>
      <c r="AV68">
        <f t="shared" si="65"/>
        <v>158.71</v>
      </c>
      <c r="AW68">
        <f t="shared" si="65"/>
        <v>118.56</v>
      </c>
      <c r="AX68">
        <f t="shared" si="65"/>
        <v>88.4</v>
      </c>
      <c r="AY68">
        <f>MATCH(A68,Entrada!$A$53:$A$372,0)</f>
        <v>65</v>
      </c>
      <c r="BQ68" t="e">
        <f t="shared" ref="BQ68:BQ131" si="78">MATCH($A:$A,_regrPosto,0)</f>
        <v>#N/A</v>
      </c>
      <c r="BR68" s="302">
        <f t="shared" si="66"/>
        <v>85.35</v>
      </c>
      <c r="BS68" s="302">
        <f t="shared" si="67"/>
        <v>88.27</v>
      </c>
      <c r="BT68" s="302">
        <f t="shared" si="68"/>
        <v>78.34</v>
      </c>
      <c r="BU68" s="302">
        <f t="shared" si="69"/>
        <v>81</v>
      </c>
      <c r="BV68" s="302">
        <f t="shared" si="70"/>
        <v>114.89</v>
      </c>
      <c r="BW68" s="302">
        <f t="shared" si="71"/>
        <v>142.29</v>
      </c>
      <c r="BX68" s="302">
        <f t="shared" si="72"/>
        <v>119.59</v>
      </c>
      <c r="BY68" s="302">
        <f t="shared" si="73"/>
        <v>99.65</v>
      </c>
      <c r="BZ68" s="302">
        <f t="shared" si="74"/>
        <v>112.21</v>
      </c>
      <c r="CA68" s="302">
        <f t="shared" si="75"/>
        <v>158.71</v>
      </c>
      <c r="CB68" s="302">
        <f t="shared" si="76"/>
        <v>118.56</v>
      </c>
      <c r="CC68" s="302">
        <f t="shared" si="77"/>
        <v>88.4</v>
      </c>
    </row>
    <row r="69" spans="1:81" x14ac:dyDescent="0.25">
      <c r="A69">
        <v>66</v>
      </c>
      <c r="B69" s="164" t="s">
        <v>563</v>
      </c>
      <c r="C69">
        <f>IFERROR(INDEX($BD$7:$BO$40,MATCH(Bacias!$G$4:$G$323,$BC$7:$BC$40,0),$C$2:$N$2),1)</f>
        <v>1</v>
      </c>
      <c r="D69">
        <f>IFERROR(INDEX($BD$7:$BO$40,MATCH(Bacias!$G$4:$G$323,$BC$7:$BC$40,0),$C$2:$N$2),1)</f>
        <v>1</v>
      </c>
      <c r="E69">
        <f>IFERROR(INDEX($BD$7:$BO$40,MATCH(Bacias!$G$4:$G$323,$BC$7:$BC$40,0),$C$2:$N$2),1)</f>
        <v>1</v>
      </c>
      <c r="F69">
        <f>IFERROR(INDEX($BD$7:$BO$40,MATCH(Bacias!$G$4:$G$323,$BC$7:$BC$40,0),$C$2:$N$2),1)</f>
        <v>1</v>
      </c>
      <c r="G69">
        <f>IFERROR(INDEX($BD$7:$BO$40,MATCH(Bacias!$G$4:$G$323,$BC$7:$BC$40,0),$C$2:$N$2),1)</f>
        <v>1</v>
      </c>
      <c r="H69">
        <f>IFERROR(INDEX($BD$7:$BO$40,MATCH(Bacias!$G$4:$G$323,$BC$7:$BC$40,0),$C$2:$N$2),1)</f>
        <v>1</v>
      </c>
      <c r="I69">
        <f>IFERROR(INDEX($BD$7:$BO$40,MATCH(Bacias!$G$4:$G$323,$BC$7:$BC$40,0),$C$2:$N$2),1)</f>
        <v>1</v>
      </c>
      <c r="J69">
        <f>IFERROR(INDEX($BD$7:$BO$40,MATCH(Bacias!$G$4:$G$323,$BC$7:$BC$40,0),$C$2:$N$2),1)</f>
        <v>1</v>
      </c>
      <c r="K69">
        <f>IFERROR(INDEX($BD$7:$BO$40,MATCH(Bacias!$G$4:$G$323,$BC$7:$BC$40,0),$C$2:$N$2),1)</f>
        <v>1</v>
      </c>
      <c r="L69">
        <f>IFERROR(INDEX($BD$7:$BO$40,MATCH(Bacias!$G$4:$G$323,$BC$7:$BC$40,0),$C$2:$N$2),1)</f>
        <v>1</v>
      </c>
      <c r="M69">
        <f>IFERROR(INDEX($BD$7:$BO$40,MATCH(Bacias!$G$4:$G$323,$BC$7:$BC$40,0),$C$2:$N$2),1)</f>
        <v>1</v>
      </c>
      <c r="N69">
        <f>IFERROR(INDEX($BD$7:$BO$40,MATCH(Bacias!$G$4:$G$323,$BC$7:$BC$40,0),$C$2:$N$2),1)</f>
        <v>1</v>
      </c>
      <c r="AA69" s="167">
        <f>C69*IF(NOT(ISNA($AY69)),INDEX(Entrada!$C$53:$N$372,$AY69,AA$2),0)</f>
        <v>14722</v>
      </c>
      <c r="AB69">
        <f>D69*IF(NOT(ISNA($AY69)),INDEX(Entrada!$C$53:$N$372,$AY69,AB$2),0)</f>
        <v>15900</v>
      </c>
      <c r="AC69">
        <f>E69*IF(NOT(ISNA($AY69)),INDEX(Entrada!$C$53:$N$372,$AY69,AC$2),0)</f>
        <v>14940</v>
      </c>
      <c r="AD69">
        <f>F69*IF(NOT(ISNA($AY69)),INDEX(Entrada!$C$53:$N$372,$AY69,AD$2),0)</f>
        <v>11821</v>
      </c>
      <c r="AE69">
        <f>G69*IF(NOT(ISNA($AY69)),INDEX(Entrada!$C$53:$N$372,$AY69,AE$2),0)</f>
        <v>9516</v>
      </c>
      <c r="AF69">
        <f>H69*IF(NOT(ISNA($AY69)),INDEX(Entrada!$C$53:$N$372,$AY69,AF$2),0)</f>
        <v>8945</v>
      </c>
      <c r="AG69">
        <f>I69*IF(NOT(ISNA($AY69)),INDEX(Entrada!$C$53:$N$372,$AY69,AG$2),0)</f>
        <v>7512</v>
      </c>
      <c r="AH69">
        <f>J69*IF(NOT(ISNA($AY69)),INDEX(Entrada!$C$53:$N$372,$AY69,AH$2),0)</f>
        <v>6319</v>
      </c>
      <c r="AI69">
        <f>K69*IF(NOT(ISNA($AY69)),INDEX(Entrada!$C$53:$N$372,$AY69,AI$2),0)</f>
        <v>6318</v>
      </c>
      <c r="AJ69">
        <f>L69*IF(NOT(ISNA($AY69)),INDEX(Entrada!$C$53:$N$372,$AY69,AJ$2),0)</f>
        <v>7628</v>
      </c>
      <c r="AK69">
        <f>M69*IF(NOT(ISNA($AY69)),INDEX(Entrada!$C$53:$N$372,$AY69,AK$2),0)</f>
        <v>8425</v>
      </c>
      <c r="AL69">
        <f>N69*IF(NOT(ISNA($AY69)),INDEX(Entrada!$C$53:$N$372,$AY69,AL$2),0)</f>
        <v>11055</v>
      </c>
      <c r="AM69" s="167">
        <f t="shared" ref="AM69" si="79">AM269-0.1*(AM164-AM120-AM304)-AM120-AM304</f>
        <v>14721.777000000002</v>
      </c>
      <c r="AN69" s="167">
        <f t="shared" ref="AN69:AX69" si="80">AN269-0.1*(AN164-AN120-AN304)-AN120-AN304</f>
        <v>15899.616</v>
      </c>
      <c r="AO69" s="167">
        <f t="shared" si="80"/>
        <v>14940.275000000001</v>
      </c>
      <c r="AP69" s="167">
        <f t="shared" si="80"/>
        <v>11820.526</v>
      </c>
      <c r="AQ69" s="167">
        <f t="shared" si="80"/>
        <v>9515.7619999999988</v>
      </c>
      <c r="AR69" s="167">
        <f t="shared" si="80"/>
        <v>8944.5929999999989</v>
      </c>
      <c r="AS69" s="167">
        <f t="shared" si="80"/>
        <v>7511.6340000000009</v>
      </c>
      <c r="AT69" s="167">
        <f t="shared" si="80"/>
        <v>6319.0459999999994</v>
      </c>
      <c r="AU69" s="167">
        <f t="shared" si="80"/>
        <v>6317.9240000000009</v>
      </c>
      <c r="AV69" s="167">
        <f t="shared" si="80"/>
        <v>7628.1280000000006</v>
      </c>
      <c r="AW69" s="167">
        <f t="shared" si="80"/>
        <v>8425.0740000000005</v>
      </c>
      <c r="AX69" s="167">
        <f t="shared" si="80"/>
        <v>11054.950999999997</v>
      </c>
      <c r="AY69">
        <f>MATCH(A69,Entrada!$A$53:$A$372,0)</f>
        <v>66</v>
      </c>
      <c r="BA69" t="s">
        <v>702</v>
      </c>
      <c r="BQ69" t="e">
        <f t="shared" si="78"/>
        <v>#N/A</v>
      </c>
      <c r="BR69" s="167">
        <f t="shared" ref="BR69:CC69" si="81">BR269-0.1*(BR164-BR120-BR121)-BR120-BR121</f>
        <v>14722.060410000002</v>
      </c>
      <c r="BS69" s="167">
        <f t="shared" si="81"/>
        <v>15899.823324000001</v>
      </c>
      <c r="BT69" s="167">
        <f t="shared" si="81"/>
        <v>14940.066488</v>
      </c>
      <c r="BU69" s="167">
        <f t="shared" si="81"/>
        <v>11820.413409999999</v>
      </c>
      <c r="BV69" s="167">
        <f t="shared" si="81"/>
        <v>9515.6341369999991</v>
      </c>
      <c r="BW69" s="167">
        <f t="shared" si="81"/>
        <v>8945.1532499999994</v>
      </c>
      <c r="BX69" s="167">
        <f t="shared" si="81"/>
        <v>7511.6150820000003</v>
      </c>
      <c r="BY69" s="167">
        <f t="shared" si="81"/>
        <v>6319.2666889999991</v>
      </c>
      <c r="BZ69" s="167">
        <f t="shared" si="81"/>
        <v>6317.6877140000006</v>
      </c>
      <c r="CA69" s="167">
        <f t="shared" si="81"/>
        <v>7628.29</v>
      </c>
      <c r="CB69" s="167">
        <f t="shared" si="81"/>
        <v>8424.7340970000005</v>
      </c>
      <c r="CC69" s="167">
        <f t="shared" si="81"/>
        <v>11055.360266</v>
      </c>
    </row>
    <row r="70" spans="1:81" x14ac:dyDescent="0.25">
      <c r="A70">
        <v>67</v>
      </c>
      <c r="B70" s="164"/>
      <c r="C70">
        <f>IFERROR(INDEX($BD$7:$BO$40,MATCH(Bacias!$G$4:$G$323,$BC$7:$BC$40,0),$C$2:$N$2),1)</f>
        <v>1</v>
      </c>
      <c r="D70">
        <f>IFERROR(INDEX($BD$7:$BO$40,MATCH(Bacias!$G$4:$G$323,$BC$7:$BC$40,0),$C$2:$N$2),1)</f>
        <v>1</v>
      </c>
      <c r="E70">
        <f>IFERROR(INDEX($BD$7:$BO$40,MATCH(Bacias!$G$4:$G$323,$BC$7:$BC$40,0),$C$2:$N$2),1)</f>
        <v>1</v>
      </c>
      <c r="F70">
        <f>IFERROR(INDEX($BD$7:$BO$40,MATCH(Bacias!$G$4:$G$323,$BC$7:$BC$40,0),$C$2:$N$2),1)</f>
        <v>1</v>
      </c>
      <c r="G70">
        <f>IFERROR(INDEX($BD$7:$BO$40,MATCH(Bacias!$G$4:$G$323,$BC$7:$BC$40,0),$C$2:$N$2),1)</f>
        <v>1</v>
      </c>
      <c r="H70">
        <f>IFERROR(INDEX($BD$7:$BO$40,MATCH(Bacias!$G$4:$G$323,$BC$7:$BC$40,0),$C$2:$N$2),1)</f>
        <v>1</v>
      </c>
      <c r="I70">
        <f>IFERROR(INDEX($BD$7:$BO$40,MATCH(Bacias!$G$4:$G$323,$BC$7:$BC$40,0),$C$2:$N$2),1)</f>
        <v>1</v>
      </c>
      <c r="J70">
        <f>IFERROR(INDEX($BD$7:$BO$40,MATCH(Bacias!$G$4:$G$323,$BC$7:$BC$40,0),$C$2:$N$2),1)</f>
        <v>1</v>
      </c>
      <c r="K70">
        <f>IFERROR(INDEX($BD$7:$BO$40,MATCH(Bacias!$G$4:$G$323,$BC$7:$BC$40,0),$C$2:$N$2),1)</f>
        <v>1</v>
      </c>
      <c r="L70">
        <f>IFERROR(INDEX($BD$7:$BO$40,MATCH(Bacias!$G$4:$G$323,$BC$7:$BC$40,0),$C$2:$N$2),1)</f>
        <v>1</v>
      </c>
      <c r="M70">
        <f>IFERROR(INDEX($BD$7:$BO$40,MATCH(Bacias!$G$4:$G$323,$BC$7:$BC$40,0),$C$2:$N$2),1)</f>
        <v>1</v>
      </c>
      <c r="N70">
        <f>IFERROR(INDEX($BD$7:$BO$40,MATCH(Bacias!$G$4:$G$323,$BC$7:$BC$40,0),$C$2:$N$2),1)</f>
        <v>1</v>
      </c>
      <c r="AA70">
        <f>C70*IF(NOT(ISNA($AY70)),INDEX(Entrada!$C$53:$N$372,$AY70,AA$2),0)</f>
        <v>0</v>
      </c>
      <c r="AB70">
        <f>D70*IF(NOT(ISNA($AY70)),INDEX(Entrada!$C$53:$N$372,$AY70,AB$2),0)</f>
        <v>0</v>
      </c>
      <c r="AC70">
        <f>E70*IF(NOT(ISNA($AY70)),INDEX(Entrada!$C$53:$N$372,$AY70,AC$2),0)</f>
        <v>0</v>
      </c>
      <c r="AD70">
        <f>F70*IF(NOT(ISNA($AY70)),INDEX(Entrada!$C$53:$N$372,$AY70,AD$2),0)</f>
        <v>0</v>
      </c>
      <c r="AE70">
        <f>G70*IF(NOT(ISNA($AY70)),INDEX(Entrada!$C$53:$N$372,$AY70,AE$2),0)</f>
        <v>0</v>
      </c>
      <c r="AF70">
        <f>H70*IF(NOT(ISNA($AY70)),INDEX(Entrada!$C$53:$N$372,$AY70,AF$2),0)</f>
        <v>0</v>
      </c>
      <c r="AG70">
        <f>I70*IF(NOT(ISNA($AY70)),INDEX(Entrada!$C$53:$N$372,$AY70,AG$2),0)</f>
        <v>0</v>
      </c>
      <c r="AH70">
        <f>J70*IF(NOT(ISNA($AY70)),INDEX(Entrada!$C$53:$N$372,$AY70,AH$2),0)</f>
        <v>0</v>
      </c>
      <c r="AI70">
        <f>K70*IF(NOT(ISNA($AY70)),INDEX(Entrada!$C$53:$N$372,$AY70,AI$2),0)</f>
        <v>0</v>
      </c>
      <c r="AJ70">
        <f>L70*IF(NOT(ISNA($AY70)),INDEX(Entrada!$C$53:$N$372,$AY70,AJ$2),0)</f>
        <v>0</v>
      </c>
      <c r="AK70">
        <f>M70*IF(NOT(ISNA($AY70)),INDEX(Entrada!$C$53:$N$372,$AY70,AK$2),0)</f>
        <v>0</v>
      </c>
      <c r="AL70">
        <f>N70*IF(NOT(ISNA($AY70)),INDEX(Entrada!$C$53:$N$372,$AY70,AL$2),0)</f>
        <v>0</v>
      </c>
      <c r="AM70">
        <f t="shared" si="64"/>
        <v>0</v>
      </c>
      <c r="AN70">
        <f t="shared" si="65"/>
        <v>0</v>
      </c>
      <c r="AO70">
        <f t="shared" si="65"/>
        <v>0</v>
      </c>
      <c r="AP70">
        <f t="shared" si="65"/>
        <v>0</v>
      </c>
      <c r="AQ70">
        <f t="shared" si="65"/>
        <v>0</v>
      </c>
      <c r="AR70">
        <f t="shared" si="65"/>
        <v>0</v>
      </c>
      <c r="AS70">
        <f t="shared" si="65"/>
        <v>0</v>
      </c>
      <c r="AT70">
        <f t="shared" si="65"/>
        <v>0</v>
      </c>
      <c r="AU70">
        <f t="shared" si="65"/>
        <v>0</v>
      </c>
      <c r="AV70">
        <f t="shared" si="65"/>
        <v>0</v>
      </c>
      <c r="AW70">
        <f t="shared" si="65"/>
        <v>0</v>
      </c>
      <c r="AX70">
        <f t="shared" si="65"/>
        <v>0</v>
      </c>
      <c r="AY70">
        <f>MATCH(A70,Entrada!$A$53:$A$372,0)</f>
        <v>67</v>
      </c>
      <c r="BQ70" t="e">
        <f t="shared" si="78"/>
        <v>#N/A</v>
      </c>
      <c r="BR70" s="302">
        <f t="shared" ref="BR70:CC72" si="8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70" s="302">
        <f t="shared" si="82"/>
        <v>0</v>
      </c>
      <c r="BT70" s="302">
        <f t="shared" si="82"/>
        <v>0</v>
      </c>
      <c r="BU70" s="302">
        <f t="shared" si="82"/>
        <v>0</v>
      </c>
      <c r="BV70" s="302">
        <f t="shared" si="82"/>
        <v>0</v>
      </c>
      <c r="BW70" s="302">
        <f t="shared" si="82"/>
        <v>0</v>
      </c>
      <c r="BX70" s="302">
        <f t="shared" si="82"/>
        <v>0</v>
      </c>
      <c r="BY70" s="302">
        <f t="shared" si="82"/>
        <v>0</v>
      </c>
      <c r="BZ70" s="302">
        <f t="shared" si="82"/>
        <v>0</v>
      </c>
      <c r="CA70" s="302">
        <f t="shared" si="82"/>
        <v>0</v>
      </c>
      <c r="CB70" s="302">
        <f t="shared" si="82"/>
        <v>0</v>
      </c>
      <c r="CC70" s="302">
        <f t="shared" si="82"/>
        <v>0</v>
      </c>
    </row>
    <row r="71" spans="1:81" x14ac:dyDescent="0.25">
      <c r="A71">
        <v>68</v>
      </c>
      <c r="B71" s="164"/>
      <c r="C71">
        <f>IFERROR(INDEX($BD$7:$BO$40,MATCH(Bacias!$G$4:$G$323,$BC$7:$BC$40,0),$C$2:$N$2),1)</f>
        <v>1</v>
      </c>
      <c r="D71">
        <f>IFERROR(INDEX($BD$7:$BO$40,MATCH(Bacias!$G$4:$G$323,$BC$7:$BC$40,0),$C$2:$N$2),1)</f>
        <v>1</v>
      </c>
      <c r="E71">
        <f>IFERROR(INDEX($BD$7:$BO$40,MATCH(Bacias!$G$4:$G$323,$BC$7:$BC$40,0),$C$2:$N$2),1)</f>
        <v>1</v>
      </c>
      <c r="F71">
        <f>IFERROR(INDEX($BD$7:$BO$40,MATCH(Bacias!$G$4:$G$323,$BC$7:$BC$40,0),$C$2:$N$2),1)</f>
        <v>1</v>
      </c>
      <c r="G71">
        <f>IFERROR(INDEX($BD$7:$BO$40,MATCH(Bacias!$G$4:$G$323,$BC$7:$BC$40,0),$C$2:$N$2),1)</f>
        <v>1</v>
      </c>
      <c r="H71">
        <f>IFERROR(INDEX($BD$7:$BO$40,MATCH(Bacias!$G$4:$G$323,$BC$7:$BC$40,0),$C$2:$N$2),1)</f>
        <v>1</v>
      </c>
      <c r="I71">
        <f>IFERROR(INDEX($BD$7:$BO$40,MATCH(Bacias!$G$4:$G$323,$BC$7:$BC$40,0),$C$2:$N$2),1)</f>
        <v>1</v>
      </c>
      <c r="J71">
        <f>IFERROR(INDEX($BD$7:$BO$40,MATCH(Bacias!$G$4:$G$323,$BC$7:$BC$40,0),$C$2:$N$2),1)</f>
        <v>1</v>
      </c>
      <c r="K71">
        <f>IFERROR(INDEX($BD$7:$BO$40,MATCH(Bacias!$G$4:$G$323,$BC$7:$BC$40,0),$C$2:$N$2),1)</f>
        <v>1</v>
      </c>
      <c r="L71">
        <f>IFERROR(INDEX($BD$7:$BO$40,MATCH(Bacias!$G$4:$G$323,$BC$7:$BC$40,0),$C$2:$N$2),1)</f>
        <v>1</v>
      </c>
      <c r="M71">
        <f>IFERROR(INDEX($BD$7:$BO$40,MATCH(Bacias!$G$4:$G$323,$BC$7:$BC$40,0),$C$2:$N$2),1)</f>
        <v>1</v>
      </c>
      <c r="N71">
        <f>IFERROR(INDEX($BD$7:$BO$40,MATCH(Bacias!$G$4:$G$323,$BC$7:$BC$40,0),$C$2:$N$2),1)</f>
        <v>1</v>
      </c>
      <c r="AA71">
        <f>C71*IF(NOT(ISNA($AY71)),INDEX(Entrada!$C$53:$N$372,$AY71,AA$2),0)</f>
        <v>0</v>
      </c>
      <c r="AB71">
        <f>D71*IF(NOT(ISNA($AY71)),INDEX(Entrada!$C$53:$N$372,$AY71,AB$2),0)</f>
        <v>0</v>
      </c>
      <c r="AC71">
        <f>E71*IF(NOT(ISNA($AY71)),INDEX(Entrada!$C$53:$N$372,$AY71,AC$2),0)</f>
        <v>0</v>
      </c>
      <c r="AD71">
        <f>F71*IF(NOT(ISNA($AY71)),INDEX(Entrada!$C$53:$N$372,$AY71,AD$2),0)</f>
        <v>0</v>
      </c>
      <c r="AE71">
        <f>G71*IF(NOT(ISNA($AY71)),INDEX(Entrada!$C$53:$N$372,$AY71,AE$2),0)</f>
        <v>0</v>
      </c>
      <c r="AF71">
        <f>H71*IF(NOT(ISNA($AY71)),INDEX(Entrada!$C$53:$N$372,$AY71,AF$2),0)</f>
        <v>0</v>
      </c>
      <c r="AG71">
        <f>I71*IF(NOT(ISNA($AY71)),INDEX(Entrada!$C$53:$N$372,$AY71,AG$2),0)</f>
        <v>0</v>
      </c>
      <c r="AH71">
        <f>J71*IF(NOT(ISNA($AY71)),INDEX(Entrada!$C$53:$N$372,$AY71,AH$2),0)</f>
        <v>0</v>
      </c>
      <c r="AI71">
        <f>K71*IF(NOT(ISNA($AY71)),INDEX(Entrada!$C$53:$N$372,$AY71,AI$2),0)</f>
        <v>0</v>
      </c>
      <c r="AJ71">
        <f>L71*IF(NOT(ISNA($AY71)),INDEX(Entrada!$C$53:$N$372,$AY71,AJ$2),0)</f>
        <v>0</v>
      </c>
      <c r="AK71">
        <f>M71*IF(NOT(ISNA($AY71)),INDEX(Entrada!$C$53:$N$372,$AY71,AK$2),0)</f>
        <v>0</v>
      </c>
      <c r="AL71">
        <f>N71*IF(NOT(ISNA($AY71)),INDEX(Entrada!$C$53:$N$372,$AY71,AL$2),0)</f>
        <v>0</v>
      </c>
      <c r="AM71">
        <f t="shared" si="64"/>
        <v>0</v>
      </c>
      <c r="AN71">
        <f t="shared" si="65"/>
        <v>0</v>
      </c>
      <c r="AO71">
        <f t="shared" si="65"/>
        <v>0</v>
      </c>
      <c r="AP71">
        <f t="shared" si="65"/>
        <v>0</v>
      </c>
      <c r="AQ71">
        <f t="shared" si="65"/>
        <v>0</v>
      </c>
      <c r="AR71">
        <f t="shared" si="65"/>
        <v>0</v>
      </c>
      <c r="AS71">
        <f t="shared" si="65"/>
        <v>0</v>
      </c>
      <c r="AT71">
        <f t="shared" si="65"/>
        <v>0</v>
      </c>
      <c r="AU71">
        <f t="shared" si="65"/>
        <v>0</v>
      </c>
      <c r="AV71">
        <f t="shared" si="65"/>
        <v>0</v>
      </c>
      <c r="AW71">
        <f t="shared" si="65"/>
        <v>0</v>
      </c>
      <c r="AX71">
        <f t="shared" si="65"/>
        <v>0</v>
      </c>
      <c r="AY71">
        <f>MATCH(A71,Entrada!$A$53:$A$372,0)</f>
        <v>68</v>
      </c>
      <c r="BQ71" t="e">
        <f t="shared" si="78"/>
        <v>#N/A</v>
      </c>
      <c r="BR71" s="302">
        <f t="shared" si="82"/>
        <v>0</v>
      </c>
      <c r="BS71" s="302">
        <f t="shared" si="82"/>
        <v>0</v>
      </c>
      <c r="BT71" s="302">
        <f t="shared" si="82"/>
        <v>0</v>
      </c>
      <c r="BU71" s="302">
        <f t="shared" si="82"/>
        <v>0</v>
      </c>
      <c r="BV71" s="302">
        <f t="shared" si="82"/>
        <v>0</v>
      </c>
      <c r="BW71" s="302">
        <f t="shared" si="82"/>
        <v>0</v>
      </c>
      <c r="BX71" s="302">
        <f t="shared" si="82"/>
        <v>0</v>
      </c>
      <c r="BY71" s="302">
        <f t="shared" si="82"/>
        <v>0</v>
      </c>
      <c r="BZ71" s="302">
        <f t="shared" si="82"/>
        <v>0</v>
      </c>
      <c r="CA71" s="302">
        <f t="shared" si="82"/>
        <v>0</v>
      </c>
      <c r="CB71" s="302">
        <f t="shared" si="82"/>
        <v>0</v>
      </c>
      <c r="CC71" s="302">
        <f t="shared" si="82"/>
        <v>0</v>
      </c>
    </row>
    <row r="72" spans="1:81" x14ac:dyDescent="0.25">
      <c r="A72">
        <v>69</v>
      </c>
      <c r="B72" s="164"/>
      <c r="C72">
        <f>IFERROR(INDEX($BD$7:$BO$40,MATCH(Bacias!$G$4:$G$323,$BC$7:$BC$40,0),$C$2:$N$2),1)</f>
        <v>1</v>
      </c>
      <c r="D72">
        <f>IFERROR(INDEX($BD$7:$BO$40,MATCH(Bacias!$G$4:$G$323,$BC$7:$BC$40,0),$C$2:$N$2),1)</f>
        <v>1</v>
      </c>
      <c r="E72">
        <f>IFERROR(INDEX($BD$7:$BO$40,MATCH(Bacias!$G$4:$G$323,$BC$7:$BC$40,0),$C$2:$N$2),1)</f>
        <v>1</v>
      </c>
      <c r="F72">
        <f>IFERROR(INDEX($BD$7:$BO$40,MATCH(Bacias!$G$4:$G$323,$BC$7:$BC$40,0),$C$2:$N$2),1)</f>
        <v>1</v>
      </c>
      <c r="G72">
        <f>IFERROR(INDEX($BD$7:$BO$40,MATCH(Bacias!$G$4:$G$323,$BC$7:$BC$40,0),$C$2:$N$2),1)</f>
        <v>1</v>
      </c>
      <c r="H72">
        <f>IFERROR(INDEX($BD$7:$BO$40,MATCH(Bacias!$G$4:$G$323,$BC$7:$BC$40,0),$C$2:$N$2),1)</f>
        <v>1</v>
      </c>
      <c r="I72">
        <f>IFERROR(INDEX($BD$7:$BO$40,MATCH(Bacias!$G$4:$G$323,$BC$7:$BC$40,0),$C$2:$N$2),1)</f>
        <v>1</v>
      </c>
      <c r="J72">
        <f>IFERROR(INDEX($BD$7:$BO$40,MATCH(Bacias!$G$4:$G$323,$BC$7:$BC$40,0),$C$2:$N$2),1)</f>
        <v>1</v>
      </c>
      <c r="K72">
        <f>IFERROR(INDEX($BD$7:$BO$40,MATCH(Bacias!$G$4:$G$323,$BC$7:$BC$40,0),$C$2:$N$2),1)</f>
        <v>1</v>
      </c>
      <c r="L72">
        <f>IFERROR(INDEX($BD$7:$BO$40,MATCH(Bacias!$G$4:$G$323,$BC$7:$BC$40,0),$C$2:$N$2),1)</f>
        <v>1</v>
      </c>
      <c r="M72">
        <f>IFERROR(INDEX($BD$7:$BO$40,MATCH(Bacias!$G$4:$G$323,$BC$7:$BC$40,0),$C$2:$N$2),1)</f>
        <v>1</v>
      </c>
      <c r="N72">
        <f>IFERROR(INDEX($BD$7:$BO$40,MATCH(Bacias!$G$4:$G$323,$BC$7:$BC$40,0),$C$2:$N$2),1)</f>
        <v>1</v>
      </c>
      <c r="AA72">
        <f>C72*IF(NOT(ISNA($AY72)),INDEX(Entrada!$C$53:$N$372,$AY72,AA$2),0)</f>
        <v>0</v>
      </c>
      <c r="AB72">
        <f>D72*IF(NOT(ISNA($AY72)),INDEX(Entrada!$C$53:$N$372,$AY72,AB$2),0)</f>
        <v>0</v>
      </c>
      <c r="AC72">
        <f>E72*IF(NOT(ISNA($AY72)),INDEX(Entrada!$C$53:$N$372,$AY72,AC$2),0)</f>
        <v>0</v>
      </c>
      <c r="AD72">
        <f>F72*IF(NOT(ISNA($AY72)),INDEX(Entrada!$C$53:$N$372,$AY72,AD$2),0)</f>
        <v>0</v>
      </c>
      <c r="AE72">
        <f>G72*IF(NOT(ISNA($AY72)),INDEX(Entrada!$C$53:$N$372,$AY72,AE$2),0)</f>
        <v>0</v>
      </c>
      <c r="AF72">
        <f>H72*IF(NOT(ISNA($AY72)),INDEX(Entrada!$C$53:$N$372,$AY72,AF$2),0)</f>
        <v>0</v>
      </c>
      <c r="AG72">
        <f>I72*IF(NOT(ISNA($AY72)),INDEX(Entrada!$C$53:$N$372,$AY72,AG$2),0)</f>
        <v>0</v>
      </c>
      <c r="AH72">
        <f>J72*IF(NOT(ISNA($AY72)),INDEX(Entrada!$C$53:$N$372,$AY72,AH$2),0)</f>
        <v>0</v>
      </c>
      <c r="AI72">
        <f>K72*IF(NOT(ISNA($AY72)),INDEX(Entrada!$C$53:$N$372,$AY72,AI$2),0)</f>
        <v>0</v>
      </c>
      <c r="AJ72">
        <f>L72*IF(NOT(ISNA($AY72)),INDEX(Entrada!$C$53:$N$372,$AY72,AJ$2),0)</f>
        <v>0</v>
      </c>
      <c r="AK72">
        <f>M72*IF(NOT(ISNA($AY72)),INDEX(Entrada!$C$53:$N$372,$AY72,AK$2),0)</f>
        <v>0</v>
      </c>
      <c r="AL72">
        <f>N72*IF(NOT(ISNA($AY72)),INDEX(Entrada!$C$53:$N$372,$AY72,AL$2),0)</f>
        <v>0</v>
      </c>
      <c r="AM72">
        <f t="shared" si="64"/>
        <v>0</v>
      </c>
      <c r="AN72">
        <f t="shared" si="65"/>
        <v>0</v>
      </c>
      <c r="AO72">
        <f t="shared" si="65"/>
        <v>0</v>
      </c>
      <c r="AP72">
        <f t="shared" si="65"/>
        <v>0</v>
      </c>
      <c r="AQ72">
        <f t="shared" si="65"/>
        <v>0</v>
      </c>
      <c r="AR72">
        <f t="shared" si="65"/>
        <v>0</v>
      </c>
      <c r="AS72">
        <f t="shared" si="65"/>
        <v>0</v>
      </c>
      <c r="AT72">
        <f t="shared" si="65"/>
        <v>0</v>
      </c>
      <c r="AU72">
        <f t="shared" si="65"/>
        <v>0</v>
      </c>
      <c r="AV72">
        <f t="shared" si="65"/>
        <v>0</v>
      </c>
      <c r="AW72">
        <f t="shared" si="65"/>
        <v>0</v>
      </c>
      <c r="AX72">
        <f t="shared" si="65"/>
        <v>0</v>
      </c>
      <c r="AY72">
        <f>MATCH(A72,Entrada!$A$53:$A$372,0)</f>
        <v>69</v>
      </c>
      <c r="BQ72" t="e">
        <f t="shared" si="78"/>
        <v>#N/A</v>
      </c>
      <c r="BR72" s="302">
        <f t="shared" si="82"/>
        <v>0</v>
      </c>
      <c r="BS72" s="302">
        <f t="shared" si="82"/>
        <v>0</v>
      </c>
      <c r="BT72" s="302">
        <f t="shared" si="82"/>
        <v>0</v>
      </c>
      <c r="BU72" s="302">
        <f t="shared" si="82"/>
        <v>0</v>
      </c>
      <c r="BV72" s="302">
        <f t="shared" si="82"/>
        <v>0</v>
      </c>
      <c r="BW72" s="302">
        <f t="shared" si="82"/>
        <v>0</v>
      </c>
      <c r="BX72" s="302">
        <f t="shared" si="82"/>
        <v>0</v>
      </c>
      <c r="BY72" s="302">
        <f t="shared" si="82"/>
        <v>0</v>
      </c>
      <c r="BZ72" s="302">
        <f t="shared" si="82"/>
        <v>0</v>
      </c>
      <c r="CA72" s="302">
        <f t="shared" si="82"/>
        <v>0</v>
      </c>
      <c r="CB72" s="302">
        <f t="shared" si="82"/>
        <v>0</v>
      </c>
      <c r="CC72" s="302">
        <f t="shared" si="82"/>
        <v>0</v>
      </c>
    </row>
    <row r="73" spans="1:81" x14ac:dyDescent="0.25">
      <c r="A73">
        <v>70</v>
      </c>
      <c r="B73" s="164" t="s">
        <v>564</v>
      </c>
      <c r="C73">
        <f>IFERROR(INDEX($BD$7:$BO$40,MATCH(Bacias!$G$4:$G$323,$BC$7:$BC$40,0),$C$2:$N$2),1)</f>
        <v>1</v>
      </c>
      <c r="D73">
        <f>IFERROR(INDEX($BD$7:$BO$40,MATCH(Bacias!$G$4:$G$323,$BC$7:$BC$40,0),$C$2:$N$2),1)</f>
        <v>1</v>
      </c>
      <c r="E73">
        <f>IFERROR(INDEX($BD$7:$BO$40,MATCH(Bacias!$G$4:$G$323,$BC$7:$BC$40,0),$C$2:$N$2),1)</f>
        <v>1</v>
      </c>
      <c r="F73">
        <f>IFERROR(INDEX($BD$7:$BO$40,MATCH(Bacias!$G$4:$G$323,$BC$7:$BC$40,0),$C$2:$N$2),1)</f>
        <v>1</v>
      </c>
      <c r="G73">
        <f>IFERROR(INDEX($BD$7:$BO$40,MATCH(Bacias!$G$4:$G$323,$BC$7:$BC$40,0),$C$2:$N$2),1)</f>
        <v>1</v>
      </c>
      <c r="H73">
        <f>IFERROR(INDEX($BD$7:$BO$40,MATCH(Bacias!$G$4:$G$323,$BC$7:$BC$40,0),$C$2:$N$2),1)</f>
        <v>1</v>
      </c>
      <c r="I73">
        <f>IFERROR(INDEX($BD$7:$BO$40,MATCH(Bacias!$G$4:$G$323,$BC$7:$BC$40,0),$C$2:$N$2),1)</f>
        <v>1</v>
      </c>
      <c r="J73">
        <f>IFERROR(INDEX($BD$7:$BO$40,MATCH(Bacias!$G$4:$G$323,$BC$7:$BC$40,0),$C$2:$N$2),1)</f>
        <v>1</v>
      </c>
      <c r="K73">
        <f>IFERROR(INDEX($BD$7:$BO$40,MATCH(Bacias!$G$4:$G$323,$BC$7:$BC$40,0),$C$2:$N$2),1)</f>
        <v>1</v>
      </c>
      <c r="L73">
        <f>IFERROR(INDEX($BD$7:$BO$40,MATCH(Bacias!$G$4:$G$323,$BC$7:$BC$40,0),$C$2:$N$2),1)</f>
        <v>1</v>
      </c>
      <c r="M73">
        <f>IFERROR(INDEX($BD$7:$BO$40,MATCH(Bacias!$G$4:$G$323,$BC$7:$BC$40,0),$C$2:$N$2),1)</f>
        <v>1</v>
      </c>
      <c r="N73">
        <f>IFERROR(INDEX($BD$7:$BO$40,MATCH(Bacias!$G$4:$G$323,$BC$7:$BC$40,0),$C$2:$N$2),1)</f>
        <v>1</v>
      </c>
      <c r="AA73">
        <f>C73*IF(NOT(ISNA($AY73)),INDEX(Entrada!$C$53:$N$372,$AY73,AA$2),0)</f>
        <v>10</v>
      </c>
      <c r="AB73">
        <f>D73*IF(NOT(ISNA($AY73)),INDEX(Entrada!$C$53:$N$372,$AY73,AB$2),0)</f>
        <v>10</v>
      </c>
      <c r="AC73">
        <f>E73*IF(NOT(ISNA($AY73)),INDEX(Entrada!$C$53:$N$372,$AY73,AC$2),0)</f>
        <v>10</v>
      </c>
      <c r="AD73">
        <f>F73*IF(NOT(ISNA($AY73)),INDEX(Entrada!$C$53:$N$372,$AY73,AD$2),0)</f>
        <v>10</v>
      </c>
      <c r="AE73">
        <f>G73*IF(NOT(ISNA($AY73)),INDEX(Entrada!$C$53:$N$372,$AY73,AE$2),0)</f>
        <v>10</v>
      </c>
      <c r="AF73">
        <f>H73*IF(NOT(ISNA($AY73)),INDEX(Entrada!$C$53:$N$372,$AY73,AF$2),0)</f>
        <v>10</v>
      </c>
      <c r="AG73">
        <f>I73*IF(NOT(ISNA($AY73)),INDEX(Entrada!$C$53:$N$372,$AY73,AG$2),0)</f>
        <v>10</v>
      </c>
      <c r="AH73">
        <f>J73*IF(NOT(ISNA($AY73)),INDEX(Entrada!$C$53:$N$372,$AY73,AH$2),0)</f>
        <v>10</v>
      </c>
      <c r="AI73">
        <f>K73*IF(NOT(ISNA($AY73)),INDEX(Entrada!$C$53:$N$372,$AY73,AI$2),0)</f>
        <v>10</v>
      </c>
      <c r="AJ73">
        <f>L73*IF(NOT(ISNA($AY73)),INDEX(Entrada!$C$53:$N$372,$AY73,AJ$2),0)</f>
        <v>10</v>
      </c>
      <c r="AK73">
        <f>M73*IF(NOT(ISNA($AY73)),INDEX(Entrada!$C$53:$N$372,$AY73,AK$2),0)</f>
        <v>10</v>
      </c>
      <c r="AL73">
        <f>N73*IF(NOT(ISNA($AY73)),INDEX(Entrada!$C$53:$N$372,$AY73,AL$2),0)</f>
        <v>10</v>
      </c>
      <c r="AM73" s="167">
        <f t="shared" ref="AM73:AX73" si="83">IF(AM76&gt;0,AM76-MIN(AM76-10,173.5),0)</f>
        <v>10</v>
      </c>
      <c r="AN73" s="167">
        <f t="shared" si="83"/>
        <v>10</v>
      </c>
      <c r="AO73" s="167">
        <f t="shared" si="83"/>
        <v>10</v>
      </c>
      <c r="AP73" s="167">
        <f t="shared" si="83"/>
        <v>10</v>
      </c>
      <c r="AQ73" s="167">
        <f t="shared" si="83"/>
        <v>10</v>
      </c>
      <c r="AR73" s="167">
        <f t="shared" si="83"/>
        <v>10</v>
      </c>
      <c r="AS73" s="167">
        <f t="shared" si="83"/>
        <v>10</v>
      </c>
      <c r="AT73" s="167">
        <f t="shared" si="83"/>
        <v>10</v>
      </c>
      <c r="AU73" s="167">
        <f t="shared" si="83"/>
        <v>10</v>
      </c>
      <c r="AV73" s="167">
        <f t="shared" si="83"/>
        <v>10</v>
      </c>
      <c r="AW73" s="167">
        <f t="shared" si="83"/>
        <v>10</v>
      </c>
      <c r="AX73" s="167">
        <f t="shared" si="83"/>
        <v>10</v>
      </c>
      <c r="AY73">
        <f>MATCH(A73,Entrada!$A$53:$A$372,0)</f>
        <v>70</v>
      </c>
      <c r="BQ73" t="e">
        <f t="shared" si="78"/>
        <v>#N/A</v>
      </c>
      <c r="BR73" s="167">
        <f t="shared" ref="BR73:CC73" si="84">BR76-MIN(BR76-10,173.5)</f>
        <v>10</v>
      </c>
      <c r="BS73" s="167">
        <f t="shared" si="84"/>
        <v>10</v>
      </c>
      <c r="BT73" s="167">
        <f t="shared" si="84"/>
        <v>10</v>
      </c>
      <c r="BU73" s="167">
        <f t="shared" si="84"/>
        <v>10</v>
      </c>
      <c r="BV73" s="167">
        <f t="shared" si="84"/>
        <v>10</v>
      </c>
      <c r="BW73" s="167">
        <f t="shared" si="84"/>
        <v>10</v>
      </c>
      <c r="BX73" s="167">
        <f t="shared" si="84"/>
        <v>10</v>
      </c>
      <c r="BY73" s="167">
        <f t="shared" si="84"/>
        <v>10</v>
      </c>
      <c r="BZ73" s="167">
        <f t="shared" si="84"/>
        <v>10</v>
      </c>
      <c r="CA73" s="167">
        <f t="shared" si="84"/>
        <v>10</v>
      </c>
      <c r="CB73" s="167">
        <f t="shared" si="84"/>
        <v>10</v>
      </c>
      <c r="CC73" s="167">
        <f t="shared" si="84"/>
        <v>10</v>
      </c>
    </row>
    <row r="74" spans="1:81" x14ac:dyDescent="0.25">
      <c r="A74">
        <v>71</v>
      </c>
      <c r="B74" s="164" t="s">
        <v>170</v>
      </c>
      <c r="C74">
        <f>IFERROR(INDEX($BD$7:$BO$40,MATCH(Bacias!$G$4:$G$323,$BC$7:$BC$40,0),$C$2:$N$2),1)</f>
        <v>1</v>
      </c>
      <c r="D74">
        <f>IFERROR(INDEX($BD$7:$BO$40,MATCH(Bacias!$G$4:$G$323,$BC$7:$BC$40,0),$C$2:$N$2),1)</f>
        <v>1</v>
      </c>
      <c r="E74">
        <f>IFERROR(INDEX($BD$7:$BO$40,MATCH(Bacias!$G$4:$G$323,$BC$7:$BC$40,0),$C$2:$N$2),1)</f>
        <v>1</v>
      </c>
      <c r="F74">
        <f>IFERROR(INDEX($BD$7:$BO$40,MATCH(Bacias!$G$4:$G$323,$BC$7:$BC$40,0),$C$2:$N$2),1)</f>
        <v>1</v>
      </c>
      <c r="G74">
        <f>IFERROR(INDEX($BD$7:$BO$40,MATCH(Bacias!$G$4:$G$323,$BC$7:$BC$40,0),$C$2:$N$2),1)</f>
        <v>1</v>
      </c>
      <c r="H74">
        <f>IFERROR(INDEX($BD$7:$BO$40,MATCH(Bacias!$G$4:$G$323,$BC$7:$BC$40,0),$C$2:$N$2),1)</f>
        <v>1</v>
      </c>
      <c r="I74">
        <f>IFERROR(INDEX($BD$7:$BO$40,MATCH(Bacias!$G$4:$G$323,$BC$7:$BC$40,0),$C$2:$N$2),1)</f>
        <v>1</v>
      </c>
      <c r="J74">
        <f>IFERROR(INDEX($BD$7:$BO$40,MATCH(Bacias!$G$4:$G$323,$BC$7:$BC$40,0),$C$2:$N$2),1)</f>
        <v>1</v>
      </c>
      <c r="K74">
        <f>IFERROR(INDEX($BD$7:$BO$40,MATCH(Bacias!$G$4:$G$323,$BC$7:$BC$40,0),$C$2:$N$2),1)</f>
        <v>1</v>
      </c>
      <c r="L74">
        <f>IFERROR(INDEX($BD$7:$BO$40,MATCH(Bacias!$G$4:$G$323,$BC$7:$BC$40,0),$C$2:$N$2),1)</f>
        <v>1</v>
      </c>
      <c r="M74">
        <f>IFERROR(INDEX($BD$7:$BO$40,MATCH(Bacias!$G$4:$G$323,$BC$7:$BC$40,0),$C$2:$N$2),1)</f>
        <v>1</v>
      </c>
      <c r="N74">
        <f>IFERROR(INDEX($BD$7:$BO$40,MATCH(Bacias!$G$4:$G$323,$BC$7:$BC$40,0),$C$2:$N$2),1)</f>
        <v>1</v>
      </c>
      <c r="AA74">
        <f>C74*IF(NOT(ISNA($AY74)),INDEX(Entrada!$C$53:$N$372,$AY74,AA$2),0)</f>
        <v>94.27</v>
      </c>
      <c r="AB74">
        <f>D74*IF(NOT(ISNA($AY74)),INDEX(Entrada!$C$53:$N$372,$AY74,AB$2),0)</f>
        <v>94.45</v>
      </c>
      <c r="AC74">
        <f>E74*IF(NOT(ISNA($AY74)),INDEX(Entrada!$C$53:$N$372,$AY74,AC$2),0)</f>
        <v>80.97</v>
      </c>
      <c r="AD74">
        <f>F74*IF(NOT(ISNA($AY74)),INDEX(Entrada!$C$53:$N$372,$AY74,AD$2),0)</f>
        <v>79.16</v>
      </c>
      <c r="AE74">
        <f>G74*IF(NOT(ISNA($AY74)),INDEX(Entrada!$C$53:$N$372,$AY74,AE$2),0)</f>
        <v>105.67</v>
      </c>
      <c r="AF74">
        <f>H74*IF(NOT(ISNA($AY74)),INDEX(Entrada!$C$53:$N$372,$AY74,AF$2),0)</f>
        <v>132.04</v>
      </c>
      <c r="AG74">
        <f>I74*IF(NOT(ISNA($AY74)),INDEX(Entrada!$C$53:$N$372,$AY74,AG$2),0)</f>
        <v>116.65</v>
      </c>
      <c r="AH74">
        <f>J74*IF(NOT(ISNA($AY74)),INDEX(Entrada!$C$53:$N$372,$AY74,AH$2),0)</f>
        <v>89.15</v>
      </c>
      <c r="AI74">
        <f>K74*IF(NOT(ISNA($AY74)),INDEX(Entrada!$C$53:$N$372,$AY74,AI$2),0)</f>
        <v>108.28</v>
      </c>
      <c r="AJ74">
        <f>L74*IF(NOT(ISNA($AY74)),INDEX(Entrada!$C$53:$N$372,$AY74,AJ$2),0)</f>
        <v>138.87</v>
      </c>
      <c r="AK74">
        <f>M74*IF(NOT(ISNA($AY74)),INDEX(Entrada!$C$53:$N$372,$AY74,AK$2),0)</f>
        <v>107.93</v>
      </c>
      <c r="AL74">
        <f>N74*IF(NOT(ISNA($AY74)),INDEX(Entrada!$C$53:$N$372,$AY74,AL$2),0)</f>
        <v>92.61</v>
      </c>
      <c r="AM74">
        <f t="shared" si="64"/>
        <v>94.27</v>
      </c>
      <c r="AN74">
        <f t="shared" si="65"/>
        <v>94.45</v>
      </c>
      <c r="AO74">
        <f t="shared" si="65"/>
        <v>80.97</v>
      </c>
      <c r="AP74">
        <f t="shared" si="65"/>
        <v>79.16</v>
      </c>
      <c r="AQ74">
        <f t="shared" si="65"/>
        <v>105.67</v>
      </c>
      <c r="AR74">
        <f t="shared" si="65"/>
        <v>132.04</v>
      </c>
      <c r="AS74">
        <f t="shared" si="65"/>
        <v>116.65</v>
      </c>
      <c r="AT74">
        <f t="shared" si="65"/>
        <v>89.15</v>
      </c>
      <c r="AU74">
        <f t="shared" si="65"/>
        <v>108.28</v>
      </c>
      <c r="AV74">
        <f t="shared" si="65"/>
        <v>138.87</v>
      </c>
      <c r="AW74">
        <f t="shared" si="65"/>
        <v>107.93</v>
      </c>
      <c r="AX74">
        <f t="shared" si="65"/>
        <v>92.61</v>
      </c>
      <c r="AY74">
        <f>MATCH(A74,Entrada!$A$53:$A$372,0)</f>
        <v>71</v>
      </c>
      <c r="BQ74" t="e">
        <f t="shared" si="78"/>
        <v>#N/A</v>
      </c>
      <c r="BR74" s="302">
        <f t="shared" ref="BR74:CC77" si="8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94.27</v>
      </c>
      <c r="BS74" s="302">
        <f t="shared" si="85"/>
        <v>94.45</v>
      </c>
      <c r="BT74" s="302">
        <f t="shared" si="85"/>
        <v>80.97</v>
      </c>
      <c r="BU74" s="302">
        <f t="shared" si="85"/>
        <v>79.16</v>
      </c>
      <c r="BV74" s="302">
        <f t="shared" si="85"/>
        <v>105.67</v>
      </c>
      <c r="BW74" s="302">
        <f t="shared" si="85"/>
        <v>132.04</v>
      </c>
      <c r="BX74" s="302">
        <f t="shared" si="85"/>
        <v>116.65</v>
      </c>
      <c r="BY74" s="302">
        <f t="shared" si="85"/>
        <v>89.15</v>
      </c>
      <c r="BZ74" s="302">
        <f t="shared" si="85"/>
        <v>108.28</v>
      </c>
      <c r="CA74" s="302">
        <f t="shared" si="85"/>
        <v>138.87</v>
      </c>
      <c r="CB74" s="302">
        <f t="shared" si="85"/>
        <v>107.93</v>
      </c>
      <c r="CC74" s="302">
        <f t="shared" si="85"/>
        <v>92.61</v>
      </c>
    </row>
    <row r="75" spans="1:81" x14ac:dyDescent="0.25">
      <c r="A75">
        <v>72</v>
      </c>
      <c r="B75" s="164" t="s">
        <v>565</v>
      </c>
      <c r="C75">
        <f>IFERROR(INDEX($BD$7:$BO$40,MATCH(Bacias!$G$4:$G$323,$BC$7:$BC$40,0),$C$2:$N$2),1)</f>
        <v>1</v>
      </c>
      <c r="D75">
        <f>IFERROR(INDEX($BD$7:$BO$40,MATCH(Bacias!$G$4:$G$323,$BC$7:$BC$40,0),$C$2:$N$2),1)</f>
        <v>1</v>
      </c>
      <c r="E75">
        <f>IFERROR(INDEX($BD$7:$BO$40,MATCH(Bacias!$G$4:$G$323,$BC$7:$BC$40,0),$C$2:$N$2),1)</f>
        <v>1</v>
      </c>
      <c r="F75">
        <f>IFERROR(INDEX($BD$7:$BO$40,MATCH(Bacias!$G$4:$G$323,$BC$7:$BC$40,0),$C$2:$N$2),1)</f>
        <v>1</v>
      </c>
      <c r="G75">
        <f>IFERROR(INDEX($BD$7:$BO$40,MATCH(Bacias!$G$4:$G$323,$BC$7:$BC$40,0),$C$2:$N$2),1)</f>
        <v>1</v>
      </c>
      <c r="H75">
        <f>IFERROR(INDEX($BD$7:$BO$40,MATCH(Bacias!$G$4:$G$323,$BC$7:$BC$40,0),$C$2:$N$2),1)</f>
        <v>1</v>
      </c>
      <c r="I75">
        <f>IFERROR(INDEX($BD$7:$BO$40,MATCH(Bacias!$G$4:$G$323,$BC$7:$BC$40,0),$C$2:$N$2),1)</f>
        <v>1</v>
      </c>
      <c r="J75">
        <f>IFERROR(INDEX($BD$7:$BO$40,MATCH(Bacias!$G$4:$G$323,$BC$7:$BC$40,0),$C$2:$N$2),1)</f>
        <v>1</v>
      </c>
      <c r="K75">
        <f>IFERROR(INDEX($BD$7:$BO$40,MATCH(Bacias!$G$4:$G$323,$BC$7:$BC$40,0),$C$2:$N$2),1)</f>
        <v>1</v>
      </c>
      <c r="L75">
        <f>IFERROR(INDEX($BD$7:$BO$40,MATCH(Bacias!$G$4:$G$323,$BC$7:$BC$40,0),$C$2:$N$2),1)</f>
        <v>1</v>
      </c>
      <c r="M75">
        <f>IFERROR(INDEX($BD$7:$BO$40,MATCH(Bacias!$G$4:$G$323,$BC$7:$BC$40,0),$C$2:$N$2),1)</f>
        <v>1</v>
      </c>
      <c r="N75">
        <f>IFERROR(INDEX($BD$7:$BO$40,MATCH(Bacias!$G$4:$G$323,$BC$7:$BC$40,0),$C$2:$N$2),1)</f>
        <v>1</v>
      </c>
      <c r="AA75">
        <f>C75*IF(NOT(ISNA($AY75)),INDEX(Entrada!$C$53:$N$372,$AY75,AA$2),0)</f>
        <v>98.92</v>
      </c>
      <c r="AB75">
        <f>D75*IF(NOT(ISNA($AY75)),INDEX(Entrada!$C$53:$N$372,$AY75,AB$2),0)</f>
        <v>99.15</v>
      </c>
      <c r="AC75">
        <f>E75*IF(NOT(ISNA($AY75)),INDEX(Entrada!$C$53:$N$372,$AY75,AC$2),0)</f>
        <v>85.13</v>
      </c>
      <c r="AD75">
        <f>F75*IF(NOT(ISNA($AY75)),INDEX(Entrada!$C$53:$N$372,$AY75,AD$2),0)</f>
        <v>83.14</v>
      </c>
      <c r="AE75">
        <f>G75*IF(NOT(ISNA($AY75)),INDEX(Entrada!$C$53:$N$372,$AY75,AE$2),0)</f>
        <v>110.95</v>
      </c>
      <c r="AF75">
        <f>H75*IF(NOT(ISNA($AY75)),INDEX(Entrada!$C$53:$N$372,$AY75,AF$2),0)</f>
        <v>138.44999999999999</v>
      </c>
      <c r="AG75">
        <f>I75*IF(NOT(ISNA($AY75)),INDEX(Entrada!$C$53:$N$372,$AY75,AG$2),0)</f>
        <v>122.34</v>
      </c>
      <c r="AH75">
        <f>J75*IF(NOT(ISNA($AY75)),INDEX(Entrada!$C$53:$N$372,$AY75,AH$2),0)</f>
        <v>93.61</v>
      </c>
      <c r="AI75">
        <f>K75*IF(NOT(ISNA($AY75)),INDEX(Entrada!$C$53:$N$372,$AY75,AI$2),0)</f>
        <v>113.64</v>
      </c>
      <c r="AJ75">
        <f>L75*IF(NOT(ISNA($AY75)),INDEX(Entrada!$C$53:$N$372,$AY75,AJ$2),0)</f>
        <v>145.91999999999999</v>
      </c>
      <c r="AK75">
        <f>M75*IF(NOT(ISNA($AY75)),INDEX(Entrada!$C$53:$N$372,$AY75,AK$2),0)</f>
        <v>113.38</v>
      </c>
      <c r="AL75">
        <f>N75*IF(NOT(ISNA($AY75)),INDEX(Entrada!$C$53:$N$372,$AY75,AL$2),0)</f>
        <v>97.1</v>
      </c>
      <c r="AM75">
        <f t="shared" si="64"/>
        <v>98.92</v>
      </c>
      <c r="AN75">
        <f t="shared" si="65"/>
        <v>99.15</v>
      </c>
      <c r="AO75">
        <f t="shared" si="65"/>
        <v>85.13</v>
      </c>
      <c r="AP75">
        <f t="shared" ref="AN75:AX77" si="86">AD75</f>
        <v>83.14</v>
      </c>
      <c r="AQ75">
        <f t="shared" si="86"/>
        <v>110.95</v>
      </c>
      <c r="AR75">
        <f t="shared" si="86"/>
        <v>138.44999999999999</v>
      </c>
      <c r="AS75">
        <f t="shared" si="86"/>
        <v>122.34</v>
      </c>
      <c r="AT75">
        <f t="shared" si="86"/>
        <v>93.61</v>
      </c>
      <c r="AU75">
        <f t="shared" si="86"/>
        <v>113.64</v>
      </c>
      <c r="AV75">
        <f t="shared" si="86"/>
        <v>145.91999999999999</v>
      </c>
      <c r="AW75">
        <f t="shared" si="86"/>
        <v>113.38</v>
      </c>
      <c r="AX75">
        <f t="shared" si="86"/>
        <v>97.1</v>
      </c>
      <c r="AY75">
        <f>MATCH(A75,Entrada!$A$53:$A$372,0)</f>
        <v>72</v>
      </c>
      <c r="BQ75">
        <f t="shared" si="78"/>
        <v>42</v>
      </c>
      <c r="BR75" s="302">
        <f t="shared" si="85"/>
        <v>98.794960000000003</v>
      </c>
      <c r="BS75" s="302">
        <f t="shared" si="85"/>
        <v>99.005800000000008</v>
      </c>
      <c r="BT75" s="302">
        <f t="shared" si="85"/>
        <v>84.91364999999999</v>
      </c>
      <c r="BU75" s="302">
        <f t="shared" si="85"/>
        <v>83.05968</v>
      </c>
      <c r="BV75" s="302">
        <f t="shared" si="85"/>
        <v>110.83082</v>
      </c>
      <c r="BW75" s="302">
        <f t="shared" si="85"/>
        <v>138.37791999999999</v>
      </c>
      <c r="BX75" s="302">
        <f t="shared" si="85"/>
        <v>122.21590000000002</v>
      </c>
      <c r="BY75" s="302">
        <f t="shared" si="85"/>
        <v>93.529200000000003</v>
      </c>
      <c r="BZ75" s="302">
        <f t="shared" si="85"/>
        <v>113.47744</v>
      </c>
      <c r="CA75" s="302">
        <f t="shared" si="85"/>
        <v>145.57463000000001</v>
      </c>
      <c r="CB75" s="302">
        <f t="shared" si="85"/>
        <v>113.18685000000001</v>
      </c>
      <c r="CC75" s="302">
        <f t="shared" si="85"/>
        <v>96.962669999999989</v>
      </c>
    </row>
    <row r="76" spans="1:81" x14ac:dyDescent="0.25">
      <c r="A76">
        <v>73</v>
      </c>
      <c r="B76" s="164" t="s">
        <v>564</v>
      </c>
      <c r="C76">
        <f>IFERROR(INDEX($BD$7:$BO$40,MATCH(Bacias!$G$4:$G$323,$BC$7:$BC$40,0),$C$2:$N$2),1)</f>
        <v>1</v>
      </c>
      <c r="D76">
        <f>IFERROR(INDEX($BD$7:$BO$40,MATCH(Bacias!$G$4:$G$323,$BC$7:$BC$40,0),$C$2:$N$2),1)</f>
        <v>1</v>
      </c>
      <c r="E76">
        <f>IFERROR(INDEX($BD$7:$BO$40,MATCH(Bacias!$G$4:$G$323,$BC$7:$BC$40,0),$C$2:$N$2),1)</f>
        <v>1</v>
      </c>
      <c r="F76">
        <f>IFERROR(INDEX($BD$7:$BO$40,MATCH(Bacias!$G$4:$G$323,$BC$7:$BC$40,0),$C$2:$N$2),1)</f>
        <v>1</v>
      </c>
      <c r="G76">
        <f>IFERROR(INDEX($BD$7:$BO$40,MATCH(Bacias!$G$4:$G$323,$BC$7:$BC$40,0),$C$2:$N$2),1)</f>
        <v>1</v>
      </c>
      <c r="H76">
        <f>IFERROR(INDEX($BD$7:$BO$40,MATCH(Bacias!$G$4:$G$323,$BC$7:$BC$40,0),$C$2:$N$2),1)</f>
        <v>1</v>
      </c>
      <c r="I76">
        <f>IFERROR(INDEX($BD$7:$BO$40,MATCH(Bacias!$G$4:$G$323,$BC$7:$BC$40,0),$C$2:$N$2),1)</f>
        <v>1</v>
      </c>
      <c r="J76">
        <f>IFERROR(INDEX($BD$7:$BO$40,MATCH(Bacias!$G$4:$G$323,$BC$7:$BC$40,0),$C$2:$N$2),1)</f>
        <v>1</v>
      </c>
      <c r="K76">
        <f>IFERROR(INDEX($BD$7:$BO$40,MATCH(Bacias!$G$4:$G$323,$BC$7:$BC$40,0),$C$2:$N$2),1)</f>
        <v>1</v>
      </c>
      <c r="L76">
        <f>IFERROR(INDEX($BD$7:$BO$40,MATCH(Bacias!$G$4:$G$323,$BC$7:$BC$40,0),$C$2:$N$2),1)</f>
        <v>1</v>
      </c>
      <c r="M76">
        <f>IFERROR(INDEX($BD$7:$BO$40,MATCH(Bacias!$G$4:$G$323,$BC$7:$BC$40,0),$C$2:$N$2),1)</f>
        <v>1</v>
      </c>
      <c r="N76">
        <f>IFERROR(INDEX($BD$7:$BO$40,MATCH(Bacias!$G$4:$G$323,$BC$7:$BC$40,0),$C$2:$N$2),1)</f>
        <v>1</v>
      </c>
      <c r="AA76">
        <f>C76*IF(NOT(ISNA($AY76)),INDEX(Entrada!$C$53:$N$372,$AY76,AA$2),0)</f>
        <v>117.33</v>
      </c>
      <c r="AB76">
        <f>D76*IF(NOT(ISNA($AY76)),INDEX(Entrada!$C$53:$N$372,$AY76,AB$2),0)</f>
        <v>116.84</v>
      </c>
      <c r="AC76">
        <f>E76*IF(NOT(ISNA($AY76)),INDEX(Entrada!$C$53:$N$372,$AY76,AC$2),0)</f>
        <v>101.3</v>
      </c>
      <c r="AD76">
        <f>F76*IF(NOT(ISNA($AY76)),INDEX(Entrada!$C$53:$N$372,$AY76,AD$2),0)</f>
        <v>99.23</v>
      </c>
      <c r="AE76">
        <f>G76*IF(NOT(ISNA($AY76)),INDEX(Entrada!$C$53:$N$372,$AY76,AE$2),0)</f>
        <v>132.77000000000001</v>
      </c>
      <c r="AF76">
        <f>H76*IF(NOT(ISNA($AY76)),INDEX(Entrada!$C$53:$N$372,$AY76,AF$2),0)</f>
        <v>165.13</v>
      </c>
      <c r="AG76">
        <f>I76*IF(NOT(ISNA($AY76)),INDEX(Entrada!$C$53:$N$372,$AY76,AG$2),0)</f>
        <v>146.09</v>
      </c>
      <c r="AH76">
        <f>J76*IF(NOT(ISNA($AY76)),INDEX(Entrada!$C$53:$N$372,$AY76,AH$2),0)</f>
        <v>111.86</v>
      </c>
      <c r="AI76">
        <f>K76*IF(NOT(ISNA($AY76)),INDEX(Entrada!$C$53:$N$372,$AY76,AI$2),0)</f>
        <v>135.19999999999999</v>
      </c>
      <c r="AJ76">
        <f>L76*IF(NOT(ISNA($AY76)),INDEX(Entrada!$C$53:$N$372,$AY76,AJ$2),0)</f>
        <v>172.3</v>
      </c>
      <c r="AK76">
        <f>M76*IF(NOT(ISNA($AY76)),INDEX(Entrada!$C$53:$N$372,$AY76,AK$2),0)</f>
        <v>134.93</v>
      </c>
      <c r="AL76">
        <f>N76*IF(NOT(ISNA($AY76)),INDEX(Entrada!$C$53:$N$372,$AY76,AL$2),0)</f>
        <v>114.9</v>
      </c>
      <c r="AM76">
        <f t="shared" si="64"/>
        <v>117.33</v>
      </c>
      <c r="AN76">
        <f t="shared" si="86"/>
        <v>116.84</v>
      </c>
      <c r="AO76">
        <f t="shared" si="86"/>
        <v>101.3</v>
      </c>
      <c r="AP76">
        <f t="shared" si="86"/>
        <v>99.23</v>
      </c>
      <c r="AQ76">
        <f t="shared" si="86"/>
        <v>132.77000000000001</v>
      </c>
      <c r="AR76">
        <f t="shared" si="86"/>
        <v>165.13</v>
      </c>
      <c r="AS76">
        <f t="shared" si="86"/>
        <v>146.09</v>
      </c>
      <c r="AT76">
        <f t="shared" si="86"/>
        <v>111.86</v>
      </c>
      <c r="AU76">
        <f t="shared" si="86"/>
        <v>135.19999999999999</v>
      </c>
      <c r="AV76">
        <f t="shared" si="86"/>
        <v>172.3</v>
      </c>
      <c r="AW76">
        <f t="shared" si="86"/>
        <v>134.93</v>
      </c>
      <c r="AX76">
        <f t="shared" si="86"/>
        <v>114.9</v>
      </c>
      <c r="AY76">
        <f>MATCH(A76,Entrada!$A$53:$A$372,0)</f>
        <v>73</v>
      </c>
      <c r="BQ76" t="e">
        <f t="shared" si="78"/>
        <v>#N/A</v>
      </c>
      <c r="BR76" s="302">
        <f t="shared" si="85"/>
        <v>117.33</v>
      </c>
      <c r="BS76" s="302">
        <f t="shared" si="85"/>
        <v>116.84</v>
      </c>
      <c r="BT76" s="302">
        <f t="shared" si="85"/>
        <v>101.3</v>
      </c>
      <c r="BU76" s="302">
        <f t="shared" si="85"/>
        <v>99.23</v>
      </c>
      <c r="BV76" s="302">
        <f t="shared" si="85"/>
        <v>132.77000000000001</v>
      </c>
      <c r="BW76" s="302">
        <f t="shared" si="85"/>
        <v>165.13</v>
      </c>
      <c r="BX76" s="302">
        <f t="shared" si="85"/>
        <v>146.09</v>
      </c>
      <c r="BY76" s="302">
        <f t="shared" si="85"/>
        <v>111.86</v>
      </c>
      <c r="BZ76" s="302">
        <f t="shared" si="85"/>
        <v>135.19999999999999</v>
      </c>
      <c r="CA76" s="302">
        <f t="shared" si="85"/>
        <v>172.3</v>
      </c>
      <c r="CB76" s="302">
        <f t="shared" si="85"/>
        <v>134.93</v>
      </c>
      <c r="CC76" s="302">
        <f t="shared" si="85"/>
        <v>114.9</v>
      </c>
    </row>
    <row r="77" spans="1:81" x14ac:dyDescent="0.25">
      <c r="A77">
        <v>74</v>
      </c>
      <c r="B77" s="164" t="s">
        <v>566</v>
      </c>
      <c r="C77">
        <f>IFERROR(INDEX($BD$7:$BO$40,MATCH(Bacias!$G$4:$G$323,$BC$7:$BC$40,0),$C$2:$N$2),1)</f>
        <v>1</v>
      </c>
      <c r="D77">
        <f>IFERROR(INDEX($BD$7:$BO$40,MATCH(Bacias!$G$4:$G$323,$BC$7:$BC$40,0),$C$2:$N$2),1)</f>
        <v>1</v>
      </c>
      <c r="E77">
        <f>IFERROR(INDEX($BD$7:$BO$40,MATCH(Bacias!$G$4:$G$323,$BC$7:$BC$40,0),$C$2:$N$2),1)</f>
        <v>1</v>
      </c>
      <c r="F77">
        <f>IFERROR(INDEX($BD$7:$BO$40,MATCH(Bacias!$G$4:$G$323,$BC$7:$BC$40,0),$C$2:$N$2),1)</f>
        <v>1</v>
      </c>
      <c r="G77">
        <f>IFERROR(INDEX($BD$7:$BO$40,MATCH(Bacias!$G$4:$G$323,$BC$7:$BC$40,0),$C$2:$N$2),1)</f>
        <v>1</v>
      </c>
      <c r="H77">
        <f>IFERROR(INDEX($BD$7:$BO$40,MATCH(Bacias!$G$4:$G$323,$BC$7:$BC$40,0),$C$2:$N$2),1)</f>
        <v>1</v>
      </c>
      <c r="I77">
        <f>IFERROR(INDEX($BD$7:$BO$40,MATCH(Bacias!$G$4:$G$323,$BC$7:$BC$40,0),$C$2:$N$2),1)</f>
        <v>1</v>
      </c>
      <c r="J77">
        <f>IFERROR(INDEX($BD$7:$BO$40,MATCH(Bacias!$G$4:$G$323,$BC$7:$BC$40,0),$C$2:$N$2),1)</f>
        <v>1</v>
      </c>
      <c r="K77">
        <f>IFERROR(INDEX($BD$7:$BO$40,MATCH(Bacias!$G$4:$G$323,$BC$7:$BC$40,0),$C$2:$N$2),1)</f>
        <v>1</v>
      </c>
      <c r="L77">
        <f>IFERROR(INDEX($BD$7:$BO$40,MATCH(Bacias!$G$4:$G$323,$BC$7:$BC$40,0),$C$2:$N$2),1)</f>
        <v>1</v>
      </c>
      <c r="M77">
        <f>IFERROR(INDEX($BD$7:$BO$40,MATCH(Bacias!$G$4:$G$323,$BC$7:$BC$40,0),$C$2:$N$2),1)</f>
        <v>1</v>
      </c>
      <c r="N77">
        <f>IFERROR(INDEX($BD$7:$BO$40,MATCH(Bacias!$G$4:$G$323,$BC$7:$BC$40,0),$C$2:$N$2),1)</f>
        <v>1</v>
      </c>
      <c r="AA77">
        <f>C77*IF(NOT(ISNA($AY77)),INDEX(Entrada!$C$53:$N$372,$AY77,AA$2),0)</f>
        <v>618.11</v>
      </c>
      <c r="AB77">
        <f>D77*IF(NOT(ISNA($AY77)),INDEX(Entrada!$C$53:$N$372,$AY77,AB$2),0)</f>
        <v>667.79</v>
      </c>
      <c r="AC77">
        <f>E77*IF(NOT(ISNA($AY77)),INDEX(Entrada!$C$53:$N$372,$AY77,AC$2),0)</f>
        <v>606.75</v>
      </c>
      <c r="AD77">
        <f>F77*IF(NOT(ISNA($AY77)),INDEX(Entrada!$C$53:$N$372,$AY77,AD$2),0)</f>
        <v>478.57</v>
      </c>
      <c r="AE77">
        <f>G77*IF(NOT(ISNA($AY77)),INDEX(Entrada!$C$53:$N$372,$AY77,AE$2),0)</f>
        <v>572.79999999999995</v>
      </c>
      <c r="AF77">
        <f>H77*IF(NOT(ISNA($AY77)),INDEX(Entrada!$C$53:$N$372,$AY77,AF$2),0)</f>
        <v>727.86</v>
      </c>
      <c r="AG77">
        <f>I77*IF(NOT(ISNA($AY77)),INDEX(Entrada!$C$53:$N$372,$AY77,AG$2),0)</f>
        <v>709.88</v>
      </c>
      <c r="AH77">
        <f>J77*IF(NOT(ISNA($AY77)),INDEX(Entrada!$C$53:$N$372,$AY77,AH$2),0)</f>
        <v>606.28</v>
      </c>
      <c r="AI77">
        <f>K77*IF(NOT(ISNA($AY77)),INDEX(Entrada!$C$53:$N$372,$AY77,AI$2),0)</f>
        <v>709.35</v>
      </c>
      <c r="AJ77">
        <f>L77*IF(NOT(ISNA($AY77)),INDEX(Entrada!$C$53:$N$372,$AY77,AJ$2),0)</f>
        <v>925.39</v>
      </c>
      <c r="AK77">
        <f>M77*IF(NOT(ISNA($AY77)),INDEX(Entrada!$C$53:$N$372,$AY77,AK$2),0)</f>
        <v>683.09</v>
      </c>
      <c r="AL77">
        <f>N77*IF(NOT(ISNA($AY77)),INDEX(Entrada!$C$53:$N$372,$AY77,AL$2),0)</f>
        <v>579.58000000000004</v>
      </c>
      <c r="AM77">
        <f t="shared" si="64"/>
        <v>618.11</v>
      </c>
      <c r="AN77">
        <f t="shared" si="86"/>
        <v>667.79</v>
      </c>
      <c r="AO77">
        <f t="shared" si="86"/>
        <v>606.75</v>
      </c>
      <c r="AP77">
        <f t="shared" si="86"/>
        <v>478.57</v>
      </c>
      <c r="AQ77">
        <f t="shared" si="86"/>
        <v>572.79999999999995</v>
      </c>
      <c r="AR77">
        <f t="shared" si="86"/>
        <v>727.86</v>
      </c>
      <c r="AS77">
        <f t="shared" si="86"/>
        <v>709.88</v>
      </c>
      <c r="AT77">
        <f t="shared" si="86"/>
        <v>606.28</v>
      </c>
      <c r="AU77">
        <f t="shared" si="86"/>
        <v>709.35</v>
      </c>
      <c r="AV77">
        <f t="shared" si="86"/>
        <v>925.39</v>
      </c>
      <c r="AW77">
        <f t="shared" si="86"/>
        <v>683.09</v>
      </c>
      <c r="AX77">
        <f t="shared" si="86"/>
        <v>579.58000000000004</v>
      </c>
      <c r="AY77">
        <f>MATCH(A77,Entrada!$A$53:$A$372,0)</f>
        <v>74</v>
      </c>
      <c r="BQ77" t="e">
        <f t="shared" si="78"/>
        <v>#N/A</v>
      </c>
      <c r="BR77" s="302">
        <f t="shared" si="85"/>
        <v>618.11</v>
      </c>
      <c r="BS77" s="302">
        <f t="shared" si="85"/>
        <v>667.79</v>
      </c>
      <c r="BT77" s="302">
        <f t="shared" si="85"/>
        <v>606.75</v>
      </c>
      <c r="BU77" s="302">
        <f t="shared" si="85"/>
        <v>478.57</v>
      </c>
      <c r="BV77" s="302">
        <f t="shared" si="85"/>
        <v>572.79999999999995</v>
      </c>
      <c r="BW77" s="302">
        <f t="shared" si="85"/>
        <v>727.86</v>
      </c>
      <c r="BX77" s="302">
        <f t="shared" si="85"/>
        <v>709.88</v>
      </c>
      <c r="BY77" s="302">
        <f t="shared" si="85"/>
        <v>606.28</v>
      </c>
      <c r="BZ77" s="302">
        <f t="shared" si="85"/>
        <v>709.35</v>
      </c>
      <c r="CA77" s="302">
        <f t="shared" si="85"/>
        <v>925.39</v>
      </c>
      <c r="CB77" s="302">
        <f t="shared" si="85"/>
        <v>683.09</v>
      </c>
      <c r="CC77" s="302">
        <f t="shared" si="85"/>
        <v>579.58000000000004</v>
      </c>
    </row>
    <row r="78" spans="1:81" x14ac:dyDescent="0.25">
      <c r="A78">
        <v>75</v>
      </c>
      <c r="B78" s="164" t="s">
        <v>567</v>
      </c>
      <c r="C78">
        <f>IFERROR(INDEX($BD$7:$BO$40,MATCH(Bacias!$G$4:$G$323,$BC$7:$BC$40,0),$C$2:$N$2),1)</f>
        <v>1</v>
      </c>
      <c r="D78">
        <f>IFERROR(INDEX($BD$7:$BO$40,MATCH(Bacias!$G$4:$G$323,$BC$7:$BC$40,0),$C$2:$N$2),1)</f>
        <v>1</v>
      </c>
      <c r="E78">
        <f>IFERROR(INDEX($BD$7:$BO$40,MATCH(Bacias!$G$4:$G$323,$BC$7:$BC$40,0),$C$2:$N$2),1)</f>
        <v>1</v>
      </c>
      <c r="F78">
        <f>IFERROR(INDEX($BD$7:$BO$40,MATCH(Bacias!$G$4:$G$323,$BC$7:$BC$40,0),$C$2:$N$2),1)</f>
        <v>1</v>
      </c>
      <c r="G78">
        <f>IFERROR(INDEX($BD$7:$BO$40,MATCH(Bacias!$G$4:$G$323,$BC$7:$BC$40,0),$C$2:$N$2),1)</f>
        <v>1</v>
      </c>
      <c r="H78">
        <f>IFERROR(INDEX($BD$7:$BO$40,MATCH(Bacias!$G$4:$G$323,$BC$7:$BC$40,0),$C$2:$N$2),1)</f>
        <v>1</v>
      </c>
      <c r="I78">
        <f>IFERROR(INDEX($BD$7:$BO$40,MATCH(Bacias!$G$4:$G$323,$BC$7:$BC$40,0),$C$2:$N$2),1)</f>
        <v>1</v>
      </c>
      <c r="J78">
        <f>IFERROR(INDEX($BD$7:$BO$40,MATCH(Bacias!$G$4:$G$323,$BC$7:$BC$40,0),$C$2:$N$2),1)</f>
        <v>1</v>
      </c>
      <c r="K78">
        <f>IFERROR(INDEX($BD$7:$BO$40,MATCH(Bacias!$G$4:$G$323,$BC$7:$BC$40,0),$C$2:$N$2),1)</f>
        <v>1</v>
      </c>
      <c r="L78">
        <f>IFERROR(INDEX($BD$7:$BO$40,MATCH(Bacias!$G$4:$G$323,$BC$7:$BC$40,0),$C$2:$N$2),1)</f>
        <v>1</v>
      </c>
      <c r="M78">
        <f>IFERROR(INDEX($BD$7:$BO$40,MATCH(Bacias!$G$4:$G$323,$BC$7:$BC$40,0),$C$2:$N$2),1)</f>
        <v>1</v>
      </c>
      <c r="N78">
        <f>IFERROR(INDEX($BD$7:$BO$40,MATCH(Bacias!$G$4:$G$323,$BC$7:$BC$40,0),$C$2:$N$2),1)</f>
        <v>1</v>
      </c>
      <c r="AA78">
        <f>C78*IF(NOT(ISNA($AY78)),INDEX(Entrada!$C$53:$N$372,$AY78,AA$2),0)</f>
        <v>816</v>
      </c>
      <c r="AB78">
        <f>D78*IF(NOT(ISNA($AY78)),INDEX(Entrada!$C$53:$N$372,$AY78,AB$2),0)</f>
        <v>869</v>
      </c>
      <c r="AC78">
        <f>E78*IF(NOT(ISNA($AY78)),INDEX(Entrada!$C$53:$N$372,$AY78,AC$2),0)</f>
        <v>781</v>
      </c>
      <c r="AD78">
        <f>F78*IF(NOT(ISNA($AY78)),INDEX(Entrada!$C$53:$N$372,$AY78,AD$2),0)</f>
        <v>649</v>
      </c>
      <c r="AE78">
        <f>G78*IF(NOT(ISNA($AY78)),INDEX(Entrada!$C$53:$N$372,$AY78,AE$2),0)</f>
        <v>801</v>
      </c>
      <c r="AF78">
        <f>H78*IF(NOT(ISNA($AY78)),INDEX(Entrada!$C$53:$N$372,$AY78,AF$2),0)</f>
        <v>1016</v>
      </c>
      <c r="AG78">
        <f>I78*IF(NOT(ISNA($AY78)),INDEX(Entrada!$C$53:$N$372,$AY78,AG$2),0)</f>
        <v>963</v>
      </c>
      <c r="AH78">
        <f>J78*IF(NOT(ISNA($AY78)),INDEX(Entrada!$C$53:$N$372,$AY78,AH$2),0)</f>
        <v>801</v>
      </c>
      <c r="AI78">
        <f>K78*IF(NOT(ISNA($AY78)),INDEX(Entrada!$C$53:$N$372,$AY78,AI$2),0)</f>
        <v>945</v>
      </c>
      <c r="AJ78">
        <f>L78*IF(NOT(ISNA($AY78)),INDEX(Entrada!$C$53:$N$372,$AY78,AJ$2),0)</f>
        <v>1239</v>
      </c>
      <c r="AK78">
        <f>M78*IF(NOT(ISNA($AY78)),INDEX(Entrada!$C$53:$N$372,$AY78,AK$2),0)</f>
        <v>922</v>
      </c>
      <c r="AL78">
        <f>N78*IF(NOT(ISNA($AY78)),INDEX(Entrada!$C$53:$N$372,$AY78,AL$2),0)</f>
        <v>771</v>
      </c>
      <c r="AM78" s="167">
        <f t="shared" ref="AM78:AX78" si="87">IF(AM79&gt;0, AM79+MIN(AM76-10,173.5),0)</f>
        <v>816.49</v>
      </c>
      <c r="AN78" s="167">
        <f t="shared" si="87"/>
        <v>868.91000000000008</v>
      </c>
      <c r="AO78" s="167">
        <f t="shared" si="87"/>
        <v>780.63</v>
      </c>
      <c r="AP78" s="167">
        <f t="shared" si="87"/>
        <v>649.45000000000005</v>
      </c>
      <c r="AQ78" s="167">
        <f t="shared" si="87"/>
        <v>800.81</v>
      </c>
      <c r="AR78" s="167">
        <f t="shared" si="87"/>
        <v>1016.47</v>
      </c>
      <c r="AS78" s="167">
        <f t="shared" si="87"/>
        <v>963.30000000000007</v>
      </c>
      <c r="AT78" s="167">
        <f t="shared" si="87"/>
        <v>801.21</v>
      </c>
      <c r="AU78" s="167">
        <f t="shared" si="87"/>
        <v>945.16000000000008</v>
      </c>
      <c r="AV78" s="167">
        <f t="shared" si="87"/>
        <v>1238.57</v>
      </c>
      <c r="AW78" s="167">
        <f t="shared" si="87"/>
        <v>922.05</v>
      </c>
      <c r="AX78" s="167">
        <f t="shared" si="87"/>
        <v>771.36</v>
      </c>
      <c r="AY78">
        <f>MATCH(A78,Entrada!$A$53:$A$372,0)</f>
        <v>75</v>
      </c>
      <c r="BQ78" t="e">
        <f t="shared" si="78"/>
        <v>#N/A</v>
      </c>
      <c r="BR78" s="167">
        <f t="shared" ref="BR78:CC78" si="88">BR79+MIN(BR76-10,173.5)</f>
        <v>812.10296000000005</v>
      </c>
      <c r="BS78" s="167">
        <f t="shared" si="88"/>
        <v>863.99176</v>
      </c>
      <c r="BT78" s="167">
        <f t="shared" si="88"/>
        <v>774.96</v>
      </c>
      <c r="BU78" s="167">
        <f t="shared" si="88"/>
        <v>647.00689</v>
      </c>
      <c r="BV78" s="167">
        <f t="shared" si="88"/>
        <v>797.93719999999996</v>
      </c>
      <c r="BW78" s="167">
        <f t="shared" si="88"/>
        <v>1013.6083</v>
      </c>
      <c r="BX78" s="167">
        <f t="shared" si="88"/>
        <v>959.56308000000001</v>
      </c>
      <c r="BY78" s="167">
        <f t="shared" si="88"/>
        <v>798.58731999999998</v>
      </c>
      <c r="BZ78" s="167">
        <f t="shared" si="88"/>
        <v>942.00575000000003</v>
      </c>
      <c r="CA78" s="167">
        <f t="shared" si="88"/>
        <v>1234.2715499999999</v>
      </c>
      <c r="CB78" s="167">
        <f t="shared" si="88"/>
        <v>918.9371500000002</v>
      </c>
      <c r="CC78" s="167">
        <f t="shared" si="88"/>
        <v>767.97464000000002</v>
      </c>
    </row>
    <row r="79" spans="1:81" x14ac:dyDescent="0.25">
      <c r="A79">
        <v>76</v>
      </c>
      <c r="B79" s="164" t="s">
        <v>567</v>
      </c>
      <c r="C79">
        <f>IFERROR(INDEX($BD$7:$BO$40,MATCH(Bacias!$G$4:$G$323,$BC$7:$BC$40,0),$C$2:$N$2),1)</f>
        <v>1</v>
      </c>
      <c r="D79">
        <f>IFERROR(INDEX($BD$7:$BO$40,MATCH(Bacias!$G$4:$G$323,$BC$7:$BC$40,0),$C$2:$N$2),1)</f>
        <v>1</v>
      </c>
      <c r="E79">
        <f>IFERROR(INDEX($BD$7:$BO$40,MATCH(Bacias!$G$4:$G$323,$BC$7:$BC$40,0),$C$2:$N$2),1)</f>
        <v>1</v>
      </c>
      <c r="F79">
        <f>IFERROR(INDEX($BD$7:$BO$40,MATCH(Bacias!$G$4:$G$323,$BC$7:$BC$40,0),$C$2:$N$2),1)</f>
        <v>1</v>
      </c>
      <c r="G79">
        <f>IFERROR(INDEX($BD$7:$BO$40,MATCH(Bacias!$G$4:$G$323,$BC$7:$BC$40,0),$C$2:$N$2),1)</f>
        <v>1</v>
      </c>
      <c r="H79">
        <f>IFERROR(INDEX($BD$7:$BO$40,MATCH(Bacias!$G$4:$G$323,$BC$7:$BC$40,0),$C$2:$N$2),1)</f>
        <v>1</v>
      </c>
      <c r="I79">
        <f>IFERROR(INDEX($BD$7:$BO$40,MATCH(Bacias!$G$4:$G$323,$BC$7:$BC$40,0),$C$2:$N$2),1)</f>
        <v>1</v>
      </c>
      <c r="J79">
        <f>IFERROR(INDEX($BD$7:$BO$40,MATCH(Bacias!$G$4:$G$323,$BC$7:$BC$40,0),$C$2:$N$2),1)</f>
        <v>1</v>
      </c>
      <c r="K79">
        <f>IFERROR(INDEX($BD$7:$BO$40,MATCH(Bacias!$G$4:$G$323,$BC$7:$BC$40,0),$C$2:$N$2),1)</f>
        <v>1</v>
      </c>
      <c r="L79">
        <f>IFERROR(INDEX($BD$7:$BO$40,MATCH(Bacias!$G$4:$G$323,$BC$7:$BC$40,0),$C$2:$N$2),1)</f>
        <v>1</v>
      </c>
      <c r="M79">
        <f>IFERROR(INDEX($BD$7:$BO$40,MATCH(Bacias!$G$4:$G$323,$BC$7:$BC$40,0),$C$2:$N$2),1)</f>
        <v>1</v>
      </c>
      <c r="N79">
        <f>IFERROR(INDEX($BD$7:$BO$40,MATCH(Bacias!$G$4:$G$323,$BC$7:$BC$40,0),$C$2:$N$2),1)</f>
        <v>1</v>
      </c>
      <c r="AA79">
        <f>C79*IF(NOT(ISNA($AY79)),INDEX(Entrada!$C$53:$N$372,$AY79,AA$2),0)</f>
        <v>709.16</v>
      </c>
      <c r="AB79">
        <f>D79*IF(NOT(ISNA($AY79)),INDEX(Entrada!$C$53:$N$372,$AY79,AB$2),0)</f>
        <v>762.07</v>
      </c>
      <c r="AC79">
        <f>E79*IF(NOT(ISNA($AY79)),INDEX(Entrada!$C$53:$N$372,$AY79,AC$2),0)</f>
        <v>689.33</v>
      </c>
      <c r="AD79">
        <f>F79*IF(NOT(ISNA($AY79)),INDEX(Entrada!$C$53:$N$372,$AY79,AD$2),0)</f>
        <v>560.22</v>
      </c>
      <c r="AE79">
        <f>G79*IF(NOT(ISNA($AY79)),INDEX(Entrada!$C$53:$N$372,$AY79,AE$2),0)</f>
        <v>678.04</v>
      </c>
      <c r="AF79">
        <f>H79*IF(NOT(ISNA($AY79)),INDEX(Entrada!$C$53:$N$372,$AY79,AF$2),0)</f>
        <v>861.34</v>
      </c>
      <c r="AG79">
        <f>I79*IF(NOT(ISNA($AY79)),INDEX(Entrada!$C$53:$N$372,$AY79,AG$2),0)</f>
        <v>827.21</v>
      </c>
      <c r="AH79">
        <f>J79*IF(NOT(ISNA($AY79)),INDEX(Entrada!$C$53:$N$372,$AY79,AH$2),0)</f>
        <v>699.35</v>
      </c>
      <c r="AI79">
        <f>K79*IF(NOT(ISNA($AY79)),INDEX(Entrada!$C$53:$N$372,$AY79,AI$2),0)</f>
        <v>819.96</v>
      </c>
      <c r="AJ79">
        <f>L79*IF(NOT(ISNA($AY79)),INDEX(Entrada!$C$53:$N$372,$AY79,AJ$2),0)</f>
        <v>1076.27</v>
      </c>
      <c r="AK79">
        <f>M79*IF(NOT(ISNA($AY79)),INDEX(Entrada!$C$53:$N$372,$AY79,AK$2),0)</f>
        <v>797.12</v>
      </c>
      <c r="AL79">
        <f>N79*IF(NOT(ISNA($AY79)),INDEX(Entrada!$C$53:$N$372,$AY79,AL$2),0)</f>
        <v>666.46</v>
      </c>
      <c r="AM79">
        <f t="shared" ref="AM79:AM120" si="89">AA79</f>
        <v>709.16</v>
      </c>
      <c r="AN79">
        <f t="shared" ref="AN79:AX102" si="90">AB79</f>
        <v>762.07</v>
      </c>
      <c r="AO79">
        <f t="shared" si="90"/>
        <v>689.33</v>
      </c>
      <c r="AP79">
        <f t="shared" si="90"/>
        <v>560.22</v>
      </c>
      <c r="AQ79">
        <f t="shared" si="90"/>
        <v>678.04</v>
      </c>
      <c r="AR79">
        <f t="shared" si="90"/>
        <v>861.34</v>
      </c>
      <c r="AS79">
        <f t="shared" si="90"/>
        <v>827.21</v>
      </c>
      <c r="AT79">
        <f t="shared" si="90"/>
        <v>699.35</v>
      </c>
      <c r="AU79">
        <f t="shared" si="90"/>
        <v>819.96</v>
      </c>
      <c r="AV79">
        <f t="shared" si="90"/>
        <v>1076.27</v>
      </c>
      <c r="AW79">
        <f t="shared" si="90"/>
        <v>797.12</v>
      </c>
      <c r="AX79">
        <f t="shared" si="90"/>
        <v>666.46</v>
      </c>
      <c r="AY79">
        <f>MATCH(A79,Entrada!$A$53:$A$372,0)</f>
        <v>76</v>
      </c>
      <c r="BQ79">
        <f t="shared" si="78"/>
        <v>41</v>
      </c>
      <c r="BR79" s="302">
        <f t="shared" ref="BR79:BR106" si="9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704.77296000000001</v>
      </c>
      <c r="BS79" s="302">
        <f t="shared" ref="BS79:BS106" si="92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757.15175999999997</v>
      </c>
      <c r="BT79" s="302">
        <f t="shared" ref="BT79:BT106" si="93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683.66000000000008</v>
      </c>
      <c r="BU79" s="302">
        <f t="shared" ref="BU79:BU106" si="94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557.77688999999998</v>
      </c>
      <c r="BV79" s="302">
        <f t="shared" ref="BV79:BV106" si="95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675.16719999999998</v>
      </c>
      <c r="BW79" s="302">
        <f t="shared" ref="BW79:BW106" si="96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858.47829999999999</v>
      </c>
      <c r="BX79" s="302">
        <f t="shared" ref="BX79:BX106" si="97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823.47307999999998</v>
      </c>
      <c r="BY79" s="302">
        <f t="shared" ref="BY79:BY106" si="98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696.72731999999996</v>
      </c>
      <c r="BZ79" s="302">
        <f t="shared" ref="BZ79:BZ106" si="99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816.8057500000001</v>
      </c>
      <c r="CA79" s="302">
        <f t="shared" ref="CA79:CA106" si="100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1071.97155</v>
      </c>
      <c r="CB79" s="302">
        <f t="shared" ref="CB79:CB106" si="101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794.00715000000014</v>
      </c>
      <c r="CC79" s="302">
        <f t="shared" ref="CC79:CC106" si="102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663.07464000000004</v>
      </c>
    </row>
    <row r="80" spans="1:81" x14ac:dyDescent="0.25">
      <c r="A80">
        <v>77</v>
      </c>
      <c r="B80" s="164" t="s">
        <v>241</v>
      </c>
      <c r="C80">
        <f>IFERROR(INDEX($BD$7:$BO$40,MATCH(Bacias!$G$4:$G$323,$BC$7:$BC$40,0),$C$2:$N$2),1)</f>
        <v>1</v>
      </c>
      <c r="D80">
        <f>IFERROR(INDEX($BD$7:$BO$40,MATCH(Bacias!$G$4:$G$323,$BC$7:$BC$40,0),$C$2:$N$2),1)</f>
        <v>1</v>
      </c>
      <c r="E80">
        <f>IFERROR(INDEX($BD$7:$BO$40,MATCH(Bacias!$G$4:$G$323,$BC$7:$BC$40,0),$C$2:$N$2),1)</f>
        <v>1</v>
      </c>
      <c r="F80">
        <f>IFERROR(INDEX($BD$7:$BO$40,MATCH(Bacias!$G$4:$G$323,$BC$7:$BC$40,0),$C$2:$N$2),1)</f>
        <v>1</v>
      </c>
      <c r="G80">
        <f>IFERROR(INDEX($BD$7:$BO$40,MATCH(Bacias!$G$4:$G$323,$BC$7:$BC$40,0),$C$2:$N$2),1)</f>
        <v>1</v>
      </c>
      <c r="H80">
        <f>IFERROR(INDEX($BD$7:$BO$40,MATCH(Bacias!$G$4:$G$323,$BC$7:$BC$40,0),$C$2:$N$2),1)</f>
        <v>1</v>
      </c>
      <c r="I80">
        <f>IFERROR(INDEX($BD$7:$BO$40,MATCH(Bacias!$G$4:$G$323,$BC$7:$BC$40,0),$C$2:$N$2),1)</f>
        <v>1</v>
      </c>
      <c r="J80">
        <f>IFERROR(INDEX($BD$7:$BO$40,MATCH(Bacias!$G$4:$G$323,$BC$7:$BC$40,0),$C$2:$N$2),1)</f>
        <v>1</v>
      </c>
      <c r="K80">
        <f>IFERROR(INDEX($BD$7:$BO$40,MATCH(Bacias!$G$4:$G$323,$BC$7:$BC$40,0),$C$2:$N$2),1)</f>
        <v>1</v>
      </c>
      <c r="L80">
        <f>IFERROR(INDEX($BD$7:$BO$40,MATCH(Bacias!$G$4:$G$323,$BC$7:$BC$40,0),$C$2:$N$2),1)</f>
        <v>1</v>
      </c>
      <c r="M80">
        <f>IFERROR(INDEX($BD$7:$BO$40,MATCH(Bacias!$G$4:$G$323,$BC$7:$BC$40,0),$C$2:$N$2),1)</f>
        <v>1</v>
      </c>
      <c r="N80">
        <f>IFERROR(INDEX($BD$7:$BO$40,MATCH(Bacias!$G$4:$G$323,$BC$7:$BC$40,0),$C$2:$N$2),1)</f>
        <v>1</v>
      </c>
      <c r="AA80">
        <f>C80*IF(NOT(ISNA($AY80)),INDEX(Entrada!$C$53:$N$372,$AY80,AA$2),0)</f>
        <v>921.88</v>
      </c>
      <c r="AB80">
        <f>D80*IF(NOT(ISNA($AY80)),INDEX(Entrada!$C$53:$N$372,$AY80,AB$2),0)</f>
        <v>978.87</v>
      </c>
      <c r="AC80">
        <f>E80*IF(NOT(ISNA($AY80)),INDEX(Entrada!$C$53:$N$372,$AY80,AC$2),0)</f>
        <v>870.17</v>
      </c>
      <c r="AD80">
        <f>F80*IF(NOT(ISNA($AY80)),INDEX(Entrada!$C$53:$N$372,$AY80,AD$2),0)</f>
        <v>752.95</v>
      </c>
      <c r="AE80">
        <f>G80*IF(NOT(ISNA($AY80)),INDEX(Entrada!$C$53:$N$372,$AY80,AE$2),0)</f>
        <v>934.57</v>
      </c>
      <c r="AF80">
        <f>H80*IF(NOT(ISNA($AY80)),INDEX(Entrada!$C$53:$N$372,$AY80,AF$2),0)</f>
        <v>1191.96</v>
      </c>
      <c r="AG80">
        <f>I80*IF(NOT(ISNA($AY80)),INDEX(Entrada!$C$53:$N$372,$AY80,AG$2),0)</f>
        <v>1114.82</v>
      </c>
      <c r="AH80">
        <f>J80*IF(NOT(ISNA($AY80)),INDEX(Entrada!$C$53:$N$372,$AY80,AH$2),0)</f>
        <v>918.62</v>
      </c>
      <c r="AI80">
        <f>K80*IF(NOT(ISNA($AY80)),INDEX(Entrada!$C$53:$N$372,$AY80,AI$2),0)</f>
        <v>1079.2</v>
      </c>
      <c r="AJ80">
        <f>L80*IF(NOT(ISNA($AY80)),INDEX(Entrada!$C$53:$N$372,$AY80,AJ$2),0)</f>
        <v>1434.71</v>
      </c>
      <c r="AK80">
        <f>M80*IF(NOT(ISNA($AY80)),INDEX(Entrada!$C$53:$N$372,$AY80,AK$2),0)</f>
        <v>1066.3599999999999</v>
      </c>
      <c r="AL80">
        <f>N80*IF(NOT(ISNA($AY80)),INDEX(Entrada!$C$53:$N$372,$AY80,AL$2),0)</f>
        <v>877.03</v>
      </c>
      <c r="AM80">
        <f t="shared" si="89"/>
        <v>921.88</v>
      </c>
      <c r="AN80">
        <f t="shared" si="90"/>
        <v>978.87</v>
      </c>
      <c r="AO80">
        <f t="shared" si="90"/>
        <v>870.17</v>
      </c>
      <c r="AP80">
        <f t="shared" si="90"/>
        <v>752.95</v>
      </c>
      <c r="AQ80">
        <f t="shared" si="90"/>
        <v>934.57</v>
      </c>
      <c r="AR80">
        <f t="shared" si="90"/>
        <v>1191.96</v>
      </c>
      <c r="AS80">
        <f t="shared" si="90"/>
        <v>1114.82</v>
      </c>
      <c r="AT80">
        <f t="shared" si="90"/>
        <v>918.62</v>
      </c>
      <c r="AU80">
        <f t="shared" si="90"/>
        <v>1079.2</v>
      </c>
      <c r="AV80">
        <f t="shared" si="90"/>
        <v>1434.71</v>
      </c>
      <c r="AW80">
        <f t="shared" si="90"/>
        <v>1066.3599999999999</v>
      </c>
      <c r="AX80">
        <f t="shared" si="90"/>
        <v>877.03</v>
      </c>
      <c r="AY80">
        <f>MATCH(A80,Entrada!$A$53:$A$372,0)</f>
        <v>77</v>
      </c>
      <c r="BQ80" t="e">
        <f t="shared" si="78"/>
        <v>#N/A</v>
      </c>
      <c r="BR80" s="302">
        <f t="shared" si="91"/>
        <v>921.88</v>
      </c>
      <c r="BS80" s="302">
        <f t="shared" si="92"/>
        <v>978.87</v>
      </c>
      <c r="BT80" s="302">
        <f t="shared" si="93"/>
        <v>870.17</v>
      </c>
      <c r="BU80" s="302">
        <f t="shared" si="94"/>
        <v>752.95</v>
      </c>
      <c r="BV80" s="302">
        <f t="shared" si="95"/>
        <v>934.57</v>
      </c>
      <c r="BW80" s="302">
        <f t="shared" si="96"/>
        <v>1191.96</v>
      </c>
      <c r="BX80" s="302">
        <f t="shared" si="97"/>
        <v>1114.82</v>
      </c>
      <c r="BY80" s="302">
        <f t="shared" si="98"/>
        <v>918.62</v>
      </c>
      <c r="BZ80" s="302">
        <f t="shared" si="99"/>
        <v>1079.2</v>
      </c>
      <c r="CA80" s="302">
        <f t="shared" si="100"/>
        <v>1434.71</v>
      </c>
      <c r="CB80" s="302">
        <f t="shared" si="101"/>
        <v>1066.3599999999999</v>
      </c>
      <c r="CC80" s="302">
        <f t="shared" si="102"/>
        <v>877.03</v>
      </c>
    </row>
    <row r="81" spans="1:81" x14ac:dyDescent="0.25">
      <c r="A81">
        <v>78</v>
      </c>
      <c r="B81" s="164" t="s">
        <v>174</v>
      </c>
      <c r="C81">
        <f>IFERROR(INDEX($BD$7:$BO$40,MATCH(Bacias!$G$4:$G$323,$BC$7:$BC$40,0),$C$2:$N$2),1)</f>
        <v>1</v>
      </c>
      <c r="D81">
        <f>IFERROR(INDEX($BD$7:$BO$40,MATCH(Bacias!$G$4:$G$323,$BC$7:$BC$40,0),$C$2:$N$2),1)</f>
        <v>1</v>
      </c>
      <c r="E81">
        <f>IFERROR(INDEX($BD$7:$BO$40,MATCH(Bacias!$G$4:$G$323,$BC$7:$BC$40,0),$C$2:$N$2),1)</f>
        <v>1</v>
      </c>
      <c r="F81">
        <f>IFERROR(INDEX($BD$7:$BO$40,MATCH(Bacias!$G$4:$G$323,$BC$7:$BC$40,0),$C$2:$N$2),1)</f>
        <v>1</v>
      </c>
      <c r="G81">
        <f>IFERROR(INDEX($BD$7:$BO$40,MATCH(Bacias!$G$4:$G$323,$BC$7:$BC$40,0),$C$2:$N$2),1)</f>
        <v>1</v>
      </c>
      <c r="H81">
        <f>IFERROR(INDEX($BD$7:$BO$40,MATCH(Bacias!$G$4:$G$323,$BC$7:$BC$40,0),$C$2:$N$2),1)</f>
        <v>1</v>
      </c>
      <c r="I81">
        <f>IFERROR(INDEX($BD$7:$BO$40,MATCH(Bacias!$G$4:$G$323,$BC$7:$BC$40,0),$C$2:$N$2),1)</f>
        <v>1</v>
      </c>
      <c r="J81">
        <f>IFERROR(INDEX($BD$7:$BO$40,MATCH(Bacias!$G$4:$G$323,$BC$7:$BC$40,0),$C$2:$N$2),1)</f>
        <v>1</v>
      </c>
      <c r="K81">
        <f>IFERROR(INDEX($BD$7:$BO$40,MATCH(Bacias!$G$4:$G$323,$BC$7:$BC$40,0),$C$2:$N$2),1)</f>
        <v>1</v>
      </c>
      <c r="L81">
        <f>IFERROR(INDEX($BD$7:$BO$40,MATCH(Bacias!$G$4:$G$323,$BC$7:$BC$40,0),$C$2:$N$2),1)</f>
        <v>1</v>
      </c>
      <c r="M81">
        <f>IFERROR(INDEX($BD$7:$BO$40,MATCH(Bacias!$G$4:$G$323,$BC$7:$BC$40,0),$C$2:$N$2),1)</f>
        <v>1</v>
      </c>
      <c r="N81">
        <f>IFERROR(INDEX($BD$7:$BO$40,MATCH(Bacias!$G$4:$G$323,$BC$7:$BC$40,0),$C$2:$N$2),1)</f>
        <v>1</v>
      </c>
      <c r="AA81">
        <f>C81*IF(NOT(ISNA($AY81)),INDEX(Entrada!$C$53:$N$372,$AY81,AA$2),0)</f>
        <v>959.89</v>
      </c>
      <c r="AB81">
        <f>D81*IF(NOT(ISNA($AY81)),INDEX(Entrada!$C$53:$N$372,$AY81,AB$2),0)</f>
        <v>1019.55</v>
      </c>
      <c r="AC81">
        <f>E81*IF(NOT(ISNA($AY81)),INDEX(Entrada!$C$53:$N$372,$AY81,AC$2),0)</f>
        <v>908.55</v>
      </c>
      <c r="AD81">
        <f>F81*IF(NOT(ISNA($AY81)),INDEX(Entrada!$C$53:$N$372,$AY81,AD$2),0)</f>
        <v>788.35</v>
      </c>
      <c r="AE81">
        <f>G81*IF(NOT(ISNA($AY81)),INDEX(Entrada!$C$53:$N$372,$AY81,AE$2),0)</f>
        <v>981.33</v>
      </c>
      <c r="AF81">
        <f>H81*IF(NOT(ISNA($AY81)),INDEX(Entrada!$C$53:$N$372,$AY81,AF$2),0)</f>
        <v>1250.8499999999999</v>
      </c>
      <c r="AG81">
        <f>I81*IF(NOT(ISNA($AY81)),INDEX(Entrada!$C$53:$N$372,$AY81,AG$2),0)</f>
        <v>1167.5</v>
      </c>
      <c r="AH81">
        <f>J81*IF(NOT(ISNA($AY81)),INDEX(Entrada!$C$53:$N$372,$AY81,AH$2),0)</f>
        <v>960.71</v>
      </c>
      <c r="AI81">
        <f>K81*IF(NOT(ISNA($AY81)),INDEX(Entrada!$C$53:$N$372,$AY81,AI$2),0)</f>
        <v>1122.54</v>
      </c>
      <c r="AJ81">
        <f>L81*IF(NOT(ISNA($AY81)),INDEX(Entrada!$C$53:$N$372,$AY81,AJ$2),0)</f>
        <v>1508.95</v>
      </c>
      <c r="AK81">
        <f>M81*IF(NOT(ISNA($AY81)),INDEX(Entrada!$C$53:$N$372,$AY81,AK$2),0)</f>
        <v>1124.48</v>
      </c>
      <c r="AL81">
        <f>N81*IF(NOT(ISNA($AY81)),INDEX(Entrada!$C$53:$N$372,$AY81,AL$2),0)</f>
        <v>918.73</v>
      </c>
      <c r="AM81">
        <f t="shared" si="89"/>
        <v>959.89</v>
      </c>
      <c r="AN81">
        <f t="shared" si="90"/>
        <v>1019.55</v>
      </c>
      <c r="AO81">
        <f t="shared" si="90"/>
        <v>908.55</v>
      </c>
      <c r="AP81">
        <f t="shared" si="90"/>
        <v>788.35</v>
      </c>
      <c r="AQ81">
        <f t="shared" si="90"/>
        <v>981.33</v>
      </c>
      <c r="AR81">
        <f t="shared" si="90"/>
        <v>1250.8499999999999</v>
      </c>
      <c r="AS81">
        <f t="shared" si="90"/>
        <v>1167.5</v>
      </c>
      <c r="AT81">
        <f t="shared" si="90"/>
        <v>960.71</v>
      </c>
      <c r="AU81">
        <f t="shared" si="90"/>
        <v>1122.54</v>
      </c>
      <c r="AV81">
        <f t="shared" si="90"/>
        <v>1508.95</v>
      </c>
      <c r="AW81">
        <f t="shared" si="90"/>
        <v>1124.48</v>
      </c>
      <c r="AX81">
        <f t="shared" si="90"/>
        <v>918.73</v>
      </c>
      <c r="AY81">
        <f>MATCH(A81,Entrada!$A$53:$A$372,0)</f>
        <v>78</v>
      </c>
      <c r="BQ81">
        <f t="shared" si="78"/>
        <v>43</v>
      </c>
      <c r="BR81" s="302">
        <f t="shared" si="91"/>
        <v>960.59896000000003</v>
      </c>
      <c r="BS81" s="302">
        <f t="shared" si="92"/>
        <v>1018.0248</v>
      </c>
      <c r="BT81" s="302">
        <f t="shared" si="93"/>
        <v>909.32764999999995</v>
      </c>
      <c r="BU81" s="302">
        <f t="shared" si="94"/>
        <v>787.58570000000009</v>
      </c>
      <c r="BV81" s="302">
        <f t="shared" si="95"/>
        <v>981.2985000000001</v>
      </c>
      <c r="BW81" s="302">
        <f t="shared" si="96"/>
        <v>1250.3660399999999</v>
      </c>
      <c r="BX81" s="302">
        <f t="shared" si="97"/>
        <v>1167.2165399999999</v>
      </c>
      <c r="BY81" s="302">
        <f t="shared" si="98"/>
        <v>960.87652000000003</v>
      </c>
      <c r="BZ81" s="302">
        <f t="shared" si="99"/>
        <v>1123.4472000000001</v>
      </c>
      <c r="CA81" s="302">
        <f t="shared" si="100"/>
        <v>1509.31492</v>
      </c>
      <c r="CB81" s="302">
        <f t="shared" si="101"/>
        <v>1123.94344</v>
      </c>
      <c r="CC81" s="302">
        <f t="shared" si="102"/>
        <v>919.12743999999998</v>
      </c>
    </row>
    <row r="82" spans="1:81" x14ac:dyDescent="0.25">
      <c r="A82">
        <v>79</v>
      </c>
      <c r="B82" s="164"/>
      <c r="C82">
        <f>IFERROR(INDEX($BD$7:$BO$40,MATCH(Bacias!$G$4:$G$323,$BC$7:$BC$40,0),$C$2:$N$2),1)</f>
        <v>1</v>
      </c>
      <c r="D82">
        <f>IFERROR(INDEX($BD$7:$BO$40,MATCH(Bacias!$G$4:$G$323,$BC$7:$BC$40,0),$C$2:$N$2),1)</f>
        <v>1</v>
      </c>
      <c r="E82">
        <f>IFERROR(INDEX($BD$7:$BO$40,MATCH(Bacias!$G$4:$G$323,$BC$7:$BC$40,0),$C$2:$N$2),1)</f>
        <v>1</v>
      </c>
      <c r="F82">
        <f>IFERROR(INDEX($BD$7:$BO$40,MATCH(Bacias!$G$4:$G$323,$BC$7:$BC$40,0),$C$2:$N$2),1)</f>
        <v>1</v>
      </c>
      <c r="G82">
        <f>IFERROR(INDEX($BD$7:$BO$40,MATCH(Bacias!$G$4:$G$323,$BC$7:$BC$40,0),$C$2:$N$2),1)</f>
        <v>1</v>
      </c>
      <c r="H82">
        <f>IFERROR(INDEX($BD$7:$BO$40,MATCH(Bacias!$G$4:$G$323,$BC$7:$BC$40,0),$C$2:$N$2),1)</f>
        <v>1</v>
      </c>
      <c r="I82">
        <f>IFERROR(INDEX($BD$7:$BO$40,MATCH(Bacias!$G$4:$G$323,$BC$7:$BC$40,0),$C$2:$N$2),1)</f>
        <v>1</v>
      </c>
      <c r="J82">
        <f>IFERROR(INDEX($BD$7:$BO$40,MATCH(Bacias!$G$4:$G$323,$BC$7:$BC$40,0),$C$2:$N$2),1)</f>
        <v>1</v>
      </c>
      <c r="K82">
        <f>IFERROR(INDEX($BD$7:$BO$40,MATCH(Bacias!$G$4:$G$323,$BC$7:$BC$40,0),$C$2:$N$2),1)</f>
        <v>1</v>
      </c>
      <c r="L82">
        <f>IFERROR(INDEX($BD$7:$BO$40,MATCH(Bacias!$G$4:$G$323,$BC$7:$BC$40,0),$C$2:$N$2),1)</f>
        <v>1</v>
      </c>
      <c r="M82">
        <f>IFERROR(INDEX($BD$7:$BO$40,MATCH(Bacias!$G$4:$G$323,$BC$7:$BC$40,0),$C$2:$N$2),1)</f>
        <v>1</v>
      </c>
      <c r="N82">
        <f>IFERROR(INDEX($BD$7:$BO$40,MATCH(Bacias!$G$4:$G$323,$BC$7:$BC$40,0),$C$2:$N$2),1)</f>
        <v>1</v>
      </c>
      <c r="AA82">
        <f>C82*IF(NOT(ISNA($AY82)),INDEX(Entrada!$C$53:$N$372,$AY82,AA$2),0)</f>
        <v>0</v>
      </c>
      <c r="AB82">
        <f>D82*IF(NOT(ISNA($AY82)),INDEX(Entrada!$C$53:$N$372,$AY82,AB$2),0)</f>
        <v>0</v>
      </c>
      <c r="AC82">
        <f>E82*IF(NOT(ISNA($AY82)),INDEX(Entrada!$C$53:$N$372,$AY82,AC$2),0)</f>
        <v>0</v>
      </c>
      <c r="AD82">
        <f>F82*IF(NOT(ISNA($AY82)),INDEX(Entrada!$C$53:$N$372,$AY82,AD$2),0)</f>
        <v>0</v>
      </c>
      <c r="AE82">
        <f>G82*IF(NOT(ISNA($AY82)),INDEX(Entrada!$C$53:$N$372,$AY82,AE$2),0)</f>
        <v>0</v>
      </c>
      <c r="AF82">
        <f>H82*IF(NOT(ISNA($AY82)),INDEX(Entrada!$C$53:$N$372,$AY82,AF$2),0)</f>
        <v>0</v>
      </c>
      <c r="AG82">
        <f>I82*IF(NOT(ISNA($AY82)),INDEX(Entrada!$C$53:$N$372,$AY82,AG$2),0)</f>
        <v>0</v>
      </c>
      <c r="AH82">
        <f>J82*IF(NOT(ISNA($AY82)),INDEX(Entrada!$C$53:$N$372,$AY82,AH$2),0)</f>
        <v>0</v>
      </c>
      <c r="AI82">
        <f>K82*IF(NOT(ISNA($AY82)),INDEX(Entrada!$C$53:$N$372,$AY82,AI$2),0)</f>
        <v>0</v>
      </c>
      <c r="AJ82">
        <f>L82*IF(NOT(ISNA($AY82)),INDEX(Entrada!$C$53:$N$372,$AY82,AJ$2),0)</f>
        <v>0</v>
      </c>
      <c r="AK82">
        <f>M82*IF(NOT(ISNA($AY82)),INDEX(Entrada!$C$53:$N$372,$AY82,AK$2),0)</f>
        <v>0</v>
      </c>
      <c r="AL82">
        <f>N82*IF(NOT(ISNA($AY82)),INDEX(Entrada!$C$53:$N$372,$AY82,AL$2),0)</f>
        <v>0</v>
      </c>
      <c r="AM82">
        <f t="shared" si="89"/>
        <v>0</v>
      </c>
      <c r="AN82">
        <f t="shared" si="90"/>
        <v>0</v>
      </c>
      <c r="AO82">
        <f t="shared" si="90"/>
        <v>0</v>
      </c>
      <c r="AP82">
        <f t="shared" si="90"/>
        <v>0</v>
      </c>
      <c r="AQ82">
        <f t="shared" si="90"/>
        <v>0</v>
      </c>
      <c r="AR82">
        <f t="shared" si="90"/>
        <v>0</v>
      </c>
      <c r="AS82">
        <f t="shared" si="90"/>
        <v>0</v>
      </c>
      <c r="AT82">
        <f t="shared" si="90"/>
        <v>0</v>
      </c>
      <c r="AU82">
        <f t="shared" si="90"/>
        <v>0</v>
      </c>
      <c r="AV82">
        <f t="shared" si="90"/>
        <v>0</v>
      </c>
      <c r="AW82">
        <f t="shared" si="90"/>
        <v>0</v>
      </c>
      <c r="AX82">
        <f t="shared" si="90"/>
        <v>0</v>
      </c>
      <c r="AY82">
        <f>MATCH(A82,Entrada!$A$53:$A$372,0)</f>
        <v>79</v>
      </c>
      <c r="BQ82" t="e">
        <f t="shared" si="78"/>
        <v>#N/A</v>
      </c>
      <c r="BR82" s="302">
        <f t="shared" si="91"/>
        <v>0</v>
      </c>
      <c r="BS82" s="302">
        <f t="shared" si="92"/>
        <v>0</v>
      </c>
      <c r="BT82" s="302">
        <f t="shared" si="93"/>
        <v>0</v>
      </c>
      <c r="BU82" s="302">
        <f t="shared" si="94"/>
        <v>0</v>
      </c>
      <c r="BV82" s="302">
        <f t="shared" si="95"/>
        <v>0</v>
      </c>
      <c r="BW82" s="302">
        <f t="shared" si="96"/>
        <v>0</v>
      </c>
      <c r="BX82" s="302">
        <f t="shared" si="97"/>
        <v>0</v>
      </c>
      <c r="BY82" s="302">
        <f t="shared" si="98"/>
        <v>0</v>
      </c>
      <c r="BZ82" s="302">
        <f t="shared" si="99"/>
        <v>0</v>
      </c>
      <c r="CA82" s="302">
        <f t="shared" si="100"/>
        <v>0</v>
      </c>
      <c r="CB82" s="302">
        <f t="shared" si="101"/>
        <v>0</v>
      </c>
      <c r="CC82" s="302">
        <f t="shared" si="102"/>
        <v>0</v>
      </c>
    </row>
    <row r="83" spans="1:81" x14ac:dyDescent="0.25">
      <c r="A83">
        <v>80</v>
      </c>
      <c r="B83" s="164" t="s">
        <v>568</v>
      </c>
      <c r="C83">
        <f>IFERROR(INDEX($BD$7:$BO$40,MATCH(Bacias!$G$4:$G$323,$BC$7:$BC$40,0),$C$2:$N$2),1)</f>
        <v>1</v>
      </c>
      <c r="D83">
        <f>IFERROR(INDEX($BD$7:$BO$40,MATCH(Bacias!$G$4:$G$323,$BC$7:$BC$40,0),$C$2:$N$2),1)</f>
        <v>1</v>
      </c>
      <c r="E83">
        <f>IFERROR(INDEX($BD$7:$BO$40,MATCH(Bacias!$G$4:$G$323,$BC$7:$BC$40,0),$C$2:$N$2),1)</f>
        <v>1</v>
      </c>
      <c r="F83">
        <f>IFERROR(INDEX($BD$7:$BO$40,MATCH(Bacias!$G$4:$G$323,$BC$7:$BC$40,0),$C$2:$N$2),1)</f>
        <v>1</v>
      </c>
      <c r="G83">
        <f>IFERROR(INDEX($BD$7:$BO$40,MATCH(Bacias!$G$4:$G$323,$BC$7:$BC$40,0),$C$2:$N$2),1)</f>
        <v>1</v>
      </c>
      <c r="H83">
        <f>IFERROR(INDEX($BD$7:$BO$40,MATCH(Bacias!$G$4:$G$323,$BC$7:$BC$40,0),$C$2:$N$2),1)</f>
        <v>1</v>
      </c>
      <c r="I83">
        <f>IFERROR(INDEX($BD$7:$BO$40,MATCH(Bacias!$G$4:$G$323,$BC$7:$BC$40,0),$C$2:$N$2),1)</f>
        <v>1</v>
      </c>
      <c r="J83">
        <f>IFERROR(INDEX($BD$7:$BO$40,MATCH(Bacias!$G$4:$G$323,$BC$7:$BC$40,0),$C$2:$N$2),1)</f>
        <v>1</v>
      </c>
      <c r="K83">
        <f>IFERROR(INDEX($BD$7:$BO$40,MATCH(Bacias!$G$4:$G$323,$BC$7:$BC$40,0),$C$2:$N$2),1)</f>
        <v>1</v>
      </c>
      <c r="L83">
        <f>IFERROR(INDEX($BD$7:$BO$40,MATCH(Bacias!$G$4:$G$323,$BC$7:$BC$40,0),$C$2:$N$2),1)</f>
        <v>1</v>
      </c>
      <c r="M83">
        <f>IFERROR(INDEX($BD$7:$BO$40,MATCH(Bacias!$G$4:$G$323,$BC$7:$BC$40,0),$C$2:$N$2),1)</f>
        <v>1</v>
      </c>
      <c r="N83">
        <f>IFERROR(INDEX($BD$7:$BO$40,MATCH(Bacias!$G$4:$G$323,$BC$7:$BC$40,0),$C$2:$N$2),1)</f>
        <v>1</v>
      </c>
      <c r="AA83">
        <f>C83*IF(NOT(ISNA($AY83)),INDEX(Entrada!$C$53:$N$372,$AY83,AA$2),0)</f>
        <v>54.47</v>
      </c>
      <c r="AB83">
        <f>D83*IF(NOT(ISNA($AY83)),INDEX(Entrada!$C$53:$N$372,$AY83,AB$2),0)</f>
        <v>58.63</v>
      </c>
      <c r="AC83">
        <f>E83*IF(NOT(ISNA($AY83)),INDEX(Entrada!$C$53:$N$372,$AY83,AC$2),0)</f>
        <v>50.6</v>
      </c>
      <c r="AD83">
        <f>F83*IF(NOT(ISNA($AY83)),INDEX(Entrada!$C$53:$N$372,$AY83,AD$2),0)</f>
        <v>52.8</v>
      </c>
      <c r="AE83">
        <f>G83*IF(NOT(ISNA($AY83)),INDEX(Entrada!$C$53:$N$372,$AY83,AE$2),0)</f>
        <v>72.98</v>
      </c>
      <c r="AF83">
        <f>H83*IF(NOT(ISNA($AY83)),INDEX(Entrada!$C$53:$N$372,$AY83,AF$2),0)</f>
        <v>90.97</v>
      </c>
      <c r="AG83">
        <f>I83*IF(NOT(ISNA($AY83)),INDEX(Entrada!$C$53:$N$372,$AY83,AG$2),0)</f>
        <v>78.17</v>
      </c>
      <c r="AH83">
        <f>J83*IF(NOT(ISNA($AY83)),INDEX(Entrada!$C$53:$N$372,$AY83,AH$2),0)</f>
        <v>64.12</v>
      </c>
      <c r="AI83">
        <f>K83*IF(NOT(ISNA($AY83)),INDEX(Entrada!$C$53:$N$372,$AY83,AI$2),0)</f>
        <v>74.41</v>
      </c>
      <c r="AJ83">
        <f>L83*IF(NOT(ISNA($AY83)),INDEX(Entrada!$C$53:$N$372,$AY83,AJ$2),0)</f>
        <v>101.67</v>
      </c>
      <c r="AK83">
        <f>M83*IF(NOT(ISNA($AY83)),INDEX(Entrada!$C$53:$N$372,$AY83,AK$2),0)</f>
        <v>73.3</v>
      </c>
      <c r="AL83">
        <f>N83*IF(NOT(ISNA($AY83)),INDEX(Entrada!$C$53:$N$372,$AY83,AL$2),0)</f>
        <v>54.93</v>
      </c>
      <c r="AM83">
        <f t="shared" si="89"/>
        <v>54.47</v>
      </c>
      <c r="AN83">
        <f t="shared" si="90"/>
        <v>58.63</v>
      </c>
      <c r="AO83">
        <f t="shared" si="90"/>
        <v>50.6</v>
      </c>
      <c r="AP83">
        <f t="shared" si="90"/>
        <v>52.8</v>
      </c>
      <c r="AQ83">
        <f t="shared" si="90"/>
        <v>72.98</v>
      </c>
      <c r="AR83">
        <f t="shared" si="90"/>
        <v>90.97</v>
      </c>
      <c r="AS83">
        <f t="shared" si="90"/>
        <v>78.17</v>
      </c>
      <c r="AT83">
        <f t="shared" si="90"/>
        <v>64.12</v>
      </c>
      <c r="AU83">
        <f t="shared" si="90"/>
        <v>74.41</v>
      </c>
      <c r="AV83">
        <f t="shared" si="90"/>
        <v>101.67</v>
      </c>
      <c r="AW83">
        <f t="shared" si="90"/>
        <v>73.3</v>
      </c>
      <c r="AX83">
        <f t="shared" si="90"/>
        <v>54.93</v>
      </c>
      <c r="AY83">
        <f>MATCH(A83,Entrada!$A$53:$A$372,0)</f>
        <v>80</v>
      </c>
      <c r="BQ83" t="e">
        <f t="shared" si="78"/>
        <v>#N/A</v>
      </c>
      <c r="BR83" s="302">
        <f t="shared" si="91"/>
        <v>54.47</v>
      </c>
      <c r="BS83" s="302">
        <f t="shared" si="92"/>
        <v>58.63</v>
      </c>
      <c r="BT83" s="302">
        <f t="shared" si="93"/>
        <v>50.6</v>
      </c>
      <c r="BU83" s="302">
        <f t="shared" si="94"/>
        <v>52.8</v>
      </c>
      <c r="BV83" s="302">
        <f t="shared" si="95"/>
        <v>72.98</v>
      </c>
      <c r="BW83" s="302">
        <f t="shared" si="96"/>
        <v>90.97</v>
      </c>
      <c r="BX83" s="302">
        <f t="shared" si="97"/>
        <v>78.17</v>
      </c>
      <c r="BY83" s="302">
        <f t="shared" si="98"/>
        <v>64.12</v>
      </c>
      <c r="BZ83" s="302">
        <f t="shared" si="99"/>
        <v>74.41</v>
      </c>
      <c r="CA83" s="302">
        <f t="shared" si="100"/>
        <v>101.67</v>
      </c>
      <c r="CB83" s="302">
        <f t="shared" si="101"/>
        <v>73.3</v>
      </c>
      <c r="CC83" s="302">
        <f t="shared" si="102"/>
        <v>54.93</v>
      </c>
    </row>
    <row r="84" spans="1:81" x14ac:dyDescent="0.25">
      <c r="A84">
        <v>81</v>
      </c>
      <c r="B84" s="164" t="s">
        <v>569</v>
      </c>
      <c r="C84">
        <f>IFERROR(INDEX($BD$7:$BO$40,MATCH(Bacias!$G$4:$G$323,$BC$7:$BC$40,0),$C$2:$N$2),1)</f>
        <v>1</v>
      </c>
      <c r="D84">
        <f>IFERROR(INDEX($BD$7:$BO$40,MATCH(Bacias!$G$4:$G$323,$BC$7:$BC$40,0),$C$2:$N$2),1)</f>
        <v>1</v>
      </c>
      <c r="E84">
        <f>IFERROR(INDEX($BD$7:$BO$40,MATCH(Bacias!$G$4:$G$323,$BC$7:$BC$40,0),$C$2:$N$2),1)</f>
        <v>1</v>
      </c>
      <c r="F84">
        <f>IFERROR(INDEX($BD$7:$BO$40,MATCH(Bacias!$G$4:$G$323,$BC$7:$BC$40,0),$C$2:$N$2),1)</f>
        <v>1</v>
      </c>
      <c r="G84">
        <f>IFERROR(INDEX($BD$7:$BO$40,MATCH(Bacias!$G$4:$G$323,$BC$7:$BC$40,0),$C$2:$N$2),1)</f>
        <v>1</v>
      </c>
      <c r="H84">
        <f>IFERROR(INDEX($BD$7:$BO$40,MATCH(Bacias!$G$4:$G$323,$BC$7:$BC$40,0),$C$2:$N$2),1)</f>
        <v>1</v>
      </c>
      <c r="I84">
        <f>IFERROR(INDEX($BD$7:$BO$40,MATCH(Bacias!$G$4:$G$323,$BC$7:$BC$40,0),$C$2:$N$2),1)</f>
        <v>1</v>
      </c>
      <c r="J84">
        <f>IFERROR(INDEX($BD$7:$BO$40,MATCH(Bacias!$G$4:$G$323,$BC$7:$BC$40,0),$C$2:$N$2),1)</f>
        <v>1</v>
      </c>
      <c r="K84">
        <f>IFERROR(INDEX($BD$7:$BO$40,MATCH(Bacias!$G$4:$G$323,$BC$7:$BC$40,0),$C$2:$N$2),1)</f>
        <v>1</v>
      </c>
      <c r="L84">
        <f>IFERROR(INDEX($BD$7:$BO$40,MATCH(Bacias!$G$4:$G$323,$BC$7:$BC$40,0),$C$2:$N$2),1)</f>
        <v>1</v>
      </c>
      <c r="M84">
        <f>IFERROR(INDEX($BD$7:$BO$40,MATCH(Bacias!$G$4:$G$323,$BC$7:$BC$40,0),$C$2:$N$2),1)</f>
        <v>1</v>
      </c>
      <c r="N84">
        <f>IFERROR(INDEX($BD$7:$BO$40,MATCH(Bacias!$G$4:$G$323,$BC$7:$BC$40,0),$C$2:$N$2),1)</f>
        <v>1</v>
      </c>
      <c r="AA84">
        <f>C84*IF(NOT(ISNA($AY84)),INDEX(Entrada!$C$53:$N$372,$AY84,AA$2),0)</f>
        <v>1287.3800000000001</v>
      </c>
      <c r="AB84">
        <f>D84*IF(NOT(ISNA($AY84)),INDEX(Entrada!$C$53:$N$372,$AY84,AB$2),0)</f>
        <v>1363.05</v>
      </c>
      <c r="AC84">
        <f>E84*IF(NOT(ISNA($AY84)),INDEX(Entrada!$C$53:$N$372,$AY84,AC$2),0)</f>
        <v>1214.17</v>
      </c>
      <c r="AD84">
        <f>F84*IF(NOT(ISNA($AY84)),INDEX(Entrada!$C$53:$N$372,$AY84,AD$2),0)</f>
        <v>1099.21</v>
      </c>
      <c r="AE84">
        <f>G84*IF(NOT(ISNA($AY84)),INDEX(Entrada!$C$53:$N$372,$AY84,AE$2),0)</f>
        <v>1413.72</v>
      </c>
      <c r="AF84">
        <f>H84*IF(NOT(ISNA($AY84)),INDEX(Entrada!$C$53:$N$372,$AY84,AF$2),0)</f>
        <v>1792.75</v>
      </c>
      <c r="AG84">
        <f>I84*IF(NOT(ISNA($AY84)),INDEX(Entrada!$C$53:$N$372,$AY84,AG$2),0)</f>
        <v>1622.08</v>
      </c>
      <c r="AH84">
        <f>J84*IF(NOT(ISNA($AY84)),INDEX(Entrada!$C$53:$N$372,$AY84,AH$2),0)</f>
        <v>1335.33</v>
      </c>
      <c r="AI84">
        <f>K84*IF(NOT(ISNA($AY84)),INDEX(Entrada!$C$53:$N$372,$AY84,AI$2),0)</f>
        <v>1537.18</v>
      </c>
      <c r="AJ84">
        <f>L84*IF(NOT(ISNA($AY84)),INDEX(Entrada!$C$53:$N$372,$AY84,AJ$2),0)</f>
        <v>2110.13</v>
      </c>
      <c r="AK84">
        <f>M84*IF(NOT(ISNA($AY84)),INDEX(Entrada!$C$53:$N$372,$AY84,AK$2),0)</f>
        <v>1576.51</v>
      </c>
      <c r="AL84">
        <f>N84*IF(NOT(ISNA($AY84)),INDEX(Entrada!$C$53:$N$372,$AY84,AL$2),0)</f>
        <v>1264.3699999999999</v>
      </c>
      <c r="AM84">
        <f t="shared" ref="AM84" si="103">AA84</f>
        <v>1287.3800000000001</v>
      </c>
      <c r="AN84">
        <f t="shared" ref="AN84" si="104">AB84</f>
        <v>1363.05</v>
      </c>
      <c r="AO84">
        <f t="shared" ref="AO84" si="105">AC84</f>
        <v>1214.17</v>
      </c>
      <c r="AP84">
        <f t="shared" ref="AP84" si="106">AD84</f>
        <v>1099.21</v>
      </c>
      <c r="AQ84">
        <f t="shared" ref="AQ84" si="107">AE84</f>
        <v>1413.72</v>
      </c>
      <c r="AR84">
        <f t="shared" ref="AR84" si="108">AF84</f>
        <v>1792.75</v>
      </c>
      <c r="AS84">
        <f t="shared" ref="AS84" si="109">AG84</f>
        <v>1622.08</v>
      </c>
      <c r="AT84">
        <f t="shared" ref="AT84" si="110">AH84</f>
        <v>1335.33</v>
      </c>
      <c r="AU84">
        <f t="shared" ref="AU84" si="111">AI84</f>
        <v>1537.18</v>
      </c>
      <c r="AV84">
        <f t="shared" ref="AV84" si="112">AJ84</f>
        <v>2110.13</v>
      </c>
      <c r="AW84">
        <f t="shared" ref="AW84" si="113">AK84</f>
        <v>1576.51</v>
      </c>
      <c r="AX84">
        <f t="shared" ref="AX84" si="114">AL84</f>
        <v>1264.3699999999999</v>
      </c>
      <c r="AY84">
        <f>MATCH(A84,Entrada!$A$53:$A$372,0)</f>
        <v>81</v>
      </c>
      <c r="BQ84">
        <f t="shared" si="78"/>
        <v>45</v>
      </c>
      <c r="BR84" s="302">
        <f t="shared" si="91"/>
        <v>1287.86636</v>
      </c>
      <c r="BS84" s="302">
        <f t="shared" si="92"/>
        <v>1362.5870399999999</v>
      </c>
      <c r="BT84" s="302">
        <f t="shared" si="93"/>
        <v>1213.88715</v>
      </c>
      <c r="BU84" s="302">
        <f t="shared" si="94"/>
        <v>1099.307</v>
      </c>
      <c r="BV84" s="302">
        <f t="shared" si="95"/>
        <v>1413.0698400000001</v>
      </c>
      <c r="BW84" s="302">
        <f t="shared" si="96"/>
        <v>1795.09176</v>
      </c>
      <c r="BX84" s="302">
        <f t="shared" si="97"/>
        <v>1625.4075599999999</v>
      </c>
      <c r="BY84" s="302">
        <f t="shared" si="98"/>
        <v>1339.3479600000001</v>
      </c>
      <c r="BZ84" s="302">
        <f t="shared" si="99"/>
        <v>1542.1768000000002</v>
      </c>
      <c r="CA84" s="302">
        <f t="shared" si="100"/>
        <v>2107.5889900000002</v>
      </c>
      <c r="CB84" s="302">
        <f t="shared" si="101"/>
        <v>1576.0800799999997</v>
      </c>
      <c r="CC84" s="302">
        <f t="shared" si="102"/>
        <v>1271.6934999999999</v>
      </c>
    </row>
    <row r="85" spans="1:81" x14ac:dyDescent="0.25">
      <c r="A85">
        <v>82</v>
      </c>
      <c r="B85" s="164"/>
      <c r="C85">
        <f>IFERROR(INDEX($BD$7:$BO$40,MATCH(Bacias!$G$4:$G$323,$BC$7:$BC$40,0),$C$2:$N$2),1)</f>
        <v>1</v>
      </c>
      <c r="D85">
        <f>IFERROR(INDEX($BD$7:$BO$40,MATCH(Bacias!$G$4:$G$323,$BC$7:$BC$40,0),$C$2:$N$2),1)</f>
        <v>1</v>
      </c>
      <c r="E85">
        <f>IFERROR(INDEX($BD$7:$BO$40,MATCH(Bacias!$G$4:$G$323,$BC$7:$BC$40,0),$C$2:$N$2),1)</f>
        <v>1</v>
      </c>
      <c r="F85">
        <f>IFERROR(INDEX($BD$7:$BO$40,MATCH(Bacias!$G$4:$G$323,$BC$7:$BC$40,0),$C$2:$N$2),1)</f>
        <v>1</v>
      </c>
      <c r="G85">
        <f>IFERROR(INDEX($BD$7:$BO$40,MATCH(Bacias!$G$4:$G$323,$BC$7:$BC$40,0),$C$2:$N$2),1)</f>
        <v>1</v>
      </c>
      <c r="H85">
        <f>IFERROR(INDEX($BD$7:$BO$40,MATCH(Bacias!$G$4:$G$323,$BC$7:$BC$40,0),$C$2:$N$2),1)</f>
        <v>1</v>
      </c>
      <c r="I85">
        <f>IFERROR(INDEX($BD$7:$BO$40,MATCH(Bacias!$G$4:$G$323,$BC$7:$BC$40,0),$C$2:$N$2),1)</f>
        <v>1</v>
      </c>
      <c r="J85">
        <f>IFERROR(INDEX($BD$7:$BO$40,MATCH(Bacias!$G$4:$G$323,$BC$7:$BC$40,0),$C$2:$N$2),1)</f>
        <v>1</v>
      </c>
      <c r="K85">
        <f>IFERROR(INDEX($BD$7:$BO$40,MATCH(Bacias!$G$4:$G$323,$BC$7:$BC$40,0),$C$2:$N$2),1)</f>
        <v>1</v>
      </c>
      <c r="L85">
        <f>IFERROR(INDEX($BD$7:$BO$40,MATCH(Bacias!$G$4:$G$323,$BC$7:$BC$40,0),$C$2:$N$2),1)</f>
        <v>1</v>
      </c>
      <c r="M85">
        <f>IFERROR(INDEX($BD$7:$BO$40,MATCH(Bacias!$G$4:$G$323,$BC$7:$BC$40,0),$C$2:$N$2),1)</f>
        <v>1</v>
      </c>
      <c r="N85">
        <f>IFERROR(INDEX($BD$7:$BO$40,MATCH(Bacias!$G$4:$G$323,$BC$7:$BC$40,0),$C$2:$N$2),1)</f>
        <v>1</v>
      </c>
      <c r="AA85">
        <f>C85*IF(NOT(ISNA($AY85)),INDEX(Entrada!$C$53:$N$372,$AY85,AA$2),0)</f>
        <v>0</v>
      </c>
      <c r="AB85">
        <f>D85*IF(NOT(ISNA($AY85)),INDEX(Entrada!$C$53:$N$372,$AY85,AB$2),0)</f>
        <v>0</v>
      </c>
      <c r="AC85">
        <f>E85*IF(NOT(ISNA($AY85)),INDEX(Entrada!$C$53:$N$372,$AY85,AC$2),0)</f>
        <v>0</v>
      </c>
      <c r="AD85">
        <f>F85*IF(NOT(ISNA($AY85)),INDEX(Entrada!$C$53:$N$372,$AY85,AD$2),0)</f>
        <v>0</v>
      </c>
      <c r="AE85">
        <f>G85*IF(NOT(ISNA($AY85)),INDEX(Entrada!$C$53:$N$372,$AY85,AE$2),0)</f>
        <v>0</v>
      </c>
      <c r="AF85">
        <f>H85*IF(NOT(ISNA($AY85)),INDEX(Entrada!$C$53:$N$372,$AY85,AF$2),0)</f>
        <v>0</v>
      </c>
      <c r="AG85">
        <f>I85*IF(NOT(ISNA($AY85)),INDEX(Entrada!$C$53:$N$372,$AY85,AG$2),0)</f>
        <v>0</v>
      </c>
      <c r="AH85">
        <f>J85*IF(NOT(ISNA($AY85)),INDEX(Entrada!$C$53:$N$372,$AY85,AH$2),0)</f>
        <v>0</v>
      </c>
      <c r="AI85">
        <f>K85*IF(NOT(ISNA($AY85)),INDEX(Entrada!$C$53:$N$372,$AY85,AI$2),0)</f>
        <v>0</v>
      </c>
      <c r="AJ85">
        <f>L85*IF(NOT(ISNA($AY85)),INDEX(Entrada!$C$53:$N$372,$AY85,AJ$2),0)</f>
        <v>0</v>
      </c>
      <c r="AK85">
        <f>M85*IF(NOT(ISNA($AY85)),INDEX(Entrada!$C$53:$N$372,$AY85,AK$2),0)</f>
        <v>0</v>
      </c>
      <c r="AL85">
        <f>N85*IF(NOT(ISNA($AY85)),INDEX(Entrada!$C$53:$N$372,$AY85,AL$2),0)</f>
        <v>0</v>
      </c>
      <c r="AM85">
        <f t="shared" si="89"/>
        <v>0</v>
      </c>
      <c r="AN85">
        <f t="shared" si="90"/>
        <v>0</v>
      </c>
      <c r="AO85">
        <f t="shared" si="90"/>
        <v>0</v>
      </c>
      <c r="AP85">
        <f t="shared" si="90"/>
        <v>0</v>
      </c>
      <c r="AQ85">
        <f t="shared" si="90"/>
        <v>0</v>
      </c>
      <c r="AR85">
        <f t="shared" si="90"/>
        <v>0</v>
      </c>
      <c r="AS85">
        <f t="shared" si="90"/>
        <v>0</v>
      </c>
      <c r="AT85">
        <f t="shared" si="90"/>
        <v>0</v>
      </c>
      <c r="AU85">
        <f t="shared" si="90"/>
        <v>0</v>
      </c>
      <c r="AV85">
        <f t="shared" si="90"/>
        <v>0</v>
      </c>
      <c r="AW85">
        <f t="shared" si="90"/>
        <v>0</v>
      </c>
      <c r="AX85">
        <f t="shared" si="90"/>
        <v>0</v>
      </c>
      <c r="AY85">
        <f>MATCH(A85,Entrada!$A$53:$A$372,0)</f>
        <v>82</v>
      </c>
      <c r="BQ85" t="e">
        <f t="shared" si="78"/>
        <v>#N/A</v>
      </c>
      <c r="BR85" s="302">
        <f t="shared" si="91"/>
        <v>0</v>
      </c>
      <c r="BS85" s="302">
        <f t="shared" si="92"/>
        <v>0</v>
      </c>
      <c r="BT85" s="302">
        <f t="shared" si="93"/>
        <v>0</v>
      </c>
      <c r="BU85" s="302">
        <f t="shared" si="94"/>
        <v>0</v>
      </c>
      <c r="BV85" s="302">
        <f t="shared" si="95"/>
        <v>0</v>
      </c>
      <c r="BW85" s="302">
        <f t="shared" si="96"/>
        <v>0</v>
      </c>
      <c r="BX85" s="302">
        <f t="shared" si="97"/>
        <v>0</v>
      </c>
      <c r="BY85" s="302">
        <f t="shared" si="98"/>
        <v>0</v>
      </c>
      <c r="BZ85" s="302">
        <f t="shared" si="99"/>
        <v>0</v>
      </c>
      <c r="CA85" s="302">
        <f t="shared" si="100"/>
        <v>0</v>
      </c>
      <c r="CB85" s="302">
        <f t="shared" si="101"/>
        <v>0</v>
      </c>
      <c r="CC85" s="302">
        <f t="shared" si="102"/>
        <v>0</v>
      </c>
    </row>
    <row r="86" spans="1:81" x14ac:dyDescent="0.25">
      <c r="A86">
        <v>83</v>
      </c>
      <c r="B86" s="164" t="s">
        <v>570</v>
      </c>
      <c r="C86">
        <f>IFERROR(INDEX($BD$7:$BO$40,MATCH(Bacias!$G$4:$G$323,$BC$7:$BC$40,0),$C$2:$N$2),1)</f>
        <v>1</v>
      </c>
      <c r="D86">
        <f>IFERROR(INDEX($BD$7:$BO$40,MATCH(Bacias!$G$4:$G$323,$BC$7:$BC$40,0),$C$2:$N$2),1)</f>
        <v>1</v>
      </c>
      <c r="E86">
        <f>IFERROR(INDEX($BD$7:$BO$40,MATCH(Bacias!$G$4:$G$323,$BC$7:$BC$40,0),$C$2:$N$2),1)</f>
        <v>1</v>
      </c>
      <c r="F86">
        <f>IFERROR(INDEX($BD$7:$BO$40,MATCH(Bacias!$G$4:$G$323,$BC$7:$BC$40,0),$C$2:$N$2),1)</f>
        <v>1</v>
      </c>
      <c r="G86">
        <f>IFERROR(INDEX($BD$7:$BO$40,MATCH(Bacias!$G$4:$G$323,$BC$7:$BC$40,0),$C$2:$N$2),1)</f>
        <v>1</v>
      </c>
      <c r="H86">
        <f>IFERROR(INDEX($BD$7:$BO$40,MATCH(Bacias!$G$4:$G$323,$BC$7:$BC$40,0),$C$2:$N$2),1)</f>
        <v>1</v>
      </c>
      <c r="I86">
        <f>IFERROR(INDEX($BD$7:$BO$40,MATCH(Bacias!$G$4:$G$323,$BC$7:$BC$40,0),$C$2:$N$2),1)</f>
        <v>1</v>
      </c>
      <c r="J86">
        <f>IFERROR(INDEX($BD$7:$BO$40,MATCH(Bacias!$G$4:$G$323,$BC$7:$BC$40,0),$C$2:$N$2),1)</f>
        <v>1</v>
      </c>
      <c r="K86">
        <f>IFERROR(INDEX($BD$7:$BO$40,MATCH(Bacias!$G$4:$G$323,$BC$7:$BC$40,0),$C$2:$N$2),1)</f>
        <v>1</v>
      </c>
      <c r="L86">
        <f>IFERROR(INDEX($BD$7:$BO$40,MATCH(Bacias!$G$4:$G$323,$BC$7:$BC$40,0),$C$2:$N$2),1)</f>
        <v>1</v>
      </c>
      <c r="M86">
        <f>IFERROR(INDEX($BD$7:$BO$40,MATCH(Bacias!$G$4:$G$323,$BC$7:$BC$40,0),$C$2:$N$2),1)</f>
        <v>1</v>
      </c>
      <c r="N86">
        <f>IFERROR(INDEX($BD$7:$BO$40,MATCH(Bacias!$G$4:$G$323,$BC$7:$BC$40,0),$C$2:$N$2),1)</f>
        <v>1</v>
      </c>
      <c r="AA86">
        <f>C86*IF(NOT(ISNA($AY86)),INDEX(Entrada!$C$53:$N$372,$AY86,AA$2),0)</f>
        <v>58.25</v>
      </c>
      <c r="AB86">
        <f>D86*IF(NOT(ISNA($AY86)),INDEX(Entrada!$C$53:$N$372,$AY86,AB$2),0)</f>
        <v>62.63</v>
      </c>
      <c r="AC86">
        <f>E86*IF(NOT(ISNA($AY86)),INDEX(Entrada!$C$53:$N$372,$AY86,AC$2),0)</f>
        <v>54.12</v>
      </c>
      <c r="AD86">
        <f>F86*IF(NOT(ISNA($AY86)),INDEX(Entrada!$C$53:$N$372,$AY86,AD$2),0)</f>
        <v>56.4</v>
      </c>
      <c r="AE86">
        <f>G86*IF(NOT(ISNA($AY86)),INDEX(Entrada!$C$53:$N$372,$AY86,AE$2),0)</f>
        <v>78.02</v>
      </c>
      <c r="AF86">
        <f>H86*IF(NOT(ISNA($AY86)),INDEX(Entrada!$C$53:$N$372,$AY86,AF$2),0)</f>
        <v>97.3</v>
      </c>
      <c r="AG86">
        <f>I86*IF(NOT(ISNA($AY86)),INDEX(Entrada!$C$53:$N$372,$AY86,AG$2),0)</f>
        <v>83.65</v>
      </c>
      <c r="AH86">
        <f>J86*IF(NOT(ISNA($AY86)),INDEX(Entrada!$C$53:$N$372,$AY86,AH$2),0)</f>
        <v>68.569999999999993</v>
      </c>
      <c r="AI86">
        <f>K86*IF(NOT(ISNA($AY86)),INDEX(Entrada!$C$53:$N$372,$AY86,AI$2),0)</f>
        <v>79.34</v>
      </c>
      <c r="AJ86">
        <f>L86*IF(NOT(ISNA($AY86)),INDEX(Entrada!$C$53:$N$372,$AY86,AJ$2),0)</f>
        <v>108.81</v>
      </c>
      <c r="AK86">
        <f>M86*IF(NOT(ISNA($AY86)),INDEX(Entrada!$C$53:$N$372,$AY86,AK$2),0)</f>
        <v>78.510000000000005</v>
      </c>
      <c r="AL86">
        <f>N86*IF(NOT(ISNA($AY86)),INDEX(Entrada!$C$53:$N$372,$AY86,AL$2),0)</f>
        <v>58.73</v>
      </c>
      <c r="AM86">
        <f t="shared" si="89"/>
        <v>58.25</v>
      </c>
      <c r="AN86">
        <f t="shared" si="90"/>
        <v>62.63</v>
      </c>
      <c r="AO86">
        <f t="shared" si="90"/>
        <v>54.12</v>
      </c>
      <c r="AP86">
        <f t="shared" si="90"/>
        <v>56.4</v>
      </c>
      <c r="AQ86">
        <f t="shared" si="90"/>
        <v>78.02</v>
      </c>
      <c r="AR86">
        <f t="shared" si="90"/>
        <v>97.3</v>
      </c>
      <c r="AS86">
        <f t="shared" si="90"/>
        <v>83.65</v>
      </c>
      <c r="AT86">
        <f t="shared" si="90"/>
        <v>68.569999999999993</v>
      </c>
      <c r="AU86">
        <f t="shared" si="90"/>
        <v>79.34</v>
      </c>
      <c r="AV86">
        <f t="shared" si="90"/>
        <v>108.81</v>
      </c>
      <c r="AW86">
        <f t="shared" si="90"/>
        <v>78.510000000000005</v>
      </c>
      <c r="AX86">
        <f t="shared" si="90"/>
        <v>58.73</v>
      </c>
      <c r="AY86">
        <f>MATCH(A86,Entrada!$A$53:$A$372,0)</f>
        <v>83</v>
      </c>
      <c r="BQ86" t="e">
        <f t="shared" si="78"/>
        <v>#N/A</v>
      </c>
      <c r="BR86" s="302">
        <f t="shared" si="91"/>
        <v>58.25</v>
      </c>
      <c r="BS86" s="302">
        <f t="shared" si="92"/>
        <v>62.63</v>
      </c>
      <c r="BT86" s="302">
        <f t="shared" si="93"/>
        <v>54.12</v>
      </c>
      <c r="BU86" s="302">
        <f t="shared" si="94"/>
        <v>56.4</v>
      </c>
      <c r="BV86" s="302">
        <f t="shared" si="95"/>
        <v>78.02</v>
      </c>
      <c r="BW86" s="302">
        <f t="shared" si="96"/>
        <v>97.3</v>
      </c>
      <c r="BX86" s="302">
        <f t="shared" si="97"/>
        <v>83.65</v>
      </c>
      <c r="BY86" s="302">
        <f t="shared" si="98"/>
        <v>68.569999999999993</v>
      </c>
      <c r="BZ86" s="302">
        <f t="shared" si="99"/>
        <v>79.34</v>
      </c>
      <c r="CA86" s="302">
        <f t="shared" si="100"/>
        <v>108.81</v>
      </c>
      <c r="CB86" s="302">
        <f t="shared" si="101"/>
        <v>78.510000000000005</v>
      </c>
      <c r="CC86" s="302">
        <f t="shared" si="102"/>
        <v>58.73</v>
      </c>
    </row>
    <row r="87" spans="1:81" x14ac:dyDescent="0.25">
      <c r="A87">
        <v>84</v>
      </c>
      <c r="B87" s="164"/>
      <c r="C87">
        <f>IFERROR(INDEX($BD$7:$BO$40,MATCH(Bacias!$G$4:$G$323,$BC$7:$BC$40,0),$C$2:$N$2),1)</f>
        <v>1</v>
      </c>
      <c r="D87">
        <f>IFERROR(INDEX($BD$7:$BO$40,MATCH(Bacias!$G$4:$G$323,$BC$7:$BC$40,0),$C$2:$N$2),1)</f>
        <v>1</v>
      </c>
      <c r="E87">
        <f>IFERROR(INDEX($BD$7:$BO$40,MATCH(Bacias!$G$4:$G$323,$BC$7:$BC$40,0),$C$2:$N$2),1)</f>
        <v>1</v>
      </c>
      <c r="F87">
        <f>IFERROR(INDEX($BD$7:$BO$40,MATCH(Bacias!$G$4:$G$323,$BC$7:$BC$40,0),$C$2:$N$2),1)</f>
        <v>1</v>
      </c>
      <c r="G87">
        <f>IFERROR(INDEX($BD$7:$BO$40,MATCH(Bacias!$G$4:$G$323,$BC$7:$BC$40,0),$C$2:$N$2),1)</f>
        <v>1</v>
      </c>
      <c r="H87">
        <f>IFERROR(INDEX($BD$7:$BO$40,MATCH(Bacias!$G$4:$G$323,$BC$7:$BC$40,0),$C$2:$N$2),1)</f>
        <v>1</v>
      </c>
      <c r="I87">
        <f>IFERROR(INDEX($BD$7:$BO$40,MATCH(Bacias!$G$4:$G$323,$BC$7:$BC$40,0),$C$2:$N$2),1)</f>
        <v>1</v>
      </c>
      <c r="J87">
        <f>IFERROR(INDEX($BD$7:$BO$40,MATCH(Bacias!$G$4:$G$323,$BC$7:$BC$40,0),$C$2:$N$2),1)</f>
        <v>1</v>
      </c>
      <c r="K87">
        <f>IFERROR(INDEX($BD$7:$BO$40,MATCH(Bacias!$G$4:$G$323,$BC$7:$BC$40,0),$C$2:$N$2),1)</f>
        <v>1</v>
      </c>
      <c r="L87">
        <f>IFERROR(INDEX($BD$7:$BO$40,MATCH(Bacias!$G$4:$G$323,$BC$7:$BC$40,0),$C$2:$N$2),1)</f>
        <v>1</v>
      </c>
      <c r="M87">
        <f>IFERROR(INDEX($BD$7:$BO$40,MATCH(Bacias!$G$4:$G$323,$BC$7:$BC$40,0),$C$2:$N$2),1)</f>
        <v>1</v>
      </c>
      <c r="N87">
        <f>IFERROR(INDEX($BD$7:$BO$40,MATCH(Bacias!$G$4:$G$323,$BC$7:$BC$40,0),$C$2:$N$2),1)</f>
        <v>1</v>
      </c>
      <c r="AA87">
        <f>C87*IF(NOT(ISNA($AY87)),INDEX(Entrada!$C$53:$N$372,$AY87,AA$2),0)</f>
        <v>0</v>
      </c>
      <c r="AB87">
        <f>D87*IF(NOT(ISNA($AY87)),INDEX(Entrada!$C$53:$N$372,$AY87,AB$2),0)</f>
        <v>0</v>
      </c>
      <c r="AC87">
        <f>E87*IF(NOT(ISNA($AY87)),INDEX(Entrada!$C$53:$N$372,$AY87,AC$2),0)</f>
        <v>0</v>
      </c>
      <c r="AD87">
        <f>F87*IF(NOT(ISNA($AY87)),INDEX(Entrada!$C$53:$N$372,$AY87,AD$2),0)</f>
        <v>0</v>
      </c>
      <c r="AE87">
        <f>G87*IF(NOT(ISNA($AY87)),INDEX(Entrada!$C$53:$N$372,$AY87,AE$2),0)</f>
        <v>0</v>
      </c>
      <c r="AF87">
        <f>H87*IF(NOT(ISNA($AY87)),INDEX(Entrada!$C$53:$N$372,$AY87,AF$2),0)</f>
        <v>0</v>
      </c>
      <c r="AG87">
        <f>I87*IF(NOT(ISNA($AY87)),INDEX(Entrada!$C$53:$N$372,$AY87,AG$2),0)</f>
        <v>0</v>
      </c>
      <c r="AH87">
        <f>J87*IF(NOT(ISNA($AY87)),INDEX(Entrada!$C$53:$N$372,$AY87,AH$2),0)</f>
        <v>0</v>
      </c>
      <c r="AI87">
        <f>K87*IF(NOT(ISNA($AY87)),INDEX(Entrada!$C$53:$N$372,$AY87,AI$2),0)</f>
        <v>0</v>
      </c>
      <c r="AJ87">
        <f>L87*IF(NOT(ISNA($AY87)),INDEX(Entrada!$C$53:$N$372,$AY87,AJ$2),0)</f>
        <v>0</v>
      </c>
      <c r="AK87">
        <f>M87*IF(NOT(ISNA($AY87)),INDEX(Entrada!$C$53:$N$372,$AY87,AK$2),0)</f>
        <v>0</v>
      </c>
      <c r="AL87">
        <f>N87*IF(NOT(ISNA($AY87)),INDEX(Entrada!$C$53:$N$372,$AY87,AL$2),0)</f>
        <v>0</v>
      </c>
      <c r="AM87">
        <f t="shared" si="89"/>
        <v>0</v>
      </c>
      <c r="AN87">
        <f t="shared" si="90"/>
        <v>0</v>
      </c>
      <c r="AO87">
        <f t="shared" si="90"/>
        <v>0</v>
      </c>
      <c r="AP87">
        <f t="shared" si="90"/>
        <v>0</v>
      </c>
      <c r="AQ87">
        <f t="shared" si="90"/>
        <v>0</v>
      </c>
      <c r="AR87">
        <f t="shared" si="90"/>
        <v>0</v>
      </c>
      <c r="AS87">
        <f t="shared" si="90"/>
        <v>0</v>
      </c>
      <c r="AT87">
        <f t="shared" si="90"/>
        <v>0</v>
      </c>
      <c r="AU87">
        <f t="shared" si="90"/>
        <v>0</v>
      </c>
      <c r="AV87">
        <f t="shared" si="90"/>
        <v>0</v>
      </c>
      <c r="AW87">
        <f t="shared" si="90"/>
        <v>0</v>
      </c>
      <c r="AX87">
        <f t="shared" si="90"/>
        <v>0</v>
      </c>
      <c r="AY87">
        <f>MATCH(A87,Entrada!$A$53:$A$372,0)</f>
        <v>84</v>
      </c>
      <c r="BQ87" t="e">
        <f t="shared" si="78"/>
        <v>#N/A</v>
      </c>
      <c r="BR87" s="302">
        <f t="shared" si="91"/>
        <v>0</v>
      </c>
      <c r="BS87" s="302">
        <f t="shared" si="92"/>
        <v>0</v>
      </c>
      <c r="BT87" s="302">
        <f t="shared" si="93"/>
        <v>0</v>
      </c>
      <c r="BU87" s="302">
        <f t="shared" si="94"/>
        <v>0</v>
      </c>
      <c r="BV87" s="302">
        <f t="shared" si="95"/>
        <v>0</v>
      </c>
      <c r="BW87" s="302">
        <f t="shared" si="96"/>
        <v>0</v>
      </c>
      <c r="BX87" s="302">
        <f t="shared" si="97"/>
        <v>0</v>
      </c>
      <c r="BY87" s="302">
        <f t="shared" si="98"/>
        <v>0</v>
      </c>
      <c r="BZ87" s="302">
        <f t="shared" si="99"/>
        <v>0</v>
      </c>
      <c r="CA87" s="302">
        <f t="shared" si="100"/>
        <v>0</v>
      </c>
      <c r="CB87" s="302">
        <f t="shared" si="101"/>
        <v>0</v>
      </c>
      <c r="CC87" s="302">
        <f t="shared" si="102"/>
        <v>0</v>
      </c>
    </row>
    <row r="88" spans="1:81" x14ac:dyDescent="0.25">
      <c r="A88">
        <v>85</v>
      </c>
      <c r="B88" s="164" t="s">
        <v>571</v>
      </c>
      <c r="C88">
        <f>IFERROR(INDEX($BD$7:$BO$40,MATCH(Bacias!$G$4:$G$323,$BC$7:$BC$40,0),$C$2:$N$2),1)</f>
        <v>1</v>
      </c>
      <c r="D88">
        <f>IFERROR(INDEX($BD$7:$BO$40,MATCH(Bacias!$G$4:$G$323,$BC$7:$BC$40,0),$C$2:$N$2),1)</f>
        <v>1</v>
      </c>
      <c r="E88">
        <f>IFERROR(INDEX($BD$7:$BO$40,MATCH(Bacias!$G$4:$G$323,$BC$7:$BC$40,0),$C$2:$N$2),1)</f>
        <v>1</v>
      </c>
      <c r="F88">
        <f>IFERROR(INDEX($BD$7:$BO$40,MATCH(Bacias!$G$4:$G$323,$BC$7:$BC$40,0),$C$2:$N$2),1)</f>
        <v>1</v>
      </c>
      <c r="G88">
        <f>IFERROR(INDEX($BD$7:$BO$40,MATCH(Bacias!$G$4:$G$323,$BC$7:$BC$40,0),$C$2:$N$2),1)</f>
        <v>1</v>
      </c>
      <c r="H88">
        <f>IFERROR(INDEX($BD$7:$BO$40,MATCH(Bacias!$G$4:$G$323,$BC$7:$BC$40,0),$C$2:$N$2),1)</f>
        <v>1</v>
      </c>
      <c r="I88">
        <f>IFERROR(INDEX($BD$7:$BO$40,MATCH(Bacias!$G$4:$G$323,$BC$7:$BC$40,0),$C$2:$N$2),1)</f>
        <v>1</v>
      </c>
      <c r="J88">
        <f>IFERROR(INDEX($BD$7:$BO$40,MATCH(Bacias!$G$4:$G$323,$BC$7:$BC$40,0),$C$2:$N$2),1)</f>
        <v>1</v>
      </c>
      <c r="K88">
        <f>IFERROR(INDEX($BD$7:$BO$40,MATCH(Bacias!$G$4:$G$323,$BC$7:$BC$40,0),$C$2:$N$2),1)</f>
        <v>1</v>
      </c>
      <c r="L88">
        <f>IFERROR(INDEX($BD$7:$BO$40,MATCH(Bacias!$G$4:$G$323,$BC$7:$BC$40,0),$C$2:$N$2),1)</f>
        <v>1</v>
      </c>
      <c r="M88">
        <f>IFERROR(INDEX($BD$7:$BO$40,MATCH(Bacias!$G$4:$G$323,$BC$7:$BC$40,0),$C$2:$N$2),1)</f>
        <v>1</v>
      </c>
      <c r="N88">
        <f>IFERROR(INDEX($BD$7:$BO$40,MATCH(Bacias!$G$4:$G$323,$BC$7:$BC$40,0),$C$2:$N$2),1)</f>
        <v>1</v>
      </c>
      <c r="AA88">
        <f>C88*IF(NOT(ISNA($AY88)),INDEX(Entrada!$C$53:$N$372,$AY88,AA$2),0)</f>
        <v>110.56</v>
      </c>
      <c r="AB88">
        <f>D88*IF(NOT(ISNA($AY88)),INDEX(Entrada!$C$53:$N$372,$AY88,AB$2),0)</f>
        <v>136.61000000000001</v>
      </c>
      <c r="AC88">
        <f>E88*IF(NOT(ISNA($AY88)),INDEX(Entrada!$C$53:$N$372,$AY88,AC$2),0)</f>
        <v>104.22</v>
      </c>
      <c r="AD88">
        <f>F88*IF(NOT(ISNA($AY88)),INDEX(Entrada!$C$53:$N$372,$AY88,AD$2),0)</f>
        <v>105.08</v>
      </c>
      <c r="AE88">
        <f>G88*IF(NOT(ISNA($AY88)),INDEX(Entrada!$C$53:$N$372,$AY88,AE$2),0)</f>
        <v>142.94999999999999</v>
      </c>
      <c r="AF88">
        <f>H88*IF(NOT(ISNA($AY88)),INDEX(Entrada!$C$53:$N$372,$AY88,AF$2),0)</f>
        <v>166.14</v>
      </c>
      <c r="AG88">
        <f>I88*IF(NOT(ISNA($AY88)),INDEX(Entrada!$C$53:$N$372,$AY88,AG$2),0)</f>
        <v>204.22</v>
      </c>
      <c r="AH88">
        <f>J88*IF(NOT(ISNA($AY88)),INDEX(Entrada!$C$53:$N$372,$AY88,AH$2),0)</f>
        <v>205.35</v>
      </c>
      <c r="AI88">
        <f>K88*IF(NOT(ISNA($AY88)),INDEX(Entrada!$C$53:$N$372,$AY88,AI$2),0)</f>
        <v>237.84</v>
      </c>
      <c r="AJ88">
        <f>L88*IF(NOT(ISNA($AY88)),INDEX(Entrada!$C$53:$N$372,$AY88,AJ$2),0)</f>
        <v>209.16</v>
      </c>
      <c r="AK88">
        <f>M88*IF(NOT(ISNA($AY88)),INDEX(Entrada!$C$53:$N$372,$AY88,AK$2),0)</f>
        <v>124.86</v>
      </c>
      <c r="AL88">
        <f>N88*IF(NOT(ISNA($AY88)),INDEX(Entrada!$C$53:$N$372,$AY88,AL$2),0)</f>
        <v>105.49</v>
      </c>
      <c r="AM88">
        <f t="shared" si="89"/>
        <v>110.56</v>
      </c>
      <c r="AN88">
        <f t="shared" si="90"/>
        <v>136.61000000000001</v>
      </c>
      <c r="AO88">
        <f t="shared" si="90"/>
        <v>104.22</v>
      </c>
      <c r="AP88">
        <f t="shared" si="90"/>
        <v>105.08</v>
      </c>
      <c r="AQ88">
        <f t="shared" si="90"/>
        <v>142.94999999999999</v>
      </c>
      <c r="AR88">
        <f t="shared" si="90"/>
        <v>166.14</v>
      </c>
      <c r="AS88">
        <f t="shared" si="90"/>
        <v>204.22</v>
      </c>
      <c r="AT88">
        <f t="shared" si="90"/>
        <v>205.35</v>
      </c>
      <c r="AU88">
        <f t="shared" si="90"/>
        <v>237.84</v>
      </c>
      <c r="AV88">
        <f t="shared" si="90"/>
        <v>209.16</v>
      </c>
      <c r="AW88">
        <f t="shared" si="90"/>
        <v>124.86</v>
      </c>
      <c r="AX88">
        <f t="shared" si="90"/>
        <v>105.49</v>
      </c>
      <c r="AY88">
        <f>MATCH(A88,Entrada!$A$53:$A$372,0)</f>
        <v>85</v>
      </c>
      <c r="BQ88" t="e">
        <f t="shared" si="78"/>
        <v>#N/A</v>
      </c>
      <c r="BR88" s="302">
        <f t="shared" si="91"/>
        <v>110.56</v>
      </c>
      <c r="BS88" s="302">
        <f t="shared" si="92"/>
        <v>136.61000000000001</v>
      </c>
      <c r="BT88" s="302">
        <f t="shared" si="93"/>
        <v>104.22</v>
      </c>
      <c r="BU88" s="302">
        <f t="shared" si="94"/>
        <v>105.08</v>
      </c>
      <c r="BV88" s="302">
        <f t="shared" si="95"/>
        <v>142.94999999999999</v>
      </c>
      <c r="BW88" s="302">
        <f t="shared" si="96"/>
        <v>166.14</v>
      </c>
      <c r="BX88" s="302">
        <f t="shared" si="97"/>
        <v>204.22</v>
      </c>
      <c r="BY88" s="302">
        <f t="shared" si="98"/>
        <v>205.35</v>
      </c>
      <c r="BZ88" s="302">
        <f t="shared" si="99"/>
        <v>237.84</v>
      </c>
      <c r="CA88" s="302">
        <f t="shared" si="100"/>
        <v>209.16</v>
      </c>
      <c r="CB88" s="302">
        <f t="shared" si="101"/>
        <v>124.86</v>
      </c>
      <c r="CC88" s="302">
        <f t="shared" si="102"/>
        <v>105.49</v>
      </c>
    </row>
    <row r="89" spans="1:81" x14ac:dyDescent="0.25">
      <c r="A89">
        <v>86</v>
      </c>
      <c r="B89" s="164"/>
      <c r="C89">
        <f>IFERROR(INDEX($BD$7:$BO$40,MATCH(Bacias!$G$4:$G$323,$BC$7:$BC$40,0),$C$2:$N$2),1)</f>
        <v>1</v>
      </c>
      <c r="D89">
        <f>IFERROR(INDEX($BD$7:$BO$40,MATCH(Bacias!$G$4:$G$323,$BC$7:$BC$40,0),$C$2:$N$2),1)</f>
        <v>1</v>
      </c>
      <c r="E89">
        <f>IFERROR(INDEX($BD$7:$BO$40,MATCH(Bacias!$G$4:$G$323,$BC$7:$BC$40,0),$C$2:$N$2),1)</f>
        <v>1</v>
      </c>
      <c r="F89">
        <f>IFERROR(INDEX($BD$7:$BO$40,MATCH(Bacias!$G$4:$G$323,$BC$7:$BC$40,0),$C$2:$N$2),1)</f>
        <v>1</v>
      </c>
      <c r="G89">
        <f>IFERROR(INDEX($BD$7:$BO$40,MATCH(Bacias!$G$4:$G$323,$BC$7:$BC$40,0),$C$2:$N$2),1)</f>
        <v>1</v>
      </c>
      <c r="H89">
        <f>IFERROR(INDEX($BD$7:$BO$40,MATCH(Bacias!$G$4:$G$323,$BC$7:$BC$40,0),$C$2:$N$2),1)</f>
        <v>1</v>
      </c>
      <c r="I89">
        <f>IFERROR(INDEX($BD$7:$BO$40,MATCH(Bacias!$G$4:$G$323,$BC$7:$BC$40,0),$C$2:$N$2),1)</f>
        <v>1</v>
      </c>
      <c r="J89">
        <f>IFERROR(INDEX($BD$7:$BO$40,MATCH(Bacias!$G$4:$G$323,$BC$7:$BC$40,0),$C$2:$N$2),1)</f>
        <v>1</v>
      </c>
      <c r="K89">
        <f>IFERROR(INDEX($BD$7:$BO$40,MATCH(Bacias!$G$4:$G$323,$BC$7:$BC$40,0),$C$2:$N$2),1)</f>
        <v>1</v>
      </c>
      <c r="L89">
        <f>IFERROR(INDEX($BD$7:$BO$40,MATCH(Bacias!$G$4:$G$323,$BC$7:$BC$40,0),$C$2:$N$2),1)</f>
        <v>1</v>
      </c>
      <c r="M89">
        <f>IFERROR(INDEX($BD$7:$BO$40,MATCH(Bacias!$G$4:$G$323,$BC$7:$BC$40,0),$C$2:$N$2),1)</f>
        <v>1</v>
      </c>
      <c r="N89">
        <f>IFERROR(INDEX($BD$7:$BO$40,MATCH(Bacias!$G$4:$G$323,$BC$7:$BC$40,0),$C$2:$N$2),1)</f>
        <v>1</v>
      </c>
      <c r="AA89">
        <f>C89*IF(NOT(ISNA($AY89)),INDEX(Entrada!$C$53:$N$372,$AY89,AA$2),0)</f>
        <v>0</v>
      </c>
      <c r="AB89">
        <f>D89*IF(NOT(ISNA($AY89)),INDEX(Entrada!$C$53:$N$372,$AY89,AB$2),0)</f>
        <v>0</v>
      </c>
      <c r="AC89">
        <f>E89*IF(NOT(ISNA($AY89)),INDEX(Entrada!$C$53:$N$372,$AY89,AC$2),0)</f>
        <v>0</v>
      </c>
      <c r="AD89">
        <f>F89*IF(NOT(ISNA($AY89)),INDEX(Entrada!$C$53:$N$372,$AY89,AD$2),0)</f>
        <v>0</v>
      </c>
      <c r="AE89">
        <f>G89*IF(NOT(ISNA($AY89)),INDEX(Entrada!$C$53:$N$372,$AY89,AE$2),0)</f>
        <v>0</v>
      </c>
      <c r="AF89">
        <f>H89*IF(NOT(ISNA($AY89)),INDEX(Entrada!$C$53:$N$372,$AY89,AF$2),0)</f>
        <v>0</v>
      </c>
      <c r="AG89">
        <f>I89*IF(NOT(ISNA($AY89)),INDEX(Entrada!$C$53:$N$372,$AY89,AG$2),0)</f>
        <v>0</v>
      </c>
      <c r="AH89">
        <f>J89*IF(NOT(ISNA($AY89)),INDEX(Entrada!$C$53:$N$372,$AY89,AH$2),0)</f>
        <v>0</v>
      </c>
      <c r="AI89">
        <f>K89*IF(NOT(ISNA($AY89)),INDEX(Entrada!$C$53:$N$372,$AY89,AI$2),0)</f>
        <v>0</v>
      </c>
      <c r="AJ89">
        <f>L89*IF(NOT(ISNA($AY89)),INDEX(Entrada!$C$53:$N$372,$AY89,AJ$2),0)</f>
        <v>0</v>
      </c>
      <c r="AK89">
        <f>M89*IF(NOT(ISNA($AY89)),INDEX(Entrada!$C$53:$N$372,$AY89,AK$2),0)</f>
        <v>0</v>
      </c>
      <c r="AL89">
        <f>N89*IF(NOT(ISNA($AY89)),INDEX(Entrada!$C$53:$N$372,$AY89,AL$2),0)</f>
        <v>0</v>
      </c>
      <c r="AM89">
        <f t="shared" si="89"/>
        <v>0</v>
      </c>
      <c r="AN89">
        <f t="shared" si="90"/>
        <v>0</v>
      </c>
      <c r="AO89">
        <f t="shared" si="90"/>
        <v>0</v>
      </c>
      <c r="AP89">
        <f t="shared" si="90"/>
        <v>0</v>
      </c>
      <c r="AQ89">
        <f t="shared" si="90"/>
        <v>0</v>
      </c>
      <c r="AR89">
        <f t="shared" si="90"/>
        <v>0</v>
      </c>
      <c r="AS89">
        <f t="shared" si="90"/>
        <v>0</v>
      </c>
      <c r="AT89">
        <f t="shared" si="90"/>
        <v>0</v>
      </c>
      <c r="AU89">
        <f t="shared" si="90"/>
        <v>0</v>
      </c>
      <c r="AV89">
        <f t="shared" si="90"/>
        <v>0</v>
      </c>
      <c r="AW89">
        <f t="shared" si="90"/>
        <v>0</v>
      </c>
      <c r="AX89">
        <f t="shared" si="90"/>
        <v>0</v>
      </c>
      <c r="AY89">
        <f>MATCH(A89,Entrada!$A$53:$A$372,0)</f>
        <v>86</v>
      </c>
      <c r="BQ89" t="e">
        <f t="shared" si="78"/>
        <v>#N/A</v>
      </c>
      <c r="BR89" s="302">
        <f t="shared" si="91"/>
        <v>0</v>
      </c>
      <c r="BS89" s="302">
        <f t="shared" si="92"/>
        <v>0</v>
      </c>
      <c r="BT89" s="302">
        <f t="shared" si="93"/>
        <v>0</v>
      </c>
      <c r="BU89" s="302">
        <f t="shared" si="94"/>
        <v>0</v>
      </c>
      <c r="BV89" s="302">
        <f t="shared" si="95"/>
        <v>0</v>
      </c>
      <c r="BW89" s="302">
        <f t="shared" si="96"/>
        <v>0</v>
      </c>
      <c r="BX89" s="302">
        <f t="shared" si="97"/>
        <v>0</v>
      </c>
      <c r="BY89" s="302">
        <f t="shared" si="98"/>
        <v>0</v>
      </c>
      <c r="BZ89" s="302">
        <f t="shared" si="99"/>
        <v>0</v>
      </c>
      <c r="CA89" s="302">
        <f t="shared" si="100"/>
        <v>0</v>
      </c>
      <c r="CB89" s="302">
        <f t="shared" si="101"/>
        <v>0</v>
      </c>
      <c r="CC89" s="302">
        <f t="shared" si="102"/>
        <v>0</v>
      </c>
    </row>
    <row r="90" spans="1:81" x14ac:dyDescent="0.25">
      <c r="A90">
        <v>87</v>
      </c>
      <c r="B90" s="164"/>
      <c r="C90">
        <f>IFERROR(INDEX($BD$7:$BO$40,MATCH(Bacias!$G$4:$G$323,$BC$7:$BC$40,0),$C$2:$N$2),1)</f>
        <v>1</v>
      </c>
      <c r="D90">
        <f>IFERROR(INDEX($BD$7:$BO$40,MATCH(Bacias!$G$4:$G$323,$BC$7:$BC$40,0),$C$2:$N$2),1)</f>
        <v>1</v>
      </c>
      <c r="E90">
        <f>IFERROR(INDEX($BD$7:$BO$40,MATCH(Bacias!$G$4:$G$323,$BC$7:$BC$40,0),$C$2:$N$2),1)</f>
        <v>1</v>
      </c>
      <c r="F90">
        <f>IFERROR(INDEX($BD$7:$BO$40,MATCH(Bacias!$G$4:$G$323,$BC$7:$BC$40,0),$C$2:$N$2),1)</f>
        <v>1</v>
      </c>
      <c r="G90">
        <f>IFERROR(INDEX($BD$7:$BO$40,MATCH(Bacias!$G$4:$G$323,$BC$7:$BC$40,0),$C$2:$N$2),1)</f>
        <v>1</v>
      </c>
      <c r="H90">
        <f>IFERROR(INDEX($BD$7:$BO$40,MATCH(Bacias!$G$4:$G$323,$BC$7:$BC$40,0),$C$2:$N$2),1)</f>
        <v>1</v>
      </c>
      <c r="I90">
        <f>IFERROR(INDEX($BD$7:$BO$40,MATCH(Bacias!$G$4:$G$323,$BC$7:$BC$40,0),$C$2:$N$2),1)</f>
        <v>1</v>
      </c>
      <c r="J90">
        <f>IFERROR(INDEX($BD$7:$BO$40,MATCH(Bacias!$G$4:$G$323,$BC$7:$BC$40,0),$C$2:$N$2),1)</f>
        <v>1</v>
      </c>
      <c r="K90">
        <f>IFERROR(INDEX($BD$7:$BO$40,MATCH(Bacias!$G$4:$G$323,$BC$7:$BC$40,0),$C$2:$N$2),1)</f>
        <v>1</v>
      </c>
      <c r="L90">
        <f>IFERROR(INDEX($BD$7:$BO$40,MATCH(Bacias!$G$4:$G$323,$BC$7:$BC$40,0),$C$2:$N$2),1)</f>
        <v>1</v>
      </c>
      <c r="M90">
        <f>IFERROR(INDEX($BD$7:$BO$40,MATCH(Bacias!$G$4:$G$323,$BC$7:$BC$40,0),$C$2:$N$2),1)</f>
        <v>1</v>
      </c>
      <c r="N90">
        <f>IFERROR(INDEX($BD$7:$BO$40,MATCH(Bacias!$G$4:$G$323,$BC$7:$BC$40,0),$C$2:$N$2),1)</f>
        <v>1</v>
      </c>
      <c r="AA90">
        <f>C90*IF(NOT(ISNA($AY90)),INDEX(Entrada!$C$53:$N$372,$AY90,AA$2),0)</f>
        <v>0</v>
      </c>
      <c r="AB90">
        <f>D90*IF(NOT(ISNA($AY90)),INDEX(Entrada!$C$53:$N$372,$AY90,AB$2),0)</f>
        <v>0</v>
      </c>
      <c r="AC90">
        <f>E90*IF(NOT(ISNA($AY90)),INDEX(Entrada!$C$53:$N$372,$AY90,AC$2),0)</f>
        <v>0</v>
      </c>
      <c r="AD90">
        <f>F90*IF(NOT(ISNA($AY90)),INDEX(Entrada!$C$53:$N$372,$AY90,AD$2),0)</f>
        <v>0</v>
      </c>
      <c r="AE90">
        <f>G90*IF(NOT(ISNA($AY90)),INDEX(Entrada!$C$53:$N$372,$AY90,AE$2),0)</f>
        <v>0</v>
      </c>
      <c r="AF90">
        <f>H90*IF(NOT(ISNA($AY90)),INDEX(Entrada!$C$53:$N$372,$AY90,AF$2),0)</f>
        <v>0</v>
      </c>
      <c r="AG90">
        <f>I90*IF(NOT(ISNA($AY90)),INDEX(Entrada!$C$53:$N$372,$AY90,AG$2),0)</f>
        <v>0</v>
      </c>
      <c r="AH90">
        <f>J90*IF(NOT(ISNA($AY90)),INDEX(Entrada!$C$53:$N$372,$AY90,AH$2),0)</f>
        <v>0</v>
      </c>
      <c r="AI90">
        <f>K90*IF(NOT(ISNA($AY90)),INDEX(Entrada!$C$53:$N$372,$AY90,AI$2),0)</f>
        <v>0</v>
      </c>
      <c r="AJ90">
        <f>L90*IF(NOT(ISNA($AY90)),INDEX(Entrada!$C$53:$N$372,$AY90,AJ$2),0)</f>
        <v>0</v>
      </c>
      <c r="AK90">
        <f>M90*IF(NOT(ISNA($AY90)),INDEX(Entrada!$C$53:$N$372,$AY90,AK$2),0)</f>
        <v>0</v>
      </c>
      <c r="AL90">
        <f>N90*IF(NOT(ISNA($AY90)),INDEX(Entrada!$C$53:$N$372,$AY90,AL$2),0)</f>
        <v>0</v>
      </c>
      <c r="AM90">
        <f t="shared" si="89"/>
        <v>0</v>
      </c>
      <c r="AN90">
        <f t="shared" si="90"/>
        <v>0</v>
      </c>
      <c r="AO90">
        <f t="shared" si="90"/>
        <v>0</v>
      </c>
      <c r="AP90">
        <f t="shared" si="90"/>
        <v>0</v>
      </c>
      <c r="AQ90">
        <f t="shared" si="90"/>
        <v>0</v>
      </c>
      <c r="AR90">
        <f t="shared" si="90"/>
        <v>0</v>
      </c>
      <c r="AS90">
        <f t="shared" si="90"/>
        <v>0</v>
      </c>
      <c r="AT90">
        <f t="shared" si="90"/>
        <v>0</v>
      </c>
      <c r="AU90">
        <f t="shared" si="90"/>
        <v>0</v>
      </c>
      <c r="AV90">
        <f t="shared" si="90"/>
        <v>0</v>
      </c>
      <c r="AW90">
        <f t="shared" si="90"/>
        <v>0</v>
      </c>
      <c r="AX90">
        <f t="shared" si="90"/>
        <v>0</v>
      </c>
      <c r="AY90">
        <f>MATCH(A90,Entrada!$A$53:$A$372,0)</f>
        <v>87</v>
      </c>
      <c r="BQ90" t="e">
        <f t="shared" si="78"/>
        <v>#N/A</v>
      </c>
      <c r="BR90" s="302">
        <f t="shared" si="91"/>
        <v>0</v>
      </c>
      <c r="BS90" s="302">
        <f t="shared" si="92"/>
        <v>0</v>
      </c>
      <c r="BT90" s="302">
        <f t="shared" si="93"/>
        <v>0</v>
      </c>
      <c r="BU90" s="302">
        <f t="shared" si="94"/>
        <v>0</v>
      </c>
      <c r="BV90" s="302">
        <f t="shared" si="95"/>
        <v>0</v>
      </c>
      <c r="BW90" s="302">
        <f t="shared" si="96"/>
        <v>0</v>
      </c>
      <c r="BX90" s="302">
        <f t="shared" si="97"/>
        <v>0</v>
      </c>
      <c r="BY90" s="302">
        <f t="shared" si="98"/>
        <v>0</v>
      </c>
      <c r="BZ90" s="302">
        <f t="shared" si="99"/>
        <v>0</v>
      </c>
      <c r="CA90" s="302">
        <f t="shared" si="100"/>
        <v>0</v>
      </c>
      <c r="CB90" s="302">
        <f t="shared" si="101"/>
        <v>0</v>
      </c>
      <c r="CC90" s="302">
        <f t="shared" si="102"/>
        <v>0</v>
      </c>
    </row>
    <row r="91" spans="1:81" x14ac:dyDescent="0.25">
      <c r="A91">
        <v>88</v>
      </c>
      <c r="B91" s="164" t="s">
        <v>572</v>
      </c>
      <c r="C91">
        <f>IFERROR(INDEX($BD$7:$BO$40,MATCH(Bacias!$G$4:$G$323,$BC$7:$BC$40,0),$C$2:$N$2),1)</f>
        <v>1</v>
      </c>
      <c r="D91">
        <f>IFERROR(INDEX($BD$7:$BO$40,MATCH(Bacias!$G$4:$G$323,$BC$7:$BC$40,0),$C$2:$N$2),1)</f>
        <v>1</v>
      </c>
      <c r="E91">
        <f>IFERROR(INDEX($BD$7:$BO$40,MATCH(Bacias!$G$4:$G$323,$BC$7:$BC$40,0),$C$2:$N$2),1)</f>
        <v>1</v>
      </c>
      <c r="F91">
        <f>IFERROR(INDEX($BD$7:$BO$40,MATCH(Bacias!$G$4:$G$323,$BC$7:$BC$40,0),$C$2:$N$2),1)</f>
        <v>1</v>
      </c>
      <c r="G91">
        <f>IFERROR(INDEX($BD$7:$BO$40,MATCH(Bacias!$G$4:$G$323,$BC$7:$BC$40,0),$C$2:$N$2),1)</f>
        <v>1</v>
      </c>
      <c r="H91">
        <f>IFERROR(INDEX($BD$7:$BO$40,MATCH(Bacias!$G$4:$G$323,$BC$7:$BC$40,0),$C$2:$N$2),1)</f>
        <v>1</v>
      </c>
      <c r="I91">
        <f>IFERROR(INDEX($BD$7:$BO$40,MATCH(Bacias!$G$4:$G$323,$BC$7:$BC$40,0),$C$2:$N$2),1)</f>
        <v>1</v>
      </c>
      <c r="J91">
        <f>IFERROR(INDEX($BD$7:$BO$40,MATCH(Bacias!$G$4:$G$323,$BC$7:$BC$40,0),$C$2:$N$2),1)</f>
        <v>1</v>
      </c>
      <c r="K91">
        <f>IFERROR(INDEX($BD$7:$BO$40,MATCH(Bacias!$G$4:$G$323,$BC$7:$BC$40,0),$C$2:$N$2),1)</f>
        <v>1</v>
      </c>
      <c r="L91">
        <f>IFERROR(INDEX($BD$7:$BO$40,MATCH(Bacias!$G$4:$G$323,$BC$7:$BC$40,0),$C$2:$N$2),1)</f>
        <v>1</v>
      </c>
      <c r="M91">
        <f>IFERROR(INDEX($BD$7:$BO$40,MATCH(Bacias!$G$4:$G$323,$BC$7:$BC$40,0),$C$2:$N$2),1)</f>
        <v>1</v>
      </c>
      <c r="N91">
        <f>IFERROR(INDEX($BD$7:$BO$40,MATCH(Bacias!$G$4:$G$323,$BC$7:$BC$40,0),$C$2:$N$2),1)</f>
        <v>1</v>
      </c>
      <c r="AA91">
        <f>C91*IF(NOT(ISNA($AY91)),INDEX(Entrada!$C$53:$N$372,$AY91,AA$2),0)</f>
        <v>182.78</v>
      </c>
      <c r="AB91">
        <f>D91*IF(NOT(ISNA($AY91)),INDEX(Entrada!$C$53:$N$372,$AY91,AB$2),0)</f>
        <v>218.78</v>
      </c>
      <c r="AC91">
        <f>E91*IF(NOT(ISNA($AY91)),INDEX(Entrada!$C$53:$N$372,$AY91,AC$2),0)</f>
        <v>179</v>
      </c>
      <c r="AD91">
        <f>F91*IF(NOT(ISNA($AY91)),INDEX(Entrada!$C$53:$N$372,$AY91,AD$2),0)</f>
        <v>154.93</v>
      </c>
      <c r="AE91">
        <f>G91*IF(NOT(ISNA($AY91)),INDEX(Entrada!$C$53:$N$372,$AY91,AE$2),0)</f>
        <v>208.1</v>
      </c>
      <c r="AF91">
        <f>H91*IF(NOT(ISNA($AY91)),INDEX(Entrada!$C$53:$N$372,$AY91,AF$2),0)</f>
        <v>240.7</v>
      </c>
      <c r="AG91">
        <f>I91*IF(NOT(ISNA($AY91)),INDEX(Entrada!$C$53:$N$372,$AY91,AG$2),0)</f>
        <v>264.8</v>
      </c>
      <c r="AH91">
        <f>J91*IF(NOT(ISNA($AY91)),INDEX(Entrada!$C$53:$N$372,$AY91,AH$2),0)</f>
        <v>274.61</v>
      </c>
      <c r="AI91">
        <f>K91*IF(NOT(ISNA($AY91)),INDEX(Entrada!$C$53:$N$372,$AY91,AI$2),0)</f>
        <v>326.07</v>
      </c>
      <c r="AJ91">
        <f>L91*IF(NOT(ISNA($AY91)),INDEX(Entrada!$C$53:$N$372,$AY91,AJ$2),0)</f>
        <v>356.52</v>
      </c>
      <c r="AK91">
        <f>M91*IF(NOT(ISNA($AY91)),INDEX(Entrada!$C$53:$N$372,$AY91,AK$2),0)</f>
        <v>230.28</v>
      </c>
      <c r="AL91">
        <f>N91*IF(NOT(ISNA($AY91)),INDEX(Entrada!$C$53:$N$372,$AY91,AL$2),0)</f>
        <v>169.12</v>
      </c>
      <c r="AM91">
        <f t="shared" si="89"/>
        <v>182.78</v>
      </c>
      <c r="AN91">
        <f t="shared" si="90"/>
        <v>218.78</v>
      </c>
      <c r="AO91">
        <f t="shared" si="90"/>
        <v>179</v>
      </c>
      <c r="AP91">
        <f t="shared" si="90"/>
        <v>154.93</v>
      </c>
      <c r="AQ91">
        <f t="shared" si="90"/>
        <v>208.1</v>
      </c>
      <c r="AR91">
        <f t="shared" si="90"/>
        <v>240.7</v>
      </c>
      <c r="AS91">
        <f t="shared" si="90"/>
        <v>264.8</v>
      </c>
      <c r="AT91">
        <f t="shared" si="90"/>
        <v>274.61</v>
      </c>
      <c r="AU91">
        <f t="shared" si="90"/>
        <v>326.07</v>
      </c>
      <c r="AV91">
        <f t="shared" si="90"/>
        <v>356.52</v>
      </c>
      <c r="AW91">
        <f t="shared" si="90"/>
        <v>230.28</v>
      </c>
      <c r="AX91">
        <f t="shared" si="90"/>
        <v>169.12</v>
      </c>
      <c r="AY91">
        <f>MATCH(A91,Entrada!$A$53:$A$372,0)</f>
        <v>88</v>
      </c>
      <c r="BQ91">
        <f t="shared" si="78"/>
        <v>36</v>
      </c>
      <c r="BR91" s="302">
        <f t="shared" si="91"/>
        <v>175.61884999999998</v>
      </c>
      <c r="BS91" s="302">
        <f t="shared" si="92"/>
        <v>208.73410000000001</v>
      </c>
      <c r="BT91" s="302">
        <f t="shared" si="93"/>
        <v>170.16544999999999</v>
      </c>
      <c r="BU91" s="302">
        <f t="shared" si="94"/>
        <v>154.73649999999998</v>
      </c>
      <c r="BV91" s="302">
        <f t="shared" si="95"/>
        <v>213.42760000000001</v>
      </c>
      <c r="BW91" s="302">
        <f t="shared" si="96"/>
        <v>249.12799999999999</v>
      </c>
      <c r="BX91" s="302">
        <f t="shared" si="97"/>
        <v>273.03505000000001</v>
      </c>
      <c r="BY91" s="302">
        <f t="shared" si="98"/>
        <v>275.93309999999997</v>
      </c>
      <c r="BZ91" s="302">
        <f t="shared" si="99"/>
        <v>332.0018</v>
      </c>
      <c r="CA91" s="302">
        <f t="shared" si="100"/>
        <v>359.65620000000001</v>
      </c>
      <c r="CB91" s="302">
        <f t="shared" si="101"/>
        <v>230.68924999999999</v>
      </c>
      <c r="CC91" s="302">
        <f t="shared" si="102"/>
        <v>165.79229999999998</v>
      </c>
    </row>
    <row r="92" spans="1:81" x14ac:dyDescent="0.25">
      <c r="A92">
        <v>89</v>
      </c>
      <c r="B92" s="164" t="s">
        <v>573</v>
      </c>
      <c r="C92">
        <f>IFERROR(INDEX($BD$7:$BO$40,MATCH(Bacias!$G$4:$G$323,$BC$7:$BC$40,0),$C$2:$N$2),1)</f>
        <v>1</v>
      </c>
      <c r="D92">
        <f>IFERROR(INDEX($BD$7:$BO$40,MATCH(Bacias!$G$4:$G$323,$BC$7:$BC$40,0),$C$2:$N$2),1)</f>
        <v>1</v>
      </c>
      <c r="E92">
        <f>IFERROR(INDEX($BD$7:$BO$40,MATCH(Bacias!$G$4:$G$323,$BC$7:$BC$40,0),$C$2:$N$2),1)</f>
        <v>1</v>
      </c>
      <c r="F92">
        <f>IFERROR(INDEX($BD$7:$BO$40,MATCH(Bacias!$G$4:$G$323,$BC$7:$BC$40,0),$C$2:$N$2),1)</f>
        <v>1</v>
      </c>
      <c r="G92">
        <f>IFERROR(INDEX($BD$7:$BO$40,MATCH(Bacias!$G$4:$G$323,$BC$7:$BC$40,0),$C$2:$N$2),1)</f>
        <v>1</v>
      </c>
      <c r="H92">
        <f>IFERROR(INDEX($BD$7:$BO$40,MATCH(Bacias!$G$4:$G$323,$BC$7:$BC$40,0),$C$2:$N$2),1)</f>
        <v>1</v>
      </c>
      <c r="I92">
        <f>IFERROR(INDEX($BD$7:$BO$40,MATCH(Bacias!$G$4:$G$323,$BC$7:$BC$40,0),$C$2:$N$2),1)</f>
        <v>1</v>
      </c>
      <c r="J92">
        <f>IFERROR(INDEX($BD$7:$BO$40,MATCH(Bacias!$G$4:$G$323,$BC$7:$BC$40,0),$C$2:$N$2),1)</f>
        <v>1</v>
      </c>
      <c r="K92">
        <f>IFERROR(INDEX($BD$7:$BO$40,MATCH(Bacias!$G$4:$G$323,$BC$7:$BC$40,0),$C$2:$N$2),1)</f>
        <v>1</v>
      </c>
      <c r="L92">
        <f>IFERROR(INDEX($BD$7:$BO$40,MATCH(Bacias!$G$4:$G$323,$BC$7:$BC$40,0),$C$2:$N$2),1)</f>
        <v>1</v>
      </c>
      <c r="M92">
        <f>IFERROR(INDEX($BD$7:$BO$40,MATCH(Bacias!$G$4:$G$323,$BC$7:$BC$40,0),$C$2:$N$2),1)</f>
        <v>1</v>
      </c>
      <c r="N92">
        <f>IFERROR(INDEX($BD$7:$BO$40,MATCH(Bacias!$G$4:$G$323,$BC$7:$BC$40,0),$C$2:$N$2),1)</f>
        <v>1</v>
      </c>
      <c r="AA92">
        <f>C92*IF(NOT(ISNA($AY92)),INDEX(Entrada!$C$53:$N$372,$AY92,AA$2),0)</f>
        <v>217.52</v>
      </c>
      <c r="AB92">
        <f>D92*IF(NOT(ISNA($AY92)),INDEX(Entrada!$C$53:$N$372,$AY92,AB$2),0)</f>
        <v>257.72000000000003</v>
      </c>
      <c r="AC92">
        <f>E92*IF(NOT(ISNA($AY92)),INDEX(Entrada!$C$53:$N$372,$AY92,AC$2),0)</f>
        <v>210.77</v>
      </c>
      <c r="AD92">
        <f>F92*IF(NOT(ISNA($AY92)),INDEX(Entrada!$C$53:$N$372,$AY92,AD$2),0)</f>
        <v>188.22</v>
      </c>
      <c r="AE92">
        <f>G92*IF(NOT(ISNA($AY92)),INDEX(Entrada!$C$53:$N$372,$AY92,AE$2),0)</f>
        <v>256.14</v>
      </c>
      <c r="AF92">
        <f>H92*IF(NOT(ISNA($AY92)),INDEX(Entrada!$C$53:$N$372,$AY92,AF$2),0)</f>
        <v>297.77</v>
      </c>
      <c r="AG92">
        <f>I92*IF(NOT(ISNA($AY92)),INDEX(Entrada!$C$53:$N$372,$AY92,AG$2),0)</f>
        <v>328.02</v>
      </c>
      <c r="AH92">
        <f>J92*IF(NOT(ISNA($AY92)),INDEX(Entrada!$C$53:$N$372,$AY92,AH$2),0)</f>
        <v>332.33</v>
      </c>
      <c r="AI92">
        <f>K92*IF(NOT(ISNA($AY92)),INDEX(Entrada!$C$53:$N$372,$AY92,AI$2),0)</f>
        <v>400.97</v>
      </c>
      <c r="AJ92">
        <f>L92*IF(NOT(ISNA($AY92)),INDEX(Entrada!$C$53:$N$372,$AY92,AJ$2),0)</f>
        <v>434.15</v>
      </c>
      <c r="AK92">
        <f>M92*IF(NOT(ISNA($AY92)),INDEX(Entrada!$C$53:$N$372,$AY92,AK$2),0)</f>
        <v>279.91000000000003</v>
      </c>
      <c r="AL92">
        <f>N92*IF(NOT(ISNA($AY92)),INDEX(Entrada!$C$53:$N$372,$AY92,AL$2),0)</f>
        <v>202.71</v>
      </c>
      <c r="AM92">
        <f t="shared" si="89"/>
        <v>217.52</v>
      </c>
      <c r="AN92">
        <f t="shared" si="90"/>
        <v>257.72000000000003</v>
      </c>
      <c r="AO92">
        <f t="shared" si="90"/>
        <v>210.77</v>
      </c>
      <c r="AP92">
        <f t="shared" si="90"/>
        <v>188.22</v>
      </c>
      <c r="AQ92">
        <f t="shared" si="90"/>
        <v>256.14</v>
      </c>
      <c r="AR92">
        <f t="shared" si="90"/>
        <v>297.77</v>
      </c>
      <c r="AS92">
        <f t="shared" si="90"/>
        <v>328.02</v>
      </c>
      <c r="AT92">
        <f t="shared" si="90"/>
        <v>332.33</v>
      </c>
      <c r="AU92">
        <f t="shared" si="90"/>
        <v>400.97</v>
      </c>
      <c r="AV92">
        <f t="shared" si="90"/>
        <v>434.15</v>
      </c>
      <c r="AW92">
        <f t="shared" si="90"/>
        <v>279.91000000000003</v>
      </c>
      <c r="AX92">
        <f t="shared" si="90"/>
        <v>202.71</v>
      </c>
      <c r="AY92">
        <f>MATCH(A92,Entrada!$A$53:$A$372,0)</f>
        <v>89</v>
      </c>
      <c r="BQ92">
        <f t="shared" si="78"/>
        <v>37</v>
      </c>
      <c r="BR92" s="302">
        <f t="shared" si="91"/>
        <v>217.75024999999999</v>
      </c>
      <c r="BS92" s="302">
        <f t="shared" si="92"/>
        <v>258.46379999999999</v>
      </c>
      <c r="BT92" s="302">
        <f t="shared" si="93"/>
        <v>211.43720000000002</v>
      </c>
      <c r="BU92" s="302">
        <f t="shared" si="94"/>
        <v>188.66079999999999</v>
      </c>
      <c r="BV92" s="302">
        <f t="shared" si="95"/>
        <v>257.67256000000003</v>
      </c>
      <c r="BW92" s="302">
        <f t="shared" si="96"/>
        <v>300.96960000000001</v>
      </c>
      <c r="BX92" s="302">
        <f t="shared" si="97"/>
        <v>329.90378000000004</v>
      </c>
      <c r="BY92" s="302">
        <f t="shared" si="98"/>
        <v>333.17542000000003</v>
      </c>
      <c r="BZ92" s="302">
        <f t="shared" si="99"/>
        <v>402.04984000000002</v>
      </c>
      <c r="CA92" s="302">
        <f t="shared" si="100"/>
        <v>435.20123999999998</v>
      </c>
      <c r="CB92" s="302">
        <f t="shared" si="101"/>
        <v>280.63939999999997</v>
      </c>
      <c r="CC92" s="302">
        <f t="shared" si="102"/>
        <v>202.97902000000002</v>
      </c>
    </row>
    <row r="93" spans="1:81" x14ac:dyDescent="0.25">
      <c r="A93">
        <v>90</v>
      </c>
      <c r="B93" s="164"/>
      <c r="C93">
        <f>IFERROR(INDEX($BD$7:$BO$40,MATCH(Bacias!$G$4:$G$323,$BC$7:$BC$40,0),$C$2:$N$2),1)</f>
        <v>1</v>
      </c>
      <c r="D93">
        <f>IFERROR(INDEX($BD$7:$BO$40,MATCH(Bacias!$G$4:$G$323,$BC$7:$BC$40,0),$C$2:$N$2),1)</f>
        <v>1</v>
      </c>
      <c r="E93">
        <f>IFERROR(INDEX($BD$7:$BO$40,MATCH(Bacias!$G$4:$G$323,$BC$7:$BC$40,0),$C$2:$N$2),1)</f>
        <v>1</v>
      </c>
      <c r="F93">
        <f>IFERROR(INDEX($BD$7:$BO$40,MATCH(Bacias!$G$4:$G$323,$BC$7:$BC$40,0),$C$2:$N$2),1)</f>
        <v>1</v>
      </c>
      <c r="G93">
        <f>IFERROR(INDEX($BD$7:$BO$40,MATCH(Bacias!$G$4:$G$323,$BC$7:$BC$40,0),$C$2:$N$2),1)</f>
        <v>1</v>
      </c>
      <c r="H93">
        <f>IFERROR(INDEX($BD$7:$BO$40,MATCH(Bacias!$G$4:$G$323,$BC$7:$BC$40,0),$C$2:$N$2),1)</f>
        <v>1</v>
      </c>
      <c r="I93">
        <f>IFERROR(INDEX($BD$7:$BO$40,MATCH(Bacias!$G$4:$G$323,$BC$7:$BC$40,0),$C$2:$N$2),1)</f>
        <v>1</v>
      </c>
      <c r="J93">
        <f>IFERROR(INDEX($BD$7:$BO$40,MATCH(Bacias!$G$4:$G$323,$BC$7:$BC$40,0),$C$2:$N$2),1)</f>
        <v>1</v>
      </c>
      <c r="K93">
        <f>IFERROR(INDEX($BD$7:$BO$40,MATCH(Bacias!$G$4:$G$323,$BC$7:$BC$40,0),$C$2:$N$2),1)</f>
        <v>1</v>
      </c>
      <c r="L93">
        <f>IFERROR(INDEX($BD$7:$BO$40,MATCH(Bacias!$G$4:$G$323,$BC$7:$BC$40,0),$C$2:$N$2),1)</f>
        <v>1</v>
      </c>
      <c r="M93">
        <f>IFERROR(INDEX($BD$7:$BO$40,MATCH(Bacias!$G$4:$G$323,$BC$7:$BC$40,0),$C$2:$N$2),1)</f>
        <v>1</v>
      </c>
      <c r="N93">
        <f>IFERROR(INDEX($BD$7:$BO$40,MATCH(Bacias!$G$4:$G$323,$BC$7:$BC$40,0),$C$2:$N$2),1)</f>
        <v>1</v>
      </c>
      <c r="AA93">
        <f>C93*IF(NOT(ISNA($AY93)),INDEX(Entrada!$C$53:$N$372,$AY93,AA$2),0)</f>
        <v>0</v>
      </c>
      <c r="AB93">
        <f>D93*IF(NOT(ISNA($AY93)),INDEX(Entrada!$C$53:$N$372,$AY93,AB$2),0)</f>
        <v>0</v>
      </c>
      <c r="AC93">
        <f>E93*IF(NOT(ISNA($AY93)),INDEX(Entrada!$C$53:$N$372,$AY93,AC$2),0)</f>
        <v>0</v>
      </c>
      <c r="AD93">
        <f>F93*IF(NOT(ISNA($AY93)),INDEX(Entrada!$C$53:$N$372,$AY93,AD$2),0)</f>
        <v>0</v>
      </c>
      <c r="AE93">
        <f>G93*IF(NOT(ISNA($AY93)),INDEX(Entrada!$C$53:$N$372,$AY93,AE$2),0)</f>
        <v>0</v>
      </c>
      <c r="AF93">
        <f>H93*IF(NOT(ISNA($AY93)),INDEX(Entrada!$C$53:$N$372,$AY93,AF$2),0)</f>
        <v>0</v>
      </c>
      <c r="AG93">
        <f>I93*IF(NOT(ISNA($AY93)),INDEX(Entrada!$C$53:$N$372,$AY93,AG$2),0)</f>
        <v>0</v>
      </c>
      <c r="AH93">
        <f>J93*IF(NOT(ISNA($AY93)),INDEX(Entrada!$C$53:$N$372,$AY93,AH$2),0)</f>
        <v>0</v>
      </c>
      <c r="AI93">
        <f>K93*IF(NOT(ISNA($AY93)),INDEX(Entrada!$C$53:$N$372,$AY93,AI$2),0)</f>
        <v>0</v>
      </c>
      <c r="AJ93">
        <f>L93*IF(NOT(ISNA($AY93)),INDEX(Entrada!$C$53:$N$372,$AY93,AJ$2),0)</f>
        <v>0</v>
      </c>
      <c r="AK93">
        <f>M93*IF(NOT(ISNA($AY93)),INDEX(Entrada!$C$53:$N$372,$AY93,AK$2),0)</f>
        <v>0</v>
      </c>
      <c r="AL93">
        <f>N93*IF(NOT(ISNA($AY93)),INDEX(Entrada!$C$53:$N$372,$AY93,AL$2),0)</f>
        <v>0</v>
      </c>
      <c r="AM93">
        <f t="shared" si="89"/>
        <v>0</v>
      </c>
      <c r="AN93">
        <f t="shared" si="90"/>
        <v>0</v>
      </c>
      <c r="AO93">
        <f t="shared" si="90"/>
        <v>0</v>
      </c>
      <c r="AP93">
        <f t="shared" si="90"/>
        <v>0</v>
      </c>
      <c r="AQ93">
        <f t="shared" si="90"/>
        <v>0</v>
      </c>
      <c r="AR93">
        <f t="shared" si="90"/>
        <v>0</v>
      </c>
      <c r="AS93">
        <f t="shared" si="90"/>
        <v>0</v>
      </c>
      <c r="AT93">
        <f t="shared" si="90"/>
        <v>0</v>
      </c>
      <c r="AU93">
        <f t="shared" si="90"/>
        <v>0</v>
      </c>
      <c r="AV93">
        <f t="shared" si="90"/>
        <v>0</v>
      </c>
      <c r="AW93">
        <f t="shared" si="90"/>
        <v>0</v>
      </c>
      <c r="AX93">
        <f t="shared" si="90"/>
        <v>0</v>
      </c>
      <c r="AY93">
        <f>MATCH(A93,Entrada!$A$53:$A$372,0)</f>
        <v>90</v>
      </c>
      <c r="BQ93" t="e">
        <f t="shared" si="78"/>
        <v>#N/A</v>
      </c>
      <c r="BR93" s="302">
        <f t="shared" si="91"/>
        <v>0</v>
      </c>
      <c r="BS93" s="302">
        <f t="shared" si="92"/>
        <v>0</v>
      </c>
      <c r="BT93" s="302">
        <f t="shared" si="93"/>
        <v>0</v>
      </c>
      <c r="BU93" s="302">
        <f t="shared" si="94"/>
        <v>0</v>
      </c>
      <c r="BV93" s="302">
        <f t="shared" si="95"/>
        <v>0</v>
      </c>
      <c r="BW93" s="302">
        <f t="shared" si="96"/>
        <v>0</v>
      </c>
      <c r="BX93" s="302">
        <f t="shared" si="97"/>
        <v>0</v>
      </c>
      <c r="BY93" s="302">
        <f t="shared" si="98"/>
        <v>0</v>
      </c>
      <c r="BZ93" s="302">
        <f t="shared" si="99"/>
        <v>0</v>
      </c>
      <c r="CA93" s="302">
        <f t="shared" si="100"/>
        <v>0</v>
      </c>
      <c r="CB93" s="302">
        <f t="shared" si="101"/>
        <v>0</v>
      </c>
      <c r="CC93" s="302">
        <f t="shared" si="102"/>
        <v>0</v>
      </c>
    </row>
    <row r="94" spans="1:81" x14ac:dyDescent="0.25">
      <c r="A94">
        <v>91</v>
      </c>
      <c r="B94" s="164"/>
      <c r="C94">
        <f>IFERROR(INDEX($BD$7:$BO$40,MATCH(Bacias!$G$4:$G$323,$BC$7:$BC$40,0),$C$2:$N$2),1)</f>
        <v>1</v>
      </c>
      <c r="D94">
        <f>IFERROR(INDEX($BD$7:$BO$40,MATCH(Bacias!$G$4:$G$323,$BC$7:$BC$40,0),$C$2:$N$2),1)</f>
        <v>1</v>
      </c>
      <c r="E94">
        <f>IFERROR(INDEX($BD$7:$BO$40,MATCH(Bacias!$G$4:$G$323,$BC$7:$BC$40,0),$C$2:$N$2),1)</f>
        <v>1</v>
      </c>
      <c r="F94">
        <f>IFERROR(INDEX($BD$7:$BO$40,MATCH(Bacias!$G$4:$G$323,$BC$7:$BC$40,0),$C$2:$N$2),1)</f>
        <v>1</v>
      </c>
      <c r="G94">
        <f>IFERROR(INDEX($BD$7:$BO$40,MATCH(Bacias!$G$4:$G$323,$BC$7:$BC$40,0),$C$2:$N$2),1)</f>
        <v>1</v>
      </c>
      <c r="H94">
        <f>IFERROR(INDEX($BD$7:$BO$40,MATCH(Bacias!$G$4:$G$323,$BC$7:$BC$40,0),$C$2:$N$2),1)</f>
        <v>1</v>
      </c>
      <c r="I94">
        <f>IFERROR(INDEX($BD$7:$BO$40,MATCH(Bacias!$G$4:$G$323,$BC$7:$BC$40,0),$C$2:$N$2),1)</f>
        <v>1</v>
      </c>
      <c r="J94">
        <f>IFERROR(INDEX($BD$7:$BO$40,MATCH(Bacias!$G$4:$G$323,$BC$7:$BC$40,0),$C$2:$N$2),1)</f>
        <v>1</v>
      </c>
      <c r="K94">
        <f>IFERROR(INDEX($BD$7:$BO$40,MATCH(Bacias!$G$4:$G$323,$BC$7:$BC$40,0),$C$2:$N$2),1)</f>
        <v>1</v>
      </c>
      <c r="L94">
        <f>IFERROR(INDEX($BD$7:$BO$40,MATCH(Bacias!$G$4:$G$323,$BC$7:$BC$40,0),$C$2:$N$2),1)</f>
        <v>1</v>
      </c>
      <c r="M94">
        <f>IFERROR(INDEX($BD$7:$BO$40,MATCH(Bacias!$G$4:$G$323,$BC$7:$BC$40,0),$C$2:$N$2),1)</f>
        <v>1</v>
      </c>
      <c r="N94">
        <f>IFERROR(INDEX($BD$7:$BO$40,MATCH(Bacias!$G$4:$G$323,$BC$7:$BC$40,0),$C$2:$N$2),1)</f>
        <v>1</v>
      </c>
      <c r="AA94">
        <f>C94*IF(NOT(ISNA($AY94)),INDEX(Entrada!$C$53:$N$372,$AY94,AA$2),0)</f>
        <v>0</v>
      </c>
      <c r="AB94">
        <f>D94*IF(NOT(ISNA($AY94)),INDEX(Entrada!$C$53:$N$372,$AY94,AB$2),0)</f>
        <v>0</v>
      </c>
      <c r="AC94">
        <f>E94*IF(NOT(ISNA($AY94)),INDEX(Entrada!$C$53:$N$372,$AY94,AC$2),0)</f>
        <v>0</v>
      </c>
      <c r="AD94">
        <f>F94*IF(NOT(ISNA($AY94)),INDEX(Entrada!$C$53:$N$372,$AY94,AD$2),0)</f>
        <v>0</v>
      </c>
      <c r="AE94">
        <f>G94*IF(NOT(ISNA($AY94)),INDEX(Entrada!$C$53:$N$372,$AY94,AE$2),0)</f>
        <v>0</v>
      </c>
      <c r="AF94">
        <f>H94*IF(NOT(ISNA($AY94)),INDEX(Entrada!$C$53:$N$372,$AY94,AF$2),0)</f>
        <v>0</v>
      </c>
      <c r="AG94">
        <f>I94*IF(NOT(ISNA($AY94)),INDEX(Entrada!$C$53:$N$372,$AY94,AG$2),0)</f>
        <v>0</v>
      </c>
      <c r="AH94">
        <f>J94*IF(NOT(ISNA($AY94)),INDEX(Entrada!$C$53:$N$372,$AY94,AH$2),0)</f>
        <v>0</v>
      </c>
      <c r="AI94">
        <f>K94*IF(NOT(ISNA($AY94)),INDEX(Entrada!$C$53:$N$372,$AY94,AI$2),0)</f>
        <v>0</v>
      </c>
      <c r="AJ94">
        <f>L94*IF(NOT(ISNA($AY94)),INDEX(Entrada!$C$53:$N$372,$AY94,AJ$2),0)</f>
        <v>0</v>
      </c>
      <c r="AK94">
        <f>M94*IF(NOT(ISNA($AY94)),INDEX(Entrada!$C$53:$N$372,$AY94,AK$2),0)</f>
        <v>0</v>
      </c>
      <c r="AL94">
        <f>N94*IF(NOT(ISNA($AY94)),INDEX(Entrada!$C$53:$N$372,$AY94,AL$2),0)</f>
        <v>0</v>
      </c>
      <c r="AM94">
        <f t="shared" si="89"/>
        <v>0</v>
      </c>
      <c r="AN94">
        <f t="shared" si="90"/>
        <v>0</v>
      </c>
      <c r="AO94">
        <f t="shared" si="90"/>
        <v>0</v>
      </c>
      <c r="AP94">
        <f t="shared" si="90"/>
        <v>0</v>
      </c>
      <c r="AQ94">
        <f t="shared" si="90"/>
        <v>0</v>
      </c>
      <c r="AR94">
        <f t="shared" si="90"/>
        <v>0</v>
      </c>
      <c r="AS94">
        <f t="shared" si="90"/>
        <v>0</v>
      </c>
      <c r="AT94">
        <f t="shared" si="90"/>
        <v>0</v>
      </c>
      <c r="AU94">
        <f t="shared" si="90"/>
        <v>0</v>
      </c>
      <c r="AV94">
        <f t="shared" si="90"/>
        <v>0</v>
      </c>
      <c r="AW94">
        <f t="shared" si="90"/>
        <v>0</v>
      </c>
      <c r="AX94">
        <f t="shared" si="90"/>
        <v>0</v>
      </c>
      <c r="AY94">
        <f>MATCH(A94,Entrada!$A$53:$A$372,0)</f>
        <v>91</v>
      </c>
      <c r="BQ94" t="e">
        <f t="shared" si="78"/>
        <v>#N/A</v>
      </c>
      <c r="BR94" s="302">
        <f t="shared" si="91"/>
        <v>0</v>
      </c>
      <c r="BS94" s="302">
        <f t="shared" si="92"/>
        <v>0</v>
      </c>
      <c r="BT94" s="302">
        <f t="shared" si="93"/>
        <v>0</v>
      </c>
      <c r="BU94" s="302">
        <f t="shared" si="94"/>
        <v>0</v>
      </c>
      <c r="BV94" s="302">
        <f t="shared" si="95"/>
        <v>0</v>
      </c>
      <c r="BW94" s="302">
        <f t="shared" si="96"/>
        <v>0</v>
      </c>
      <c r="BX94" s="302">
        <f t="shared" si="97"/>
        <v>0</v>
      </c>
      <c r="BY94" s="302">
        <f t="shared" si="98"/>
        <v>0</v>
      </c>
      <c r="BZ94" s="302">
        <f t="shared" si="99"/>
        <v>0</v>
      </c>
      <c r="CA94" s="302">
        <f t="shared" si="100"/>
        <v>0</v>
      </c>
      <c r="CB94" s="302">
        <f t="shared" si="101"/>
        <v>0</v>
      </c>
      <c r="CC94" s="302">
        <f t="shared" si="102"/>
        <v>0</v>
      </c>
    </row>
    <row r="95" spans="1:81" x14ac:dyDescent="0.25">
      <c r="A95">
        <v>92</v>
      </c>
      <c r="B95" s="164" t="s">
        <v>574</v>
      </c>
      <c r="C95">
        <f>IFERROR(INDEX($BD$7:$BO$40,MATCH(Bacias!$G$4:$G$323,$BC$7:$BC$40,0),$C$2:$N$2),1)</f>
        <v>1</v>
      </c>
      <c r="D95">
        <f>IFERROR(INDEX($BD$7:$BO$40,MATCH(Bacias!$G$4:$G$323,$BC$7:$BC$40,0),$C$2:$N$2),1)</f>
        <v>1</v>
      </c>
      <c r="E95">
        <f>IFERROR(INDEX($BD$7:$BO$40,MATCH(Bacias!$G$4:$G$323,$BC$7:$BC$40,0),$C$2:$N$2),1)</f>
        <v>1</v>
      </c>
      <c r="F95">
        <f>IFERROR(INDEX($BD$7:$BO$40,MATCH(Bacias!$G$4:$G$323,$BC$7:$BC$40,0),$C$2:$N$2),1)</f>
        <v>1</v>
      </c>
      <c r="G95">
        <f>IFERROR(INDEX($BD$7:$BO$40,MATCH(Bacias!$G$4:$G$323,$BC$7:$BC$40,0),$C$2:$N$2),1)</f>
        <v>1</v>
      </c>
      <c r="H95">
        <f>IFERROR(INDEX($BD$7:$BO$40,MATCH(Bacias!$G$4:$G$323,$BC$7:$BC$40,0),$C$2:$N$2),1)</f>
        <v>1</v>
      </c>
      <c r="I95">
        <f>IFERROR(INDEX($BD$7:$BO$40,MATCH(Bacias!$G$4:$G$323,$BC$7:$BC$40,0),$C$2:$N$2),1)</f>
        <v>1</v>
      </c>
      <c r="J95">
        <f>IFERROR(INDEX($BD$7:$BO$40,MATCH(Bacias!$G$4:$G$323,$BC$7:$BC$40,0),$C$2:$N$2),1)</f>
        <v>1</v>
      </c>
      <c r="K95">
        <f>IFERROR(INDEX($BD$7:$BO$40,MATCH(Bacias!$G$4:$G$323,$BC$7:$BC$40,0),$C$2:$N$2),1)</f>
        <v>1</v>
      </c>
      <c r="L95">
        <f>IFERROR(INDEX($BD$7:$BO$40,MATCH(Bacias!$G$4:$G$323,$BC$7:$BC$40,0),$C$2:$N$2),1)</f>
        <v>1</v>
      </c>
      <c r="M95">
        <f>IFERROR(INDEX($BD$7:$BO$40,MATCH(Bacias!$G$4:$G$323,$BC$7:$BC$40,0),$C$2:$N$2),1)</f>
        <v>1</v>
      </c>
      <c r="N95">
        <f>IFERROR(INDEX($BD$7:$BO$40,MATCH(Bacias!$G$4:$G$323,$BC$7:$BC$40,0),$C$2:$N$2),1)</f>
        <v>1</v>
      </c>
      <c r="AA95">
        <f>C95*IF(NOT(ISNA($AY95)),INDEX(Entrada!$C$53:$N$372,$AY95,AA$2),0)</f>
        <v>700.95</v>
      </c>
      <c r="AB95">
        <f>D95*IF(NOT(ISNA($AY95)),INDEX(Entrada!$C$53:$N$372,$AY95,AB$2),0)</f>
        <v>841.79</v>
      </c>
      <c r="AC95">
        <f>E95*IF(NOT(ISNA($AY95)),INDEX(Entrada!$C$53:$N$372,$AY95,AC$2),0)</f>
        <v>676.08</v>
      </c>
      <c r="AD95">
        <f>F95*IF(NOT(ISNA($AY95)),INDEX(Entrada!$C$53:$N$372,$AY95,AD$2),0)</f>
        <v>692.58</v>
      </c>
      <c r="AE95">
        <f>G95*IF(NOT(ISNA($AY95)),INDEX(Entrada!$C$53:$N$372,$AY95,AE$2),0)</f>
        <v>998.49</v>
      </c>
      <c r="AF95">
        <f>H95*IF(NOT(ISNA($AY95)),INDEX(Entrada!$C$53:$N$372,$AY95,AF$2),0)</f>
        <v>1177.6300000000001</v>
      </c>
      <c r="AG95">
        <f>I95*IF(NOT(ISNA($AY95)),INDEX(Entrada!$C$53:$N$372,$AY95,AG$2),0)</f>
        <v>1302.67</v>
      </c>
      <c r="AH95">
        <f>J95*IF(NOT(ISNA($AY95)),INDEX(Entrada!$C$53:$N$372,$AY95,AH$2),0)</f>
        <v>1312.45</v>
      </c>
      <c r="AI95">
        <f>K95*IF(NOT(ISNA($AY95)),INDEX(Entrada!$C$53:$N$372,$AY95,AI$2),0)</f>
        <v>1522.67</v>
      </c>
      <c r="AJ95">
        <f>L95*IF(NOT(ISNA($AY95)),INDEX(Entrada!$C$53:$N$372,$AY95,AJ$2),0)</f>
        <v>1566.89</v>
      </c>
      <c r="AK95">
        <f>M95*IF(NOT(ISNA($AY95)),INDEX(Entrada!$C$53:$N$372,$AY95,AK$2),0)</f>
        <v>974.97</v>
      </c>
      <c r="AL95">
        <f>N95*IF(NOT(ISNA($AY95)),INDEX(Entrada!$C$53:$N$372,$AY95,AL$2),0)</f>
        <v>715.67</v>
      </c>
      <c r="AM95">
        <f t="shared" si="89"/>
        <v>700.95</v>
      </c>
      <c r="AN95">
        <f t="shared" si="90"/>
        <v>841.79</v>
      </c>
      <c r="AO95">
        <f t="shared" si="90"/>
        <v>676.08</v>
      </c>
      <c r="AP95">
        <f t="shared" si="90"/>
        <v>692.58</v>
      </c>
      <c r="AQ95">
        <f t="shared" si="90"/>
        <v>998.49</v>
      </c>
      <c r="AR95">
        <f t="shared" si="90"/>
        <v>1177.6300000000001</v>
      </c>
      <c r="AS95">
        <f t="shared" si="90"/>
        <v>1302.67</v>
      </c>
      <c r="AT95">
        <f t="shared" si="90"/>
        <v>1312.45</v>
      </c>
      <c r="AU95">
        <f t="shared" si="90"/>
        <v>1522.67</v>
      </c>
      <c r="AV95">
        <f t="shared" si="90"/>
        <v>1566.89</v>
      </c>
      <c r="AW95">
        <f t="shared" si="90"/>
        <v>974.97</v>
      </c>
      <c r="AX95">
        <f t="shared" si="90"/>
        <v>715.67</v>
      </c>
      <c r="AY95">
        <f>MATCH(A95,Entrada!$A$53:$A$372,0)</f>
        <v>92</v>
      </c>
      <c r="BQ95" t="e">
        <f t="shared" si="78"/>
        <v>#N/A</v>
      </c>
      <c r="BR95" s="302">
        <f t="shared" si="91"/>
        <v>700.95</v>
      </c>
      <c r="BS95" s="302">
        <f t="shared" si="92"/>
        <v>841.79</v>
      </c>
      <c r="BT95" s="302">
        <f t="shared" si="93"/>
        <v>676.08</v>
      </c>
      <c r="BU95" s="302">
        <f t="shared" si="94"/>
        <v>692.58</v>
      </c>
      <c r="BV95" s="302">
        <f t="shared" si="95"/>
        <v>998.49</v>
      </c>
      <c r="BW95" s="302">
        <f t="shared" si="96"/>
        <v>1177.6300000000001</v>
      </c>
      <c r="BX95" s="302">
        <f t="shared" si="97"/>
        <v>1302.67</v>
      </c>
      <c r="BY95" s="302">
        <f t="shared" si="98"/>
        <v>1312.45</v>
      </c>
      <c r="BZ95" s="302">
        <f t="shared" si="99"/>
        <v>1522.67</v>
      </c>
      <c r="CA95" s="302">
        <f t="shared" si="100"/>
        <v>1566.89</v>
      </c>
      <c r="CB95" s="302">
        <f t="shared" si="101"/>
        <v>974.97</v>
      </c>
      <c r="CC95" s="302">
        <f t="shared" si="102"/>
        <v>715.67</v>
      </c>
    </row>
    <row r="96" spans="1:81" x14ac:dyDescent="0.25">
      <c r="A96">
        <v>93</v>
      </c>
      <c r="B96" s="164" t="s">
        <v>191</v>
      </c>
      <c r="C96">
        <f>IFERROR(INDEX($BD$7:$BO$40,MATCH(Bacias!$G$4:$G$323,$BC$7:$BC$40,0),$C$2:$N$2),1)</f>
        <v>1</v>
      </c>
      <c r="D96">
        <f>IFERROR(INDEX($BD$7:$BO$40,MATCH(Bacias!$G$4:$G$323,$BC$7:$BC$40,0),$C$2:$N$2),1)</f>
        <v>1</v>
      </c>
      <c r="E96">
        <f>IFERROR(INDEX($BD$7:$BO$40,MATCH(Bacias!$G$4:$G$323,$BC$7:$BC$40,0),$C$2:$N$2),1)</f>
        <v>1</v>
      </c>
      <c r="F96">
        <f>IFERROR(INDEX($BD$7:$BO$40,MATCH(Bacias!$G$4:$G$323,$BC$7:$BC$40,0),$C$2:$N$2),1)</f>
        <v>1</v>
      </c>
      <c r="G96">
        <f>IFERROR(INDEX($BD$7:$BO$40,MATCH(Bacias!$G$4:$G$323,$BC$7:$BC$40,0),$C$2:$N$2),1)</f>
        <v>1</v>
      </c>
      <c r="H96">
        <f>IFERROR(INDEX($BD$7:$BO$40,MATCH(Bacias!$G$4:$G$323,$BC$7:$BC$40,0),$C$2:$N$2),1)</f>
        <v>1</v>
      </c>
      <c r="I96">
        <f>IFERROR(INDEX($BD$7:$BO$40,MATCH(Bacias!$G$4:$G$323,$BC$7:$BC$40,0),$C$2:$N$2),1)</f>
        <v>1</v>
      </c>
      <c r="J96">
        <f>IFERROR(INDEX($BD$7:$BO$40,MATCH(Bacias!$G$4:$G$323,$BC$7:$BC$40,0),$C$2:$N$2),1)</f>
        <v>1</v>
      </c>
      <c r="K96">
        <f>IFERROR(INDEX($BD$7:$BO$40,MATCH(Bacias!$G$4:$G$323,$BC$7:$BC$40,0),$C$2:$N$2),1)</f>
        <v>1</v>
      </c>
      <c r="L96">
        <f>IFERROR(INDEX($BD$7:$BO$40,MATCH(Bacias!$G$4:$G$323,$BC$7:$BC$40,0),$C$2:$N$2),1)</f>
        <v>1</v>
      </c>
      <c r="M96">
        <f>IFERROR(INDEX($BD$7:$BO$40,MATCH(Bacias!$G$4:$G$323,$BC$7:$BC$40,0),$C$2:$N$2),1)</f>
        <v>1</v>
      </c>
      <c r="N96">
        <f>IFERROR(INDEX($BD$7:$BO$40,MATCH(Bacias!$G$4:$G$323,$BC$7:$BC$40,0),$C$2:$N$2),1)</f>
        <v>1</v>
      </c>
      <c r="AA96">
        <f>C96*IF(NOT(ISNA($AY96)),INDEX(Entrada!$C$53:$N$372,$AY96,AA$2),0)</f>
        <v>35.49</v>
      </c>
      <c r="AB96">
        <f>D96*IF(NOT(ISNA($AY96)),INDEX(Entrada!$C$53:$N$372,$AY96,AB$2),0)</f>
        <v>33.85</v>
      </c>
      <c r="AC96">
        <f>E96*IF(NOT(ISNA($AY96)),INDEX(Entrada!$C$53:$N$372,$AY96,AC$2),0)</f>
        <v>29.08</v>
      </c>
      <c r="AD96">
        <f>F96*IF(NOT(ISNA($AY96)),INDEX(Entrada!$C$53:$N$372,$AY96,AD$2),0)</f>
        <v>36.54</v>
      </c>
      <c r="AE96">
        <f>G96*IF(NOT(ISNA($AY96)),INDEX(Entrada!$C$53:$N$372,$AY96,AE$2),0)</f>
        <v>57.23</v>
      </c>
      <c r="AF96">
        <f>H96*IF(NOT(ISNA($AY96)),INDEX(Entrada!$C$53:$N$372,$AY96,AF$2),0)</f>
        <v>73.099999999999994</v>
      </c>
      <c r="AG96">
        <f>I96*IF(NOT(ISNA($AY96)),INDEX(Entrada!$C$53:$N$372,$AY96,AG$2),0)</f>
        <v>78.45</v>
      </c>
      <c r="AH96">
        <f>J96*IF(NOT(ISNA($AY96)),INDEX(Entrada!$C$53:$N$372,$AY96,AH$2),0)</f>
        <v>68.83</v>
      </c>
      <c r="AI96">
        <f>K96*IF(NOT(ISNA($AY96)),INDEX(Entrada!$C$53:$N$372,$AY96,AI$2),0)</f>
        <v>76.16</v>
      </c>
      <c r="AJ96">
        <f>L96*IF(NOT(ISNA($AY96)),INDEX(Entrada!$C$53:$N$372,$AY96,AJ$2),0)</f>
        <v>83.58</v>
      </c>
      <c r="AK96">
        <f>M96*IF(NOT(ISNA($AY96)),INDEX(Entrada!$C$53:$N$372,$AY96,AK$2),0)</f>
        <v>58.15</v>
      </c>
      <c r="AL96">
        <f>N96*IF(NOT(ISNA($AY96)),INDEX(Entrada!$C$53:$N$372,$AY96,AL$2),0)</f>
        <v>44.45</v>
      </c>
      <c r="AM96">
        <f t="shared" si="89"/>
        <v>35.49</v>
      </c>
      <c r="AN96">
        <f t="shared" si="90"/>
        <v>33.85</v>
      </c>
      <c r="AO96">
        <f t="shared" si="90"/>
        <v>29.08</v>
      </c>
      <c r="AP96">
        <f t="shared" si="90"/>
        <v>36.54</v>
      </c>
      <c r="AQ96">
        <f t="shared" si="90"/>
        <v>57.23</v>
      </c>
      <c r="AR96">
        <f t="shared" si="90"/>
        <v>73.099999999999994</v>
      </c>
      <c r="AS96">
        <f t="shared" si="90"/>
        <v>78.45</v>
      </c>
      <c r="AT96">
        <f t="shared" si="90"/>
        <v>68.83</v>
      </c>
      <c r="AU96">
        <f t="shared" si="90"/>
        <v>76.16</v>
      </c>
      <c r="AV96">
        <f t="shared" si="90"/>
        <v>83.58</v>
      </c>
      <c r="AW96">
        <f t="shared" si="90"/>
        <v>58.15</v>
      </c>
      <c r="AX96">
        <f t="shared" si="90"/>
        <v>44.45</v>
      </c>
      <c r="AY96">
        <f>MATCH(A96,Entrada!$A$53:$A$372,0)</f>
        <v>93</v>
      </c>
      <c r="BQ96" t="e">
        <f t="shared" si="78"/>
        <v>#N/A</v>
      </c>
      <c r="BR96" s="302">
        <f t="shared" si="91"/>
        <v>35.49</v>
      </c>
      <c r="BS96" s="302">
        <f t="shared" si="92"/>
        <v>33.85</v>
      </c>
      <c r="BT96" s="302">
        <f t="shared" si="93"/>
        <v>29.08</v>
      </c>
      <c r="BU96" s="302">
        <f t="shared" si="94"/>
        <v>36.54</v>
      </c>
      <c r="BV96" s="302">
        <f t="shared" si="95"/>
        <v>57.23</v>
      </c>
      <c r="BW96" s="302">
        <f t="shared" si="96"/>
        <v>73.099999999999994</v>
      </c>
      <c r="BX96" s="302">
        <f t="shared" si="97"/>
        <v>78.45</v>
      </c>
      <c r="BY96" s="302">
        <f t="shared" si="98"/>
        <v>68.83</v>
      </c>
      <c r="BZ96" s="302">
        <f t="shared" si="99"/>
        <v>76.16</v>
      </c>
      <c r="CA96" s="302">
        <f t="shared" si="100"/>
        <v>83.58</v>
      </c>
      <c r="CB96" s="302">
        <f t="shared" si="101"/>
        <v>58.15</v>
      </c>
      <c r="CC96" s="302">
        <f t="shared" si="102"/>
        <v>44.45</v>
      </c>
    </row>
    <row r="97" spans="1:81" x14ac:dyDescent="0.25">
      <c r="A97">
        <v>94</v>
      </c>
      <c r="B97" s="164" t="s">
        <v>575</v>
      </c>
      <c r="C97">
        <f>IFERROR(INDEX($BD$7:$BO$40,MATCH(Bacias!$G$4:$G$323,$BC$7:$BC$40,0),$C$2:$N$2),1)</f>
        <v>1</v>
      </c>
      <c r="D97">
        <f>IFERROR(INDEX($BD$7:$BO$40,MATCH(Bacias!$G$4:$G$323,$BC$7:$BC$40,0),$C$2:$N$2),1)</f>
        <v>1</v>
      </c>
      <c r="E97">
        <f>IFERROR(INDEX($BD$7:$BO$40,MATCH(Bacias!$G$4:$G$323,$BC$7:$BC$40,0),$C$2:$N$2),1)</f>
        <v>1</v>
      </c>
      <c r="F97">
        <f>IFERROR(INDEX($BD$7:$BO$40,MATCH(Bacias!$G$4:$G$323,$BC$7:$BC$40,0),$C$2:$N$2),1)</f>
        <v>1</v>
      </c>
      <c r="G97">
        <f>IFERROR(INDEX($BD$7:$BO$40,MATCH(Bacias!$G$4:$G$323,$BC$7:$BC$40,0),$C$2:$N$2),1)</f>
        <v>1</v>
      </c>
      <c r="H97">
        <f>IFERROR(INDEX($BD$7:$BO$40,MATCH(Bacias!$G$4:$G$323,$BC$7:$BC$40,0),$C$2:$N$2),1)</f>
        <v>1</v>
      </c>
      <c r="I97">
        <f>IFERROR(INDEX($BD$7:$BO$40,MATCH(Bacias!$G$4:$G$323,$BC$7:$BC$40,0),$C$2:$N$2),1)</f>
        <v>1</v>
      </c>
      <c r="J97">
        <f>IFERROR(INDEX($BD$7:$BO$40,MATCH(Bacias!$G$4:$G$323,$BC$7:$BC$40,0),$C$2:$N$2),1)</f>
        <v>1</v>
      </c>
      <c r="K97">
        <f>IFERROR(INDEX($BD$7:$BO$40,MATCH(Bacias!$G$4:$G$323,$BC$7:$BC$40,0),$C$2:$N$2),1)</f>
        <v>1</v>
      </c>
      <c r="L97">
        <f>IFERROR(INDEX($BD$7:$BO$40,MATCH(Bacias!$G$4:$G$323,$BC$7:$BC$40,0),$C$2:$N$2),1)</f>
        <v>1</v>
      </c>
      <c r="M97">
        <f>IFERROR(INDEX($BD$7:$BO$40,MATCH(Bacias!$G$4:$G$323,$BC$7:$BC$40,0),$C$2:$N$2),1)</f>
        <v>1</v>
      </c>
      <c r="N97">
        <f>IFERROR(INDEX($BD$7:$BO$40,MATCH(Bacias!$G$4:$G$323,$BC$7:$BC$40,0),$C$2:$N$2),1)</f>
        <v>1</v>
      </c>
      <c r="AA97">
        <f>C97*IF(NOT(ISNA($AY97)),INDEX(Entrada!$C$53:$N$372,$AY97,AA$2),0)</f>
        <v>850.48</v>
      </c>
      <c r="AB97">
        <f>D97*IF(NOT(ISNA($AY97)),INDEX(Entrada!$C$53:$N$372,$AY97,AB$2),0)</f>
        <v>1000.83</v>
      </c>
      <c r="AC97">
        <f>E97*IF(NOT(ISNA($AY97)),INDEX(Entrada!$C$53:$N$372,$AY97,AC$2),0)</f>
        <v>818.01</v>
      </c>
      <c r="AD97">
        <f>F97*IF(NOT(ISNA($AY97)),INDEX(Entrada!$C$53:$N$372,$AY97,AD$2),0)</f>
        <v>854.59</v>
      </c>
      <c r="AE97">
        <f>G97*IF(NOT(ISNA($AY97)),INDEX(Entrada!$C$53:$N$372,$AY97,AE$2),0)</f>
        <v>1238.3800000000001</v>
      </c>
      <c r="AF97">
        <f>H97*IF(NOT(ISNA($AY97)),INDEX(Entrada!$C$53:$N$372,$AY97,AF$2),0)</f>
        <v>1490.1</v>
      </c>
      <c r="AG97">
        <f>I97*IF(NOT(ISNA($AY97)),INDEX(Entrada!$C$53:$N$372,$AY97,AG$2),0)</f>
        <v>1617.98</v>
      </c>
      <c r="AH97">
        <f>J97*IF(NOT(ISNA($AY97)),INDEX(Entrada!$C$53:$N$372,$AY97,AH$2),0)</f>
        <v>1611.02</v>
      </c>
      <c r="AI97">
        <f>K97*IF(NOT(ISNA($AY97)),INDEX(Entrada!$C$53:$N$372,$AY97,AI$2),0)</f>
        <v>1839.75</v>
      </c>
      <c r="AJ97">
        <f>L97*IF(NOT(ISNA($AY97)),INDEX(Entrada!$C$53:$N$372,$AY97,AJ$2),0)</f>
        <v>1917.66</v>
      </c>
      <c r="AK97">
        <f>M97*IF(NOT(ISNA($AY97)),INDEX(Entrada!$C$53:$N$372,$AY97,AK$2),0)</f>
        <v>1224.54</v>
      </c>
      <c r="AL97">
        <f>N97*IF(NOT(ISNA($AY97)),INDEX(Entrada!$C$53:$N$372,$AY97,AL$2),0)</f>
        <v>900.4</v>
      </c>
      <c r="AM97">
        <f t="shared" si="89"/>
        <v>850.48</v>
      </c>
      <c r="AN97">
        <f t="shared" si="90"/>
        <v>1000.83</v>
      </c>
      <c r="AO97">
        <f t="shared" si="90"/>
        <v>818.01</v>
      </c>
      <c r="AP97">
        <f t="shared" si="90"/>
        <v>854.59</v>
      </c>
      <c r="AQ97">
        <f t="shared" si="90"/>
        <v>1238.3800000000001</v>
      </c>
      <c r="AR97">
        <f t="shared" si="90"/>
        <v>1490.1</v>
      </c>
      <c r="AS97">
        <f t="shared" si="90"/>
        <v>1617.98</v>
      </c>
      <c r="AT97">
        <f t="shared" si="90"/>
        <v>1611.02</v>
      </c>
      <c r="AU97">
        <f t="shared" si="90"/>
        <v>1839.75</v>
      </c>
      <c r="AV97">
        <f t="shared" si="90"/>
        <v>1917.66</v>
      </c>
      <c r="AW97">
        <f t="shared" si="90"/>
        <v>1224.54</v>
      </c>
      <c r="AX97">
        <f t="shared" si="90"/>
        <v>900.4</v>
      </c>
      <c r="AY97">
        <f>MATCH(A97,Entrada!$A$53:$A$372,0)</f>
        <v>94</v>
      </c>
      <c r="BQ97">
        <f t="shared" si="78"/>
        <v>39</v>
      </c>
      <c r="BR97" s="302">
        <f t="shared" si="91"/>
        <v>848.85045000000014</v>
      </c>
      <c r="BS97" s="302">
        <f t="shared" si="92"/>
        <v>995.83757000000003</v>
      </c>
      <c r="BT97" s="302">
        <f t="shared" si="93"/>
        <v>814.67640000000006</v>
      </c>
      <c r="BU97" s="302">
        <f t="shared" si="94"/>
        <v>850.48824000000002</v>
      </c>
      <c r="BV97" s="302">
        <f t="shared" si="95"/>
        <v>1234.13364</v>
      </c>
      <c r="BW97" s="302">
        <f t="shared" si="96"/>
        <v>1479.10328</v>
      </c>
      <c r="BX97" s="302">
        <f t="shared" si="97"/>
        <v>1615.3108</v>
      </c>
      <c r="BY97" s="302">
        <f t="shared" si="98"/>
        <v>1609.0636999999999</v>
      </c>
      <c r="BZ97" s="302">
        <f t="shared" si="99"/>
        <v>1837.8626900000002</v>
      </c>
      <c r="CA97" s="302">
        <f t="shared" si="100"/>
        <v>1908.4720200000002</v>
      </c>
      <c r="CB97" s="302">
        <f t="shared" si="101"/>
        <v>1223.58735</v>
      </c>
      <c r="CC97" s="302">
        <f t="shared" si="102"/>
        <v>900.31286</v>
      </c>
    </row>
    <row r="98" spans="1:81" x14ac:dyDescent="0.25">
      <c r="A98">
        <v>95</v>
      </c>
      <c r="B98" s="164"/>
      <c r="C98">
        <f>IFERROR(INDEX($BD$7:$BO$40,MATCH(Bacias!$G$4:$G$323,$BC$7:$BC$40,0),$C$2:$N$2),1)</f>
        <v>1</v>
      </c>
      <c r="D98">
        <f>IFERROR(INDEX($BD$7:$BO$40,MATCH(Bacias!$G$4:$G$323,$BC$7:$BC$40,0),$C$2:$N$2),1)</f>
        <v>1</v>
      </c>
      <c r="E98">
        <f>IFERROR(INDEX($BD$7:$BO$40,MATCH(Bacias!$G$4:$G$323,$BC$7:$BC$40,0),$C$2:$N$2),1)</f>
        <v>1</v>
      </c>
      <c r="F98">
        <f>IFERROR(INDEX($BD$7:$BO$40,MATCH(Bacias!$G$4:$G$323,$BC$7:$BC$40,0),$C$2:$N$2),1)</f>
        <v>1</v>
      </c>
      <c r="G98">
        <f>IFERROR(INDEX($BD$7:$BO$40,MATCH(Bacias!$G$4:$G$323,$BC$7:$BC$40,0),$C$2:$N$2),1)</f>
        <v>1</v>
      </c>
      <c r="H98">
        <f>IFERROR(INDEX($BD$7:$BO$40,MATCH(Bacias!$G$4:$G$323,$BC$7:$BC$40,0),$C$2:$N$2),1)</f>
        <v>1</v>
      </c>
      <c r="I98">
        <f>IFERROR(INDEX($BD$7:$BO$40,MATCH(Bacias!$G$4:$G$323,$BC$7:$BC$40,0),$C$2:$N$2),1)</f>
        <v>1</v>
      </c>
      <c r="J98">
        <f>IFERROR(INDEX($BD$7:$BO$40,MATCH(Bacias!$G$4:$G$323,$BC$7:$BC$40,0),$C$2:$N$2),1)</f>
        <v>1</v>
      </c>
      <c r="K98">
        <f>IFERROR(INDEX($BD$7:$BO$40,MATCH(Bacias!$G$4:$G$323,$BC$7:$BC$40,0),$C$2:$N$2),1)</f>
        <v>1</v>
      </c>
      <c r="L98">
        <f>IFERROR(INDEX($BD$7:$BO$40,MATCH(Bacias!$G$4:$G$323,$BC$7:$BC$40,0),$C$2:$N$2),1)</f>
        <v>1</v>
      </c>
      <c r="M98">
        <f>IFERROR(INDEX($BD$7:$BO$40,MATCH(Bacias!$G$4:$G$323,$BC$7:$BC$40,0),$C$2:$N$2),1)</f>
        <v>1</v>
      </c>
      <c r="N98">
        <f>IFERROR(INDEX($BD$7:$BO$40,MATCH(Bacias!$G$4:$G$323,$BC$7:$BC$40,0),$C$2:$N$2),1)</f>
        <v>1</v>
      </c>
      <c r="AA98">
        <f>C98*IF(NOT(ISNA($AY98)),INDEX(Entrada!$C$53:$N$372,$AY98,AA$2),0)</f>
        <v>0</v>
      </c>
      <c r="AB98">
        <f>D98*IF(NOT(ISNA($AY98)),INDEX(Entrada!$C$53:$N$372,$AY98,AB$2),0)</f>
        <v>0</v>
      </c>
      <c r="AC98">
        <f>E98*IF(NOT(ISNA($AY98)),INDEX(Entrada!$C$53:$N$372,$AY98,AC$2),0)</f>
        <v>0</v>
      </c>
      <c r="AD98">
        <f>F98*IF(NOT(ISNA($AY98)),INDEX(Entrada!$C$53:$N$372,$AY98,AD$2),0)</f>
        <v>0</v>
      </c>
      <c r="AE98">
        <f>G98*IF(NOT(ISNA($AY98)),INDEX(Entrada!$C$53:$N$372,$AY98,AE$2),0)</f>
        <v>0</v>
      </c>
      <c r="AF98">
        <f>H98*IF(NOT(ISNA($AY98)),INDEX(Entrada!$C$53:$N$372,$AY98,AF$2),0)</f>
        <v>0</v>
      </c>
      <c r="AG98">
        <f>I98*IF(NOT(ISNA($AY98)),INDEX(Entrada!$C$53:$N$372,$AY98,AG$2),0)</f>
        <v>0</v>
      </c>
      <c r="AH98">
        <f>J98*IF(NOT(ISNA($AY98)),INDEX(Entrada!$C$53:$N$372,$AY98,AH$2),0)</f>
        <v>0</v>
      </c>
      <c r="AI98">
        <f>K98*IF(NOT(ISNA($AY98)),INDEX(Entrada!$C$53:$N$372,$AY98,AI$2),0)</f>
        <v>0</v>
      </c>
      <c r="AJ98">
        <f>L98*IF(NOT(ISNA($AY98)),INDEX(Entrada!$C$53:$N$372,$AY98,AJ$2),0)</f>
        <v>0</v>
      </c>
      <c r="AK98">
        <f>M98*IF(NOT(ISNA($AY98)),INDEX(Entrada!$C$53:$N$372,$AY98,AK$2),0)</f>
        <v>0</v>
      </c>
      <c r="AL98">
        <f>N98*IF(NOT(ISNA($AY98)),INDEX(Entrada!$C$53:$N$372,$AY98,AL$2),0)</f>
        <v>0</v>
      </c>
      <c r="AM98">
        <f t="shared" si="89"/>
        <v>0</v>
      </c>
      <c r="AN98">
        <f t="shared" si="90"/>
        <v>0</v>
      </c>
      <c r="AO98">
        <f t="shared" si="90"/>
        <v>0</v>
      </c>
      <c r="AP98">
        <f t="shared" si="90"/>
        <v>0</v>
      </c>
      <c r="AQ98">
        <f t="shared" si="90"/>
        <v>0</v>
      </c>
      <c r="AR98">
        <f t="shared" si="90"/>
        <v>0</v>
      </c>
      <c r="AS98">
        <f t="shared" si="90"/>
        <v>0</v>
      </c>
      <c r="AT98">
        <f t="shared" si="90"/>
        <v>0</v>
      </c>
      <c r="AU98">
        <f t="shared" si="90"/>
        <v>0</v>
      </c>
      <c r="AV98">
        <f t="shared" si="90"/>
        <v>0</v>
      </c>
      <c r="AW98">
        <f t="shared" si="90"/>
        <v>0</v>
      </c>
      <c r="AX98">
        <f t="shared" si="90"/>
        <v>0</v>
      </c>
      <c r="AY98">
        <f>MATCH(A98,Entrada!$A$53:$A$372,0)</f>
        <v>95</v>
      </c>
      <c r="BQ98" t="e">
        <f t="shared" si="78"/>
        <v>#N/A</v>
      </c>
      <c r="BR98" s="302">
        <f t="shared" si="91"/>
        <v>0</v>
      </c>
      <c r="BS98" s="302">
        <f t="shared" si="92"/>
        <v>0</v>
      </c>
      <c r="BT98" s="302">
        <f t="shared" si="93"/>
        <v>0</v>
      </c>
      <c r="BU98" s="302">
        <f t="shared" si="94"/>
        <v>0</v>
      </c>
      <c r="BV98" s="302">
        <f t="shared" si="95"/>
        <v>0</v>
      </c>
      <c r="BW98" s="302">
        <f t="shared" si="96"/>
        <v>0</v>
      </c>
      <c r="BX98" s="302">
        <f t="shared" si="97"/>
        <v>0</v>
      </c>
      <c r="BY98" s="302">
        <f t="shared" si="98"/>
        <v>0</v>
      </c>
      <c r="BZ98" s="302">
        <f t="shared" si="99"/>
        <v>0</v>
      </c>
      <c r="CA98" s="302">
        <f t="shared" si="100"/>
        <v>0</v>
      </c>
      <c r="CB98" s="302">
        <f t="shared" si="101"/>
        <v>0</v>
      </c>
      <c r="CC98" s="302">
        <f t="shared" si="102"/>
        <v>0</v>
      </c>
    </row>
    <row r="99" spans="1:81" x14ac:dyDescent="0.25">
      <c r="A99">
        <v>96</v>
      </c>
      <c r="B99" s="164"/>
      <c r="C99">
        <f>IFERROR(INDEX($BD$7:$BO$40,MATCH(Bacias!$G$4:$G$323,$BC$7:$BC$40,0),$C$2:$N$2),1)</f>
        <v>1</v>
      </c>
      <c r="D99">
        <f>IFERROR(INDEX($BD$7:$BO$40,MATCH(Bacias!$G$4:$G$323,$BC$7:$BC$40,0),$C$2:$N$2),1)</f>
        <v>1</v>
      </c>
      <c r="E99">
        <f>IFERROR(INDEX($BD$7:$BO$40,MATCH(Bacias!$G$4:$G$323,$BC$7:$BC$40,0),$C$2:$N$2),1)</f>
        <v>1</v>
      </c>
      <c r="F99">
        <f>IFERROR(INDEX($BD$7:$BO$40,MATCH(Bacias!$G$4:$G$323,$BC$7:$BC$40,0),$C$2:$N$2),1)</f>
        <v>1</v>
      </c>
      <c r="G99">
        <f>IFERROR(INDEX($BD$7:$BO$40,MATCH(Bacias!$G$4:$G$323,$BC$7:$BC$40,0),$C$2:$N$2),1)</f>
        <v>1</v>
      </c>
      <c r="H99">
        <f>IFERROR(INDEX($BD$7:$BO$40,MATCH(Bacias!$G$4:$G$323,$BC$7:$BC$40,0),$C$2:$N$2),1)</f>
        <v>1</v>
      </c>
      <c r="I99">
        <f>IFERROR(INDEX($BD$7:$BO$40,MATCH(Bacias!$G$4:$G$323,$BC$7:$BC$40,0),$C$2:$N$2),1)</f>
        <v>1</v>
      </c>
      <c r="J99">
        <f>IFERROR(INDEX($BD$7:$BO$40,MATCH(Bacias!$G$4:$G$323,$BC$7:$BC$40,0),$C$2:$N$2),1)</f>
        <v>1</v>
      </c>
      <c r="K99">
        <f>IFERROR(INDEX($BD$7:$BO$40,MATCH(Bacias!$G$4:$G$323,$BC$7:$BC$40,0),$C$2:$N$2),1)</f>
        <v>1</v>
      </c>
      <c r="L99">
        <f>IFERROR(INDEX($BD$7:$BO$40,MATCH(Bacias!$G$4:$G$323,$BC$7:$BC$40,0),$C$2:$N$2),1)</f>
        <v>1</v>
      </c>
      <c r="M99">
        <f>IFERROR(INDEX($BD$7:$BO$40,MATCH(Bacias!$G$4:$G$323,$BC$7:$BC$40,0),$C$2:$N$2),1)</f>
        <v>1</v>
      </c>
      <c r="N99">
        <f>IFERROR(INDEX($BD$7:$BO$40,MATCH(Bacias!$G$4:$G$323,$BC$7:$BC$40,0),$C$2:$N$2),1)</f>
        <v>1</v>
      </c>
      <c r="AA99">
        <f>C99*IF(NOT(ISNA($AY99)),INDEX(Entrada!$C$53:$N$372,$AY99,AA$2),0)</f>
        <v>0</v>
      </c>
      <c r="AB99">
        <f>D99*IF(NOT(ISNA($AY99)),INDEX(Entrada!$C$53:$N$372,$AY99,AB$2),0)</f>
        <v>0</v>
      </c>
      <c r="AC99">
        <f>E99*IF(NOT(ISNA($AY99)),INDEX(Entrada!$C$53:$N$372,$AY99,AC$2),0)</f>
        <v>0</v>
      </c>
      <c r="AD99">
        <f>F99*IF(NOT(ISNA($AY99)),INDEX(Entrada!$C$53:$N$372,$AY99,AD$2),0)</f>
        <v>0</v>
      </c>
      <c r="AE99">
        <f>G99*IF(NOT(ISNA($AY99)),INDEX(Entrada!$C$53:$N$372,$AY99,AE$2),0)</f>
        <v>0</v>
      </c>
      <c r="AF99">
        <f>H99*IF(NOT(ISNA($AY99)),INDEX(Entrada!$C$53:$N$372,$AY99,AF$2),0)</f>
        <v>0</v>
      </c>
      <c r="AG99">
        <f>I99*IF(NOT(ISNA($AY99)),INDEX(Entrada!$C$53:$N$372,$AY99,AG$2),0)</f>
        <v>0</v>
      </c>
      <c r="AH99">
        <f>J99*IF(NOT(ISNA($AY99)),INDEX(Entrada!$C$53:$N$372,$AY99,AH$2),0)</f>
        <v>0</v>
      </c>
      <c r="AI99">
        <f>K99*IF(NOT(ISNA($AY99)),INDEX(Entrada!$C$53:$N$372,$AY99,AI$2),0)</f>
        <v>0</v>
      </c>
      <c r="AJ99">
        <f>L99*IF(NOT(ISNA($AY99)),INDEX(Entrada!$C$53:$N$372,$AY99,AJ$2),0)</f>
        <v>0</v>
      </c>
      <c r="AK99">
        <f>M99*IF(NOT(ISNA($AY99)),INDEX(Entrada!$C$53:$N$372,$AY99,AK$2),0)</f>
        <v>0</v>
      </c>
      <c r="AL99">
        <f>N99*IF(NOT(ISNA($AY99)),INDEX(Entrada!$C$53:$N$372,$AY99,AL$2),0)</f>
        <v>0</v>
      </c>
      <c r="AM99">
        <f t="shared" si="89"/>
        <v>0</v>
      </c>
      <c r="AN99">
        <f t="shared" si="90"/>
        <v>0</v>
      </c>
      <c r="AO99">
        <f t="shared" si="90"/>
        <v>0</v>
      </c>
      <c r="AP99">
        <f t="shared" si="90"/>
        <v>0</v>
      </c>
      <c r="AQ99">
        <f t="shared" si="90"/>
        <v>0</v>
      </c>
      <c r="AR99">
        <f t="shared" si="90"/>
        <v>0</v>
      </c>
      <c r="AS99">
        <f t="shared" si="90"/>
        <v>0</v>
      </c>
      <c r="AT99">
        <f t="shared" si="90"/>
        <v>0</v>
      </c>
      <c r="AU99">
        <f t="shared" si="90"/>
        <v>0</v>
      </c>
      <c r="AV99">
        <f t="shared" si="90"/>
        <v>0</v>
      </c>
      <c r="AW99">
        <f t="shared" si="90"/>
        <v>0</v>
      </c>
      <c r="AX99">
        <f t="shared" si="90"/>
        <v>0</v>
      </c>
      <c r="AY99">
        <f>MATCH(A99,Entrada!$A$53:$A$372,0)</f>
        <v>96</v>
      </c>
      <c r="BQ99" t="e">
        <f t="shared" si="78"/>
        <v>#N/A</v>
      </c>
      <c r="BR99" s="302">
        <f t="shared" si="91"/>
        <v>0</v>
      </c>
      <c r="BS99" s="302">
        <f t="shared" si="92"/>
        <v>0</v>
      </c>
      <c r="BT99" s="302">
        <f t="shared" si="93"/>
        <v>0</v>
      </c>
      <c r="BU99" s="302">
        <f t="shared" si="94"/>
        <v>0</v>
      </c>
      <c r="BV99" s="302">
        <f t="shared" si="95"/>
        <v>0</v>
      </c>
      <c r="BW99" s="302">
        <f t="shared" si="96"/>
        <v>0</v>
      </c>
      <c r="BX99" s="302">
        <f t="shared" si="97"/>
        <v>0</v>
      </c>
      <c r="BY99" s="302">
        <f t="shared" si="98"/>
        <v>0</v>
      </c>
      <c r="BZ99" s="302">
        <f t="shared" si="99"/>
        <v>0</v>
      </c>
      <c r="CA99" s="302">
        <f t="shared" si="100"/>
        <v>0</v>
      </c>
      <c r="CB99" s="302">
        <f t="shared" si="101"/>
        <v>0</v>
      </c>
      <c r="CC99" s="302">
        <f t="shared" si="102"/>
        <v>0</v>
      </c>
    </row>
    <row r="100" spans="1:81" x14ac:dyDescent="0.25">
      <c r="A100">
        <v>97</v>
      </c>
      <c r="B100" s="164" t="s">
        <v>576</v>
      </c>
      <c r="C100">
        <f>IFERROR(INDEX($BD$7:$BO$40,MATCH(Bacias!$G$4:$G$323,$BC$7:$BC$40,0),$C$2:$N$2),1)</f>
        <v>1</v>
      </c>
      <c r="D100">
        <f>IFERROR(INDEX($BD$7:$BO$40,MATCH(Bacias!$G$4:$G$323,$BC$7:$BC$40,0),$C$2:$N$2),1)</f>
        <v>1</v>
      </c>
      <c r="E100">
        <f>IFERROR(INDEX($BD$7:$BO$40,MATCH(Bacias!$G$4:$G$323,$BC$7:$BC$40,0),$C$2:$N$2),1)</f>
        <v>1</v>
      </c>
      <c r="F100">
        <f>IFERROR(INDEX($BD$7:$BO$40,MATCH(Bacias!$G$4:$G$323,$BC$7:$BC$40,0),$C$2:$N$2),1)</f>
        <v>1</v>
      </c>
      <c r="G100">
        <f>IFERROR(INDEX($BD$7:$BO$40,MATCH(Bacias!$G$4:$G$323,$BC$7:$BC$40,0),$C$2:$N$2),1)</f>
        <v>1</v>
      </c>
      <c r="H100">
        <f>IFERROR(INDEX($BD$7:$BO$40,MATCH(Bacias!$G$4:$G$323,$BC$7:$BC$40,0),$C$2:$N$2),1)</f>
        <v>1</v>
      </c>
      <c r="I100">
        <f>IFERROR(INDEX($BD$7:$BO$40,MATCH(Bacias!$G$4:$G$323,$BC$7:$BC$40,0),$C$2:$N$2),1)</f>
        <v>1</v>
      </c>
      <c r="J100">
        <f>IFERROR(INDEX($BD$7:$BO$40,MATCH(Bacias!$G$4:$G$323,$BC$7:$BC$40,0),$C$2:$N$2),1)</f>
        <v>1</v>
      </c>
      <c r="K100">
        <f>IFERROR(INDEX($BD$7:$BO$40,MATCH(Bacias!$G$4:$G$323,$BC$7:$BC$40,0),$C$2:$N$2),1)</f>
        <v>1</v>
      </c>
      <c r="L100">
        <f>IFERROR(INDEX($BD$7:$BO$40,MATCH(Bacias!$G$4:$G$323,$BC$7:$BC$40,0),$C$2:$N$2),1)</f>
        <v>1</v>
      </c>
      <c r="M100">
        <f>IFERROR(INDEX($BD$7:$BO$40,MATCH(Bacias!$G$4:$G$323,$BC$7:$BC$40,0),$C$2:$N$2),1)</f>
        <v>1</v>
      </c>
      <c r="N100">
        <f>IFERROR(INDEX($BD$7:$BO$40,MATCH(Bacias!$G$4:$G$323,$BC$7:$BC$40,0),$C$2:$N$2),1)</f>
        <v>1</v>
      </c>
      <c r="AA100">
        <f>C100*IF(NOT(ISNA($AY100)),INDEX(Entrada!$C$53:$N$372,$AY100,AA$2),0)</f>
        <v>162.53</v>
      </c>
      <c r="AB100">
        <f>D100*IF(NOT(ISNA($AY100)),INDEX(Entrada!$C$53:$N$372,$AY100,AB$2),0)</f>
        <v>198.17</v>
      </c>
      <c r="AC100">
        <f>E100*IF(NOT(ISNA($AY100)),INDEX(Entrada!$C$53:$N$372,$AY100,AC$2),0)</f>
        <v>154.18</v>
      </c>
      <c r="AD100">
        <f>F100*IF(NOT(ISNA($AY100)),INDEX(Entrada!$C$53:$N$372,$AY100,AD$2),0)</f>
        <v>172.77</v>
      </c>
      <c r="AE100">
        <f>G100*IF(NOT(ISNA($AY100)),INDEX(Entrada!$C$53:$N$372,$AY100,AE$2),0)</f>
        <v>246.64</v>
      </c>
      <c r="AF100">
        <f>H100*IF(NOT(ISNA($AY100)),INDEX(Entrada!$C$53:$N$372,$AY100,AF$2),0)</f>
        <v>330.99</v>
      </c>
      <c r="AG100">
        <f>I100*IF(NOT(ISNA($AY100)),INDEX(Entrada!$C$53:$N$372,$AY100,AG$2),0)</f>
        <v>415.49</v>
      </c>
      <c r="AH100">
        <f>J100*IF(NOT(ISNA($AY100)),INDEX(Entrada!$C$53:$N$372,$AY100,AH$2),0)</f>
        <v>402.5</v>
      </c>
      <c r="AI100">
        <f>K100*IF(NOT(ISNA($AY100)),INDEX(Entrada!$C$53:$N$372,$AY100,AI$2),0)</f>
        <v>455.43</v>
      </c>
      <c r="AJ100">
        <f>L100*IF(NOT(ISNA($AY100)),INDEX(Entrada!$C$53:$N$372,$AY100,AJ$2),0)</f>
        <v>396.57</v>
      </c>
      <c r="AK100">
        <f>M100*IF(NOT(ISNA($AY100)),INDEX(Entrada!$C$53:$N$372,$AY100,AK$2),0)</f>
        <v>226.39</v>
      </c>
      <c r="AL100">
        <f>N100*IF(NOT(ISNA($AY100)),INDEX(Entrada!$C$53:$N$372,$AY100,AL$2),0)</f>
        <v>177.42</v>
      </c>
      <c r="AM100">
        <f t="shared" si="89"/>
        <v>162.53</v>
      </c>
      <c r="AN100">
        <f t="shared" si="90"/>
        <v>198.17</v>
      </c>
      <c r="AO100">
        <f t="shared" si="90"/>
        <v>154.18</v>
      </c>
      <c r="AP100">
        <f t="shared" si="90"/>
        <v>172.77</v>
      </c>
      <c r="AQ100">
        <f t="shared" si="90"/>
        <v>246.64</v>
      </c>
      <c r="AR100">
        <f t="shared" si="90"/>
        <v>330.99</v>
      </c>
      <c r="AS100">
        <f t="shared" si="90"/>
        <v>415.49</v>
      </c>
      <c r="AT100">
        <f t="shared" si="90"/>
        <v>402.5</v>
      </c>
      <c r="AU100">
        <f t="shared" si="90"/>
        <v>455.43</v>
      </c>
      <c r="AV100">
        <f t="shared" si="90"/>
        <v>396.57</v>
      </c>
      <c r="AW100">
        <f t="shared" si="90"/>
        <v>226.39</v>
      </c>
      <c r="AX100">
        <f t="shared" si="90"/>
        <v>177.42</v>
      </c>
      <c r="AY100">
        <f>MATCH(A100,Entrada!$A$53:$A$372,0)</f>
        <v>97</v>
      </c>
      <c r="BQ100">
        <f t="shared" si="78"/>
        <v>51</v>
      </c>
      <c r="BR100" s="302">
        <f t="shared" si="91"/>
        <v>166.43253999999999</v>
      </c>
      <c r="BS100" s="302">
        <f t="shared" si="92"/>
        <v>200.64751999999999</v>
      </c>
      <c r="BT100" s="302">
        <f t="shared" si="93"/>
        <v>155.76266000000001</v>
      </c>
      <c r="BU100" s="302">
        <f t="shared" si="94"/>
        <v>172.96641999999997</v>
      </c>
      <c r="BV100" s="302">
        <f t="shared" si="95"/>
        <v>251.63323999999994</v>
      </c>
      <c r="BW100" s="302">
        <f t="shared" si="96"/>
        <v>339.41819999999996</v>
      </c>
      <c r="BX100" s="302">
        <f t="shared" si="97"/>
        <v>427.78955999999999</v>
      </c>
      <c r="BY100" s="302">
        <f t="shared" si="98"/>
        <v>408.20247999999998</v>
      </c>
      <c r="BZ100" s="302">
        <f t="shared" si="99"/>
        <v>464.25694999999996</v>
      </c>
      <c r="CA100" s="302">
        <f t="shared" si="100"/>
        <v>409.68979000000002</v>
      </c>
      <c r="CB100" s="302">
        <f t="shared" si="101"/>
        <v>228.94055</v>
      </c>
      <c r="CC100" s="302">
        <f t="shared" si="102"/>
        <v>179.16453999999999</v>
      </c>
    </row>
    <row r="101" spans="1:81" x14ac:dyDescent="0.25">
      <c r="A101">
        <v>98</v>
      </c>
      <c r="B101" s="164" t="s">
        <v>183</v>
      </c>
      <c r="C101">
        <f>IFERROR(INDEX($BD$7:$BO$40,MATCH(Bacias!$G$4:$G$323,$BC$7:$BC$40,0),$C$2:$N$2),1)</f>
        <v>1</v>
      </c>
      <c r="D101">
        <f>IFERROR(INDEX($BD$7:$BO$40,MATCH(Bacias!$G$4:$G$323,$BC$7:$BC$40,0),$C$2:$N$2),1)</f>
        <v>1</v>
      </c>
      <c r="E101">
        <f>IFERROR(INDEX($BD$7:$BO$40,MATCH(Bacias!$G$4:$G$323,$BC$7:$BC$40,0),$C$2:$N$2),1)</f>
        <v>1</v>
      </c>
      <c r="F101">
        <f>IFERROR(INDEX($BD$7:$BO$40,MATCH(Bacias!$G$4:$G$323,$BC$7:$BC$40,0),$C$2:$N$2),1)</f>
        <v>1</v>
      </c>
      <c r="G101">
        <f>IFERROR(INDEX($BD$7:$BO$40,MATCH(Bacias!$G$4:$G$323,$BC$7:$BC$40,0),$C$2:$N$2),1)</f>
        <v>1</v>
      </c>
      <c r="H101">
        <f>IFERROR(INDEX($BD$7:$BO$40,MATCH(Bacias!$G$4:$G$323,$BC$7:$BC$40,0),$C$2:$N$2),1)</f>
        <v>1</v>
      </c>
      <c r="I101">
        <f>IFERROR(INDEX($BD$7:$BO$40,MATCH(Bacias!$G$4:$G$323,$BC$7:$BC$40,0),$C$2:$N$2),1)</f>
        <v>1</v>
      </c>
      <c r="J101">
        <f>IFERROR(INDEX($BD$7:$BO$40,MATCH(Bacias!$G$4:$G$323,$BC$7:$BC$40,0),$C$2:$N$2),1)</f>
        <v>1</v>
      </c>
      <c r="K101">
        <f>IFERROR(INDEX($BD$7:$BO$40,MATCH(Bacias!$G$4:$G$323,$BC$7:$BC$40,0),$C$2:$N$2),1)</f>
        <v>1</v>
      </c>
      <c r="L101">
        <f>IFERROR(INDEX($BD$7:$BO$40,MATCH(Bacias!$G$4:$G$323,$BC$7:$BC$40,0),$C$2:$N$2),1)</f>
        <v>1</v>
      </c>
      <c r="M101">
        <f>IFERROR(INDEX($BD$7:$BO$40,MATCH(Bacias!$G$4:$G$323,$BC$7:$BC$40,0),$C$2:$N$2),1)</f>
        <v>1</v>
      </c>
      <c r="N101">
        <f>IFERROR(INDEX($BD$7:$BO$40,MATCH(Bacias!$G$4:$G$323,$BC$7:$BC$40,0),$C$2:$N$2),1)</f>
        <v>1</v>
      </c>
      <c r="AA101">
        <f>C101*IF(NOT(ISNA($AY101)),INDEX(Entrada!$C$53:$N$372,$AY101,AA$2),0)</f>
        <v>96.07</v>
      </c>
      <c r="AB101">
        <f>D101*IF(NOT(ISNA($AY101)),INDEX(Entrada!$C$53:$N$372,$AY101,AB$2),0)</f>
        <v>117.96</v>
      </c>
      <c r="AC101">
        <f>E101*IF(NOT(ISNA($AY101)),INDEX(Entrada!$C$53:$N$372,$AY101,AC$2),0)</f>
        <v>91.59</v>
      </c>
      <c r="AD101">
        <f>F101*IF(NOT(ISNA($AY101)),INDEX(Entrada!$C$53:$N$372,$AY101,AD$2),0)</f>
        <v>99.02</v>
      </c>
      <c r="AE101">
        <f>G101*IF(NOT(ISNA($AY101)),INDEX(Entrada!$C$53:$N$372,$AY101,AE$2),0)</f>
        <v>133.41999999999999</v>
      </c>
      <c r="AF101">
        <f>H101*IF(NOT(ISNA($AY101)),INDEX(Entrada!$C$53:$N$372,$AY101,AF$2),0)</f>
        <v>184.6</v>
      </c>
      <c r="AG101">
        <f>I101*IF(NOT(ISNA($AY101)),INDEX(Entrada!$C$53:$N$372,$AY101,AG$2),0)</f>
        <v>229.88</v>
      </c>
      <c r="AH101">
        <f>J101*IF(NOT(ISNA($AY101)),INDEX(Entrada!$C$53:$N$372,$AY101,AH$2),0)</f>
        <v>222.49</v>
      </c>
      <c r="AI101">
        <f>K101*IF(NOT(ISNA($AY101)),INDEX(Entrada!$C$53:$N$372,$AY101,AI$2),0)</f>
        <v>247.17</v>
      </c>
      <c r="AJ101">
        <f>L101*IF(NOT(ISNA($AY101)),INDEX(Entrada!$C$53:$N$372,$AY101,AJ$2),0)</f>
        <v>213.61</v>
      </c>
      <c r="AK101">
        <f>M101*IF(NOT(ISNA($AY101)),INDEX(Entrada!$C$53:$N$372,$AY101,AK$2),0)</f>
        <v>124.51</v>
      </c>
      <c r="AL101">
        <f>N101*IF(NOT(ISNA($AY101)),INDEX(Entrada!$C$53:$N$372,$AY101,AL$2),0)</f>
        <v>96.38</v>
      </c>
      <c r="AM101">
        <f t="shared" si="89"/>
        <v>96.07</v>
      </c>
      <c r="AN101">
        <f t="shared" si="90"/>
        <v>117.96</v>
      </c>
      <c r="AO101">
        <f t="shared" si="90"/>
        <v>91.59</v>
      </c>
      <c r="AP101">
        <f t="shared" si="90"/>
        <v>99.02</v>
      </c>
      <c r="AQ101">
        <f t="shared" si="90"/>
        <v>133.41999999999999</v>
      </c>
      <c r="AR101">
        <f t="shared" si="90"/>
        <v>184.6</v>
      </c>
      <c r="AS101">
        <f t="shared" si="90"/>
        <v>229.88</v>
      </c>
      <c r="AT101">
        <f t="shared" si="90"/>
        <v>222.49</v>
      </c>
      <c r="AU101">
        <f t="shared" si="90"/>
        <v>247.17</v>
      </c>
      <c r="AV101">
        <f t="shared" si="90"/>
        <v>213.61</v>
      </c>
      <c r="AW101">
        <f t="shared" si="90"/>
        <v>124.51</v>
      </c>
      <c r="AX101">
        <f t="shared" si="90"/>
        <v>96.38</v>
      </c>
      <c r="AY101">
        <f>MATCH(A101,Entrada!$A$53:$A$372,0)</f>
        <v>98</v>
      </c>
      <c r="BQ101" t="e">
        <f t="shared" si="78"/>
        <v>#N/A</v>
      </c>
      <c r="BR101" s="302">
        <f t="shared" si="91"/>
        <v>96.07</v>
      </c>
      <c r="BS101" s="302">
        <f t="shared" si="92"/>
        <v>117.96</v>
      </c>
      <c r="BT101" s="302">
        <f t="shared" si="93"/>
        <v>91.59</v>
      </c>
      <c r="BU101" s="302">
        <f t="shared" si="94"/>
        <v>99.02</v>
      </c>
      <c r="BV101" s="302">
        <f t="shared" si="95"/>
        <v>133.41999999999999</v>
      </c>
      <c r="BW101" s="302">
        <f t="shared" si="96"/>
        <v>184.6</v>
      </c>
      <c r="BX101" s="302">
        <f t="shared" si="97"/>
        <v>229.88</v>
      </c>
      <c r="BY101" s="302">
        <f t="shared" si="98"/>
        <v>222.49</v>
      </c>
      <c r="BZ101" s="302">
        <f t="shared" si="99"/>
        <v>247.17</v>
      </c>
      <c r="CA101" s="302">
        <f t="shared" si="100"/>
        <v>213.61</v>
      </c>
      <c r="CB101" s="302">
        <f t="shared" si="101"/>
        <v>124.51</v>
      </c>
      <c r="CC101" s="302">
        <f t="shared" si="102"/>
        <v>96.38</v>
      </c>
    </row>
    <row r="102" spans="1:81" x14ac:dyDescent="0.25">
      <c r="A102">
        <v>99</v>
      </c>
      <c r="B102" s="164" t="s">
        <v>577</v>
      </c>
      <c r="C102">
        <f>IFERROR(INDEX($BD$7:$BO$40,MATCH(Bacias!$G$4:$G$323,$BC$7:$BC$40,0),$C$2:$N$2),1)</f>
        <v>1</v>
      </c>
      <c r="D102">
        <f>IFERROR(INDEX($BD$7:$BO$40,MATCH(Bacias!$G$4:$G$323,$BC$7:$BC$40,0),$C$2:$N$2),1)</f>
        <v>1</v>
      </c>
      <c r="E102">
        <f>IFERROR(INDEX($BD$7:$BO$40,MATCH(Bacias!$G$4:$G$323,$BC$7:$BC$40,0),$C$2:$N$2),1)</f>
        <v>1</v>
      </c>
      <c r="F102">
        <f>IFERROR(INDEX($BD$7:$BO$40,MATCH(Bacias!$G$4:$G$323,$BC$7:$BC$40,0),$C$2:$N$2),1)</f>
        <v>1</v>
      </c>
      <c r="G102">
        <f>IFERROR(INDEX($BD$7:$BO$40,MATCH(Bacias!$G$4:$G$323,$BC$7:$BC$40,0),$C$2:$N$2),1)</f>
        <v>1</v>
      </c>
      <c r="H102">
        <f>IFERROR(INDEX($BD$7:$BO$40,MATCH(Bacias!$G$4:$G$323,$BC$7:$BC$40,0),$C$2:$N$2),1)</f>
        <v>1</v>
      </c>
      <c r="I102">
        <f>IFERROR(INDEX($BD$7:$BO$40,MATCH(Bacias!$G$4:$G$323,$BC$7:$BC$40,0),$C$2:$N$2),1)</f>
        <v>1</v>
      </c>
      <c r="J102">
        <f>IFERROR(INDEX($BD$7:$BO$40,MATCH(Bacias!$G$4:$G$323,$BC$7:$BC$40,0),$C$2:$N$2),1)</f>
        <v>1</v>
      </c>
      <c r="K102">
        <f>IFERROR(INDEX($BD$7:$BO$40,MATCH(Bacias!$G$4:$G$323,$BC$7:$BC$40,0),$C$2:$N$2),1)</f>
        <v>1</v>
      </c>
      <c r="L102">
        <f>IFERROR(INDEX($BD$7:$BO$40,MATCH(Bacias!$G$4:$G$323,$BC$7:$BC$40,0),$C$2:$N$2),1)</f>
        <v>1</v>
      </c>
      <c r="M102">
        <f>IFERROR(INDEX($BD$7:$BO$40,MATCH(Bacias!$G$4:$G$323,$BC$7:$BC$40,0),$C$2:$N$2),1)</f>
        <v>1</v>
      </c>
      <c r="N102">
        <f>IFERROR(INDEX($BD$7:$BO$40,MATCH(Bacias!$G$4:$G$323,$BC$7:$BC$40,0),$C$2:$N$2),1)</f>
        <v>1</v>
      </c>
      <c r="AA102">
        <f>C102*IF(NOT(ISNA($AY102)),INDEX(Entrada!$C$53:$N$372,$AY102,AA$2),0)</f>
        <v>79.78</v>
      </c>
      <c r="AB102">
        <f>D102*IF(NOT(ISNA($AY102)),INDEX(Entrada!$C$53:$N$372,$AY102,AB$2),0)</f>
        <v>84.9</v>
      </c>
      <c r="AC102">
        <f>E102*IF(NOT(ISNA($AY102)),INDEX(Entrada!$C$53:$N$372,$AY102,AC$2),0)</f>
        <v>85.05</v>
      </c>
      <c r="AD102">
        <f>F102*IF(NOT(ISNA($AY102)),INDEX(Entrada!$C$53:$N$372,$AY102,AD$2),0)</f>
        <v>72.84</v>
      </c>
      <c r="AE102">
        <f>G102*IF(NOT(ISNA($AY102)),INDEX(Entrada!$C$53:$N$372,$AY102,AE$2),0)</f>
        <v>60.08</v>
      </c>
      <c r="AF102">
        <f>H102*IF(NOT(ISNA($AY102)),INDEX(Entrada!$C$53:$N$372,$AY102,AF$2),0)</f>
        <v>54.03</v>
      </c>
      <c r="AG102">
        <f>I102*IF(NOT(ISNA($AY102)),INDEX(Entrada!$C$53:$N$372,$AY102,AG$2),0)</f>
        <v>49.29</v>
      </c>
      <c r="AH102">
        <f>J102*IF(NOT(ISNA($AY102)),INDEX(Entrada!$C$53:$N$372,$AY102,AH$2),0)</f>
        <v>46.55</v>
      </c>
      <c r="AI102">
        <f>K102*IF(NOT(ISNA($AY102)),INDEX(Entrada!$C$53:$N$372,$AY102,AI$2),0)</f>
        <v>46.89</v>
      </c>
      <c r="AJ102">
        <f>L102*IF(NOT(ISNA($AY102)),INDEX(Entrada!$C$53:$N$372,$AY102,AJ$2),0)</f>
        <v>51.21</v>
      </c>
      <c r="AK102">
        <f>M102*IF(NOT(ISNA($AY102)),INDEX(Entrada!$C$53:$N$372,$AY102,AK$2),0)</f>
        <v>58.49</v>
      </c>
      <c r="AL102">
        <f>N102*IF(NOT(ISNA($AY102)),INDEX(Entrada!$C$53:$N$372,$AY102,AL$2),0)</f>
        <v>69.59</v>
      </c>
      <c r="AM102">
        <f t="shared" si="89"/>
        <v>79.78</v>
      </c>
      <c r="AN102">
        <f t="shared" si="90"/>
        <v>84.9</v>
      </c>
      <c r="AO102">
        <f t="shared" si="90"/>
        <v>85.05</v>
      </c>
      <c r="AP102">
        <f t="shared" ref="AN102:AX120" si="115">AD102</f>
        <v>72.84</v>
      </c>
      <c r="AQ102">
        <f t="shared" si="115"/>
        <v>60.08</v>
      </c>
      <c r="AR102">
        <f t="shared" si="115"/>
        <v>54.03</v>
      </c>
      <c r="AS102">
        <f t="shared" si="115"/>
        <v>49.29</v>
      </c>
      <c r="AT102">
        <f t="shared" si="115"/>
        <v>46.55</v>
      </c>
      <c r="AU102">
        <f t="shared" si="115"/>
        <v>46.89</v>
      </c>
      <c r="AV102">
        <f t="shared" si="115"/>
        <v>51.21</v>
      </c>
      <c r="AW102">
        <f t="shared" si="115"/>
        <v>58.49</v>
      </c>
      <c r="AX102">
        <f t="shared" si="115"/>
        <v>69.59</v>
      </c>
      <c r="AY102">
        <f>MATCH(A102,Entrada!$A$53:$A$372,0)</f>
        <v>99</v>
      </c>
      <c r="BQ102" t="e">
        <f t="shared" si="78"/>
        <v>#N/A</v>
      </c>
      <c r="BR102" s="302">
        <f t="shared" si="91"/>
        <v>79.78</v>
      </c>
      <c r="BS102" s="302">
        <f t="shared" si="92"/>
        <v>84.9</v>
      </c>
      <c r="BT102" s="302">
        <f t="shared" si="93"/>
        <v>85.05</v>
      </c>
      <c r="BU102" s="302">
        <f t="shared" si="94"/>
        <v>72.84</v>
      </c>
      <c r="BV102" s="302">
        <f t="shared" si="95"/>
        <v>60.08</v>
      </c>
      <c r="BW102" s="302">
        <f t="shared" si="96"/>
        <v>54.03</v>
      </c>
      <c r="BX102" s="302">
        <f t="shared" si="97"/>
        <v>49.29</v>
      </c>
      <c r="BY102" s="302">
        <f t="shared" si="98"/>
        <v>46.55</v>
      </c>
      <c r="BZ102" s="302">
        <f t="shared" si="99"/>
        <v>46.89</v>
      </c>
      <c r="CA102" s="302">
        <f t="shared" si="100"/>
        <v>51.21</v>
      </c>
      <c r="CB102" s="302">
        <f t="shared" si="101"/>
        <v>58.49</v>
      </c>
      <c r="CC102" s="302">
        <f t="shared" si="102"/>
        <v>69.59</v>
      </c>
    </row>
    <row r="103" spans="1:81" x14ac:dyDescent="0.25">
      <c r="A103">
        <v>100</v>
      </c>
      <c r="B103" s="164" t="s">
        <v>578</v>
      </c>
      <c r="C103">
        <f>IFERROR(INDEX($BD$7:$BO$40,MATCH(Bacias!$G$4:$G$323,$BC$7:$BC$40,0),$C$2:$N$2),1)</f>
        <v>1</v>
      </c>
      <c r="D103">
        <f>IFERROR(INDEX($BD$7:$BO$40,MATCH(Bacias!$G$4:$G$323,$BC$7:$BC$40,0),$C$2:$N$2),1)</f>
        <v>1</v>
      </c>
      <c r="E103">
        <f>IFERROR(INDEX($BD$7:$BO$40,MATCH(Bacias!$G$4:$G$323,$BC$7:$BC$40,0),$C$2:$N$2),1)</f>
        <v>1</v>
      </c>
      <c r="F103">
        <f>IFERROR(INDEX($BD$7:$BO$40,MATCH(Bacias!$G$4:$G$323,$BC$7:$BC$40,0),$C$2:$N$2),1)</f>
        <v>1</v>
      </c>
      <c r="G103">
        <f>IFERROR(INDEX($BD$7:$BO$40,MATCH(Bacias!$G$4:$G$323,$BC$7:$BC$40,0),$C$2:$N$2),1)</f>
        <v>1</v>
      </c>
      <c r="H103">
        <f>IFERROR(INDEX($BD$7:$BO$40,MATCH(Bacias!$G$4:$G$323,$BC$7:$BC$40,0),$C$2:$N$2),1)</f>
        <v>1</v>
      </c>
      <c r="I103">
        <f>IFERROR(INDEX($BD$7:$BO$40,MATCH(Bacias!$G$4:$G$323,$BC$7:$BC$40,0),$C$2:$N$2),1)</f>
        <v>1</v>
      </c>
      <c r="J103">
        <f>IFERROR(INDEX($BD$7:$BO$40,MATCH(Bacias!$G$4:$G$323,$BC$7:$BC$40,0),$C$2:$N$2),1)</f>
        <v>1</v>
      </c>
      <c r="K103">
        <f>IFERROR(INDEX($BD$7:$BO$40,MATCH(Bacias!$G$4:$G$323,$BC$7:$BC$40,0),$C$2:$N$2),1)</f>
        <v>1</v>
      </c>
      <c r="L103">
        <f>IFERROR(INDEX($BD$7:$BO$40,MATCH(Bacias!$G$4:$G$323,$BC$7:$BC$40,0),$C$2:$N$2),1)</f>
        <v>1</v>
      </c>
      <c r="M103">
        <f>IFERROR(INDEX($BD$7:$BO$40,MATCH(Bacias!$G$4:$G$323,$BC$7:$BC$40,0),$C$2:$N$2),1)</f>
        <v>1</v>
      </c>
      <c r="N103">
        <f>IFERROR(INDEX($BD$7:$BO$40,MATCH(Bacias!$G$4:$G$323,$BC$7:$BC$40,0),$C$2:$N$2),1)</f>
        <v>1</v>
      </c>
      <c r="AA103">
        <f>C103*IF(NOT(ISNA($AY103)),INDEX(Entrada!$C$53:$N$372,$AY103,AA$2),0)</f>
        <v>5.0599999999999996</v>
      </c>
      <c r="AB103">
        <f>D103*IF(NOT(ISNA($AY103)),INDEX(Entrada!$C$53:$N$372,$AY103,AB$2),0)</f>
        <v>5.89</v>
      </c>
      <c r="AC103">
        <f>E103*IF(NOT(ISNA($AY103)),INDEX(Entrada!$C$53:$N$372,$AY103,AC$2),0)</f>
        <v>5.65</v>
      </c>
      <c r="AD103">
        <f>F103*IF(NOT(ISNA($AY103)),INDEX(Entrada!$C$53:$N$372,$AY103,AD$2),0)</f>
        <v>4.72</v>
      </c>
      <c r="AE103">
        <f>G103*IF(NOT(ISNA($AY103)),INDEX(Entrada!$C$53:$N$372,$AY103,AE$2),0)</f>
        <v>4.16</v>
      </c>
      <c r="AF103">
        <f>H103*IF(NOT(ISNA($AY103)),INDEX(Entrada!$C$53:$N$372,$AY103,AF$2),0)</f>
        <v>3.85</v>
      </c>
      <c r="AG103">
        <f>I103*IF(NOT(ISNA($AY103)),INDEX(Entrada!$C$53:$N$372,$AY103,AG$2),0)</f>
        <v>3.81</v>
      </c>
      <c r="AH103">
        <f>J103*IF(NOT(ISNA($AY103)),INDEX(Entrada!$C$53:$N$372,$AY103,AH$2),0)</f>
        <v>3.07</v>
      </c>
      <c r="AI103">
        <f>K103*IF(NOT(ISNA($AY103)),INDEX(Entrada!$C$53:$N$372,$AY103,AI$2),0)</f>
        <v>3.8</v>
      </c>
      <c r="AJ103">
        <f>L103*IF(NOT(ISNA($AY103)),INDEX(Entrada!$C$53:$N$372,$AY103,AJ$2),0)</f>
        <v>4.67</v>
      </c>
      <c r="AK103">
        <f>M103*IF(NOT(ISNA($AY103)),INDEX(Entrada!$C$53:$N$372,$AY103,AK$2),0)</f>
        <v>4.88</v>
      </c>
      <c r="AL103">
        <f>N103*IF(NOT(ISNA($AY103)),INDEX(Entrada!$C$53:$N$372,$AY103,AL$2),0)</f>
        <v>4.7300000000000004</v>
      </c>
      <c r="AM103">
        <f t="shared" si="89"/>
        <v>5.0599999999999996</v>
      </c>
      <c r="AN103">
        <f t="shared" si="115"/>
        <v>5.89</v>
      </c>
      <c r="AO103">
        <f t="shared" si="115"/>
        <v>5.65</v>
      </c>
      <c r="AP103">
        <f t="shared" si="115"/>
        <v>4.72</v>
      </c>
      <c r="AQ103">
        <f t="shared" si="115"/>
        <v>4.16</v>
      </c>
      <c r="AR103">
        <f t="shared" si="115"/>
        <v>3.85</v>
      </c>
      <c r="AS103">
        <f t="shared" si="115"/>
        <v>3.81</v>
      </c>
      <c r="AT103">
        <f t="shared" si="115"/>
        <v>3.07</v>
      </c>
      <c r="AU103">
        <f t="shared" si="115"/>
        <v>3.8</v>
      </c>
      <c r="AV103">
        <f t="shared" si="115"/>
        <v>4.67</v>
      </c>
      <c r="AW103">
        <f t="shared" si="115"/>
        <v>4.88</v>
      </c>
      <c r="AX103">
        <f t="shared" si="115"/>
        <v>4.7300000000000004</v>
      </c>
      <c r="AY103">
        <f>MATCH(A103,Entrada!$A$53:$A$372,0)</f>
        <v>100</v>
      </c>
      <c r="BQ103" t="e">
        <f t="shared" si="78"/>
        <v>#N/A</v>
      </c>
      <c r="BR103" s="302">
        <f t="shared" si="91"/>
        <v>5.0599999999999996</v>
      </c>
      <c r="BS103" s="302">
        <f t="shared" si="92"/>
        <v>5.89</v>
      </c>
      <c r="BT103" s="302">
        <f t="shared" si="93"/>
        <v>5.65</v>
      </c>
      <c r="BU103" s="302">
        <f t="shared" si="94"/>
        <v>4.72</v>
      </c>
      <c r="BV103" s="302">
        <f t="shared" si="95"/>
        <v>4.16</v>
      </c>
      <c r="BW103" s="302">
        <f t="shared" si="96"/>
        <v>3.85</v>
      </c>
      <c r="BX103" s="302">
        <f t="shared" si="97"/>
        <v>3.81</v>
      </c>
      <c r="BY103" s="302">
        <f t="shared" si="98"/>
        <v>3.07</v>
      </c>
      <c r="BZ103" s="302">
        <f t="shared" si="99"/>
        <v>3.8</v>
      </c>
      <c r="CA103" s="302">
        <f t="shared" si="100"/>
        <v>4.67</v>
      </c>
      <c r="CB103" s="302">
        <f t="shared" si="101"/>
        <v>4.88</v>
      </c>
      <c r="CC103" s="302">
        <f t="shared" si="102"/>
        <v>4.7300000000000004</v>
      </c>
    </row>
    <row r="104" spans="1:81" x14ac:dyDescent="0.25">
      <c r="A104">
        <v>101</v>
      </c>
      <c r="B104" s="164" t="s">
        <v>238</v>
      </c>
      <c r="C104">
        <f>IFERROR(INDEX($BD$7:$BO$40,MATCH(Bacias!$G$4:$G$323,$BC$7:$BC$40,0),$C$2:$N$2),1)</f>
        <v>1</v>
      </c>
      <c r="D104">
        <f>IFERROR(INDEX($BD$7:$BO$40,MATCH(Bacias!$G$4:$G$323,$BC$7:$BC$40,0),$C$2:$N$2),1)</f>
        <v>1</v>
      </c>
      <c r="E104">
        <f>IFERROR(INDEX($BD$7:$BO$40,MATCH(Bacias!$G$4:$G$323,$BC$7:$BC$40,0),$C$2:$N$2),1)</f>
        <v>1</v>
      </c>
      <c r="F104">
        <f>IFERROR(INDEX($BD$7:$BO$40,MATCH(Bacias!$G$4:$G$323,$BC$7:$BC$40,0),$C$2:$N$2),1)</f>
        <v>1</v>
      </c>
      <c r="G104">
        <f>IFERROR(INDEX($BD$7:$BO$40,MATCH(Bacias!$G$4:$G$323,$BC$7:$BC$40,0),$C$2:$N$2),1)</f>
        <v>1</v>
      </c>
      <c r="H104">
        <f>IFERROR(INDEX($BD$7:$BO$40,MATCH(Bacias!$G$4:$G$323,$BC$7:$BC$40,0),$C$2:$N$2),1)</f>
        <v>1</v>
      </c>
      <c r="I104">
        <f>IFERROR(INDEX($BD$7:$BO$40,MATCH(Bacias!$G$4:$G$323,$BC$7:$BC$40,0),$C$2:$N$2),1)</f>
        <v>1</v>
      </c>
      <c r="J104">
        <f>IFERROR(INDEX($BD$7:$BO$40,MATCH(Bacias!$G$4:$G$323,$BC$7:$BC$40,0),$C$2:$N$2),1)</f>
        <v>1</v>
      </c>
      <c r="K104">
        <f>IFERROR(INDEX($BD$7:$BO$40,MATCH(Bacias!$G$4:$G$323,$BC$7:$BC$40,0),$C$2:$N$2),1)</f>
        <v>1</v>
      </c>
      <c r="L104">
        <f>IFERROR(INDEX($BD$7:$BO$40,MATCH(Bacias!$G$4:$G$323,$BC$7:$BC$40,0),$C$2:$N$2),1)</f>
        <v>1</v>
      </c>
      <c r="M104">
        <f>IFERROR(INDEX($BD$7:$BO$40,MATCH(Bacias!$G$4:$G$323,$BC$7:$BC$40,0),$C$2:$N$2),1)</f>
        <v>1</v>
      </c>
      <c r="N104">
        <f>IFERROR(INDEX($BD$7:$BO$40,MATCH(Bacias!$G$4:$G$323,$BC$7:$BC$40,0),$C$2:$N$2),1)</f>
        <v>1</v>
      </c>
      <c r="AA104">
        <f>C104*IF(NOT(ISNA($AY104)),INDEX(Entrada!$C$53:$N$372,$AY104,AA$2),0)</f>
        <v>114.15</v>
      </c>
      <c r="AB104">
        <f>D104*IF(NOT(ISNA($AY104)),INDEX(Entrada!$C$53:$N$372,$AY104,AB$2),0)</f>
        <v>131.21</v>
      </c>
      <c r="AC104">
        <f>E104*IF(NOT(ISNA($AY104)),INDEX(Entrada!$C$53:$N$372,$AY104,AC$2),0)</f>
        <v>103.93</v>
      </c>
      <c r="AD104">
        <f>F104*IF(NOT(ISNA($AY104)),INDEX(Entrada!$C$53:$N$372,$AY104,AD$2),0)</f>
        <v>74.849999999999994</v>
      </c>
      <c r="AE104">
        <f>G104*IF(NOT(ISNA($AY104)),INDEX(Entrada!$C$53:$N$372,$AY104,AE$2),0)</f>
        <v>92.55</v>
      </c>
      <c r="AF104">
        <f>H104*IF(NOT(ISNA($AY104)),INDEX(Entrada!$C$53:$N$372,$AY104,AF$2),0)</f>
        <v>99.12</v>
      </c>
      <c r="AG104">
        <f>I104*IF(NOT(ISNA($AY104)),INDEX(Entrada!$C$53:$N$372,$AY104,AG$2),0)</f>
        <v>114.67</v>
      </c>
      <c r="AH104">
        <f>J104*IF(NOT(ISNA($AY104)),INDEX(Entrada!$C$53:$N$372,$AY104,AH$2),0)</f>
        <v>126.52</v>
      </c>
      <c r="AI104">
        <f>K104*IF(NOT(ISNA($AY104)),INDEX(Entrada!$C$53:$N$372,$AY104,AI$2),0)</f>
        <v>155.88</v>
      </c>
      <c r="AJ104">
        <f>L104*IF(NOT(ISNA($AY104)),INDEX(Entrada!$C$53:$N$372,$AY104,AJ$2),0)</f>
        <v>170.21</v>
      </c>
      <c r="AK104">
        <f>M104*IF(NOT(ISNA($AY104)),INDEX(Entrada!$C$53:$N$372,$AY104,AK$2),0)</f>
        <v>112.35</v>
      </c>
      <c r="AL104">
        <f>N104*IF(NOT(ISNA($AY104)),INDEX(Entrada!$C$53:$N$372,$AY104,AL$2),0)</f>
        <v>95.55</v>
      </c>
      <c r="AM104">
        <f t="shared" si="89"/>
        <v>114.15</v>
      </c>
      <c r="AN104">
        <f t="shared" si="115"/>
        <v>131.21</v>
      </c>
      <c r="AO104">
        <f t="shared" si="115"/>
        <v>103.93</v>
      </c>
      <c r="AP104">
        <f t="shared" si="115"/>
        <v>74.849999999999994</v>
      </c>
      <c r="AQ104">
        <f t="shared" si="115"/>
        <v>92.55</v>
      </c>
      <c r="AR104">
        <f t="shared" si="115"/>
        <v>99.12</v>
      </c>
      <c r="AS104">
        <f t="shared" si="115"/>
        <v>114.67</v>
      </c>
      <c r="AT104">
        <f t="shared" si="115"/>
        <v>126.52</v>
      </c>
      <c r="AU104">
        <f t="shared" si="115"/>
        <v>155.88</v>
      </c>
      <c r="AV104">
        <f t="shared" si="115"/>
        <v>170.21</v>
      </c>
      <c r="AW104">
        <f t="shared" si="115"/>
        <v>112.35</v>
      </c>
      <c r="AX104">
        <f t="shared" si="115"/>
        <v>95.55</v>
      </c>
      <c r="AY104">
        <f>MATCH(A104,Entrada!$A$53:$A$372,0)</f>
        <v>101</v>
      </c>
      <c r="BQ104" t="e">
        <f t="shared" si="78"/>
        <v>#N/A</v>
      </c>
      <c r="BR104" s="302">
        <f t="shared" si="91"/>
        <v>114.15</v>
      </c>
      <c r="BS104" s="302">
        <f t="shared" si="92"/>
        <v>131.21</v>
      </c>
      <c r="BT104" s="302">
        <f t="shared" si="93"/>
        <v>103.93</v>
      </c>
      <c r="BU104" s="302">
        <f t="shared" si="94"/>
        <v>74.849999999999994</v>
      </c>
      <c r="BV104" s="302">
        <f t="shared" si="95"/>
        <v>92.55</v>
      </c>
      <c r="BW104" s="302">
        <f t="shared" si="96"/>
        <v>99.12</v>
      </c>
      <c r="BX104" s="302">
        <f t="shared" si="97"/>
        <v>114.67</v>
      </c>
      <c r="BY104" s="302">
        <f t="shared" si="98"/>
        <v>126.52</v>
      </c>
      <c r="BZ104" s="302">
        <f t="shared" si="99"/>
        <v>155.88</v>
      </c>
      <c r="CA104" s="302">
        <f t="shared" si="100"/>
        <v>170.21</v>
      </c>
      <c r="CB104" s="302">
        <f t="shared" si="101"/>
        <v>112.35</v>
      </c>
      <c r="CC104" s="302">
        <f t="shared" si="102"/>
        <v>95.55</v>
      </c>
    </row>
    <row r="105" spans="1:81" x14ac:dyDescent="0.25">
      <c r="A105">
        <v>102</v>
      </c>
      <c r="B105" s="164" t="s">
        <v>579</v>
      </c>
      <c r="C105">
        <f>IFERROR(INDEX($BD$7:$BO$40,MATCH(Bacias!$G$4:$G$323,$BC$7:$BC$40,0),$C$2:$N$2),1)</f>
        <v>1</v>
      </c>
      <c r="D105">
        <f>IFERROR(INDEX($BD$7:$BO$40,MATCH(Bacias!$G$4:$G$323,$BC$7:$BC$40,0),$C$2:$N$2),1)</f>
        <v>1</v>
      </c>
      <c r="E105">
        <f>IFERROR(INDEX($BD$7:$BO$40,MATCH(Bacias!$G$4:$G$323,$BC$7:$BC$40,0),$C$2:$N$2),1)</f>
        <v>1</v>
      </c>
      <c r="F105">
        <f>IFERROR(INDEX($BD$7:$BO$40,MATCH(Bacias!$G$4:$G$323,$BC$7:$BC$40,0),$C$2:$N$2),1)</f>
        <v>1</v>
      </c>
      <c r="G105">
        <f>IFERROR(INDEX($BD$7:$BO$40,MATCH(Bacias!$G$4:$G$323,$BC$7:$BC$40,0),$C$2:$N$2),1)</f>
        <v>1</v>
      </c>
      <c r="H105">
        <f>IFERROR(INDEX($BD$7:$BO$40,MATCH(Bacias!$G$4:$G$323,$BC$7:$BC$40,0),$C$2:$N$2),1)</f>
        <v>1</v>
      </c>
      <c r="I105">
        <f>IFERROR(INDEX($BD$7:$BO$40,MATCH(Bacias!$G$4:$G$323,$BC$7:$BC$40,0),$C$2:$N$2),1)</f>
        <v>1</v>
      </c>
      <c r="J105">
        <f>IFERROR(INDEX($BD$7:$BO$40,MATCH(Bacias!$G$4:$G$323,$BC$7:$BC$40,0),$C$2:$N$2),1)</f>
        <v>1</v>
      </c>
      <c r="K105">
        <f>IFERROR(INDEX($BD$7:$BO$40,MATCH(Bacias!$G$4:$G$323,$BC$7:$BC$40,0),$C$2:$N$2),1)</f>
        <v>1</v>
      </c>
      <c r="L105">
        <f>IFERROR(INDEX($BD$7:$BO$40,MATCH(Bacias!$G$4:$G$323,$BC$7:$BC$40,0),$C$2:$N$2),1)</f>
        <v>1</v>
      </c>
      <c r="M105">
        <f>IFERROR(INDEX($BD$7:$BO$40,MATCH(Bacias!$G$4:$G$323,$BC$7:$BC$40,0),$C$2:$N$2),1)</f>
        <v>1</v>
      </c>
      <c r="N105">
        <f>IFERROR(INDEX($BD$7:$BO$40,MATCH(Bacias!$G$4:$G$323,$BC$7:$BC$40,0),$C$2:$N$2),1)</f>
        <v>1</v>
      </c>
      <c r="AA105">
        <f>C105*IF(NOT(ISNA($AY105)),INDEX(Entrada!$C$53:$N$372,$AY105,AA$2),0)</f>
        <v>166.43</v>
      </c>
      <c r="AB105">
        <f>D105*IF(NOT(ISNA($AY105)),INDEX(Entrada!$C$53:$N$372,$AY105,AB$2),0)</f>
        <v>143.5</v>
      </c>
      <c r="AC105">
        <f>E105*IF(NOT(ISNA($AY105)),INDEX(Entrada!$C$53:$N$372,$AY105,AC$2),0)</f>
        <v>126.67</v>
      </c>
      <c r="AD105">
        <f>F105*IF(NOT(ISNA($AY105)),INDEX(Entrada!$C$53:$N$372,$AY105,AD$2),0)</f>
        <v>192.38</v>
      </c>
      <c r="AE105">
        <f>G105*IF(NOT(ISNA($AY105)),INDEX(Entrada!$C$53:$N$372,$AY105,AE$2),0)</f>
        <v>254.82</v>
      </c>
      <c r="AF105">
        <f>H105*IF(NOT(ISNA($AY105)),INDEX(Entrada!$C$53:$N$372,$AY105,AF$2),0)</f>
        <v>305.52</v>
      </c>
      <c r="AG105">
        <f>I105*IF(NOT(ISNA($AY105)),INDEX(Entrada!$C$53:$N$372,$AY105,AG$2),0)</f>
        <v>297.25</v>
      </c>
      <c r="AH105">
        <f>J105*IF(NOT(ISNA($AY105)),INDEX(Entrada!$C$53:$N$372,$AY105,AH$2),0)</f>
        <v>274.48</v>
      </c>
      <c r="AI105">
        <f>K105*IF(NOT(ISNA($AY105)),INDEX(Entrada!$C$53:$N$372,$AY105,AI$2),0)</f>
        <v>317.20999999999998</v>
      </c>
      <c r="AJ105">
        <f>L105*IF(NOT(ISNA($AY105)),INDEX(Entrada!$C$53:$N$372,$AY105,AJ$2),0)</f>
        <v>360.8</v>
      </c>
      <c r="AK105">
        <f>M105*IF(NOT(ISNA($AY105)),INDEX(Entrada!$C$53:$N$372,$AY105,AK$2),0)</f>
        <v>273.23</v>
      </c>
      <c r="AL105">
        <f>N105*IF(NOT(ISNA($AY105)),INDEX(Entrada!$C$53:$N$372,$AY105,AL$2),0)</f>
        <v>212.84</v>
      </c>
      <c r="AM105">
        <f t="shared" si="89"/>
        <v>166.43</v>
      </c>
      <c r="AN105">
        <f t="shared" si="115"/>
        <v>143.5</v>
      </c>
      <c r="AO105">
        <f t="shared" si="115"/>
        <v>126.67</v>
      </c>
      <c r="AP105">
        <f t="shared" si="115"/>
        <v>192.38</v>
      </c>
      <c r="AQ105">
        <f t="shared" si="115"/>
        <v>254.82</v>
      </c>
      <c r="AR105">
        <f t="shared" si="115"/>
        <v>305.52</v>
      </c>
      <c r="AS105">
        <f t="shared" si="115"/>
        <v>297.25</v>
      </c>
      <c r="AT105">
        <f t="shared" si="115"/>
        <v>274.48</v>
      </c>
      <c r="AU105">
        <f t="shared" si="115"/>
        <v>317.20999999999998</v>
      </c>
      <c r="AV105">
        <f t="shared" si="115"/>
        <v>360.8</v>
      </c>
      <c r="AW105">
        <f t="shared" si="115"/>
        <v>273.23</v>
      </c>
      <c r="AX105">
        <f t="shared" si="115"/>
        <v>212.84</v>
      </c>
      <c r="AY105">
        <f>MATCH(A105,Entrada!$A$53:$A$372,0)</f>
        <v>102</v>
      </c>
      <c r="BQ105" t="e">
        <f t="shared" si="78"/>
        <v>#N/A</v>
      </c>
      <c r="BR105" s="302">
        <f t="shared" si="91"/>
        <v>166.43</v>
      </c>
      <c r="BS105" s="302">
        <f t="shared" si="92"/>
        <v>143.5</v>
      </c>
      <c r="BT105" s="302">
        <f t="shared" si="93"/>
        <v>126.67</v>
      </c>
      <c r="BU105" s="302">
        <f t="shared" si="94"/>
        <v>192.38</v>
      </c>
      <c r="BV105" s="302">
        <f t="shared" si="95"/>
        <v>254.82</v>
      </c>
      <c r="BW105" s="302">
        <f t="shared" si="96"/>
        <v>305.52</v>
      </c>
      <c r="BX105" s="302">
        <f t="shared" si="97"/>
        <v>297.25</v>
      </c>
      <c r="BY105" s="302">
        <f t="shared" si="98"/>
        <v>274.48</v>
      </c>
      <c r="BZ105" s="302">
        <f t="shared" si="99"/>
        <v>317.20999999999998</v>
      </c>
      <c r="CA105" s="302">
        <f t="shared" si="100"/>
        <v>360.8</v>
      </c>
      <c r="CB105" s="302">
        <f t="shared" si="101"/>
        <v>273.23</v>
      </c>
      <c r="CC105" s="302">
        <f t="shared" si="102"/>
        <v>212.84</v>
      </c>
    </row>
    <row r="106" spans="1:81" x14ac:dyDescent="0.25">
      <c r="A106">
        <v>103</v>
      </c>
      <c r="B106" s="164" t="s">
        <v>580</v>
      </c>
      <c r="C106">
        <f>IFERROR(INDEX($BD$7:$BO$40,MATCH(Bacias!$G$4:$G$323,$BC$7:$BC$40,0),$C$2:$N$2),1)</f>
        <v>1</v>
      </c>
      <c r="D106">
        <f>IFERROR(INDEX($BD$7:$BO$40,MATCH(Bacias!$G$4:$G$323,$BC$7:$BC$40,0),$C$2:$N$2),1)</f>
        <v>1</v>
      </c>
      <c r="E106">
        <f>IFERROR(INDEX($BD$7:$BO$40,MATCH(Bacias!$G$4:$G$323,$BC$7:$BC$40,0),$C$2:$N$2),1)</f>
        <v>1</v>
      </c>
      <c r="F106">
        <f>IFERROR(INDEX($BD$7:$BO$40,MATCH(Bacias!$G$4:$G$323,$BC$7:$BC$40,0),$C$2:$N$2),1)</f>
        <v>1</v>
      </c>
      <c r="G106">
        <f>IFERROR(INDEX($BD$7:$BO$40,MATCH(Bacias!$G$4:$G$323,$BC$7:$BC$40,0),$C$2:$N$2),1)</f>
        <v>1</v>
      </c>
      <c r="H106">
        <f>IFERROR(INDEX($BD$7:$BO$40,MATCH(Bacias!$G$4:$G$323,$BC$7:$BC$40,0),$C$2:$N$2),1)</f>
        <v>1</v>
      </c>
      <c r="I106">
        <f>IFERROR(INDEX($BD$7:$BO$40,MATCH(Bacias!$G$4:$G$323,$BC$7:$BC$40,0),$C$2:$N$2),1)</f>
        <v>1</v>
      </c>
      <c r="J106">
        <f>IFERROR(INDEX($BD$7:$BO$40,MATCH(Bacias!$G$4:$G$323,$BC$7:$BC$40,0),$C$2:$N$2),1)</f>
        <v>1</v>
      </c>
      <c r="K106">
        <f>IFERROR(INDEX($BD$7:$BO$40,MATCH(Bacias!$G$4:$G$323,$BC$7:$BC$40,0),$C$2:$N$2),1)</f>
        <v>1</v>
      </c>
      <c r="L106">
        <f>IFERROR(INDEX($BD$7:$BO$40,MATCH(Bacias!$G$4:$G$323,$BC$7:$BC$40,0),$C$2:$N$2),1)</f>
        <v>1</v>
      </c>
      <c r="M106">
        <f>IFERROR(INDEX($BD$7:$BO$40,MATCH(Bacias!$G$4:$G$323,$BC$7:$BC$40,0),$C$2:$N$2),1)</f>
        <v>1</v>
      </c>
      <c r="N106">
        <f>IFERROR(INDEX($BD$7:$BO$40,MATCH(Bacias!$G$4:$G$323,$BC$7:$BC$40,0),$C$2:$N$2),1)</f>
        <v>1</v>
      </c>
      <c r="AA106">
        <f>C106*IF(NOT(ISNA($AY106)),INDEX(Entrada!$C$53:$N$372,$AY106,AA$2),0)</f>
        <v>173.05</v>
      </c>
      <c r="AB106">
        <f>D106*IF(NOT(ISNA($AY106)),INDEX(Entrada!$C$53:$N$372,$AY106,AB$2),0)</f>
        <v>149.09</v>
      </c>
      <c r="AC106">
        <f>E106*IF(NOT(ISNA($AY106)),INDEX(Entrada!$C$53:$N$372,$AY106,AC$2),0)</f>
        <v>131.57</v>
      </c>
      <c r="AD106">
        <f>F106*IF(NOT(ISNA($AY106)),INDEX(Entrada!$C$53:$N$372,$AY106,AD$2),0)</f>
        <v>198.36</v>
      </c>
      <c r="AE106">
        <f>G106*IF(NOT(ISNA($AY106)),INDEX(Entrada!$C$53:$N$372,$AY106,AE$2),0)</f>
        <v>263.52999999999997</v>
      </c>
      <c r="AF106">
        <f>H106*IF(NOT(ISNA($AY106)),INDEX(Entrada!$C$53:$N$372,$AY106,AF$2),0)</f>
        <v>317.39999999999998</v>
      </c>
      <c r="AG106">
        <f>I106*IF(NOT(ISNA($AY106)),INDEX(Entrada!$C$53:$N$372,$AY106,AG$2),0)</f>
        <v>309.17</v>
      </c>
      <c r="AH106">
        <f>J106*IF(NOT(ISNA($AY106)),INDEX(Entrada!$C$53:$N$372,$AY106,AH$2),0)</f>
        <v>285.04000000000002</v>
      </c>
      <c r="AI106">
        <f>K106*IF(NOT(ISNA($AY106)),INDEX(Entrada!$C$53:$N$372,$AY106,AI$2),0)</f>
        <v>328.42</v>
      </c>
      <c r="AJ106">
        <f>L106*IF(NOT(ISNA($AY106)),INDEX(Entrada!$C$53:$N$372,$AY106,AJ$2),0)</f>
        <v>374.54</v>
      </c>
      <c r="AK106">
        <f>M106*IF(NOT(ISNA($AY106)),INDEX(Entrada!$C$53:$N$372,$AY106,AK$2),0)</f>
        <v>284.89</v>
      </c>
      <c r="AL106">
        <f>N106*IF(NOT(ISNA($AY106)),INDEX(Entrada!$C$53:$N$372,$AY106,AL$2),0)</f>
        <v>221.23</v>
      </c>
      <c r="AM106">
        <f t="shared" si="89"/>
        <v>173.05</v>
      </c>
      <c r="AN106">
        <f t="shared" si="115"/>
        <v>149.09</v>
      </c>
      <c r="AO106">
        <f t="shared" si="115"/>
        <v>131.57</v>
      </c>
      <c r="AP106">
        <f t="shared" si="115"/>
        <v>198.36</v>
      </c>
      <c r="AQ106">
        <f t="shared" si="115"/>
        <v>263.52999999999997</v>
      </c>
      <c r="AR106">
        <f t="shared" si="115"/>
        <v>317.39999999999998</v>
      </c>
      <c r="AS106">
        <f t="shared" si="115"/>
        <v>309.17</v>
      </c>
      <c r="AT106">
        <f t="shared" si="115"/>
        <v>285.04000000000002</v>
      </c>
      <c r="AU106">
        <f t="shared" si="115"/>
        <v>328.42</v>
      </c>
      <c r="AV106">
        <f t="shared" si="115"/>
        <v>374.54</v>
      </c>
      <c r="AW106">
        <f t="shared" si="115"/>
        <v>284.89</v>
      </c>
      <c r="AX106">
        <f t="shared" si="115"/>
        <v>221.23</v>
      </c>
      <c r="AY106">
        <f>MATCH(A106,Entrada!$A$53:$A$372,0)</f>
        <v>103</v>
      </c>
      <c r="BQ106">
        <f t="shared" si="78"/>
        <v>40</v>
      </c>
      <c r="BR106" s="302">
        <f t="shared" si="91"/>
        <v>173.02006</v>
      </c>
      <c r="BS106" s="302">
        <f t="shared" si="92"/>
        <v>148.93549999999999</v>
      </c>
      <c r="BT106" s="302">
        <f t="shared" si="93"/>
        <v>131.65016</v>
      </c>
      <c r="BU106" s="302">
        <f t="shared" si="94"/>
        <v>198.53616</v>
      </c>
      <c r="BV106" s="302">
        <f t="shared" si="95"/>
        <v>263.50013999999999</v>
      </c>
      <c r="BW106" s="302">
        <f t="shared" si="96"/>
        <v>317.38495999999998</v>
      </c>
      <c r="BX106" s="302">
        <f t="shared" si="97"/>
        <v>308.95924999999994</v>
      </c>
      <c r="BY106" s="302">
        <f t="shared" si="98"/>
        <v>285.03575999999998</v>
      </c>
      <c r="BZ106" s="302">
        <f t="shared" si="99"/>
        <v>328.54676999999998</v>
      </c>
      <c r="CA106" s="302">
        <f t="shared" si="100"/>
        <v>374.84959999999995</v>
      </c>
      <c r="CB106" s="302">
        <f t="shared" si="101"/>
        <v>284.76627999999999</v>
      </c>
      <c r="CC106" s="302">
        <f t="shared" si="102"/>
        <v>221.57928000000001</v>
      </c>
    </row>
    <row r="107" spans="1:81" x14ac:dyDescent="0.25">
      <c r="A107">
        <v>104</v>
      </c>
      <c r="B107" s="164" t="s">
        <v>581</v>
      </c>
      <c r="C107">
        <f>IFERROR(INDEX($BD$7:$BO$40,MATCH(Bacias!$G$4:$G$323,$BC$7:$BC$40,0),$C$2:$N$2),1)</f>
        <v>1</v>
      </c>
      <c r="D107">
        <f>IFERROR(INDEX($BD$7:$BO$40,MATCH(Bacias!$G$4:$G$323,$BC$7:$BC$40,0),$C$2:$N$2),1)</f>
        <v>1</v>
      </c>
      <c r="E107">
        <f>IFERROR(INDEX($BD$7:$BO$40,MATCH(Bacias!$G$4:$G$323,$BC$7:$BC$40,0),$C$2:$N$2),1)</f>
        <v>1</v>
      </c>
      <c r="F107">
        <f>IFERROR(INDEX($BD$7:$BO$40,MATCH(Bacias!$G$4:$G$323,$BC$7:$BC$40,0),$C$2:$N$2),1)</f>
        <v>1</v>
      </c>
      <c r="G107">
        <f>IFERROR(INDEX($BD$7:$BO$40,MATCH(Bacias!$G$4:$G$323,$BC$7:$BC$40,0),$C$2:$N$2),1)</f>
        <v>1</v>
      </c>
      <c r="H107">
        <f>IFERROR(INDEX($BD$7:$BO$40,MATCH(Bacias!$G$4:$G$323,$BC$7:$BC$40,0),$C$2:$N$2),1)</f>
        <v>1</v>
      </c>
      <c r="I107">
        <f>IFERROR(INDEX($BD$7:$BO$40,MATCH(Bacias!$G$4:$G$323,$BC$7:$BC$40,0),$C$2:$N$2),1)</f>
        <v>1</v>
      </c>
      <c r="J107">
        <f>IFERROR(INDEX($BD$7:$BO$40,MATCH(Bacias!$G$4:$G$323,$BC$7:$BC$40,0),$C$2:$N$2),1)</f>
        <v>1</v>
      </c>
      <c r="K107">
        <f>IFERROR(INDEX($BD$7:$BO$40,MATCH(Bacias!$G$4:$G$323,$BC$7:$BC$40,0),$C$2:$N$2),1)</f>
        <v>1</v>
      </c>
      <c r="L107">
        <f>IFERROR(INDEX($BD$7:$BO$40,MATCH(Bacias!$G$4:$G$323,$BC$7:$BC$40,0),$C$2:$N$2),1)</f>
        <v>1</v>
      </c>
      <c r="M107">
        <f>IFERROR(INDEX($BD$7:$BO$40,MATCH(Bacias!$G$4:$G$323,$BC$7:$BC$40,0),$C$2:$N$2),1)</f>
        <v>1</v>
      </c>
      <c r="N107">
        <f>IFERROR(INDEX($BD$7:$BO$40,MATCH(Bacias!$G$4:$G$323,$BC$7:$BC$40,0),$C$2:$N$2),1)</f>
        <v>1</v>
      </c>
      <c r="AA107">
        <f>C107*IF(NOT(ISNA($AY107)),INDEX(Entrada!$C$53:$N$372,$AY107,AA$2),0)</f>
        <v>47</v>
      </c>
      <c r="AB107">
        <f>D107*IF(NOT(ISNA($AY107)),INDEX(Entrada!$C$53:$N$372,$AY107,AB$2),0)</f>
        <v>47</v>
      </c>
      <c r="AC107">
        <f>E107*IF(NOT(ISNA($AY107)),INDEX(Entrada!$C$53:$N$372,$AY107,AC$2),0)</f>
        <v>43</v>
      </c>
      <c r="AD107">
        <f>F107*IF(NOT(ISNA($AY107)),INDEX(Entrada!$C$53:$N$372,$AY107,AD$2),0)</f>
        <v>31</v>
      </c>
      <c r="AE107">
        <f>G107*IF(NOT(ISNA($AY107)),INDEX(Entrada!$C$53:$N$372,$AY107,AE$2),0)</f>
        <v>24</v>
      </c>
      <c r="AF107">
        <f>H107*IF(NOT(ISNA($AY107)),INDEX(Entrada!$C$53:$N$372,$AY107,AF$2),0)</f>
        <v>22</v>
      </c>
      <c r="AG107">
        <f>I107*IF(NOT(ISNA($AY107)),INDEX(Entrada!$C$53:$N$372,$AY107,AG$2),0)</f>
        <v>19</v>
      </c>
      <c r="AH107">
        <f>J107*IF(NOT(ISNA($AY107)),INDEX(Entrada!$C$53:$N$372,$AY107,AH$2),0)</f>
        <v>17</v>
      </c>
      <c r="AI107">
        <f>K107*IF(NOT(ISNA($AY107)),INDEX(Entrada!$C$53:$N$372,$AY107,AI$2),0)</f>
        <v>22</v>
      </c>
      <c r="AJ107">
        <f>L107*IF(NOT(ISNA($AY107)),INDEX(Entrada!$C$53:$N$372,$AY107,AJ$2),0)</f>
        <v>28</v>
      </c>
      <c r="AK107">
        <f>M107*IF(NOT(ISNA($AY107)),INDEX(Entrada!$C$53:$N$372,$AY107,AK$2),0)</f>
        <v>28</v>
      </c>
      <c r="AL107">
        <f>N107*IF(NOT(ISNA($AY107)),INDEX(Entrada!$C$53:$N$372,$AY107,AL$2),0)</f>
        <v>36</v>
      </c>
      <c r="AM107" s="167">
        <f t="shared" ref="AM107" si="116">AM120+AM121</f>
        <v>46.620000000000005</v>
      </c>
      <c r="AN107" s="167">
        <f t="shared" ref="AN107:AX107" si="117">AN120+AN121</f>
        <v>47.480000000000004</v>
      </c>
      <c r="AO107" s="167">
        <f t="shared" si="117"/>
        <v>43.19</v>
      </c>
      <c r="AP107" s="167">
        <f t="shared" si="117"/>
        <v>30.58</v>
      </c>
      <c r="AQ107" s="167">
        <f t="shared" si="117"/>
        <v>23.869999999999997</v>
      </c>
      <c r="AR107" s="167">
        <f t="shared" si="117"/>
        <v>22.33</v>
      </c>
      <c r="AS107" s="167">
        <f t="shared" si="117"/>
        <v>18.740000000000002</v>
      </c>
      <c r="AT107" s="167">
        <f t="shared" si="117"/>
        <v>17.07</v>
      </c>
      <c r="AU107" s="167">
        <f t="shared" si="117"/>
        <v>22.369999999999997</v>
      </c>
      <c r="AV107" s="167">
        <f t="shared" si="117"/>
        <v>27.5</v>
      </c>
      <c r="AW107" s="167">
        <f t="shared" si="117"/>
        <v>28.32</v>
      </c>
      <c r="AX107" s="167">
        <f t="shared" si="117"/>
        <v>36.230000000000004</v>
      </c>
      <c r="AY107">
        <f>MATCH(A107,Entrada!$A$53:$A$372,0)</f>
        <v>104</v>
      </c>
      <c r="BQ107" t="e">
        <f t="shared" si="78"/>
        <v>#N/A</v>
      </c>
      <c r="BR107" s="167">
        <f t="shared" ref="BR107:CC107" si="118">BR120+BR121</f>
        <v>46.305099999999996</v>
      </c>
      <c r="BS107" s="167">
        <f t="shared" si="118"/>
        <v>47.249639999999999</v>
      </c>
      <c r="BT107" s="167">
        <f t="shared" si="118"/>
        <v>43.421679999999995</v>
      </c>
      <c r="BU107" s="167">
        <f t="shared" si="118"/>
        <v>30.705100000000002</v>
      </c>
      <c r="BV107" s="167">
        <f t="shared" si="118"/>
        <v>24.012069999999998</v>
      </c>
      <c r="BW107" s="167">
        <f t="shared" si="118"/>
        <v>21.707500000000003</v>
      </c>
      <c r="BX107" s="167">
        <f t="shared" si="118"/>
        <v>18.761020000000002</v>
      </c>
      <c r="BY107" s="167">
        <f t="shared" si="118"/>
        <v>16.82479</v>
      </c>
      <c r="BZ107" s="167">
        <f t="shared" si="118"/>
        <v>22.632539999999999</v>
      </c>
      <c r="CA107" s="167">
        <f t="shared" si="118"/>
        <v>27.32</v>
      </c>
      <c r="CB107" s="167">
        <f t="shared" si="118"/>
        <v>28.697670000000002</v>
      </c>
      <c r="CC107" s="167">
        <f t="shared" si="118"/>
        <v>35.775259999999996</v>
      </c>
    </row>
    <row r="108" spans="1:81" x14ac:dyDescent="0.25">
      <c r="A108">
        <v>105</v>
      </c>
      <c r="B108" s="164"/>
      <c r="C108">
        <f>IFERROR(INDEX($BD$7:$BO$40,MATCH(Bacias!$G$4:$G$323,$BC$7:$BC$40,0),$C$2:$N$2),1)</f>
        <v>1</v>
      </c>
      <c r="D108">
        <f>IFERROR(INDEX($BD$7:$BO$40,MATCH(Bacias!$G$4:$G$323,$BC$7:$BC$40,0),$C$2:$N$2),1)</f>
        <v>1</v>
      </c>
      <c r="E108">
        <f>IFERROR(INDEX($BD$7:$BO$40,MATCH(Bacias!$G$4:$G$323,$BC$7:$BC$40,0),$C$2:$N$2),1)</f>
        <v>1</v>
      </c>
      <c r="F108">
        <f>IFERROR(INDEX($BD$7:$BO$40,MATCH(Bacias!$G$4:$G$323,$BC$7:$BC$40,0),$C$2:$N$2),1)</f>
        <v>1</v>
      </c>
      <c r="G108">
        <f>IFERROR(INDEX($BD$7:$BO$40,MATCH(Bacias!$G$4:$G$323,$BC$7:$BC$40,0),$C$2:$N$2),1)</f>
        <v>1</v>
      </c>
      <c r="H108">
        <f>IFERROR(INDEX($BD$7:$BO$40,MATCH(Bacias!$G$4:$G$323,$BC$7:$BC$40,0),$C$2:$N$2),1)</f>
        <v>1</v>
      </c>
      <c r="I108">
        <f>IFERROR(INDEX($BD$7:$BO$40,MATCH(Bacias!$G$4:$G$323,$BC$7:$BC$40,0),$C$2:$N$2),1)</f>
        <v>1</v>
      </c>
      <c r="J108">
        <f>IFERROR(INDEX($BD$7:$BO$40,MATCH(Bacias!$G$4:$G$323,$BC$7:$BC$40,0),$C$2:$N$2),1)</f>
        <v>1</v>
      </c>
      <c r="K108">
        <f>IFERROR(INDEX($BD$7:$BO$40,MATCH(Bacias!$G$4:$G$323,$BC$7:$BC$40,0),$C$2:$N$2),1)</f>
        <v>1</v>
      </c>
      <c r="L108">
        <f>IFERROR(INDEX($BD$7:$BO$40,MATCH(Bacias!$G$4:$G$323,$BC$7:$BC$40,0),$C$2:$N$2),1)</f>
        <v>1</v>
      </c>
      <c r="M108">
        <f>IFERROR(INDEX($BD$7:$BO$40,MATCH(Bacias!$G$4:$G$323,$BC$7:$BC$40,0),$C$2:$N$2),1)</f>
        <v>1</v>
      </c>
      <c r="N108">
        <f>IFERROR(INDEX($BD$7:$BO$40,MATCH(Bacias!$G$4:$G$323,$BC$7:$BC$40,0),$C$2:$N$2),1)</f>
        <v>1</v>
      </c>
      <c r="AA108">
        <f>C108*IF(NOT(ISNA($AY108)),INDEX(Entrada!$C$53:$N$372,$AY108,AA$2),0)</f>
        <v>0</v>
      </c>
      <c r="AB108">
        <f>D108*IF(NOT(ISNA($AY108)),INDEX(Entrada!$C$53:$N$372,$AY108,AB$2),0)</f>
        <v>0</v>
      </c>
      <c r="AC108">
        <f>E108*IF(NOT(ISNA($AY108)),INDEX(Entrada!$C$53:$N$372,$AY108,AC$2),0)</f>
        <v>0</v>
      </c>
      <c r="AD108">
        <f>F108*IF(NOT(ISNA($AY108)),INDEX(Entrada!$C$53:$N$372,$AY108,AD$2),0)</f>
        <v>0</v>
      </c>
      <c r="AE108">
        <f>G108*IF(NOT(ISNA($AY108)),INDEX(Entrada!$C$53:$N$372,$AY108,AE$2),0)</f>
        <v>0</v>
      </c>
      <c r="AF108">
        <f>H108*IF(NOT(ISNA($AY108)),INDEX(Entrada!$C$53:$N$372,$AY108,AF$2),0)</f>
        <v>0</v>
      </c>
      <c r="AG108">
        <f>I108*IF(NOT(ISNA($AY108)),INDEX(Entrada!$C$53:$N$372,$AY108,AG$2),0)</f>
        <v>0</v>
      </c>
      <c r="AH108">
        <f>J108*IF(NOT(ISNA($AY108)),INDEX(Entrada!$C$53:$N$372,$AY108,AH$2),0)</f>
        <v>0</v>
      </c>
      <c r="AI108">
        <f>K108*IF(NOT(ISNA($AY108)),INDEX(Entrada!$C$53:$N$372,$AY108,AI$2),0)</f>
        <v>0</v>
      </c>
      <c r="AJ108">
        <f>L108*IF(NOT(ISNA($AY108)),INDEX(Entrada!$C$53:$N$372,$AY108,AJ$2),0)</f>
        <v>0</v>
      </c>
      <c r="AK108">
        <f>M108*IF(NOT(ISNA($AY108)),INDEX(Entrada!$C$53:$N$372,$AY108,AK$2),0)</f>
        <v>0</v>
      </c>
      <c r="AL108">
        <f>N108*IF(NOT(ISNA($AY108)),INDEX(Entrada!$C$53:$N$372,$AY108,AL$2),0)</f>
        <v>0</v>
      </c>
      <c r="AM108">
        <f t="shared" si="89"/>
        <v>0</v>
      </c>
      <c r="AN108">
        <f t="shared" si="115"/>
        <v>0</v>
      </c>
      <c r="AO108">
        <f t="shared" si="115"/>
        <v>0</v>
      </c>
      <c r="AP108">
        <f t="shared" si="115"/>
        <v>0</v>
      </c>
      <c r="AQ108">
        <f t="shared" si="115"/>
        <v>0</v>
      </c>
      <c r="AR108">
        <f t="shared" si="115"/>
        <v>0</v>
      </c>
      <c r="AS108">
        <f t="shared" si="115"/>
        <v>0</v>
      </c>
      <c r="AT108">
        <f t="shared" si="115"/>
        <v>0</v>
      </c>
      <c r="AU108">
        <f t="shared" si="115"/>
        <v>0</v>
      </c>
      <c r="AV108">
        <f t="shared" si="115"/>
        <v>0</v>
      </c>
      <c r="AW108">
        <f t="shared" si="115"/>
        <v>0</v>
      </c>
      <c r="AX108">
        <f t="shared" si="115"/>
        <v>0</v>
      </c>
      <c r="AY108">
        <f>MATCH(A108,Entrada!$A$53:$A$372,0)</f>
        <v>105</v>
      </c>
      <c r="BQ108" t="e">
        <f t="shared" si="78"/>
        <v>#N/A</v>
      </c>
      <c r="BR108" s="302">
        <f t="shared" ref="BR108:CC111" si="11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08" s="302">
        <f t="shared" si="119"/>
        <v>0</v>
      </c>
      <c r="BT108" s="302">
        <f t="shared" si="119"/>
        <v>0</v>
      </c>
      <c r="BU108" s="302">
        <f t="shared" si="119"/>
        <v>0</v>
      </c>
      <c r="BV108" s="302">
        <f t="shared" si="119"/>
        <v>0</v>
      </c>
      <c r="BW108" s="302">
        <f t="shared" si="119"/>
        <v>0</v>
      </c>
      <c r="BX108" s="302">
        <f t="shared" si="119"/>
        <v>0</v>
      </c>
      <c r="BY108" s="302">
        <f t="shared" si="119"/>
        <v>0</v>
      </c>
      <c r="BZ108" s="302">
        <f t="shared" si="119"/>
        <v>0</v>
      </c>
      <c r="CA108" s="302">
        <f t="shared" si="119"/>
        <v>0</v>
      </c>
      <c r="CB108" s="302">
        <f t="shared" si="119"/>
        <v>0</v>
      </c>
      <c r="CC108" s="302">
        <f t="shared" si="119"/>
        <v>0</v>
      </c>
    </row>
    <row r="109" spans="1:81" x14ac:dyDescent="0.25">
      <c r="A109">
        <v>106</v>
      </c>
      <c r="B109" s="164"/>
      <c r="C109">
        <f>IFERROR(INDEX($BD$7:$BO$40,MATCH(Bacias!$G$4:$G$323,$BC$7:$BC$40,0),$C$2:$N$2),1)</f>
        <v>1</v>
      </c>
      <c r="D109">
        <f>IFERROR(INDEX($BD$7:$BO$40,MATCH(Bacias!$G$4:$G$323,$BC$7:$BC$40,0),$C$2:$N$2),1)</f>
        <v>1</v>
      </c>
      <c r="E109">
        <f>IFERROR(INDEX($BD$7:$BO$40,MATCH(Bacias!$G$4:$G$323,$BC$7:$BC$40,0),$C$2:$N$2),1)</f>
        <v>1</v>
      </c>
      <c r="F109">
        <f>IFERROR(INDEX($BD$7:$BO$40,MATCH(Bacias!$G$4:$G$323,$BC$7:$BC$40,0),$C$2:$N$2),1)</f>
        <v>1</v>
      </c>
      <c r="G109">
        <f>IFERROR(INDEX($BD$7:$BO$40,MATCH(Bacias!$G$4:$G$323,$BC$7:$BC$40,0),$C$2:$N$2),1)</f>
        <v>1</v>
      </c>
      <c r="H109">
        <f>IFERROR(INDEX($BD$7:$BO$40,MATCH(Bacias!$G$4:$G$323,$BC$7:$BC$40,0),$C$2:$N$2),1)</f>
        <v>1</v>
      </c>
      <c r="I109">
        <f>IFERROR(INDEX($BD$7:$BO$40,MATCH(Bacias!$G$4:$G$323,$BC$7:$BC$40,0),$C$2:$N$2),1)</f>
        <v>1</v>
      </c>
      <c r="J109">
        <f>IFERROR(INDEX($BD$7:$BO$40,MATCH(Bacias!$G$4:$G$323,$BC$7:$BC$40,0),$C$2:$N$2),1)</f>
        <v>1</v>
      </c>
      <c r="K109">
        <f>IFERROR(INDEX($BD$7:$BO$40,MATCH(Bacias!$G$4:$G$323,$BC$7:$BC$40,0),$C$2:$N$2),1)</f>
        <v>1</v>
      </c>
      <c r="L109">
        <f>IFERROR(INDEX($BD$7:$BO$40,MATCH(Bacias!$G$4:$G$323,$BC$7:$BC$40,0),$C$2:$N$2),1)</f>
        <v>1</v>
      </c>
      <c r="M109">
        <f>IFERROR(INDEX($BD$7:$BO$40,MATCH(Bacias!$G$4:$G$323,$BC$7:$BC$40,0),$C$2:$N$2),1)</f>
        <v>1</v>
      </c>
      <c r="N109">
        <f>IFERROR(INDEX($BD$7:$BO$40,MATCH(Bacias!$G$4:$G$323,$BC$7:$BC$40,0),$C$2:$N$2),1)</f>
        <v>1</v>
      </c>
      <c r="AA109">
        <f>C109*IF(NOT(ISNA($AY109)),INDEX(Entrada!$C$53:$N$372,$AY109,AA$2),0)</f>
        <v>0</v>
      </c>
      <c r="AB109">
        <f>D109*IF(NOT(ISNA($AY109)),INDEX(Entrada!$C$53:$N$372,$AY109,AB$2),0)</f>
        <v>0</v>
      </c>
      <c r="AC109">
        <f>E109*IF(NOT(ISNA($AY109)),INDEX(Entrada!$C$53:$N$372,$AY109,AC$2),0)</f>
        <v>0</v>
      </c>
      <c r="AD109">
        <f>F109*IF(NOT(ISNA($AY109)),INDEX(Entrada!$C$53:$N$372,$AY109,AD$2),0)</f>
        <v>0</v>
      </c>
      <c r="AE109">
        <f>G109*IF(NOT(ISNA($AY109)),INDEX(Entrada!$C$53:$N$372,$AY109,AE$2),0)</f>
        <v>0</v>
      </c>
      <c r="AF109">
        <f>H109*IF(NOT(ISNA($AY109)),INDEX(Entrada!$C$53:$N$372,$AY109,AF$2),0)</f>
        <v>0</v>
      </c>
      <c r="AG109">
        <f>I109*IF(NOT(ISNA($AY109)),INDEX(Entrada!$C$53:$N$372,$AY109,AG$2),0)</f>
        <v>0</v>
      </c>
      <c r="AH109">
        <f>J109*IF(NOT(ISNA($AY109)),INDEX(Entrada!$C$53:$N$372,$AY109,AH$2),0)</f>
        <v>0</v>
      </c>
      <c r="AI109">
        <f>K109*IF(NOT(ISNA($AY109)),INDEX(Entrada!$C$53:$N$372,$AY109,AI$2),0)</f>
        <v>0</v>
      </c>
      <c r="AJ109">
        <f>L109*IF(NOT(ISNA($AY109)),INDEX(Entrada!$C$53:$N$372,$AY109,AJ$2),0)</f>
        <v>0</v>
      </c>
      <c r="AK109">
        <f>M109*IF(NOT(ISNA($AY109)),INDEX(Entrada!$C$53:$N$372,$AY109,AK$2),0)</f>
        <v>0</v>
      </c>
      <c r="AL109">
        <f>N109*IF(NOT(ISNA($AY109)),INDEX(Entrada!$C$53:$N$372,$AY109,AL$2),0)</f>
        <v>0</v>
      </c>
      <c r="AM109">
        <f t="shared" si="89"/>
        <v>0</v>
      </c>
      <c r="AN109">
        <f t="shared" si="115"/>
        <v>0</v>
      </c>
      <c r="AO109">
        <f t="shared" si="115"/>
        <v>0</v>
      </c>
      <c r="AP109">
        <f t="shared" si="115"/>
        <v>0</v>
      </c>
      <c r="AQ109">
        <f t="shared" si="115"/>
        <v>0</v>
      </c>
      <c r="AR109">
        <f t="shared" si="115"/>
        <v>0</v>
      </c>
      <c r="AS109">
        <f t="shared" si="115"/>
        <v>0</v>
      </c>
      <c r="AT109">
        <f t="shared" si="115"/>
        <v>0</v>
      </c>
      <c r="AU109">
        <f t="shared" si="115"/>
        <v>0</v>
      </c>
      <c r="AV109">
        <f t="shared" si="115"/>
        <v>0</v>
      </c>
      <c r="AW109">
        <f t="shared" si="115"/>
        <v>0</v>
      </c>
      <c r="AX109">
        <f t="shared" si="115"/>
        <v>0</v>
      </c>
      <c r="AY109">
        <f>MATCH(A109,Entrada!$A$53:$A$372,0)</f>
        <v>106</v>
      </c>
      <c r="BQ109" t="e">
        <f t="shared" si="78"/>
        <v>#N/A</v>
      </c>
      <c r="BR109" s="302">
        <f t="shared" si="119"/>
        <v>0</v>
      </c>
      <c r="BS109" s="302">
        <f t="shared" si="119"/>
        <v>0</v>
      </c>
      <c r="BT109" s="302">
        <f t="shared" si="119"/>
        <v>0</v>
      </c>
      <c r="BU109" s="302">
        <f t="shared" si="119"/>
        <v>0</v>
      </c>
      <c r="BV109" s="302">
        <f t="shared" si="119"/>
        <v>0</v>
      </c>
      <c r="BW109" s="302">
        <f t="shared" si="119"/>
        <v>0</v>
      </c>
      <c r="BX109" s="302">
        <f t="shared" si="119"/>
        <v>0</v>
      </c>
      <c r="BY109" s="302">
        <f t="shared" si="119"/>
        <v>0</v>
      </c>
      <c r="BZ109" s="302">
        <f t="shared" si="119"/>
        <v>0</v>
      </c>
      <c r="CA109" s="302">
        <f t="shared" si="119"/>
        <v>0</v>
      </c>
      <c r="CB109" s="302">
        <f t="shared" si="119"/>
        <v>0</v>
      </c>
      <c r="CC109" s="302">
        <f t="shared" si="119"/>
        <v>0</v>
      </c>
    </row>
    <row r="110" spans="1:81" x14ac:dyDescent="0.25">
      <c r="A110">
        <v>107</v>
      </c>
      <c r="B110" s="164"/>
      <c r="C110">
        <f>IFERROR(INDEX($BD$7:$BO$40,MATCH(Bacias!$G$4:$G$323,$BC$7:$BC$40,0),$C$2:$N$2),1)</f>
        <v>1</v>
      </c>
      <c r="D110">
        <f>IFERROR(INDEX($BD$7:$BO$40,MATCH(Bacias!$G$4:$G$323,$BC$7:$BC$40,0),$C$2:$N$2),1)</f>
        <v>1</v>
      </c>
      <c r="E110">
        <f>IFERROR(INDEX($BD$7:$BO$40,MATCH(Bacias!$G$4:$G$323,$BC$7:$BC$40,0),$C$2:$N$2),1)</f>
        <v>1</v>
      </c>
      <c r="F110">
        <f>IFERROR(INDEX($BD$7:$BO$40,MATCH(Bacias!$G$4:$G$323,$BC$7:$BC$40,0),$C$2:$N$2),1)</f>
        <v>1</v>
      </c>
      <c r="G110">
        <f>IFERROR(INDEX($BD$7:$BO$40,MATCH(Bacias!$G$4:$G$323,$BC$7:$BC$40,0),$C$2:$N$2),1)</f>
        <v>1</v>
      </c>
      <c r="H110">
        <f>IFERROR(INDEX($BD$7:$BO$40,MATCH(Bacias!$G$4:$G$323,$BC$7:$BC$40,0),$C$2:$N$2),1)</f>
        <v>1</v>
      </c>
      <c r="I110">
        <f>IFERROR(INDEX($BD$7:$BO$40,MATCH(Bacias!$G$4:$G$323,$BC$7:$BC$40,0),$C$2:$N$2),1)</f>
        <v>1</v>
      </c>
      <c r="J110">
        <f>IFERROR(INDEX($BD$7:$BO$40,MATCH(Bacias!$G$4:$G$323,$BC$7:$BC$40,0),$C$2:$N$2),1)</f>
        <v>1</v>
      </c>
      <c r="K110">
        <f>IFERROR(INDEX($BD$7:$BO$40,MATCH(Bacias!$G$4:$G$323,$BC$7:$BC$40,0),$C$2:$N$2),1)</f>
        <v>1</v>
      </c>
      <c r="L110">
        <f>IFERROR(INDEX($BD$7:$BO$40,MATCH(Bacias!$G$4:$G$323,$BC$7:$BC$40,0),$C$2:$N$2),1)</f>
        <v>1</v>
      </c>
      <c r="M110">
        <f>IFERROR(INDEX($BD$7:$BO$40,MATCH(Bacias!$G$4:$G$323,$BC$7:$BC$40,0),$C$2:$N$2),1)</f>
        <v>1</v>
      </c>
      <c r="N110">
        <f>IFERROR(INDEX($BD$7:$BO$40,MATCH(Bacias!$G$4:$G$323,$BC$7:$BC$40,0),$C$2:$N$2),1)</f>
        <v>1</v>
      </c>
      <c r="AA110">
        <f>C110*IF(NOT(ISNA($AY110)),INDEX(Entrada!$C$53:$N$372,$AY110,AA$2),0)</f>
        <v>0</v>
      </c>
      <c r="AB110">
        <f>D110*IF(NOT(ISNA($AY110)),INDEX(Entrada!$C$53:$N$372,$AY110,AB$2),0)</f>
        <v>0</v>
      </c>
      <c r="AC110">
        <f>E110*IF(NOT(ISNA($AY110)),INDEX(Entrada!$C$53:$N$372,$AY110,AC$2),0)</f>
        <v>0</v>
      </c>
      <c r="AD110">
        <f>F110*IF(NOT(ISNA($AY110)),INDEX(Entrada!$C$53:$N$372,$AY110,AD$2),0)</f>
        <v>0</v>
      </c>
      <c r="AE110">
        <f>G110*IF(NOT(ISNA($AY110)),INDEX(Entrada!$C$53:$N$372,$AY110,AE$2),0)</f>
        <v>0</v>
      </c>
      <c r="AF110">
        <f>H110*IF(NOT(ISNA($AY110)),INDEX(Entrada!$C$53:$N$372,$AY110,AF$2),0)</f>
        <v>0</v>
      </c>
      <c r="AG110">
        <f>I110*IF(NOT(ISNA($AY110)),INDEX(Entrada!$C$53:$N$372,$AY110,AG$2),0)</f>
        <v>0</v>
      </c>
      <c r="AH110">
        <f>J110*IF(NOT(ISNA($AY110)),INDEX(Entrada!$C$53:$N$372,$AY110,AH$2),0)</f>
        <v>0</v>
      </c>
      <c r="AI110">
        <f>K110*IF(NOT(ISNA($AY110)),INDEX(Entrada!$C$53:$N$372,$AY110,AI$2),0)</f>
        <v>0</v>
      </c>
      <c r="AJ110">
        <f>L110*IF(NOT(ISNA($AY110)),INDEX(Entrada!$C$53:$N$372,$AY110,AJ$2),0)</f>
        <v>0</v>
      </c>
      <c r="AK110">
        <f>M110*IF(NOT(ISNA($AY110)),INDEX(Entrada!$C$53:$N$372,$AY110,AK$2),0)</f>
        <v>0</v>
      </c>
      <c r="AL110">
        <f>N110*IF(NOT(ISNA($AY110)),INDEX(Entrada!$C$53:$N$372,$AY110,AL$2),0)</f>
        <v>0</v>
      </c>
      <c r="AM110">
        <f t="shared" si="89"/>
        <v>0</v>
      </c>
      <c r="AN110">
        <f t="shared" si="115"/>
        <v>0</v>
      </c>
      <c r="AO110">
        <f t="shared" si="115"/>
        <v>0</v>
      </c>
      <c r="AP110">
        <f t="shared" si="115"/>
        <v>0</v>
      </c>
      <c r="AQ110">
        <f t="shared" si="115"/>
        <v>0</v>
      </c>
      <c r="AR110">
        <f t="shared" si="115"/>
        <v>0</v>
      </c>
      <c r="AS110">
        <f t="shared" si="115"/>
        <v>0</v>
      </c>
      <c r="AT110">
        <f t="shared" si="115"/>
        <v>0</v>
      </c>
      <c r="AU110">
        <f t="shared" si="115"/>
        <v>0</v>
      </c>
      <c r="AV110">
        <f t="shared" si="115"/>
        <v>0</v>
      </c>
      <c r="AW110">
        <f t="shared" si="115"/>
        <v>0</v>
      </c>
      <c r="AX110">
        <f t="shared" si="115"/>
        <v>0</v>
      </c>
      <c r="AY110">
        <f>MATCH(A110,Entrada!$A$53:$A$372,0)</f>
        <v>107</v>
      </c>
      <c r="BQ110" t="e">
        <f t="shared" si="78"/>
        <v>#N/A</v>
      </c>
      <c r="BR110" s="302">
        <f t="shared" si="119"/>
        <v>0</v>
      </c>
      <c r="BS110" s="302">
        <f t="shared" si="119"/>
        <v>0</v>
      </c>
      <c r="BT110" s="302">
        <f t="shared" si="119"/>
        <v>0</v>
      </c>
      <c r="BU110" s="302">
        <f t="shared" si="119"/>
        <v>0</v>
      </c>
      <c r="BV110" s="302">
        <f t="shared" si="119"/>
        <v>0</v>
      </c>
      <c r="BW110" s="302">
        <f t="shared" si="119"/>
        <v>0</v>
      </c>
      <c r="BX110" s="302">
        <f t="shared" si="119"/>
        <v>0</v>
      </c>
      <c r="BY110" s="302">
        <f t="shared" si="119"/>
        <v>0</v>
      </c>
      <c r="BZ110" s="302">
        <f t="shared" si="119"/>
        <v>0</v>
      </c>
      <c r="CA110" s="302">
        <f t="shared" si="119"/>
        <v>0</v>
      </c>
      <c r="CB110" s="302">
        <f t="shared" si="119"/>
        <v>0</v>
      </c>
      <c r="CC110" s="302">
        <f t="shared" si="119"/>
        <v>0</v>
      </c>
    </row>
    <row r="111" spans="1:81" x14ac:dyDescent="0.25">
      <c r="A111">
        <v>108</v>
      </c>
      <c r="B111" s="164"/>
      <c r="C111">
        <f>IFERROR(INDEX($BD$7:$BO$40,MATCH(Bacias!$G$4:$G$323,$BC$7:$BC$40,0),$C$2:$N$2),1)</f>
        <v>1</v>
      </c>
      <c r="D111">
        <f>IFERROR(INDEX($BD$7:$BO$40,MATCH(Bacias!$G$4:$G$323,$BC$7:$BC$40,0),$C$2:$N$2),1)</f>
        <v>1</v>
      </c>
      <c r="E111">
        <f>IFERROR(INDEX($BD$7:$BO$40,MATCH(Bacias!$G$4:$G$323,$BC$7:$BC$40,0),$C$2:$N$2),1)</f>
        <v>1</v>
      </c>
      <c r="F111">
        <f>IFERROR(INDEX($BD$7:$BO$40,MATCH(Bacias!$G$4:$G$323,$BC$7:$BC$40,0),$C$2:$N$2),1)</f>
        <v>1</v>
      </c>
      <c r="G111">
        <f>IFERROR(INDEX($BD$7:$BO$40,MATCH(Bacias!$G$4:$G$323,$BC$7:$BC$40,0),$C$2:$N$2),1)</f>
        <v>1</v>
      </c>
      <c r="H111">
        <f>IFERROR(INDEX($BD$7:$BO$40,MATCH(Bacias!$G$4:$G$323,$BC$7:$BC$40,0),$C$2:$N$2),1)</f>
        <v>1</v>
      </c>
      <c r="I111">
        <f>IFERROR(INDEX($BD$7:$BO$40,MATCH(Bacias!$G$4:$G$323,$BC$7:$BC$40,0),$C$2:$N$2),1)</f>
        <v>1</v>
      </c>
      <c r="J111">
        <f>IFERROR(INDEX($BD$7:$BO$40,MATCH(Bacias!$G$4:$G$323,$BC$7:$BC$40,0),$C$2:$N$2),1)</f>
        <v>1</v>
      </c>
      <c r="K111">
        <f>IFERROR(INDEX($BD$7:$BO$40,MATCH(Bacias!$G$4:$G$323,$BC$7:$BC$40,0),$C$2:$N$2),1)</f>
        <v>1</v>
      </c>
      <c r="L111">
        <f>IFERROR(INDEX($BD$7:$BO$40,MATCH(Bacias!$G$4:$G$323,$BC$7:$BC$40,0),$C$2:$N$2),1)</f>
        <v>1</v>
      </c>
      <c r="M111">
        <f>IFERROR(INDEX($BD$7:$BO$40,MATCH(Bacias!$G$4:$G$323,$BC$7:$BC$40,0),$C$2:$N$2),1)</f>
        <v>1</v>
      </c>
      <c r="N111">
        <f>IFERROR(INDEX($BD$7:$BO$40,MATCH(Bacias!$G$4:$G$323,$BC$7:$BC$40,0),$C$2:$N$2),1)</f>
        <v>1</v>
      </c>
      <c r="AA111">
        <f>C111*IF(NOT(ISNA($AY111)),INDEX(Entrada!$C$53:$N$372,$AY111,AA$2),0)</f>
        <v>0</v>
      </c>
      <c r="AB111">
        <f>D111*IF(NOT(ISNA($AY111)),INDEX(Entrada!$C$53:$N$372,$AY111,AB$2),0)</f>
        <v>0</v>
      </c>
      <c r="AC111">
        <f>E111*IF(NOT(ISNA($AY111)),INDEX(Entrada!$C$53:$N$372,$AY111,AC$2),0)</f>
        <v>0</v>
      </c>
      <c r="AD111">
        <f>F111*IF(NOT(ISNA($AY111)),INDEX(Entrada!$C$53:$N$372,$AY111,AD$2),0)</f>
        <v>0</v>
      </c>
      <c r="AE111">
        <f>G111*IF(NOT(ISNA($AY111)),INDEX(Entrada!$C$53:$N$372,$AY111,AE$2),0)</f>
        <v>0</v>
      </c>
      <c r="AF111">
        <f>H111*IF(NOT(ISNA($AY111)),INDEX(Entrada!$C$53:$N$372,$AY111,AF$2),0)</f>
        <v>0</v>
      </c>
      <c r="AG111">
        <f>I111*IF(NOT(ISNA($AY111)),INDEX(Entrada!$C$53:$N$372,$AY111,AG$2),0)</f>
        <v>0</v>
      </c>
      <c r="AH111">
        <f>J111*IF(NOT(ISNA($AY111)),INDEX(Entrada!$C$53:$N$372,$AY111,AH$2),0)</f>
        <v>0</v>
      </c>
      <c r="AI111">
        <f>K111*IF(NOT(ISNA($AY111)),INDEX(Entrada!$C$53:$N$372,$AY111,AI$2),0)</f>
        <v>0</v>
      </c>
      <c r="AJ111">
        <f>L111*IF(NOT(ISNA($AY111)),INDEX(Entrada!$C$53:$N$372,$AY111,AJ$2),0)</f>
        <v>0</v>
      </c>
      <c r="AK111">
        <f>M111*IF(NOT(ISNA($AY111)),INDEX(Entrada!$C$53:$N$372,$AY111,AK$2),0)</f>
        <v>0</v>
      </c>
      <c r="AL111">
        <f>N111*IF(NOT(ISNA($AY111)),INDEX(Entrada!$C$53:$N$372,$AY111,AL$2),0)</f>
        <v>0</v>
      </c>
      <c r="AM111">
        <f t="shared" si="89"/>
        <v>0</v>
      </c>
      <c r="AN111">
        <f t="shared" si="115"/>
        <v>0</v>
      </c>
      <c r="AO111">
        <f t="shared" si="115"/>
        <v>0</v>
      </c>
      <c r="AP111">
        <f t="shared" si="115"/>
        <v>0</v>
      </c>
      <c r="AQ111">
        <f t="shared" si="115"/>
        <v>0</v>
      </c>
      <c r="AR111">
        <f t="shared" si="115"/>
        <v>0</v>
      </c>
      <c r="AS111">
        <f t="shared" si="115"/>
        <v>0</v>
      </c>
      <c r="AT111">
        <f t="shared" si="115"/>
        <v>0</v>
      </c>
      <c r="AU111">
        <f t="shared" si="115"/>
        <v>0</v>
      </c>
      <c r="AV111">
        <f t="shared" si="115"/>
        <v>0</v>
      </c>
      <c r="AW111">
        <f t="shared" si="115"/>
        <v>0</v>
      </c>
      <c r="AX111">
        <f t="shared" si="115"/>
        <v>0</v>
      </c>
      <c r="AY111">
        <f>MATCH(A111,Entrada!$A$53:$A$372,0)</f>
        <v>108</v>
      </c>
      <c r="BQ111" t="e">
        <f t="shared" si="78"/>
        <v>#N/A</v>
      </c>
      <c r="BR111" s="302">
        <f t="shared" si="119"/>
        <v>0</v>
      </c>
      <c r="BS111" s="302">
        <f t="shared" si="119"/>
        <v>0</v>
      </c>
      <c r="BT111" s="302">
        <f t="shared" si="119"/>
        <v>0</v>
      </c>
      <c r="BU111" s="302">
        <f t="shared" si="119"/>
        <v>0</v>
      </c>
      <c r="BV111" s="302">
        <f t="shared" si="119"/>
        <v>0</v>
      </c>
      <c r="BW111" s="302">
        <f t="shared" si="119"/>
        <v>0</v>
      </c>
      <c r="BX111" s="302">
        <f t="shared" si="119"/>
        <v>0</v>
      </c>
      <c r="BY111" s="302">
        <f t="shared" si="119"/>
        <v>0</v>
      </c>
      <c r="BZ111" s="302">
        <f t="shared" si="119"/>
        <v>0</v>
      </c>
      <c r="CA111" s="302">
        <f t="shared" si="119"/>
        <v>0</v>
      </c>
      <c r="CB111" s="302">
        <f t="shared" si="119"/>
        <v>0</v>
      </c>
      <c r="CC111" s="302">
        <f t="shared" si="119"/>
        <v>0</v>
      </c>
    </row>
    <row r="112" spans="1:81" x14ac:dyDescent="0.25">
      <c r="A112">
        <v>109</v>
      </c>
      <c r="B112" s="164" t="s">
        <v>582</v>
      </c>
      <c r="C112">
        <f>IFERROR(INDEX($BD$7:$BO$40,MATCH(Bacias!$G$4:$G$323,$BC$7:$BC$40,0),$C$2:$N$2),1)</f>
        <v>1</v>
      </c>
      <c r="D112">
        <f>IFERROR(INDEX($BD$7:$BO$40,MATCH(Bacias!$G$4:$G$323,$BC$7:$BC$40,0),$C$2:$N$2),1)</f>
        <v>1</v>
      </c>
      <c r="E112">
        <f>IFERROR(INDEX($BD$7:$BO$40,MATCH(Bacias!$G$4:$G$323,$BC$7:$BC$40,0),$C$2:$N$2),1)</f>
        <v>1</v>
      </c>
      <c r="F112">
        <f>IFERROR(INDEX($BD$7:$BO$40,MATCH(Bacias!$G$4:$G$323,$BC$7:$BC$40,0),$C$2:$N$2),1)</f>
        <v>1</v>
      </c>
      <c r="G112">
        <f>IFERROR(INDEX($BD$7:$BO$40,MATCH(Bacias!$G$4:$G$323,$BC$7:$BC$40,0),$C$2:$N$2),1)</f>
        <v>1</v>
      </c>
      <c r="H112">
        <f>IFERROR(INDEX($BD$7:$BO$40,MATCH(Bacias!$G$4:$G$323,$BC$7:$BC$40,0),$C$2:$N$2),1)</f>
        <v>1</v>
      </c>
      <c r="I112">
        <f>IFERROR(INDEX($BD$7:$BO$40,MATCH(Bacias!$G$4:$G$323,$BC$7:$BC$40,0),$C$2:$N$2),1)</f>
        <v>1</v>
      </c>
      <c r="J112">
        <f>IFERROR(INDEX($BD$7:$BO$40,MATCH(Bacias!$G$4:$G$323,$BC$7:$BC$40,0),$C$2:$N$2),1)</f>
        <v>1</v>
      </c>
      <c r="K112">
        <f>IFERROR(INDEX($BD$7:$BO$40,MATCH(Bacias!$G$4:$G$323,$BC$7:$BC$40,0),$C$2:$N$2),1)</f>
        <v>1</v>
      </c>
      <c r="L112">
        <f>IFERROR(INDEX($BD$7:$BO$40,MATCH(Bacias!$G$4:$G$323,$BC$7:$BC$40,0),$C$2:$N$2),1)</f>
        <v>1</v>
      </c>
      <c r="M112">
        <f>IFERROR(INDEX($BD$7:$BO$40,MATCH(Bacias!$G$4:$G$323,$BC$7:$BC$40,0),$C$2:$N$2),1)</f>
        <v>1</v>
      </c>
      <c r="N112">
        <f>IFERROR(INDEX($BD$7:$BO$40,MATCH(Bacias!$G$4:$G$323,$BC$7:$BC$40,0),$C$2:$N$2),1)</f>
        <v>1</v>
      </c>
      <c r="AA112">
        <f>C112*IF(NOT(ISNA($AY112)),INDEX(Entrada!$C$53:$N$372,$AY112,AA$2),0)</f>
        <v>26.16</v>
      </c>
      <c r="AB112">
        <f>D112*IF(NOT(ISNA($AY112)),INDEX(Entrada!$C$53:$N$372,$AY112,AB$2),0)</f>
        <v>26.09</v>
      </c>
      <c r="AC112">
        <f>E112*IF(NOT(ISNA($AY112)),INDEX(Entrada!$C$53:$N$372,$AY112,AC$2),0)</f>
        <v>23.97</v>
      </c>
      <c r="AD112">
        <f>F112*IF(NOT(ISNA($AY112)),INDEX(Entrada!$C$53:$N$372,$AY112,AD$2),0)</f>
        <v>17.079999999999998</v>
      </c>
      <c r="AE112">
        <f>G112*IF(NOT(ISNA($AY112)),INDEX(Entrada!$C$53:$N$372,$AY112,AE$2),0)</f>
        <v>12.75</v>
      </c>
      <c r="AF112">
        <f>H112*IF(NOT(ISNA($AY112)),INDEX(Entrada!$C$53:$N$372,$AY112,AF$2),0)</f>
        <v>11.5</v>
      </c>
      <c r="AG112">
        <f>I112*IF(NOT(ISNA($AY112)),INDEX(Entrada!$C$53:$N$372,$AY112,AG$2),0)</f>
        <v>9.51</v>
      </c>
      <c r="AH112">
        <f>J112*IF(NOT(ISNA($AY112)),INDEX(Entrada!$C$53:$N$372,$AY112,AH$2),0)</f>
        <v>8.8000000000000007</v>
      </c>
      <c r="AI112">
        <f>K112*IF(NOT(ISNA($AY112)),INDEX(Entrada!$C$53:$N$372,$AY112,AI$2),0)</f>
        <v>12.51</v>
      </c>
      <c r="AJ112">
        <f>L112*IF(NOT(ISNA($AY112)),INDEX(Entrada!$C$53:$N$372,$AY112,AJ$2),0)</f>
        <v>15.78</v>
      </c>
      <c r="AK112">
        <f>M112*IF(NOT(ISNA($AY112)),INDEX(Entrada!$C$53:$N$372,$AY112,AK$2),0)</f>
        <v>16.22</v>
      </c>
      <c r="AL112">
        <f>N112*IF(NOT(ISNA($AY112)),INDEX(Entrada!$C$53:$N$372,$AY112,AL$2),0)</f>
        <v>20.94</v>
      </c>
      <c r="AM112" s="167">
        <f t="shared" ref="AM112" si="120">AM121</f>
        <v>26.16</v>
      </c>
      <c r="AN112" s="167">
        <f t="shared" ref="AN112:AX112" si="121">AN121</f>
        <v>26.09</v>
      </c>
      <c r="AO112" s="167">
        <f t="shared" si="121"/>
        <v>23.97</v>
      </c>
      <c r="AP112" s="167">
        <f t="shared" si="121"/>
        <v>17.079999999999998</v>
      </c>
      <c r="AQ112" s="167">
        <f t="shared" si="121"/>
        <v>12.75</v>
      </c>
      <c r="AR112" s="167">
        <f t="shared" si="121"/>
        <v>11.5</v>
      </c>
      <c r="AS112" s="167">
        <f t="shared" si="121"/>
        <v>9.51</v>
      </c>
      <c r="AT112" s="167">
        <f t="shared" si="121"/>
        <v>8.8000000000000007</v>
      </c>
      <c r="AU112" s="167">
        <f t="shared" si="121"/>
        <v>12.51</v>
      </c>
      <c r="AV112" s="167">
        <f t="shared" si="121"/>
        <v>15.78</v>
      </c>
      <c r="AW112" s="167">
        <f t="shared" si="121"/>
        <v>16.22</v>
      </c>
      <c r="AX112" s="167">
        <f t="shared" si="121"/>
        <v>20.94</v>
      </c>
      <c r="AY112">
        <f>MATCH(A112,Entrada!$A$53:$A$372,0)</f>
        <v>109</v>
      </c>
      <c r="BQ112" t="e">
        <f t="shared" si="78"/>
        <v>#N/A</v>
      </c>
      <c r="BR112" s="167">
        <f t="shared" ref="BR112:CC112" si="122">BR121</f>
        <v>25.845099999999995</v>
      </c>
      <c r="BS112" s="167">
        <f t="shared" si="122"/>
        <v>25.859639999999999</v>
      </c>
      <c r="BT112" s="167">
        <f t="shared" si="122"/>
        <v>24.20168</v>
      </c>
      <c r="BU112" s="167">
        <f t="shared" si="122"/>
        <v>17.205100000000002</v>
      </c>
      <c r="BV112" s="167">
        <f t="shared" si="122"/>
        <v>12.892069999999999</v>
      </c>
      <c r="BW112" s="167">
        <f t="shared" si="122"/>
        <v>10.877500000000001</v>
      </c>
      <c r="BX112" s="167">
        <f t="shared" si="122"/>
        <v>9.5310200000000016</v>
      </c>
      <c r="BY112" s="167">
        <f t="shared" si="122"/>
        <v>8.5547899999999988</v>
      </c>
      <c r="BZ112" s="167">
        <f t="shared" si="122"/>
        <v>12.772540000000001</v>
      </c>
      <c r="CA112" s="167">
        <f t="shared" si="122"/>
        <v>15.6</v>
      </c>
      <c r="CB112" s="167">
        <f t="shared" si="122"/>
        <v>16.597670000000001</v>
      </c>
      <c r="CC112" s="167">
        <f t="shared" si="122"/>
        <v>20.485259999999997</v>
      </c>
    </row>
    <row r="113" spans="1:81" x14ac:dyDescent="0.25">
      <c r="A113">
        <v>110</v>
      </c>
      <c r="B113" s="164" t="s">
        <v>583</v>
      </c>
      <c r="C113">
        <f>IFERROR(INDEX($BD$7:$BO$40,MATCH(Bacias!$G$4:$G$323,$BC$7:$BC$40,0),$C$2:$N$2),1)</f>
        <v>1</v>
      </c>
      <c r="D113">
        <f>IFERROR(INDEX($BD$7:$BO$40,MATCH(Bacias!$G$4:$G$323,$BC$7:$BC$40,0),$C$2:$N$2),1)</f>
        <v>1</v>
      </c>
      <c r="E113">
        <f>IFERROR(INDEX($BD$7:$BO$40,MATCH(Bacias!$G$4:$G$323,$BC$7:$BC$40,0),$C$2:$N$2),1)</f>
        <v>1</v>
      </c>
      <c r="F113">
        <f>IFERROR(INDEX($BD$7:$BO$40,MATCH(Bacias!$G$4:$G$323,$BC$7:$BC$40,0),$C$2:$N$2),1)</f>
        <v>1</v>
      </c>
      <c r="G113">
        <f>IFERROR(INDEX($BD$7:$BO$40,MATCH(Bacias!$G$4:$G$323,$BC$7:$BC$40,0),$C$2:$N$2),1)</f>
        <v>1</v>
      </c>
      <c r="H113">
        <f>IFERROR(INDEX($BD$7:$BO$40,MATCH(Bacias!$G$4:$G$323,$BC$7:$BC$40,0),$C$2:$N$2),1)</f>
        <v>1</v>
      </c>
      <c r="I113">
        <f>IFERROR(INDEX($BD$7:$BO$40,MATCH(Bacias!$G$4:$G$323,$BC$7:$BC$40,0),$C$2:$N$2),1)</f>
        <v>1</v>
      </c>
      <c r="J113">
        <f>IFERROR(INDEX($BD$7:$BO$40,MATCH(Bacias!$G$4:$G$323,$BC$7:$BC$40,0),$C$2:$N$2),1)</f>
        <v>1</v>
      </c>
      <c r="K113">
        <f>IFERROR(INDEX($BD$7:$BO$40,MATCH(Bacias!$G$4:$G$323,$BC$7:$BC$40,0),$C$2:$N$2),1)</f>
        <v>1</v>
      </c>
      <c r="L113">
        <f>IFERROR(INDEX($BD$7:$BO$40,MATCH(Bacias!$G$4:$G$323,$BC$7:$BC$40,0),$C$2:$N$2),1)</f>
        <v>1</v>
      </c>
      <c r="M113">
        <f>IFERROR(INDEX($BD$7:$BO$40,MATCH(Bacias!$G$4:$G$323,$BC$7:$BC$40,0),$C$2:$N$2),1)</f>
        <v>1</v>
      </c>
      <c r="N113">
        <f>IFERROR(INDEX($BD$7:$BO$40,MATCH(Bacias!$G$4:$G$323,$BC$7:$BC$40,0),$C$2:$N$2),1)</f>
        <v>1</v>
      </c>
      <c r="AA113">
        <f>C113*IF(NOT(ISNA($AY113)),INDEX(Entrada!$C$53:$N$372,$AY113,AA$2),0)</f>
        <v>21.92</v>
      </c>
      <c r="AB113">
        <f>D113*IF(NOT(ISNA($AY113)),INDEX(Entrada!$C$53:$N$372,$AY113,AB$2),0)</f>
        <v>20.170000000000002</v>
      </c>
      <c r="AC113">
        <f>E113*IF(NOT(ISNA($AY113)),INDEX(Entrada!$C$53:$N$372,$AY113,AC$2),0)</f>
        <v>16.62</v>
      </c>
      <c r="AD113">
        <f>F113*IF(NOT(ISNA($AY113)),INDEX(Entrada!$C$53:$N$372,$AY113,AD$2),0)</f>
        <v>21.28</v>
      </c>
      <c r="AE113">
        <f>G113*IF(NOT(ISNA($AY113)),INDEX(Entrada!$C$53:$N$372,$AY113,AE$2),0)</f>
        <v>30.07</v>
      </c>
      <c r="AF113">
        <f>H113*IF(NOT(ISNA($AY113)),INDEX(Entrada!$C$53:$N$372,$AY113,AF$2),0)</f>
        <v>35.380000000000003</v>
      </c>
      <c r="AG113">
        <f>I113*IF(NOT(ISNA($AY113)),INDEX(Entrada!$C$53:$N$372,$AY113,AG$2),0)</f>
        <v>40.880000000000003</v>
      </c>
      <c r="AH113">
        <f>J113*IF(NOT(ISNA($AY113)),INDEX(Entrada!$C$53:$N$372,$AY113,AH$2),0)</f>
        <v>39.880000000000003</v>
      </c>
      <c r="AI113">
        <f>K113*IF(NOT(ISNA($AY113)),INDEX(Entrada!$C$53:$N$372,$AY113,AI$2),0)</f>
        <v>42.74</v>
      </c>
      <c r="AJ113">
        <f>L113*IF(NOT(ISNA($AY113)),INDEX(Entrada!$C$53:$N$372,$AY113,AJ$2),0)</f>
        <v>45.99</v>
      </c>
      <c r="AK113">
        <f>M113*IF(NOT(ISNA($AY113)),INDEX(Entrada!$C$53:$N$372,$AY113,AK$2),0)</f>
        <v>32.57</v>
      </c>
      <c r="AL113">
        <f>N113*IF(NOT(ISNA($AY113)),INDEX(Entrada!$C$53:$N$372,$AY113,AL$2),0)</f>
        <v>24.53</v>
      </c>
      <c r="AM113">
        <f t="shared" si="89"/>
        <v>21.92</v>
      </c>
      <c r="AN113">
        <f t="shared" si="115"/>
        <v>20.170000000000002</v>
      </c>
      <c r="AO113">
        <f t="shared" si="115"/>
        <v>16.62</v>
      </c>
      <c r="AP113">
        <f t="shared" si="115"/>
        <v>21.28</v>
      </c>
      <c r="AQ113">
        <f t="shared" si="115"/>
        <v>30.07</v>
      </c>
      <c r="AR113">
        <f t="shared" si="115"/>
        <v>35.380000000000003</v>
      </c>
      <c r="AS113">
        <f t="shared" si="115"/>
        <v>40.880000000000003</v>
      </c>
      <c r="AT113">
        <f t="shared" si="115"/>
        <v>39.880000000000003</v>
      </c>
      <c r="AU113">
        <f t="shared" si="115"/>
        <v>42.74</v>
      </c>
      <c r="AV113">
        <f t="shared" si="115"/>
        <v>45.99</v>
      </c>
      <c r="AW113">
        <f t="shared" si="115"/>
        <v>32.57</v>
      </c>
      <c r="AX113">
        <f t="shared" si="115"/>
        <v>24.53</v>
      </c>
      <c r="AY113">
        <f>MATCH(A113,Entrada!$A$53:$A$372,0)</f>
        <v>110</v>
      </c>
      <c r="BQ113">
        <f t="shared" si="78"/>
        <v>47</v>
      </c>
      <c r="BR113" s="302">
        <f t="shared" ref="BR113:CC118" si="123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21.976220000000001</v>
      </c>
      <c r="BS113" s="302">
        <f t="shared" si="123"/>
        <v>19.764800000000001</v>
      </c>
      <c r="BT113" s="302">
        <f t="shared" si="123"/>
        <v>16.057499999999997</v>
      </c>
      <c r="BU113" s="302">
        <f t="shared" si="123"/>
        <v>20.885760000000001</v>
      </c>
      <c r="BV113" s="302">
        <f t="shared" si="123"/>
        <v>29.40878</v>
      </c>
      <c r="BW113" s="302">
        <f t="shared" si="123"/>
        <v>34.407540000000004</v>
      </c>
      <c r="BX113" s="302">
        <f t="shared" si="123"/>
        <v>40.679310000000001</v>
      </c>
      <c r="BY113" s="302">
        <f t="shared" si="123"/>
        <v>39.650680000000001</v>
      </c>
      <c r="BZ113" s="302">
        <f t="shared" si="123"/>
        <v>42.171210000000002</v>
      </c>
      <c r="CA113" s="302">
        <f t="shared" si="123"/>
        <v>45.131519999999995</v>
      </c>
      <c r="CB113" s="302">
        <f t="shared" si="123"/>
        <v>31.957919999999998</v>
      </c>
      <c r="CC113" s="302">
        <f t="shared" si="123"/>
        <v>24.512039999999999</v>
      </c>
    </row>
    <row r="114" spans="1:81" x14ac:dyDescent="0.25">
      <c r="A114">
        <v>111</v>
      </c>
      <c r="B114" s="164" t="s">
        <v>34</v>
      </c>
      <c r="C114">
        <f>IFERROR(INDEX($BD$7:$BO$40,MATCH(Bacias!$G$4:$G$323,$BC$7:$BC$40,0),$C$2:$N$2),1)</f>
        <v>1</v>
      </c>
      <c r="D114">
        <f>IFERROR(INDEX($BD$7:$BO$40,MATCH(Bacias!$G$4:$G$323,$BC$7:$BC$40,0),$C$2:$N$2),1)</f>
        <v>1</v>
      </c>
      <c r="E114">
        <f>IFERROR(INDEX($BD$7:$BO$40,MATCH(Bacias!$G$4:$G$323,$BC$7:$BC$40,0),$C$2:$N$2),1)</f>
        <v>1</v>
      </c>
      <c r="F114">
        <f>IFERROR(INDEX($BD$7:$BO$40,MATCH(Bacias!$G$4:$G$323,$BC$7:$BC$40,0),$C$2:$N$2),1)</f>
        <v>1</v>
      </c>
      <c r="G114">
        <f>IFERROR(INDEX($BD$7:$BO$40,MATCH(Bacias!$G$4:$G$323,$BC$7:$BC$40,0),$C$2:$N$2),1)</f>
        <v>1</v>
      </c>
      <c r="H114">
        <f>IFERROR(INDEX($BD$7:$BO$40,MATCH(Bacias!$G$4:$G$323,$BC$7:$BC$40,0),$C$2:$N$2),1)</f>
        <v>1</v>
      </c>
      <c r="I114">
        <f>IFERROR(INDEX($BD$7:$BO$40,MATCH(Bacias!$G$4:$G$323,$BC$7:$BC$40,0),$C$2:$N$2),1)</f>
        <v>1</v>
      </c>
      <c r="J114">
        <f>IFERROR(INDEX($BD$7:$BO$40,MATCH(Bacias!$G$4:$G$323,$BC$7:$BC$40,0),$C$2:$N$2),1)</f>
        <v>1</v>
      </c>
      <c r="K114">
        <f>IFERROR(INDEX($BD$7:$BO$40,MATCH(Bacias!$G$4:$G$323,$BC$7:$BC$40,0),$C$2:$N$2),1)</f>
        <v>1</v>
      </c>
      <c r="L114">
        <f>IFERROR(INDEX($BD$7:$BO$40,MATCH(Bacias!$G$4:$G$323,$BC$7:$BC$40,0),$C$2:$N$2),1)</f>
        <v>1</v>
      </c>
      <c r="M114">
        <f>IFERROR(INDEX($BD$7:$BO$40,MATCH(Bacias!$G$4:$G$323,$BC$7:$BC$40,0),$C$2:$N$2),1)</f>
        <v>1</v>
      </c>
      <c r="N114">
        <f>IFERROR(INDEX($BD$7:$BO$40,MATCH(Bacias!$G$4:$G$323,$BC$7:$BC$40,0),$C$2:$N$2),1)</f>
        <v>1</v>
      </c>
      <c r="AA114">
        <f>C114*IF(NOT(ISNA($AY114)),INDEX(Entrada!$C$53:$N$372,$AY114,AA$2),0)</f>
        <v>139.09</v>
      </c>
      <c r="AB114">
        <f>D114*IF(NOT(ISNA($AY114)),INDEX(Entrada!$C$53:$N$372,$AY114,AB$2),0)</f>
        <v>123.53</v>
      </c>
      <c r="AC114">
        <f>E114*IF(NOT(ISNA($AY114)),INDEX(Entrada!$C$53:$N$372,$AY114,AC$2),0)</f>
        <v>107.05</v>
      </c>
      <c r="AD114">
        <f>F114*IF(NOT(ISNA($AY114)),INDEX(Entrada!$C$53:$N$372,$AY114,AD$2),0)</f>
        <v>142.08000000000001</v>
      </c>
      <c r="AE114">
        <f>G114*IF(NOT(ISNA($AY114)),INDEX(Entrada!$C$53:$N$372,$AY114,AE$2),0)</f>
        <v>201.43</v>
      </c>
      <c r="AF114">
        <f>H114*IF(NOT(ISNA($AY114)),INDEX(Entrada!$C$53:$N$372,$AY114,AF$2),0)</f>
        <v>249.33</v>
      </c>
      <c r="AG114">
        <f>I114*IF(NOT(ISNA($AY114)),INDEX(Entrada!$C$53:$N$372,$AY114,AG$2),0)</f>
        <v>276.73</v>
      </c>
      <c r="AH114">
        <f>J114*IF(NOT(ISNA($AY114)),INDEX(Entrada!$C$53:$N$372,$AY114,AH$2),0)</f>
        <v>267.91000000000003</v>
      </c>
      <c r="AI114">
        <f>K114*IF(NOT(ISNA($AY114)),INDEX(Entrada!$C$53:$N$372,$AY114,AI$2),0)</f>
        <v>303.39</v>
      </c>
      <c r="AJ114">
        <f>L114*IF(NOT(ISNA($AY114)),INDEX(Entrada!$C$53:$N$372,$AY114,AJ$2),0)</f>
        <v>309.12</v>
      </c>
      <c r="AK114">
        <f>M114*IF(NOT(ISNA($AY114)),INDEX(Entrada!$C$53:$N$372,$AY114,AK$2),0)</f>
        <v>221.93</v>
      </c>
      <c r="AL114">
        <f>N114*IF(NOT(ISNA($AY114)),INDEX(Entrada!$C$53:$N$372,$AY114,AL$2),0)</f>
        <v>172.62</v>
      </c>
      <c r="AM114">
        <f t="shared" si="89"/>
        <v>139.09</v>
      </c>
      <c r="AN114">
        <f t="shared" si="115"/>
        <v>123.53</v>
      </c>
      <c r="AO114">
        <f t="shared" si="115"/>
        <v>107.05</v>
      </c>
      <c r="AP114">
        <f t="shared" si="115"/>
        <v>142.08000000000001</v>
      </c>
      <c r="AQ114">
        <f t="shared" si="115"/>
        <v>201.43</v>
      </c>
      <c r="AR114">
        <f t="shared" si="115"/>
        <v>249.33</v>
      </c>
      <c r="AS114">
        <f t="shared" si="115"/>
        <v>276.73</v>
      </c>
      <c r="AT114">
        <f t="shared" si="115"/>
        <v>267.91000000000003</v>
      </c>
      <c r="AU114">
        <f t="shared" si="115"/>
        <v>303.39</v>
      </c>
      <c r="AV114">
        <f t="shared" si="115"/>
        <v>309.12</v>
      </c>
      <c r="AW114">
        <f t="shared" si="115"/>
        <v>221.93</v>
      </c>
      <c r="AX114">
        <f t="shared" si="115"/>
        <v>172.62</v>
      </c>
      <c r="AY114">
        <f>MATCH(A114,Entrada!$A$53:$A$372,0)</f>
        <v>111</v>
      </c>
      <c r="BQ114" t="e">
        <f t="shared" si="78"/>
        <v>#N/A</v>
      </c>
      <c r="BR114" s="302">
        <f t="shared" si="123"/>
        <v>139.09</v>
      </c>
      <c r="BS114" s="302">
        <f t="shared" si="123"/>
        <v>123.53</v>
      </c>
      <c r="BT114" s="302">
        <f t="shared" si="123"/>
        <v>107.05</v>
      </c>
      <c r="BU114" s="302">
        <f t="shared" si="123"/>
        <v>142.08000000000001</v>
      </c>
      <c r="BV114" s="302">
        <f t="shared" si="123"/>
        <v>201.43</v>
      </c>
      <c r="BW114" s="302">
        <f t="shared" si="123"/>
        <v>249.33</v>
      </c>
      <c r="BX114" s="302">
        <f t="shared" si="123"/>
        <v>276.73</v>
      </c>
      <c r="BY114" s="302">
        <f t="shared" si="123"/>
        <v>267.91000000000003</v>
      </c>
      <c r="BZ114" s="302">
        <f t="shared" si="123"/>
        <v>303.39</v>
      </c>
      <c r="CA114" s="302">
        <f t="shared" si="123"/>
        <v>309.12</v>
      </c>
      <c r="CB114" s="302">
        <f t="shared" si="123"/>
        <v>221.93</v>
      </c>
      <c r="CC114" s="302">
        <f t="shared" si="123"/>
        <v>172.62</v>
      </c>
    </row>
    <row r="115" spans="1:81" x14ac:dyDescent="0.25">
      <c r="A115">
        <v>112</v>
      </c>
      <c r="B115" s="164" t="s">
        <v>179</v>
      </c>
      <c r="C115">
        <f>IFERROR(INDEX($BD$7:$BO$40,MATCH(Bacias!$G$4:$G$323,$BC$7:$BC$40,0),$C$2:$N$2),1)</f>
        <v>1</v>
      </c>
      <c r="D115">
        <f>IFERROR(INDEX($BD$7:$BO$40,MATCH(Bacias!$G$4:$G$323,$BC$7:$BC$40,0),$C$2:$N$2),1)</f>
        <v>1</v>
      </c>
      <c r="E115">
        <f>IFERROR(INDEX($BD$7:$BO$40,MATCH(Bacias!$G$4:$G$323,$BC$7:$BC$40,0),$C$2:$N$2),1)</f>
        <v>1</v>
      </c>
      <c r="F115">
        <f>IFERROR(INDEX($BD$7:$BO$40,MATCH(Bacias!$G$4:$G$323,$BC$7:$BC$40,0),$C$2:$N$2),1)</f>
        <v>1</v>
      </c>
      <c r="G115">
        <f>IFERROR(INDEX($BD$7:$BO$40,MATCH(Bacias!$G$4:$G$323,$BC$7:$BC$40,0),$C$2:$N$2),1)</f>
        <v>1</v>
      </c>
      <c r="H115">
        <f>IFERROR(INDEX($BD$7:$BO$40,MATCH(Bacias!$G$4:$G$323,$BC$7:$BC$40,0),$C$2:$N$2),1)</f>
        <v>1</v>
      </c>
      <c r="I115">
        <f>IFERROR(INDEX($BD$7:$BO$40,MATCH(Bacias!$G$4:$G$323,$BC$7:$BC$40,0),$C$2:$N$2),1)</f>
        <v>1</v>
      </c>
      <c r="J115">
        <f>IFERROR(INDEX($BD$7:$BO$40,MATCH(Bacias!$G$4:$G$323,$BC$7:$BC$40,0),$C$2:$N$2),1)</f>
        <v>1</v>
      </c>
      <c r="K115">
        <f>IFERROR(INDEX($BD$7:$BO$40,MATCH(Bacias!$G$4:$G$323,$BC$7:$BC$40,0),$C$2:$N$2),1)</f>
        <v>1</v>
      </c>
      <c r="L115">
        <f>IFERROR(INDEX($BD$7:$BO$40,MATCH(Bacias!$G$4:$G$323,$BC$7:$BC$40,0),$C$2:$N$2),1)</f>
        <v>1</v>
      </c>
      <c r="M115">
        <f>IFERROR(INDEX($BD$7:$BO$40,MATCH(Bacias!$G$4:$G$323,$BC$7:$BC$40,0),$C$2:$N$2),1)</f>
        <v>1</v>
      </c>
      <c r="N115">
        <f>IFERROR(INDEX($BD$7:$BO$40,MATCH(Bacias!$G$4:$G$323,$BC$7:$BC$40,0),$C$2:$N$2),1)</f>
        <v>1</v>
      </c>
      <c r="AA115">
        <f>C115*IF(NOT(ISNA($AY115)),INDEX(Entrada!$C$53:$N$372,$AY115,AA$2),0)</f>
        <v>140.57</v>
      </c>
      <c r="AB115">
        <f>D115*IF(NOT(ISNA($AY115)),INDEX(Entrada!$C$53:$N$372,$AY115,AB$2),0)</f>
        <v>124.54</v>
      </c>
      <c r="AC115">
        <f>E115*IF(NOT(ISNA($AY115)),INDEX(Entrada!$C$53:$N$372,$AY115,AC$2),0)</f>
        <v>108.1</v>
      </c>
      <c r="AD115">
        <f>F115*IF(NOT(ISNA($AY115)),INDEX(Entrada!$C$53:$N$372,$AY115,AD$2),0)</f>
        <v>143.38999999999999</v>
      </c>
      <c r="AE115">
        <f>G115*IF(NOT(ISNA($AY115)),INDEX(Entrada!$C$53:$N$372,$AY115,AE$2),0)</f>
        <v>203.23</v>
      </c>
      <c r="AF115">
        <f>H115*IF(NOT(ISNA($AY115)),INDEX(Entrada!$C$53:$N$372,$AY115,AF$2),0)</f>
        <v>251.47</v>
      </c>
      <c r="AG115">
        <f>I115*IF(NOT(ISNA($AY115)),INDEX(Entrada!$C$53:$N$372,$AY115,AG$2),0)</f>
        <v>279.13</v>
      </c>
      <c r="AH115">
        <f>J115*IF(NOT(ISNA($AY115)),INDEX(Entrada!$C$53:$N$372,$AY115,AH$2),0)</f>
        <v>269.99</v>
      </c>
      <c r="AI115">
        <f>K115*IF(NOT(ISNA($AY115)),INDEX(Entrada!$C$53:$N$372,$AY115,AI$2),0)</f>
        <v>305.86</v>
      </c>
      <c r="AJ115">
        <f>L115*IF(NOT(ISNA($AY115)),INDEX(Entrada!$C$53:$N$372,$AY115,AJ$2),0)</f>
        <v>311.64999999999998</v>
      </c>
      <c r="AK115">
        <f>M115*IF(NOT(ISNA($AY115)),INDEX(Entrada!$C$53:$N$372,$AY115,AK$2),0)</f>
        <v>223.66</v>
      </c>
      <c r="AL115">
        <f>N115*IF(NOT(ISNA($AY115)),INDEX(Entrada!$C$53:$N$372,$AY115,AL$2),0)</f>
        <v>174.01</v>
      </c>
      <c r="AM115">
        <f t="shared" si="89"/>
        <v>140.57</v>
      </c>
      <c r="AN115">
        <f t="shared" si="115"/>
        <v>124.54</v>
      </c>
      <c r="AO115">
        <f t="shared" si="115"/>
        <v>108.1</v>
      </c>
      <c r="AP115">
        <f t="shared" si="115"/>
        <v>143.38999999999999</v>
      </c>
      <c r="AQ115">
        <f t="shared" si="115"/>
        <v>203.23</v>
      </c>
      <c r="AR115">
        <f t="shared" si="115"/>
        <v>251.47</v>
      </c>
      <c r="AS115">
        <f t="shared" si="115"/>
        <v>279.13</v>
      </c>
      <c r="AT115">
        <f t="shared" si="115"/>
        <v>269.99</v>
      </c>
      <c r="AU115">
        <f t="shared" si="115"/>
        <v>305.86</v>
      </c>
      <c r="AV115">
        <f t="shared" si="115"/>
        <v>311.64999999999998</v>
      </c>
      <c r="AW115">
        <f t="shared" si="115"/>
        <v>223.66</v>
      </c>
      <c r="AX115">
        <f t="shared" si="115"/>
        <v>174.01</v>
      </c>
      <c r="AY115">
        <f>MATCH(A115,Entrada!$A$53:$A$372,0)</f>
        <v>112</v>
      </c>
      <c r="BQ115">
        <f t="shared" si="78"/>
        <v>48</v>
      </c>
      <c r="BR115" s="302">
        <f t="shared" si="123"/>
        <v>140.06362999999999</v>
      </c>
      <c r="BS115" s="302">
        <f t="shared" si="123"/>
        <v>124.51824000000001</v>
      </c>
      <c r="BT115" s="302">
        <f t="shared" si="123"/>
        <v>108.01344999999999</v>
      </c>
      <c r="BU115" s="302">
        <f t="shared" si="123"/>
        <v>144.06912000000003</v>
      </c>
      <c r="BV115" s="302">
        <f t="shared" si="123"/>
        <v>203.4443</v>
      </c>
      <c r="BW115" s="302">
        <f t="shared" si="123"/>
        <v>251.32464000000002</v>
      </c>
      <c r="BX115" s="302">
        <f t="shared" si="123"/>
        <v>278.66710999999998</v>
      </c>
      <c r="BY115" s="302">
        <f t="shared" si="123"/>
        <v>269.78537</v>
      </c>
      <c r="BZ115" s="302">
        <f t="shared" si="123"/>
        <v>305.21033999999997</v>
      </c>
      <c r="CA115" s="302">
        <f t="shared" si="123"/>
        <v>310.97471999999999</v>
      </c>
      <c r="CB115" s="302">
        <f t="shared" si="123"/>
        <v>223.03964999999999</v>
      </c>
      <c r="CC115" s="302">
        <f t="shared" si="123"/>
        <v>174.51881999999998</v>
      </c>
    </row>
    <row r="116" spans="1:81" x14ac:dyDescent="0.25">
      <c r="A116">
        <v>113</v>
      </c>
      <c r="B116" s="164" t="s">
        <v>180</v>
      </c>
      <c r="C116">
        <f>IFERROR(INDEX($BD$7:$BO$40,MATCH(Bacias!$G$4:$G$323,$BC$7:$BC$40,0),$C$2:$N$2),1)</f>
        <v>1</v>
      </c>
      <c r="D116">
        <f>IFERROR(INDEX($BD$7:$BO$40,MATCH(Bacias!$G$4:$G$323,$BC$7:$BC$40,0),$C$2:$N$2),1)</f>
        <v>1</v>
      </c>
      <c r="E116">
        <f>IFERROR(INDEX($BD$7:$BO$40,MATCH(Bacias!$G$4:$G$323,$BC$7:$BC$40,0),$C$2:$N$2),1)</f>
        <v>1</v>
      </c>
      <c r="F116">
        <f>IFERROR(INDEX($BD$7:$BO$40,MATCH(Bacias!$G$4:$G$323,$BC$7:$BC$40,0),$C$2:$N$2),1)</f>
        <v>1</v>
      </c>
      <c r="G116">
        <f>IFERROR(INDEX($BD$7:$BO$40,MATCH(Bacias!$G$4:$G$323,$BC$7:$BC$40,0),$C$2:$N$2),1)</f>
        <v>1</v>
      </c>
      <c r="H116">
        <f>IFERROR(INDEX($BD$7:$BO$40,MATCH(Bacias!$G$4:$G$323,$BC$7:$BC$40,0),$C$2:$N$2),1)</f>
        <v>1</v>
      </c>
      <c r="I116">
        <f>IFERROR(INDEX($BD$7:$BO$40,MATCH(Bacias!$G$4:$G$323,$BC$7:$BC$40,0),$C$2:$N$2),1)</f>
        <v>1</v>
      </c>
      <c r="J116">
        <f>IFERROR(INDEX($BD$7:$BO$40,MATCH(Bacias!$G$4:$G$323,$BC$7:$BC$40,0),$C$2:$N$2),1)</f>
        <v>1</v>
      </c>
      <c r="K116">
        <f>IFERROR(INDEX($BD$7:$BO$40,MATCH(Bacias!$G$4:$G$323,$BC$7:$BC$40,0),$C$2:$N$2),1)</f>
        <v>1</v>
      </c>
      <c r="L116">
        <f>IFERROR(INDEX($BD$7:$BO$40,MATCH(Bacias!$G$4:$G$323,$BC$7:$BC$40,0),$C$2:$N$2),1)</f>
        <v>1</v>
      </c>
      <c r="M116">
        <f>IFERROR(INDEX($BD$7:$BO$40,MATCH(Bacias!$G$4:$G$323,$BC$7:$BC$40,0),$C$2:$N$2),1)</f>
        <v>1</v>
      </c>
      <c r="N116">
        <f>IFERROR(INDEX($BD$7:$BO$40,MATCH(Bacias!$G$4:$G$323,$BC$7:$BC$40,0),$C$2:$N$2),1)</f>
        <v>1</v>
      </c>
      <c r="AA116">
        <f>C116*IF(NOT(ISNA($AY116)),INDEX(Entrada!$C$53:$N$372,$AY116,AA$2),0)</f>
        <v>173.93</v>
      </c>
      <c r="AB116">
        <f>D116*IF(NOT(ISNA($AY116)),INDEX(Entrada!$C$53:$N$372,$AY116,AB$2),0)</f>
        <v>154.41</v>
      </c>
      <c r="AC116">
        <f>E116*IF(NOT(ISNA($AY116)),INDEX(Entrada!$C$53:$N$372,$AY116,AC$2),0)</f>
        <v>135.66</v>
      </c>
      <c r="AD116">
        <f>F116*IF(NOT(ISNA($AY116)),INDEX(Entrada!$C$53:$N$372,$AY116,AD$2),0)</f>
        <v>182.47</v>
      </c>
      <c r="AE116">
        <f>G116*IF(NOT(ISNA($AY116)),INDEX(Entrada!$C$53:$N$372,$AY116,AE$2),0)</f>
        <v>257.99</v>
      </c>
      <c r="AF116">
        <f>H116*IF(NOT(ISNA($AY116)),INDEX(Entrada!$C$53:$N$372,$AY116,AF$2),0)</f>
        <v>318.52999999999997</v>
      </c>
      <c r="AG116">
        <f>I116*IF(NOT(ISNA($AY116)),INDEX(Entrada!$C$53:$N$372,$AY116,AG$2),0)</f>
        <v>357.18</v>
      </c>
      <c r="AH116">
        <f>J116*IF(NOT(ISNA($AY116)),INDEX(Entrada!$C$53:$N$372,$AY116,AH$2),0)</f>
        <v>339.4</v>
      </c>
      <c r="AI116">
        <f>K116*IF(NOT(ISNA($AY116)),INDEX(Entrada!$C$53:$N$372,$AY116,AI$2),0)</f>
        <v>388.63</v>
      </c>
      <c r="AJ116">
        <f>L116*IF(NOT(ISNA($AY116)),INDEX(Entrada!$C$53:$N$372,$AY116,AJ$2),0)</f>
        <v>395.34</v>
      </c>
      <c r="AK116">
        <f>M116*IF(NOT(ISNA($AY116)),INDEX(Entrada!$C$53:$N$372,$AY116,AK$2),0)</f>
        <v>287.3</v>
      </c>
      <c r="AL116">
        <f>N116*IF(NOT(ISNA($AY116)),INDEX(Entrada!$C$53:$N$372,$AY116,AL$2),0)</f>
        <v>216.23</v>
      </c>
      <c r="AM116">
        <f t="shared" si="89"/>
        <v>173.93</v>
      </c>
      <c r="AN116">
        <f t="shared" si="115"/>
        <v>154.41</v>
      </c>
      <c r="AO116">
        <f t="shared" si="115"/>
        <v>135.66</v>
      </c>
      <c r="AP116">
        <f t="shared" si="115"/>
        <v>182.47</v>
      </c>
      <c r="AQ116">
        <f t="shared" si="115"/>
        <v>257.99</v>
      </c>
      <c r="AR116">
        <f t="shared" si="115"/>
        <v>318.52999999999997</v>
      </c>
      <c r="AS116">
        <f t="shared" si="115"/>
        <v>357.18</v>
      </c>
      <c r="AT116">
        <f t="shared" si="115"/>
        <v>339.4</v>
      </c>
      <c r="AU116">
        <f t="shared" si="115"/>
        <v>388.63</v>
      </c>
      <c r="AV116">
        <f t="shared" si="115"/>
        <v>395.34</v>
      </c>
      <c r="AW116">
        <f t="shared" si="115"/>
        <v>287.3</v>
      </c>
      <c r="AX116">
        <f t="shared" si="115"/>
        <v>216.23</v>
      </c>
      <c r="AY116">
        <f>MATCH(A116,Entrada!$A$53:$A$372,0)</f>
        <v>113</v>
      </c>
      <c r="BQ116">
        <f t="shared" si="78"/>
        <v>49</v>
      </c>
      <c r="BR116" s="302">
        <f t="shared" si="123"/>
        <v>174.14068</v>
      </c>
      <c r="BS116" s="302">
        <f t="shared" si="123"/>
        <v>155.15368000000001</v>
      </c>
      <c r="BT116" s="302">
        <f t="shared" si="123"/>
        <v>136.06054999999998</v>
      </c>
      <c r="BU116" s="302">
        <f t="shared" si="123"/>
        <v>182.85696000000002</v>
      </c>
      <c r="BV116" s="302">
        <f t="shared" si="123"/>
        <v>258.43468999999999</v>
      </c>
      <c r="BW116" s="302">
        <f t="shared" si="123"/>
        <v>318.89307000000002</v>
      </c>
      <c r="BX116" s="302">
        <f t="shared" si="123"/>
        <v>358.08862000000005</v>
      </c>
      <c r="BY116" s="302">
        <f t="shared" si="123"/>
        <v>339.97779000000003</v>
      </c>
      <c r="BZ116" s="302">
        <f t="shared" si="123"/>
        <v>388.94597999999996</v>
      </c>
      <c r="CA116" s="302">
        <f t="shared" si="123"/>
        <v>395.36447999999996</v>
      </c>
      <c r="CB116" s="302">
        <f t="shared" si="123"/>
        <v>287.84321</v>
      </c>
      <c r="CC116" s="302">
        <f t="shared" si="123"/>
        <v>216.81072</v>
      </c>
    </row>
    <row r="117" spans="1:81" x14ac:dyDescent="0.25">
      <c r="A117">
        <v>114</v>
      </c>
      <c r="B117" s="164" t="s">
        <v>584</v>
      </c>
      <c r="C117">
        <f>IFERROR(INDEX($BD$7:$BO$40,MATCH(Bacias!$G$4:$G$323,$BC$7:$BC$40,0),$C$2:$N$2),1)</f>
        <v>1</v>
      </c>
      <c r="D117">
        <f>IFERROR(INDEX($BD$7:$BO$40,MATCH(Bacias!$G$4:$G$323,$BC$7:$BC$40,0),$C$2:$N$2),1)</f>
        <v>1</v>
      </c>
      <c r="E117">
        <f>IFERROR(INDEX($BD$7:$BO$40,MATCH(Bacias!$G$4:$G$323,$BC$7:$BC$40,0),$C$2:$N$2),1)</f>
        <v>1</v>
      </c>
      <c r="F117">
        <f>IFERROR(INDEX($BD$7:$BO$40,MATCH(Bacias!$G$4:$G$323,$BC$7:$BC$40,0),$C$2:$N$2),1)</f>
        <v>1</v>
      </c>
      <c r="G117">
        <f>IFERROR(INDEX($BD$7:$BO$40,MATCH(Bacias!$G$4:$G$323,$BC$7:$BC$40,0),$C$2:$N$2),1)</f>
        <v>1</v>
      </c>
      <c r="H117">
        <f>IFERROR(INDEX($BD$7:$BO$40,MATCH(Bacias!$G$4:$G$323,$BC$7:$BC$40,0),$C$2:$N$2),1)</f>
        <v>1</v>
      </c>
      <c r="I117">
        <f>IFERROR(INDEX($BD$7:$BO$40,MATCH(Bacias!$G$4:$G$323,$BC$7:$BC$40,0),$C$2:$N$2),1)</f>
        <v>1</v>
      </c>
      <c r="J117">
        <f>IFERROR(INDEX($BD$7:$BO$40,MATCH(Bacias!$G$4:$G$323,$BC$7:$BC$40,0),$C$2:$N$2),1)</f>
        <v>1</v>
      </c>
      <c r="K117">
        <f>IFERROR(INDEX($BD$7:$BO$40,MATCH(Bacias!$G$4:$G$323,$BC$7:$BC$40,0),$C$2:$N$2),1)</f>
        <v>1</v>
      </c>
      <c r="L117">
        <f>IFERROR(INDEX($BD$7:$BO$40,MATCH(Bacias!$G$4:$G$323,$BC$7:$BC$40,0),$C$2:$N$2),1)</f>
        <v>1</v>
      </c>
      <c r="M117">
        <f>IFERROR(INDEX($BD$7:$BO$40,MATCH(Bacias!$G$4:$G$323,$BC$7:$BC$40,0),$C$2:$N$2),1)</f>
        <v>1</v>
      </c>
      <c r="N117">
        <f>IFERROR(INDEX($BD$7:$BO$40,MATCH(Bacias!$G$4:$G$323,$BC$7:$BC$40,0),$C$2:$N$2),1)</f>
        <v>1</v>
      </c>
      <c r="AA117">
        <f>C117*IF(NOT(ISNA($AY117)),INDEX(Entrada!$C$53:$N$372,$AY117,AA$2),0)</f>
        <v>211.61</v>
      </c>
      <c r="AB117">
        <f>D117*IF(NOT(ISNA($AY117)),INDEX(Entrada!$C$53:$N$372,$AY117,AB$2),0)</f>
        <v>190.34</v>
      </c>
      <c r="AC117">
        <f>E117*IF(NOT(ISNA($AY117)),INDEX(Entrada!$C$53:$N$372,$AY117,AC$2),0)</f>
        <v>168.6</v>
      </c>
      <c r="AD117">
        <f>F117*IF(NOT(ISNA($AY117)),INDEX(Entrada!$C$53:$N$372,$AY117,AD$2),0)</f>
        <v>231.43</v>
      </c>
      <c r="AE117">
        <f>G117*IF(NOT(ISNA($AY117)),INDEX(Entrada!$C$53:$N$372,$AY117,AE$2),0)</f>
        <v>315.64</v>
      </c>
      <c r="AF117">
        <f>H117*IF(NOT(ISNA($AY117)),INDEX(Entrada!$C$53:$N$372,$AY117,AF$2),0)</f>
        <v>402.61</v>
      </c>
      <c r="AG117">
        <f>I117*IF(NOT(ISNA($AY117)),INDEX(Entrada!$C$53:$N$372,$AY117,AG$2),0)</f>
        <v>448.22</v>
      </c>
      <c r="AH117">
        <f>J117*IF(NOT(ISNA($AY117)),INDEX(Entrada!$C$53:$N$372,$AY117,AH$2),0)</f>
        <v>413.18</v>
      </c>
      <c r="AI117">
        <f>K117*IF(NOT(ISNA($AY117)),INDEX(Entrada!$C$53:$N$372,$AY117,AI$2),0)</f>
        <v>471.98</v>
      </c>
      <c r="AJ117">
        <f>L117*IF(NOT(ISNA($AY117)),INDEX(Entrada!$C$53:$N$372,$AY117,AJ$2),0)</f>
        <v>478.47</v>
      </c>
      <c r="AK117">
        <f>M117*IF(NOT(ISNA($AY117)),INDEX(Entrada!$C$53:$N$372,$AY117,AK$2),0)</f>
        <v>343.3</v>
      </c>
      <c r="AL117">
        <f>N117*IF(NOT(ISNA($AY117)),INDEX(Entrada!$C$53:$N$372,$AY117,AL$2),0)</f>
        <v>260.62</v>
      </c>
      <c r="AM117">
        <f t="shared" si="89"/>
        <v>211.61</v>
      </c>
      <c r="AN117">
        <f t="shared" si="115"/>
        <v>190.34</v>
      </c>
      <c r="AO117">
        <f t="shared" si="115"/>
        <v>168.6</v>
      </c>
      <c r="AP117">
        <f t="shared" si="115"/>
        <v>231.43</v>
      </c>
      <c r="AQ117">
        <f t="shared" si="115"/>
        <v>315.64</v>
      </c>
      <c r="AR117">
        <f t="shared" si="115"/>
        <v>402.61</v>
      </c>
      <c r="AS117">
        <f t="shared" si="115"/>
        <v>448.22</v>
      </c>
      <c r="AT117">
        <f t="shared" si="115"/>
        <v>413.18</v>
      </c>
      <c r="AU117">
        <f t="shared" si="115"/>
        <v>471.98</v>
      </c>
      <c r="AV117">
        <f t="shared" si="115"/>
        <v>478.47</v>
      </c>
      <c r="AW117">
        <f t="shared" si="115"/>
        <v>343.3</v>
      </c>
      <c r="AX117">
        <f t="shared" si="115"/>
        <v>260.62</v>
      </c>
      <c r="AY117">
        <f>MATCH(A117,Entrada!$A$53:$A$372,0)</f>
        <v>114</v>
      </c>
      <c r="BQ117">
        <f t="shared" si="78"/>
        <v>50</v>
      </c>
      <c r="BR117" s="302">
        <f t="shared" si="123"/>
        <v>211.13862</v>
      </c>
      <c r="BS117" s="302">
        <f t="shared" si="123"/>
        <v>191.71856</v>
      </c>
      <c r="BT117" s="302">
        <f t="shared" si="123"/>
        <v>169.03194999999999</v>
      </c>
      <c r="BU117" s="302">
        <f t="shared" si="123"/>
        <v>232.44288</v>
      </c>
      <c r="BV117" s="302">
        <f t="shared" si="123"/>
        <v>316.44653</v>
      </c>
      <c r="BW117" s="302">
        <f t="shared" si="123"/>
        <v>404.66259000000002</v>
      </c>
      <c r="BX117" s="302">
        <f t="shared" si="123"/>
        <v>450.79317000000003</v>
      </c>
      <c r="BY117" s="302">
        <f t="shared" si="123"/>
        <v>415.26050000000004</v>
      </c>
      <c r="BZ117" s="302">
        <f t="shared" si="123"/>
        <v>471.16466999999994</v>
      </c>
      <c r="CA117" s="302">
        <f t="shared" si="123"/>
        <v>477.89952</v>
      </c>
      <c r="CB117" s="302">
        <f t="shared" si="123"/>
        <v>343.99150000000003</v>
      </c>
      <c r="CC117" s="302">
        <f t="shared" si="123"/>
        <v>261.86453999999998</v>
      </c>
    </row>
    <row r="118" spans="1:81" x14ac:dyDescent="0.25">
      <c r="A118">
        <v>115</v>
      </c>
      <c r="B118" s="164" t="s">
        <v>585</v>
      </c>
      <c r="C118">
        <f>IFERROR(INDEX($BD$7:$BO$40,MATCH(Bacias!$G$4:$G$323,$BC$7:$BC$40,0),$C$2:$N$2),1)</f>
        <v>1</v>
      </c>
      <c r="D118">
        <f>IFERROR(INDEX($BD$7:$BO$40,MATCH(Bacias!$G$4:$G$323,$BC$7:$BC$40,0),$C$2:$N$2),1)</f>
        <v>1</v>
      </c>
      <c r="E118">
        <f>IFERROR(INDEX($BD$7:$BO$40,MATCH(Bacias!$G$4:$G$323,$BC$7:$BC$40,0),$C$2:$N$2),1)</f>
        <v>1</v>
      </c>
      <c r="F118">
        <f>IFERROR(INDEX($BD$7:$BO$40,MATCH(Bacias!$G$4:$G$323,$BC$7:$BC$40,0),$C$2:$N$2),1)</f>
        <v>1</v>
      </c>
      <c r="G118">
        <f>IFERROR(INDEX($BD$7:$BO$40,MATCH(Bacias!$G$4:$G$323,$BC$7:$BC$40,0),$C$2:$N$2),1)</f>
        <v>1</v>
      </c>
      <c r="H118">
        <f>IFERROR(INDEX($BD$7:$BO$40,MATCH(Bacias!$G$4:$G$323,$BC$7:$BC$40,0),$C$2:$N$2),1)</f>
        <v>1</v>
      </c>
      <c r="I118">
        <f>IFERROR(INDEX($BD$7:$BO$40,MATCH(Bacias!$G$4:$G$323,$BC$7:$BC$40,0),$C$2:$N$2),1)</f>
        <v>1</v>
      </c>
      <c r="J118">
        <f>IFERROR(INDEX($BD$7:$BO$40,MATCH(Bacias!$G$4:$G$323,$BC$7:$BC$40,0),$C$2:$N$2),1)</f>
        <v>1</v>
      </c>
      <c r="K118">
        <f>IFERROR(INDEX($BD$7:$BO$40,MATCH(Bacias!$G$4:$G$323,$BC$7:$BC$40,0),$C$2:$N$2),1)</f>
        <v>1</v>
      </c>
      <c r="L118">
        <f>IFERROR(INDEX($BD$7:$BO$40,MATCH(Bacias!$G$4:$G$323,$BC$7:$BC$40,0),$C$2:$N$2),1)</f>
        <v>1</v>
      </c>
      <c r="M118">
        <f>IFERROR(INDEX($BD$7:$BO$40,MATCH(Bacias!$G$4:$G$323,$BC$7:$BC$40,0),$C$2:$N$2),1)</f>
        <v>1</v>
      </c>
      <c r="N118">
        <f>IFERROR(INDEX($BD$7:$BO$40,MATCH(Bacias!$G$4:$G$323,$BC$7:$BC$40,0),$C$2:$N$2),1)</f>
        <v>1</v>
      </c>
      <c r="AA118">
        <f>C118*IF(NOT(ISNA($AY118)),INDEX(Entrada!$C$53:$N$372,$AY118,AA$2),0)</f>
        <v>25.38</v>
      </c>
      <c r="AB118">
        <f>D118*IF(NOT(ISNA($AY118)),INDEX(Entrada!$C$53:$N$372,$AY118,AB$2),0)</f>
        <v>27.13</v>
      </c>
      <c r="AC118">
        <f>E118*IF(NOT(ISNA($AY118)),INDEX(Entrada!$C$53:$N$372,$AY118,AC$2),0)</f>
        <v>23.87</v>
      </c>
      <c r="AD118">
        <f>F118*IF(NOT(ISNA($AY118)),INDEX(Entrada!$C$53:$N$372,$AY118,AD$2),0)</f>
        <v>17.95</v>
      </c>
      <c r="AE118">
        <f>G118*IF(NOT(ISNA($AY118)),INDEX(Entrada!$C$53:$N$372,$AY118,AE$2),0)</f>
        <v>17.2</v>
      </c>
      <c r="AF118">
        <f>H118*IF(NOT(ISNA($AY118)),INDEX(Entrada!$C$53:$N$372,$AY118,AF$2),0)</f>
        <v>16.98</v>
      </c>
      <c r="AG118">
        <f>I118*IF(NOT(ISNA($AY118)),INDEX(Entrada!$C$53:$N$372,$AY118,AG$2),0)</f>
        <v>16.57</v>
      </c>
      <c r="AH118">
        <f>J118*IF(NOT(ISNA($AY118)),INDEX(Entrada!$C$53:$N$372,$AY118,AH$2),0)</f>
        <v>14.64</v>
      </c>
      <c r="AI118">
        <f>K118*IF(NOT(ISNA($AY118)),INDEX(Entrada!$C$53:$N$372,$AY118,AI$2),0)</f>
        <v>18.010000000000002</v>
      </c>
      <c r="AJ118">
        <f>L118*IF(NOT(ISNA($AY118)),INDEX(Entrada!$C$53:$N$372,$AY118,AJ$2),0)</f>
        <v>20.36</v>
      </c>
      <c r="AK118">
        <f>M118*IF(NOT(ISNA($AY118)),INDEX(Entrada!$C$53:$N$372,$AY118,AK$2),0)</f>
        <v>19.71</v>
      </c>
      <c r="AL118">
        <f>N118*IF(NOT(ISNA($AY118)),INDEX(Entrada!$C$53:$N$372,$AY118,AL$2),0)</f>
        <v>20.66</v>
      </c>
      <c r="AM118">
        <f t="shared" si="89"/>
        <v>25.38</v>
      </c>
      <c r="AN118">
        <f t="shared" si="115"/>
        <v>27.13</v>
      </c>
      <c r="AO118">
        <f t="shared" si="115"/>
        <v>23.87</v>
      </c>
      <c r="AP118">
        <f t="shared" si="115"/>
        <v>17.95</v>
      </c>
      <c r="AQ118">
        <f t="shared" si="115"/>
        <v>17.2</v>
      </c>
      <c r="AR118">
        <f t="shared" si="115"/>
        <v>16.98</v>
      </c>
      <c r="AS118">
        <f t="shared" si="115"/>
        <v>16.57</v>
      </c>
      <c r="AT118">
        <f t="shared" si="115"/>
        <v>14.64</v>
      </c>
      <c r="AU118">
        <f t="shared" si="115"/>
        <v>18.010000000000002</v>
      </c>
      <c r="AV118">
        <f t="shared" si="115"/>
        <v>20.36</v>
      </c>
      <c r="AW118">
        <f t="shared" si="115"/>
        <v>19.71</v>
      </c>
      <c r="AX118">
        <f t="shared" si="115"/>
        <v>20.66</v>
      </c>
      <c r="AY118">
        <f>MATCH(A118,Entrada!$A$53:$A$372,0)</f>
        <v>115</v>
      </c>
      <c r="BQ118" t="e">
        <f t="shared" si="78"/>
        <v>#N/A</v>
      </c>
      <c r="BR118" s="302">
        <f t="shared" si="123"/>
        <v>25.38</v>
      </c>
      <c r="BS118" s="302">
        <f t="shared" si="123"/>
        <v>27.13</v>
      </c>
      <c r="BT118" s="302">
        <f t="shared" si="123"/>
        <v>23.87</v>
      </c>
      <c r="BU118" s="302">
        <f t="shared" si="123"/>
        <v>17.95</v>
      </c>
      <c r="BV118" s="302">
        <f t="shared" si="123"/>
        <v>17.2</v>
      </c>
      <c r="BW118" s="302">
        <f t="shared" si="123"/>
        <v>16.98</v>
      </c>
      <c r="BX118" s="302">
        <f t="shared" si="123"/>
        <v>16.57</v>
      </c>
      <c r="BY118" s="302">
        <f t="shared" si="123"/>
        <v>14.64</v>
      </c>
      <c r="BZ118" s="302">
        <f t="shared" si="123"/>
        <v>18.010000000000002</v>
      </c>
      <c r="CA118" s="302">
        <f t="shared" si="123"/>
        <v>20.36</v>
      </c>
      <c r="CB118" s="302">
        <f t="shared" si="123"/>
        <v>19.71</v>
      </c>
      <c r="CC118" s="302">
        <f t="shared" si="123"/>
        <v>20.66</v>
      </c>
    </row>
    <row r="119" spans="1:81" x14ac:dyDescent="0.25">
      <c r="A119">
        <v>116</v>
      </c>
      <c r="B119" s="164" t="s">
        <v>586</v>
      </c>
      <c r="C119">
        <f>IFERROR(INDEX($BD$7:$BO$40,MATCH(Bacias!$G$4:$G$323,$BC$7:$BC$40,0),$C$2:$N$2),1)</f>
        <v>1</v>
      </c>
      <c r="D119">
        <f>IFERROR(INDEX($BD$7:$BO$40,MATCH(Bacias!$G$4:$G$323,$BC$7:$BC$40,0),$C$2:$N$2),1)</f>
        <v>1</v>
      </c>
      <c r="E119">
        <f>IFERROR(INDEX($BD$7:$BO$40,MATCH(Bacias!$G$4:$G$323,$BC$7:$BC$40,0),$C$2:$N$2),1)</f>
        <v>1</v>
      </c>
      <c r="F119">
        <f>IFERROR(INDEX($BD$7:$BO$40,MATCH(Bacias!$G$4:$G$323,$BC$7:$BC$40,0),$C$2:$N$2),1)</f>
        <v>1</v>
      </c>
      <c r="G119">
        <f>IFERROR(INDEX($BD$7:$BO$40,MATCH(Bacias!$G$4:$G$323,$BC$7:$BC$40,0),$C$2:$N$2),1)</f>
        <v>1</v>
      </c>
      <c r="H119">
        <f>IFERROR(INDEX($BD$7:$BO$40,MATCH(Bacias!$G$4:$G$323,$BC$7:$BC$40,0),$C$2:$N$2),1)</f>
        <v>1</v>
      </c>
      <c r="I119">
        <f>IFERROR(INDEX($BD$7:$BO$40,MATCH(Bacias!$G$4:$G$323,$BC$7:$BC$40,0),$C$2:$N$2),1)</f>
        <v>1</v>
      </c>
      <c r="J119">
        <f>IFERROR(INDEX($BD$7:$BO$40,MATCH(Bacias!$G$4:$G$323,$BC$7:$BC$40,0),$C$2:$N$2),1)</f>
        <v>1</v>
      </c>
      <c r="K119">
        <f>IFERROR(INDEX($BD$7:$BO$40,MATCH(Bacias!$G$4:$G$323,$BC$7:$BC$40,0),$C$2:$N$2),1)</f>
        <v>1</v>
      </c>
      <c r="L119">
        <f>IFERROR(INDEX($BD$7:$BO$40,MATCH(Bacias!$G$4:$G$323,$BC$7:$BC$40,0),$C$2:$N$2),1)</f>
        <v>1</v>
      </c>
      <c r="M119">
        <f>IFERROR(INDEX($BD$7:$BO$40,MATCH(Bacias!$G$4:$G$323,$BC$7:$BC$40,0),$C$2:$N$2),1)</f>
        <v>1</v>
      </c>
      <c r="N119">
        <f>IFERROR(INDEX($BD$7:$BO$40,MATCH(Bacias!$G$4:$G$323,$BC$7:$BC$40,0),$C$2:$N$2),1)</f>
        <v>1</v>
      </c>
      <c r="AA119">
        <f>C119*IF(NOT(ISNA($AY119)),INDEX(Entrada!$C$53:$N$372,$AY119,AA$2),0)</f>
        <v>5.9</v>
      </c>
      <c r="AB119">
        <f>D119*IF(NOT(ISNA($AY119)),INDEX(Entrada!$C$53:$N$372,$AY119,AB$2),0)</f>
        <v>5.88</v>
      </c>
      <c r="AC119">
        <f>E119*IF(NOT(ISNA($AY119)),INDEX(Entrada!$C$53:$N$372,$AY119,AC$2),0)</f>
        <v>5.38</v>
      </c>
      <c r="AD119">
        <f>F119*IF(NOT(ISNA($AY119)),INDEX(Entrada!$C$53:$N$372,$AY119,AD$2),0)</f>
        <v>3.77</v>
      </c>
      <c r="AE119">
        <f>G119*IF(NOT(ISNA($AY119)),INDEX(Entrada!$C$53:$N$372,$AY119,AE$2),0)</f>
        <v>2.76</v>
      </c>
      <c r="AF119">
        <f>H119*IF(NOT(ISNA($AY119)),INDEX(Entrada!$C$53:$N$372,$AY119,AF$2),0)</f>
        <v>2.46</v>
      </c>
      <c r="AG119">
        <f>I119*IF(NOT(ISNA($AY119)),INDEX(Entrada!$C$53:$N$372,$AY119,AG$2),0)</f>
        <v>2</v>
      </c>
      <c r="AH119">
        <f>J119*IF(NOT(ISNA($AY119)),INDEX(Entrada!$C$53:$N$372,$AY119,AH$2),0)</f>
        <v>1.83</v>
      </c>
      <c r="AI119">
        <f>K119*IF(NOT(ISNA($AY119)),INDEX(Entrada!$C$53:$N$372,$AY119,AI$2),0)</f>
        <v>2.7</v>
      </c>
      <c r="AJ119">
        <f>L119*IF(NOT(ISNA($AY119)),INDEX(Entrada!$C$53:$N$372,$AY119,AJ$2),0)</f>
        <v>3.47</v>
      </c>
      <c r="AK119">
        <f>M119*IF(NOT(ISNA($AY119)),INDEX(Entrada!$C$53:$N$372,$AY119,AK$2),0)</f>
        <v>3.57</v>
      </c>
      <c r="AL119">
        <f>N119*IF(NOT(ISNA($AY119)),INDEX(Entrada!$C$53:$N$372,$AY119,AL$2),0)</f>
        <v>4.68</v>
      </c>
      <c r="AM119" s="167">
        <f t="shared" ref="AM119" si="124">AM122-AM304</f>
        <v>5.889999999999997</v>
      </c>
      <c r="AN119" s="167">
        <f t="shared" ref="AN119:AX119" si="125">AN122-AN304</f>
        <v>5.879999999999999</v>
      </c>
      <c r="AO119" s="167">
        <f t="shared" si="125"/>
        <v>5.3900000000000006</v>
      </c>
      <c r="AP119" s="167">
        <f t="shared" si="125"/>
        <v>3.7700000000000031</v>
      </c>
      <c r="AQ119" s="167">
        <f t="shared" si="125"/>
        <v>2.76</v>
      </c>
      <c r="AR119" s="167">
        <f t="shared" si="125"/>
        <v>2.4700000000000006</v>
      </c>
      <c r="AS119" s="167">
        <f t="shared" si="125"/>
        <v>2</v>
      </c>
      <c r="AT119" s="167">
        <f t="shared" si="125"/>
        <v>1.83</v>
      </c>
      <c r="AU119" s="167">
        <f t="shared" si="125"/>
        <v>2.7000000000000011</v>
      </c>
      <c r="AV119" s="167">
        <f t="shared" si="125"/>
        <v>3.4700000000000006</v>
      </c>
      <c r="AW119" s="167">
        <f t="shared" si="125"/>
        <v>3.5700000000000003</v>
      </c>
      <c r="AX119" s="167">
        <f t="shared" si="125"/>
        <v>4.68</v>
      </c>
      <c r="AY119">
        <f>MATCH(A119,Entrada!$A$53:$A$372,0)</f>
        <v>116</v>
      </c>
      <c r="BQ119">
        <f t="shared" si="78"/>
        <v>28</v>
      </c>
      <c r="BR119" s="167">
        <f t="shared" ref="BR119:CC119" si="126">BR122-BR121</f>
        <v>6.2049000000000021</v>
      </c>
      <c r="BS119" s="167">
        <f t="shared" si="126"/>
        <v>6.11036</v>
      </c>
      <c r="BT119" s="167">
        <f t="shared" si="126"/>
        <v>5.1583199999999998</v>
      </c>
      <c r="BU119" s="167">
        <f t="shared" si="126"/>
        <v>3.6448999999999998</v>
      </c>
      <c r="BV119" s="167">
        <f t="shared" si="126"/>
        <v>2.6179300000000012</v>
      </c>
      <c r="BW119" s="167">
        <f t="shared" si="126"/>
        <v>3.0924999999999994</v>
      </c>
      <c r="BX119" s="167">
        <f t="shared" si="126"/>
        <v>1.9789799999999982</v>
      </c>
      <c r="BY119" s="167">
        <f t="shared" si="126"/>
        <v>2.075210000000002</v>
      </c>
      <c r="BZ119" s="167">
        <f t="shared" si="126"/>
        <v>2.4374599999999997</v>
      </c>
      <c r="CA119" s="167">
        <f t="shared" si="126"/>
        <v>3.6500000000000004</v>
      </c>
      <c r="CB119" s="167">
        <f t="shared" si="126"/>
        <v>3.1923299999999983</v>
      </c>
      <c r="CC119" s="167">
        <f t="shared" si="126"/>
        <v>5.1347400000000043</v>
      </c>
    </row>
    <row r="120" spans="1:81" x14ac:dyDescent="0.25">
      <c r="A120">
        <v>117</v>
      </c>
      <c r="B120" s="164" t="s">
        <v>229</v>
      </c>
      <c r="C120">
        <f>IFERROR(INDEX($BD$7:$BO$40,MATCH(Bacias!$G$4:$G$323,$BC$7:$BC$40,0),$C$2:$N$2),1)</f>
        <v>1</v>
      </c>
      <c r="D120">
        <f>IFERROR(INDEX($BD$7:$BO$40,MATCH(Bacias!$G$4:$G$323,$BC$7:$BC$40,0),$C$2:$N$2),1)</f>
        <v>1</v>
      </c>
      <c r="E120">
        <f>IFERROR(INDEX($BD$7:$BO$40,MATCH(Bacias!$G$4:$G$323,$BC$7:$BC$40,0),$C$2:$N$2),1)</f>
        <v>1</v>
      </c>
      <c r="F120">
        <f>IFERROR(INDEX($BD$7:$BO$40,MATCH(Bacias!$G$4:$G$323,$BC$7:$BC$40,0),$C$2:$N$2),1)</f>
        <v>1</v>
      </c>
      <c r="G120">
        <f>IFERROR(INDEX($BD$7:$BO$40,MATCH(Bacias!$G$4:$G$323,$BC$7:$BC$40,0),$C$2:$N$2),1)</f>
        <v>1</v>
      </c>
      <c r="H120">
        <f>IFERROR(INDEX($BD$7:$BO$40,MATCH(Bacias!$G$4:$G$323,$BC$7:$BC$40,0),$C$2:$N$2),1)</f>
        <v>1</v>
      </c>
      <c r="I120">
        <f>IFERROR(INDEX($BD$7:$BO$40,MATCH(Bacias!$G$4:$G$323,$BC$7:$BC$40,0),$C$2:$N$2),1)</f>
        <v>1</v>
      </c>
      <c r="J120">
        <f>IFERROR(INDEX($BD$7:$BO$40,MATCH(Bacias!$G$4:$G$323,$BC$7:$BC$40,0),$C$2:$N$2),1)</f>
        <v>1</v>
      </c>
      <c r="K120">
        <f>IFERROR(INDEX($BD$7:$BO$40,MATCH(Bacias!$G$4:$G$323,$BC$7:$BC$40,0),$C$2:$N$2),1)</f>
        <v>1</v>
      </c>
      <c r="L120">
        <f>IFERROR(INDEX($BD$7:$BO$40,MATCH(Bacias!$G$4:$G$323,$BC$7:$BC$40,0),$C$2:$N$2),1)</f>
        <v>1</v>
      </c>
      <c r="M120">
        <f>IFERROR(INDEX($BD$7:$BO$40,MATCH(Bacias!$G$4:$G$323,$BC$7:$BC$40,0),$C$2:$N$2),1)</f>
        <v>1</v>
      </c>
      <c r="N120">
        <f>IFERROR(INDEX($BD$7:$BO$40,MATCH(Bacias!$G$4:$G$323,$BC$7:$BC$40,0),$C$2:$N$2),1)</f>
        <v>1</v>
      </c>
      <c r="AA120">
        <f>C120*IF(NOT(ISNA($AY120)),INDEX(Entrada!$C$53:$N$372,$AY120,AA$2),0)</f>
        <v>20.46</v>
      </c>
      <c r="AB120">
        <f>D120*IF(NOT(ISNA($AY120)),INDEX(Entrada!$C$53:$N$372,$AY120,AB$2),0)</f>
        <v>21.39</v>
      </c>
      <c r="AC120">
        <f>E120*IF(NOT(ISNA($AY120)),INDEX(Entrada!$C$53:$N$372,$AY120,AC$2),0)</f>
        <v>19.22</v>
      </c>
      <c r="AD120">
        <f>F120*IF(NOT(ISNA($AY120)),INDEX(Entrada!$C$53:$N$372,$AY120,AD$2),0)</f>
        <v>13.5</v>
      </c>
      <c r="AE120">
        <f>G120*IF(NOT(ISNA($AY120)),INDEX(Entrada!$C$53:$N$372,$AY120,AE$2),0)</f>
        <v>11.12</v>
      </c>
      <c r="AF120">
        <f>H120*IF(NOT(ISNA($AY120)),INDEX(Entrada!$C$53:$N$372,$AY120,AF$2),0)</f>
        <v>10.83</v>
      </c>
      <c r="AG120">
        <f>I120*IF(NOT(ISNA($AY120)),INDEX(Entrada!$C$53:$N$372,$AY120,AG$2),0)</f>
        <v>9.23</v>
      </c>
      <c r="AH120">
        <f>J120*IF(NOT(ISNA($AY120)),INDEX(Entrada!$C$53:$N$372,$AY120,AH$2),0)</f>
        <v>8.27</v>
      </c>
      <c r="AI120">
        <f>K120*IF(NOT(ISNA($AY120)),INDEX(Entrada!$C$53:$N$372,$AY120,AI$2),0)</f>
        <v>9.86</v>
      </c>
      <c r="AJ120">
        <f>L120*IF(NOT(ISNA($AY120)),INDEX(Entrada!$C$53:$N$372,$AY120,AJ$2),0)</f>
        <v>11.72</v>
      </c>
      <c r="AK120">
        <f>M120*IF(NOT(ISNA($AY120)),INDEX(Entrada!$C$53:$N$372,$AY120,AK$2),0)</f>
        <v>12.1</v>
      </c>
      <c r="AL120">
        <f>N120*IF(NOT(ISNA($AY120)),INDEX(Entrada!$C$53:$N$372,$AY120,AL$2),0)</f>
        <v>15.29</v>
      </c>
      <c r="AM120">
        <f t="shared" si="89"/>
        <v>20.46</v>
      </c>
      <c r="AN120">
        <f t="shared" si="115"/>
        <v>21.39</v>
      </c>
      <c r="AO120">
        <f t="shared" si="115"/>
        <v>19.22</v>
      </c>
      <c r="AP120">
        <f t="shared" si="115"/>
        <v>13.5</v>
      </c>
      <c r="AQ120">
        <f t="shared" si="115"/>
        <v>11.12</v>
      </c>
      <c r="AR120">
        <f t="shared" si="115"/>
        <v>10.83</v>
      </c>
      <c r="AS120">
        <f t="shared" si="115"/>
        <v>9.23</v>
      </c>
      <c r="AT120">
        <f t="shared" si="115"/>
        <v>8.27</v>
      </c>
      <c r="AU120">
        <f t="shared" si="115"/>
        <v>9.86</v>
      </c>
      <c r="AV120">
        <f t="shared" si="115"/>
        <v>11.72</v>
      </c>
      <c r="AW120">
        <f t="shared" si="115"/>
        <v>12.1</v>
      </c>
      <c r="AX120">
        <f t="shared" si="115"/>
        <v>15.29</v>
      </c>
      <c r="AY120">
        <f>MATCH(A120,Entrada!$A$53:$A$372,0)</f>
        <v>117</v>
      </c>
      <c r="BQ120" t="e">
        <f t="shared" si="78"/>
        <v>#N/A</v>
      </c>
      <c r="BR120" s="302">
        <f t="shared" ref="BR120:BR128" si="127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20.46</v>
      </c>
      <c r="BS120" s="302">
        <f t="shared" ref="BS120:BS128" si="128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21.39</v>
      </c>
      <c r="BT120" s="302">
        <f t="shared" ref="BT120:BT128" si="129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19.22</v>
      </c>
      <c r="BU120" s="302">
        <f t="shared" ref="BU120:BU128" si="130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13.5</v>
      </c>
      <c r="BV120" s="302">
        <f t="shared" ref="BV120:BV128" si="131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11.12</v>
      </c>
      <c r="BW120" s="302">
        <f t="shared" ref="BW120:BW128" si="132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10.83</v>
      </c>
      <c r="BX120" s="302">
        <f t="shared" ref="BX120:BX128" si="133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9.23</v>
      </c>
      <c r="BY120" s="302">
        <f t="shared" ref="BY120:BY128" si="134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8.27</v>
      </c>
      <c r="BZ120" s="302">
        <f t="shared" ref="BZ120:BZ128" si="135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9.86</v>
      </c>
      <c r="CA120" s="302">
        <f t="shared" ref="CA120:CA128" si="136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11.72</v>
      </c>
      <c r="CB120" s="302">
        <f t="shared" ref="CB120:CB128" si="137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12.1</v>
      </c>
      <c r="CC120" s="302">
        <f t="shared" ref="CC120:CC128" si="138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15.29</v>
      </c>
    </row>
    <row r="121" spans="1:81" x14ac:dyDescent="0.25">
      <c r="A121">
        <v>118</v>
      </c>
      <c r="B121" s="164" t="s">
        <v>587</v>
      </c>
      <c r="C121">
        <f>IFERROR(INDEX($BD$7:$BO$40,MATCH(Bacias!$G$4:$G$323,$BC$7:$BC$40,0),$C$2:$N$2),1)</f>
        <v>1</v>
      </c>
      <c r="D121">
        <f>IFERROR(INDEX($BD$7:$BO$40,MATCH(Bacias!$G$4:$G$323,$BC$7:$BC$40,0),$C$2:$N$2),1)</f>
        <v>1</v>
      </c>
      <c r="E121">
        <f>IFERROR(INDEX($BD$7:$BO$40,MATCH(Bacias!$G$4:$G$323,$BC$7:$BC$40,0),$C$2:$N$2),1)</f>
        <v>1</v>
      </c>
      <c r="F121">
        <f>IFERROR(INDEX($BD$7:$BO$40,MATCH(Bacias!$G$4:$G$323,$BC$7:$BC$40,0),$C$2:$N$2),1)</f>
        <v>1</v>
      </c>
      <c r="G121">
        <f>IFERROR(INDEX($BD$7:$BO$40,MATCH(Bacias!$G$4:$G$323,$BC$7:$BC$40,0),$C$2:$N$2),1)</f>
        <v>1</v>
      </c>
      <c r="H121">
        <f>IFERROR(INDEX($BD$7:$BO$40,MATCH(Bacias!$G$4:$G$323,$BC$7:$BC$40,0),$C$2:$N$2),1)</f>
        <v>1</v>
      </c>
      <c r="I121">
        <f>IFERROR(INDEX($BD$7:$BO$40,MATCH(Bacias!$G$4:$G$323,$BC$7:$BC$40,0),$C$2:$N$2),1)</f>
        <v>1</v>
      </c>
      <c r="J121">
        <f>IFERROR(INDEX($BD$7:$BO$40,MATCH(Bacias!$G$4:$G$323,$BC$7:$BC$40,0),$C$2:$N$2),1)</f>
        <v>1</v>
      </c>
      <c r="K121">
        <f>IFERROR(INDEX($BD$7:$BO$40,MATCH(Bacias!$G$4:$G$323,$BC$7:$BC$40,0),$C$2:$N$2),1)</f>
        <v>1</v>
      </c>
      <c r="L121">
        <f>IFERROR(INDEX($BD$7:$BO$40,MATCH(Bacias!$G$4:$G$323,$BC$7:$BC$40,0),$C$2:$N$2),1)</f>
        <v>1</v>
      </c>
      <c r="M121">
        <f>IFERROR(INDEX($BD$7:$BO$40,MATCH(Bacias!$G$4:$G$323,$BC$7:$BC$40,0),$C$2:$N$2),1)</f>
        <v>1</v>
      </c>
      <c r="N121">
        <f>IFERROR(INDEX($BD$7:$BO$40,MATCH(Bacias!$G$4:$G$323,$BC$7:$BC$40,0),$C$2:$N$2),1)</f>
        <v>1</v>
      </c>
      <c r="AA121">
        <f>C121*IF(NOT(ISNA($AY121)),INDEX(Entrada!$C$53:$N$372,$AY121,AA$2),0)</f>
        <v>26.16</v>
      </c>
      <c r="AB121">
        <f>D121*IF(NOT(ISNA($AY121)),INDEX(Entrada!$C$53:$N$372,$AY121,AB$2),0)</f>
        <v>26.09</v>
      </c>
      <c r="AC121">
        <f>E121*IF(NOT(ISNA($AY121)),INDEX(Entrada!$C$53:$N$372,$AY121,AC$2),0)</f>
        <v>23.97</v>
      </c>
      <c r="AD121">
        <f>F121*IF(NOT(ISNA($AY121)),INDEX(Entrada!$C$53:$N$372,$AY121,AD$2),0)</f>
        <v>17.079999999999998</v>
      </c>
      <c r="AE121">
        <f>G121*IF(NOT(ISNA($AY121)),INDEX(Entrada!$C$53:$N$372,$AY121,AE$2),0)</f>
        <v>12.75</v>
      </c>
      <c r="AF121">
        <f>H121*IF(NOT(ISNA($AY121)),INDEX(Entrada!$C$53:$N$372,$AY121,AF$2),0)</f>
        <v>11.5</v>
      </c>
      <c r="AG121">
        <f>I121*IF(NOT(ISNA($AY121)),INDEX(Entrada!$C$53:$N$372,$AY121,AG$2),0)</f>
        <v>9.51</v>
      </c>
      <c r="AH121">
        <f>J121*IF(NOT(ISNA($AY121)),INDEX(Entrada!$C$53:$N$372,$AY121,AH$2),0)</f>
        <v>8.8000000000000007</v>
      </c>
      <c r="AI121">
        <f>K121*IF(NOT(ISNA($AY121)),INDEX(Entrada!$C$53:$N$372,$AY121,AI$2),0)</f>
        <v>12.51</v>
      </c>
      <c r="AJ121">
        <f>L121*IF(NOT(ISNA($AY121)),INDEX(Entrada!$C$53:$N$372,$AY121,AJ$2),0)</f>
        <v>15.78</v>
      </c>
      <c r="AK121">
        <f>M121*IF(NOT(ISNA($AY121)),INDEX(Entrada!$C$53:$N$372,$AY121,AK$2),0)</f>
        <v>16.22</v>
      </c>
      <c r="AL121">
        <f>N121*IF(NOT(ISNA($AY121)),INDEX(Entrada!$C$53:$N$372,$AY121,AL$2),0)</f>
        <v>20.94</v>
      </c>
      <c r="AM121" s="424">
        <f>IF(AA121&gt;1,AA121, IF(AA122&gt;1, MAX(AA122*0.8103 + 0.185,0),0))</f>
        <v>26.16</v>
      </c>
      <c r="AN121" s="424">
        <f t="shared" ref="AN121:AX121" si="139">IF(AB121&gt;1,AB121, IF(AB122&gt;1, MAX(AB122*0.8103 + 0.185,0),0))</f>
        <v>26.09</v>
      </c>
      <c r="AO121" s="424">
        <f t="shared" si="139"/>
        <v>23.97</v>
      </c>
      <c r="AP121" s="424">
        <f t="shared" si="139"/>
        <v>17.079999999999998</v>
      </c>
      <c r="AQ121" s="424">
        <f t="shared" si="139"/>
        <v>12.75</v>
      </c>
      <c r="AR121" s="424">
        <f t="shared" si="139"/>
        <v>11.5</v>
      </c>
      <c r="AS121" s="424">
        <f t="shared" si="139"/>
        <v>9.51</v>
      </c>
      <c r="AT121" s="424">
        <f t="shared" si="139"/>
        <v>8.8000000000000007</v>
      </c>
      <c r="AU121" s="424">
        <f t="shared" si="139"/>
        <v>12.51</v>
      </c>
      <c r="AV121" s="424">
        <f t="shared" si="139"/>
        <v>15.78</v>
      </c>
      <c r="AW121" s="424">
        <f t="shared" si="139"/>
        <v>16.22</v>
      </c>
      <c r="AX121" s="424">
        <f t="shared" si="139"/>
        <v>20.94</v>
      </c>
      <c r="AY121">
        <f>MATCH(A121,Entrada!$A$53:$A$372,0)</f>
        <v>118</v>
      </c>
      <c r="BQ121">
        <f t="shared" si="78"/>
        <v>25</v>
      </c>
      <c r="BR121" s="302">
        <f t="shared" si="127"/>
        <v>25.845099999999995</v>
      </c>
      <c r="BS121" s="302">
        <f t="shared" si="128"/>
        <v>25.859639999999999</v>
      </c>
      <c r="BT121" s="302">
        <f t="shared" si="129"/>
        <v>24.20168</v>
      </c>
      <c r="BU121" s="302">
        <f t="shared" si="130"/>
        <v>17.205100000000002</v>
      </c>
      <c r="BV121" s="302">
        <f t="shared" si="131"/>
        <v>12.892069999999999</v>
      </c>
      <c r="BW121" s="302">
        <f t="shared" si="132"/>
        <v>10.877500000000001</v>
      </c>
      <c r="BX121" s="302">
        <f t="shared" si="133"/>
        <v>9.5310200000000016</v>
      </c>
      <c r="BY121" s="302">
        <f t="shared" si="134"/>
        <v>8.5547899999999988</v>
      </c>
      <c r="BZ121" s="302">
        <f t="shared" si="135"/>
        <v>12.772540000000001</v>
      </c>
      <c r="CA121" s="302">
        <f t="shared" si="136"/>
        <v>15.6</v>
      </c>
      <c r="CB121" s="302">
        <f t="shared" si="137"/>
        <v>16.597670000000001</v>
      </c>
      <c r="CC121" s="302">
        <f t="shared" si="138"/>
        <v>20.485259999999997</v>
      </c>
    </row>
    <row r="122" spans="1:81" x14ac:dyDescent="0.25">
      <c r="A122">
        <v>119</v>
      </c>
      <c r="B122" s="164" t="s">
        <v>588</v>
      </c>
      <c r="C122">
        <f>IFERROR(INDEX($BD$7:$BO$40,MATCH(Bacias!$G$4:$G$323,$BC$7:$BC$40,0),$C$2:$N$2),1)</f>
        <v>1</v>
      </c>
      <c r="D122">
        <f>IFERROR(INDEX($BD$7:$BO$40,MATCH(Bacias!$G$4:$G$323,$BC$7:$BC$40,0),$C$2:$N$2),1)</f>
        <v>1</v>
      </c>
      <c r="E122">
        <f>IFERROR(INDEX($BD$7:$BO$40,MATCH(Bacias!$G$4:$G$323,$BC$7:$BC$40,0),$C$2:$N$2),1)</f>
        <v>1</v>
      </c>
      <c r="F122">
        <f>IFERROR(INDEX($BD$7:$BO$40,MATCH(Bacias!$G$4:$G$323,$BC$7:$BC$40,0),$C$2:$N$2),1)</f>
        <v>1</v>
      </c>
      <c r="G122">
        <f>IFERROR(INDEX($BD$7:$BO$40,MATCH(Bacias!$G$4:$G$323,$BC$7:$BC$40,0),$C$2:$N$2),1)</f>
        <v>1</v>
      </c>
      <c r="H122">
        <f>IFERROR(INDEX($BD$7:$BO$40,MATCH(Bacias!$G$4:$G$323,$BC$7:$BC$40,0),$C$2:$N$2),1)</f>
        <v>1</v>
      </c>
      <c r="I122">
        <f>IFERROR(INDEX($BD$7:$BO$40,MATCH(Bacias!$G$4:$G$323,$BC$7:$BC$40,0),$C$2:$N$2),1)</f>
        <v>1</v>
      </c>
      <c r="J122">
        <f>IFERROR(INDEX($BD$7:$BO$40,MATCH(Bacias!$G$4:$G$323,$BC$7:$BC$40,0),$C$2:$N$2),1)</f>
        <v>1</v>
      </c>
      <c r="K122">
        <f>IFERROR(INDEX($BD$7:$BO$40,MATCH(Bacias!$G$4:$G$323,$BC$7:$BC$40,0),$C$2:$N$2),1)</f>
        <v>1</v>
      </c>
      <c r="L122">
        <f>IFERROR(INDEX($BD$7:$BO$40,MATCH(Bacias!$G$4:$G$323,$BC$7:$BC$40,0),$C$2:$N$2),1)</f>
        <v>1</v>
      </c>
      <c r="M122">
        <f>IFERROR(INDEX($BD$7:$BO$40,MATCH(Bacias!$G$4:$G$323,$BC$7:$BC$40,0),$C$2:$N$2),1)</f>
        <v>1</v>
      </c>
      <c r="N122">
        <f>IFERROR(INDEX($BD$7:$BO$40,MATCH(Bacias!$G$4:$G$323,$BC$7:$BC$40,0),$C$2:$N$2),1)</f>
        <v>1</v>
      </c>
      <c r="AA122">
        <f>C122*IF(NOT(ISNA($AY122)),INDEX(Entrada!$C$53:$N$372,$AY122,AA$2),0)</f>
        <v>32.049999999999997</v>
      </c>
      <c r="AB122">
        <f>D122*IF(NOT(ISNA($AY122)),INDEX(Entrada!$C$53:$N$372,$AY122,AB$2),0)</f>
        <v>31.97</v>
      </c>
      <c r="AC122">
        <f>E122*IF(NOT(ISNA($AY122)),INDEX(Entrada!$C$53:$N$372,$AY122,AC$2),0)</f>
        <v>29.36</v>
      </c>
      <c r="AD122">
        <f>F122*IF(NOT(ISNA($AY122)),INDEX(Entrada!$C$53:$N$372,$AY122,AD$2),0)</f>
        <v>20.85</v>
      </c>
      <c r="AE122">
        <f>G122*IF(NOT(ISNA($AY122)),INDEX(Entrada!$C$53:$N$372,$AY122,AE$2),0)</f>
        <v>15.51</v>
      </c>
      <c r="AF122">
        <f>H122*IF(NOT(ISNA($AY122)),INDEX(Entrada!$C$53:$N$372,$AY122,AF$2),0)</f>
        <v>13.97</v>
      </c>
      <c r="AG122">
        <f>I122*IF(NOT(ISNA($AY122)),INDEX(Entrada!$C$53:$N$372,$AY122,AG$2),0)</f>
        <v>11.51</v>
      </c>
      <c r="AH122">
        <f>J122*IF(NOT(ISNA($AY122)),INDEX(Entrada!$C$53:$N$372,$AY122,AH$2),0)</f>
        <v>10.63</v>
      </c>
      <c r="AI122">
        <f>K122*IF(NOT(ISNA($AY122)),INDEX(Entrada!$C$53:$N$372,$AY122,AI$2),0)</f>
        <v>15.21</v>
      </c>
      <c r="AJ122">
        <f>L122*IF(NOT(ISNA($AY122)),INDEX(Entrada!$C$53:$N$372,$AY122,AJ$2),0)</f>
        <v>19.25</v>
      </c>
      <c r="AK122">
        <f>M122*IF(NOT(ISNA($AY122)),INDEX(Entrada!$C$53:$N$372,$AY122,AK$2),0)</f>
        <v>19.79</v>
      </c>
      <c r="AL122">
        <f>N122*IF(NOT(ISNA($AY122)),INDEX(Entrada!$C$53:$N$372,$AY122,AL$2),0)</f>
        <v>25.62</v>
      </c>
      <c r="AM122" s="424">
        <f>IF(AA122&gt;1,AA122,IF(AA121&gt;1,MAX((AA121-0.185)/ 0.8103,0),0))</f>
        <v>32.049999999999997</v>
      </c>
      <c r="AN122" s="424">
        <f t="shared" ref="AN122:AX122" si="140">IF(AB122&gt;1,AB122,IF(AB121&gt;1,MAX((AB121-0.185)/ 0.8103,0),0))</f>
        <v>31.97</v>
      </c>
      <c r="AO122" s="424">
        <f t="shared" si="140"/>
        <v>29.36</v>
      </c>
      <c r="AP122" s="424">
        <f t="shared" si="140"/>
        <v>20.85</v>
      </c>
      <c r="AQ122" s="424">
        <f t="shared" si="140"/>
        <v>15.51</v>
      </c>
      <c r="AR122" s="424">
        <f t="shared" si="140"/>
        <v>13.97</v>
      </c>
      <c r="AS122" s="424">
        <f t="shared" si="140"/>
        <v>11.51</v>
      </c>
      <c r="AT122" s="424">
        <f t="shared" si="140"/>
        <v>10.63</v>
      </c>
      <c r="AU122" s="424">
        <f t="shared" si="140"/>
        <v>15.21</v>
      </c>
      <c r="AV122" s="424">
        <f t="shared" si="140"/>
        <v>19.25</v>
      </c>
      <c r="AW122" s="424">
        <f t="shared" si="140"/>
        <v>19.79</v>
      </c>
      <c r="AX122" s="424">
        <f t="shared" si="140"/>
        <v>25.62</v>
      </c>
      <c r="AY122">
        <f>MATCH(A122,Entrada!$A$53:$A$372,0)</f>
        <v>119</v>
      </c>
      <c r="BQ122" t="e">
        <f t="shared" si="78"/>
        <v>#N/A</v>
      </c>
      <c r="BR122" s="302">
        <f t="shared" si="127"/>
        <v>32.049999999999997</v>
      </c>
      <c r="BS122" s="302">
        <f t="shared" si="128"/>
        <v>31.97</v>
      </c>
      <c r="BT122" s="302">
        <f t="shared" si="129"/>
        <v>29.36</v>
      </c>
      <c r="BU122" s="302">
        <f t="shared" si="130"/>
        <v>20.85</v>
      </c>
      <c r="BV122" s="302">
        <f t="shared" si="131"/>
        <v>15.51</v>
      </c>
      <c r="BW122" s="302">
        <f t="shared" si="132"/>
        <v>13.97</v>
      </c>
      <c r="BX122" s="302">
        <f t="shared" si="133"/>
        <v>11.51</v>
      </c>
      <c r="BY122" s="302">
        <f t="shared" si="134"/>
        <v>10.63</v>
      </c>
      <c r="BZ122" s="302">
        <f t="shared" si="135"/>
        <v>15.21</v>
      </c>
      <c r="CA122" s="302">
        <f t="shared" si="136"/>
        <v>19.25</v>
      </c>
      <c r="CB122" s="302">
        <f t="shared" si="137"/>
        <v>19.79</v>
      </c>
      <c r="CC122" s="302">
        <f t="shared" si="138"/>
        <v>25.62</v>
      </c>
    </row>
    <row r="123" spans="1:81" x14ac:dyDescent="0.25">
      <c r="A123">
        <v>120</v>
      </c>
      <c r="B123" s="164" t="s">
        <v>589</v>
      </c>
      <c r="C123">
        <f>IFERROR(INDEX($BD$7:$BO$40,MATCH(Bacias!$G$4:$G$323,$BC$7:$BC$40,0),$C$2:$N$2),1)</f>
        <v>1</v>
      </c>
      <c r="D123">
        <f>IFERROR(INDEX($BD$7:$BO$40,MATCH(Bacias!$G$4:$G$323,$BC$7:$BC$40,0),$C$2:$N$2),1)</f>
        <v>1</v>
      </c>
      <c r="E123">
        <f>IFERROR(INDEX($BD$7:$BO$40,MATCH(Bacias!$G$4:$G$323,$BC$7:$BC$40,0),$C$2:$N$2),1)</f>
        <v>1</v>
      </c>
      <c r="F123">
        <f>IFERROR(INDEX($BD$7:$BO$40,MATCH(Bacias!$G$4:$G$323,$BC$7:$BC$40,0),$C$2:$N$2),1)</f>
        <v>1</v>
      </c>
      <c r="G123">
        <f>IFERROR(INDEX($BD$7:$BO$40,MATCH(Bacias!$G$4:$G$323,$BC$7:$BC$40,0),$C$2:$N$2),1)</f>
        <v>1</v>
      </c>
      <c r="H123">
        <f>IFERROR(INDEX($BD$7:$BO$40,MATCH(Bacias!$G$4:$G$323,$BC$7:$BC$40,0),$C$2:$N$2),1)</f>
        <v>1</v>
      </c>
      <c r="I123">
        <f>IFERROR(INDEX($BD$7:$BO$40,MATCH(Bacias!$G$4:$G$323,$BC$7:$BC$40,0),$C$2:$N$2),1)</f>
        <v>1</v>
      </c>
      <c r="J123">
        <f>IFERROR(INDEX($BD$7:$BO$40,MATCH(Bacias!$G$4:$G$323,$BC$7:$BC$40,0),$C$2:$N$2),1)</f>
        <v>1</v>
      </c>
      <c r="K123">
        <f>IFERROR(INDEX($BD$7:$BO$40,MATCH(Bacias!$G$4:$G$323,$BC$7:$BC$40,0),$C$2:$N$2),1)</f>
        <v>1</v>
      </c>
      <c r="L123">
        <f>IFERROR(INDEX($BD$7:$BO$40,MATCH(Bacias!$G$4:$G$323,$BC$7:$BC$40,0),$C$2:$N$2),1)</f>
        <v>1</v>
      </c>
      <c r="M123">
        <f>IFERROR(INDEX($BD$7:$BO$40,MATCH(Bacias!$G$4:$G$323,$BC$7:$BC$40,0),$C$2:$N$2),1)</f>
        <v>1</v>
      </c>
      <c r="N123">
        <f>IFERROR(INDEX($BD$7:$BO$40,MATCH(Bacias!$G$4:$G$323,$BC$7:$BC$40,0),$C$2:$N$2),1)</f>
        <v>1</v>
      </c>
      <c r="AA123">
        <f>C123*IF(NOT(ISNA($AY123)),INDEX(Entrada!$C$53:$N$372,$AY123,AA$2),0)</f>
        <v>44.18</v>
      </c>
      <c r="AB123">
        <f>D123*IF(NOT(ISNA($AY123)),INDEX(Entrada!$C$53:$N$372,$AY123,AB$2),0)</f>
        <v>46.99</v>
      </c>
      <c r="AC123">
        <f>E123*IF(NOT(ISNA($AY123)),INDEX(Entrada!$C$53:$N$372,$AY123,AC$2),0)</f>
        <v>44.7</v>
      </c>
      <c r="AD123">
        <f>F123*IF(NOT(ISNA($AY123)),INDEX(Entrada!$C$53:$N$372,$AY123,AD$2),0)</f>
        <v>32.15</v>
      </c>
      <c r="AE123">
        <f>G123*IF(NOT(ISNA($AY123)),INDEX(Entrada!$C$53:$N$372,$AY123,AE$2),0)</f>
        <v>25.74</v>
      </c>
      <c r="AF123">
        <f>H123*IF(NOT(ISNA($AY123)),INDEX(Entrada!$C$53:$N$372,$AY123,AF$2),0)</f>
        <v>22.89</v>
      </c>
      <c r="AG123">
        <f>I123*IF(NOT(ISNA($AY123)),INDEX(Entrada!$C$53:$N$372,$AY123,AG$2),0)</f>
        <v>19.18</v>
      </c>
      <c r="AH123">
        <f>J123*IF(NOT(ISNA($AY123)),INDEX(Entrada!$C$53:$N$372,$AY123,AH$2),0)</f>
        <v>16.71</v>
      </c>
      <c r="AI123">
        <f>K123*IF(NOT(ISNA($AY123)),INDEX(Entrada!$C$53:$N$372,$AY123,AI$2),0)</f>
        <v>17.34</v>
      </c>
      <c r="AJ123">
        <f>L123*IF(NOT(ISNA($AY123)),INDEX(Entrada!$C$53:$N$372,$AY123,AJ$2),0)</f>
        <v>19.739999999999998</v>
      </c>
      <c r="AK123">
        <f>M123*IF(NOT(ISNA($AY123)),INDEX(Entrada!$C$53:$N$372,$AY123,AK$2),0)</f>
        <v>23.1</v>
      </c>
      <c r="AL123">
        <f>N123*IF(NOT(ISNA($AY123)),INDEX(Entrada!$C$53:$N$372,$AY123,AL$2),0)</f>
        <v>32.83</v>
      </c>
      <c r="AM123">
        <f t="shared" ref="AM123:AM128" si="141">AA123</f>
        <v>44.18</v>
      </c>
      <c r="AN123">
        <f t="shared" ref="AN123:AN128" si="142">AB123</f>
        <v>46.99</v>
      </c>
      <c r="AO123">
        <f t="shared" ref="AO123:AO128" si="143">AC123</f>
        <v>44.7</v>
      </c>
      <c r="AP123">
        <f t="shared" ref="AP123:AP128" si="144">AD123</f>
        <v>32.15</v>
      </c>
      <c r="AQ123">
        <f t="shared" ref="AQ123:AQ128" si="145">AE123</f>
        <v>25.74</v>
      </c>
      <c r="AR123">
        <f t="shared" ref="AR123:AR128" si="146">AF123</f>
        <v>22.89</v>
      </c>
      <c r="AS123">
        <f t="shared" ref="AS123:AS128" si="147">AG123</f>
        <v>19.18</v>
      </c>
      <c r="AT123">
        <f t="shared" ref="AT123:AT128" si="148">AH123</f>
        <v>16.71</v>
      </c>
      <c r="AU123">
        <f t="shared" ref="AU123:AU128" si="149">AI123</f>
        <v>17.34</v>
      </c>
      <c r="AV123">
        <f t="shared" ref="AV123:AV128" si="150">AJ123</f>
        <v>19.739999999999998</v>
      </c>
      <c r="AW123">
        <f t="shared" ref="AW123:AW128" si="151">AK123</f>
        <v>23.1</v>
      </c>
      <c r="AX123">
        <f t="shared" ref="AX123:AX128" si="152">AL123</f>
        <v>32.83</v>
      </c>
      <c r="AY123">
        <f>MATCH(A123,Entrada!$A$53:$A$372,0)</f>
        <v>120</v>
      </c>
      <c r="BQ123" t="e">
        <f t="shared" si="78"/>
        <v>#N/A</v>
      </c>
      <c r="BR123" s="302">
        <f t="shared" si="127"/>
        <v>44.18</v>
      </c>
      <c r="BS123" s="302">
        <f t="shared" si="128"/>
        <v>46.99</v>
      </c>
      <c r="BT123" s="302">
        <f t="shared" si="129"/>
        <v>44.7</v>
      </c>
      <c r="BU123" s="302">
        <f t="shared" si="130"/>
        <v>32.15</v>
      </c>
      <c r="BV123" s="302">
        <f t="shared" si="131"/>
        <v>25.74</v>
      </c>
      <c r="BW123" s="302">
        <f t="shared" si="132"/>
        <v>22.89</v>
      </c>
      <c r="BX123" s="302">
        <f t="shared" si="133"/>
        <v>19.18</v>
      </c>
      <c r="BY123" s="302">
        <f t="shared" si="134"/>
        <v>16.71</v>
      </c>
      <c r="BZ123" s="302">
        <f t="shared" si="135"/>
        <v>17.34</v>
      </c>
      <c r="CA123" s="302">
        <f t="shared" si="136"/>
        <v>19.739999999999998</v>
      </c>
      <c r="CB123" s="302">
        <f t="shared" si="137"/>
        <v>23.1</v>
      </c>
      <c r="CC123" s="302">
        <f t="shared" si="138"/>
        <v>32.83</v>
      </c>
    </row>
    <row r="124" spans="1:81" x14ac:dyDescent="0.25">
      <c r="A124">
        <v>121</v>
      </c>
      <c r="B124" s="164" t="s">
        <v>590</v>
      </c>
      <c r="C124">
        <f>IFERROR(INDEX($BD$7:$BO$40,MATCH(Bacias!$G$4:$G$323,$BC$7:$BC$40,0),$C$2:$N$2),1)</f>
        <v>1</v>
      </c>
      <c r="D124">
        <f>IFERROR(INDEX($BD$7:$BO$40,MATCH(Bacias!$G$4:$G$323,$BC$7:$BC$40,0),$C$2:$N$2),1)</f>
        <v>1</v>
      </c>
      <c r="E124">
        <f>IFERROR(INDEX($BD$7:$BO$40,MATCH(Bacias!$G$4:$G$323,$BC$7:$BC$40,0),$C$2:$N$2),1)</f>
        <v>1</v>
      </c>
      <c r="F124">
        <f>IFERROR(INDEX($BD$7:$BO$40,MATCH(Bacias!$G$4:$G$323,$BC$7:$BC$40,0),$C$2:$N$2),1)</f>
        <v>1</v>
      </c>
      <c r="G124">
        <f>IFERROR(INDEX($BD$7:$BO$40,MATCH(Bacias!$G$4:$G$323,$BC$7:$BC$40,0),$C$2:$N$2),1)</f>
        <v>1</v>
      </c>
      <c r="H124">
        <f>IFERROR(INDEX($BD$7:$BO$40,MATCH(Bacias!$G$4:$G$323,$BC$7:$BC$40,0),$C$2:$N$2),1)</f>
        <v>1</v>
      </c>
      <c r="I124">
        <f>IFERROR(INDEX($BD$7:$BO$40,MATCH(Bacias!$G$4:$G$323,$BC$7:$BC$40,0),$C$2:$N$2),1)</f>
        <v>1</v>
      </c>
      <c r="J124">
        <f>IFERROR(INDEX($BD$7:$BO$40,MATCH(Bacias!$G$4:$G$323,$BC$7:$BC$40,0),$C$2:$N$2),1)</f>
        <v>1</v>
      </c>
      <c r="K124">
        <f>IFERROR(INDEX($BD$7:$BO$40,MATCH(Bacias!$G$4:$G$323,$BC$7:$BC$40,0),$C$2:$N$2),1)</f>
        <v>1</v>
      </c>
      <c r="L124">
        <f>IFERROR(INDEX($BD$7:$BO$40,MATCH(Bacias!$G$4:$G$323,$BC$7:$BC$40,0),$C$2:$N$2),1)</f>
        <v>1</v>
      </c>
      <c r="M124">
        <f>IFERROR(INDEX($BD$7:$BO$40,MATCH(Bacias!$G$4:$G$323,$BC$7:$BC$40,0),$C$2:$N$2),1)</f>
        <v>1</v>
      </c>
      <c r="N124">
        <f>IFERROR(INDEX($BD$7:$BO$40,MATCH(Bacias!$G$4:$G$323,$BC$7:$BC$40,0),$C$2:$N$2),1)</f>
        <v>1</v>
      </c>
      <c r="AA124">
        <f>C124*IF(NOT(ISNA($AY124)),INDEX(Entrada!$C$53:$N$372,$AY124,AA$2),0)</f>
        <v>104.96</v>
      </c>
      <c r="AB124">
        <f>D124*IF(NOT(ISNA($AY124)),INDEX(Entrada!$C$53:$N$372,$AY124,AB$2),0)</f>
        <v>110.62</v>
      </c>
      <c r="AC124">
        <f>E124*IF(NOT(ISNA($AY124)),INDEX(Entrada!$C$53:$N$372,$AY124,AC$2),0)</f>
        <v>100.71</v>
      </c>
      <c r="AD124">
        <f>F124*IF(NOT(ISNA($AY124)),INDEX(Entrada!$C$53:$N$372,$AY124,AD$2),0)</f>
        <v>77.72</v>
      </c>
      <c r="AE124">
        <f>G124*IF(NOT(ISNA($AY124)),INDEX(Entrada!$C$53:$N$372,$AY124,AE$2),0)</f>
        <v>60.32</v>
      </c>
      <c r="AF124">
        <f>H124*IF(NOT(ISNA($AY124)),INDEX(Entrada!$C$53:$N$372,$AY124,AF$2),0)</f>
        <v>53.51</v>
      </c>
      <c r="AG124">
        <f>I124*IF(NOT(ISNA($AY124)),INDEX(Entrada!$C$53:$N$372,$AY124,AG$2),0)</f>
        <v>46.61</v>
      </c>
      <c r="AH124">
        <f>J124*IF(NOT(ISNA($AY124)),INDEX(Entrada!$C$53:$N$372,$AY124,AH$2),0)</f>
        <v>41.41</v>
      </c>
      <c r="AI124">
        <f>K124*IF(NOT(ISNA($AY124)),INDEX(Entrada!$C$53:$N$372,$AY124,AI$2),0)</f>
        <v>43.93</v>
      </c>
      <c r="AJ124">
        <f>L124*IF(NOT(ISNA($AY124)),INDEX(Entrada!$C$53:$N$372,$AY124,AJ$2),0)</f>
        <v>49.97</v>
      </c>
      <c r="AK124">
        <f>M124*IF(NOT(ISNA($AY124)),INDEX(Entrada!$C$53:$N$372,$AY124,AK$2),0)</f>
        <v>57.98</v>
      </c>
      <c r="AL124">
        <f>N124*IF(NOT(ISNA($AY124)),INDEX(Entrada!$C$53:$N$372,$AY124,AL$2),0)</f>
        <v>77.97</v>
      </c>
      <c r="AM124">
        <f t="shared" si="141"/>
        <v>104.96</v>
      </c>
      <c r="AN124">
        <f t="shared" si="142"/>
        <v>110.62</v>
      </c>
      <c r="AO124">
        <f t="shared" si="143"/>
        <v>100.71</v>
      </c>
      <c r="AP124">
        <f t="shared" si="144"/>
        <v>77.72</v>
      </c>
      <c r="AQ124">
        <f t="shared" si="145"/>
        <v>60.32</v>
      </c>
      <c r="AR124">
        <f t="shared" si="146"/>
        <v>53.51</v>
      </c>
      <c r="AS124">
        <f t="shared" si="147"/>
        <v>46.61</v>
      </c>
      <c r="AT124">
        <f t="shared" si="148"/>
        <v>41.41</v>
      </c>
      <c r="AU124">
        <f t="shared" si="149"/>
        <v>43.93</v>
      </c>
      <c r="AV124">
        <f t="shared" si="150"/>
        <v>49.97</v>
      </c>
      <c r="AW124">
        <f t="shared" si="151"/>
        <v>57.98</v>
      </c>
      <c r="AX124">
        <f t="shared" si="152"/>
        <v>77.97</v>
      </c>
      <c r="AY124">
        <f>MATCH(A124,Entrada!$A$53:$A$372,0)</f>
        <v>121</v>
      </c>
      <c r="BQ124" t="e">
        <f t="shared" si="78"/>
        <v>#N/A</v>
      </c>
      <c r="BR124" s="302">
        <f t="shared" si="127"/>
        <v>104.96</v>
      </c>
      <c r="BS124" s="302">
        <f t="shared" si="128"/>
        <v>110.62</v>
      </c>
      <c r="BT124" s="302">
        <f t="shared" si="129"/>
        <v>100.71</v>
      </c>
      <c r="BU124" s="302">
        <f t="shared" si="130"/>
        <v>77.72</v>
      </c>
      <c r="BV124" s="302">
        <f t="shared" si="131"/>
        <v>60.32</v>
      </c>
      <c r="BW124" s="302">
        <f t="shared" si="132"/>
        <v>53.51</v>
      </c>
      <c r="BX124" s="302">
        <f t="shared" si="133"/>
        <v>46.61</v>
      </c>
      <c r="BY124" s="302">
        <f t="shared" si="134"/>
        <v>41.41</v>
      </c>
      <c r="BZ124" s="302">
        <f t="shared" si="135"/>
        <v>43.93</v>
      </c>
      <c r="CA124" s="302">
        <f t="shared" si="136"/>
        <v>49.97</v>
      </c>
      <c r="CB124" s="302">
        <f t="shared" si="137"/>
        <v>57.98</v>
      </c>
      <c r="CC124" s="302">
        <f t="shared" si="138"/>
        <v>77.97</v>
      </c>
    </row>
    <row r="125" spans="1:81" x14ac:dyDescent="0.25">
      <c r="A125">
        <v>122</v>
      </c>
      <c r="B125" s="164" t="s">
        <v>112</v>
      </c>
      <c r="C125">
        <f>IFERROR(INDEX($BD$7:$BO$40,MATCH(Bacias!$G$4:$G$323,$BC$7:$BC$40,0),$C$2:$N$2),1)</f>
        <v>1</v>
      </c>
      <c r="D125">
        <f>IFERROR(INDEX($BD$7:$BO$40,MATCH(Bacias!$G$4:$G$323,$BC$7:$BC$40,0),$C$2:$N$2),1)</f>
        <v>1</v>
      </c>
      <c r="E125">
        <f>IFERROR(INDEX($BD$7:$BO$40,MATCH(Bacias!$G$4:$G$323,$BC$7:$BC$40,0),$C$2:$N$2),1)</f>
        <v>1</v>
      </c>
      <c r="F125">
        <f>IFERROR(INDEX($BD$7:$BO$40,MATCH(Bacias!$G$4:$G$323,$BC$7:$BC$40,0),$C$2:$N$2),1)</f>
        <v>1</v>
      </c>
      <c r="G125">
        <f>IFERROR(INDEX($BD$7:$BO$40,MATCH(Bacias!$G$4:$G$323,$BC$7:$BC$40,0),$C$2:$N$2),1)</f>
        <v>1</v>
      </c>
      <c r="H125">
        <f>IFERROR(INDEX($BD$7:$BO$40,MATCH(Bacias!$G$4:$G$323,$BC$7:$BC$40,0),$C$2:$N$2),1)</f>
        <v>1</v>
      </c>
      <c r="I125">
        <f>IFERROR(INDEX($BD$7:$BO$40,MATCH(Bacias!$G$4:$G$323,$BC$7:$BC$40,0),$C$2:$N$2),1)</f>
        <v>1</v>
      </c>
      <c r="J125">
        <f>IFERROR(INDEX($BD$7:$BO$40,MATCH(Bacias!$G$4:$G$323,$BC$7:$BC$40,0),$C$2:$N$2),1)</f>
        <v>1</v>
      </c>
      <c r="K125">
        <f>IFERROR(INDEX($BD$7:$BO$40,MATCH(Bacias!$G$4:$G$323,$BC$7:$BC$40,0),$C$2:$N$2),1)</f>
        <v>1</v>
      </c>
      <c r="L125">
        <f>IFERROR(INDEX($BD$7:$BO$40,MATCH(Bacias!$G$4:$G$323,$BC$7:$BC$40,0),$C$2:$N$2),1)</f>
        <v>1</v>
      </c>
      <c r="M125">
        <f>IFERROR(INDEX($BD$7:$BO$40,MATCH(Bacias!$G$4:$G$323,$BC$7:$BC$40,0),$C$2:$N$2),1)</f>
        <v>1</v>
      </c>
      <c r="N125">
        <f>IFERROR(INDEX($BD$7:$BO$40,MATCH(Bacias!$G$4:$G$323,$BC$7:$BC$40,0),$C$2:$N$2),1)</f>
        <v>1</v>
      </c>
      <c r="AA125">
        <f>C125*IF(NOT(ISNA($AY125)),INDEX(Entrada!$C$53:$N$372,$AY125,AA$2),0)</f>
        <v>119.74</v>
      </c>
      <c r="AB125">
        <f>D125*IF(NOT(ISNA($AY125)),INDEX(Entrada!$C$53:$N$372,$AY125,AB$2),0)</f>
        <v>127.03</v>
      </c>
      <c r="AC125">
        <f>E125*IF(NOT(ISNA($AY125)),INDEX(Entrada!$C$53:$N$372,$AY125,AC$2),0)</f>
        <v>114.53</v>
      </c>
      <c r="AD125">
        <f>F125*IF(NOT(ISNA($AY125)),INDEX(Entrada!$C$53:$N$372,$AY125,AD$2),0)</f>
        <v>88.38</v>
      </c>
      <c r="AE125">
        <f>G125*IF(NOT(ISNA($AY125)),INDEX(Entrada!$C$53:$N$372,$AY125,AE$2),0)</f>
        <v>68.900000000000006</v>
      </c>
      <c r="AF125">
        <f>H125*IF(NOT(ISNA($AY125)),INDEX(Entrada!$C$53:$N$372,$AY125,AF$2),0)</f>
        <v>61.47</v>
      </c>
      <c r="AG125">
        <f>I125*IF(NOT(ISNA($AY125)),INDEX(Entrada!$C$53:$N$372,$AY125,AG$2),0)</f>
        <v>53.25</v>
      </c>
      <c r="AH125">
        <f>J125*IF(NOT(ISNA($AY125)),INDEX(Entrada!$C$53:$N$372,$AY125,AH$2),0)</f>
        <v>47.12</v>
      </c>
      <c r="AI125">
        <f>K125*IF(NOT(ISNA($AY125)),INDEX(Entrada!$C$53:$N$372,$AY125,AI$2),0)</f>
        <v>50.07</v>
      </c>
      <c r="AJ125">
        <f>L125*IF(NOT(ISNA($AY125)),INDEX(Entrada!$C$53:$N$372,$AY125,AJ$2),0)</f>
        <v>56.76</v>
      </c>
      <c r="AK125">
        <f>M125*IF(NOT(ISNA($AY125)),INDEX(Entrada!$C$53:$N$372,$AY125,AK$2),0)</f>
        <v>66.14</v>
      </c>
      <c r="AL125">
        <f>N125*IF(NOT(ISNA($AY125)),INDEX(Entrada!$C$53:$N$372,$AY125,AL$2),0)</f>
        <v>88.46</v>
      </c>
      <c r="AM125">
        <f t="shared" si="141"/>
        <v>119.74</v>
      </c>
      <c r="AN125">
        <f t="shared" si="142"/>
        <v>127.03</v>
      </c>
      <c r="AO125">
        <f t="shared" si="143"/>
        <v>114.53</v>
      </c>
      <c r="AP125">
        <f t="shared" si="144"/>
        <v>88.38</v>
      </c>
      <c r="AQ125">
        <f t="shared" si="145"/>
        <v>68.900000000000006</v>
      </c>
      <c r="AR125">
        <f t="shared" si="146"/>
        <v>61.47</v>
      </c>
      <c r="AS125">
        <f t="shared" si="147"/>
        <v>53.25</v>
      </c>
      <c r="AT125">
        <f t="shared" si="148"/>
        <v>47.12</v>
      </c>
      <c r="AU125">
        <f t="shared" si="149"/>
        <v>50.07</v>
      </c>
      <c r="AV125">
        <f t="shared" si="150"/>
        <v>56.76</v>
      </c>
      <c r="AW125">
        <f t="shared" si="151"/>
        <v>66.14</v>
      </c>
      <c r="AX125">
        <f t="shared" si="152"/>
        <v>88.46</v>
      </c>
      <c r="AY125">
        <f>MATCH(A125,Entrada!$A$53:$A$372,0)</f>
        <v>122</v>
      </c>
      <c r="BQ125">
        <f t="shared" si="78"/>
        <v>59</v>
      </c>
      <c r="BR125" s="302">
        <f t="shared" si="127"/>
        <v>122.65439999999998</v>
      </c>
      <c r="BS125" s="302">
        <f t="shared" si="128"/>
        <v>130.62982</v>
      </c>
      <c r="BT125" s="302">
        <f t="shared" si="129"/>
        <v>117.24773999999999</v>
      </c>
      <c r="BU125" s="302">
        <f t="shared" si="130"/>
        <v>89.266599999999997</v>
      </c>
      <c r="BV125" s="302">
        <f t="shared" si="131"/>
        <v>70.171199999999999</v>
      </c>
      <c r="BW125" s="302">
        <f t="shared" si="132"/>
        <v>63.172529999999995</v>
      </c>
      <c r="BX125" s="302">
        <f t="shared" si="133"/>
        <v>54.691340000000004</v>
      </c>
      <c r="BY125" s="302">
        <f t="shared" si="134"/>
        <v>48.965989999999991</v>
      </c>
      <c r="BZ125" s="302">
        <f t="shared" si="135"/>
        <v>51.973819999999996</v>
      </c>
      <c r="CA125" s="302">
        <f t="shared" si="136"/>
        <v>58.765679999999996</v>
      </c>
      <c r="CB125" s="302">
        <f t="shared" si="137"/>
        <v>67.533360000000002</v>
      </c>
      <c r="CC125" s="302">
        <f t="shared" si="138"/>
        <v>90.548659999999998</v>
      </c>
    </row>
    <row r="126" spans="1:81" x14ac:dyDescent="0.25">
      <c r="A126">
        <v>123</v>
      </c>
      <c r="B126" s="164" t="s">
        <v>591</v>
      </c>
      <c r="C126">
        <f>IFERROR(INDEX($BD$7:$BO$40,MATCH(Bacias!$G$4:$G$323,$BC$7:$BC$40,0),$C$2:$N$2),1)</f>
        <v>1</v>
      </c>
      <c r="D126">
        <f>IFERROR(INDEX($BD$7:$BO$40,MATCH(Bacias!$G$4:$G$323,$BC$7:$BC$40,0),$C$2:$N$2),1)</f>
        <v>1</v>
      </c>
      <c r="E126">
        <f>IFERROR(INDEX($BD$7:$BO$40,MATCH(Bacias!$G$4:$G$323,$BC$7:$BC$40,0),$C$2:$N$2),1)</f>
        <v>1</v>
      </c>
      <c r="F126">
        <f>IFERROR(INDEX($BD$7:$BO$40,MATCH(Bacias!$G$4:$G$323,$BC$7:$BC$40,0),$C$2:$N$2),1)</f>
        <v>1</v>
      </c>
      <c r="G126">
        <f>IFERROR(INDEX($BD$7:$BO$40,MATCH(Bacias!$G$4:$G$323,$BC$7:$BC$40,0),$C$2:$N$2),1)</f>
        <v>1</v>
      </c>
      <c r="H126">
        <f>IFERROR(INDEX($BD$7:$BO$40,MATCH(Bacias!$G$4:$G$323,$BC$7:$BC$40,0),$C$2:$N$2),1)</f>
        <v>1</v>
      </c>
      <c r="I126">
        <f>IFERROR(INDEX($BD$7:$BO$40,MATCH(Bacias!$G$4:$G$323,$BC$7:$BC$40,0),$C$2:$N$2),1)</f>
        <v>1</v>
      </c>
      <c r="J126">
        <f>IFERROR(INDEX($BD$7:$BO$40,MATCH(Bacias!$G$4:$G$323,$BC$7:$BC$40,0),$C$2:$N$2),1)</f>
        <v>1</v>
      </c>
      <c r="K126">
        <f>IFERROR(INDEX($BD$7:$BO$40,MATCH(Bacias!$G$4:$G$323,$BC$7:$BC$40,0),$C$2:$N$2),1)</f>
        <v>1</v>
      </c>
      <c r="L126">
        <f>IFERROR(INDEX($BD$7:$BO$40,MATCH(Bacias!$G$4:$G$323,$BC$7:$BC$40,0),$C$2:$N$2),1)</f>
        <v>1</v>
      </c>
      <c r="M126">
        <f>IFERROR(INDEX($BD$7:$BO$40,MATCH(Bacias!$G$4:$G$323,$BC$7:$BC$40,0),$C$2:$N$2),1)</f>
        <v>1</v>
      </c>
      <c r="N126">
        <f>IFERROR(INDEX($BD$7:$BO$40,MATCH(Bacias!$G$4:$G$323,$BC$7:$BC$40,0),$C$2:$N$2),1)</f>
        <v>1</v>
      </c>
      <c r="AA126">
        <f>C126*IF(NOT(ISNA($AY126)),INDEX(Entrada!$C$53:$N$372,$AY126,AA$2),0)</f>
        <v>374.21</v>
      </c>
      <c r="AB126">
        <f>D126*IF(NOT(ISNA($AY126)),INDEX(Entrada!$C$53:$N$372,$AY126,AB$2),0)</f>
        <v>393.76</v>
      </c>
      <c r="AC126">
        <f>E126*IF(NOT(ISNA($AY126)),INDEX(Entrada!$C$53:$N$372,$AY126,AC$2),0)</f>
        <v>378.5</v>
      </c>
      <c r="AD126">
        <f>F126*IF(NOT(ISNA($AY126)),INDEX(Entrada!$C$53:$N$372,$AY126,AD$2),0)</f>
        <v>266.16000000000003</v>
      </c>
      <c r="AE126">
        <f>G126*IF(NOT(ISNA($AY126)),INDEX(Entrada!$C$53:$N$372,$AY126,AE$2),0)</f>
        <v>186.36</v>
      </c>
      <c r="AF126">
        <f>H126*IF(NOT(ISNA($AY126)),INDEX(Entrada!$C$53:$N$372,$AY126,AF$2),0)</f>
        <v>163</v>
      </c>
      <c r="AG126">
        <f>I126*IF(NOT(ISNA($AY126)),INDEX(Entrada!$C$53:$N$372,$AY126,AG$2),0)</f>
        <v>137.25</v>
      </c>
      <c r="AH126">
        <f>J126*IF(NOT(ISNA($AY126)),INDEX(Entrada!$C$53:$N$372,$AY126,AH$2),0)</f>
        <v>117.96</v>
      </c>
      <c r="AI126">
        <f>K126*IF(NOT(ISNA($AY126)),INDEX(Entrada!$C$53:$N$372,$AY126,AI$2),0)</f>
        <v>121.53</v>
      </c>
      <c r="AJ126">
        <f>L126*IF(NOT(ISNA($AY126)),INDEX(Entrada!$C$53:$N$372,$AY126,AJ$2),0)</f>
        <v>145.91999999999999</v>
      </c>
      <c r="AK126">
        <f>M126*IF(NOT(ISNA($AY126)),INDEX(Entrada!$C$53:$N$372,$AY126,AK$2),0)</f>
        <v>183.76</v>
      </c>
      <c r="AL126">
        <f>N126*IF(NOT(ISNA($AY126)),INDEX(Entrada!$C$53:$N$372,$AY126,AL$2),0)</f>
        <v>266.58</v>
      </c>
      <c r="AM126">
        <f t="shared" si="141"/>
        <v>374.21</v>
      </c>
      <c r="AN126">
        <f t="shared" si="142"/>
        <v>393.76</v>
      </c>
      <c r="AO126">
        <f t="shared" si="143"/>
        <v>378.5</v>
      </c>
      <c r="AP126">
        <f t="shared" si="144"/>
        <v>266.16000000000003</v>
      </c>
      <c r="AQ126">
        <f t="shared" si="145"/>
        <v>186.36</v>
      </c>
      <c r="AR126">
        <f t="shared" si="146"/>
        <v>163</v>
      </c>
      <c r="AS126">
        <f t="shared" si="147"/>
        <v>137.25</v>
      </c>
      <c r="AT126">
        <f t="shared" si="148"/>
        <v>117.96</v>
      </c>
      <c r="AU126">
        <f t="shared" si="149"/>
        <v>121.53</v>
      </c>
      <c r="AV126">
        <f t="shared" si="150"/>
        <v>145.91999999999999</v>
      </c>
      <c r="AW126">
        <f t="shared" si="151"/>
        <v>183.76</v>
      </c>
      <c r="AX126">
        <f t="shared" si="152"/>
        <v>266.58</v>
      </c>
      <c r="AY126">
        <f>MATCH(A126,Entrada!$A$53:$A$372,0)</f>
        <v>123</v>
      </c>
      <c r="BQ126">
        <f t="shared" si="78"/>
        <v>54</v>
      </c>
      <c r="BR126" s="302">
        <f t="shared" si="127"/>
        <v>373.95796000000001</v>
      </c>
      <c r="BS126" s="302">
        <f t="shared" si="128"/>
        <v>395.83402999999998</v>
      </c>
      <c r="BT126" s="302">
        <f t="shared" si="129"/>
        <v>378.45722000000006</v>
      </c>
      <c r="BU126" s="302">
        <f t="shared" si="130"/>
        <v>262.19261</v>
      </c>
      <c r="BV126" s="302">
        <f t="shared" si="131"/>
        <v>181.34106</v>
      </c>
      <c r="BW126" s="302">
        <f t="shared" si="132"/>
        <v>156.59117999999998</v>
      </c>
      <c r="BX126" s="302">
        <f t="shared" si="133"/>
        <v>131.75324000000003</v>
      </c>
      <c r="BY126" s="302">
        <f t="shared" si="134"/>
        <v>112.532</v>
      </c>
      <c r="BZ126" s="302">
        <f t="shared" si="135"/>
        <v>116.55659000000001</v>
      </c>
      <c r="CA126" s="302">
        <f t="shared" si="136"/>
        <v>141.40039999999999</v>
      </c>
      <c r="CB126" s="302">
        <f t="shared" si="137"/>
        <v>181.25327999999999</v>
      </c>
      <c r="CC126" s="302">
        <f t="shared" si="138"/>
        <v>265.37314000000003</v>
      </c>
    </row>
    <row r="127" spans="1:81" x14ac:dyDescent="0.25">
      <c r="A127">
        <v>124</v>
      </c>
      <c r="B127" s="164"/>
      <c r="C127">
        <f>IFERROR(INDEX($BD$7:$BO$40,MATCH(Bacias!$G$4:$G$323,$BC$7:$BC$40,0),$C$2:$N$2),1)</f>
        <v>1</v>
      </c>
      <c r="D127">
        <f>IFERROR(INDEX($BD$7:$BO$40,MATCH(Bacias!$G$4:$G$323,$BC$7:$BC$40,0),$C$2:$N$2),1)</f>
        <v>1</v>
      </c>
      <c r="E127">
        <f>IFERROR(INDEX($BD$7:$BO$40,MATCH(Bacias!$G$4:$G$323,$BC$7:$BC$40,0),$C$2:$N$2),1)</f>
        <v>1</v>
      </c>
      <c r="F127">
        <f>IFERROR(INDEX($BD$7:$BO$40,MATCH(Bacias!$G$4:$G$323,$BC$7:$BC$40,0),$C$2:$N$2),1)</f>
        <v>1</v>
      </c>
      <c r="G127">
        <f>IFERROR(INDEX($BD$7:$BO$40,MATCH(Bacias!$G$4:$G$323,$BC$7:$BC$40,0),$C$2:$N$2),1)</f>
        <v>1</v>
      </c>
      <c r="H127">
        <f>IFERROR(INDEX($BD$7:$BO$40,MATCH(Bacias!$G$4:$G$323,$BC$7:$BC$40,0),$C$2:$N$2),1)</f>
        <v>1</v>
      </c>
      <c r="I127">
        <f>IFERROR(INDEX($BD$7:$BO$40,MATCH(Bacias!$G$4:$G$323,$BC$7:$BC$40,0),$C$2:$N$2),1)</f>
        <v>1</v>
      </c>
      <c r="J127">
        <f>IFERROR(INDEX($BD$7:$BO$40,MATCH(Bacias!$G$4:$G$323,$BC$7:$BC$40,0),$C$2:$N$2),1)</f>
        <v>1</v>
      </c>
      <c r="K127">
        <f>IFERROR(INDEX($BD$7:$BO$40,MATCH(Bacias!$G$4:$G$323,$BC$7:$BC$40,0),$C$2:$N$2),1)</f>
        <v>1</v>
      </c>
      <c r="L127">
        <f>IFERROR(INDEX($BD$7:$BO$40,MATCH(Bacias!$G$4:$G$323,$BC$7:$BC$40,0),$C$2:$N$2),1)</f>
        <v>1</v>
      </c>
      <c r="M127">
        <f>IFERROR(INDEX($BD$7:$BO$40,MATCH(Bacias!$G$4:$G$323,$BC$7:$BC$40,0),$C$2:$N$2),1)</f>
        <v>1</v>
      </c>
      <c r="N127">
        <f>IFERROR(INDEX($BD$7:$BO$40,MATCH(Bacias!$G$4:$G$323,$BC$7:$BC$40,0),$C$2:$N$2),1)</f>
        <v>1</v>
      </c>
      <c r="AA127">
        <f>C127*IF(NOT(ISNA($AY127)),INDEX(Entrada!$C$53:$N$372,$AY127,AA$2),0)</f>
        <v>0</v>
      </c>
      <c r="AB127">
        <f>D127*IF(NOT(ISNA($AY127)),INDEX(Entrada!$C$53:$N$372,$AY127,AB$2),0)</f>
        <v>0</v>
      </c>
      <c r="AC127">
        <f>E127*IF(NOT(ISNA($AY127)),INDEX(Entrada!$C$53:$N$372,$AY127,AC$2),0)</f>
        <v>0</v>
      </c>
      <c r="AD127">
        <f>F127*IF(NOT(ISNA($AY127)),INDEX(Entrada!$C$53:$N$372,$AY127,AD$2),0)</f>
        <v>0</v>
      </c>
      <c r="AE127">
        <f>G127*IF(NOT(ISNA($AY127)),INDEX(Entrada!$C$53:$N$372,$AY127,AE$2),0)</f>
        <v>0</v>
      </c>
      <c r="AF127">
        <f>H127*IF(NOT(ISNA($AY127)),INDEX(Entrada!$C$53:$N$372,$AY127,AF$2),0)</f>
        <v>0</v>
      </c>
      <c r="AG127">
        <f>I127*IF(NOT(ISNA($AY127)),INDEX(Entrada!$C$53:$N$372,$AY127,AG$2),0)</f>
        <v>0</v>
      </c>
      <c r="AH127">
        <f>J127*IF(NOT(ISNA($AY127)),INDEX(Entrada!$C$53:$N$372,$AY127,AH$2),0)</f>
        <v>0</v>
      </c>
      <c r="AI127">
        <f>K127*IF(NOT(ISNA($AY127)),INDEX(Entrada!$C$53:$N$372,$AY127,AI$2),0)</f>
        <v>0</v>
      </c>
      <c r="AJ127">
        <f>L127*IF(NOT(ISNA($AY127)),INDEX(Entrada!$C$53:$N$372,$AY127,AJ$2),0)</f>
        <v>0</v>
      </c>
      <c r="AK127">
        <f>M127*IF(NOT(ISNA($AY127)),INDEX(Entrada!$C$53:$N$372,$AY127,AK$2),0)</f>
        <v>0</v>
      </c>
      <c r="AL127">
        <f>N127*IF(NOT(ISNA($AY127)),INDEX(Entrada!$C$53:$N$372,$AY127,AL$2),0)</f>
        <v>0</v>
      </c>
      <c r="AM127">
        <f t="shared" si="141"/>
        <v>0</v>
      </c>
      <c r="AN127">
        <f t="shared" si="142"/>
        <v>0</v>
      </c>
      <c r="AO127">
        <f t="shared" si="143"/>
        <v>0</v>
      </c>
      <c r="AP127">
        <f t="shared" si="144"/>
        <v>0</v>
      </c>
      <c r="AQ127">
        <f t="shared" si="145"/>
        <v>0</v>
      </c>
      <c r="AR127">
        <f t="shared" si="146"/>
        <v>0</v>
      </c>
      <c r="AS127">
        <f t="shared" si="147"/>
        <v>0</v>
      </c>
      <c r="AT127">
        <f t="shared" si="148"/>
        <v>0</v>
      </c>
      <c r="AU127">
        <f t="shared" si="149"/>
        <v>0</v>
      </c>
      <c r="AV127">
        <f t="shared" si="150"/>
        <v>0</v>
      </c>
      <c r="AW127">
        <f t="shared" si="151"/>
        <v>0</v>
      </c>
      <c r="AX127">
        <f t="shared" si="152"/>
        <v>0</v>
      </c>
      <c r="AY127">
        <f>MATCH(A127,Entrada!$A$53:$A$372,0)</f>
        <v>124</v>
      </c>
      <c r="BQ127" t="e">
        <f t="shared" si="78"/>
        <v>#N/A</v>
      </c>
      <c r="BR127" s="302">
        <f t="shared" si="127"/>
        <v>0</v>
      </c>
      <c r="BS127" s="302">
        <f t="shared" si="128"/>
        <v>0</v>
      </c>
      <c r="BT127" s="302">
        <f t="shared" si="129"/>
        <v>0</v>
      </c>
      <c r="BU127" s="302">
        <f t="shared" si="130"/>
        <v>0</v>
      </c>
      <c r="BV127" s="302">
        <f t="shared" si="131"/>
        <v>0</v>
      </c>
      <c r="BW127" s="302">
        <f t="shared" si="132"/>
        <v>0</v>
      </c>
      <c r="BX127" s="302">
        <f t="shared" si="133"/>
        <v>0</v>
      </c>
      <c r="BY127" s="302">
        <f t="shared" si="134"/>
        <v>0</v>
      </c>
      <c r="BZ127" s="302">
        <f t="shared" si="135"/>
        <v>0</v>
      </c>
      <c r="CA127" s="302">
        <f t="shared" si="136"/>
        <v>0</v>
      </c>
      <c r="CB127" s="302">
        <f t="shared" si="137"/>
        <v>0</v>
      </c>
      <c r="CC127" s="302">
        <f t="shared" si="138"/>
        <v>0</v>
      </c>
    </row>
    <row r="128" spans="1:81" x14ac:dyDescent="0.25">
      <c r="A128">
        <v>125</v>
      </c>
      <c r="B128" s="164" t="s">
        <v>262</v>
      </c>
      <c r="C128">
        <f>IFERROR(INDEX($BD$7:$BO$40,MATCH(Bacias!$G$4:$G$323,$BC$7:$BC$40,0),$C$2:$N$2),1)</f>
        <v>1</v>
      </c>
      <c r="D128">
        <f>IFERROR(INDEX($BD$7:$BO$40,MATCH(Bacias!$G$4:$G$323,$BC$7:$BC$40,0),$C$2:$N$2),1)</f>
        <v>1</v>
      </c>
      <c r="E128">
        <f>IFERROR(INDEX($BD$7:$BO$40,MATCH(Bacias!$G$4:$G$323,$BC$7:$BC$40,0),$C$2:$N$2),1)</f>
        <v>1</v>
      </c>
      <c r="F128">
        <f>IFERROR(INDEX($BD$7:$BO$40,MATCH(Bacias!$G$4:$G$323,$BC$7:$BC$40,0),$C$2:$N$2),1)</f>
        <v>1</v>
      </c>
      <c r="G128">
        <f>IFERROR(INDEX($BD$7:$BO$40,MATCH(Bacias!$G$4:$G$323,$BC$7:$BC$40,0),$C$2:$N$2),1)</f>
        <v>1</v>
      </c>
      <c r="H128">
        <f>IFERROR(INDEX($BD$7:$BO$40,MATCH(Bacias!$G$4:$G$323,$BC$7:$BC$40,0),$C$2:$N$2),1)</f>
        <v>1</v>
      </c>
      <c r="I128">
        <f>IFERROR(INDEX($BD$7:$BO$40,MATCH(Bacias!$G$4:$G$323,$BC$7:$BC$40,0),$C$2:$N$2),1)</f>
        <v>1</v>
      </c>
      <c r="J128">
        <f>IFERROR(INDEX($BD$7:$BO$40,MATCH(Bacias!$G$4:$G$323,$BC$7:$BC$40,0),$C$2:$N$2),1)</f>
        <v>1</v>
      </c>
      <c r="K128">
        <f>IFERROR(INDEX($BD$7:$BO$40,MATCH(Bacias!$G$4:$G$323,$BC$7:$BC$40,0),$C$2:$N$2),1)</f>
        <v>1</v>
      </c>
      <c r="L128">
        <f>IFERROR(INDEX($BD$7:$BO$40,MATCH(Bacias!$G$4:$G$323,$BC$7:$BC$40,0),$C$2:$N$2),1)</f>
        <v>1</v>
      </c>
      <c r="M128">
        <f>IFERROR(INDEX($BD$7:$BO$40,MATCH(Bacias!$G$4:$G$323,$BC$7:$BC$40,0),$C$2:$N$2),1)</f>
        <v>1</v>
      </c>
      <c r="N128">
        <f>IFERROR(INDEX($BD$7:$BO$40,MATCH(Bacias!$G$4:$G$323,$BC$7:$BC$40,0),$C$2:$N$2),1)</f>
        <v>1</v>
      </c>
      <c r="AA128">
        <f>C128*IF(NOT(ISNA($AY128)),INDEX(Entrada!$C$53:$N$372,$AY128,AA$2),0)</f>
        <v>490.82</v>
      </c>
      <c r="AB128">
        <f>D128*IF(NOT(ISNA($AY128)),INDEX(Entrada!$C$53:$N$372,$AY128,AB$2),0)</f>
        <v>510.03</v>
      </c>
      <c r="AC128">
        <f>E128*IF(NOT(ISNA($AY128)),INDEX(Entrada!$C$53:$N$372,$AY128,AC$2),0)</f>
        <v>484.61</v>
      </c>
      <c r="AD128">
        <f>F128*IF(NOT(ISNA($AY128)),INDEX(Entrada!$C$53:$N$372,$AY128,AD$2),0)</f>
        <v>336.41</v>
      </c>
      <c r="AE128">
        <f>G128*IF(NOT(ISNA($AY128)),INDEX(Entrada!$C$53:$N$372,$AY128,AE$2),0)</f>
        <v>236.37</v>
      </c>
      <c r="AF128">
        <f>H128*IF(NOT(ISNA($AY128)),INDEX(Entrada!$C$53:$N$372,$AY128,AF$2),0)</f>
        <v>204.26</v>
      </c>
      <c r="AG128">
        <f>I128*IF(NOT(ISNA($AY128)),INDEX(Entrada!$C$53:$N$372,$AY128,AG$2),0)</f>
        <v>169.77</v>
      </c>
      <c r="AH128">
        <f>J128*IF(NOT(ISNA($AY128)),INDEX(Entrada!$C$53:$N$372,$AY128,AH$2),0)</f>
        <v>145.29</v>
      </c>
      <c r="AI128">
        <f>K128*IF(NOT(ISNA($AY128)),INDEX(Entrada!$C$53:$N$372,$AY128,AI$2),0)</f>
        <v>149.63</v>
      </c>
      <c r="AJ128">
        <f>L128*IF(NOT(ISNA($AY128)),INDEX(Entrada!$C$53:$N$372,$AY128,AJ$2),0)</f>
        <v>180.76</v>
      </c>
      <c r="AK128">
        <f>M128*IF(NOT(ISNA($AY128)),INDEX(Entrada!$C$53:$N$372,$AY128,AK$2),0)</f>
        <v>237.98</v>
      </c>
      <c r="AL128">
        <f>N128*IF(NOT(ISNA($AY128)),INDEX(Entrada!$C$53:$N$372,$AY128,AL$2),0)</f>
        <v>348.79</v>
      </c>
      <c r="AM128">
        <f t="shared" si="141"/>
        <v>490.82</v>
      </c>
      <c r="AN128">
        <f t="shared" si="142"/>
        <v>510.03</v>
      </c>
      <c r="AO128">
        <f t="shared" si="143"/>
        <v>484.61</v>
      </c>
      <c r="AP128">
        <f t="shared" si="144"/>
        <v>336.41</v>
      </c>
      <c r="AQ128">
        <f t="shared" si="145"/>
        <v>236.37</v>
      </c>
      <c r="AR128">
        <f t="shared" si="146"/>
        <v>204.26</v>
      </c>
      <c r="AS128">
        <f t="shared" si="147"/>
        <v>169.77</v>
      </c>
      <c r="AT128">
        <f t="shared" si="148"/>
        <v>145.29</v>
      </c>
      <c r="AU128">
        <f t="shared" si="149"/>
        <v>149.63</v>
      </c>
      <c r="AV128">
        <f t="shared" si="150"/>
        <v>180.76</v>
      </c>
      <c r="AW128">
        <f t="shared" si="151"/>
        <v>237.98</v>
      </c>
      <c r="AX128">
        <f t="shared" si="152"/>
        <v>348.79</v>
      </c>
      <c r="AY128">
        <f>MATCH(A128,Entrada!$A$53:$A$372,0)</f>
        <v>125</v>
      </c>
      <c r="BQ128" t="e">
        <f t="shared" si="78"/>
        <v>#N/A</v>
      </c>
      <c r="BR128" s="302">
        <f t="shared" si="127"/>
        <v>490.82</v>
      </c>
      <c r="BS128" s="302">
        <f t="shared" si="128"/>
        <v>510.03</v>
      </c>
      <c r="BT128" s="302">
        <f t="shared" si="129"/>
        <v>484.61</v>
      </c>
      <c r="BU128" s="302">
        <f t="shared" si="130"/>
        <v>336.41</v>
      </c>
      <c r="BV128" s="302">
        <f t="shared" si="131"/>
        <v>236.37</v>
      </c>
      <c r="BW128" s="302">
        <f t="shared" si="132"/>
        <v>204.26</v>
      </c>
      <c r="BX128" s="302">
        <f t="shared" si="133"/>
        <v>169.77</v>
      </c>
      <c r="BY128" s="302">
        <f t="shared" si="134"/>
        <v>145.29</v>
      </c>
      <c r="BZ128" s="302">
        <f t="shared" si="135"/>
        <v>149.63</v>
      </c>
      <c r="CA128" s="302">
        <f t="shared" si="136"/>
        <v>180.76</v>
      </c>
      <c r="CB128" s="302">
        <f t="shared" si="137"/>
        <v>237.98</v>
      </c>
      <c r="CC128" s="302">
        <f t="shared" si="138"/>
        <v>348.79</v>
      </c>
    </row>
    <row r="129" spans="1:81" x14ac:dyDescent="0.25">
      <c r="A129">
        <v>126</v>
      </c>
      <c r="B129" s="164" t="s">
        <v>592</v>
      </c>
      <c r="C129">
        <f>IFERROR(INDEX($BD$7:$BO$40,MATCH(Bacias!$G$4:$G$323,$BC$7:$BC$40,0),$C$2:$N$2),1)</f>
        <v>1</v>
      </c>
      <c r="D129">
        <f>IFERROR(INDEX($BD$7:$BO$40,MATCH(Bacias!$G$4:$G$323,$BC$7:$BC$40,0),$C$2:$N$2),1)</f>
        <v>1</v>
      </c>
      <c r="E129">
        <f>IFERROR(INDEX($BD$7:$BO$40,MATCH(Bacias!$G$4:$G$323,$BC$7:$BC$40,0),$C$2:$N$2),1)</f>
        <v>1</v>
      </c>
      <c r="F129">
        <f>IFERROR(INDEX($BD$7:$BO$40,MATCH(Bacias!$G$4:$G$323,$BC$7:$BC$40,0),$C$2:$N$2),1)</f>
        <v>1</v>
      </c>
      <c r="G129">
        <f>IFERROR(INDEX($BD$7:$BO$40,MATCH(Bacias!$G$4:$G$323,$BC$7:$BC$40,0),$C$2:$N$2),1)</f>
        <v>1</v>
      </c>
      <c r="H129">
        <f>IFERROR(INDEX($BD$7:$BO$40,MATCH(Bacias!$G$4:$G$323,$BC$7:$BC$40,0),$C$2:$N$2),1)</f>
        <v>1</v>
      </c>
      <c r="I129">
        <f>IFERROR(INDEX($BD$7:$BO$40,MATCH(Bacias!$G$4:$G$323,$BC$7:$BC$40,0),$C$2:$N$2),1)</f>
        <v>1</v>
      </c>
      <c r="J129">
        <f>IFERROR(INDEX($BD$7:$BO$40,MATCH(Bacias!$G$4:$G$323,$BC$7:$BC$40,0),$C$2:$N$2),1)</f>
        <v>1</v>
      </c>
      <c r="K129">
        <f>IFERROR(INDEX($BD$7:$BO$40,MATCH(Bacias!$G$4:$G$323,$BC$7:$BC$40,0),$C$2:$N$2),1)</f>
        <v>1</v>
      </c>
      <c r="L129">
        <f>IFERROR(INDEX($BD$7:$BO$40,MATCH(Bacias!$G$4:$G$323,$BC$7:$BC$40,0),$C$2:$N$2),1)</f>
        <v>1</v>
      </c>
      <c r="M129">
        <f>IFERROR(INDEX($BD$7:$BO$40,MATCH(Bacias!$G$4:$G$323,$BC$7:$BC$40,0),$C$2:$N$2),1)</f>
        <v>1</v>
      </c>
      <c r="N129">
        <f>IFERROR(INDEX($BD$7:$BO$40,MATCH(Bacias!$G$4:$G$323,$BC$7:$BC$40,0),$C$2:$N$2),1)</f>
        <v>1</v>
      </c>
      <c r="AA129">
        <f>C129*IF(NOT(ISNA($AY129)),INDEX(Entrada!$C$53:$N$372,$AY129,AA$2),0)</f>
        <v>340</v>
      </c>
      <c r="AB129">
        <f>D129*IF(NOT(ISNA($AY129)),INDEX(Entrada!$C$53:$N$372,$AY129,AB$2),0)</f>
        <v>340</v>
      </c>
      <c r="AC129">
        <f>E129*IF(NOT(ISNA($AY129)),INDEX(Entrada!$C$53:$N$372,$AY129,AC$2),0)</f>
        <v>340</v>
      </c>
      <c r="AD129">
        <f>F129*IF(NOT(ISNA($AY129)),INDEX(Entrada!$C$53:$N$372,$AY129,AD$2),0)</f>
        <v>340</v>
      </c>
      <c r="AE129">
        <f>G129*IF(NOT(ISNA($AY129)),INDEX(Entrada!$C$53:$N$372,$AY129,AE$2),0)</f>
        <v>203</v>
      </c>
      <c r="AF129">
        <f>H129*IF(NOT(ISNA($AY129)),INDEX(Entrada!$C$53:$N$372,$AY129,AF$2),0)</f>
        <v>163</v>
      </c>
      <c r="AG129">
        <f>I129*IF(NOT(ISNA($AY129)),INDEX(Entrada!$C$53:$N$372,$AY129,AG$2),0)</f>
        <v>117</v>
      </c>
      <c r="AH129">
        <f>J129*IF(NOT(ISNA($AY129)),INDEX(Entrada!$C$53:$N$372,$AY129,AH$2),0)</f>
        <v>89</v>
      </c>
      <c r="AI129">
        <f>K129*IF(NOT(ISNA($AY129)),INDEX(Entrada!$C$53:$N$372,$AY129,AI$2),0)</f>
        <v>89</v>
      </c>
      <c r="AJ129">
        <f>L129*IF(NOT(ISNA($AY129)),INDEX(Entrada!$C$53:$N$372,$AY129,AJ$2),0)</f>
        <v>121</v>
      </c>
      <c r="AK129">
        <f>M129*IF(NOT(ISNA($AY129)),INDEX(Entrada!$C$53:$N$372,$AY129,AK$2),0)</f>
        <v>208</v>
      </c>
      <c r="AL129">
        <f>N129*IF(NOT(ISNA($AY129)),INDEX(Entrada!$C$53:$N$372,$AY129,AL$2),0)</f>
        <v>340</v>
      </c>
      <c r="AM129" s="288">
        <f t="shared" ref="AM129:AX129" si="153">IF(AM130&lt;=430,MAX(0,AM130-90),340)</f>
        <v>340</v>
      </c>
      <c r="AN129" s="288">
        <f t="shared" si="153"/>
        <v>340</v>
      </c>
      <c r="AO129" s="288">
        <f t="shared" si="153"/>
        <v>340</v>
      </c>
      <c r="AP129" s="288">
        <f t="shared" si="153"/>
        <v>340</v>
      </c>
      <c r="AQ129" s="288">
        <f t="shared" si="153"/>
        <v>202.8528</v>
      </c>
      <c r="AR129" s="288">
        <f t="shared" si="153"/>
        <v>162.76575999999997</v>
      </c>
      <c r="AS129" s="288">
        <f t="shared" si="153"/>
        <v>116.67936842105263</v>
      </c>
      <c r="AT129" s="288">
        <f t="shared" si="153"/>
        <v>88.513558947368381</v>
      </c>
      <c r="AU129" s="288">
        <f t="shared" si="153"/>
        <v>89.201568421052599</v>
      </c>
      <c r="AV129" s="288">
        <f t="shared" si="153"/>
        <v>121.36257789473683</v>
      </c>
      <c r="AW129" s="288">
        <f t="shared" si="153"/>
        <v>207.97224000000006</v>
      </c>
      <c r="AX129" s="288">
        <f t="shared" si="153"/>
        <v>340</v>
      </c>
      <c r="AY129">
        <f>MATCH(A129,Entrada!$A$53:$A$372,0)</f>
        <v>126</v>
      </c>
      <c r="BQ129" t="e">
        <f t="shared" si="78"/>
        <v>#N/A</v>
      </c>
      <c r="BR129" s="167">
        <f t="shared" ref="BR129:CC129" si="154">IF(BR130&lt;=430,MAX(0,BR130-90),340)</f>
        <v>340</v>
      </c>
      <c r="BS129" s="167">
        <f t="shared" si="154"/>
        <v>340</v>
      </c>
      <c r="BT129" s="167">
        <f t="shared" si="154"/>
        <v>340</v>
      </c>
      <c r="BU129" s="167">
        <f t="shared" si="154"/>
        <v>340</v>
      </c>
      <c r="BV129" s="167">
        <f t="shared" si="154"/>
        <v>227.12473999999997</v>
      </c>
      <c r="BW129" s="167">
        <f t="shared" si="154"/>
        <v>182.05311</v>
      </c>
      <c r="BX129" s="167">
        <f t="shared" si="154"/>
        <v>133.08887842105264</v>
      </c>
      <c r="BY129" s="167">
        <f t="shared" si="154"/>
        <v>103.28155894736841</v>
      </c>
      <c r="BZ129" s="167">
        <f t="shared" si="154"/>
        <v>103.39809842105265</v>
      </c>
      <c r="CA129" s="167">
        <f t="shared" si="154"/>
        <v>138.10147789473689</v>
      </c>
      <c r="CB129" s="167">
        <f t="shared" si="154"/>
        <v>227.91264000000012</v>
      </c>
      <c r="CC129" s="167">
        <f t="shared" si="154"/>
        <v>340</v>
      </c>
    </row>
    <row r="130" spans="1:81" x14ac:dyDescent="0.25">
      <c r="A130">
        <v>127</v>
      </c>
      <c r="B130" s="164" t="s">
        <v>593</v>
      </c>
      <c r="C130">
        <f>IFERROR(INDEX($BD$7:$BO$40,MATCH(Bacias!$G$4:$G$323,$BC$7:$BC$40,0),$C$2:$N$2),1)</f>
        <v>1</v>
      </c>
      <c r="D130">
        <f>IFERROR(INDEX($BD$7:$BO$40,MATCH(Bacias!$G$4:$G$323,$BC$7:$BC$40,0),$C$2:$N$2),1)</f>
        <v>1</v>
      </c>
      <c r="E130">
        <f>IFERROR(INDEX($BD$7:$BO$40,MATCH(Bacias!$G$4:$G$323,$BC$7:$BC$40,0),$C$2:$N$2),1)</f>
        <v>1</v>
      </c>
      <c r="F130">
        <f>IFERROR(INDEX($BD$7:$BO$40,MATCH(Bacias!$G$4:$G$323,$BC$7:$BC$40,0),$C$2:$N$2),1)</f>
        <v>1</v>
      </c>
      <c r="G130">
        <f>IFERROR(INDEX($BD$7:$BO$40,MATCH(Bacias!$G$4:$G$323,$BC$7:$BC$40,0),$C$2:$N$2),1)</f>
        <v>1</v>
      </c>
      <c r="H130">
        <f>IFERROR(INDEX($BD$7:$BO$40,MATCH(Bacias!$G$4:$G$323,$BC$7:$BC$40,0),$C$2:$N$2),1)</f>
        <v>1</v>
      </c>
      <c r="I130">
        <f>IFERROR(INDEX($BD$7:$BO$40,MATCH(Bacias!$G$4:$G$323,$BC$7:$BC$40,0),$C$2:$N$2),1)</f>
        <v>1</v>
      </c>
      <c r="J130">
        <f>IFERROR(INDEX($BD$7:$BO$40,MATCH(Bacias!$G$4:$G$323,$BC$7:$BC$40,0),$C$2:$N$2),1)</f>
        <v>1</v>
      </c>
      <c r="K130">
        <f>IFERROR(INDEX($BD$7:$BO$40,MATCH(Bacias!$G$4:$G$323,$BC$7:$BC$40,0),$C$2:$N$2),1)</f>
        <v>1</v>
      </c>
      <c r="L130">
        <f>IFERROR(INDEX($BD$7:$BO$40,MATCH(Bacias!$G$4:$G$323,$BC$7:$BC$40,0),$C$2:$N$2),1)</f>
        <v>1</v>
      </c>
      <c r="M130">
        <f>IFERROR(INDEX($BD$7:$BO$40,MATCH(Bacias!$G$4:$G$323,$BC$7:$BC$40,0),$C$2:$N$2),1)</f>
        <v>1</v>
      </c>
      <c r="N130">
        <f>IFERROR(INDEX($BD$7:$BO$40,MATCH(Bacias!$G$4:$G$323,$BC$7:$BC$40,0),$C$2:$N$2),1)</f>
        <v>1</v>
      </c>
      <c r="AA130">
        <f>C130*IF(NOT(ISNA($AY130)),INDEX(Entrada!$C$53:$N$372,$AY130,AA$2),0)</f>
        <v>752</v>
      </c>
      <c r="AB130">
        <f>D130*IF(NOT(ISNA($AY130)),INDEX(Entrada!$C$53:$N$372,$AY130,AB$2),0)</f>
        <v>749</v>
      </c>
      <c r="AC130">
        <f>E130*IF(NOT(ISNA($AY130)),INDEX(Entrada!$C$53:$N$372,$AY130,AC$2),0)</f>
        <v>690</v>
      </c>
      <c r="AD130">
        <f>F130*IF(NOT(ISNA($AY130)),INDEX(Entrada!$C$53:$N$372,$AY130,AD$2),0)</f>
        <v>453</v>
      </c>
      <c r="AE130">
        <f>G130*IF(NOT(ISNA($AY130)),INDEX(Entrada!$C$53:$N$372,$AY130,AE$2),0)</f>
        <v>293</v>
      </c>
      <c r="AF130">
        <f>H130*IF(NOT(ISNA($AY130)),INDEX(Entrada!$C$53:$N$372,$AY130,AF$2),0)</f>
        <v>253</v>
      </c>
      <c r="AG130">
        <f>I130*IF(NOT(ISNA($AY130)),INDEX(Entrada!$C$53:$N$372,$AY130,AG$2),0)</f>
        <v>207</v>
      </c>
      <c r="AH130">
        <f>J130*IF(NOT(ISNA($AY130)),INDEX(Entrada!$C$53:$N$372,$AY130,AH$2),0)</f>
        <v>179</v>
      </c>
      <c r="AI130">
        <f>K130*IF(NOT(ISNA($AY130)),INDEX(Entrada!$C$53:$N$372,$AY130,AI$2),0)</f>
        <v>179</v>
      </c>
      <c r="AJ130">
        <f>L130*IF(NOT(ISNA($AY130)),INDEX(Entrada!$C$53:$N$372,$AY130,AJ$2),0)</f>
        <v>211</v>
      </c>
      <c r="AK130">
        <f>M130*IF(NOT(ISNA($AY130)),INDEX(Entrada!$C$53:$N$372,$AY130,AK$2),0)</f>
        <v>298</v>
      </c>
      <c r="AL130">
        <f>N130*IF(NOT(ISNA($AY130)),INDEX(Entrada!$C$53:$N$372,$AY130,AL$2),0)</f>
        <v>506</v>
      </c>
      <c r="AM130" s="288">
        <f t="shared" ref="AM130" si="155">AM132-AM301-AM206+AM307</f>
        <v>751.70884000000001</v>
      </c>
      <c r="AN130" s="288">
        <f t="shared" ref="AN130:AX130" si="156">AN132-AN301-AN206+AN307</f>
        <v>749.42277000000001</v>
      </c>
      <c r="AO130" s="288">
        <f t="shared" si="156"/>
        <v>690.02980000000002</v>
      </c>
      <c r="AP130" s="288">
        <f t="shared" si="156"/>
        <v>452.82924999999994</v>
      </c>
      <c r="AQ130" s="288">
        <f t="shared" si="156"/>
        <v>292.8528</v>
      </c>
      <c r="AR130" s="288">
        <f t="shared" si="156"/>
        <v>252.76575999999997</v>
      </c>
      <c r="AS130" s="288">
        <f t="shared" si="156"/>
        <v>206.67936842105263</v>
      </c>
      <c r="AT130" s="288">
        <f t="shared" si="156"/>
        <v>178.51355894736838</v>
      </c>
      <c r="AU130" s="288">
        <f t="shared" si="156"/>
        <v>179.2015684210526</v>
      </c>
      <c r="AV130" s="288">
        <f t="shared" si="156"/>
        <v>211.36257789473683</v>
      </c>
      <c r="AW130" s="288">
        <f t="shared" si="156"/>
        <v>297.97224000000006</v>
      </c>
      <c r="AX130" s="288">
        <f t="shared" si="156"/>
        <v>505.60200999999995</v>
      </c>
      <c r="AY130">
        <f>MATCH(A130,Entrada!$A$53:$A$372,0)</f>
        <v>127</v>
      </c>
      <c r="BQ130" t="e">
        <f t="shared" si="78"/>
        <v>#N/A</v>
      </c>
      <c r="BR130" s="167">
        <f t="shared" ref="BR130:CC130" si="157">BR132-BR301-BR206+BR307</f>
        <v>793.88614000000018</v>
      </c>
      <c r="BS130" s="167">
        <f t="shared" si="157"/>
        <v>800.9656100000002</v>
      </c>
      <c r="BT130" s="167">
        <f t="shared" si="157"/>
        <v>740.75851</v>
      </c>
      <c r="BU130" s="167">
        <f t="shared" si="157"/>
        <v>487.51375000000013</v>
      </c>
      <c r="BV130" s="167">
        <f t="shared" si="157"/>
        <v>317.12473999999997</v>
      </c>
      <c r="BW130" s="167">
        <f t="shared" si="157"/>
        <v>272.05311</v>
      </c>
      <c r="BX130" s="167">
        <f t="shared" si="157"/>
        <v>223.08887842105264</v>
      </c>
      <c r="BY130" s="167">
        <f t="shared" si="157"/>
        <v>193.28155894736841</v>
      </c>
      <c r="BZ130" s="167">
        <f t="shared" si="157"/>
        <v>193.39809842105265</v>
      </c>
      <c r="CA130" s="167">
        <f t="shared" si="157"/>
        <v>228.10147789473689</v>
      </c>
      <c r="CB130" s="167">
        <f t="shared" si="157"/>
        <v>317.91264000000012</v>
      </c>
      <c r="CC130" s="167">
        <f t="shared" si="157"/>
        <v>535.28881000000001</v>
      </c>
    </row>
    <row r="131" spans="1:81" x14ac:dyDescent="0.25">
      <c r="A131">
        <v>128</v>
      </c>
      <c r="B131" s="164"/>
      <c r="C131">
        <f>IFERROR(INDEX($BD$7:$BO$40,MATCH(Bacias!$G$4:$G$323,$BC$7:$BC$40,0),$C$2:$N$2),1)</f>
        <v>1</v>
      </c>
      <c r="D131">
        <f>IFERROR(INDEX($BD$7:$BO$40,MATCH(Bacias!$G$4:$G$323,$BC$7:$BC$40,0),$C$2:$N$2),1)</f>
        <v>1</v>
      </c>
      <c r="E131">
        <f>IFERROR(INDEX($BD$7:$BO$40,MATCH(Bacias!$G$4:$G$323,$BC$7:$BC$40,0),$C$2:$N$2),1)</f>
        <v>1</v>
      </c>
      <c r="F131">
        <f>IFERROR(INDEX($BD$7:$BO$40,MATCH(Bacias!$G$4:$G$323,$BC$7:$BC$40,0),$C$2:$N$2),1)</f>
        <v>1</v>
      </c>
      <c r="G131">
        <f>IFERROR(INDEX($BD$7:$BO$40,MATCH(Bacias!$G$4:$G$323,$BC$7:$BC$40,0),$C$2:$N$2),1)</f>
        <v>1</v>
      </c>
      <c r="H131">
        <f>IFERROR(INDEX($BD$7:$BO$40,MATCH(Bacias!$G$4:$G$323,$BC$7:$BC$40,0),$C$2:$N$2),1)</f>
        <v>1</v>
      </c>
      <c r="I131">
        <f>IFERROR(INDEX($BD$7:$BO$40,MATCH(Bacias!$G$4:$G$323,$BC$7:$BC$40,0),$C$2:$N$2),1)</f>
        <v>1</v>
      </c>
      <c r="J131">
        <f>IFERROR(INDEX($BD$7:$BO$40,MATCH(Bacias!$G$4:$G$323,$BC$7:$BC$40,0),$C$2:$N$2),1)</f>
        <v>1</v>
      </c>
      <c r="K131">
        <f>IFERROR(INDEX($BD$7:$BO$40,MATCH(Bacias!$G$4:$G$323,$BC$7:$BC$40,0),$C$2:$N$2),1)</f>
        <v>1</v>
      </c>
      <c r="L131">
        <f>IFERROR(INDEX($BD$7:$BO$40,MATCH(Bacias!$G$4:$G$323,$BC$7:$BC$40,0),$C$2:$N$2),1)</f>
        <v>1</v>
      </c>
      <c r="M131">
        <f>IFERROR(INDEX($BD$7:$BO$40,MATCH(Bacias!$G$4:$G$323,$BC$7:$BC$40,0),$C$2:$N$2),1)</f>
        <v>1</v>
      </c>
      <c r="N131">
        <f>IFERROR(INDEX($BD$7:$BO$40,MATCH(Bacias!$G$4:$G$323,$BC$7:$BC$40,0),$C$2:$N$2),1)</f>
        <v>1</v>
      </c>
      <c r="AA131">
        <f>C131*IF(NOT(ISNA($AY131)),INDEX(Entrada!$C$53:$N$372,$AY131,AA$2),0)</f>
        <v>0</v>
      </c>
      <c r="AB131">
        <f>D131*IF(NOT(ISNA($AY131)),INDEX(Entrada!$C$53:$N$372,$AY131,AB$2),0)</f>
        <v>0</v>
      </c>
      <c r="AC131">
        <f>E131*IF(NOT(ISNA($AY131)),INDEX(Entrada!$C$53:$N$372,$AY131,AC$2),0)</f>
        <v>0</v>
      </c>
      <c r="AD131">
        <f>F131*IF(NOT(ISNA($AY131)),INDEX(Entrada!$C$53:$N$372,$AY131,AD$2),0)</f>
        <v>0</v>
      </c>
      <c r="AE131">
        <f>G131*IF(NOT(ISNA($AY131)),INDEX(Entrada!$C$53:$N$372,$AY131,AE$2),0)</f>
        <v>0</v>
      </c>
      <c r="AF131">
        <f>H131*IF(NOT(ISNA($AY131)),INDEX(Entrada!$C$53:$N$372,$AY131,AF$2),0)</f>
        <v>0</v>
      </c>
      <c r="AG131">
        <f>I131*IF(NOT(ISNA($AY131)),INDEX(Entrada!$C$53:$N$372,$AY131,AG$2),0)</f>
        <v>0</v>
      </c>
      <c r="AH131">
        <f>J131*IF(NOT(ISNA($AY131)),INDEX(Entrada!$C$53:$N$372,$AY131,AH$2),0)</f>
        <v>0</v>
      </c>
      <c r="AI131">
        <f>K131*IF(NOT(ISNA($AY131)),INDEX(Entrada!$C$53:$N$372,$AY131,AI$2),0)</f>
        <v>0</v>
      </c>
      <c r="AJ131">
        <f>L131*IF(NOT(ISNA($AY131)),INDEX(Entrada!$C$53:$N$372,$AY131,AJ$2),0)</f>
        <v>0</v>
      </c>
      <c r="AK131">
        <f>M131*IF(NOT(ISNA($AY131)),INDEX(Entrada!$C$53:$N$372,$AY131,AK$2),0)</f>
        <v>0</v>
      </c>
      <c r="AL131">
        <f>N131*IF(NOT(ISNA($AY131)),INDEX(Entrada!$C$53:$N$372,$AY131,AL$2),0)</f>
        <v>0</v>
      </c>
      <c r="AM131" s="168">
        <f t="shared" ref="AM131:AM133" si="158">AA131</f>
        <v>0</v>
      </c>
      <c r="AN131" s="168">
        <f t="shared" ref="AN131:AN133" si="159">AB131</f>
        <v>0</v>
      </c>
      <c r="AO131" s="168">
        <f t="shared" ref="AO131:AO133" si="160">AC131</f>
        <v>0</v>
      </c>
      <c r="AP131" s="168">
        <f t="shared" ref="AP131:AP133" si="161">AD131</f>
        <v>0</v>
      </c>
      <c r="AQ131" s="168">
        <f t="shared" ref="AQ131:AQ133" si="162">AE131</f>
        <v>0</v>
      </c>
      <c r="AR131" s="168">
        <f t="shared" ref="AR131:AR133" si="163">AF131</f>
        <v>0</v>
      </c>
      <c r="AS131" s="168">
        <f t="shared" ref="AS131:AS133" si="164">AG131</f>
        <v>0</v>
      </c>
      <c r="AT131" s="168">
        <f t="shared" ref="AT131:AT133" si="165">AH131</f>
        <v>0</v>
      </c>
      <c r="AU131" s="168">
        <f t="shared" ref="AU131:AU133" si="166">AI131</f>
        <v>0</v>
      </c>
      <c r="AV131" s="168">
        <f t="shared" ref="AV131:AV133" si="167">AJ131</f>
        <v>0</v>
      </c>
      <c r="AW131" s="168">
        <f t="shared" ref="AW131:AW133" si="168">AK131</f>
        <v>0</v>
      </c>
      <c r="AX131" s="168">
        <f t="shared" ref="AX131:AX133" si="169">AL131</f>
        <v>0</v>
      </c>
      <c r="AY131">
        <f>MATCH(A131,Entrada!$A$53:$A$372,0)</f>
        <v>128</v>
      </c>
      <c r="BQ131" t="e">
        <f t="shared" si="78"/>
        <v>#N/A</v>
      </c>
      <c r="BR131" s="302">
        <f t="shared" ref="BR131:CC133" si="170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31" s="302">
        <f t="shared" si="170"/>
        <v>0</v>
      </c>
      <c r="BT131" s="302">
        <f t="shared" si="170"/>
        <v>0</v>
      </c>
      <c r="BU131" s="302">
        <f t="shared" si="170"/>
        <v>0</v>
      </c>
      <c r="BV131" s="302">
        <f t="shared" si="170"/>
        <v>0</v>
      </c>
      <c r="BW131" s="302">
        <f t="shared" si="170"/>
        <v>0</v>
      </c>
      <c r="BX131" s="302">
        <f t="shared" si="170"/>
        <v>0</v>
      </c>
      <c r="BY131" s="302">
        <f t="shared" si="170"/>
        <v>0</v>
      </c>
      <c r="BZ131" s="302">
        <f t="shared" si="170"/>
        <v>0</v>
      </c>
      <c r="CA131" s="302">
        <f t="shared" si="170"/>
        <v>0</v>
      </c>
      <c r="CB131" s="302">
        <f t="shared" si="170"/>
        <v>0</v>
      </c>
      <c r="CC131" s="302">
        <f t="shared" si="170"/>
        <v>0</v>
      </c>
    </row>
    <row r="132" spans="1:81" x14ac:dyDescent="0.25">
      <c r="A132">
        <v>129</v>
      </c>
      <c r="B132" s="164" t="s">
        <v>594</v>
      </c>
      <c r="C132">
        <f>IFERROR(INDEX($BD$7:$BO$40,MATCH(Bacias!$G$4:$G$323,$BC$7:$BC$40,0),$C$2:$N$2),1)</f>
        <v>1</v>
      </c>
      <c r="D132">
        <f>IFERROR(INDEX($BD$7:$BO$40,MATCH(Bacias!$G$4:$G$323,$BC$7:$BC$40,0),$C$2:$N$2),1)</f>
        <v>1</v>
      </c>
      <c r="E132">
        <f>IFERROR(INDEX($BD$7:$BO$40,MATCH(Bacias!$G$4:$G$323,$BC$7:$BC$40,0),$C$2:$N$2),1)</f>
        <v>1</v>
      </c>
      <c r="F132">
        <f>IFERROR(INDEX($BD$7:$BO$40,MATCH(Bacias!$G$4:$G$323,$BC$7:$BC$40,0),$C$2:$N$2),1)</f>
        <v>1</v>
      </c>
      <c r="G132">
        <f>IFERROR(INDEX($BD$7:$BO$40,MATCH(Bacias!$G$4:$G$323,$BC$7:$BC$40,0),$C$2:$N$2),1)</f>
        <v>1</v>
      </c>
      <c r="H132">
        <f>IFERROR(INDEX($BD$7:$BO$40,MATCH(Bacias!$G$4:$G$323,$BC$7:$BC$40,0),$C$2:$N$2),1)</f>
        <v>1</v>
      </c>
      <c r="I132">
        <f>IFERROR(INDEX($BD$7:$BO$40,MATCH(Bacias!$G$4:$G$323,$BC$7:$BC$40,0),$C$2:$N$2),1)</f>
        <v>1</v>
      </c>
      <c r="J132">
        <f>IFERROR(INDEX($BD$7:$BO$40,MATCH(Bacias!$G$4:$G$323,$BC$7:$BC$40,0),$C$2:$N$2),1)</f>
        <v>1</v>
      </c>
      <c r="K132">
        <f>IFERROR(INDEX($BD$7:$BO$40,MATCH(Bacias!$G$4:$G$323,$BC$7:$BC$40,0),$C$2:$N$2),1)</f>
        <v>1</v>
      </c>
      <c r="L132">
        <f>IFERROR(INDEX($BD$7:$BO$40,MATCH(Bacias!$G$4:$G$323,$BC$7:$BC$40,0),$C$2:$N$2),1)</f>
        <v>1</v>
      </c>
      <c r="M132">
        <f>IFERROR(INDEX($BD$7:$BO$40,MATCH(Bacias!$G$4:$G$323,$BC$7:$BC$40,0),$C$2:$N$2),1)</f>
        <v>1</v>
      </c>
      <c r="N132">
        <f>IFERROR(INDEX($BD$7:$BO$40,MATCH(Bacias!$G$4:$G$323,$BC$7:$BC$40,0),$C$2:$N$2),1)</f>
        <v>1</v>
      </c>
      <c r="AA132">
        <f>C132*IF(NOT(ISNA($AY132)),INDEX(Entrada!$C$53:$N$372,$AY132,AA$2),0)</f>
        <v>946.6</v>
      </c>
      <c r="AB132">
        <f>D132*IF(NOT(ISNA($AY132)),INDEX(Entrada!$C$53:$N$372,$AY132,AB$2),0)</f>
        <v>944.99</v>
      </c>
      <c r="AC132">
        <f>E132*IF(NOT(ISNA($AY132)),INDEX(Entrada!$C$53:$N$372,$AY132,AC$2),0)</f>
        <v>883.21</v>
      </c>
      <c r="AD132">
        <f>F132*IF(NOT(ISNA($AY132)),INDEX(Entrada!$C$53:$N$372,$AY132,AD$2),0)</f>
        <v>638.91999999999996</v>
      </c>
      <c r="AE132">
        <f>G132*IF(NOT(ISNA($AY132)),INDEX(Entrada!$C$53:$N$372,$AY132,AE$2),0)</f>
        <v>457.04</v>
      </c>
      <c r="AF132">
        <f>H132*IF(NOT(ISNA($AY132)),INDEX(Entrada!$C$53:$N$372,$AY132,AF$2),0)</f>
        <v>384.78</v>
      </c>
      <c r="AG132">
        <f>I132*IF(NOT(ISNA($AY132)),INDEX(Entrada!$C$53:$N$372,$AY132,AG$2),0)</f>
        <v>323.62</v>
      </c>
      <c r="AH132">
        <f>J132*IF(NOT(ISNA($AY132)),INDEX(Entrada!$C$53:$N$372,$AY132,AH$2),0)</f>
        <v>278.58999999999997</v>
      </c>
      <c r="AI132">
        <f>K132*IF(NOT(ISNA($AY132)),INDEX(Entrada!$C$53:$N$372,$AY132,AI$2),0)</f>
        <v>282.27</v>
      </c>
      <c r="AJ132">
        <f>L132*IF(NOT(ISNA($AY132)),INDEX(Entrada!$C$53:$N$372,$AY132,AJ$2),0)</f>
        <v>335.83</v>
      </c>
      <c r="AK132">
        <f>M132*IF(NOT(ISNA($AY132)),INDEX(Entrada!$C$53:$N$372,$AY132,AK$2),0)</f>
        <v>463.07</v>
      </c>
      <c r="AL132">
        <f>N132*IF(NOT(ISNA($AY132)),INDEX(Entrada!$C$53:$N$372,$AY132,AL$2),0)</f>
        <v>692.03</v>
      </c>
      <c r="AM132" s="168">
        <f t="shared" si="158"/>
        <v>946.6</v>
      </c>
      <c r="AN132" s="168">
        <f t="shared" si="159"/>
        <v>944.99</v>
      </c>
      <c r="AO132" s="168">
        <f t="shared" si="160"/>
        <v>883.21</v>
      </c>
      <c r="AP132" s="168">
        <f t="shared" si="161"/>
        <v>638.91999999999996</v>
      </c>
      <c r="AQ132" s="168">
        <f t="shared" si="162"/>
        <v>457.04</v>
      </c>
      <c r="AR132" s="168">
        <f t="shared" si="163"/>
        <v>384.78</v>
      </c>
      <c r="AS132" s="168">
        <f t="shared" si="164"/>
        <v>323.62</v>
      </c>
      <c r="AT132" s="168">
        <f t="shared" si="165"/>
        <v>278.58999999999997</v>
      </c>
      <c r="AU132" s="168">
        <f t="shared" si="166"/>
        <v>282.27</v>
      </c>
      <c r="AV132" s="168">
        <f t="shared" si="167"/>
        <v>335.83</v>
      </c>
      <c r="AW132" s="168">
        <f t="shared" si="168"/>
        <v>463.07</v>
      </c>
      <c r="AX132" s="168">
        <f t="shared" si="169"/>
        <v>692.03</v>
      </c>
      <c r="AY132">
        <f>MATCH(A132,Entrada!$A$53:$A$372,0)</f>
        <v>129</v>
      </c>
      <c r="BQ132">
        <f t="shared" ref="BQ132:BQ195" si="171">MATCH($A:$A,_regrPosto,0)</f>
        <v>55</v>
      </c>
      <c r="BR132" s="302">
        <f t="shared" si="170"/>
        <v>988.7773000000002</v>
      </c>
      <c r="BS132" s="302">
        <f t="shared" si="170"/>
        <v>996.53284000000019</v>
      </c>
      <c r="BT132" s="302">
        <f t="shared" si="170"/>
        <v>933.93871000000001</v>
      </c>
      <c r="BU132" s="302">
        <f t="shared" si="170"/>
        <v>673.60450000000014</v>
      </c>
      <c r="BV132" s="302">
        <f t="shared" si="170"/>
        <v>481.31193999999999</v>
      </c>
      <c r="BW132" s="302">
        <f t="shared" si="170"/>
        <v>404.06735000000003</v>
      </c>
      <c r="BX132" s="302">
        <f t="shared" si="170"/>
        <v>340.02951000000002</v>
      </c>
      <c r="BY132" s="302">
        <f t="shared" si="170"/>
        <v>293.358</v>
      </c>
      <c r="BZ132" s="302">
        <f t="shared" si="170"/>
        <v>296.46653000000003</v>
      </c>
      <c r="CA132" s="302">
        <f t="shared" si="170"/>
        <v>352.56890000000004</v>
      </c>
      <c r="CB132" s="302">
        <f t="shared" si="170"/>
        <v>483.01040000000006</v>
      </c>
      <c r="CC132" s="302">
        <f t="shared" si="170"/>
        <v>721.71680000000003</v>
      </c>
    </row>
    <row r="133" spans="1:81" x14ac:dyDescent="0.25">
      <c r="A133">
        <v>130</v>
      </c>
      <c r="B133" s="164" t="s">
        <v>595</v>
      </c>
      <c r="C133">
        <f>IFERROR(INDEX($BD$7:$BO$40,MATCH(Bacias!$G$4:$G$323,$BC$7:$BC$40,0),$C$2:$N$2),1)</f>
        <v>1</v>
      </c>
      <c r="D133">
        <f>IFERROR(INDEX($BD$7:$BO$40,MATCH(Bacias!$G$4:$G$323,$BC$7:$BC$40,0),$C$2:$N$2),1)</f>
        <v>1</v>
      </c>
      <c r="E133">
        <f>IFERROR(INDEX($BD$7:$BO$40,MATCH(Bacias!$G$4:$G$323,$BC$7:$BC$40,0),$C$2:$N$2),1)</f>
        <v>1</v>
      </c>
      <c r="F133">
        <f>IFERROR(INDEX($BD$7:$BO$40,MATCH(Bacias!$G$4:$G$323,$BC$7:$BC$40,0),$C$2:$N$2),1)</f>
        <v>1</v>
      </c>
      <c r="G133">
        <f>IFERROR(INDEX($BD$7:$BO$40,MATCH(Bacias!$G$4:$G$323,$BC$7:$BC$40,0),$C$2:$N$2),1)</f>
        <v>1</v>
      </c>
      <c r="H133">
        <f>IFERROR(INDEX($BD$7:$BO$40,MATCH(Bacias!$G$4:$G$323,$BC$7:$BC$40,0),$C$2:$N$2),1)</f>
        <v>1</v>
      </c>
      <c r="I133">
        <f>IFERROR(INDEX($BD$7:$BO$40,MATCH(Bacias!$G$4:$G$323,$BC$7:$BC$40,0),$C$2:$N$2),1)</f>
        <v>1</v>
      </c>
      <c r="J133">
        <f>IFERROR(INDEX($BD$7:$BO$40,MATCH(Bacias!$G$4:$G$323,$BC$7:$BC$40,0),$C$2:$N$2),1)</f>
        <v>1</v>
      </c>
      <c r="K133">
        <f>IFERROR(INDEX($BD$7:$BO$40,MATCH(Bacias!$G$4:$G$323,$BC$7:$BC$40,0),$C$2:$N$2),1)</f>
        <v>1</v>
      </c>
      <c r="L133">
        <f>IFERROR(INDEX($BD$7:$BO$40,MATCH(Bacias!$G$4:$G$323,$BC$7:$BC$40,0),$C$2:$N$2),1)</f>
        <v>1</v>
      </c>
      <c r="M133">
        <f>IFERROR(INDEX($BD$7:$BO$40,MATCH(Bacias!$G$4:$G$323,$BC$7:$BC$40,0),$C$2:$N$2),1)</f>
        <v>1</v>
      </c>
      <c r="N133">
        <f>IFERROR(INDEX($BD$7:$BO$40,MATCH(Bacias!$G$4:$G$323,$BC$7:$BC$40,0),$C$2:$N$2),1)</f>
        <v>1</v>
      </c>
      <c r="AA133">
        <f>C133*IF(NOT(ISNA($AY133)),INDEX(Entrada!$C$53:$N$372,$AY133,AA$2),0)</f>
        <v>1056.9000000000001</v>
      </c>
      <c r="AB133">
        <f>D133*IF(NOT(ISNA($AY133)),INDEX(Entrada!$C$53:$N$372,$AY133,AB$2),0)</f>
        <v>1058.9100000000001</v>
      </c>
      <c r="AC133">
        <f>E133*IF(NOT(ISNA($AY133)),INDEX(Entrada!$C$53:$N$372,$AY133,AC$2),0)</f>
        <v>989.51</v>
      </c>
      <c r="AD133">
        <f>F133*IF(NOT(ISNA($AY133)),INDEX(Entrada!$C$53:$N$372,$AY133,AD$2),0)</f>
        <v>710.7</v>
      </c>
      <c r="AE133">
        <f>G133*IF(NOT(ISNA($AY133)),INDEX(Entrada!$C$53:$N$372,$AY133,AE$2),0)</f>
        <v>505.13</v>
      </c>
      <c r="AF133">
        <f>H133*IF(NOT(ISNA($AY133)),INDEX(Entrada!$C$53:$N$372,$AY133,AF$2),0)</f>
        <v>424.45</v>
      </c>
      <c r="AG133">
        <f>I133*IF(NOT(ISNA($AY133)),INDEX(Entrada!$C$53:$N$372,$AY133,AG$2),0)</f>
        <v>356.37</v>
      </c>
      <c r="AH133">
        <f>J133*IF(NOT(ISNA($AY133)),INDEX(Entrada!$C$53:$N$372,$AY133,AH$2),0)</f>
        <v>306.5</v>
      </c>
      <c r="AI133">
        <f>K133*IF(NOT(ISNA($AY133)),INDEX(Entrada!$C$53:$N$372,$AY133,AI$2),0)</f>
        <v>310.93</v>
      </c>
      <c r="AJ133">
        <f>L133*IF(NOT(ISNA($AY133)),INDEX(Entrada!$C$53:$N$372,$AY133,AJ$2),0)</f>
        <v>371.66</v>
      </c>
      <c r="AK133">
        <f>M133*IF(NOT(ISNA($AY133)),INDEX(Entrada!$C$53:$N$372,$AY133,AK$2),0)</f>
        <v>512.95000000000005</v>
      </c>
      <c r="AL133">
        <f>N133*IF(NOT(ISNA($AY133)),INDEX(Entrada!$C$53:$N$372,$AY133,AL$2),0)</f>
        <v>774.04</v>
      </c>
      <c r="AM133" s="168">
        <f t="shared" si="158"/>
        <v>1056.9000000000001</v>
      </c>
      <c r="AN133" s="168">
        <f t="shared" si="159"/>
        <v>1058.9100000000001</v>
      </c>
      <c r="AO133" s="168">
        <f t="shared" si="160"/>
        <v>989.51</v>
      </c>
      <c r="AP133" s="168">
        <f t="shared" si="161"/>
        <v>710.7</v>
      </c>
      <c r="AQ133" s="168">
        <f t="shared" si="162"/>
        <v>505.13</v>
      </c>
      <c r="AR133" s="168">
        <f t="shared" si="163"/>
        <v>424.45</v>
      </c>
      <c r="AS133" s="168">
        <f t="shared" si="164"/>
        <v>356.37</v>
      </c>
      <c r="AT133" s="168">
        <f t="shared" si="165"/>
        <v>306.5</v>
      </c>
      <c r="AU133" s="168">
        <f t="shared" si="166"/>
        <v>310.93</v>
      </c>
      <c r="AV133" s="168">
        <f t="shared" si="167"/>
        <v>371.66</v>
      </c>
      <c r="AW133" s="168">
        <f t="shared" si="168"/>
        <v>512.95000000000005</v>
      </c>
      <c r="AX133" s="168">
        <f t="shared" si="169"/>
        <v>774.04</v>
      </c>
      <c r="AY133">
        <f>MATCH(A133,Entrada!$A$53:$A$372,0)</f>
        <v>130</v>
      </c>
      <c r="BQ133" t="e">
        <f t="shared" si="171"/>
        <v>#N/A</v>
      </c>
      <c r="BR133" s="302">
        <f t="shared" si="170"/>
        <v>1056.9000000000001</v>
      </c>
      <c r="BS133" s="302">
        <f t="shared" si="170"/>
        <v>1058.9100000000001</v>
      </c>
      <c r="BT133" s="302">
        <f t="shared" si="170"/>
        <v>989.51</v>
      </c>
      <c r="BU133" s="302">
        <f t="shared" si="170"/>
        <v>710.7</v>
      </c>
      <c r="BV133" s="302">
        <f t="shared" si="170"/>
        <v>505.13</v>
      </c>
      <c r="BW133" s="302">
        <f t="shared" si="170"/>
        <v>424.45</v>
      </c>
      <c r="BX133" s="302">
        <f t="shared" si="170"/>
        <v>356.37</v>
      </c>
      <c r="BY133" s="302">
        <f t="shared" si="170"/>
        <v>306.5</v>
      </c>
      <c r="BZ133" s="302">
        <f t="shared" si="170"/>
        <v>310.93</v>
      </c>
      <c r="CA133" s="302">
        <f t="shared" si="170"/>
        <v>371.66</v>
      </c>
      <c r="CB133" s="302">
        <f t="shared" si="170"/>
        <v>512.95000000000005</v>
      </c>
      <c r="CC133" s="302">
        <f t="shared" si="170"/>
        <v>774.04</v>
      </c>
    </row>
    <row r="134" spans="1:81" x14ac:dyDescent="0.25">
      <c r="A134">
        <v>131</v>
      </c>
      <c r="B134" s="164" t="s">
        <v>356</v>
      </c>
      <c r="C134">
        <f>IFERROR(INDEX($BD$7:$BO$40,MATCH(Bacias!$G$4:$G$323,$BC$7:$BC$40,0),$C$2:$N$2),1)</f>
        <v>1</v>
      </c>
      <c r="D134">
        <f>IFERROR(INDEX($BD$7:$BO$40,MATCH(Bacias!$G$4:$G$323,$BC$7:$BC$40,0),$C$2:$N$2),1)</f>
        <v>1</v>
      </c>
      <c r="E134">
        <f>IFERROR(INDEX($BD$7:$BO$40,MATCH(Bacias!$G$4:$G$323,$BC$7:$BC$40,0),$C$2:$N$2),1)</f>
        <v>1</v>
      </c>
      <c r="F134">
        <f>IFERROR(INDEX($BD$7:$BO$40,MATCH(Bacias!$G$4:$G$323,$BC$7:$BC$40,0),$C$2:$N$2),1)</f>
        <v>1</v>
      </c>
      <c r="G134">
        <f>IFERROR(INDEX($BD$7:$BO$40,MATCH(Bacias!$G$4:$G$323,$BC$7:$BC$40,0),$C$2:$N$2),1)</f>
        <v>1</v>
      </c>
      <c r="H134">
        <f>IFERROR(INDEX($BD$7:$BO$40,MATCH(Bacias!$G$4:$G$323,$BC$7:$BC$40,0),$C$2:$N$2),1)</f>
        <v>1</v>
      </c>
      <c r="I134">
        <f>IFERROR(INDEX($BD$7:$BO$40,MATCH(Bacias!$G$4:$G$323,$BC$7:$BC$40,0),$C$2:$N$2),1)</f>
        <v>1</v>
      </c>
      <c r="J134">
        <f>IFERROR(INDEX($BD$7:$BO$40,MATCH(Bacias!$G$4:$G$323,$BC$7:$BC$40,0),$C$2:$N$2),1)</f>
        <v>1</v>
      </c>
      <c r="K134">
        <f>IFERROR(INDEX($BD$7:$BO$40,MATCH(Bacias!$G$4:$G$323,$BC$7:$BC$40,0),$C$2:$N$2),1)</f>
        <v>1</v>
      </c>
      <c r="L134">
        <f>IFERROR(INDEX($BD$7:$BO$40,MATCH(Bacias!$G$4:$G$323,$BC$7:$BC$40,0),$C$2:$N$2),1)</f>
        <v>1</v>
      </c>
      <c r="M134">
        <f>IFERROR(INDEX($BD$7:$BO$40,MATCH(Bacias!$G$4:$G$323,$BC$7:$BC$40,0),$C$2:$N$2),1)</f>
        <v>1</v>
      </c>
      <c r="N134">
        <f>IFERROR(INDEX($BD$7:$BO$40,MATCH(Bacias!$G$4:$G$323,$BC$7:$BC$40,0),$C$2:$N$2),1)</f>
        <v>1</v>
      </c>
      <c r="AA134">
        <f>C134*IF(NOT(ISNA($AY134)),INDEX(Entrada!$C$53:$N$372,$AY134,AA$2),0)</f>
        <v>144</v>
      </c>
      <c r="AB134">
        <f>D134*IF(NOT(ISNA($AY134)),INDEX(Entrada!$C$53:$N$372,$AY134,AB$2),0)</f>
        <v>144</v>
      </c>
      <c r="AC134">
        <f>E134*IF(NOT(ISNA($AY134)),INDEX(Entrada!$C$53:$N$372,$AY134,AC$2),0)</f>
        <v>144</v>
      </c>
      <c r="AD134">
        <f>F134*IF(NOT(ISNA($AY134)),INDEX(Entrada!$C$53:$N$372,$AY134,AD$2),0)</f>
        <v>144</v>
      </c>
      <c r="AE134">
        <f>G134*IF(NOT(ISNA($AY134)),INDEX(Entrada!$C$53:$N$372,$AY134,AE$2),0)</f>
        <v>144</v>
      </c>
      <c r="AF134">
        <f>H134*IF(NOT(ISNA($AY134)),INDEX(Entrada!$C$53:$N$372,$AY134,AF$2),0)</f>
        <v>123</v>
      </c>
      <c r="AG134">
        <f>I134*IF(NOT(ISNA($AY134)),INDEX(Entrada!$C$53:$N$372,$AY134,AG$2),0)</f>
        <v>110</v>
      </c>
      <c r="AH134">
        <f>J134*IF(NOT(ISNA($AY134)),INDEX(Entrada!$C$53:$N$372,$AY134,AH$2),0)</f>
        <v>94</v>
      </c>
      <c r="AI134">
        <f>K134*IF(NOT(ISNA($AY134)),INDEX(Entrada!$C$53:$N$372,$AY134,AI$2),0)</f>
        <v>97</v>
      </c>
      <c r="AJ134">
        <f>L134*IF(NOT(ISNA($AY134)),INDEX(Entrada!$C$53:$N$372,$AY134,AJ$2),0)</f>
        <v>117</v>
      </c>
      <c r="AK134">
        <f>M134*IF(NOT(ISNA($AY134)),INDEX(Entrada!$C$53:$N$372,$AY134,AK$2),0)</f>
        <v>144</v>
      </c>
      <c r="AL134">
        <f>N134*IF(NOT(ISNA($AY134)),INDEX(Entrada!$C$53:$N$372,$AY134,AL$2),0)</f>
        <v>144</v>
      </c>
      <c r="AM134" s="289">
        <f t="shared" ref="AM134:AX134" si="172">MIN(AM319,144)</f>
        <v>144</v>
      </c>
      <c r="AN134" s="288">
        <f t="shared" si="172"/>
        <v>144</v>
      </c>
      <c r="AO134" s="288">
        <f t="shared" si="172"/>
        <v>144</v>
      </c>
      <c r="AP134" s="288">
        <f t="shared" si="172"/>
        <v>144</v>
      </c>
      <c r="AQ134" s="288">
        <f t="shared" si="172"/>
        <v>144</v>
      </c>
      <c r="AR134" s="288">
        <f t="shared" si="172"/>
        <v>123.05424000000001</v>
      </c>
      <c r="AS134" s="288">
        <f t="shared" si="172"/>
        <v>109.69063157894738</v>
      </c>
      <c r="AT134" s="288">
        <f t="shared" si="172"/>
        <v>93.866441052631572</v>
      </c>
      <c r="AU134" s="288">
        <f t="shared" si="172"/>
        <v>96.668431578947377</v>
      </c>
      <c r="AV134" s="288">
        <f t="shared" si="172"/>
        <v>116.72742210526314</v>
      </c>
      <c r="AW134" s="288">
        <f t="shared" si="172"/>
        <v>144</v>
      </c>
      <c r="AX134" s="288">
        <f t="shared" si="172"/>
        <v>144</v>
      </c>
      <c r="AY134">
        <f>MATCH(A134,Entrada!$A$53:$A$372,0)</f>
        <v>131</v>
      </c>
      <c r="BQ134" t="e">
        <f t="shared" si="171"/>
        <v>#N/A</v>
      </c>
      <c r="BR134" s="167">
        <f t="shared" ref="BR134:CC134" si="173">MIN(BR319,144)</f>
        <v>144</v>
      </c>
      <c r="BS134" s="167">
        <f t="shared" si="173"/>
        <v>144</v>
      </c>
      <c r="BT134" s="167">
        <f t="shared" si="173"/>
        <v>144</v>
      </c>
      <c r="BU134" s="167">
        <f t="shared" si="173"/>
        <v>144</v>
      </c>
      <c r="BV134" s="167">
        <f t="shared" si="173"/>
        <v>144</v>
      </c>
      <c r="BW134" s="167">
        <f t="shared" si="173"/>
        <v>123.05424000000001</v>
      </c>
      <c r="BX134" s="167">
        <f t="shared" si="173"/>
        <v>109.69063157894738</v>
      </c>
      <c r="BY134" s="167">
        <f t="shared" si="173"/>
        <v>93.866441052631572</v>
      </c>
      <c r="BZ134" s="167">
        <f t="shared" si="173"/>
        <v>96.668431578947377</v>
      </c>
      <c r="CA134" s="167">
        <f t="shared" si="173"/>
        <v>116.72742210526314</v>
      </c>
      <c r="CB134" s="167">
        <f t="shared" si="173"/>
        <v>144</v>
      </c>
      <c r="CC134" s="167">
        <f t="shared" si="173"/>
        <v>144</v>
      </c>
    </row>
    <row r="135" spans="1:81" x14ac:dyDescent="0.25">
      <c r="A135">
        <v>132</v>
      </c>
      <c r="B135" s="164" t="s">
        <v>596</v>
      </c>
      <c r="C135">
        <f>IFERROR(INDEX($BD$7:$BO$40,MATCH(Bacias!$G$4:$G$323,$BC$7:$BC$40,0),$C$2:$N$2),1)</f>
        <v>1</v>
      </c>
      <c r="D135">
        <f>IFERROR(INDEX($BD$7:$BO$40,MATCH(Bacias!$G$4:$G$323,$BC$7:$BC$40,0),$C$2:$N$2),1)</f>
        <v>1</v>
      </c>
      <c r="E135">
        <f>IFERROR(INDEX($BD$7:$BO$40,MATCH(Bacias!$G$4:$G$323,$BC$7:$BC$40,0),$C$2:$N$2),1)</f>
        <v>1</v>
      </c>
      <c r="F135">
        <f>IFERROR(INDEX($BD$7:$BO$40,MATCH(Bacias!$G$4:$G$323,$BC$7:$BC$40,0),$C$2:$N$2),1)</f>
        <v>1</v>
      </c>
      <c r="G135">
        <f>IFERROR(INDEX($BD$7:$BO$40,MATCH(Bacias!$G$4:$G$323,$BC$7:$BC$40,0),$C$2:$N$2),1)</f>
        <v>1</v>
      </c>
      <c r="H135">
        <f>IFERROR(INDEX($BD$7:$BO$40,MATCH(Bacias!$G$4:$G$323,$BC$7:$BC$40,0),$C$2:$N$2),1)</f>
        <v>1</v>
      </c>
      <c r="I135">
        <f>IFERROR(INDEX($BD$7:$BO$40,MATCH(Bacias!$G$4:$G$323,$BC$7:$BC$40,0),$C$2:$N$2),1)</f>
        <v>1</v>
      </c>
      <c r="J135">
        <f>IFERROR(INDEX($BD$7:$BO$40,MATCH(Bacias!$G$4:$G$323,$BC$7:$BC$40,0),$C$2:$N$2),1)</f>
        <v>1</v>
      </c>
      <c r="K135">
        <f>IFERROR(INDEX($BD$7:$BO$40,MATCH(Bacias!$G$4:$G$323,$BC$7:$BC$40,0),$C$2:$N$2),1)</f>
        <v>1</v>
      </c>
      <c r="L135">
        <f>IFERROR(INDEX($BD$7:$BO$40,MATCH(Bacias!$G$4:$G$323,$BC$7:$BC$40,0),$C$2:$N$2),1)</f>
        <v>1</v>
      </c>
      <c r="M135">
        <f>IFERROR(INDEX($BD$7:$BO$40,MATCH(Bacias!$G$4:$G$323,$BC$7:$BC$40,0),$C$2:$N$2),1)</f>
        <v>1</v>
      </c>
      <c r="N135">
        <f>IFERROR(INDEX($BD$7:$BO$40,MATCH(Bacias!$G$4:$G$323,$BC$7:$BC$40,0),$C$2:$N$2),1)</f>
        <v>1</v>
      </c>
      <c r="AA135">
        <f>C135*IF(NOT(ISNA($AY135)),INDEX(Entrada!$C$53:$N$372,$AY135,AA$2),0)</f>
        <v>34</v>
      </c>
      <c r="AB135">
        <f>D135*IF(NOT(ISNA($AY135)),INDEX(Entrada!$C$53:$N$372,$AY135,AB$2),0)</f>
        <v>34</v>
      </c>
      <c r="AC135">
        <f>E135*IF(NOT(ISNA($AY135)),INDEX(Entrada!$C$53:$N$372,$AY135,AC$2),0)</f>
        <v>32</v>
      </c>
      <c r="AD135">
        <f>F135*IF(NOT(ISNA($AY135)),INDEX(Entrada!$C$53:$N$372,$AY135,AD$2),0)</f>
        <v>24</v>
      </c>
      <c r="AE135">
        <f>G135*IF(NOT(ISNA($AY135)),INDEX(Entrada!$C$53:$N$372,$AY135,AE$2),0)</f>
        <v>17</v>
      </c>
      <c r="AF135">
        <f>H135*IF(NOT(ISNA($AY135)),INDEX(Entrada!$C$53:$N$372,$AY135,AF$2),0)</f>
        <v>12</v>
      </c>
      <c r="AG135">
        <f>I135*IF(NOT(ISNA($AY135)),INDEX(Entrada!$C$53:$N$372,$AY135,AG$2),0)</f>
        <v>10</v>
      </c>
      <c r="AH135">
        <f>J135*IF(NOT(ISNA($AY135)),INDEX(Entrada!$C$53:$N$372,$AY135,AH$2),0)</f>
        <v>9</v>
      </c>
      <c r="AI135">
        <f>K135*IF(NOT(ISNA($AY135)),INDEX(Entrada!$C$53:$N$372,$AY135,AI$2),0)</f>
        <v>9</v>
      </c>
      <c r="AJ135">
        <f>L135*IF(NOT(ISNA($AY135)),INDEX(Entrada!$C$53:$N$372,$AY135,AJ$2),0)</f>
        <v>11</v>
      </c>
      <c r="AK135">
        <f>M135*IF(NOT(ISNA($AY135)),INDEX(Entrada!$C$53:$N$372,$AY135,AK$2),0)</f>
        <v>17</v>
      </c>
      <c r="AL135">
        <f>N135*IF(NOT(ISNA($AY135)),INDEX(Entrada!$C$53:$N$372,$AY135,AL$2),0)</f>
        <v>26</v>
      </c>
      <c r="AM135" s="288">
        <f t="shared" ref="AM135" si="174">AM205+MIN(AM204,25)</f>
        <v>33.94</v>
      </c>
      <c r="AN135" s="288">
        <f t="shared" ref="AN135:AX135" si="175">AN205+MIN(AN204,25)</f>
        <v>33.5</v>
      </c>
      <c r="AO135" s="288">
        <f t="shared" si="175"/>
        <v>31.880000000000003</v>
      </c>
      <c r="AP135" s="288">
        <f t="shared" si="175"/>
        <v>24.45</v>
      </c>
      <c r="AQ135" s="288">
        <f t="shared" si="175"/>
        <v>16.830000000000002</v>
      </c>
      <c r="AR135" s="288">
        <f t="shared" si="175"/>
        <v>12.450000000000001</v>
      </c>
      <c r="AS135" s="288">
        <f t="shared" si="175"/>
        <v>10.050000000000001</v>
      </c>
      <c r="AT135" s="288">
        <f t="shared" si="175"/>
        <v>8.5299999999999994</v>
      </c>
      <c r="AU135" s="288">
        <f t="shared" si="175"/>
        <v>9.07</v>
      </c>
      <c r="AV135" s="288">
        <f t="shared" si="175"/>
        <v>10.91</v>
      </c>
      <c r="AW135" s="288">
        <f t="shared" si="175"/>
        <v>16.54</v>
      </c>
      <c r="AX135" s="288">
        <f t="shared" si="175"/>
        <v>25.86</v>
      </c>
      <c r="AY135">
        <f>MATCH(A135,Entrada!$A$53:$A$372,0)</f>
        <v>132</v>
      </c>
      <c r="BQ135" t="e">
        <f t="shared" si="171"/>
        <v>#N/A</v>
      </c>
      <c r="BR135" s="167">
        <f t="shared" ref="BR135:CC135" si="176">BR205+MIN(BR204,25)</f>
        <v>34.45825</v>
      </c>
      <c r="BS135" s="167">
        <f t="shared" si="176"/>
        <v>34.298249999999996</v>
      </c>
      <c r="BT135" s="167">
        <f t="shared" si="176"/>
        <v>31.981400000000004</v>
      </c>
      <c r="BU135" s="167">
        <f t="shared" si="176"/>
        <v>24.703749999999999</v>
      </c>
      <c r="BV135" s="167">
        <f t="shared" si="176"/>
        <v>16.83991</v>
      </c>
      <c r="BW135" s="167">
        <f t="shared" si="176"/>
        <v>12.405600000000002</v>
      </c>
      <c r="BX135" s="167">
        <f t="shared" si="176"/>
        <v>9.8472499999999989</v>
      </c>
      <c r="BY135" s="167">
        <f t="shared" si="176"/>
        <v>8.401489999999999</v>
      </c>
      <c r="BZ135" s="167">
        <f t="shared" si="176"/>
        <v>9.0960000000000001</v>
      </c>
      <c r="CA135" s="167">
        <f t="shared" si="176"/>
        <v>10.8682</v>
      </c>
      <c r="CB135" s="167">
        <f t="shared" si="176"/>
        <v>16.392959999999999</v>
      </c>
      <c r="CC135" s="167">
        <f t="shared" si="176"/>
        <v>25.73291</v>
      </c>
    </row>
    <row r="136" spans="1:81" x14ac:dyDescent="0.25">
      <c r="A136">
        <v>133</v>
      </c>
      <c r="B136" s="164"/>
      <c r="C136">
        <f>IFERROR(INDEX($BD$7:$BO$40,MATCH(Bacias!$G$4:$G$323,$BC$7:$BC$40,0),$C$2:$N$2),1)</f>
        <v>1</v>
      </c>
      <c r="D136">
        <f>IFERROR(INDEX($BD$7:$BO$40,MATCH(Bacias!$G$4:$G$323,$BC$7:$BC$40,0),$C$2:$N$2),1)</f>
        <v>1</v>
      </c>
      <c r="E136">
        <f>IFERROR(INDEX($BD$7:$BO$40,MATCH(Bacias!$G$4:$G$323,$BC$7:$BC$40,0),$C$2:$N$2),1)</f>
        <v>1</v>
      </c>
      <c r="F136">
        <f>IFERROR(INDEX($BD$7:$BO$40,MATCH(Bacias!$G$4:$G$323,$BC$7:$BC$40,0),$C$2:$N$2),1)</f>
        <v>1</v>
      </c>
      <c r="G136">
        <f>IFERROR(INDEX($BD$7:$BO$40,MATCH(Bacias!$G$4:$G$323,$BC$7:$BC$40,0),$C$2:$N$2),1)</f>
        <v>1</v>
      </c>
      <c r="H136">
        <f>IFERROR(INDEX($BD$7:$BO$40,MATCH(Bacias!$G$4:$G$323,$BC$7:$BC$40,0),$C$2:$N$2),1)</f>
        <v>1</v>
      </c>
      <c r="I136">
        <f>IFERROR(INDEX($BD$7:$BO$40,MATCH(Bacias!$G$4:$G$323,$BC$7:$BC$40,0),$C$2:$N$2),1)</f>
        <v>1</v>
      </c>
      <c r="J136">
        <f>IFERROR(INDEX($BD$7:$BO$40,MATCH(Bacias!$G$4:$G$323,$BC$7:$BC$40,0),$C$2:$N$2),1)</f>
        <v>1</v>
      </c>
      <c r="K136">
        <f>IFERROR(INDEX($BD$7:$BO$40,MATCH(Bacias!$G$4:$G$323,$BC$7:$BC$40,0),$C$2:$N$2),1)</f>
        <v>1</v>
      </c>
      <c r="L136">
        <f>IFERROR(INDEX($BD$7:$BO$40,MATCH(Bacias!$G$4:$G$323,$BC$7:$BC$40,0),$C$2:$N$2),1)</f>
        <v>1</v>
      </c>
      <c r="M136">
        <f>IFERROR(INDEX($BD$7:$BO$40,MATCH(Bacias!$G$4:$G$323,$BC$7:$BC$40,0),$C$2:$N$2),1)</f>
        <v>1</v>
      </c>
      <c r="N136">
        <f>IFERROR(INDEX($BD$7:$BO$40,MATCH(Bacias!$G$4:$G$323,$BC$7:$BC$40,0),$C$2:$N$2),1)</f>
        <v>1</v>
      </c>
      <c r="AA136">
        <f>C136*IF(NOT(ISNA($AY136)),INDEX(Entrada!$C$53:$N$372,$AY136,AA$2),0)</f>
        <v>0</v>
      </c>
      <c r="AB136">
        <f>D136*IF(NOT(ISNA($AY136)),INDEX(Entrada!$C$53:$N$372,$AY136,AB$2),0)</f>
        <v>0</v>
      </c>
      <c r="AC136">
        <f>E136*IF(NOT(ISNA($AY136)),INDEX(Entrada!$C$53:$N$372,$AY136,AC$2),0)</f>
        <v>0</v>
      </c>
      <c r="AD136">
        <f>F136*IF(NOT(ISNA($AY136)),INDEX(Entrada!$C$53:$N$372,$AY136,AD$2),0)</f>
        <v>0</v>
      </c>
      <c r="AE136">
        <f>G136*IF(NOT(ISNA($AY136)),INDEX(Entrada!$C$53:$N$372,$AY136,AE$2),0)</f>
        <v>0</v>
      </c>
      <c r="AF136">
        <f>H136*IF(NOT(ISNA($AY136)),INDEX(Entrada!$C$53:$N$372,$AY136,AF$2),0)</f>
        <v>0</v>
      </c>
      <c r="AG136">
        <f>I136*IF(NOT(ISNA($AY136)),INDEX(Entrada!$C$53:$N$372,$AY136,AG$2),0)</f>
        <v>0</v>
      </c>
      <c r="AH136">
        <f>J136*IF(NOT(ISNA($AY136)),INDEX(Entrada!$C$53:$N$372,$AY136,AH$2),0)</f>
        <v>0</v>
      </c>
      <c r="AI136">
        <f>K136*IF(NOT(ISNA($AY136)),INDEX(Entrada!$C$53:$N$372,$AY136,AI$2),0)</f>
        <v>0</v>
      </c>
      <c r="AJ136">
        <f>L136*IF(NOT(ISNA($AY136)),INDEX(Entrada!$C$53:$N$372,$AY136,AJ$2),0)</f>
        <v>0</v>
      </c>
      <c r="AK136">
        <f>M136*IF(NOT(ISNA($AY136)),INDEX(Entrada!$C$53:$N$372,$AY136,AK$2),0)</f>
        <v>0</v>
      </c>
      <c r="AL136">
        <f>N136*IF(NOT(ISNA($AY136)),INDEX(Entrada!$C$53:$N$372,$AY136,AL$2),0)</f>
        <v>0</v>
      </c>
      <c r="AM136">
        <f t="shared" ref="AM136:AM199" si="177">AA136</f>
        <v>0</v>
      </c>
      <c r="AN136">
        <f t="shared" ref="AN136:AX159" si="178">AB136</f>
        <v>0</v>
      </c>
      <c r="AO136">
        <f t="shared" si="178"/>
        <v>0</v>
      </c>
      <c r="AP136">
        <f t="shared" si="178"/>
        <v>0</v>
      </c>
      <c r="AQ136">
        <f t="shared" si="178"/>
        <v>0</v>
      </c>
      <c r="AR136">
        <f t="shared" si="178"/>
        <v>0</v>
      </c>
      <c r="AS136">
        <f t="shared" si="178"/>
        <v>0</v>
      </c>
      <c r="AT136">
        <f t="shared" si="178"/>
        <v>0</v>
      </c>
      <c r="AU136">
        <f t="shared" si="178"/>
        <v>0</v>
      </c>
      <c r="AV136">
        <f t="shared" si="178"/>
        <v>0</v>
      </c>
      <c r="AW136">
        <f t="shared" si="178"/>
        <v>0</v>
      </c>
      <c r="AX136">
        <f t="shared" si="178"/>
        <v>0</v>
      </c>
      <c r="AY136">
        <f>MATCH(A136,Entrada!$A$53:$A$372,0)</f>
        <v>133</v>
      </c>
      <c r="BQ136" t="e">
        <f t="shared" si="171"/>
        <v>#N/A</v>
      </c>
      <c r="BR136" s="302">
        <f t="shared" ref="BR136:BR156" si="17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36" s="302">
        <f t="shared" ref="BS136:BS156" si="180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36" s="302">
        <f t="shared" ref="BT136:BT156" si="181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36" s="302">
        <f t="shared" ref="BU136:BU156" si="182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36" s="302">
        <f t="shared" ref="BV136:BV156" si="183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36" s="302">
        <f t="shared" ref="BW136:BW156" si="184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36" s="302">
        <f t="shared" ref="BX136:BX156" si="185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36" s="302">
        <f t="shared" ref="BY136:BY156" si="186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36" s="302">
        <f t="shared" ref="BZ136:BZ156" si="187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36" s="302">
        <f t="shared" ref="CA136:CA156" si="188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36" s="302">
        <f t="shared" ref="CB136:CB156" si="189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36" s="302">
        <f t="shared" ref="CC136:CC156" si="190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37" spans="1:81" x14ac:dyDescent="0.25">
      <c r="A137">
        <v>134</v>
      </c>
      <c r="B137" s="164" t="s">
        <v>130</v>
      </c>
      <c r="C137">
        <f>IFERROR(INDEX($BD$7:$BO$40,MATCH(Bacias!$G$4:$G$323,$BC$7:$BC$40,0),$C$2:$N$2),1)</f>
        <v>1</v>
      </c>
      <c r="D137">
        <f>IFERROR(INDEX($BD$7:$BO$40,MATCH(Bacias!$G$4:$G$323,$BC$7:$BC$40,0),$C$2:$N$2),1)</f>
        <v>1</v>
      </c>
      <c r="E137">
        <f>IFERROR(INDEX($BD$7:$BO$40,MATCH(Bacias!$G$4:$G$323,$BC$7:$BC$40,0),$C$2:$N$2),1)</f>
        <v>1</v>
      </c>
      <c r="F137">
        <f>IFERROR(INDEX($BD$7:$BO$40,MATCH(Bacias!$G$4:$G$323,$BC$7:$BC$40,0),$C$2:$N$2),1)</f>
        <v>1</v>
      </c>
      <c r="G137">
        <f>IFERROR(INDEX($BD$7:$BO$40,MATCH(Bacias!$G$4:$G$323,$BC$7:$BC$40,0),$C$2:$N$2),1)</f>
        <v>1</v>
      </c>
      <c r="H137">
        <f>IFERROR(INDEX($BD$7:$BO$40,MATCH(Bacias!$G$4:$G$323,$BC$7:$BC$40,0),$C$2:$N$2),1)</f>
        <v>1</v>
      </c>
      <c r="I137">
        <f>IFERROR(INDEX($BD$7:$BO$40,MATCH(Bacias!$G$4:$G$323,$BC$7:$BC$40,0),$C$2:$N$2),1)</f>
        <v>1</v>
      </c>
      <c r="J137">
        <f>IFERROR(INDEX($BD$7:$BO$40,MATCH(Bacias!$G$4:$G$323,$BC$7:$BC$40,0),$C$2:$N$2),1)</f>
        <v>1</v>
      </c>
      <c r="K137">
        <f>IFERROR(INDEX($BD$7:$BO$40,MATCH(Bacias!$G$4:$G$323,$BC$7:$BC$40,0),$C$2:$N$2),1)</f>
        <v>1</v>
      </c>
      <c r="L137">
        <f>IFERROR(INDEX($BD$7:$BO$40,MATCH(Bacias!$G$4:$G$323,$BC$7:$BC$40,0),$C$2:$N$2),1)</f>
        <v>1</v>
      </c>
      <c r="M137">
        <f>IFERROR(INDEX($BD$7:$BO$40,MATCH(Bacias!$G$4:$G$323,$BC$7:$BC$40,0),$C$2:$N$2),1)</f>
        <v>1</v>
      </c>
      <c r="N137">
        <f>IFERROR(INDEX($BD$7:$BO$40,MATCH(Bacias!$G$4:$G$323,$BC$7:$BC$40,0),$C$2:$N$2),1)</f>
        <v>1</v>
      </c>
      <c r="AA137">
        <f>C137*IF(NOT(ISNA($AY137)),INDEX(Entrada!$C$53:$N$372,$AY137,AA$2),0)</f>
        <v>285.61</v>
      </c>
      <c r="AB137">
        <f>D137*IF(NOT(ISNA($AY137)),INDEX(Entrada!$C$53:$N$372,$AY137,AB$2),0)</f>
        <v>235.41</v>
      </c>
      <c r="AC137">
        <f>E137*IF(NOT(ISNA($AY137)),INDEX(Entrada!$C$53:$N$372,$AY137,AC$2),0)</f>
        <v>210.51</v>
      </c>
      <c r="AD137">
        <f>F137*IF(NOT(ISNA($AY137)),INDEX(Entrada!$C$53:$N$372,$AY137,AD$2),0)</f>
        <v>155.38</v>
      </c>
      <c r="AE137">
        <f>G137*IF(NOT(ISNA($AY137)),INDEX(Entrada!$C$53:$N$372,$AY137,AE$2),0)</f>
        <v>111.39</v>
      </c>
      <c r="AF137">
        <f>H137*IF(NOT(ISNA($AY137)),INDEX(Entrada!$C$53:$N$372,$AY137,AF$2),0)</f>
        <v>91</v>
      </c>
      <c r="AG137">
        <f>I137*IF(NOT(ISNA($AY137)),INDEX(Entrada!$C$53:$N$372,$AY137,AG$2),0)</f>
        <v>77.349999999999994</v>
      </c>
      <c r="AH137">
        <f>J137*IF(NOT(ISNA($AY137)),INDEX(Entrada!$C$53:$N$372,$AY137,AH$2),0)</f>
        <v>67.03</v>
      </c>
      <c r="AI137">
        <f>K137*IF(NOT(ISNA($AY137)),INDEX(Entrada!$C$53:$N$372,$AY137,AI$2),0)</f>
        <v>64.22</v>
      </c>
      <c r="AJ137">
        <f>L137*IF(NOT(ISNA($AY137)),INDEX(Entrada!$C$53:$N$372,$AY137,AJ$2),0)</f>
        <v>82.65</v>
      </c>
      <c r="AK137">
        <f>M137*IF(NOT(ISNA($AY137)),INDEX(Entrada!$C$53:$N$372,$AY137,AK$2),0)</f>
        <v>157.57</v>
      </c>
      <c r="AL137">
        <f>N137*IF(NOT(ISNA($AY137)),INDEX(Entrada!$C$53:$N$372,$AY137,AL$2),0)</f>
        <v>253.08</v>
      </c>
      <c r="AM137">
        <f t="shared" si="177"/>
        <v>285.61</v>
      </c>
      <c r="AN137">
        <f t="shared" si="178"/>
        <v>235.41</v>
      </c>
      <c r="AO137">
        <f t="shared" si="178"/>
        <v>210.51</v>
      </c>
      <c r="AP137">
        <f t="shared" si="178"/>
        <v>155.38</v>
      </c>
      <c r="AQ137">
        <f t="shared" si="178"/>
        <v>111.39</v>
      </c>
      <c r="AR137">
        <f t="shared" si="178"/>
        <v>91</v>
      </c>
      <c r="AS137">
        <f t="shared" si="178"/>
        <v>77.349999999999994</v>
      </c>
      <c r="AT137">
        <f t="shared" si="178"/>
        <v>67.03</v>
      </c>
      <c r="AU137">
        <f t="shared" si="178"/>
        <v>64.22</v>
      </c>
      <c r="AV137">
        <f t="shared" si="178"/>
        <v>82.65</v>
      </c>
      <c r="AW137">
        <f t="shared" si="178"/>
        <v>157.57</v>
      </c>
      <c r="AX137">
        <f t="shared" si="178"/>
        <v>253.08</v>
      </c>
      <c r="AY137">
        <f>MATCH(A137,Entrada!$A$53:$A$372,0)</f>
        <v>134</v>
      </c>
      <c r="BQ137" t="e">
        <f t="shared" si="171"/>
        <v>#N/A</v>
      </c>
      <c r="BR137" s="302">
        <f t="shared" si="179"/>
        <v>285.61</v>
      </c>
      <c r="BS137" s="302">
        <f t="shared" si="180"/>
        <v>235.41</v>
      </c>
      <c r="BT137" s="302">
        <f t="shared" si="181"/>
        <v>210.51</v>
      </c>
      <c r="BU137" s="302">
        <f t="shared" si="182"/>
        <v>155.38</v>
      </c>
      <c r="BV137" s="302">
        <f t="shared" si="183"/>
        <v>111.39</v>
      </c>
      <c r="BW137" s="302">
        <f t="shared" si="184"/>
        <v>91</v>
      </c>
      <c r="BX137" s="302">
        <f t="shared" si="185"/>
        <v>77.349999999999994</v>
      </c>
      <c r="BY137" s="302">
        <f t="shared" si="186"/>
        <v>67.03</v>
      </c>
      <c r="BZ137" s="302">
        <f t="shared" si="187"/>
        <v>64.22</v>
      </c>
      <c r="CA137" s="302">
        <f t="shared" si="188"/>
        <v>82.65</v>
      </c>
      <c r="CB137" s="302">
        <f t="shared" si="189"/>
        <v>157.57</v>
      </c>
      <c r="CC137" s="302">
        <f t="shared" si="190"/>
        <v>253.08</v>
      </c>
    </row>
    <row r="138" spans="1:81" x14ac:dyDescent="0.25">
      <c r="A138">
        <v>135</v>
      </c>
      <c r="B138" s="164" t="s">
        <v>820</v>
      </c>
      <c r="C138">
        <f>IFERROR(INDEX($BD$7:$BO$40,MATCH(Bacias!$G$4:$G$323,$BC$7:$BC$40,0),$C$2:$N$2),1)</f>
        <v>1</v>
      </c>
      <c r="D138">
        <f>IFERROR(INDEX($BD$7:$BO$40,MATCH(Bacias!$G$4:$G$323,$BC$7:$BC$40,0),$C$2:$N$2),1)</f>
        <v>1</v>
      </c>
      <c r="E138">
        <f>IFERROR(INDEX($BD$7:$BO$40,MATCH(Bacias!$G$4:$G$323,$BC$7:$BC$40,0),$C$2:$N$2),1)</f>
        <v>1</v>
      </c>
      <c r="F138">
        <f>IFERROR(INDEX($BD$7:$BO$40,MATCH(Bacias!$G$4:$G$323,$BC$7:$BC$40,0),$C$2:$N$2),1)</f>
        <v>1</v>
      </c>
      <c r="G138">
        <f>IFERROR(INDEX($BD$7:$BO$40,MATCH(Bacias!$G$4:$G$323,$BC$7:$BC$40,0),$C$2:$N$2),1)</f>
        <v>1</v>
      </c>
      <c r="H138">
        <f>IFERROR(INDEX($BD$7:$BO$40,MATCH(Bacias!$G$4:$G$323,$BC$7:$BC$40,0),$C$2:$N$2),1)</f>
        <v>1</v>
      </c>
      <c r="I138">
        <f>IFERROR(INDEX($BD$7:$BO$40,MATCH(Bacias!$G$4:$G$323,$BC$7:$BC$40,0),$C$2:$N$2),1)</f>
        <v>1</v>
      </c>
      <c r="J138">
        <f>IFERROR(INDEX($BD$7:$BO$40,MATCH(Bacias!$G$4:$G$323,$BC$7:$BC$40,0),$C$2:$N$2),1)</f>
        <v>1</v>
      </c>
      <c r="K138">
        <f>IFERROR(INDEX($BD$7:$BO$40,MATCH(Bacias!$G$4:$G$323,$BC$7:$BC$40,0),$C$2:$N$2),1)</f>
        <v>1</v>
      </c>
      <c r="L138">
        <f>IFERROR(INDEX($BD$7:$BO$40,MATCH(Bacias!$G$4:$G$323,$BC$7:$BC$40,0),$C$2:$N$2),1)</f>
        <v>1</v>
      </c>
      <c r="M138">
        <f>IFERROR(INDEX($BD$7:$BO$40,MATCH(Bacias!$G$4:$G$323,$BC$7:$BC$40,0),$C$2:$N$2),1)</f>
        <v>1</v>
      </c>
      <c r="N138">
        <f>IFERROR(INDEX($BD$7:$BO$40,MATCH(Bacias!$G$4:$G$323,$BC$7:$BC$40,0),$C$2:$N$2),1)</f>
        <v>1</v>
      </c>
      <c r="AA138">
        <f>C138*IF(NOT(ISNA($AY138)),INDEX(Entrada!$C$53:$N$372,$AY138,AA$2),0)</f>
        <v>215.29</v>
      </c>
      <c r="AB138">
        <f>D138*IF(NOT(ISNA($AY138)),INDEX(Entrada!$C$53:$N$372,$AY138,AB$2),0)</f>
        <v>189.86</v>
      </c>
      <c r="AC138">
        <f>E138*IF(NOT(ISNA($AY138)),INDEX(Entrada!$C$53:$N$372,$AY138,AC$2),0)</f>
        <v>160.1</v>
      </c>
      <c r="AD138">
        <f>F138*IF(NOT(ISNA($AY138)),INDEX(Entrada!$C$53:$N$372,$AY138,AD$2),0)</f>
        <v>116.74</v>
      </c>
      <c r="AE138">
        <f>G138*IF(NOT(ISNA($AY138)),INDEX(Entrada!$C$53:$N$372,$AY138,AE$2),0)</f>
        <v>87.26</v>
      </c>
      <c r="AF138">
        <f>H138*IF(NOT(ISNA($AY138)),INDEX(Entrada!$C$53:$N$372,$AY138,AF$2),0)</f>
        <v>74.650000000000006</v>
      </c>
      <c r="AG138">
        <f>I138*IF(NOT(ISNA($AY138)),INDEX(Entrada!$C$53:$N$372,$AY138,AG$2),0)</f>
        <v>65.61</v>
      </c>
      <c r="AH138">
        <f>J138*IF(NOT(ISNA($AY138)),INDEX(Entrada!$C$53:$N$372,$AY138,AH$2),0)</f>
        <v>57.89</v>
      </c>
      <c r="AI138">
        <f>K138*IF(NOT(ISNA($AY138)),INDEX(Entrada!$C$53:$N$372,$AY138,AI$2),0)</f>
        <v>57.54</v>
      </c>
      <c r="AJ138">
        <f>L138*IF(NOT(ISNA($AY138)),INDEX(Entrada!$C$53:$N$372,$AY138,AJ$2),0)</f>
        <v>68.290000000000006</v>
      </c>
      <c r="AK138">
        <f>M138*IF(NOT(ISNA($AY138)),INDEX(Entrada!$C$53:$N$372,$AY138,AK$2),0)</f>
        <v>108.77</v>
      </c>
      <c r="AL138">
        <f>N138*IF(NOT(ISNA($AY138)),INDEX(Entrada!$C$53:$N$372,$AY138,AL$2),0)</f>
        <v>173.39</v>
      </c>
      <c r="AM138">
        <f t="shared" si="177"/>
        <v>215.29</v>
      </c>
      <c r="AN138">
        <f t="shared" si="178"/>
        <v>189.86</v>
      </c>
      <c r="AO138">
        <f t="shared" si="178"/>
        <v>160.1</v>
      </c>
      <c r="AP138">
        <f t="shared" si="178"/>
        <v>116.74</v>
      </c>
      <c r="AQ138">
        <f t="shared" si="178"/>
        <v>87.26</v>
      </c>
      <c r="AR138">
        <f t="shared" si="178"/>
        <v>74.650000000000006</v>
      </c>
      <c r="AS138">
        <f t="shared" si="178"/>
        <v>65.61</v>
      </c>
      <c r="AT138">
        <f t="shared" si="178"/>
        <v>57.89</v>
      </c>
      <c r="AU138">
        <f t="shared" si="178"/>
        <v>57.54</v>
      </c>
      <c r="AV138">
        <f t="shared" si="178"/>
        <v>68.290000000000006</v>
      </c>
      <c r="AW138">
        <f t="shared" si="178"/>
        <v>108.77</v>
      </c>
      <c r="AX138">
        <f t="shared" si="178"/>
        <v>173.39</v>
      </c>
      <c r="AY138">
        <f>MATCH(A138,Entrada!$A$53:$A$372,0)</f>
        <v>135</v>
      </c>
      <c r="BQ138" t="e">
        <f t="shared" si="171"/>
        <v>#N/A</v>
      </c>
      <c r="BR138" s="302">
        <f t="shared" si="179"/>
        <v>215.29</v>
      </c>
      <c r="BS138" s="302">
        <f t="shared" si="180"/>
        <v>189.86</v>
      </c>
      <c r="BT138" s="302">
        <f t="shared" si="181"/>
        <v>160.1</v>
      </c>
      <c r="BU138" s="302">
        <f t="shared" si="182"/>
        <v>116.74</v>
      </c>
      <c r="BV138" s="302">
        <f t="shared" si="183"/>
        <v>87.26</v>
      </c>
      <c r="BW138" s="302">
        <f t="shared" si="184"/>
        <v>74.650000000000006</v>
      </c>
      <c r="BX138" s="302">
        <f t="shared" si="185"/>
        <v>65.61</v>
      </c>
      <c r="BY138" s="302">
        <f t="shared" si="186"/>
        <v>57.89</v>
      </c>
      <c r="BZ138" s="302">
        <f t="shared" si="187"/>
        <v>57.54</v>
      </c>
      <c r="CA138" s="302">
        <f t="shared" si="188"/>
        <v>68.290000000000006</v>
      </c>
      <c r="CB138" s="302">
        <f t="shared" si="189"/>
        <v>108.77</v>
      </c>
      <c r="CC138" s="302">
        <f t="shared" si="190"/>
        <v>173.39</v>
      </c>
    </row>
    <row r="139" spans="1:81" x14ac:dyDescent="0.25">
      <c r="A139">
        <v>136</v>
      </c>
      <c r="B139" s="164"/>
      <c r="C139">
        <f>IFERROR(INDEX($BD$7:$BO$40,MATCH(Bacias!$G$4:$G$323,$BC$7:$BC$40,0),$C$2:$N$2),1)</f>
        <v>1</v>
      </c>
      <c r="D139">
        <f>IFERROR(INDEX($BD$7:$BO$40,MATCH(Bacias!$G$4:$G$323,$BC$7:$BC$40,0),$C$2:$N$2),1)</f>
        <v>1</v>
      </c>
      <c r="E139">
        <f>IFERROR(INDEX($BD$7:$BO$40,MATCH(Bacias!$G$4:$G$323,$BC$7:$BC$40,0),$C$2:$N$2),1)</f>
        <v>1</v>
      </c>
      <c r="F139">
        <f>IFERROR(INDEX($BD$7:$BO$40,MATCH(Bacias!$G$4:$G$323,$BC$7:$BC$40,0),$C$2:$N$2),1)</f>
        <v>1</v>
      </c>
      <c r="G139">
        <f>IFERROR(INDEX($BD$7:$BO$40,MATCH(Bacias!$G$4:$G$323,$BC$7:$BC$40,0),$C$2:$N$2),1)</f>
        <v>1</v>
      </c>
      <c r="H139">
        <f>IFERROR(INDEX($BD$7:$BO$40,MATCH(Bacias!$G$4:$G$323,$BC$7:$BC$40,0),$C$2:$N$2),1)</f>
        <v>1</v>
      </c>
      <c r="I139">
        <f>IFERROR(INDEX($BD$7:$BO$40,MATCH(Bacias!$G$4:$G$323,$BC$7:$BC$40,0),$C$2:$N$2),1)</f>
        <v>1</v>
      </c>
      <c r="J139">
        <f>IFERROR(INDEX($BD$7:$BO$40,MATCH(Bacias!$G$4:$G$323,$BC$7:$BC$40,0),$C$2:$N$2),1)</f>
        <v>1</v>
      </c>
      <c r="K139">
        <f>IFERROR(INDEX($BD$7:$BO$40,MATCH(Bacias!$G$4:$G$323,$BC$7:$BC$40,0),$C$2:$N$2),1)</f>
        <v>1</v>
      </c>
      <c r="L139">
        <f>IFERROR(INDEX($BD$7:$BO$40,MATCH(Bacias!$G$4:$G$323,$BC$7:$BC$40,0),$C$2:$N$2),1)</f>
        <v>1</v>
      </c>
      <c r="M139">
        <f>IFERROR(INDEX($BD$7:$BO$40,MATCH(Bacias!$G$4:$G$323,$BC$7:$BC$40,0),$C$2:$N$2),1)</f>
        <v>1</v>
      </c>
      <c r="N139">
        <f>IFERROR(INDEX($BD$7:$BO$40,MATCH(Bacias!$G$4:$G$323,$BC$7:$BC$40,0),$C$2:$N$2),1)</f>
        <v>1</v>
      </c>
      <c r="AA139">
        <f>C139*IF(NOT(ISNA($AY139)),INDEX(Entrada!$C$53:$N$372,$AY139,AA$2),0)</f>
        <v>0</v>
      </c>
      <c r="AB139">
        <f>D139*IF(NOT(ISNA($AY139)),INDEX(Entrada!$C$53:$N$372,$AY139,AB$2),0)</f>
        <v>0</v>
      </c>
      <c r="AC139">
        <f>E139*IF(NOT(ISNA($AY139)),INDEX(Entrada!$C$53:$N$372,$AY139,AC$2),0)</f>
        <v>0</v>
      </c>
      <c r="AD139">
        <f>F139*IF(NOT(ISNA($AY139)),INDEX(Entrada!$C$53:$N$372,$AY139,AD$2),0)</f>
        <v>0</v>
      </c>
      <c r="AE139">
        <f>G139*IF(NOT(ISNA($AY139)),INDEX(Entrada!$C$53:$N$372,$AY139,AE$2),0)</f>
        <v>0</v>
      </c>
      <c r="AF139">
        <f>H139*IF(NOT(ISNA($AY139)),INDEX(Entrada!$C$53:$N$372,$AY139,AF$2),0)</f>
        <v>0</v>
      </c>
      <c r="AG139">
        <f>I139*IF(NOT(ISNA($AY139)),INDEX(Entrada!$C$53:$N$372,$AY139,AG$2),0)</f>
        <v>0</v>
      </c>
      <c r="AH139">
        <f>J139*IF(NOT(ISNA($AY139)),INDEX(Entrada!$C$53:$N$372,$AY139,AH$2),0)</f>
        <v>0</v>
      </c>
      <c r="AI139">
        <f>K139*IF(NOT(ISNA($AY139)),INDEX(Entrada!$C$53:$N$372,$AY139,AI$2),0)</f>
        <v>0</v>
      </c>
      <c r="AJ139">
        <f>L139*IF(NOT(ISNA($AY139)),INDEX(Entrada!$C$53:$N$372,$AY139,AJ$2),0)</f>
        <v>0</v>
      </c>
      <c r="AK139">
        <f>M139*IF(NOT(ISNA($AY139)),INDEX(Entrada!$C$53:$N$372,$AY139,AK$2),0)</f>
        <v>0</v>
      </c>
      <c r="AL139">
        <f>N139*IF(NOT(ISNA($AY139)),INDEX(Entrada!$C$53:$N$372,$AY139,AL$2),0)</f>
        <v>0</v>
      </c>
      <c r="AM139">
        <f t="shared" si="177"/>
        <v>0</v>
      </c>
      <c r="AN139">
        <f t="shared" si="178"/>
        <v>0</v>
      </c>
      <c r="AO139">
        <f t="shared" si="178"/>
        <v>0</v>
      </c>
      <c r="AP139">
        <f t="shared" si="178"/>
        <v>0</v>
      </c>
      <c r="AQ139">
        <f t="shared" si="178"/>
        <v>0</v>
      </c>
      <c r="AR139">
        <f t="shared" si="178"/>
        <v>0</v>
      </c>
      <c r="AS139">
        <f t="shared" si="178"/>
        <v>0</v>
      </c>
      <c r="AT139">
        <f t="shared" si="178"/>
        <v>0</v>
      </c>
      <c r="AU139">
        <f t="shared" si="178"/>
        <v>0</v>
      </c>
      <c r="AV139">
        <f t="shared" si="178"/>
        <v>0</v>
      </c>
      <c r="AW139">
        <f t="shared" si="178"/>
        <v>0</v>
      </c>
      <c r="AX139">
        <f t="shared" si="178"/>
        <v>0</v>
      </c>
      <c r="AY139">
        <f>MATCH(A139,Entrada!$A$53:$A$372,0)</f>
        <v>136</v>
      </c>
      <c r="BQ139" t="e">
        <f t="shared" si="171"/>
        <v>#N/A</v>
      </c>
      <c r="BR139" s="302">
        <f t="shared" si="179"/>
        <v>0</v>
      </c>
      <c r="BS139" s="302">
        <f t="shared" si="180"/>
        <v>0</v>
      </c>
      <c r="BT139" s="302">
        <f t="shared" si="181"/>
        <v>0</v>
      </c>
      <c r="BU139" s="302">
        <f t="shared" si="182"/>
        <v>0</v>
      </c>
      <c r="BV139" s="302">
        <f t="shared" si="183"/>
        <v>0</v>
      </c>
      <c r="BW139" s="302">
        <f t="shared" si="184"/>
        <v>0</v>
      </c>
      <c r="BX139" s="302">
        <f t="shared" si="185"/>
        <v>0</v>
      </c>
      <c r="BY139" s="302">
        <f t="shared" si="186"/>
        <v>0</v>
      </c>
      <c r="BZ139" s="302">
        <f t="shared" si="187"/>
        <v>0</v>
      </c>
      <c r="CA139" s="302">
        <f t="shared" si="188"/>
        <v>0</v>
      </c>
      <c r="CB139" s="302">
        <f t="shared" si="189"/>
        <v>0</v>
      </c>
      <c r="CC139" s="302">
        <f t="shared" si="190"/>
        <v>0</v>
      </c>
    </row>
    <row r="140" spans="1:81" x14ac:dyDescent="0.25">
      <c r="A140">
        <v>137</v>
      </c>
      <c r="B140" s="164"/>
      <c r="C140">
        <f>IFERROR(INDEX($BD$7:$BO$40,MATCH(Bacias!$G$4:$G$323,$BC$7:$BC$40,0),$C$2:$N$2),1)</f>
        <v>1</v>
      </c>
      <c r="D140">
        <f>IFERROR(INDEX($BD$7:$BO$40,MATCH(Bacias!$G$4:$G$323,$BC$7:$BC$40,0),$C$2:$N$2),1)</f>
        <v>1</v>
      </c>
      <c r="E140">
        <f>IFERROR(INDEX($BD$7:$BO$40,MATCH(Bacias!$G$4:$G$323,$BC$7:$BC$40,0),$C$2:$N$2),1)</f>
        <v>1</v>
      </c>
      <c r="F140">
        <f>IFERROR(INDEX($BD$7:$BO$40,MATCH(Bacias!$G$4:$G$323,$BC$7:$BC$40,0),$C$2:$N$2),1)</f>
        <v>1</v>
      </c>
      <c r="G140">
        <f>IFERROR(INDEX($BD$7:$BO$40,MATCH(Bacias!$G$4:$G$323,$BC$7:$BC$40,0),$C$2:$N$2),1)</f>
        <v>1</v>
      </c>
      <c r="H140">
        <f>IFERROR(INDEX($BD$7:$BO$40,MATCH(Bacias!$G$4:$G$323,$BC$7:$BC$40,0),$C$2:$N$2),1)</f>
        <v>1</v>
      </c>
      <c r="I140">
        <f>IFERROR(INDEX($BD$7:$BO$40,MATCH(Bacias!$G$4:$G$323,$BC$7:$BC$40,0),$C$2:$N$2),1)</f>
        <v>1</v>
      </c>
      <c r="J140">
        <f>IFERROR(INDEX($BD$7:$BO$40,MATCH(Bacias!$G$4:$G$323,$BC$7:$BC$40,0),$C$2:$N$2),1)</f>
        <v>1</v>
      </c>
      <c r="K140">
        <f>IFERROR(INDEX($BD$7:$BO$40,MATCH(Bacias!$G$4:$G$323,$BC$7:$BC$40,0),$C$2:$N$2),1)</f>
        <v>1</v>
      </c>
      <c r="L140">
        <f>IFERROR(INDEX($BD$7:$BO$40,MATCH(Bacias!$G$4:$G$323,$BC$7:$BC$40,0),$C$2:$N$2),1)</f>
        <v>1</v>
      </c>
      <c r="M140">
        <f>IFERROR(INDEX($BD$7:$BO$40,MATCH(Bacias!$G$4:$G$323,$BC$7:$BC$40,0),$C$2:$N$2),1)</f>
        <v>1</v>
      </c>
      <c r="N140">
        <f>IFERROR(INDEX($BD$7:$BO$40,MATCH(Bacias!$G$4:$G$323,$BC$7:$BC$40,0),$C$2:$N$2),1)</f>
        <v>1</v>
      </c>
      <c r="AA140">
        <f>C140*IF(NOT(ISNA($AY140)),INDEX(Entrada!$C$53:$N$372,$AY140,AA$2),0)</f>
        <v>0</v>
      </c>
      <c r="AB140">
        <f>D140*IF(NOT(ISNA($AY140)),INDEX(Entrada!$C$53:$N$372,$AY140,AB$2),0)</f>
        <v>0</v>
      </c>
      <c r="AC140">
        <f>E140*IF(NOT(ISNA($AY140)),INDEX(Entrada!$C$53:$N$372,$AY140,AC$2),0)</f>
        <v>0</v>
      </c>
      <c r="AD140">
        <f>F140*IF(NOT(ISNA($AY140)),INDEX(Entrada!$C$53:$N$372,$AY140,AD$2),0)</f>
        <v>0</v>
      </c>
      <c r="AE140">
        <f>G140*IF(NOT(ISNA($AY140)),INDEX(Entrada!$C$53:$N$372,$AY140,AE$2),0)</f>
        <v>0</v>
      </c>
      <c r="AF140">
        <f>H140*IF(NOT(ISNA($AY140)),INDEX(Entrada!$C$53:$N$372,$AY140,AF$2),0)</f>
        <v>0</v>
      </c>
      <c r="AG140">
        <f>I140*IF(NOT(ISNA($AY140)),INDEX(Entrada!$C$53:$N$372,$AY140,AG$2),0)</f>
        <v>0</v>
      </c>
      <c r="AH140">
        <f>J140*IF(NOT(ISNA($AY140)),INDEX(Entrada!$C$53:$N$372,$AY140,AH$2),0)</f>
        <v>0</v>
      </c>
      <c r="AI140">
        <f>K140*IF(NOT(ISNA($AY140)),INDEX(Entrada!$C$53:$N$372,$AY140,AI$2),0)</f>
        <v>0</v>
      </c>
      <c r="AJ140">
        <f>L140*IF(NOT(ISNA($AY140)),INDEX(Entrada!$C$53:$N$372,$AY140,AJ$2),0)</f>
        <v>0</v>
      </c>
      <c r="AK140">
        <f>M140*IF(NOT(ISNA($AY140)),INDEX(Entrada!$C$53:$N$372,$AY140,AK$2),0)</f>
        <v>0</v>
      </c>
      <c r="AL140">
        <f>N140*IF(NOT(ISNA($AY140)),INDEX(Entrada!$C$53:$N$372,$AY140,AL$2),0)</f>
        <v>0</v>
      </c>
      <c r="AM140">
        <f t="shared" si="177"/>
        <v>0</v>
      </c>
      <c r="AN140">
        <f t="shared" si="178"/>
        <v>0</v>
      </c>
      <c r="AO140">
        <f t="shared" si="178"/>
        <v>0</v>
      </c>
      <c r="AP140">
        <f t="shared" si="178"/>
        <v>0</v>
      </c>
      <c r="AQ140">
        <f t="shared" si="178"/>
        <v>0</v>
      </c>
      <c r="AR140">
        <f t="shared" si="178"/>
        <v>0</v>
      </c>
      <c r="AS140">
        <f t="shared" si="178"/>
        <v>0</v>
      </c>
      <c r="AT140">
        <f t="shared" si="178"/>
        <v>0</v>
      </c>
      <c r="AU140">
        <f t="shared" si="178"/>
        <v>0</v>
      </c>
      <c r="AV140">
        <f t="shared" si="178"/>
        <v>0</v>
      </c>
      <c r="AW140">
        <f t="shared" si="178"/>
        <v>0</v>
      </c>
      <c r="AX140">
        <f t="shared" si="178"/>
        <v>0</v>
      </c>
      <c r="AY140">
        <f>MATCH(A140,Entrada!$A$53:$A$372,0)</f>
        <v>137</v>
      </c>
      <c r="BQ140" t="e">
        <f t="shared" si="171"/>
        <v>#N/A</v>
      </c>
      <c r="BR140" s="302">
        <f t="shared" si="179"/>
        <v>0</v>
      </c>
      <c r="BS140" s="302">
        <f t="shared" si="180"/>
        <v>0</v>
      </c>
      <c r="BT140" s="302">
        <f t="shared" si="181"/>
        <v>0</v>
      </c>
      <c r="BU140" s="302">
        <f t="shared" si="182"/>
        <v>0</v>
      </c>
      <c r="BV140" s="302">
        <f t="shared" si="183"/>
        <v>0</v>
      </c>
      <c r="BW140" s="302">
        <f t="shared" si="184"/>
        <v>0</v>
      </c>
      <c r="BX140" s="302">
        <f t="shared" si="185"/>
        <v>0</v>
      </c>
      <c r="BY140" s="302">
        <f t="shared" si="186"/>
        <v>0</v>
      </c>
      <c r="BZ140" s="302">
        <f t="shared" si="187"/>
        <v>0</v>
      </c>
      <c r="CA140" s="302">
        <f t="shared" si="188"/>
        <v>0</v>
      </c>
      <c r="CB140" s="302">
        <f t="shared" si="189"/>
        <v>0</v>
      </c>
      <c r="CC140" s="302">
        <f t="shared" si="190"/>
        <v>0</v>
      </c>
    </row>
    <row r="141" spans="1:81" x14ac:dyDescent="0.25">
      <c r="A141">
        <v>138</v>
      </c>
      <c r="B141" s="164"/>
      <c r="C141">
        <f>IFERROR(INDEX($BD$7:$BO$40,MATCH(Bacias!$G$4:$G$323,$BC$7:$BC$40,0),$C$2:$N$2),1)</f>
        <v>1</v>
      </c>
      <c r="D141">
        <f>IFERROR(INDEX($BD$7:$BO$40,MATCH(Bacias!$G$4:$G$323,$BC$7:$BC$40,0),$C$2:$N$2),1)</f>
        <v>1</v>
      </c>
      <c r="E141">
        <f>IFERROR(INDEX($BD$7:$BO$40,MATCH(Bacias!$G$4:$G$323,$BC$7:$BC$40,0),$C$2:$N$2),1)</f>
        <v>1</v>
      </c>
      <c r="F141">
        <f>IFERROR(INDEX($BD$7:$BO$40,MATCH(Bacias!$G$4:$G$323,$BC$7:$BC$40,0),$C$2:$N$2),1)</f>
        <v>1</v>
      </c>
      <c r="G141">
        <f>IFERROR(INDEX($BD$7:$BO$40,MATCH(Bacias!$G$4:$G$323,$BC$7:$BC$40,0),$C$2:$N$2),1)</f>
        <v>1</v>
      </c>
      <c r="H141">
        <f>IFERROR(INDEX($BD$7:$BO$40,MATCH(Bacias!$G$4:$G$323,$BC$7:$BC$40,0),$C$2:$N$2),1)</f>
        <v>1</v>
      </c>
      <c r="I141">
        <f>IFERROR(INDEX($BD$7:$BO$40,MATCH(Bacias!$G$4:$G$323,$BC$7:$BC$40,0),$C$2:$N$2),1)</f>
        <v>1</v>
      </c>
      <c r="J141">
        <f>IFERROR(INDEX($BD$7:$BO$40,MATCH(Bacias!$G$4:$G$323,$BC$7:$BC$40,0),$C$2:$N$2),1)</f>
        <v>1</v>
      </c>
      <c r="K141">
        <f>IFERROR(INDEX($BD$7:$BO$40,MATCH(Bacias!$G$4:$G$323,$BC$7:$BC$40,0),$C$2:$N$2),1)</f>
        <v>1</v>
      </c>
      <c r="L141">
        <f>IFERROR(INDEX($BD$7:$BO$40,MATCH(Bacias!$G$4:$G$323,$BC$7:$BC$40,0),$C$2:$N$2),1)</f>
        <v>1</v>
      </c>
      <c r="M141">
        <f>IFERROR(INDEX($BD$7:$BO$40,MATCH(Bacias!$G$4:$G$323,$BC$7:$BC$40,0),$C$2:$N$2),1)</f>
        <v>1</v>
      </c>
      <c r="N141">
        <f>IFERROR(INDEX($BD$7:$BO$40,MATCH(Bacias!$G$4:$G$323,$BC$7:$BC$40,0),$C$2:$N$2),1)</f>
        <v>1</v>
      </c>
      <c r="AA141">
        <f>C141*IF(NOT(ISNA($AY141)),INDEX(Entrada!$C$53:$N$372,$AY141,AA$2),0)</f>
        <v>0</v>
      </c>
      <c r="AB141">
        <f>D141*IF(NOT(ISNA($AY141)),INDEX(Entrada!$C$53:$N$372,$AY141,AB$2),0)</f>
        <v>0</v>
      </c>
      <c r="AC141">
        <f>E141*IF(NOT(ISNA($AY141)),INDEX(Entrada!$C$53:$N$372,$AY141,AC$2),0)</f>
        <v>0</v>
      </c>
      <c r="AD141">
        <f>F141*IF(NOT(ISNA($AY141)),INDEX(Entrada!$C$53:$N$372,$AY141,AD$2),0)</f>
        <v>0</v>
      </c>
      <c r="AE141">
        <f>G141*IF(NOT(ISNA($AY141)),INDEX(Entrada!$C$53:$N$372,$AY141,AE$2),0)</f>
        <v>0</v>
      </c>
      <c r="AF141">
        <f>H141*IF(NOT(ISNA($AY141)),INDEX(Entrada!$C$53:$N$372,$AY141,AF$2),0)</f>
        <v>0</v>
      </c>
      <c r="AG141">
        <f>I141*IF(NOT(ISNA($AY141)),INDEX(Entrada!$C$53:$N$372,$AY141,AG$2),0)</f>
        <v>0</v>
      </c>
      <c r="AH141">
        <f>J141*IF(NOT(ISNA($AY141)),INDEX(Entrada!$C$53:$N$372,$AY141,AH$2),0)</f>
        <v>0</v>
      </c>
      <c r="AI141">
        <f>K141*IF(NOT(ISNA($AY141)),INDEX(Entrada!$C$53:$N$372,$AY141,AI$2),0)</f>
        <v>0</v>
      </c>
      <c r="AJ141">
        <f>L141*IF(NOT(ISNA($AY141)),INDEX(Entrada!$C$53:$N$372,$AY141,AJ$2),0)</f>
        <v>0</v>
      </c>
      <c r="AK141">
        <f>M141*IF(NOT(ISNA($AY141)),INDEX(Entrada!$C$53:$N$372,$AY141,AK$2),0)</f>
        <v>0</v>
      </c>
      <c r="AL141">
        <f>N141*IF(NOT(ISNA($AY141)),INDEX(Entrada!$C$53:$N$372,$AY141,AL$2),0)</f>
        <v>0</v>
      </c>
      <c r="AM141">
        <f t="shared" si="177"/>
        <v>0</v>
      </c>
      <c r="AN141">
        <f t="shared" si="178"/>
        <v>0</v>
      </c>
      <c r="AO141">
        <f t="shared" si="178"/>
        <v>0</v>
      </c>
      <c r="AP141">
        <f t="shared" si="178"/>
        <v>0</v>
      </c>
      <c r="AQ141">
        <f t="shared" si="178"/>
        <v>0</v>
      </c>
      <c r="AR141">
        <f t="shared" si="178"/>
        <v>0</v>
      </c>
      <c r="AS141">
        <f t="shared" si="178"/>
        <v>0</v>
      </c>
      <c r="AT141">
        <f t="shared" si="178"/>
        <v>0</v>
      </c>
      <c r="AU141">
        <f t="shared" si="178"/>
        <v>0</v>
      </c>
      <c r="AV141">
        <f t="shared" si="178"/>
        <v>0</v>
      </c>
      <c r="AW141">
        <f t="shared" si="178"/>
        <v>0</v>
      </c>
      <c r="AX141">
        <f t="shared" si="178"/>
        <v>0</v>
      </c>
      <c r="AY141">
        <f>MATCH(A141,Entrada!$A$53:$A$372,0)</f>
        <v>138</v>
      </c>
      <c r="BQ141" t="e">
        <f t="shared" si="171"/>
        <v>#N/A</v>
      </c>
      <c r="BR141" s="302">
        <f t="shared" si="179"/>
        <v>0</v>
      </c>
      <c r="BS141" s="302">
        <f t="shared" si="180"/>
        <v>0</v>
      </c>
      <c r="BT141" s="302">
        <f t="shared" si="181"/>
        <v>0</v>
      </c>
      <c r="BU141" s="302">
        <f t="shared" si="182"/>
        <v>0</v>
      </c>
      <c r="BV141" s="302">
        <f t="shared" si="183"/>
        <v>0</v>
      </c>
      <c r="BW141" s="302">
        <f t="shared" si="184"/>
        <v>0</v>
      </c>
      <c r="BX141" s="302">
        <f t="shared" si="185"/>
        <v>0</v>
      </c>
      <c r="BY141" s="302">
        <f t="shared" si="186"/>
        <v>0</v>
      </c>
      <c r="BZ141" s="302">
        <f t="shared" si="187"/>
        <v>0</v>
      </c>
      <c r="CA141" s="302">
        <f t="shared" si="188"/>
        <v>0</v>
      </c>
      <c r="CB141" s="302">
        <f t="shared" si="189"/>
        <v>0</v>
      </c>
      <c r="CC141" s="302">
        <f t="shared" si="190"/>
        <v>0</v>
      </c>
    </row>
    <row r="142" spans="1:81" x14ac:dyDescent="0.25">
      <c r="A142">
        <v>139</v>
      </c>
      <c r="B142" s="164"/>
      <c r="C142">
        <f>IFERROR(INDEX($BD$7:$BO$40,MATCH(Bacias!$G$4:$G$323,$BC$7:$BC$40,0),$C$2:$N$2),1)</f>
        <v>1</v>
      </c>
      <c r="D142">
        <f>IFERROR(INDEX($BD$7:$BO$40,MATCH(Bacias!$G$4:$G$323,$BC$7:$BC$40,0),$C$2:$N$2),1)</f>
        <v>1</v>
      </c>
      <c r="E142">
        <f>IFERROR(INDEX($BD$7:$BO$40,MATCH(Bacias!$G$4:$G$323,$BC$7:$BC$40,0),$C$2:$N$2),1)</f>
        <v>1</v>
      </c>
      <c r="F142">
        <f>IFERROR(INDEX($BD$7:$BO$40,MATCH(Bacias!$G$4:$G$323,$BC$7:$BC$40,0),$C$2:$N$2),1)</f>
        <v>1</v>
      </c>
      <c r="G142">
        <f>IFERROR(INDEX($BD$7:$BO$40,MATCH(Bacias!$G$4:$G$323,$BC$7:$BC$40,0),$C$2:$N$2),1)</f>
        <v>1</v>
      </c>
      <c r="H142">
        <f>IFERROR(INDEX($BD$7:$BO$40,MATCH(Bacias!$G$4:$G$323,$BC$7:$BC$40,0),$C$2:$N$2),1)</f>
        <v>1</v>
      </c>
      <c r="I142">
        <f>IFERROR(INDEX($BD$7:$BO$40,MATCH(Bacias!$G$4:$G$323,$BC$7:$BC$40,0),$C$2:$N$2),1)</f>
        <v>1</v>
      </c>
      <c r="J142">
        <f>IFERROR(INDEX($BD$7:$BO$40,MATCH(Bacias!$G$4:$G$323,$BC$7:$BC$40,0),$C$2:$N$2),1)</f>
        <v>1</v>
      </c>
      <c r="K142">
        <f>IFERROR(INDEX($BD$7:$BO$40,MATCH(Bacias!$G$4:$G$323,$BC$7:$BC$40,0),$C$2:$N$2),1)</f>
        <v>1</v>
      </c>
      <c r="L142">
        <f>IFERROR(INDEX($BD$7:$BO$40,MATCH(Bacias!$G$4:$G$323,$BC$7:$BC$40,0),$C$2:$N$2),1)</f>
        <v>1</v>
      </c>
      <c r="M142">
        <f>IFERROR(INDEX($BD$7:$BO$40,MATCH(Bacias!$G$4:$G$323,$BC$7:$BC$40,0),$C$2:$N$2),1)</f>
        <v>1</v>
      </c>
      <c r="N142">
        <f>IFERROR(INDEX($BD$7:$BO$40,MATCH(Bacias!$G$4:$G$323,$BC$7:$BC$40,0),$C$2:$N$2),1)</f>
        <v>1</v>
      </c>
      <c r="AA142">
        <f>C142*IF(NOT(ISNA($AY142)),INDEX(Entrada!$C$53:$N$372,$AY142,AA$2),0)</f>
        <v>0</v>
      </c>
      <c r="AB142">
        <f>D142*IF(NOT(ISNA($AY142)),INDEX(Entrada!$C$53:$N$372,$AY142,AB$2),0)</f>
        <v>0</v>
      </c>
      <c r="AC142">
        <f>E142*IF(NOT(ISNA($AY142)),INDEX(Entrada!$C$53:$N$372,$AY142,AC$2),0)</f>
        <v>0</v>
      </c>
      <c r="AD142">
        <f>F142*IF(NOT(ISNA($AY142)),INDEX(Entrada!$C$53:$N$372,$AY142,AD$2),0)</f>
        <v>0</v>
      </c>
      <c r="AE142">
        <f>G142*IF(NOT(ISNA($AY142)),INDEX(Entrada!$C$53:$N$372,$AY142,AE$2),0)</f>
        <v>0</v>
      </c>
      <c r="AF142">
        <f>H142*IF(NOT(ISNA($AY142)),INDEX(Entrada!$C$53:$N$372,$AY142,AF$2),0)</f>
        <v>0</v>
      </c>
      <c r="AG142">
        <f>I142*IF(NOT(ISNA($AY142)),INDEX(Entrada!$C$53:$N$372,$AY142,AG$2),0)</f>
        <v>0</v>
      </c>
      <c r="AH142">
        <f>J142*IF(NOT(ISNA($AY142)),INDEX(Entrada!$C$53:$N$372,$AY142,AH$2),0)</f>
        <v>0</v>
      </c>
      <c r="AI142">
        <f>K142*IF(NOT(ISNA($AY142)),INDEX(Entrada!$C$53:$N$372,$AY142,AI$2),0)</f>
        <v>0</v>
      </c>
      <c r="AJ142">
        <f>L142*IF(NOT(ISNA($AY142)),INDEX(Entrada!$C$53:$N$372,$AY142,AJ$2),0)</f>
        <v>0</v>
      </c>
      <c r="AK142">
        <f>M142*IF(NOT(ISNA($AY142)),INDEX(Entrada!$C$53:$N$372,$AY142,AK$2),0)</f>
        <v>0</v>
      </c>
      <c r="AL142">
        <f>N142*IF(NOT(ISNA($AY142)),INDEX(Entrada!$C$53:$N$372,$AY142,AL$2),0)</f>
        <v>0</v>
      </c>
      <c r="AM142">
        <f t="shared" si="177"/>
        <v>0</v>
      </c>
      <c r="AN142">
        <f t="shared" si="178"/>
        <v>0</v>
      </c>
      <c r="AO142">
        <f t="shared" si="178"/>
        <v>0</v>
      </c>
      <c r="AP142">
        <f t="shared" si="178"/>
        <v>0</v>
      </c>
      <c r="AQ142">
        <f t="shared" si="178"/>
        <v>0</v>
      </c>
      <c r="AR142">
        <f t="shared" si="178"/>
        <v>0</v>
      </c>
      <c r="AS142">
        <f t="shared" si="178"/>
        <v>0</v>
      </c>
      <c r="AT142">
        <f t="shared" si="178"/>
        <v>0</v>
      </c>
      <c r="AU142">
        <f t="shared" si="178"/>
        <v>0</v>
      </c>
      <c r="AV142">
        <f t="shared" si="178"/>
        <v>0</v>
      </c>
      <c r="AW142">
        <f t="shared" si="178"/>
        <v>0</v>
      </c>
      <c r="AX142">
        <f t="shared" si="178"/>
        <v>0</v>
      </c>
      <c r="AY142">
        <f>MATCH(A142,Entrada!$A$53:$A$372,0)</f>
        <v>139</v>
      </c>
      <c r="BQ142" t="e">
        <f t="shared" si="171"/>
        <v>#N/A</v>
      </c>
      <c r="BR142" s="302">
        <f t="shared" si="179"/>
        <v>0</v>
      </c>
      <c r="BS142" s="302">
        <f t="shared" si="180"/>
        <v>0</v>
      </c>
      <c r="BT142" s="302">
        <f t="shared" si="181"/>
        <v>0</v>
      </c>
      <c r="BU142" s="302">
        <f t="shared" si="182"/>
        <v>0</v>
      </c>
      <c r="BV142" s="302">
        <f t="shared" si="183"/>
        <v>0</v>
      </c>
      <c r="BW142" s="302">
        <f t="shared" si="184"/>
        <v>0</v>
      </c>
      <c r="BX142" s="302">
        <f t="shared" si="185"/>
        <v>0</v>
      </c>
      <c r="BY142" s="302">
        <f t="shared" si="186"/>
        <v>0</v>
      </c>
      <c r="BZ142" s="302">
        <f t="shared" si="187"/>
        <v>0</v>
      </c>
      <c r="CA142" s="302">
        <f t="shared" si="188"/>
        <v>0</v>
      </c>
      <c r="CB142" s="302">
        <f t="shared" si="189"/>
        <v>0</v>
      </c>
      <c r="CC142" s="302">
        <f t="shared" si="190"/>
        <v>0</v>
      </c>
    </row>
    <row r="143" spans="1:81" x14ac:dyDescent="0.25">
      <c r="A143">
        <v>140</v>
      </c>
      <c r="B143" s="164"/>
      <c r="C143">
        <f>IFERROR(INDEX($BD$7:$BO$40,MATCH(Bacias!$G$4:$G$323,$BC$7:$BC$40,0),$C$2:$N$2),1)</f>
        <v>1</v>
      </c>
      <c r="D143">
        <f>IFERROR(INDEX($BD$7:$BO$40,MATCH(Bacias!$G$4:$G$323,$BC$7:$BC$40,0),$C$2:$N$2),1)</f>
        <v>1</v>
      </c>
      <c r="E143">
        <f>IFERROR(INDEX($BD$7:$BO$40,MATCH(Bacias!$G$4:$G$323,$BC$7:$BC$40,0),$C$2:$N$2),1)</f>
        <v>1</v>
      </c>
      <c r="F143">
        <f>IFERROR(INDEX($BD$7:$BO$40,MATCH(Bacias!$G$4:$G$323,$BC$7:$BC$40,0),$C$2:$N$2),1)</f>
        <v>1</v>
      </c>
      <c r="G143">
        <f>IFERROR(INDEX($BD$7:$BO$40,MATCH(Bacias!$G$4:$G$323,$BC$7:$BC$40,0),$C$2:$N$2),1)</f>
        <v>1</v>
      </c>
      <c r="H143">
        <f>IFERROR(INDEX($BD$7:$BO$40,MATCH(Bacias!$G$4:$G$323,$BC$7:$BC$40,0),$C$2:$N$2),1)</f>
        <v>1</v>
      </c>
      <c r="I143">
        <f>IFERROR(INDEX($BD$7:$BO$40,MATCH(Bacias!$G$4:$G$323,$BC$7:$BC$40,0),$C$2:$N$2),1)</f>
        <v>1</v>
      </c>
      <c r="J143">
        <f>IFERROR(INDEX($BD$7:$BO$40,MATCH(Bacias!$G$4:$G$323,$BC$7:$BC$40,0),$C$2:$N$2),1)</f>
        <v>1</v>
      </c>
      <c r="K143">
        <f>IFERROR(INDEX($BD$7:$BO$40,MATCH(Bacias!$G$4:$G$323,$BC$7:$BC$40,0),$C$2:$N$2),1)</f>
        <v>1</v>
      </c>
      <c r="L143">
        <f>IFERROR(INDEX($BD$7:$BO$40,MATCH(Bacias!$G$4:$G$323,$BC$7:$BC$40,0),$C$2:$N$2),1)</f>
        <v>1</v>
      </c>
      <c r="M143">
        <f>IFERROR(INDEX($BD$7:$BO$40,MATCH(Bacias!$G$4:$G$323,$BC$7:$BC$40,0),$C$2:$N$2),1)</f>
        <v>1</v>
      </c>
      <c r="N143">
        <f>IFERROR(INDEX($BD$7:$BO$40,MATCH(Bacias!$G$4:$G$323,$BC$7:$BC$40,0),$C$2:$N$2),1)</f>
        <v>1</v>
      </c>
      <c r="AA143">
        <f>C143*IF(NOT(ISNA($AY143)),INDEX(Entrada!$C$53:$N$372,$AY143,AA$2),0)</f>
        <v>0</v>
      </c>
      <c r="AB143">
        <f>D143*IF(NOT(ISNA($AY143)),INDEX(Entrada!$C$53:$N$372,$AY143,AB$2),0)</f>
        <v>0</v>
      </c>
      <c r="AC143">
        <f>E143*IF(NOT(ISNA($AY143)),INDEX(Entrada!$C$53:$N$372,$AY143,AC$2),0)</f>
        <v>0</v>
      </c>
      <c r="AD143">
        <f>F143*IF(NOT(ISNA($AY143)),INDEX(Entrada!$C$53:$N$372,$AY143,AD$2),0)</f>
        <v>0</v>
      </c>
      <c r="AE143">
        <f>G143*IF(NOT(ISNA($AY143)),INDEX(Entrada!$C$53:$N$372,$AY143,AE$2),0)</f>
        <v>0</v>
      </c>
      <c r="AF143">
        <f>H143*IF(NOT(ISNA($AY143)),INDEX(Entrada!$C$53:$N$372,$AY143,AF$2),0)</f>
        <v>0</v>
      </c>
      <c r="AG143">
        <f>I143*IF(NOT(ISNA($AY143)),INDEX(Entrada!$C$53:$N$372,$AY143,AG$2),0)</f>
        <v>0</v>
      </c>
      <c r="AH143">
        <f>J143*IF(NOT(ISNA($AY143)),INDEX(Entrada!$C$53:$N$372,$AY143,AH$2),0)</f>
        <v>0</v>
      </c>
      <c r="AI143">
        <f>K143*IF(NOT(ISNA($AY143)),INDEX(Entrada!$C$53:$N$372,$AY143,AI$2),0)</f>
        <v>0</v>
      </c>
      <c r="AJ143">
        <f>L143*IF(NOT(ISNA($AY143)),INDEX(Entrada!$C$53:$N$372,$AY143,AJ$2),0)</f>
        <v>0</v>
      </c>
      <c r="AK143">
        <f>M143*IF(NOT(ISNA($AY143)),INDEX(Entrada!$C$53:$N$372,$AY143,AK$2),0)</f>
        <v>0</v>
      </c>
      <c r="AL143">
        <f>N143*IF(NOT(ISNA($AY143)),INDEX(Entrada!$C$53:$N$372,$AY143,AL$2),0)</f>
        <v>0</v>
      </c>
      <c r="AM143">
        <f t="shared" si="177"/>
        <v>0</v>
      </c>
      <c r="AN143">
        <f t="shared" si="178"/>
        <v>0</v>
      </c>
      <c r="AO143">
        <f t="shared" si="178"/>
        <v>0</v>
      </c>
      <c r="AP143">
        <f t="shared" si="178"/>
        <v>0</v>
      </c>
      <c r="AQ143">
        <f t="shared" si="178"/>
        <v>0</v>
      </c>
      <c r="AR143">
        <f t="shared" si="178"/>
        <v>0</v>
      </c>
      <c r="AS143">
        <f t="shared" si="178"/>
        <v>0</v>
      </c>
      <c r="AT143">
        <f t="shared" si="178"/>
        <v>0</v>
      </c>
      <c r="AU143">
        <f t="shared" si="178"/>
        <v>0</v>
      </c>
      <c r="AV143">
        <f t="shared" si="178"/>
        <v>0</v>
      </c>
      <c r="AW143">
        <f t="shared" si="178"/>
        <v>0</v>
      </c>
      <c r="AX143">
        <f t="shared" si="178"/>
        <v>0</v>
      </c>
      <c r="AY143">
        <f>MATCH(A143,Entrada!$A$53:$A$372,0)</f>
        <v>140</v>
      </c>
      <c r="BQ143" t="e">
        <f t="shared" si="171"/>
        <v>#N/A</v>
      </c>
      <c r="BR143" s="302">
        <f t="shared" si="179"/>
        <v>0</v>
      </c>
      <c r="BS143" s="302">
        <f t="shared" si="180"/>
        <v>0</v>
      </c>
      <c r="BT143" s="302">
        <f t="shared" si="181"/>
        <v>0</v>
      </c>
      <c r="BU143" s="302">
        <f t="shared" si="182"/>
        <v>0</v>
      </c>
      <c r="BV143" s="302">
        <f t="shared" si="183"/>
        <v>0</v>
      </c>
      <c r="BW143" s="302">
        <f t="shared" si="184"/>
        <v>0</v>
      </c>
      <c r="BX143" s="302">
        <f t="shared" si="185"/>
        <v>0</v>
      </c>
      <c r="BY143" s="302">
        <f t="shared" si="186"/>
        <v>0</v>
      </c>
      <c r="BZ143" s="302">
        <f t="shared" si="187"/>
        <v>0</v>
      </c>
      <c r="CA143" s="302">
        <f t="shared" si="188"/>
        <v>0</v>
      </c>
      <c r="CB143" s="302">
        <f t="shared" si="189"/>
        <v>0</v>
      </c>
      <c r="CC143" s="302">
        <f t="shared" si="190"/>
        <v>0</v>
      </c>
    </row>
    <row r="144" spans="1:81" x14ac:dyDescent="0.25">
      <c r="A144">
        <v>141</v>
      </c>
      <c r="B144" s="164" t="s">
        <v>597</v>
      </c>
      <c r="C144">
        <f>IFERROR(INDEX($BD$7:$BO$40,MATCH(Bacias!$G$4:$G$323,$BC$7:$BC$40,0),$C$2:$N$2),1)</f>
        <v>1</v>
      </c>
      <c r="D144">
        <f>IFERROR(INDEX($BD$7:$BO$40,MATCH(Bacias!$G$4:$G$323,$BC$7:$BC$40,0),$C$2:$N$2),1)</f>
        <v>1</v>
      </c>
      <c r="E144">
        <f>IFERROR(INDEX($BD$7:$BO$40,MATCH(Bacias!$G$4:$G$323,$BC$7:$BC$40,0),$C$2:$N$2),1)</f>
        <v>1</v>
      </c>
      <c r="F144">
        <f>IFERROR(INDEX($BD$7:$BO$40,MATCH(Bacias!$G$4:$G$323,$BC$7:$BC$40,0),$C$2:$N$2),1)</f>
        <v>1</v>
      </c>
      <c r="G144">
        <f>IFERROR(INDEX($BD$7:$BO$40,MATCH(Bacias!$G$4:$G$323,$BC$7:$BC$40,0),$C$2:$N$2),1)</f>
        <v>1</v>
      </c>
      <c r="H144">
        <f>IFERROR(INDEX($BD$7:$BO$40,MATCH(Bacias!$G$4:$G$323,$BC$7:$BC$40,0),$C$2:$N$2),1)</f>
        <v>1</v>
      </c>
      <c r="I144">
        <f>IFERROR(INDEX($BD$7:$BO$40,MATCH(Bacias!$G$4:$G$323,$BC$7:$BC$40,0),$C$2:$N$2),1)</f>
        <v>1</v>
      </c>
      <c r="J144">
        <f>IFERROR(INDEX($BD$7:$BO$40,MATCH(Bacias!$G$4:$G$323,$BC$7:$BC$40,0),$C$2:$N$2),1)</f>
        <v>1</v>
      </c>
      <c r="K144">
        <f>IFERROR(INDEX($BD$7:$BO$40,MATCH(Bacias!$G$4:$G$323,$BC$7:$BC$40,0),$C$2:$N$2),1)</f>
        <v>1</v>
      </c>
      <c r="L144">
        <f>IFERROR(INDEX($BD$7:$BO$40,MATCH(Bacias!$G$4:$G$323,$BC$7:$BC$40,0),$C$2:$N$2),1)</f>
        <v>1</v>
      </c>
      <c r="M144">
        <f>IFERROR(INDEX($BD$7:$BO$40,MATCH(Bacias!$G$4:$G$323,$BC$7:$BC$40,0),$C$2:$N$2),1)</f>
        <v>1</v>
      </c>
      <c r="N144">
        <f>IFERROR(INDEX($BD$7:$BO$40,MATCH(Bacias!$G$4:$G$323,$BC$7:$BC$40,0),$C$2:$N$2),1)</f>
        <v>1</v>
      </c>
      <c r="AA144">
        <f>C144*IF(NOT(ISNA($AY144)),INDEX(Entrada!$C$53:$N$372,$AY144,AA$2),0)</f>
        <v>1009.99</v>
      </c>
      <c r="AB144">
        <f>D144*IF(NOT(ISNA($AY144)),INDEX(Entrada!$C$53:$N$372,$AY144,AB$2),0)</f>
        <v>833.61</v>
      </c>
      <c r="AC144">
        <f>E144*IF(NOT(ISNA($AY144)),INDEX(Entrada!$C$53:$N$372,$AY144,AC$2),0)</f>
        <v>734.85</v>
      </c>
      <c r="AD144">
        <f>F144*IF(NOT(ISNA($AY144)),INDEX(Entrada!$C$53:$N$372,$AY144,AD$2),0)</f>
        <v>567.83000000000004</v>
      </c>
      <c r="AE144">
        <f>G144*IF(NOT(ISNA($AY144)),INDEX(Entrada!$C$53:$N$372,$AY144,AE$2),0)</f>
        <v>425.47</v>
      </c>
      <c r="AF144">
        <f>H144*IF(NOT(ISNA($AY144)),INDEX(Entrada!$C$53:$N$372,$AY144,AF$2),0)</f>
        <v>360.89</v>
      </c>
      <c r="AG144">
        <f>I144*IF(NOT(ISNA($AY144)),INDEX(Entrada!$C$53:$N$372,$AY144,AG$2),0)</f>
        <v>318.70999999999998</v>
      </c>
      <c r="AH144">
        <f>J144*IF(NOT(ISNA($AY144)),INDEX(Entrada!$C$53:$N$372,$AY144,AH$2),0)</f>
        <v>285.20999999999998</v>
      </c>
      <c r="AI144">
        <f>K144*IF(NOT(ISNA($AY144)),INDEX(Entrada!$C$53:$N$372,$AY144,AI$2),0)</f>
        <v>276.27999999999997</v>
      </c>
      <c r="AJ144">
        <f>L144*IF(NOT(ISNA($AY144)),INDEX(Entrada!$C$53:$N$372,$AY144,AJ$2),0)</f>
        <v>334.85</v>
      </c>
      <c r="AK144">
        <f>M144*IF(NOT(ISNA($AY144)),INDEX(Entrada!$C$53:$N$372,$AY144,AK$2),0)</f>
        <v>545.77</v>
      </c>
      <c r="AL144">
        <f>N144*IF(NOT(ISNA($AY144)),INDEX(Entrada!$C$53:$N$372,$AY144,AL$2),0)</f>
        <v>884.9</v>
      </c>
      <c r="AM144">
        <f t="shared" si="177"/>
        <v>1009.99</v>
      </c>
      <c r="AN144">
        <f t="shared" si="178"/>
        <v>833.61</v>
      </c>
      <c r="AO144">
        <f t="shared" si="178"/>
        <v>734.85</v>
      </c>
      <c r="AP144">
        <f t="shared" si="178"/>
        <v>567.83000000000004</v>
      </c>
      <c r="AQ144">
        <f t="shared" si="178"/>
        <v>425.47</v>
      </c>
      <c r="AR144">
        <f t="shared" si="178"/>
        <v>360.89</v>
      </c>
      <c r="AS144">
        <f t="shared" si="178"/>
        <v>318.70999999999998</v>
      </c>
      <c r="AT144">
        <f t="shared" si="178"/>
        <v>285.20999999999998</v>
      </c>
      <c r="AU144">
        <f t="shared" si="178"/>
        <v>276.27999999999997</v>
      </c>
      <c r="AV144">
        <f t="shared" si="178"/>
        <v>334.85</v>
      </c>
      <c r="AW144">
        <f t="shared" si="178"/>
        <v>545.77</v>
      </c>
      <c r="AX144">
        <f t="shared" si="178"/>
        <v>884.9</v>
      </c>
      <c r="AY144">
        <f>MATCH(A144,Entrada!$A$53:$A$372,0)</f>
        <v>141</v>
      </c>
      <c r="BQ144">
        <f t="shared" si="171"/>
        <v>63</v>
      </c>
      <c r="BR144" s="302">
        <f t="shared" si="179"/>
        <v>999.15660000000014</v>
      </c>
      <c r="BS144" s="302">
        <f t="shared" si="180"/>
        <v>826.55885999999998</v>
      </c>
      <c r="BT144" s="302">
        <f t="shared" si="181"/>
        <v>727.9242999999999</v>
      </c>
      <c r="BU144" s="302">
        <f t="shared" si="182"/>
        <v>564.97843999999998</v>
      </c>
      <c r="BV144" s="302">
        <f t="shared" si="183"/>
        <v>424.47948000000002</v>
      </c>
      <c r="BW144" s="302">
        <f t="shared" si="184"/>
        <v>360.34152</v>
      </c>
      <c r="BX144" s="302">
        <f t="shared" si="185"/>
        <v>317.67644999999999</v>
      </c>
      <c r="BY144" s="302">
        <f t="shared" si="186"/>
        <v>284.20695000000001</v>
      </c>
      <c r="BZ144" s="302">
        <f t="shared" si="187"/>
        <v>275.44191000000001</v>
      </c>
      <c r="CA144" s="302">
        <f t="shared" si="188"/>
        <v>332.93937</v>
      </c>
      <c r="CB144" s="302">
        <f t="shared" si="189"/>
        <v>540.87899999999991</v>
      </c>
      <c r="CC144" s="302">
        <f t="shared" si="190"/>
        <v>876.07898</v>
      </c>
    </row>
    <row r="145" spans="1:81" x14ac:dyDescent="0.25">
      <c r="A145">
        <v>142</v>
      </c>
      <c r="B145" s="164"/>
      <c r="C145">
        <f>IFERROR(INDEX($BD$7:$BO$40,MATCH(Bacias!$G$4:$G$323,$BC$7:$BC$40,0),$C$2:$N$2),1)</f>
        <v>1</v>
      </c>
      <c r="D145">
        <f>IFERROR(INDEX($BD$7:$BO$40,MATCH(Bacias!$G$4:$G$323,$BC$7:$BC$40,0),$C$2:$N$2),1)</f>
        <v>1</v>
      </c>
      <c r="E145">
        <f>IFERROR(INDEX($BD$7:$BO$40,MATCH(Bacias!$G$4:$G$323,$BC$7:$BC$40,0),$C$2:$N$2),1)</f>
        <v>1</v>
      </c>
      <c r="F145">
        <f>IFERROR(INDEX($BD$7:$BO$40,MATCH(Bacias!$G$4:$G$323,$BC$7:$BC$40,0),$C$2:$N$2),1)</f>
        <v>1</v>
      </c>
      <c r="G145">
        <f>IFERROR(INDEX($BD$7:$BO$40,MATCH(Bacias!$G$4:$G$323,$BC$7:$BC$40,0),$C$2:$N$2),1)</f>
        <v>1</v>
      </c>
      <c r="H145">
        <f>IFERROR(INDEX($BD$7:$BO$40,MATCH(Bacias!$G$4:$G$323,$BC$7:$BC$40,0),$C$2:$N$2),1)</f>
        <v>1</v>
      </c>
      <c r="I145">
        <f>IFERROR(INDEX($BD$7:$BO$40,MATCH(Bacias!$G$4:$G$323,$BC$7:$BC$40,0),$C$2:$N$2),1)</f>
        <v>1</v>
      </c>
      <c r="J145">
        <f>IFERROR(INDEX($BD$7:$BO$40,MATCH(Bacias!$G$4:$G$323,$BC$7:$BC$40,0),$C$2:$N$2),1)</f>
        <v>1</v>
      </c>
      <c r="K145">
        <f>IFERROR(INDEX($BD$7:$BO$40,MATCH(Bacias!$G$4:$G$323,$BC$7:$BC$40,0),$C$2:$N$2),1)</f>
        <v>1</v>
      </c>
      <c r="L145">
        <f>IFERROR(INDEX($BD$7:$BO$40,MATCH(Bacias!$G$4:$G$323,$BC$7:$BC$40,0),$C$2:$N$2),1)</f>
        <v>1</v>
      </c>
      <c r="M145">
        <f>IFERROR(INDEX($BD$7:$BO$40,MATCH(Bacias!$G$4:$G$323,$BC$7:$BC$40,0),$C$2:$N$2),1)</f>
        <v>1</v>
      </c>
      <c r="N145">
        <f>IFERROR(INDEX($BD$7:$BO$40,MATCH(Bacias!$G$4:$G$323,$BC$7:$BC$40,0),$C$2:$N$2),1)</f>
        <v>1</v>
      </c>
      <c r="AA145">
        <f>C145*IF(NOT(ISNA($AY145)),INDEX(Entrada!$C$53:$N$372,$AY145,AA$2),0)</f>
        <v>0</v>
      </c>
      <c r="AB145">
        <f>D145*IF(NOT(ISNA($AY145)),INDEX(Entrada!$C$53:$N$372,$AY145,AB$2),0)</f>
        <v>0</v>
      </c>
      <c r="AC145">
        <f>E145*IF(NOT(ISNA($AY145)),INDEX(Entrada!$C$53:$N$372,$AY145,AC$2),0)</f>
        <v>0</v>
      </c>
      <c r="AD145">
        <f>F145*IF(NOT(ISNA($AY145)),INDEX(Entrada!$C$53:$N$372,$AY145,AD$2),0)</f>
        <v>0</v>
      </c>
      <c r="AE145">
        <f>G145*IF(NOT(ISNA($AY145)),INDEX(Entrada!$C$53:$N$372,$AY145,AE$2),0)</f>
        <v>0</v>
      </c>
      <c r="AF145">
        <f>H145*IF(NOT(ISNA($AY145)),INDEX(Entrada!$C$53:$N$372,$AY145,AF$2),0)</f>
        <v>0</v>
      </c>
      <c r="AG145">
        <f>I145*IF(NOT(ISNA($AY145)),INDEX(Entrada!$C$53:$N$372,$AY145,AG$2),0)</f>
        <v>0</v>
      </c>
      <c r="AH145">
        <f>J145*IF(NOT(ISNA($AY145)),INDEX(Entrada!$C$53:$N$372,$AY145,AH$2),0)</f>
        <v>0</v>
      </c>
      <c r="AI145">
        <f>K145*IF(NOT(ISNA($AY145)),INDEX(Entrada!$C$53:$N$372,$AY145,AI$2),0)</f>
        <v>0</v>
      </c>
      <c r="AJ145">
        <f>L145*IF(NOT(ISNA($AY145)),INDEX(Entrada!$C$53:$N$372,$AY145,AJ$2),0)</f>
        <v>0</v>
      </c>
      <c r="AK145">
        <f>M145*IF(NOT(ISNA($AY145)),INDEX(Entrada!$C$53:$N$372,$AY145,AK$2),0)</f>
        <v>0</v>
      </c>
      <c r="AL145">
        <f>N145*IF(NOT(ISNA($AY145)),INDEX(Entrada!$C$53:$N$372,$AY145,AL$2),0)</f>
        <v>0</v>
      </c>
      <c r="AM145">
        <f t="shared" si="177"/>
        <v>0</v>
      </c>
      <c r="AN145">
        <f t="shared" si="178"/>
        <v>0</v>
      </c>
      <c r="AO145">
        <f t="shared" si="178"/>
        <v>0</v>
      </c>
      <c r="AP145">
        <f t="shared" si="178"/>
        <v>0</v>
      </c>
      <c r="AQ145">
        <f t="shared" si="178"/>
        <v>0</v>
      </c>
      <c r="AR145">
        <f t="shared" si="178"/>
        <v>0</v>
      </c>
      <c r="AS145">
        <f t="shared" si="178"/>
        <v>0</v>
      </c>
      <c r="AT145">
        <f t="shared" si="178"/>
        <v>0</v>
      </c>
      <c r="AU145">
        <f t="shared" si="178"/>
        <v>0</v>
      </c>
      <c r="AV145">
        <f t="shared" si="178"/>
        <v>0</v>
      </c>
      <c r="AW145">
        <f t="shared" si="178"/>
        <v>0</v>
      </c>
      <c r="AX145">
        <f t="shared" si="178"/>
        <v>0</v>
      </c>
      <c r="AY145">
        <f>MATCH(A145,Entrada!$A$53:$A$372,0)</f>
        <v>142</v>
      </c>
      <c r="BQ145" t="e">
        <f t="shared" si="171"/>
        <v>#N/A</v>
      </c>
      <c r="BR145" s="302">
        <f t="shared" si="179"/>
        <v>0</v>
      </c>
      <c r="BS145" s="302">
        <f t="shared" si="180"/>
        <v>0</v>
      </c>
      <c r="BT145" s="302">
        <f t="shared" si="181"/>
        <v>0</v>
      </c>
      <c r="BU145" s="302">
        <f t="shared" si="182"/>
        <v>0</v>
      </c>
      <c r="BV145" s="302">
        <f t="shared" si="183"/>
        <v>0</v>
      </c>
      <c r="BW145" s="302">
        <f t="shared" si="184"/>
        <v>0</v>
      </c>
      <c r="BX145" s="302">
        <f t="shared" si="185"/>
        <v>0</v>
      </c>
      <c r="BY145" s="302">
        <f t="shared" si="186"/>
        <v>0</v>
      </c>
      <c r="BZ145" s="302">
        <f t="shared" si="187"/>
        <v>0</v>
      </c>
      <c r="CA145" s="302">
        <f t="shared" si="188"/>
        <v>0</v>
      </c>
      <c r="CB145" s="302">
        <f t="shared" si="189"/>
        <v>0</v>
      </c>
      <c r="CC145" s="302">
        <f t="shared" si="190"/>
        <v>0</v>
      </c>
    </row>
    <row r="146" spans="1:81" x14ac:dyDescent="0.25">
      <c r="A146">
        <v>143</v>
      </c>
      <c r="B146" s="164"/>
      <c r="C146">
        <f>IFERROR(INDEX($BD$7:$BO$40,MATCH(Bacias!$G$4:$G$323,$BC$7:$BC$40,0),$C$2:$N$2),1)</f>
        <v>1</v>
      </c>
      <c r="D146">
        <f>IFERROR(INDEX($BD$7:$BO$40,MATCH(Bacias!$G$4:$G$323,$BC$7:$BC$40,0),$C$2:$N$2),1)</f>
        <v>1</v>
      </c>
      <c r="E146">
        <f>IFERROR(INDEX($BD$7:$BO$40,MATCH(Bacias!$G$4:$G$323,$BC$7:$BC$40,0),$C$2:$N$2),1)</f>
        <v>1</v>
      </c>
      <c r="F146">
        <f>IFERROR(INDEX($BD$7:$BO$40,MATCH(Bacias!$G$4:$G$323,$BC$7:$BC$40,0),$C$2:$N$2),1)</f>
        <v>1</v>
      </c>
      <c r="G146">
        <f>IFERROR(INDEX($BD$7:$BO$40,MATCH(Bacias!$G$4:$G$323,$BC$7:$BC$40,0),$C$2:$N$2),1)</f>
        <v>1</v>
      </c>
      <c r="H146">
        <f>IFERROR(INDEX($BD$7:$BO$40,MATCH(Bacias!$G$4:$G$323,$BC$7:$BC$40,0),$C$2:$N$2),1)</f>
        <v>1</v>
      </c>
      <c r="I146">
        <f>IFERROR(INDEX($BD$7:$BO$40,MATCH(Bacias!$G$4:$G$323,$BC$7:$BC$40,0),$C$2:$N$2),1)</f>
        <v>1</v>
      </c>
      <c r="J146">
        <f>IFERROR(INDEX($BD$7:$BO$40,MATCH(Bacias!$G$4:$G$323,$BC$7:$BC$40,0),$C$2:$N$2),1)</f>
        <v>1</v>
      </c>
      <c r="K146">
        <f>IFERROR(INDEX($BD$7:$BO$40,MATCH(Bacias!$G$4:$G$323,$BC$7:$BC$40,0),$C$2:$N$2),1)</f>
        <v>1</v>
      </c>
      <c r="L146">
        <f>IFERROR(INDEX($BD$7:$BO$40,MATCH(Bacias!$G$4:$G$323,$BC$7:$BC$40,0),$C$2:$N$2),1)</f>
        <v>1</v>
      </c>
      <c r="M146">
        <f>IFERROR(INDEX($BD$7:$BO$40,MATCH(Bacias!$G$4:$G$323,$BC$7:$BC$40,0),$C$2:$N$2),1)</f>
        <v>1</v>
      </c>
      <c r="N146">
        <f>IFERROR(INDEX($BD$7:$BO$40,MATCH(Bacias!$G$4:$G$323,$BC$7:$BC$40,0),$C$2:$N$2),1)</f>
        <v>1</v>
      </c>
      <c r="AA146">
        <f>C146*IF(NOT(ISNA($AY146)),INDEX(Entrada!$C$53:$N$372,$AY146,AA$2),0)</f>
        <v>0</v>
      </c>
      <c r="AB146">
        <f>D146*IF(NOT(ISNA($AY146)),INDEX(Entrada!$C$53:$N$372,$AY146,AB$2),0)</f>
        <v>0</v>
      </c>
      <c r="AC146">
        <f>E146*IF(NOT(ISNA($AY146)),INDEX(Entrada!$C$53:$N$372,$AY146,AC$2),0)</f>
        <v>0</v>
      </c>
      <c r="AD146">
        <f>F146*IF(NOT(ISNA($AY146)),INDEX(Entrada!$C$53:$N$372,$AY146,AD$2),0)</f>
        <v>0</v>
      </c>
      <c r="AE146">
        <f>G146*IF(NOT(ISNA($AY146)),INDEX(Entrada!$C$53:$N$372,$AY146,AE$2),0)</f>
        <v>0</v>
      </c>
      <c r="AF146">
        <f>H146*IF(NOT(ISNA($AY146)),INDEX(Entrada!$C$53:$N$372,$AY146,AF$2),0)</f>
        <v>0</v>
      </c>
      <c r="AG146">
        <f>I146*IF(NOT(ISNA($AY146)),INDEX(Entrada!$C$53:$N$372,$AY146,AG$2),0)</f>
        <v>0</v>
      </c>
      <c r="AH146">
        <f>J146*IF(NOT(ISNA($AY146)),INDEX(Entrada!$C$53:$N$372,$AY146,AH$2),0)</f>
        <v>0</v>
      </c>
      <c r="AI146">
        <f>K146*IF(NOT(ISNA($AY146)),INDEX(Entrada!$C$53:$N$372,$AY146,AI$2),0)</f>
        <v>0</v>
      </c>
      <c r="AJ146">
        <f>L146*IF(NOT(ISNA($AY146)),INDEX(Entrada!$C$53:$N$372,$AY146,AJ$2),0)</f>
        <v>0</v>
      </c>
      <c r="AK146">
        <f>M146*IF(NOT(ISNA($AY146)),INDEX(Entrada!$C$53:$N$372,$AY146,AK$2),0)</f>
        <v>0</v>
      </c>
      <c r="AL146">
        <f>N146*IF(NOT(ISNA($AY146)),INDEX(Entrada!$C$53:$N$372,$AY146,AL$2),0)</f>
        <v>0</v>
      </c>
      <c r="AM146">
        <f t="shared" si="177"/>
        <v>0</v>
      </c>
      <c r="AN146">
        <f t="shared" si="178"/>
        <v>0</v>
      </c>
      <c r="AO146">
        <f t="shared" si="178"/>
        <v>0</v>
      </c>
      <c r="AP146">
        <f t="shared" si="178"/>
        <v>0</v>
      </c>
      <c r="AQ146">
        <f t="shared" si="178"/>
        <v>0</v>
      </c>
      <c r="AR146">
        <f t="shared" si="178"/>
        <v>0</v>
      </c>
      <c r="AS146">
        <f t="shared" si="178"/>
        <v>0</v>
      </c>
      <c r="AT146">
        <f t="shared" si="178"/>
        <v>0</v>
      </c>
      <c r="AU146">
        <f t="shared" si="178"/>
        <v>0</v>
      </c>
      <c r="AV146">
        <f t="shared" si="178"/>
        <v>0</v>
      </c>
      <c r="AW146">
        <f t="shared" si="178"/>
        <v>0</v>
      </c>
      <c r="AX146">
        <f t="shared" si="178"/>
        <v>0</v>
      </c>
      <c r="AY146">
        <f>MATCH(A146,Entrada!$A$53:$A$372,0)</f>
        <v>143</v>
      </c>
      <c r="BQ146" t="e">
        <f t="shared" si="171"/>
        <v>#N/A</v>
      </c>
      <c r="BR146" s="302">
        <f t="shared" si="179"/>
        <v>0</v>
      </c>
      <c r="BS146" s="302">
        <f t="shared" si="180"/>
        <v>0</v>
      </c>
      <c r="BT146" s="302">
        <f t="shared" si="181"/>
        <v>0</v>
      </c>
      <c r="BU146" s="302">
        <f t="shared" si="182"/>
        <v>0</v>
      </c>
      <c r="BV146" s="302">
        <f t="shared" si="183"/>
        <v>0</v>
      </c>
      <c r="BW146" s="302">
        <f t="shared" si="184"/>
        <v>0</v>
      </c>
      <c r="BX146" s="302">
        <f t="shared" si="185"/>
        <v>0</v>
      </c>
      <c r="BY146" s="302">
        <f t="shared" si="186"/>
        <v>0</v>
      </c>
      <c r="BZ146" s="302">
        <f t="shared" si="187"/>
        <v>0</v>
      </c>
      <c r="CA146" s="302">
        <f t="shared" si="188"/>
        <v>0</v>
      </c>
      <c r="CB146" s="302">
        <f t="shared" si="189"/>
        <v>0</v>
      </c>
      <c r="CC146" s="302">
        <f t="shared" si="190"/>
        <v>0</v>
      </c>
    </row>
    <row r="147" spans="1:81" x14ac:dyDescent="0.25">
      <c r="A147">
        <v>144</v>
      </c>
      <c r="B147" s="164" t="s">
        <v>598</v>
      </c>
      <c r="C147">
        <f>IFERROR(INDEX($BD$7:$BO$40,MATCH(Bacias!$G$4:$G$323,$BC$7:$BC$40,0),$C$2:$N$2),1)</f>
        <v>1</v>
      </c>
      <c r="D147">
        <f>IFERROR(INDEX($BD$7:$BO$40,MATCH(Bacias!$G$4:$G$323,$BC$7:$BC$40,0),$C$2:$N$2),1)</f>
        <v>1</v>
      </c>
      <c r="E147">
        <f>IFERROR(INDEX($BD$7:$BO$40,MATCH(Bacias!$G$4:$G$323,$BC$7:$BC$40,0),$C$2:$N$2),1)</f>
        <v>1</v>
      </c>
      <c r="F147">
        <f>IFERROR(INDEX($BD$7:$BO$40,MATCH(Bacias!$G$4:$G$323,$BC$7:$BC$40,0),$C$2:$N$2),1)</f>
        <v>1</v>
      </c>
      <c r="G147">
        <f>IFERROR(INDEX($BD$7:$BO$40,MATCH(Bacias!$G$4:$G$323,$BC$7:$BC$40,0),$C$2:$N$2),1)</f>
        <v>1</v>
      </c>
      <c r="H147">
        <f>IFERROR(INDEX($BD$7:$BO$40,MATCH(Bacias!$G$4:$G$323,$BC$7:$BC$40,0),$C$2:$N$2),1)</f>
        <v>1</v>
      </c>
      <c r="I147">
        <f>IFERROR(INDEX($BD$7:$BO$40,MATCH(Bacias!$G$4:$G$323,$BC$7:$BC$40,0),$C$2:$N$2),1)</f>
        <v>1</v>
      </c>
      <c r="J147">
        <f>IFERROR(INDEX($BD$7:$BO$40,MATCH(Bacias!$G$4:$G$323,$BC$7:$BC$40,0),$C$2:$N$2),1)</f>
        <v>1</v>
      </c>
      <c r="K147">
        <f>IFERROR(INDEX($BD$7:$BO$40,MATCH(Bacias!$G$4:$G$323,$BC$7:$BC$40,0),$C$2:$N$2),1)</f>
        <v>1</v>
      </c>
      <c r="L147">
        <f>IFERROR(INDEX($BD$7:$BO$40,MATCH(Bacias!$G$4:$G$323,$BC$7:$BC$40,0),$C$2:$N$2),1)</f>
        <v>1</v>
      </c>
      <c r="M147">
        <f>IFERROR(INDEX($BD$7:$BO$40,MATCH(Bacias!$G$4:$G$323,$BC$7:$BC$40,0),$C$2:$N$2),1)</f>
        <v>1</v>
      </c>
      <c r="N147">
        <f>IFERROR(INDEX($BD$7:$BO$40,MATCH(Bacias!$G$4:$G$323,$BC$7:$BC$40,0),$C$2:$N$2),1)</f>
        <v>1</v>
      </c>
      <c r="AA147">
        <f>C147*IF(NOT(ISNA($AY147)),INDEX(Entrada!$C$53:$N$372,$AY147,AA$2),0)</f>
        <v>1787.4</v>
      </c>
      <c r="AB147">
        <f>D147*IF(NOT(ISNA($AY147)),INDEX(Entrada!$C$53:$N$372,$AY147,AB$2),0)</f>
        <v>1410.51</v>
      </c>
      <c r="AC147">
        <f>E147*IF(NOT(ISNA($AY147)),INDEX(Entrada!$C$53:$N$372,$AY147,AC$2),0)</f>
        <v>1233.77</v>
      </c>
      <c r="AD147">
        <f>F147*IF(NOT(ISNA($AY147)),INDEX(Entrada!$C$53:$N$372,$AY147,AD$2),0)</f>
        <v>944.78</v>
      </c>
      <c r="AE147">
        <f>G147*IF(NOT(ISNA($AY147)),INDEX(Entrada!$C$53:$N$372,$AY147,AE$2),0)</f>
        <v>686.86</v>
      </c>
      <c r="AF147">
        <f>H147*IF(NOT(ISNA($AY147)),INDEX(Entrada!$C$53:$N$372,$AY147,AF$2),0)</f>
        <v>572.88</v>
      </c>
      <c r="AG147">
        <f>I147*IF(NOT(ISNA($AY147)),INDEX(Entrada!$C$53:$N$372,$AY147,AG$2),0)</f>
        <v>505.05</v>
      </c>
      <c r="AH147">
        <f>J147*IF(NOT(ISNA($AY147)),INDEX(Entrada!$C$53:$N$372,$AY147,AH$2),0)</f>
        <v>447.57</v>
      </c>
      <c r="AI147">
        <f>K147*IF(NOT(ISNA($AY147)),INDEX(Entrada!$C$53:$N$372,$AY147,AI$2),0)</f>
        <v>428.37</v>
      </c>
      <c r="AJ147">
        <f>L147*IF(NOT(ISNA($AY147)),INDEX(Entrada!$C$53:$N$372,$AY147,AJ$2),0)</f>
        <v>539.61</v>
      </c>
      <c r="AK147">
        <f>M147*IF(NOT(ISNA($AY147)),INDEX(Entrada!$C$53:$N$372,$AY147,AK$2),0)</f>
        <v>932.55</v>
      </c>
      <c r="AL147">
        <f>N147*IF(NOT(ISNA($AY147)),INDEX(Entrada!$C$53:$N$372,$AY147,AL$2),0)</f>
        <v>1581.37</v>
      </c>
      <c r="AM147">
        <f t="shared" si="177"/>
        <v>1787.4</v>
      </c>
      <c r="AN147">
        <f t="shared" si="178"/>
        <v>1410.51</v>
      </c>
      <c r="AO147">
        <f t="shared" si="178"/>
        <v>1233.77</v>
      </c>
      <c r="AP147">
        <f t="shared" si="178"/>
        <v>944.78</v>
      </c>
      <c r="AQ147">
        <f t="shared" si="178"/>
        <v>686.86</v>
      </c>
      <c r="AR147">
        <f t="shared" si="178"/>
        <v>572.88</v>
      </c>
      <c r="AS147">
        <f t="shared" si="178"/>
        <v>505.05</v>
      </c>
      <c r="AT147">
        <f t="shared" si="178"/>
        <v>447.57</v>
      </c>
      <c r="AU147">
        <f t="shared" si="178"/>
        <v>428.37</v>
      </c>
      <c r="AV147">
        <f t="shared" si="178"/>
        <v>539.61</v>
      </c>
      <c r="AW147">
        <f t="shared" si="178"/>
        <v>932.55</v>
      </c>
      <c r="AX147">
        <f t="shared" si="178"/>
        <v>1581.37</v>
      </c>
      <c r="AY147">
        <f>MATCH(A147,Entrada!$A$53:$A$372,0)</f>
        <v>144</v>
      </c>
      <c r="BQ147" t="e">
        <f t="shared" si="171"/>
        <v>#N/A</v>
      </c>
      <c r="BR147" s="302">
        <f t="shared" si="179"/>
        <v>1787.4</v>
      </c>
      <c r="BS147" s="302">
        <f t="shared" si="180"/>
        <v>1410.51</v>
      </c>
      <c r="BT147" s="302">
        <f t="shared" si="181"/>
        <v>1233.77</v>
      </c>
      <c r="BU147" s="302">
        <f t="shared" si="182"/>
        <v>944.78</v>
      </c>
      <c r="BV147" s="302">
        <f t="shared" si="183"/>
        <v>686.86</v>
      </c>
      <c r="BW147" s="302">
        <f t="shared" si="184"/>
        <v>572.88</v>
      </c>
      <c r="BX147" s="302">
        <f t="shared" si="185"/>
        <v>505.05</v>
      </c>
      <c r="BY147" s="302">
        <f t="shared" si="186"/>
        <v>447.57</v>
      </c>
      <c r="BZ147" s="302">
        <f t="shared" si="187"/>
        <v>428.37</v>
      </c>
      <c r="CA147" s="302">
        <f t="shared" si="188"/>
        <v>539.61</v>
      </c>
      <c r="CB147" s="302">
        <f t="shared" si="189"/>
        <v>932.55</v>
      </c>
      <c r="CC147" s="302">
        <f t="shared" si="190"/>
        <v>1581.37</v>
      </c>
    </row>
    <row r="148" spans="1:81" x14ac:dyDescent="0.25">
      <c r="A148">
        <v>145</v>
      </c>
      <c r="B148" s="164" t="s">
        <v>599</v>
      </c>
      <c r="C148">
        <f>IFERROR(INDEX($BD$7:$BO$40,MATCH(Bacias!$G$4:$G$323,$BC$7:$BC$40,0),$C$2:$N$2),1)</f>
        <v>1</v>
      </c>
      <c r="D148">
        <f>IFERROR(INDEX($BD$7:$BO$40,MATCH(Bacias!$G$4:$G$323,$BC$7:$BC$40,0),$C$2:$N$2),1)</f>
        <v>1</v>
      </c>
      <c r="E148">
        <f>IFERROR(INDEX($BD$7:$BO$40,MATCH(Bacias!$G$4:$G$323,$BC$7:$BC$40,0),$C$2:$N$2),1)</f>
        <v>1</v>
      </c>
      <c r="F148">
        <f>IFERROR(INDEX($BD$7:$BO$40,MATCH(Bacias!$G$4:$G$323,$BC$7:$BC$40,0),$C$2:$N$2),1)</f>
        <v>1</v>
      </c>
      <c r="G148">
        <f>IFERROR(INDEX($BD$7:$BO$40,MATCH(Bacias!$G$4:$G$323,$BC$7:$BC$40,0),$C$2:$N$2),1)</f>
        <v>1</v>
      </c>
      <c r="H148">
        <f>IFERROR(INDEX($BD$7:$BO$40,MATCH(Bacias!$G$4:$G$323,$BC$7:$BC$40,0),$C$2:$N$2),1)</f>
        <v>1</v>
      </c>
      <c r="I148">
        <f>IFERROR(INDEX($BD$7:$BO$40,MATCH(Bacias!$G$4:$G$323,$BC$7:$BC$40,0),$C$2:$N$2),1)</f>
        <v>1</v>
      </c>
      <c r="J148">
        <f>IFERROR(INDEX($BD$7:$BO$40,MATCH(Bacias!$G$4:$G$323,$BC$7:$BC$40,0),$C$2:$N$2),1)</f>
        <v>1</v>
      </c>
      <c r="K148">
        <f>IFERROR(INDEX($BD$7:$BO$40,MATCH(Bacias!$G$4:$G$323,$BC$7:$BC$40,0),$C$2:$N$2),1)</f>
        <v>1</v>
      </c>
      <c r="L148">
        <f>IFERROR(INDEX($BD$7:$BO$40,MATCH(Bacias!$G$4:$G$323,$BC$7:$BC$40,0),$C$2:$N$2),1)</f>
        <v>1</v>
      </c>
      <c r="M148">
        <f>IFERROR(INDEX($BD$7:$BO$40,MATCH(Bacias!$G$4:$G$323,$BC$7:$BC$40,0),$C$2:$N$2),1)</f>
        <v>1</v>
      </c>
      <c r="N148">
        <f>IFERROR(INDEX($BD$7:$BO$40,MATCH(Bacias!$G$4:$G$323,$BC$7:$BC$40,0),$C$2:$N$2),1)</f>
        <v>1</v>
      </c>
      <c r="AA148">
        <f>C148*IF(NOT(ISNA($AY148)),INDEX(Entrada!$C$53:$N$372,$AY148,AA$2),0)</f>
        <v>117.33</v>
      </c>
      <c r="AB148">
        <f>D148*IF(NOT(ISNA($AY148)),INDEX(Entrada!$C$53:$N$372,$AY148,AB$2),0)</f>
        <v>136.30000000000001</v>
      </c>
      <c r="AC148">
        <f>E148*IF(NOT(ISNA($AY148)),INDEX(Entrada!$C$53:$N$372,$AY148,AC$2),0)</f>
        <v>148.66</v>
      </c>
      <c r="AD148">
        <f>F148*IF(NOT(ISNA($AY148)),INDEX(Entrada!$C$53:$N$372,$AY148,AD$2),0)</f>
        <v>111.89</v>
      </c>
      <c r="AE148">
        <f>G148*IF(NOT(ISNA($AY148)),INDEX(Entrada!$C$53:$N$372,$AY148,AE$2),0)</f>
        <v>80</v>
      </c>
      <c r="AF148">
        <f>H148*IF(NOT(ISNA($AY148)),INDEX(Entrada!$C$53:$N$372,$AY148,AF$2),0)</f>
        <v>64.599999999999994</v>
      </c>
      <c r="AG148">
        <f>I148*IF(NOT(ISNA($AY148)),INDEX(Entrada!$C$53:$N$372,$AY148,AG$2),0)</f>
        <v>58.39</v>
      </c>
      <c r="AH148">
        <f>J148*IF(NOT(ISNA($AY148)),INDEX(Entrada!$C$53:$N$372,$AY148,AH$2),0)</f>
        <v>54.05</v>
      </c>
      <c r="AI148">
        <f>K148*IF(NOT(ISNA($AY148)),INDEX(Entrada!$C$53:$N$372,$AY148,AI$2),0)</f>
        <v>52.85</v>
      </c>
      <c r="AJ148">
        <f>L148*IF(NOT(ISNA($AY148)),INDEX(Entrada!$C$53:$N$372,$AY148,AJ$2),0)</f>
        <v>57.32</v>
      </c>
      <c r="AK148">
        <f>M148*IF(NOT(ISNA($AY148)),INDEX(Entrada!$C$53:$N$372,$AY148,AK$2),0)</f>
        <v>67.05</v>
      </c>
      <c r="AL148">
        <f>N148*IF(NOT(ISNA($AY148)),INDEX(Entrada!$C$53:$N$372,$AY148,AL$2),0)</f>
        <v>89.93</v>
      </c>
      <c r="AM148">
        <f t="shared" si="177"/>
        <v>117.33</v>
      </c>
      <c r="AN148">
        <f t="shared" si="178"/>
        <v>136.30000000000001</v>
      </c>
      <c r="AO148">
        <f t="shared" si="178"/>
        <v>148.66</v>
      </c>
      <c r="AP148">
        <f t="shared" si="178"/>
        <v>111.89</v>
      </c>
      <c r="AQ148">
        <f t="shared" si="178"/>
        <v>80</v>
      </c>
      <c r="AR148">
        <f t="shared" si="178"/>
        <v>64.599999999999994</v>
      </c>
      <c r="AS148">
        <f t="shared" si="178"/>
        <v>58.39</v>
      </c>
      <c r="AT148">
        <f t="shared" si="178"/>
        <v>54.05</v>
      </c>
      <c r="AU148">
        <f t="shared" si="178"/>
        <v>52.85</v>
      </c>
      <c r="AV148">
        <f t="shared" si="178"/>
        <v>57.32</v>
      </c>
      <c r="AW148">
        <f t="shared" si="178"/>
        <v>67.05</v>
      </c>
      <c r="AX148">
        <f t="shared" si="178"/>
        <v>89.93</v>
      </c>
      <c r="AY148">
        <f>MATCH(A148,Entrada!$A$53:$A$372,0)</f>
        <v>145</v>
      </c>
      <c r="BQ148" t="e">
        <f t="shared" si="171"/>
        <v>#N/A</v>
      </c>
      <c r="BR148" s="302">
        <f t="shared" si="179"/>
        <v>117.33</v>
      </c>
      <c r="BS148" s="302">
        <f t="shared" si="180"/>
        <v>136.30000000000001</v>
      </c>
      <c r="BT148" s="302">
        <f t="shared" si="181"/>
        <v>148.66</v>
      </c>
      <c r="BU148" s="302">
        <f t="shared" si="182"/>
        <v>111.89</v>
      </c>
      <c r="BV148" s="302">
        <f t="shared" si="183"/>
        <v>80</v>
      </c>
      <c r="BW148" s="302">
        <f t="shared" si="184"/>
        <v>64.599999999999994</v>
      </c>
      <c r="BX148" s="302">
        <f t="shared" si="185"/>
        <v>58.39</v>
      </c>
      <c r="BY148" s="302">
        <f t="shared" si="186"/>
        <v>54.05</v>
      </c>
      <c r="BZ148" s="302">
        <f t="shared" si="187"/>
        <v>52.85</v>
      </c>
      <c r="CA148" s="302">
        <f t="shared" si="188"/>
        <v>57.32</v>
      </c>
      <c r="CB148" s="302">
        <f t="shared" si="189"/>
        <v>67.05</v>
      </c>
      <c r="CC148" s="302">
        <f t="shared" si="190"/>
        <v>89.93</v>
      </c>
    </row>
    <row r="149" spans="1:81" x14ac:dyDescent="0.25">
      <c r="A149">
        <v>146</v>
      </c>
      <c r="B149" s="164"/>
      <c r="C149">
        <f>IFERROR(INDEX($BD$7:$BO$40,MATCH(Bacias!$G$4:$G$323,$BC$7:$BC$40,0),$C$2:$N$2),1)</f>
        <v>1</v>
      </c>
      <c r="D149">
        <f>IFERROR(INDEX($BD$7:$BO$40,MATCH(Bacias!$G$4:$G$323,$BC$7:$BC$40,0),$C$2:$N$2),1)</f>
        <v>1</v>
      </c>
      <c r="E149">
        <f>IFERROR(INDEX($BD$7:$BO$40,MATCH(Bacias!$G$4:$G$323,$BC$7:$BC$40,0),$C$2:$N$2),1)</f>
        <v>1</v>
      </c>
      <c r="F149">
        <f>IFERROR(INDEX($BD$7:$BO$40,MATCH(Bacias!$G$4:$G$323,$BC$7:$BC$40,0),$C$2:$N$2),1)</f>
        <v>1</v>
      </c>
      <c r="G149">
        <f>IFERROR(INDEX($BD$7:$BO$40,MATCH(Bacias!$G$4:$G$323,$BC$7:$BC$40,0),$C$2:$N$2),1)</f>
        <v>1</v>
      </c>
      <c r="H149">
        <f>IFERROR(INDEX($BD$7:$BO$40,MATCH(Bacias!$G$4:$G$323,$BC$7:$BC$40,0),$C$2:$N$2),1)</f>
        <v>1</v>
      </c>
      <c r="I149">
        <f>IFERROR(INDEX($BD$7:$BO$40,MATCH(Bacias!$G$4:$G$323,$BC$7:$BC$40,0),$C$2:$N$2),1)</f>
        <v>1</v>
      </c>
      <c r="J149">
        <f>IFERROR(INDEX($BD$7:$BO$40,MATCH(Bacias!$G$4:$G$323,$BC$7:$BC$40,0),$C$2:$N$2),1)</f>
        <v>1</v>
      </c>
      <c r="K149">
        <f>IFERROR(INDEX($BD$7:$BO$40,MATCH(Bacias!$G$4:$G$323,$BC$7:$BC$40,0),$C$2:$N$2),1)</f>
        <v>1</v>
      </c>
      <c r="L149">
        <f>IFERROR(INDEX($BD$7:$BO$40,MATCH(Bacias!$G$4:$G$323,$BC$7:$BC$40,0),$C$2:$N$2),1)</f>
        <v>1</v>
      </c>
      <c r="M149">
        <f>IFERROR(INDEX($BD$7:$BO$40,MATCH(Bacias!$G$4:$G$323,$BC$7:$BC$40,0),$C$2:$N$2),1)</f>
        <v>1</v>
      </c>
      <c r="N149">
        <f>IFERROR(INDEX($BD$7:$BO$40,MATCH(Bacias!$G$4:$G$323,$BC$7:$BC$40,0),$C$2:$N$2),1)</f>
        <v>1</v>
      </c>
      <c r="AA149">
        <f>C149*IF(NOT(ISNA($AY149)),INDEX(Entrada!$C$53:$N$372,$AY149,AA$2),0)</f>
        <v>0</v>
      </c>
      <c r="AB149">
        <f>D149*IF(NOT(ISNA($AY149)),INDEX(Entrada!$C$53:$N$372,$AY149,AB$2),0)</f>
        <v>0</v>
      </c>
      <c r="AC149">
        <f>E149*IF(NOT(ISNA($AY149)),INDEX(Entrada!$C$53:$N$372,$AY149,AC$2),0)</f>
        <v>0</v>
      </c>
      <c r="AD149">
        <f>F149*IF(NOT(ISNA($AY149)),INDEX(Entrada!$C$53:$N$372,$AY149,AD$2),0)</f>
        <v>0</v>
      </c>
      <c r="AE149">
        <f>G149*IF(NOT(ISNA($AY149)),INDEX(Entrada!$C$53:$N$372,$AY149,AE$2),0)</f>
        <v>0</v>
      </c>
      <c r="AF149">
        <f>H149*IF(NOT(ISNA($AY149)),INDEX(Entrada!$C$53:$N$372,$AY149,AF$2),0)</f>
        <v>0</v>
      </c>
      <c r="AG149">
        <f>I149*IF(NOT(ISNA($AY149)),INDEX(Entrada!$C$53:$N$372,$AY149,AG$2),0)</f>
        <v>0</v>
      </c>
      <c r="AH149">
        <f>J149*IF(NOT(ISNA($AY149)),INDEX(Entrada!$C$53:$N$372,$AY149,AH$2),0)</f>
        <v>0</v>
      </c>
      <c r="AI149">
        <f>K149*IF(NOT(ISNA($AY149)),INDEX(Entrada!$C$53:$N$372,$AY149,AI$2),0)</f>
        <v>0</v>
      </c>
      <c r="AJ149">
        <f>L149*IF(NOT(ISNA($AY149)),INDEX(Entrada!$C$53:$N$372,$AY149,AJ$2),0)</f>
        <v>0</v>
      </c>
      <c r="AK149">
        <f>M149*IF(NOT(ISNA($AY149)),INDEX(Entrada!$C$53:$N$372,$AY149,AK$2),0)</f>
        <v>0</v>
      </c>
      <c r="AL149">
        <f>N149*IF(NOT(ISNA($AY149)),INDEX(Entrada!$C$53:$N$372,$AY149,AL$2),0)</f>
        <v>0</v>
      </c>
      <c r="AM149">
        <f t="shared" si="177"/>
        <v>0</v>
      </c>
      <c r="AN149">
        <f t="shared" si="178"/>
        <v>0</v>
      </c>
      <c r="AO149">
        <f t="shared" si="178"/>
        <v>0</v>
      </c>
      <c r="AP149">
        <f t="shared" si="178"/>
        <v>0</v>
      </c>
      <c r="AQ149">
        <f t="shared" si="178"/>
        <v>0</v>
      </c>
      <c r="AR149">
        <f t="shared" si="178"/>
        <v>0</v>
      </c>
      <c r="AS149">
        <f t="shared" si="178"/>
        <v>0</v>
      </c>
      <c r="AT149">
        <f t="shared" si="178"/>
        <v>0</v>
      </c>
      <c r="AU149">
        <f t="shared" si="178"/>
        <v>0</v>
      </c>
      <c r="AV149">
        <f t="shared" si="178"/>
        <v>0</v>
      </c>
      <c r="AW149">
        <f t="shared" si="178"/>
        <v>0</v>
      </c>
      <c r="AX149">
        <f t="shared" si="178"/>
        <v>0</v>
      </c>
      <c r="AY149">
        <f>MATCH(A149,Entrada!$A$53:$A$372,0)</f>
        <v>146</v>
      </c>
      <c r="BQ149" t="e">
        <f t="shared" si="171"/>
        <v>#N/A</v>
      </c>
      <c r="BR149" s="302">
        <f t="shared" si="179"/>
        <v>0</v>
      </c>
      <c r="BS149" s="302">
        <f t="shared" si="180"/>
        <v>0</v>
      </c>
      <c r="BT149" s="302">
        <f t="shared" si="181"/>
        <v>0</v>
      </c>
      <c r="BU149" s="302">
        <f t="shared" si="182"/>
        <v>0</v>
      </c>
      <c r="BV149" s="302">
        <f t="shared" si="183"/>
        <v>0</v>
      </c>
      <c r="BW149" s="302">
        <f t="shared" si="184"/>
        <v>0</v>
      </c>
      <c r="BX149" s="302">
        <f t="shared" si="185"/>
        <v>0</v>
      </c>
      <c r="BY149" s="302">
        <f t="shared" si="186"/>
        <v>0</v>
      </c>
      <c r="BZ149" s="302">
        <f t="shared" si="187"/>
        <v>0</v>
      </c>
      <c r="CA149" s="302">
        <f t="shared" si="188"/>
        <v>0</v>
      </c>
      <c r="CB149" s="302">
        <f t="shared" si="189"/>
        <v>0</v>
      </c>
      <c r="CC149" s="302">
        <f t="shared" si="190"/>
        <v>0</v>
      </c>
    </row>
    <row r="150" spans="1:81" x14ac:dyDescent="0.25">
      <c r="A150">
        <v>147</v>
      </c>
      <c r="B150" s="164"/>
      <c r="C150">
        <f>IFERROR(INDEX($BD$7:$BO$40,MATCH(Bacias!$G$4:$G$323,$BC$7:$BC$40,0),$C$2:$N$2),1)</f>
        <v>1</v>
      </c>
      <c r="D150">
        <f>IFERROR(INDEX($BD$7:$BO$40,MATCH(Bacias!$G$4:$G$323,$BC$7:$BC$40,0),$C$2:$N$2),1)</f>
        <v>1</v>
      </c>
      <c r="E150">
        <f>IFERROR(INDEX($BD$7:$BO$40,MATCH(Bacias!$G$4:$G$323,$BC$7:$BC$40,0),$C$2:$N$2),1)</f>
        <v>1</v>
      </c>
      <c r="F150">
        <f>IFERROR(INDEX($BD$7:$BO$40,MATCH(Bacias!$G$4:$G$323,$BC$7:$BC$40,0),$C$2:$N$2),1)</f>
        <v>1</v>
      </c>
      <c r="G150">
        <f>IFERROR(INDEX($BD$7:$BO$40,MATCH(Bacias!$G$4:$G$323,$BC$7:$BC$40,0),$C$2:$N$2),1)</f>
        <v>1</v>
      </c>
      <c r="H150">
        <f>IFERROR(INDEX($BD$7:$BO$40,MATCH(Bacias!$G$4:$G$323,$BC$7:$BC$40,0),$C$2:$N$2),1)</f>
        <v>1</v>
      </c>
      <c r="I150">
        <f>IFERROR(INDEX($BD$7:$BO$40,MATCH(Bacias!$G$4:$G$323,$BC$7:$BC$40,0),$C$2:$N$2),1)</f>
        <v>1</v>
      </c>
      <c r="J150">
        <f>IFERROR(INDEX($BD$7:$BO$40,MATCH(Bacias!$G$4:$G$323,$BC$7:$BC$40,0),$C$2:$N$2),1)</f>
        <v>1</v>
      </c>
      <c r="K150">
        <f>IFERROR(INDEX($BD$7:$BO$40,MATCH(Bacias!$G$4:$G$323,$BC$7:$BC$40,0),$C$2:$N$2),1)</f>
        <v>1</v>
      </c>
      <c r="L150">
        <f>IFERROR(INDEX($BD$7:$BO$40,MATCH(Bacias!$G$4:$G$323,$BC$7:$BC$40,0),$C$2:$N$2),1)</f>
        <v>1</v>
      </c>
      <c r="M150">
        <f>IFERROR(INDEX($BD$7:$BO$40,MATCH(Bacias!$G$4:$G$323,$BC$7:$BC$40,0),$C$2:$N$2),1)</f>
        <v>1</v>
      </c>
      <c r="N150">
        <f>IFERROR(INDEX($BD$7:$BO$40,MATCH(Bacias!$G$4:$G$323,$BC$7:$BC$40,0),$C$2:$N$2),1)</f>
        <v>1</v>
      </c>
      <c r="AA150">
        <f>C150*IF(NOT(ISNA($AY150)),INDEX(Entrada!$C$53:$N$372,$AY150,AA$2),0)</f>
        <v>0</v>
      </c>
      <c r="AB150">
        <f>D150*IF(NOT(ISNA($AY150)),INDEX(Entrada!$C$53:$N$372,$AY150,AB$2),0)</f>
        <v>0</v>
      </c>
      <c r="AC150">
        <f>E150*IF(NOT(ISNA($AY150)),INDEX(Entrada!$C$53:$N$372,$AY150,AC$2),0)</f>
        <v>0</v>
      </c>
      <c r="AD150">
        <f>F150*IF(NOT(ISNA($AY150)),INDEX(Entrada!$C$53:$N$372,$AY150,AD$2),0)</f>
        <v>0</v>
      </c>
      <c r="AE150">
        <f>G150*IF(NOT(ISNA($AY150)),INDEX(Entrada!$C$53:$N$372,$AY150,AE$2),0)</f>
        <v>0</v>
      </c>
      <c r="AF150">
        <f>H150*IF(NOT(ISNA($AY150)),INDEX(Entrada!$C$53:$N$372,$AY150,AF$2),0)</f>
        <v>0</v>
      </c>
      <c r="AG150">
        <f>I150*IF(NOT(ISNA($AY150)),INDEX(Entrada!$C$53:$N$372,$AY150,AG$2),0)</f>
        <v>0</v>
      </c>
      <c r="AH150">
        <f>J150*IF(NOT(ISNA($AY150)),INDEX(Entrada!$C$53:$N$372,$AY150,AH$2),0)</f>
        <v>0</v>
      </c>
      <c r="AI150">
        <f>K150*IF(NOT(ISNA($AY150)),INDEX(Entrada!$C$53:$N$372,$AY150,AI$2),0)</f>
        <v>0</v>
      </c>
      <c r="AJ150">
        <f>L150*IF(NOT(ISNA($AY150)),INDEX(Entrada!$C$53:$N$372,$AY150,AJ$2),0)</f>
        <v>0</v>
      </c>
      <c r="AK150">
        <f>M150*IF(NOT(ISNA($AY150)),INDEX(Entrada!$C$53:$N$372,$AY150,AK$2),0)</f>
        <v>0</v>
      </c>
      <c r="AL150">
        <f>N150*IF(NOT(ISNA($AY150)),INDEX(Entrada!$C$53:$N$372,$AY150,AL$2),0)</f>
        <v>0</v>
      </c>
      <c r="AM150">
        <f t="shared" si="177"/>
        <v>0</v>
      </c>
      <c r="AN150">
        <f t="shared" si="178"/>
        <v>0</v>
      </c>
      <c r="AO150">
        <f t="shared" si="178"/>
        <v>0</v>
      </c>
      <c r="AP150">
        <f t="shared" si="178"/>
        <v>0</v>
      </c>
      <c r="AQ150">
        <f t="shared" si="178"/>
        <v>0</v>
      </c>
      <c r="AR150">
        <f t="shared" si="178"/>
        <v>0</v>
      </c>
      <c r="AS150">
        <f t="shared" si="178"/>
        <v>0</v>
      </c>
      <c r="AT150">
        <f t="shared" si="178"/>
        <v>0</v>
      </c>
      <c r="AU150">
        <f t="shared" si="178"/>
        <v>0</v>
      </c>
      <c r="AV150">
        <f t="shared" si="178"/>
        <v>0</v>
      </c>
      <c r="AW150">
        <f t="shared" si="178"/>
        <v>0</v>
      </c>
      <c r="AX150">
        <f t="shared" si="178"/>
        <v>0</v>
      </c>
      <c r="AY150">
        <f>MATCH(A150,Entrada!$A$53:$A$372,0)</f>
        <v>147</v>
      </c>
      <c r="BQ150" t="e">
        <f t="shared" si="171"/>
        <v>#N/A</v>
      </c>
      <c r="BR150" s="302">
        <f t="shared" si="179"/>
        <v>0</v>
      </c>
      <c r="BS150" s="302">
        <f t="shared" si="180"/>
        <v>0</v>
      </c>
      <c r="BT150" s="302">
        <f t="shared" si="181"/>
        <v>0</v>
      </c>
      <c r="BU150" s="302">
        <f t="shared" si="182"/>
        <v>0</v>
      </c>
      <c r="BV150" s="302">
        <f t="shared" si="183"/>
        <v>0</v>
      </c>
      <c r="BW150" s="302">
        <f t="shared" si="184"/>
        <v>0</v>
      </c>
      <c r="BX150" s="302">
        <f t="shared" si="185"/>
        <v>0</v>
      </c>
      <c r="BY150" s="302">
        <f t="shared" si="186"/>
        <v>0</v>
      </c>
      <c r="BZ150" s="302">
        <f t="shared" si="187"/>
        <v>0</v>
      </c>
      <c r="CA150" s="302">
        <f t="shared" si="188"/>
        <v>0</v>
      </c>
      <c r="CB150" s="302">
        <f t="shared" si="189"/>
        <v>0</v>
      </c>
      <c r="CC150" s="302">
        <f t="shared" si="190"/>
        <v>0</v>
      </c>
    </row>
    <row r="151" spans="1:81" x14ac:dyDescent="0.25">
      <c r="A151">
        <v>148</v>
      </c>
      <c r="B151" s="164" t="s">
        <v>600</v>
      </c>
      <c r="C151">
        <f>IFERROR(INDEX($BD$7:$BO$40,MATCH(Bacias!$G$4:$G$323,$BC$7:$BC$40,0),$C$2:$N$2),1)</f>
        <v>1</v>
      </c>
      <c r="D151">
        <f>IFERROR(INDEX($BD$7:$BO$40,MATCH(Bacias!$G$4:$G$323,$BC$7:$BC$40,0),$C$2:$N$2),1)</f>
        <v>1</v>
      </c>
      <c r="E151">
        <f>IFERROR(INDEX($BD$7:$BO$40,MATCH(Bacias!$G$4:$G$323,$BC$7:$BC$40,0),$C$2:$N$2),1)</f>
        <v>1</v>
      </c>
      <c r="F151">
        <f>IFERROR(INDEX($BD$7:$BO$40,MATCH(Bacias!$G$4:$G$323,$BC$7:$BC$40,0),$C$2:$N$2),1)</f>
        <v>1</v>
      </c>
      <c r="G151">
        <f>IFERROR(INDEX($BD$7:$BO$40,MATCH(Bacias!$G$4:$G$323,$BC$7:$BC$40,0),$C$2:$N$2),1)</f>
        <v>1</v>
      </c>
      <c r="H151">
        <f>IFERROR(INDEX($BD$7:$BO$40,MATCH(Bacias!$G$4:$G$323,$BC$7:$BC$40,0),$C$2:$N$2),1)</f>
        <v>1</v>
      </c>
      <c r="I151">
        <f>IFERROR(INDEX($BD$7:$BO$40,MATCH(Bacias!$G$4:$G$323,$BC$7:$BC$40,0),$C$2:$N$2),1)</f>
        <v>1</v>
      </c>
      <c r="J151">
        <f>IFERROR(INDEX($BD$7:$BO$40,MATCH(Bacias!$G$4:$G$323,$BC$7:$BC$40,0),$C$2:$N$2),1)</f>
        <v>1</v>
      </c>
      <c r="K151">
        <f>IFERROR(INDEX($BD$7:$BO$40,MATCH(Bacias!$G$4:$G$323,$BC$7:$BC$40,0),$C$2:$N$2),1)</f>
        <v>1</v>
      </c>
      <c r="L151">
        <f>IFERROR(INDEX($BD$7:$BO$40,MATCH(Bacias!$G$4:$G$323,$BC$7:$BC$40,0),$C$2:$N$2),1)</f>
        <v>1</v>
      </c>
      <c r="M151">
        <f>IFERROR(INDEX($BD$7:$BO$40,MATCH(Bacias!$G$4:$G$323,$BC$7:$BC$40,0),$C$2:$N$2),1)</f>
        <v>1</v>
      </c>
      <c r="N151">
        <f>IFERROR(INDEX($BD$7:$BO$40,MATCH(Bacias!$G$4:$G$323,$BC$7:$BC$40,0),$C$2:$N$2),1)</f>
        <v>1</v>
      </c>
      <c r="AA151">
        <f>C151*IF(NOT(ISNA($AY151)),INDEX(Entrada!$C$53:$N$372,$AY151,AA$2),0)</f>
        <v>1534.84</v>
      </c>
      <c r="AB151">
        <f>D151*IF(NOT(ISNA($AY151)),INDEX(Entrada!$C$53:$N$372,$AY151,AB$2),0)</f>
        <v>1213.1099999999999</v>
      </c>
      <c r="AC151">
        <f>E151*IF(NOT(ISNA($AY151)),INDEX(Entrada!$C$53:$N$372,$AY151,AC$2),0)</f>
        <v>1062.67</v>
      </c>
      <c r="AD151">
        <f>F151*IF(NOT(ISNA($AY151)),INDEX(Entrada!$C$53:$N$372,$AY151,AD$2),0)</f>
        <v>813.71</v>
      </c>
      <c r="AE151">
        <f>G151*IF(NOT(ISNA($AY151)),INDEX(Entrada!$C$53:$N$372,$AY151,AE$2),0)</f>
        <v>591.96</v>
      </c>
      <c r="AF151">
        <f>H151*IF(NOT(ISNA($AY151)),INDEX(Entrada!$C$53:$N$372,$AY151,AF$2),0)</f>
        <v>495.51</v>
      </c>
      <c r="AG151">
        <f>I151*IF(NOT(ISNA($AY151)),INDEX(Entrada!$C$53:$N$372,$AY151,AG$2),0)</f>
        <v>437.49</v>
      </c>
      <c r="AH151">
        <f>J151*IF(NOT(ISNA($AY151)),INDEX(Entrada!$C$53:$N$372,$AY151,AH$2),0)</f>
        <v>388.87</v>
      </c>
      <c r="AI151">
        <f>K151*IF(NOT(ISNA($AY151)),INDEX(Entrada!$C$53:$N$372,$AY151,AI$2),0)</f>
        <v>373.39</v>
      </c>
      <c r="AJ151">
        <f>L151*IF(NOT(ISNA($AY151)),INDEX(Entrada!$C$53:$N$372,$AY151,AJ$2),0)</f>
        <v>468.47</v>
      </c>
      <c r="AK151">
        <f>M151*IF(NOT(ISNA($AY151)),INDEX(Entrada!$C$53:$N$372,$AY151,AK$2),0)</f>
        <v>802.41</v>
      </c>
      <c r="AL151">
        <f>N151*IF(NOT(ISNA($AY151)),INDEX(Entrada!$C$53:$N$372,$AY151,AL$2),0)</f>
        <v>1355.7</v>
      </c>
      <c r="AM151">
        <f t="shared" si="177"/>
        <v>1534.84</v>
      </c>
      <c r="AN151">
        <f t="shared" si="178"/>
        <v>1213.1099999999999</v>
      </c>
      <c r="AO151">
        <f t="shared" si="178"/>
        <v>1062.67</v>
      </c>
      <c r="AP151">
        <f t="shared" si="178"/>
        <v>813.71</v>
      </c>
      <c r="AQ151">
        <f t="shared" si="178"/>
        <v>591.96</v>
      </c>
      <c r="AR151">
        <f t="shared" si="178"/>
        <v>495.51</v>
      </c>
      <c r="AS151">
        <f t="shared" si="178"/>
        <v>437.49</v>
      </c>
      <c r="AT151">
        <f t="shared" si="178"/>
        <v>388.87</v>
      </c>
      <c r="AU151">
        <f t="shared" si="178"/>
        <v>373.39</v>
      </c>
      <c r="AV151">
        <f t="shared" si="178"/>
        <v>468.47</v>
      </c>
      <c r="AW151">
        <f t="shared" si="178"/>
        <v>802.41</v>
      </c>
      <c r="AX151">
        <f t="shared" si="178"/>
        <v>1355.7</v>
      </c>
      <c r="AY151">
        <f>MATCH(A151,Entrada!$A$53:$A$372,0)</f>
        <v>148</v>
      </c>
      <c r="BQ151">
        <f t="shared" si="171"/>
        <v>64</v>
      </c>
      <c r="BR151" s="302">
        <f t="shared" si="179"/>
        <v>1535.3766000000001</v>
      </c>
      <c r="BS151" s="302">
        <f t="shared" si="180"/>
        <v>1215.8596199999999</v>
      </c>
      <c r="BT151" s="302">
        <f t="shared" si="181"/>
        <v>1063.50974</v>
      </c>
      <c r="BU151" s="302">
        <f t="shared" si="182"/>
        <v>814.40035999999998</v>
      </c>
      <c r="BV151" s="302">
        <f t="shared" si="183"/>
        <v>592.76017999999999</v>
      </c>
      <c r="BW151" s="302">
        <f t="shared" si="184"/>
        <v>496.68696</v>
      </c>
      <c r="BX151" s="302">
        <f t="shared" si="185"/>
        <v>437.87835000000001</v>
      </c>
      <c r="BY151" s="302">
        <f t="shared" si="186"/>
        <v>388.93833000000001</v>
      </c>
      <c r="BZ151" s="302">
        <f t="shared" si="187"/>
        <v>373.96701000000002</v>
      </c>
      <c r="CA151" s="302">
        <f t="shared" si="188"/>
        <v>468.92108999999999</v>
      </c>
      <c r="CB151" s="302">
        <f t="shared" si="189"/>
        <v>803.85809999999992</v>
      </c>
      <c r="CC151" s="302">
        <f t="shared" si="190"/>
        <v>1356.8154599999998</v>
      </c>
    </row>
    <row r="152" spans="1:81" x14ac:dyDescent="0.25">
      <c r="A152">
        <v>149</v>
      </c>
      <c r="B152" s="164" t="s">
        <v>601</v>
      </c>
      <c r="C152">
        <f>IFERROR(INDEX($BD$7:$BO$40,MATCH(Bacias!$G$4:$G$323,$BC$7:$BC$40,0),$C$2:$N$2),1)</f>
        <v>1</v>
      </c>
      <c r="D152">
        <f>IFERROR(INDEX($BD$7:$BO$40,MATCH(Bacias!$G$4:$G$323,$BC$7:$BC$40,0),$C$2:$N$2),1)</f>
        <v>1</v>
      </c>
      <c r="E152">
        <f>IFERROR(INDEX($BD$7:$BO$40,MATCH(Bacias!$G$4:$G$323,$BC$7:$BC$40,0),$C$2:$N$2),1)</f>
        <v>1</v>
      </c>
      <c r="F152">
        <f>IFERROR(INDEX($BD$7:$BO$40,MATCH(Bacias!$G$4:$G$323,$BC$7:$BC$40,0),$C$2:$N$2),1)</f>
        <v>1</v>
      </c>
      <c r="G152">
        <f>IFERROR(INDEX($BD$7:$BO$40,MATCH(Bacias!$G$4:$G$323,$BC$7:$BC$40,0),$C$2:$N$2),1)</f>
        <v>1</v>
      </c>
      <c r="H152">
        <f>IFERROR(INDEX($BD$7:$BO$40,MATCH(Bacias!$G$4:$G$323,$BC$7:$BC$40,0),$C$2:$N$2),1)</f>
        <v>1</v>
      </c>
      <c r="I152">
        <f>IFERROR(INDEX($BD$7:$BO$40,MATCH(Bacias!$G$4:$G$323,$BC$7:$BC$40,0),$C$2:$N$2),1)</f>
        <v>1</v>
      </c>
      <c r="J152">
        <f>IFERROR(INDEX($BD$7:$BO$40,MATCH(Bacias!$G$4:$G$323,$BC$7:$BC$40,0),$C$2:$N$2),1)</f>
        <v>1</v>
      </c>
      <c r="K152">
        <f>IFERROR(INDEX($BD$7:$BO$40,MATCH(Bacias!$G$4:$G$323,$BC$7:$BC$40,0),$C$2:$N$2),1)</f>
        <v>1</v>
      </c>
      <c r="L152">
        <f>IFERROR(INDEX($BD$7:$BO$40,MATCH(Bacias!$G$4:$G$323,$BC$7:$BC$40,0),$C$2:$N$2),1)</f>
        <v>1</v>
      </c>
      <c r="M152">
        <f>IFERROR(INDEX($BD$7:$BO$40,MATCH(Bacias!$G$4:$G$323,$BC$7:$BC$40,0),$C$2:$N$2),1)</f>
        <v>1</v>
      </c>
      <c r="N152">
        <f>IFERROR(INDEX($BD$7:$BO$40,MATCH(Bacias!$G$4:$G$323,$BC$7:$BC$40,0),$C$2:$N$2),1)</f>
        <v>1</v>
      </c>
      <c r="AA152">
        <f>C152*IF(NOT(ISNA($AY152)),INDEX(Entrada!$C$53:$N$372,$AY152,AA$2),0)</f>
        <v>264.92</v>
      </c>
      <c r="AB152">
        <f>D152*IF(NOT(ISNA($AY152)),INDEX(Entrada!$C$53:$N$372,$AY152,AB$2),0)</f>
        <v>224.97</v>
      </c>
      <c r="AC152">
        <f>E152*IF(NOT(ISNA($AY152)),INDEX(Entrada!$C$53:$N$372,$AY152,AC$2),0)</f>
        <v>200.79</v>
      </c>
      <c r="AD152">
        <f>F152*IF(NOT(ISNA($AY152)),INDEX(Entrada!$C$53:$N$372,$AY152,AD$2),0)</f>
        <v>154.16999999999999</v>
      </c>
      <c r="AE152">
        <f>G152*IF(NOT(ISNA($AY152)),INDEX(Entrada!$C$53:$N$372,$AY152,AE$2),0)</f>
        <v>118.54</v>
      </c>
      <c r="AF152">
        <f>H152*IF(NOT(ISNA($AY152)),INDEX(Entrada!$C$53:$N$372,$AY152,AF$2),0)</f>
        <v>103.29</v>
      </c>
      <c r="AG152">
        <f>I152*IF(NOT(ISNA($AY152)),INDEX(Entrada!$C$53:$N$372,$AY152,AG$2),0)</f>
        <v>92.08</v>
      </c>
      <c r="AH152">
        <f>J152*IF(NOT(ISNA($AY152)),INDEX(Entrada!$C$53:$N$372,$AY152,AH$2),0)</f>
        <v>82.61</v>
      </c>
      <c r="AI152">
        <f>K152*IF(NOT(ISNA($AY152)),INDEX(Entrada!$C$53:$N$372,$AY152,AI$2),0)</f>
        <v>81.84</v>
      </c>
      <c r="AJ152">
        <f>L152*IF(NOT(ISNA($AY152)),INDEX(Entrada!$C$53:$N$372,$AY152,AJ$2),0)</f>
        <v>96.75</v>
      </c>
      <c r="AK152">
        <f>M152*IF(NOT(ISNA($AY152)),INDEX(Entrada!$C$53:$N$372,$AY152,AK$2),0)</f>
        <v>142.33000000000001</v>
      </c>
      <c r="AL152">
        <f>N152*IF(NOT(ISNA($AY152)),INDEX(Entrada!$C$53:$N$372,$AY152,AL$2),0)</f>
        <v>223.5</v>
      </c>
      <c r="AM152">
        <f t="shared" si="177"/>
        <v>264.92</v>
      </c>
      <c r="AN152">
        <f t="shared" si="178"/>
        <v>224.97</v>
      </c>
      <c r="AO152">
        <f t="shared" si="178"/>
        <v>200.79</v>
      </c>
      <c r="AP152">
        <f t="shared" si="178"/>
        <v>154.16999999999999</v>
      </c>
      <c r="AQ152">
        <f t="shared" si="178"/>
        <v>118.54</v>
      </c>
      <c r="AR152">
        <f t="shared" si="178"/>
        <v>103.29</v>
      </c>
      <c r="AS152">
        <f t="shared" si="178"/>
        <v>92.08</v>
      </c>
      <c r="AT152">
        <f t="shared" si="178"/>
        <v>82.61</v>
      </c>
      <c r="AU152">
        <f t="shared" si="178"/>
        <v>81.84</v>
      </c>
      <c r="AV152">
        <f t="shared" si="178"/>
        <v>96.75</v>
      </c>
      <c r="AW152">
        <f t="shared" si="178"/>
        <v>142.33000000000001</v>
      </c>
      <c r="AX152">
        <f t="shared" si="178"/>
        <v>223.5</v>
      </c>
      <c r="AY152">
        <f>MATCH(A152,Entrada!$A$53:$A$372,0)</f>
        <v>149</v>
      </c>
      <c r="BQ152" t="e">
        <f t="shared" si="171"/>
        <v>#N/A</v>
      </c>
      <c r="BR152" s="302">
        <f t="shared" si="179"/>
        <v>264.92</v>
      </c>
      <c r="BS152" s="302">
        <f t="shared" si="180"/>
        <v>224.97</v>
      </c>
      <c r="BT152" s="302">
        <f t="shared" si="181"/>
        <v>200.79</v>
      </c>
      <c r="BU152" s="302">
        <f t="shared" si="182"/>
        <v>154.16999999999999</v>
      </c>
      <c r="BV152" s="302">
        <f t="shared" si="183"/>
        <v>118.54</v>
      </c>
      <c r="BW152" s="302">
        <f t="shared" si="184"/>
        <v>103.29</v>
      </c>
      <c r="BX152" s="302">
        <f t="shared" si="185"/>
        <v>92.08</v>
      </c>
      <c r="BY152" s="302">
        <f t="shared" si="186"/>
        <v>82.61</v>
      </c>
      <c r="BZ152" s="302">
        <f t="shared" si="187"/>
        <v>81.84</v>
      </c>
      <c r="CA152" s="302">
        <f t="shared" si="188"/>
        <v>96.75</v>
      </c>
      <c r="CB152" s="302">
        <f t="shared" si="189"/>
        <v>142.33000000000001</v>
      </c>
      <c r="CC152" s="302">
        <f t="shared" si="190"/>
        <v>223.5</v>
      </c>
    </row>
    <row r="153" spans="1:81" x14ac:dyDescent="0.25">
      <c r="A153">
        <v>150</v>
      </c>
      <c r="B153" s="164"/>
      <c r="C153">
        <f>IFERROR(INDEX($BD$7:$BO$40,MATCH(Bacias!$G$4:$G$323,$BC$7:$BC$40,0),$C$2:$N$2),1)</f>
        <v>1</v>
      </c>
      <c r="D153">
        <f>IFERROR(INDEX($BD$7:$BO$40,MATCH(Bacias!$G$4:$G$323,$BC$7:$BC$40,0),$C$2:$N$2),1)</f>
        <v>1</v>
      </c>
      <c r="E153">
        <f>IFERROR(INDEX($BD$7:$BO$40,MATCH(Bacias!$G$4:$G$323,$BC$7:$BC$40,0),$C$2:$N$2),1)</f>
        <v>1</v>
      </c>
      <c r="F153">
        <f>IFERROR(INDEX($BD$7:$BO$40,MATCH(Bacias!$G$4:$G$323,$BC$7:$BC$40,0),$C$2:$N$2),1)</f>
        <v>1</v>
      </c>
      <c r="G153">
        <f>IFERROR(INDEX($BD$7:$BO$40,MATCH(Bacias!$G$4:$G$323,$BC$7:$BC$40,0),$C$2:$N$2),1)</f>
        <v>1</v>
      </c>
      <c r="H153">
        <f>IFERROR(INDEX($BD$7:$BO$40,MATCH(Bacias!$G$4:$G$323,$BC$7:$BC$40,0),$C$2:$N$2),1)</f>
        <v>1</v>
      </c>
      <c r="I153">
        <f>IFERROR(INDEX($BD$7:$BO$40,MATCH(Bacias!$G$4:$G$323,$BC$7:$BC$40,0),$C$2:$N$2),1)</f>
        <v>1</v>
      </c>
      <c r="J153">
        <f>IFERROR(INDEX($BD$7:$BO$40,MATCH(Bacias!$G$4:$G$323,$BC$7:$BC$40,0),$C$2:$N$2),1)</f>
        <v>1</v>
      </c>
      <c r="K153">
        <f>IFERROR(INDEX($BD$7:$BO$40,MATCH(Bacias!$G$4:$G$323,$BC$7:$BC$40,0),$C$2:$N$2),1)</f>
        <v>1</v>
      </c>
      <c r="L153">
        <f>IFERROR(INDEX($BD$7:$BO$40,MATCH(Bacias!$G$4:$G$323,$BC$7:$BC$40,0),$C$2:$N$2),1)</f>
        <v>1</v>
      </c>
      <c r="M153">
        <f>IFERROR(INDEX($BD$7:$BO$40,MATCH(Bacias!$G$4:$G$323,$BC$7:$BC$40,0),$C$2:$N$2),1)</f>
        <v>1</v>
      </c>
      <c r="N153">
        <f>IFERROR(INDEX($BD$7:$BO$40,MATCH(Bacias!$G$4:$G$323,$BC$7:$BC$40,0),$C$2:$N$2),1)</f>
        <v>1</v>
      </c>
      <c r="AA153">
        <f>C153*IF(NOT(ISNA($AY153)),INDEX(Entrada!$C$53:$N$372,$AY153,AA$2),0)</f>
        <v>0</v>
      </c>
      <c r="AB153">
        <f>D153*IF(NOT(ISNA($AY153)),INDEX(Entrada!$C$53:$N$372,$AY153,AB$2),0)</f>
        <v>0</v>
      </c>
      <c r="AC153">
        <f>E153*IF(NOT(ISNA($AY153)),INDEX(Entrada!$C$53:$N$372,$AY153,AC$2),0)</f>
        <v>0</v>
      </c>
      <c r="AD153">
        <f>F153*IF(NOT(ISNA($AY153)),INDEX(Entrada!$C$53:$N$372,$AY153,AD$2),0)</f>
        <v>0</v>
      </c>
      <c r="AE153">
        <f>G153*IF(NOT(ISNA($AY153)),INDEX(Entrada!$C$53:$N$372,$AY153,AE$2),0)</f>
        <v>0</v>
      </c>
      <c r="AF153">
        <f>H153*IF(NOT(ISNA($AY153)),INDEX(Entrada!$C$53:$N$372,$AY153,AF$2),0)</f>
        <v>0</v>
      </c>
      <c r="AG153">
        <f>I153*IF(NOT(ISNA($AY153)),INDEX(Entrada!$C$53:$N$372,$AY153,AG$2),0)</f>
        <v>0</v>
      </c>
      <c r="AH153">
        <f>J153*IF(NOT(ISNA($AY153)),INDEX(Entrada!$C$53:$N$372,$AY153,AH$2),0)</f>
        <v>0</v>
      </c>
      <c r="AI153">
        <f>K153*IF(NOT(ISNA($AY153)),INDEX(Entrada!$C$53:$N$372,$AY153,AI$2),0)</f>
        <v>0</v>
      </c>
      <c r="AJ153">
        <f>L153*IF(NOT(ISNA($AY153)),INDEX(Entrada!$C$53:$N$372,$AY153,AJ$2),0)</f>
        <v>0</v>
      </c>
      <c r="AK153">
        <f>M153*IF(NOT(ISNA($AY153)),INDEX(Entrada!$C$53:$N$372,$AY153,AK$2),0)</f>
        <v>0</v>
      </c>
      <c r="AL153">
        <f>N153*IF(NOT(ISNA($AY153)),INDEX(Entrada!$C$53:$N$372,$AY153,AL$2),0)</f>
        <v>0</v>
      </c>
      <c r="AM153">
        <f t="shared" si="177"/>
        <v>0</v>
      </c>
      <c r="AN153">
        <f t="shared" si="178"/>
        <v>0</v>
      </c>
      <c r="AO153">
        <f t="shared" si="178"/>
        <v>0</v>
      </c>
      <c r="AP153">
        <f t="shared" si="178"/>
        <v>0</v>
      </c>
      <c r="AQ153">
        <f t="shared" si="178"/>
        <v>0</v>
      </c>
      <c r="AR153">
        <f t="shared" si="178"/>
        <v>0</v>
      </c>
      <c r="AS153">
        <f t="shared" si="178"/>
        <v>0</v>
      </c>
      <c r="AT153">
        <f t="shared" si="178"/>
        <v>0</v>
      </c>
      <c r="AU153">
        <f t="shared" si="178"/>
        <v>0</v>
      </c>
      <c r="AV153">
        <f t="shared" si="178"/>
        <v>0</v>
      </c>
      <c r="AW153">
        <f t="shared" si="178"/>
        <v>0</v>
      </c>
      <c r="AX153">
        <f t="shared" si="178"/>
        <v>0</v>
      </c>
      <c r="AY153">
        <f>MATCH(A153,Entrada!$A$53:$A$372,0)</f>
        <v>150</v>
      </c>
      <c r="BQ153" t="e">
        <f t="shared" si="171"/>
        <v>#N/A</v>
      </c>
      <c r="BR153" s="302">
        <f t="shared" si="179"/>
        <v>0</v>
      </c>
      <c r="BS153" s="302">
        <f t="shared" si="180"/>
        <v>0</v>
      </c>
      <c r="BT153" s="302">
        <f t="shared" si="181"/>
        <v>0</v>
      </c>
      <c r="BU153" s="302">
        <f t="shared" si="182"/>
        <v>0</v>
      </c>
      <c r="BV153" s="302">
        <f t="shared" si="183"/>
        <v>0</v>
      </c>
      <c r="BW153" s="302">
        <f t="shared" si="184"/>
        <v>0</v>
      </c>
      <c r="BX153" s="302">
        <f t="shared" si="185"/>
        <v>0</v>
      </c>
      <c r="BY153" s="302">
        <f t="shared" si="186"/>
        <v>0</v>
      </c>
      <c r="BZ153" s="302">
        <f t="shared" si="187"/>
        <v>0</v>
      </c>
      <c r="CA153" s="302">
        <f t="shared" si="188"/>
        <v>0</v>
      </c>
      <c r="CB153" s="302">
        <f t="shared" si="189"/>
        <v>0</v>
      </c>
      <c r="CC153" s="302">
        <f t="shared" si="190"/>
        <v>0</v>
      </c>
    </row>
    <row r="154" spans="1:81" x14ac:dyDescent="0.25">
      <c r="A154">
        <v>151</v>
      </c>
      <c r="B154" s="164"/>
      <c r="C154">
        <f>IFERROR(INDEX($BD$7:$BO$40,MATCH(Bacias!$G$4:$G$323,$BC$7:$BC$40,0),$C$2:$N$2),1)</f>
        <v>1</v>
      </c>
      <c r="D154">
        <f>IFERROR(INDEX($BD$7:$BO$40,MATCH(Bacias!$G$4:$G$323,$BC$7:$BC$40,0),$C$2:$N$2),1)</f>
        <v>1</v>
      </c>
      <c r="E154">
        <f>IFERROR(INDEX($BD$7:$BO$40,MATCH(Bacias!$G$4:$G$323,$BC$7:$BC$40,0),$C$2:$N$2),1)</f>
        <v>1</v>
      </c>
      <c r="F154">
        <f>IFERROR(INDEX($BD$7:$BO$40,MATCH(Bacias!$G$4:$G$323,$BC$7:$BC$40,0),$C$2:$N$2),1)</f>
        <v>1</v>
      </c>
      <c r="G154">
        <f>IFERROR(INDEX($BD$7:$BO$40,MATCH(Bacias!$G$4:$G$323,$BC$7:$BC$40,0),$C$2:$N$2),1)</f>
        <v>1</v>
      </c>
      <c r="H154">
        <f>IFERROR(INDEX($BD$7:$BO$40,MATCH(Bacias!$G$4:$G$323,$BC$7:$BC$40,0),$C$2:$N$2),1)</f>
        <v>1</v>
      </c>
      <c r="I154">
        <f>IFERROR(INDEX($BD$7:$BO$40,MATCH(Bacias!$G$4:$G$323,$BC$7:$BC$40,0),$C$2:$N$2),1)</f>
        <v>1</v>
      </c>
      <c r="J154">
        <f>IFERROR(INDEX($BD$7:$BO$40,MATCH(Bacias!$G$4:$G$323,$BC$7:$BC$40,0),$C$2:$N$2),1)</f>
        <v>1</v>
      </c>
      <c r="K154">
        <f>IFERROR(INDEX($BD$7:$BO$40,MATCH(Bacias!$G$4:$G$323,$BC$7:$BC$40,0),$C$2:$N$2),1)</f>
        <v>1</v>
      </c>
      <c r="L154">
        <f>IFERROR(INDEX($BD$7:$BO$40,MATCH(Bacias!$G$4:$G$323,$BC$7:$BC$40,0),$C$2:$N$2),1)</f>
        <v>1</v>
      </c>
      <c r="M154">
        <f>IFERROR(INDEX($BD$7:$BO$40,MATCH(Bacias!$G$4:$G$323,$BC$7:$BC$40,0),$C$2:$N$2),1)</f>
        <v>1</v>
      </c>
      <c r="N154">
        <f>IFERROR(INDEX($BD$7:$BO$40,MATCH(Bacias!$G$4:$G$323,$BC$7:$BC$40,0),$C$2:$N$2),1)</f>
        <v>1</v>
      </c>
      <c r="AA154">
        <f>C154*IF(NOT(ISNA($AY154)),INDEX(Entrada!$C$53:$N$372,$AY154,AA$2),0)</f>
        <v>0</v>
      </c>
      <c r="AB154">
        <f>D154*IF(NOT(ISNA($AY154)),INDEX(Entrada!$C$53:$N$372,$AY154,AB$2),0)</f>
        <v>0</v>
      </c>
      <c r="AC154">
        <f>E154*IF(NOT(ISNA($AY154)),INDEX(Entrada!$C$53:$N$372,$AY154,AC$2),0)</f>
        <v>0</v>
      </c>
      <c r="AD154">
        <f>F154*IF(NOT(ISNA($AY154)),INDEX(Entrada!$C$53:$N$372,$AY154,AD$2),0)</f>
        <v>0</v>
      </c>
      <c r="AE154">
        <f>G154*IF(NOT(ISNA($AY154)),INDEX(Entrada!$C$53:$N$372,$AY154,AE$2),0)</f>
        <v>0</v>
      </c>
      <c r="AF154">
        <f>H154*IF(NOT(ISNA($AY154)),INDEX(Entrada!$C$53:$N$372,$AY154,AF$2),0)</f>
        <v>0</v>
      </c>
      <c r="AG154">
        <f>I154*IF(NOT(ISNA($AY154)),INDEX(Entrada!$C$53:$N$372,$AY154,AG$2),0)</f>
        <v>0</v>
      </c>
      <c r="AH154">
        <f>J154*IF(NOT(ISNA($AY154)),INDEX(Entrada!$C$53:$N$372,$AY154,AH$2),0)</f>
        <v>0</v>
      </c>
      <c r="AI154">
        <f>K154*IF(NOT(ISNA($AY154)),INDEX(Entrada!$C$53:$N$372,$AY154,AI$2),0)</f>
        <v>0</v>
      </c>
      <c r="AJ154">
        <f>L154*IF(NOT(ISNA($AY154)),INDEX(Entrada!$C$53:$N$372,$AY154,AJ$2),0)</f>
        <v>0</v>
      </c>
      <c r="AK154">
        <f>M154*IF(NOT(ISNA($AY154)),INDEX(Entrada!$C$53:$N$372,$AY154,AK$2),0)</f>
        <v>0</v>
      </c>
      <c r="AL154">
        <f>N154*IF(NOT(ISNA($AY154)),INDEX(Entrada!$C$53:$N$372,$AY154,AL$2),0)</f>
        <v>0</v>
      </c>
      <c r="AM154">
        <f t="shared" si="177"/>
        <v>0</v>
      </c>
      <c r="AN154">
        <f t="shared" si="178"/>
        <v>0</v>
      </c>
      <c r="AO154">
        <f t="shared" si="178"/>
        <v>0</v>
      </c>
      <c r="AP154">
        <f t="shared" si="178"/>
        <v>0</v>
      </c>
      <c r="AQ154">
        <f t="shared" si="178"/>
        <v>0</v>
      </c>
      <c r="AR154">
        <f t="shared" si="178"/>
        <v>0</v>
      </c>
      <c r="AS154">
        <f t="shared" si="178"/>
        <v>0</v>
      </c>
      <c r="AT154">
        <f t="shared" si="178"/>
        <v>0</v>
      </c>
      <c r="AU154">
        <f t="shared" si="178"/>
        <v>0</v>
      </c>
      <c r="AV154">
        <f t="shared" si="178"/>
        <v>0</v>
      </c>
      <c r="AW154">
        <f t="shared" si="178"/>
        <v>0</v>
      </c>
      <c r="AX154">
        <f t="shared" si="178"/>
        <v>0</v>
      </c>
      <c r="AY154">
        <f>MATCH(A154,Entrada!$A$53:$A$372,0)</f>
        <v>151</v>
      </c>
      <c r="BQ154" t="e">
        <f t="shared" si="171"/>
        <v>#N/A</v>
      </c>
      <c r="BR154" s="302">
        <f t="shared" si="179"/>
        <v>0</v>
      </c>
      <c r="BS154" s="302">
        <f t="shared" si="180"/>
        <v>0</v>
      </c>
      <c r="BT154" s="302">
        <f t="shared" si="181"/>
        <v>0</v>
      </c>
      <c r="BU154" s="302">
        <f t="shared" si="182"/>
        <v>0</v>
      </c>
      <c r="BV154" s="302">
        <f t="shared" si="183"/>
        <v>0</v>
      </c>
      <c r="BW154" s="302">
        <f t="shared" si="184"/>
        <v>0</v>
      </c>
      <c r="BX154" s="302">
        <f t="shared" si="185"/>
        <v>0</v>
      </c>
      <c r="BY154" s="302">
        <f t="shared" si="186"/>
        <v>0</v>
      </c>
      <c r="BZ154" s="302">
        <f t="shared" si="187"/>
        <v>0</v>
      </c>
      <c r="CA154" s="302">
        <f t="shared" si="188"/>
        <v>0</v>
      </c>
      <c r="CB154" s="302">
        <f t="shared" si="189"/>
        <v>0</v>
      </c>
      <c r="CC154" s="302">
        <f t="shared" si="190"/>
        <v>0</v>
      </c>
    </row>
    <row r="155" spans="1:81" x14ac:dyDescent="0.25">
      <c r="A155">
        <v>152</v>
      </c>
      <c r="B155" s="164"/>
      <c r="C155">
        <f>IFERROR(INDEX($BD$7:$BO$40,MATCH(Bacias!$G$4:$G$323,$BC$7:$BC$40,0),$C$2:$N$2),1)</f>
        <v>1</v>
      </c>
      <c r="D155">
        <f>IFERROR(INDEX($BD$7:$BO$40,MATCH(Bacias!$G$4:$G$323,$BC$7:$BC$40,0),$C$2:$N$2),1)</f>
        <v>1</v>
      </c>
      <c r="E155">
        <f>IFERROR(INDEX($BD$7:$BO$40,MATCH(Bacias!$G$4:$G$323,$BC$7:$BC$40,0),$C$2:$N$2),1)</f>
        <v>1</v>
      </c>
      <c r="F155">
        <f>IFERROR(INDEX($BD$7:$BO$40,MATCH(Bacias!$G$4:$G$323,$BC$7:$BC$40,0),$C$2:$N$2),1)</f>
        <v>1</v>
      </c>
      <c r="G155">
        <f>IFERROR(INDEX($BD$7:$BO$40,MATCH(Bacias!$G$4:$G$323,$BC$7:$BC$40,0),$C$2:$N$2),1)</f>
        <v>1</v>
      </c>
      <c r="H155">
        <f>IFERROR(INDEX($BD$7:$BO$40,MATCH(Bacias!$G$4:$G$323,$BC$7:$BC$40,0),$C$2:$N$2),1)</f>
        <v>1</v>
      </c>
      <c r="I155">
        <f>IFERROR(INDEX($BD$7:$BO$40,MATCH(Bacias!$G$4:$G$323,$BC$7:$BC$40,0),$C$2:$N$2),1)</f>
        <v>1</v>
      </c>
      <c r="J155">
        <f>IFERROR(INDEX($BD$7:$BO$40,MATCH(Bacias!$G$4:$G$323,$BC$7:$BC$40,0),$C$2:$N$2),1)</f>
        <v>1</v>
      </c>
      <c r="K155">
        <f>IFERROR(INDEX($BD$7:$BO$40,MATCH(Bacias!$G$4:$G$323,$BC$7:$BC$40,0),$C$2:$N$2),1)</f>
        <v>1</v>
      </c>
      <c r="L155">
        <f>IFERROR(INDEX($BD$7:$BO$40,MATCH(Bacias!$G$4:$G$323,$BC$7:$BC$40,0),$C$2:$N$2),1)</f>
        <v>1</v>
      </c>
      <c r="M155">
        <f>IFERROR(INDEX($BD$7:$BO$40,MATCH(Bacias!$G$4:$G$323,$BC$7:$BC$40,0),$C$2:$N$2),1)</f>
        <v>1</v>
      </c>
      <c r="N155">
        <f>IFERROR(INDEX($BD$7:$BO$40,MATCH(Bacias!$G$4:$G$323,$BC$7:$BC$40,0),$C$2:$N$2),1)</f>
        <v>1</v>
      </c>
      <c r="AA155">
        <f>C155*IF(NOT(ISNA($AY155)),INDEX(Entrada!$C$53:$N$372,$AY155,AA$2),0)</f>
        <v>0</v>
      </c>
      <c r="AB155">
        <f>D155*IF(NOT(ISNA($AY155)),INDEX(Entrada!$C$53:$N$372,$AY155,AB$2),0)</f>
        <v>0</v>
      </c>
      <c r="AC155">
        <f>E155*IF(NOT(ISNA($AY155)),INDEX(Entrada!$C$53:$N$372,$AY155,AC$2),0)</f>
        <v>0</v>
      </c>
      <c r="AD155">
        <f>F155*IF(NOT(ISNA($AY155)),INDEX(Entrada!$C$53:$N$372,$AY155,AD$2),0)</f>
        <v>0</v>
      </c>
      <c r="AE155">
        <f>G155*IF(NOT(ISNA($AY155)),INDEX(Entrada!$C$53:$N$372,$AY155,AE$2),0)</f>
        <v>0</v>
      </c>
      <c r="AF155">
        <f>H155*IF(NOT(ISNA($AY155)),INDEX(Entrada!$C$53:$N$372,$AY155,AF$2),0)</f>
        <v>0</v>
      </c>
      <c r="AG155">
        <f>I155*IF(NOT(ISNA($AY155)),INDEX(Entrada!$C$53:$N$372,$AY155,AG$2),0)</f>
        <v>0</v>
      </c>
      <c r="AH155">
        <f>J155*IF(NOT(ISNA($AY155)),INDEX(Entrada!$C$53:$N$372,$AY155,AH$2),0)</f>
        <v>0</v>
      </c>
      <c r="AI155">
        <f>K155*IF(NOT(ISNA($AY155)),INDEX(Entrada!$C$53:$N$372,$AY155,AI$2),0)</f>
        <v>0</v>
      </c>
      <c r="AJ155">
        <f>L155*IF(NOT(ISNA($AY155)),INDEX(Entrada!$C$53:$N$372,$AY155,AJ$2),0)</f>
        <v>0</v>
      </c>
      <c r="AK155">
        <f>M155*IF(NOT(ISNA($AY155)),INDEX(Entrada!$C$53:$N$372,$AY155,AK$2),0)</f>
        <v>0</v>
      </c>
      <c r="AL155">
        <f>N155*IF(NOT(ISNA($AY155)),INDEX(Entrada!$C$53:$N$372,$AY155,AL$2),0)</f>
        <v>0</v>
      </c>
      <c r="AM155">
        <f t="shared" si="177"/>
        <v>0</v>
      </c>
      <c r="AN155">
        <f t="shared" si="178"/>
        <v>0</v>
      </c>
      <c r="AO155">
        <f t="shared" si="178"/>
        <v>0</v>
      </c>
      <c r="AP155">
        <f t="shared" si="178"/>
        <v>0</v>
      </c>
      <c r="AQ155">
        <f t="shared" si="178"/>
        <v>0</v>
      </c>
      <c r="AR155">
        <f t="shared" si="178"/>
        <v>0</v>
      </c>
      <c r="AS155">
        <f t="shared" si="178"/>
        <v>0</v>
      </c>
      <c r="AT155">
        <f t="shared" si="178"/>
        <v>0</v>
      </c>
      <c r="AU155">
        <f t="shared" si="178"/>
        <v>0</v>
      </c>
      <c r="AV155">
        <f t="shared" si="178"/>
        <v>0</v>
      </c>
      <c r="AW155">
        <f t="shared" si="178"/>
        <v>0</v>
      </c>
      <c r="AX155">
        <f t="shared" si="178"/>
        <v>0</v>
      </c>
      <c r="AY155">
        <f>MATCH(A155,Entrada!$A$53:$A$372,0)</f>
        <v>152</v>
      </c>
      <c r="BQ155" t="e">
        <f t="shared" si="171"/>
        <v>#N/A</v>
      </c>
      <c r="BR155" s="302">
        <f t="shared" si="179"/>
        <v>0</v>
      </c>
      <c r="BS155" s="302">
        <f t="shared" si="180"/>
        <v>0</v>
      </c>
      <c r="BT155" s="302">
        <f t="shared" si="181"/>
        <v>0</v>
      </c>
      <c r="BU155" s="302">
        <f t="shared" si="182"/>
        <v>0</v>
      </c>
      <c r="BV155" s="302">
        <f t="shared" si="183"/>
        <v>0</v>
      </c>
      <c r="BW155" s="302">
        <f t="shared" si="184"/>
        <v>0</v>
      </c>
      <c r="BX155" s="302">
        <f t="shared" si="185"/>
        <v>0</v>
      </c>
      <c r="BY155" s="302">
        <f t="shared" si="186"/>
        <v>0</v>
      </c>
      <c r="BZ155" s="302">
        <f t="shared" si="187"/>
        <v>0</v>
      </c>
      <c r="CA155" s="302">
        <f t="shared" si="188"/>
        <v>0</v>
      </c>
      <c r="CB155" s="302">
        <f t="shared" si="189"/>
        <v>0</v>
      </c>
      <c r="CC155" s="302">
        <f t="shared" si="190"/>
        <v>0</v>
      </c>
    </row>
    <row r="156" spans="1:81" x14ac:dyDescent="0.25">
      <c r="A156">
        <v>153</v>
      </c>
      <c r="B156" s="164"/>
      <c r="C156">
        <f>IFERROR(INDEX($BD$7:$BO$40,MATCH(Bacias!$G$4:$G$323,$BC$7:$BC$40,0),$C$2:$N$2),1)</f>
        <v>1</v>
      </c>
      <c r="D156">
        <f>IFERROR(INDEX($BD$7:$BO$40,MATCH(Bacias!$G$4:$G$323,$BC$7:$BC$40,0),$C$2:$N$2),1)</f>
        <v>1</v>
      </c>
      <c r="E156">
        <f>IFERROR(INDEX($BD$7:$BO$40,MATCH(Bacias!$G$4:$G$323,$BC$7:$BC$40,0),$C$2:$N$2),1)</f>
        <v>1</v>
      </c>
      <c r="F156">
        <f>IFERROR(INDEX($BD$7:$BO$40,MATCH(Bacias!$G$4:$G$323,$BC$7:$BC$40,0),$C$2:$N$2),1)</f>
        <v>1</v>
      </c>
      <c r="G156">
        <f>IFERROR(INDEX($BD$7:$BO$40,MATCH(Bacias!$G$4:$G$323,$BC$7:$BC$40,0),$C$2:$N$2),1)</f>
        <v>1</v>
      </c>
      <c r="H156">
        <f>IFERROR(INDEX($BD$7:$BO$40,MATCH(Bacias!$G$4:$G$323,$BC$7:$BC$40,0),$C$2:$N$2),1)</f>
        <v>1</v>
      </c>
      <c r="I156">
        <f>IFERROR(INDEX($BD$7:$BO$40,MATCH(Bacias!$G$4:$G$323,$BC$7:$BC$40,0),$C$2:$N$2),1)</f>
        <v>1</v>
      </c>
      <c r="J156">
        <f>IFERROR(INDEX($BD$7:$BO$40,MATCH(Bacias!$G$4:$G$323,$BC$7:$BC$40,0),$C$2:$N$2),1)</f>
        <v>1</v>
      </c>
      <c r="K156">
        <f>IFERROR(INDEX($BD$7:$BO$40,MATCH(Bacias!$G$4:$G$323,$BC$7:$BC$40,0),$C$2:$N$2),1)</f>
        <v>1</v>
      </c>
      <c r="L156">
        <f>IFERROR(INDEX($BD$7:$BO$40,MATCH(Bacias!$G$4:$G$323,$BC$7:$BC$40,0),$C$2:$N$2),1)</f>
        <v>1</v>
      </c>
      <c r="M156">
        <f>IFERROR(INDEX($BD$7:$BO$40,MATCH(Bacias!$G$4:$G$323,$BC$7:$BC$40,0),$C$2:$N$2),1)</f>
        <v>1</v>
      </c>
      <c r="N156">
        <f>IFERROR(INDEX($BD$7:$BO$40,MATCH(Bacias!$G$4:$G$323,$BC$7:$BC$40,0),$C$2:$N$2),1)</f>
        <v>1</v>
      </c>
      <c r="AA156">
        <f>C156*IF(NOT(ISNA($AY156)),INDEX(Entrada!$C$53:$N$372,$AY156,AA$2),0)</f>
        <v>0</v>
      </c>
      <c r="AB156">
        <f>D156*IF(NOT(ISNA($AY156)),INDEX(Entrada!$C$53:$N$372,$AY156,AB$2),0)</f>
        <v>0</v>
      </c>
      <c r="AC156">
        <f>E156*IF(NOT(ISNA($AY156)),INDEX(Entrada!$C$53:$N$372,$AY156,AC$2),0)</f>
        <v>0</v>
      </c>
      <c r="AD156">
        <f>F156*IF(NOT(ISNA($AY156)),INDEX(Entrada!$C$53:$N$372,$AY156,AD$2),0)</f>
        <v>0</v>
      </c>
      <c r="AE156">
        <f>G156*IF(NOT(ISNA($AY156)),INDEX(Entrada!$C$53:$N$372,$AY156,AE$2),0)</f>
        <v>0</v>
      </c>
      <c r="AF156">
        <f>H156*IF(NOT(ISNA($AY156)),INDEX(Entrada!$C$53:$N$372,$AY156,AF$2),0)</f>
        <v>0</v>
      </c>
      <c r="AG156">
        <f>I156*IF(NOT(ISNA($AY156)),INDEX(Entrada!$C$53:$N$372,$AY156,AG$2),0)</f>
        <v>0</v>
      </c>
      <c r="AH156">
        <f>J156*IF(NOT(ISNA($AY156)),INDEX(Entrada!$C$53:$N$372,$AY156,AH$2),0)</f>
        <v>0</v>
      </c>
      <c r="AI156">
        <f>K156*IF(NOT(ISNA($AY156)),INDEX(Entrada!$C$53:$N$372,$AY156,AI$2),0)</f>
        <v>0</v>
      </c>
      <c r="AJ156">
        <f>L156*IF(NOT(ISNA($AY156)),INDEX(Entrada!$C$53:$N$372,$AY156,AJ$2),0)</f>
        <v>0</v>
      </c>
      <c r="AK156">
        <f>M156*IF(NOT(ISNA($AY156)),INDEX(Entrada!$C$53:$N$372,$AY156,AK$2),0)</f>
        <v>0</v>
      </c>
      <c r="AL156">
        <f>N156*IF(NOT(ISNA($AY156)),INDEX(Entrada!$C$53:$N$372,$AY156,AL$2),0)</f>
        <v>0</v>
      </c>
      <c r="AM156">
        <f t="shared" si="177"/>
        <v>0</v>
      </c>
      <c r="AN156">
        <f t="shared" si="178"/>
        <v>0</v>
      </c>
      <c r="AO156">
        <f t="shared" si="178"/>
        <v>0</v>
      </c>
      <c r="AP156">
        <f t="shared" si="178"/>
        <v>0</v>
      </c>
      <c r="AQ156">
        <f t="shared" si="178"/>
        <v>0</v>
      </c>
      <c r="AR156">
        <f t="shared" si="178"/>
        <v>0</v>
      </c>
      <c r="AS156">
        <f t="shared" si="178"/>
        <v>0</v>
      </c>
      <c r="AT156">
        <f t="shared" si="178"/>
        <v>0</v>
      </c>
      <c r="AU156">
        <f t="shared" si="178"/>
        <v>0</v>
      </c>
      <c r="AV156">
        <f t="shared" si="178"/>
        <v>0</v>
      </c>
      <c r="AW156">
        <f t="shared" si="178"/>
        <v>0</v>
      </c>
      <c r="AX156">
        <f t="shared" si="178"/>
        <v>0</v>
      </c>
      <c r="AY156">
        <f>MATCH(A156,Entrada!$A$53:$A$372,0)</f>
        <v>153</v>
      </c>
      <c r="BQ156" t="e">
        <f t="shared" si="171"/>
        <v>#N/A</v>
      </c>
      <c r="BR156" s="302">
        <f t="shared" si="179"/>
        <v>0</v>
      </c>
      <c r="BS156" s="302">
        <f t="shared" si="180"/>
        <v>0</v>
      </c>
      <c r="BT156" s="302">
        <f t="shared" si="181"/>
        <v>0</v>
      </c>
      <c r="BU156" s="302">
        <f t="shared" si="182"/>
        <v>0</v>
      </c>
      <c r="BV156" s="302">
        <f t="shared" si="183"/>
        <v>0</v>
      </c>
      <c r="BW156" s="302">
        <f t="shared" si="184"/>
        <v>0</v>
      </c>
      <c r="BX156" s="302">
        <f t="shared" si="185"/>
        <v>0</v>
      </c>
      <c r="BY156" s="302">
        <f t="shared" si="186"/>
        <v>0</v>
      </c>
      <c r="BZ156" s="302">
        <f t="shared" si="187"/>
        <v>0</v>
      </c>
      <c r="CA156" s="302">
        <f t="shared" si="188"/>
        <v>0</v>
      </c>
      <c r="CB156" s="302">
        <f t="shared" si="189"/>
        <v>0</v>
      </c>
      <c r="CC156" s="302">
        <f t="shared" si="190"/>
        <v>0</v>
      </c>
    </row>
    <row r="157" spans="1:81" x14ac:dyDescent="0.25">
      <c r="A157">
        <v>154</v>
      </c>
      <c r="B157" s="164" t="s">
        <v>766</v>
      </c>
      <c r="C157">
        <f>IFERROR(INDEX($BD$7:$BO$40,MATCH(Bacias!$G$4:$G$323,$BC$7:$BC$40,0),$C$2:$N$2),1)</f>
        <v>1</v>
      </c>
      <c r="D157">
        <f>IFERROR(INDEX($BD$7:$BO$40,MATCH(Bacias!$G$4:$G$323,$BC$7:$BC$40,0),$C$2:$N$2),1)</f>
        <v>1</v>
      </c>
      <c r="E157">
        <f>IFERROR(INDEX($BD$7:$BO$40,MATCH(Bacias!$G$4:$G$323,$BC$7:$BC$40,0),$C$2:$N$2),1)</f>
        <v>1</v>
      </c>
      <c r="F157">
        <f>IFERROR(INDEX($BD$7:$BO$40,MATCH(Bacias!$G$4:$G$323,$BC$7:$BC$40,0),$C$2:$N$2),1)</f>
        <v>1</v>
      </c>
      <c r="G157">
        <f>IFERROR(INDEX($BD$7:$BO$40,MATCH(Bacias!$G$4:$G$323,$BC$7:$BC$40,0),$C$2:$N$2),1)</f>
        <v>1</v>
      </c>
      <c r="H157">
        <f>IFERROR(INDEX($BD$7:$BO$40,MATCH(Bacias!$G$4:$G$323,$BC$7:$BC$40,0),$C$2:$N$2),1)</f>
        <v>1</v>
      </c>
      <c r="I157">
        <f>IFERROR(INDEX($BD$7:$BO$40,MATCH(Bacias!$G$4:$G$323,$BC$7:$BC$40,0),$C$2:$N$2),1)</f>
        <v>1</v>
      </c>
      <c r="J157">
        <f>IFERROR(INDEX($BD$7:$BO$40,MATCH(Bacias!$G$4:$G$323,$BC$7:$BC$40,0),$C$2:$N$2),1)</f>
        <v>1</v>
      </c>
      <c r="K157">
        <f>IFERROR(INDEX($BD$7:$BO$40,MATCH(Bacias!$G$4:$G$323,$BC$7:$BC$40,0),$C$2:$N$2),1)</f>
        <v>1</v>
      </c>
      <c r="L157">
        <f>IFERROR(INDEX($BD$7:$BO$40,MATCH(Bacias!$G$4:$G$323,$BC$7:$BC$40,0),$C$2:$N$2),1)</f>
        <v>1</v>
      </c>
      <c r="M157">
        <f>IFERROR(INDEX($BD$7:$BO$40,MATCH(Bacias!$G$4:$G$323,$BC$7:$BC$40,0),$C$2:$N$2),1)</f>
        <v>1</v>
      </c>
      <c r="N157">
        <f>IFERROR(INDEX($BD$7:$BO$40,MATCH(Bacias!$G$4:$G$323,$BC$7:$BC$40,0),$C$2:$N$2),1)</f>
        <v>1</v>
      </c>
      <c r="AA157">
        <f>C157*IF(NOT(ISNA($AY157)),INDEX(Entrada!$C$53:$N$372,$AY157,AA$2),0)</f>
        <v>149.91</v>
      </c>
      <c r="AB157">
        <f>D157*IF(NOT(ISNA($AY157)),INDEX(Entrada!$C$53:$N$372,$AY157,AB$2),0)</f>
        <v>154.76</v>
      </c>
      <c r="AC157">
        <f>E157*IF(NOT(ISNA($AY157)),INDEX(Entrada!$C$53:$N$372,$AY157,AC$2),0)</f>
        <v>150.41999999999999</v>
      </c>
      <c r="AD157">
        <f>F157*IF(NOT(ISNA($AY157)),INDEX(Entrada!$C$53:$N$372,$AY157,AD$2),0)</f>
        <v>132.52000000000001</v>
      </c>
      <c r="AE157">
        <f>G157*IF(NOT(ISNA($AY157)),INDEX(Entrada!$C$53:$N$372,$AY157,AE$2),0)</f>
        <v>122.84</v>
      </c>
      <c r="AF157">
        <f>H157*IF(NOT(ISNA($AY157)),INDEX(Entrada!$C$53:$N$372,$AY157,AF$2),0)</f>
        <v>114.26</v>
      </c>
      <c r="AG157">
        <f>I157*IF(NOT(ISNA($AY157)),INDEX(Entrada!$C$53:$N$372,$AY157,AG$2),0)</f>
        <v>108.48</v>
      </c>
      <c r="AH157">
        <f>J157*IF(NOT(ISNA($AY157)),INDEX(Entrada!$C$53:$N$372,$AY157,AH$2),0)</f>
        <v>104.7</v>
      </c>
      <c r="AI157">
        <f>K157*IF(NOT(ISNA($AY157)),INDEX(Entrada!$C$53:$N$372,$AY157,AI$2),0)</f>
        <v>107.09</v>
      </c>
      <c r="AJ157">
        <f>L157*IF(NOT(ISNA($AY157)),INDEX(Entrada!$C$53:$N$372,$AY157,AJ$2),0)</f>
        <v>113.2</v>
      </c>
      <c r="AK157">
        <f>M157*IF(NOT(ISNA($AY157)),INDEX(Entrada!$C$53:$N$372,$AY157,AK$2),0)</f>
        <v>116.72</v>
      </c>
      <c r="AL157">
        <f>N157*IF(NOT(ISNA($AY157)),INDEX(Entrada!$C$53:$N$372,$AY157,AL$2),0)</f>
        <v>132.21</v>
      </c>
      <c r="AM157">
        <f t="shared" si="177"/>
        <v>149.91</v>
      </c>
      <c r="AN157">
        <f t="shared" si="178"/>
        <v>154.76</v>
      </c>
      <c r="AO157">
        <f t="shared" si="178"/>
        <v>150.41999999999999</v>
      </c>
      <c r="AP157">
        <f t="shared" si="178"/>
        <v>132.52000000000001</v>
      </c>
      <c r="AQ157">
        <f t="shared" si="178"/>
        <v>122.84</v>
      </c>
      <c r="AR157">
        <f t="shared" si="178"/>
        <v>114.26</v>
      </c>
      <c r="AS157">
        <f t="shared" si="178"/>
        <v>108.48</v>
      </c>
      <c r="AT157">
        <f t="shared" si="178"/>
        <v>104.7</v>
      </c>
      <c r="AU157">
        <f t="shared" si="178"/>
        <v>107.09</v>
      </c>
      <c r="AV157">
        <f t="shared" si="178"/>
        <v>113.2</v>
      </c>
      <c r="AW157">
        <f t="shared" si="178"/>
        <v>116.72</v>
      </c>
      <c r="AX157">
        <f t="shared" si="178"/>
        <v>132.21</v>
      </c>
      <c r="AY157">
        <f>MATCH(A157,Entrada!$A$53:$A$372,0)</f>
        <v>154</v>
      </c>
      <c r="BQ157" t="e">
        <f t="shared" si="171"/>
        <v>#N/A</v>
      </c>
      <c r="BR157" s="414">
        <f t="shared" ref="BR157:CC157" si="191">(BR249-BR248)*0.152</f>
        <v>134.9</v>
      </c>
      <c r="BS157" s="414">
        <f t="shared" si="191"/>
        <v>170.07431999999997</v>
      </c>
      <c r="BT157" s="414">
        <f t="shared" si="191"/>
        <v>168.06944000000018</v>
      </c>
      <c r="BU157" s="414">
        <f t="shared" si="191"/>
        <v>157.2166400000001</v>
      </c>
      <c r="BV157" s="414">
        <f t="shared" si="191"/>
        <v>135.67520000000005</v>
      </c>
      <c r="BW157" s="414">
        <f t="shared" si="191"/>
        <v>134.99879999999993</v>
      </c>
      <c r="BX157" s="414">
        <f t="shared" si="191"/>
        <v>109.28040000000004</v>
      </c>
      <c r="BY157" s="414">
        <f t="shared" si="191"/>
        <v>94.276479999999964</v>
      </c>
      <c r="BZ157" s="414">
        <f t="shared" si="191"/>
        <v>94.005920000000003</v>
      </c>
      <c r="CA157" s="414">
        <f t="shared" si="191"/>
        <v>101.58615999999999</v>
      </c>
      <c r="CB157" s="414">
        <f t="shared" si="191"/>
        <v>100.03576000000001</v>
      </c>
      <c r="CC157" s="414">
        <f t="shared" si="191"/>
        <v>103.21408</v>
      </c>
    </row>
    <row r="158" spans="1:81" x14ac:dyDescent="0.25">
      <c r="A158">
        <v>155</v>
      </c>
      <c r="B158" s="164" t="s">
        <v>156</v>
      </c>
      <c r="C158">
        <f>IFERROR(INDEX($BD$7:$BO$40,MATCH(Bacias!$G$4:$G$323,$BC$7:$BC$40,0),$C$2:$N$2),1)</f>
        <v>1</v>
      </c>
      <c r="D158">
        <f>IFERROR(INDEX($BD$7:$BO$40,MATCH(Bacias!$G$4:$G$323,$BC$7:$BC$40,0),$C$2:$N$2),1)</f>
        <v>1</v>
      </c>
      <c r="E158">
        <f>IFERROR(INDEX($BD$7:$BO$40,MATCH(Bacias!$G$4:$G$323,$BC$7:$BC$40,0),$C$2:$N$2),1)</f>
        <v>1</v>
      </c>
      <c r="F158">
        <f>IFERROR(INDEX($BD$7:$BO$40,MATCH(Bacias!$G$4:$G$323,$BC$7:$BC$40,0),$C$2:$N$2),1)</f>
        <v>1</v>
      </c>
      <c r="G158">
        <f>IFERROR(INDEX($BD$7:$BO$40,MATCH(Bacias!$G$4:$G$323,$BC$7:$BC$40,0),$C$2:$N$2),1)</f>
        <v>1</v>
      </c>
      <c r="H158">
        <f>IFERROR(INDEX($BD$7:$BO$40,MATCH(Bacias!$G$4:$G$323,$BC$7:$BC$40,0),$C$2:$N$2),1)</f>
        <v>1</v>
      </c>
      <c r="I158">
        <f>IFERROR(INDEX($BD$7:$BO$40,MATCH(Bacias!$G$4:$G$323,$BC$7:$BC$40,0),$C$2:$N$2),1)</f>
        <v>1</v>
      </c>
      <c r="J158">
        <f>IFERROR(INDEX($BD$7:$BO$40,MATCH(Bacias!$G$4:$G$323,$BC$7:$BC$40,0),$C$2:$N$2),1)</f>
        <v>1</v>
      </c>
      <c r="K158">
        <f>IFERROR(INDEX($BD$7:$BO$40,MATCH(Bacias!$G$4:$G$323,$BC$7:$BC$40,0),$C$2:$N$2),1)</f>
        <v>1</v>
      </c>
      <c r="L158">
        <f>IFERROR(INDEX($BD$7:$BO$40,MATCH(Bacias!$G$4:$G$323,$BC$7:$BC$40,0),$C$2:$N$2),1)</f>
        <v>1</v>
      </c>
      <c r="M158">
        <f>IFERROR(INDEX($BD$7:$BO$40,MATCH(Bacias!$G$4:$G$323,$BC$7:$BC$40,0),$C$2:$N$2),1)</f>
        <v>1</v>
      </c>
      <c r="N158">
        <f>IFERROR(INDEX($BD$7:$BO$40,MATCH(Bacias!$G$4:$G$323,$BC$7:$BC$40,0),$C$2:$N$2),1)</f>
        <v>1</v>
      </c>
      <c r="AA158">
        <f>C158*IF(NOT(ISNA($AY158)),INDEX(Entrada!$C$53:$N$372,$AY158,AA$2),0)</f>
        <v>317.89999999999998</v>
      </c>
      <c r="AB158">
        <f>D158*IF(NOT(ISNA($AY158)),INDEX(Entrada!$C$53:$N$372,$AY158,AB$2),0)</f>
        <v>272.52999999999997</v>
      </c>
      <c r="AC158">
        <f>E158*IF(NOT(ISNA($AY158)),INDEX(Entrada!$C$53:$N$372,$AY158,AC$2),0)</f>
        <v>231.02</v>
      </c>
      <c r="AD158">
        <f>F158*IF(NOT(ISNA($AY158)),INDEX(Entrada!$C$53:$N$372,$AY158,AD$2),0)</f>
        <v>150.63</v>
      </c>
      <c r="AE158">
        <f>G158*IF(NOT(ISNA($AY158)),INDEX(Entrada!$C$53:$N$372,$AY158,AE$2),0)</f>
        <v>104.43</v>
      </c>
      <c r="AF158">
        <f>H158*IF(NOT(ISNA($AY158)),INDEX(Entrada!$C$53:$N$372,$AY158,AF$2),0)</f>
        <v>85.45</v>
      </c>
      <c r="AG158">
        <f>I158*IF(NOT(ISNA($AY158)),INDEX(Entrada!$C$53:$N$372,$AY158,AG$2),0)</f>
        <v>69.42</v>
      </c>
      <c r="AH158">
        <f>J158*IF(NOT(ISNA($AY158)),INDEX(Entrada!$C$53:$N$372,$AY158,AH$2),0)</f>
        <v>59.25</v>
      </c>
      <c r="AI158">
        <f>K158*IF(NOT(ISNA($AY158)),INDEX(Entrada!$C$53:$N$372,$AY158,AI$2),0)</f>
        <v>57.23</v>
      </c>
      <c r="AJ158">
        <f>L158*IF(NOT(ISNA($AY158)),INDEX(Entrada!$C$53:$N$372,$AY158,AJ$2),0)</f>
        <v>72.67</v>
      </c>
      <c r="AK158">
        <f>M158*IF(NOT(ISNA($AY158)),INDEX(Entrada!$C$53:$N$372,$AY158,AK$2),0)</f>
        <v>124.95</v>
      </c>
      <c r="AL158">
        <f>N158*IF(NOT(ISNA($AY158)),INDEX(Entrada!$C$53:$N$372,$AY158,AL$2),0)</f>
        <v>239.88</v>
      </c>
      <c r="AM158">
        <f t="shared" si="177"/>
        <v>317.89999999999998</v>
      </c>
      <c r="AN158">
        <f t="shared" si="178"/>
        <v>272.52999999999997</v>
      </c>
      <c r="AO158">
        <f t="shared" si="178"/>
        <v>231.02</v>
      </c>
      <c r="AP158">
        <f t="shared" si="178"/>
        <v>150.63</v>
      </c>
      <c r="AQ158">
        <f t="shared" si="178"/>
        <v>104.43</v>
      </c>
      <c r="AR158">
        <f t="shared" si="178"/>
        <v>85.45</v>
      </c>
      <c r="AS158">
        <f t="shared" si="178"/>
        <v>69.42</v>
      </c>
      <c r="AT158">
        <f t="shared" si="178"/>
        <v>59.25</v>
      </c>
      <c r="AU158">
        <f t="shared" si="178"/>
        <v>57.23</v>
      </c>
      <c r="AV158">
        <f t="shared" si="178"/>
        <v>72.67</v>
      </c>
      <c r="AW158">
        <f t="shared" si="178"/>
        <v>124.95</v>
      </c>
      <c r="AX158">
        <f t="shared" si="178"/>
        <v>239.88</v>
      </c>
      <c r="AY158">
        <f>MATCH(A158,Entrada!$A$53:$A$372,0)</f>
        <v>155</v>
      </c>
      <c r="BQ158">
        <f t="shared" si="171"/>
        <v>69</v>
      </c>
      <c r="BR158" s="302">
        <f t="shared" ref="BR158:BR166" si="192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322.69299999999998</v>
      </c>
      <c r="BS158" s="302">
        <f t="shared" ref="BS158:BS166" si="193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276.80826000000002</v>
      </c>
      <c r="BT158" s="302">
        <f t="shared" ref="BT158:BT166" si="194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236.27247999999997</v>
      </c>
      <c r="BU158" s="302">
        <f t="shared" ref="BU158:BU166" si="195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153.46639999999999</v>
      </c>
      <c r="BV158" s="302">
        <f t="shared" ref="BV158:BV166" si="196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106.80844999999999</v>
      </c>
      <c r="BW158" s="302">
        <f t="shared" ref="BW158:BW166" si="197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86.567199999999985</v>
      </c>
      <c r="BX158" s="302">
        <f t="shared" ref="BX158:BX166" si="198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70.991680000000002</v>
      </c>
      <c r="BY158" s="302">
        <f t="shared" ref="BY158:BY166" si="199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60.14800000000001</v>
      </c>
      <c r="BZ158" s="302">
        <f t="shared" ref="BZ158:BZ166" si="200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57.81326</v>
      </c>
      <c r="CA158" s="302">
        <f t="shared" ref="CA158:CA166" si="201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74.02985000000001</v>
      </c>
      <c r="CB158" s="302">
        <f t="shared" ref="CB158:CB166" si="202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127.19064</v>
      </c>
      <c r="CC158" s="302">
        <f t="shared" ref="CC158:CC166" si="203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245.05653000000004</v>
      </c>
    </row>
    <row r="159" spans="1:81" x14ac:dyDescent="0.25">
      <c r="A159">
        <v>156</v>
      </c>
      <c r="B159" s="164" t="s">
        <v>602</v>
      </c>
      <c r="C159">
        <f>IFERROR(INDEX($BD$7:$BO$40,MATCH(Bacias!$G$4:$G$323,$BC$7:$BC$40,0),$C$2:$N$2),1)</f>
        <v>1</v>
      </c>
      <c r="D159">
        <f>IFERROR(INDEX($BD$7:$BO$40,MATCH(Bacias!$G$4:$G$323,$BC$7:$BC$40,0),$C$2:$N$2),1)</f>
        <v>1</v>
      </c>
      <c r="E159">
        <f>IFERROR(INDEX($BD$7:$BO$40,MATCH(Bacias!$G$4:$G$323,$BC$7:$BC$40,0),$C$2:$N$2),1)</f>
        <v>1</v>
      </c>
      <c r="F159">
        <f>IFERROR(INDEX($BD$7:$BO$40,MATCH(Bacias!$G$4:$G$323,$BC$7:$BC$40,0),$C$2:$N$2),1)</f>
        <v>1</v>
      </c>
      <c r="G159">
        <f>IFERROR(INDEX($BD$7:$BO$40,MATCH(Bacias!$G$4:$G$323,$BC$7:$BC$40,0),$C$2:$N$2),1)</f>
        <v>1</v>
      </c>
      <c r="H159">
        <f>IFERROR(INDEX($BD$7:$BO$40,MATCH(Bacias!$G$4:$G$323,$BC$7:$BC$40,0),$C$2:$N$2),1)</f>
        <v>1</v>
      </c>
      <c r="I159">
        <f>IFERROR(INDEX($BD$7:$BO$40,MATCH(Bacias!$G$4:$G$323,$BC$7:$BC$40,0),$C$2:$N$2),1)</f>
        <v>1</v>
      </c>
      <c r="J159">
        <f>IFERROR(INDEX($BD$7:$BO$40,MATCH(Bacias!$G$4:$G$323,$BC$7:$BC$40,0),$C$2:$N$2),1)</f>
        <v>1</v>
      </c>
      <c r="K159">
        <f>IFERROR(INDEX($BD$7:$BO$40,MATCH(Bacias!$G$4:$G$323,$BC$7:$BC$40,0),$C$2:$N$2),1)</f>
        <v>1</v>
      </c>
      <c r="L159">
        <f>IFERROR(INDEX($BD$7:$BO$40,MATCH(Bacias!$G$4:$G$323,$BC$7:$BC$40,0),$C$2:$N$2),1)</f>
        <v>1</v>
      </c>
      <c r="M159">
        <f>IFERROR(INDEX($BD$7:$BO$40,MATCH(Bacias!$G$4:$G$323,$BC$7:$BC$40,0),$C$2:$N$2),1)</f>
        <v>1</v>
      </c>
      <c r="N159">
        <f>IFERROR(INDEX($BD$7:$BO$40,MATCH(Bacias!$G$4:$G$323,$BC$7:$BC$40,0),$C$2:$N$2),1)</f>
        <v>1</v>
      </c>
      <c r="AA159">
        <f>C159*IF(NOT(ISNA($AY159)),INDEX(Entrada!$C$53:$N$372,$AY159,AA$2),0)</f>
        <v>1423.3</v>
      </c>
      <c r="AB159">
        <f>D159*IF(NOT(ISNA($AY159)),INDEX(Entrada!$C$53:$N$372,$AY159,AB$2),0)</f>
        <v>1325.46</v>
      </c>
      <c r="AC159">
        <f>E159*IF(NOT(ISNA($AY159)),INDEX(Entrada!$C$53:$N$372,$AY159,AC$2),0)</f>
        <v>1099.8399999999999</v>
      </c>
      <c r="AD159">
        <f>F159*IF(NOT(ISNA($AY159)),INDEX(Entrada!$C$53:$N$372,$AY159,AD$2),0)</f>
        <v>716.04</v>
      </c>
      <c r="AE159">
        <f>G159*IF(NOT(ISNA($AY159)),INDEX(Entrada!$C$53:$N$372,$AY159,AE$2),0)</f>
        <v>431.65</v>
      </c>
      <c r="AF159">
        <f>H159*IF(NOT(ISNA($AY159)),INDEX(Entrada!$C$53:$N$372,$AY159,AF$2),0)</f>
        <v>325.27999999999997</v>
      </c>
      <c r="AG159">
        <f>I159*IF(NOT(ISNA($AY159)),INDEX(Entrada!$C$53:$N$372,$AY159,AG$2),0)</f>
        <v>260.18</v>
      </c>
      <c r="AH159">
        <f>J159*IF(NOT(ISNA($AY159)),INDEX(Entrada!$C$53:$N$372,$AY159,AH$2),0)</f>
        <v>211.74</v>
      </c>
      <c r="AI159">
        <f>K159*IF(NOT(ISNA($AY159)),INDEX(Entrada!$C$53:$N$372,$AY159,AI$2),0)</f>
        <v>205.54</v>
      </c>
      <c r="AJ159">
        <f>L159*IF(NOT(ISNA($AY159)),INDEX(Entrada!$C$53:$N$372,$AY159,AJ$2),0)</f>
        <v>280.64999999999998</v>
      </c>
      <c r="AK159">
        <f>M159*IF(NOT(ISNA($AY159)),INDEX(Entrada!$C$53:$N$372,$AY159,AK$2),0)</f>
        <v>572.36</v>
      </c>
      <c r="AL159">
        <f>N159*IF(NOT(ISNA($AY159)),INDEX(Entrada!$C$53:$N$372,$AY159,AL$2),0)</f>
        <v>1073.43</v>
      </c>
      <c r="AM159">
        <f t="shared" si="177"/>
        <v>1423.3</v>
      </c>
      <c r="AN159">
        <f t="shared" si="178"/>
        <v>1325.46</v>
      </c>
      <c r="AO159">
        <f t="shared" si="178"/>
        <v>1099.8399999999999</v>
      </c>
      <c r="AP159">
        <f t="shared" ref="AN159:AX185" si="204">AD159</f>
        <v>716.04</v>
      </c>
      <c r="AQ159">
        <f t="shared" si="204"/>
        <v>431.65</v>
      </c>
      <c r="AR159">
        <f t="shared" si="204"/>
        <v>325.27999999999997</v>
      </c>
      <c r="AS159">
        <f t="shared" si="204"/>
        <v>260.18</v>
      </c>
      <c r="AT159">
        <f t="shared" si="204"/>
        <v>211.74</v>
      </c>
      <c r="AU159">
        <f t="shared" si="204"/>
        <v>205.54</v>
      </c>
      <c r="AV159">
        <f t="shared" si="204"/>
        <v>280.64999999999998</v>
      </c>
      <c r="AW159">
        <f t="shared" si="204"/>
        <v>572.36</v>
      </c>
      <c r="AX159">
        <f t="shared" si="204"/>
        <v>1073.43</v>
      </c>
      <c r="AY159">
        <f>MATCH(A159,Entrada!$A$53:$A$372,0)</f>
        <v>156</v>
      </c>
      <c r="BQ159" t="e">
        <f t="shared" si="171"/>
        <v>#N/A</v>
      </c>
      <c r="BR159" s="302">
        <f t="shared" si="192"/>
        <v>1423.3</v>
      </c>
      <c r="BS159" s="302">
        <f t="shared" si="193"/>
        <v>1325.46</v>
      </c>
      <c r="BT159" s="302">
        <f t="shared" si="194"/>
        <v>1099.8399999999999</v>
      </c>
      <c r="BU159" s="302">
        <f t="shared" si="195"/>
        <v>716.04</v>
      </c>
      <c r="BV159" s="302">
        <f t="shared" si="196"/>
        <v>431.65</v>
      </c>
      <c r="BW159" s="302">
        <f t="shared" si="197"/>
        <v>325.27999999999997</v>
      </c>
      <c r="BX159" s="302">
        <f t="shared" si="198"/>
        <v>260.18</v>
      </c>
      <c r="BY159" s="302">
        <f t="shared" si="199"/>
        <v>211.74</v>
      </c>
      <c r="BZ159" s="302">
        <f t="shared" si="200"/>
        <v>205.54</v>
      </c>
      <c r="CA159" s="302">
        <f t="shared" si="201"/>
        <v>280.64999999999998</v>
      </c>
      <c r="CB159" s="302">
        <f t="shared" si="202"/>
        <v>572.36</v>
      </c>
      <c r="CC159" s="302">
        <f t="shared" si="203"/>
        <v>1073.43</v>
      </c>
    </row>
    <row r="160" spans="1:81" x14ac:dyDescent="0.25">
      <c r="A160">
        <v>157</v>
      </c>
      <c r="B160" s="164"/>
      <c r="C160">
        <f>IFERROR(INDEX($BD$7:$BO$40,MATCH(Bacias!$G$4:$G$323,$BC$7:$BC$40,0),$C$2:$N$2),1)</f>
        <v>1</v>
      </c>
      <c r="D160">
        <f>IFERROR(INDEX($BD$7:$BO$40,MATCH(Bacias!$G$4:$G$323,$BC$7:$BC$40,0),$C$2:$N$2),1)</f>
        <v>1</v>
      </c>
      <c r="E160">
        <f>IFERROR(INDEX($BD$7:$BO$40,MATCH(Bacias!$G$4:$G$323,$BC$7:$BC$40,0),$C$2:$N$2),1)</f>
        <v>1</v>
      </c>
      <c r="F160">
        <f>IFERROR(INDEX($BD$7:$BO$40,MATCH(Bacias!$G$4:$G$323,$BC$7:$BC$40,0),$C$2:$N$2),1)</f>
        <v>1</v>
      </c>
      <c r="G160">
        <f>IFERROR(INDEX($BD$7:$BO$40,MATCH(Bacias!$G$4:$G$323,$BC$7:$BC$40,0),$C$2:$N$2),1)</f>
        <v>1</v>
      </c>
      <c r="H160">
        <f>IFERROR(INDEX($BD$7:$BO$40,MATCH(Bacias!$G$4:$G$323,$BC$7:$BC$40,0),$C$2:$N$2),1)</f>
        <v>1</v>
      </c>
      <c r="I160">
        <f>IFERROR(INDEX($BD$7:$BO$40,MATCH(Bacias!$G$4:$G$323,$BC$7:$BC$40,0),$C$2:$N$2),1)</f>
        <v>1</v>
      </c>
      <c r="J160">
        <f>IFERROR(INDEX($BD$7:$BO$40,MATCH(Bacias!$G$4:$G$323,$BC$7:$BC$40,0),$C$2:$N$2),1)</f>
        <v>1</v>
      </c>
      <c r="K160">
        <f>IFERROR(INDEX($BD$7:$BO$40,MATCH(Bacias!$G$4:$G$323,$BC$7:$BC$40,0),$C$2:$N$2),1)</f>
        <v>1</v>
      </c>
      <c r="L160">
        <f>IFERROR(INDEX($BD$7:$BO$40,MATCH(Bacias!$G$4:$G$323,$BC$7:$BC$40,0),$C$2:$N$2),1)</f>
        <v>1</v>
      </c>
      <c r="M160">
        <f>IFERROR(INDEX($BD$7:$BO$40,MATCH(Bacias!$G$4:$G$323,$BC$7:$BC$40,0),$C$2:$N$2),1)</f>
        <v>1</v>
      </c>
      <c r="N160">
        <f>IFERROR(INDEX($BD$7:$BO$40,MATCH(Bacias!$G$4:$G$323,$BC$7:$BC$40,0),$C$2:$N$2),1)</f>
        <v>1</v>
      </c>
      <c r="AA160">
        <f>C160*IF(NOT(ISNA($AY160)),INDEX(Entrada!$C$53:$N$372,$AY160,AA$2),0)</f>
        <v>0</v>
      </c>
      <c r="AB160">
        <f>D160*IF(NOT(ISNA($AY160)),INDEX(Entrada!$C$53:$N$372,$AY160,AB$2),0)</f>
        <v>0</v>
      </c>
      <c r="AC160">
        <f>E160*IF(NOT(ISNA($AY160)),INDEX(Entrada!$C$53:$N$372,$AY160,AC$2),0)</f>
        <v>0</v>
      </c>
      <c r="AD160">
        <f>F160*IF(NOT(ISNA($AY160)),INDEX(Entrada!$C$53:$N$372,$AY160,AD$2),0)</f>
        <v>0</v>
      </c>
      <c r="AE160">
        <f>G160*IF(NOT(ISNA($AY160)),INDEX(Entrada!$C$53:$N$372,$AY160,AE$2),0)</f>
        <v>0</v>
      </c>
      <c r="AF160">
        <f>H160*IF(NOT(ISNA($AY160)),INDEX(Entrada!$C$53:$N$372,$AY160,AF$2),0)</f>
        <v>0</v>
      </c>
      <c r="AG160">
        <f>I160*IF(NOT(ISNA($AY160)),INDEX(Entrada!$C$53:$N$372,$AY160,AG$2),0)</f>
        <v>0</v>
      </c>
      <c r="AH160">
        <f>J160*IF(NOT(ISNA($AY160)),INDEX(Entrada!$C$53:$N$372,$AY160,AH$2),0)</f>
        <v>0</v>
      </c>
      <c r="AI160">
        <f>K160*IF(NOT(ISNA($AY160)),INDEX(Entrada!$C$53:$N$372,$AY160,AI$2),0)</f>
        <v>0</v>
      </c>
      <c r="AJ160">
        <f>L160*IF(NOT(ISNA($AY160)),INDEX(Entrada!$C$53:$N$372,$AY160,AJ$2),0)</f>
        <v>0</v>
      </c>
      <c r="AK160">
        <f>M160*IF(NOT(ISNA($AY160)),INDEX(Entrada!$C$53:$N$372,$AY160,AK$2),0)</f>
        <v>0</v>
      </c>
      <c r="AL160">
        <f>N160*IF(NOT(ISNA($AY160)),INDEX(Entrada!$C$53:$N$372,$AY160,AL$2),0)</f>
        <v>0</v>
      </c>
      <c r="AM160">
        <f t="shared" si="177"/>
        <v>0</v>
      </c>
      <c r="AN160">
        <f t="shared" si="204"/>
        <v>0</v>
      </c>
      <c r="AO160">
        <f t="shared" si="204"/>
        <v>0</v>
      </c>
      <c r="AP160">
        <f t="shared" si="204"/>
        <v>0</v>
      </c>
      <c r="AQ160">
        <f t="shared" si="204"/>
        <v>0</v>
      </c>
      <c r="AR160">
        <f t="shared" si="204"/>
        <v>0</v>
      </c>
      <c r="AS160">
        <f t="shared" si="204"/>
        <v>0</v>
      </c>
      <c r="AT160">
        <f t="shared" si="204"/>
        <v>0</v>
      </c>
      <c r="AU160">
        <f t="shared" si="204"/>
        <v>0</v>
      </c>
      <c r="AV160">
        <f t="shared" si="204"/>
        <v>0</v>
      </c>
      <c r="AW160">
        <f t="shared" si="204"/>
        <v>0</v>
      </c>
      <c r="AX160">
        <f t="shared" si="204"/>
        <v>0</v>
      </c>
      <c r="AY160">
        <f>MATCH(A160,Entrada!$A$53:$A$372,0)</f>
        <v>157</v>
      </c>
      <c r="BQ160" t="e">
        <f t="shared" si="171"/>
        <v>#N/A</v>
      </c>
      <c r="BR160" s="302">
        <f t="shared" si="192"/>
        <v>0</v>
      </c>
      <c r="BS160" s="302">
        <f t="shared" si="193"/>
        <v>0</v>
      </c>
      <c r="BT160" s="302">
        <f t="shared" si="194"/>
        <v>0</v>
      </c>
      <c r="BU160" s="302">
        <f t="shared" si="195"/>
        <v>0</v>
      </c>
      <c r="BV160" s="302">
        <f t="shared" si="196"/>
        <v>0</v>
      </c>
      <c r="BW160" s="302">
        <f t="shared" si="197"/>
        <v>0</v>
      </c>
      <c r="BX160" s="302">
        <f t="shared" si="198"/>
        <v>0</v>
      </c>
      <c r="BY160" s="302">
        <f t="shared" si="199"/>
        <v>0</v>
      </c>
      <c r="BZ160" s="302">
        <f t="shared" si="200"/>
        <v>0</v>
      </c>
      <c r="CA160" s="302">
        <f t="shared" si="201"/>
        <v>0</v>
      </c>
      <c r="CB160" s="302">
        <f t="shared" si="202"/>
        <v>0</v>
      </c>
      <c r="CC160" s="302">
        <f t="shared" si="203"/>
        <v>0</v>
      </c>
    </row>
    <row r="161" spans="1:81" x14ac:dyDescent="0.25">
      <c r="A161">
        <v>158</v>
      </c>
      <c r="B161" s="164" t="s">
        <v>603</v>
      </c>
      <c r="C161">
        <f>IFERROR(INDEX($BD$7:$BO$40,MATCH(Bacias!$G$4:$G$323,$BC$7:$BC$40,0),$C$2:$N$2),1)</f>
        <v>1</v>
      </c>
      <c r="D161">
        <f>IFERROR(INDEX($BD$7:$BO$40,MATCH(Bacias!$G$4:$G$323,$BC$7:$BC$40,0),$C$2:$N$2),1)</f>
        <v>1</v>
      </c>
      <c r="E161">
        <f>IFERROR(INDEX($BD$7:$BO$40,MATCH(Bacias!$G$4:$G$323,$BC$7:$BC$40,0),$C$2:$N$2),1)</f>
        <v>1</v>
      </c>
      <c r="F161">
        <f>IFERROR(INDEX($BD$7:$BO$40,MATCH(Bacias!$G$4:$G$323,$BC$7:$BC$40,0),$C$2:$N$2),1)</f>
        <v>1</v>
      </c>
      <c r="G161">
        <f>IFERROR(INDEX($BD$7:$BO$40,MATCH(Bacias!$G$4:$G$323,$BC$7:$BC$40,0),$C$2:$N$2),1)</f>
        <v>1</v>
      </c>
      <c r="H161">
        <f>IFERROR(INDEX($BD$7:$BO$40,MATCH(Bacias!$G$4:$G$323,$BC$7:$BC$40,0),$C$2:$N$2),1)</f>
        <v>1</v>
      </c>
      <c r="I161">
        <f>IFERROR(INDEX($BD$7:$BO$40,MATCH(Bacias!$G$4:$G$323,$BC$7:$BC$40,0),$C$2:$N$2),1)</f>
        <v>1</v>
      </c>
      <c r="J161">
        <f>IFERROR(INDEX($BD$7:$BO$40,MATCH(Bacias!$G$4:$G$323,$BC$7:$BC$40,0),$C$2:$N$2),1)</f>
        <v>1</v>
      </c>
      <c r="K161">
        <f>IFERROR(INDEX($BD$7:$BO$40,MATCH(Bacias!$G$4:$G$323,$BC$7:$BC$40,0),$C$2:$N$2),1)</f>
        <v>1</v>
      </c>
      <c r="L161">
        <f>IFERROR(INDEX($BD$7:$BO$40,MATCH(Bacias!$G$4:$G$323,$BC$7:$BC$40,0),$C$2:$N$2),1)</f>
        <v>1</v>
      </c>
      <c r="M161">
        <f>IFERROR(INDEX($BD$7:$BO$40,MATCH(Bacias!$G$4:$G$323,$BC$7:$BC$40,0),$C$2:$N$2),1)</f>
        <v>1</v>
      </c>
      <c r="N161">
        <f>IFERROR(INDEX($BD$7:$BO$40,MATCH(Bacias!$G$4:$G$323,$BC$7:$BC$40,0),$C$2:$N$2),1)</f>
        <v>1</v>
      </c>
      <c r="AA161">
        <f>C161*IF(NOT(ISNA($AY161)),INDEX(Entrada!$C$53:$N$372,$AY161,AA$2),0)</f>
        <v>77.67</v>
      </c>
      <c r="AB161">
        <f>D161*IF(NOT(ISNA($AY161)),INDEX(Entrada!$C$53:$N$372,$AY161,AB$2),0)</f>
        <v>79.11</v>
      </c>
      <c r="AC161">
        <f>E161*IF(NOT(ISNA($AY161)),INDEX(Entrada!$C$53:$N$372,$AY161,AC$2),0)</f>
        <v>83.39</v>
      </c>
      <c r="AD161">
        <f>F161*IF(NOT(ISNA($AY161)),INDEX(Entrada!$C$53:$N$372,$AY161,AD$2),0)</f>
        <v>66.14</v>
      </c>
      <c r="AE161">
        <f>G161*IF(NOT(ISNA($AY161)),INDEX(Entrada!$C$53:$N$372,$AY161,AE$2),0)</f>
        <v>45.85</v>
      </c>
      <c r="AF161">
        <f>H161*IF(NOT(ISNA($AY161)),INDEX(Entrada!$C$53:$N$372,$AY161,AF$2),0)</f>
        <v>38.18</v>
      </c>
      <c r="AG161">
        <f>I161*IF(NOT(ISNA($AY161)),INDEX(Entrada!$C$53:$N$372,$AY161,AG$2),0)</f>
        <v>33.11</v>
      </c>
      <c r="AH161">
        <f>J161*IF(NOT(ISNA($AY161)),INDEX(Entrada!$C$53:$N$372,$AY161,AH$2),0)</f>
        <v>28.34</v>
      </c>
      <c r="AI161">
        <f>K161*IF(NOT(ISNA($AY161)),INDEX(Entrada!$C$53:$N$372,$AY161,AI$2),0)</f>
        <v>25.88</v>
      </c>
      <c r="AJ161">
        <f>L161*IF(NOT(ISNA($AY161)),INDEX(Entrada!$C$53:$N$372,$AY161,AJ$2),0)</f>
        <v>30.67</v>
      </c>
      <c r="AK161">
        <f>M161*IF(NOT(ISNA($AY161)),INDEX(Entrada!$C$53:$N$372,$AY161,AK$2),0)</f>
        <v>48.46</v>
      </c>
      <c r="AL161">
        <f>N161*IF(NOT(ISNA($AY161)),INDEX(Entrada!$C$53:$N$372,$AY161,AL$2),0)</f>
        <v>74.3</v>
      </c>
      <c r="AM161">
        <f t="shared" si="177"/>
        <v>77.67</v>
      </c>
      <c r="AN161">
        <f t="shared" si="204"/>
        <v>79.11</v>
      </c>
      <c r="AO161">
        <f t="shared" si="204"/>
        <v>83.39</v>
      </c>
      <c r="AP161">
        <f t="shared" si="204"/>
        <v>66.14</v>
      </c>
      <c r="AQ161">
        <f t="shared" si="204"/>
        <v>45.85</v>
      </c>
      <c r="AR161">
        <f t="shared" si="204"/>
        <v>38.18</v>
      </c>
      <c r="AS161">
        <f t="shared" si="204"/>
        <v>33.11</v>
      </c>
      <c r="AT161">
        <f t="shared" si="204"/>
        <v>28.34</v>
      </c>
      <c r="AU161">
        <f t="shared" si="204"/>
        <v>25.88</v>
      </c>
      <c r="AV161">
        <f t="shared" si="204"/>
        <v>30.67</v>
      </c>
      <c r="AW161">
        <f t="shared" si="204"/>
        <v>48.46</v>
      </c>
      <c r="AX161">
        <f t="shared" si="204"/>
        <v>74.3</v>
      </c>
      <c r="AY161">
        <f>MATCH(A161,Entrada!$A$53:$A$372,0)</f>
        <v>158</v>
      </c>
      <c r="BQ161" t="e">
        <f t="shared" si="171"/>
        <v>#N/A</v>
      </c>
      <c r="BR161" s="302">
        <f t="shared" si="192"/>
        <v>77.67</v>
      </c>
      <c r="BS161" s="302">
        <f t="shared" si="193"/>
        <v>79.11</v>
      </c>
      <c r="BT161" s="302">
        <f t="shared" si="194"/>
        <v>83.39</v>
      </c>
      <c r="BU161" s="302">
        <f t="shared" si="195"/>
        <v>66.14</v>
      </c>
      <c r="BV161" s="302">
        <f t="shared" si="196"/>
        <v>45.85</v>
      </c>
      <c r="BW161" s="302">
        <f t="shared" si="197"/>
        <v>38.18</v>
      </c>
      <c r="BX161" s="302">
        <f t="shared" si="198"/>
        <v>33.11</v>
      </c>
      <c r="BY161" s="302">
        <f t="shared" si="199"/>
        <v>28.34</v>
      </c>
      <c r="BZ161" s="302">
        <f t="shared" si="200"/>
        <v>25.88</v>
      </c>
      <c r="CA161" s="302">
        <f t="shared" si="201"/>
        <v>30.67</v>
      </c>
      <c r="CB161" s="302">
        <f t="shared" si="202"/>
        <v>48.46</v>
      </c>
      <c r="CC161" s="302">
        <f t="shared" si="203"/>
        <v>74.3</v>
      </c>
    </row>
    <row r="162" spans="1:81" x14ac:dyDescent="0.25">
      <c r="A162">
        <v>159</v>
      </c>
      <c r="B162" s="164"/>
      <c r="C162">
        <f>IFERROR(INDEX($BD$7:$BO$40,MATCH(Bacias!$G$4:$G$323,$BC$7:$BC$40,0),$C$2:$N$2),1)</f>
        <v>1</v>
      </c>
      <c r="D162">
        <f>IFERROR(INDEX($BD$7:$BO$40,MATCH(Bacias!$G$4:$G$323,$BC$7:$BC$40,0),$C$2:$N$2),1)</f>
        <v>1</v>
      </c>
      <c r="E162">
        <f>IFERROR(INDEX($BD$7:$BO$40,MATCH(Bacias!$G$4:$G$323,$BC$7:$BC$40,0),$C$2:$N$2),1)</f>
        <v>1</v>
      </c>
      <c r="F162">
        <f>IFERROR(INDEX($BD$7:$BO$40,MATCH(Bacias!$G$4:$G$323,$BC$7:$BC$40,0),$C$2:$N$2),1)</f>
        <v>1</v>
      </c>
      <c r="G162">
        <f>IFERROR(INDEX($BD$7:$BO$40,MATCH(Bacias!$G$4:$G$323,$BC$7:$BC$40,0),$C$2:$N$2),1)</f>
        <v>1</v>
      </c>
      <c r="H162">
        <f>IFERROR(INDEX($BD$7:$BO$40,MATCH(Bacias!$G$4:$G$323,$BC$7:$BC$40,0),$C$2:$N$2),1)</f>
        <v>1</v>
      </c>
      <c r="I162">
        <f>IFERROR(INDEX($BD$7:$BO$40,MATCH(Bacias!$G$4:$G$323,$BC$7:$BC$40,0),$C$2:$N$2),1)</f>
        <v>1</v>
      </c>
      <c r="J162">
        <f>IFERROR(INDEX($BD$7:$BO$40,MATCH(Bacias!$G$4:$G$323,$BC$7:$BC$40,0),$C$2:$N$2),1)</f>
        <v>1</v>
      </c>
      <c r="K162">
        <f>IFERROR(INDEX($BD$7:$BO$40,MATCH(Bacias!$G$4:$G$323,$BC$7:$BC$40,0),$C$2:$N$2),1)</f>
        <v>1</v>
      </c>
      <c r="L162">
        <f>IFERROR(INDEX($BD$7:$BO$40,MATCH(Bacias!$G$4:$G$323,$BC$7:$BC$40,0),$C$2:$N$2),1)</f>
        <v>1</v>
      </c>
      <c r="M162">
        <f>IFERROR(INDEX($BD$7:$BO$40,MATCH(Bacias!$G$4:$G$323,$BC$7:$BC$40,0),$C$2:$N$2),1)</f>
        <v>1</v>
      </c>
      <c r="N162">
        <f>IFERROR(INDEX($BD$7:$BO$40,MATCH(Bacias!$G$4:$G$323,$BC$7:$BC$40,0),$C$2:$N$2),1)</f>
        <v>1</v>
      </c>
      <c r="AA162">
        <f>C162*IF(NOT(ISNA($AY162)),INDEX(Entrada!$C$53:$N$372,$AY162,AA$2),0)</f>
        <v>0</v>
      </c>
      <c r="AB162">
        <f>D162*IF(NOT(ISNA($AY162)),INDEX(Entrada!$C$53:$N$372,$AY162,AB$2),0)</f>
        <v>0</v>
      </c>
      <c r="AC162">
        <f>E162*IF(NOT(ISNA($AY162)),INDEX(Entrada!$C$53:$N$372,$AY162,AC$2),0)</f>
        <v>0</v>
      </c>
      <c r="AD162">
        <f>F162*IF(NOT(ISNA($AY162)),INDEX(Entrada!$C$53:$N$372,$AY162,AD$2),0)</f>
        <v>0</v>
      </c>
      <c r="AE162">
        <f>G162*IF(NOT(ISNA($AY162)),INDEX(Entrada!$C$53:$N$372,$AY162,AE$2),0)</f>
        <v>0</v>
      </c>
      <c r="AF162">
        <f>H162*IF(NOT(ISNA($AY162)),INDEX(Entrada!$C$53:$N$372,$AY162,AF$2),0)</f>
        <v>0</v>
      </c>
      <c r="AG162">
        <f>I162*IF(NOT(ISNA($AY162)),INDEX(Entrada!$C$53:$N$372,$AY162,AG$2),0)</f>
        <v>0</v>
      </c>
      <c r="AH162">
        <f>J162*IF(NOT(ISNA($AY162)),INDEX(Entrada!$C$53:$N$372,$AY162,AH$2),0)</f>
        <v>0</v>
      </c>
      <c r="AI162">
        <f>K162*IF(NOT(ISNA($AY162)),INDEX(Entrada!$C$53:$N$372,$AY162,AI$2),0)</f>
        <v>0</v>
      </c>
      <c r="AJ162">
        <f>L162*IF(NOT(ISNA($AY162)),INDEX(Entrada!$C$53:$N$372,$AY162,AJ$2),0)</f>
        <v>0</v>
      </c>
      <c r="AK162">
        <f>M162*IF(NOT(ISNA($AY162)),INDEX(Entrada!$C$53:$N$372,$AY162,AK$2),0)</f>
        <v>0</v>
      </c>
      <c r="AL162">
        <f>N162*IF(NOT(ISNA($AY162)),INDEX(Entrada!$C$53:$N$372,$AY162,AL$2),0)</f>
        <v>0</v>
      </c>
      <c r="AM162">
        <f t="shared" si="177"/>
        <v>0</v>
      </c>
      <c r="AN162">
        <f t="shared" si="204"/>
        <v>0</v>
      </c>
      <c r="AO162">
        <f t="shared" si="204"/>
        <v>0</v>
      </c>
      <c r="AP162">
        <f t="shared" si="204"/>
        <v>0</v>
      </c>
      <c r="AQ162">
        <f t="shared" si="204"/>
        <v>0</v>
      </c>
      <c r="AR162">
        <f t="shared" si="204"/>
        <v>0</v>
      </c>
      <c r="AS162">
        <f t="shared" si="204"/>
        <v>0</v>
      </c>
      <c r="AT162">
        <f t="shared" si="204"/>
        <v>0</v>
      </c>
      <c r="AU162">
        <f t="shared" si="204"/>
        <v>0</v>
      </c>
      <c r="AV162">
        <f t="shared" si="204"/>
        <v>0</v>
      </c>
      <c r="AW162">
        <f t="shared" si="204"/>
        <v>0</v>
      </c>
      <c r="AX162">
        <f t="shared" si="204"/>
        <v>0</v>
      </c>
      <c r="AY162">
        <f>MATCH(A162,Entrada!$A$53:$A$372,0)</f>
        <v>159</v>
      </c>
      <c r="BQ162" t="e">
        <f t="shared" si="171"/>
        <v>#N/A</v>
      </c>
      <c r="BR162" s="302">
        <f t="shared" si="192"/>
        <v>0</v>
      </c>
      <c r="BS162" s="302">
        <f t="shared" si="193"/>
        <v>0</v>
      </c>
      <c r="BT162" s="302">
        <f t="shared" si="194"/>
        <v>0</v>
      </c>
      <c r="BU162" s="302">
        <f t="shared" si="195"/>
        <v>0</v>
      </c>
      <c r="BV162" s="302">
        <f t="shared" si="196"/>
        <v>0</v>
      </c>
      <c r="BW162" s="302">
        <f t="shared" si="197"/>
        <v>0</v>
      </c>
      <c r="BX162" s="302">
        <f t="shared" si="198"/>
        <v>0</v>
      </c>
      <c r="BY162" s="302">
        <f t="shared" si="199"/>
        <v>0</v>
      </c>
      <c r="BZ162" s="302">
        <f t="shared" si="200"/>
        <v>0</v>
      </c>
      <c r="CA162" s="302">
        <f t="shared" si="201"/>
        <v>0</v>
      </c>
      <c r="CB162" s="302">
        <f t="shared" si="202"/>
        <v>0</v>
      </c>
      <c r="CC162" s="302">
        <f t="shared" si="203"/>
        <v>0</v>
      </c>
    </row>
    <row r="163" spans="1:81" x14ac:dyDescent="0.25">
      <c r="A163">
        <v>160</v>
      </c>
      <c r="B163" s="164" t="s">
        <v>604</v>
      </c>
      <c r="C163">
        <f>IFERROR(INDEX($BD$7:$BO$40,MATCH(Bacias!$G$4:$G$323,$BC$7:$BC$40,0),$C$2:$N$2),1)</f>
        <v>1</v>
      </c>
      <c r="D163">
        <f>IFERROR(INDEX($BD$7:$BO$40,MATCH(Bacias!$G$4:$G$323,$BC$7:$BC$40,0),$C$2:$N$2),1)</f>
        <v>1</v>
      </c>
      <c r="E163">
        <f>IFERROR(INDEX($BD$7:$BO$40,MATCH(Bacias!$G$4:$G$323,$BC$7:$BC$40,0),$C$2:$N$2),1)</f>
        <v>1</v>
      </c>
      <c r="F163">
        <f>IFERROR(INDEX($BD$7:$BO$40,MATCH(Bacias!$G$4:$G$323,$BC$7:$BC$40,0),$C$2:$N$2),1)</f>
        <v>1</v>
      </c>
      <c r="G163">
        <f>IFERROR(INDEX($BD$7:$BO$40,MATCH(Bacias!$G$4:$G$323,$BC$7:$BC$40,0),$C$2:$N$2),1)</f>
        <v>1</v>
      </c>
      <c r="H163">
        <f>IFERROR(INDEX($BD$7:$BO$40,MATCH(Bacias!$G$4:$G$323,$BC$7:$BC$40,0),$C$2:$N$2),1)</f>
        <v>1</v>
      </c>
      <c r="I163">
        <f>IFERROR(INDEX($BD$7:$BO$40,MATCH(Bacias!$G$4:$G$323,$BC$7:$BC$40,0),$C$2:$N$2),1)</f>
        <v>1</v>
      </c>
      <c r="J163">
        <f>IFERROR(INDEX($BD$7:$BO$40,MATCH(Bacias!$G$4:$G$323,$BC$7:$BC$40,0),$C$2:$N$2),1)</f>
        <v>1</v>
      </c>
      <c r="K163">
        <f>IFERROR(INDEX($BD$7:$BO$40,MATCH(Bacias!$G$4:$G$323,$BC$7:$BC$40,0),$C$2:$N$2),1)</f>
        <v>1</v>
      </c>
      <c r="L163">
        <f>IFERROR(INDEX($BD$7:$BO$40,MATCH(Bacias!$G$4:$G$323,$BC$7:$BC$40,0),$C$2:$N$2),1)</f>
        <v>1</v>
      </c>
      <c r="M163">
        <f>IFERROR(INDEX($BD$7:$BO$40,MATCH(Bacias!$G$4:$G$323,$BC$7:$BC$40,0),$C$2:$N$2),1)</f>
        <v>1</v>
      </c>
      <c r="N163">
        <f>IFERROR(INDEX($BD$7:$BO$40,MATCH(Bacias!$G$4:$G$323,$BC$7:$BC$40,0),$C$2:$N$2),1)</f>
        <v>1</v>
      </c>
      <c r="AA163">
        <f>C163*IF(NOT(ISNA($AY163)),INDEX(Entrada!$C$53:$N$372,$AY163,AA$2),0)</f>
        <v>11.3</v>
      </c>
      <c r="AB163">
        <f>D163*IF(NOT(ISNA($AY163)),INDEX(Entrada!$C$53:$N$372,$AY163,AB$2),0)</f>
        <v>11.15</v>
      </c>
      <c r="AC163">
        <f>E163*IF(NOT(ISNA($AY163)),INDEX(Entrada!$C$53:$N$372,$AY163,AC$2),0)</f>
        <v>10.67</v>
      </c>
      <c r="AD163">
        <f>F163*IF(NOT(ISNA($AY163)),INDEX(Entrada!$C$53:$N$372,$AY163,AD$2),0)</f>
        <v>8.9700000000000006</v>
      </c>
      <c r="AE163">
        <f>G163*IF(NOT(ISNA($AY163)),INDEX(Entrada!$C$53:$N$372,$AY163,AE$2),0)</f>
        <v>7.15</v>
      </c>
      <c r="AF163">
        <f>H163*IF(NOT(ISNA($AY163)),INDEX(Entrada!$C$53:$N$372,$AY163,AF$2),0)</f>
        <v>6.29</v>
      </c>
      <c r="AG163">
        <f>I163*IF(NOT(ISNA($AY163)),INDEX(Entrada!$C$53:$N$372,$AY163,AG$2),0)</f>
        <v>5.46</v>
      </c>
      <c r="AH163">
        <f>J163*IF(NOT(ISNA($AY163)),INDEX(Entrada!$C$53:$N$372,$AY163,AH$2),0)</f>
        <v>5.24</v>
      </c>
      <c r="AI163">
        <f>K163*IF(NOT(ISNA($AY163)),INDEX(Entrada!$C$53:$N$372,$AY163,AI$2),0)</f>
        <v>5.79</v>
      </c>
      <c r="AJ163">
        <f>L163*IF(NOT(ISNA($AY163)),INDEX(Entrada!$C$53:$N$372,$AY163,AJ$2),0)</f>
        <v>6.58</v>
      </c>
      <c r="AK163">
        <f>M163*IF(NOT(ISNA($AY163)),INDEX(Entrada!$C$53:$N$372,$AY163,AK$2),0)</f>
        <v>7.21</v>
      </c>
      <c r="AL163">
        <f>N163*IF(NOT(ISNA($AY163)),INDEX(Entrada!$C$53:$N$372,$AY163,AL$2),0)</f>
        <v>9.1300000000000008</v>
      </c>
      <c r="AM163">
        <f t="shared" si="177"/>
        <v>11.3</v>
      </c>
      <c r="AN163">
        <f t="shared" si="204"/>
        <v>11.15</v>
      </c>
      <c r="AO163">
        <f t="shared" si="204"/>
        <v>10.67</v>
      </c>
      <c r="AP163">
        <f t="shared" si="204"/>
        <v>8.9700000000000006</v>
      </c>
      <c r="AQ163">
        <f t="shared" si="204"/>
        <v>7.15</v>
      </c>
      <c r="AR163">
        <f t="shared" si="204"/>
        <v>6.29</v>
      </c>
      <c r="AS163">
        <f t="shared" si="204"/>
        <v>5.46</v>
      </c>
      <c r="AT163">
        <f t="shared" si="204"/>
        <v>5.24</v>
      </c>
      <c r="AU163">
        <f t="shared" si="204"/>
        <v>5.79</v>
      </c>
      <c r="AV163">
        <f t="shared" si="204"/>
        <v>6.58</v>
      </c>
      <c r="AW163">
        <f t="shared" si="204"/>
        <v>7.21</v>
      </c>
      <c r="AX163">
        <f t="shared" si="204"/>
        <v>9.1300000000000008</v>
      </c>
      <c r="AY163">
        <f>MATCH(A163,Entrada!$A$53:$A$372,0)</f>
        <v>160</v>
      </c>
      <c r="BQ163" t="e">
        <f t="shared" si="171"/>
        <v>#N/A</v>
      </c>
      <c r="BR163" s="302">
        <f t="shared" si="192"/>
        <v>11.3</v>
      </c>
      <c r="BS163" s="302">
        <f t="shared" si="193"/>
        <v>11.15</v>
      </c>
      <c r="BT163" s="302">
        <f t="shared" si="194"/>
        <v>10.67</v>
      </c>
      <c r="BU163" s="302">
        <f t="shared" si="195"/>
        <v>8.9700000000000006</v>
      </c>
      <c r="BV163" s="302">
        <f t="shared" si="196"/>
        <v>7.15</v>
      </c>
      <c r="BW163" s="302">
        <f t="shared" si="197"/>
        <v>6.29</v>
      </c>
      <c r="BX163" s="302">
        <f t="shared" si="198"/>
        <v>5.46</v>
      </c>
      <c r="BY163" s="302">
        <f t="shared" si="199"/>
        <v>5.24</v>
      </c>
      <c r="BZ163" s="302">
        <f t="shared" si="200"/>
        <v>5.79</v>
      </c>
      <c r="CA163" s="302">
        <f t="shared" si="201"/>
        <v>6.58</v>
      </c>
      <c r="CB163" s="302">
        <f t="shared" si="202"/>
        <v>7.21</v>
      </c>
      <c r="CC163" s="302">
        <f t="shared" si="203"/>
        <v>9.1300000000000008</v>
      </c>
    </row>
    <row r="164" spans="1:81" x14ac:dyDescent="0.25">
      <c r="A164">
        <v>161</v>
      </c>
      <c r="B164" s="164" t="s">
        <v>605</v>
      </c>
      <c r="C164">
        <f>IFERROR(INDEX($BD$7:$BO$40,MATCH(Bacias!$G$4:$G$323,$BC$7:$BC$40,0),$C$2:$N$2),1)</f>
        <v>1</v>
      </c>
      <c r="D164">
        <f>IFERROR(INDEX($BD$7:$BO$40,MATCH(Bacias!$G$4:$G$323,$BC$7:$BC$40,0),$C$2:$N$2),1)</f>
        <v>1</v>
      </c>
      <c r="E164">
        <f>IFERROR(INDEX($BD$7:$BO$40,MATCH(Bacias!$G$4:$G$323,$BC$7:$BC$40,0),$C$2:$N$2),1)</f>
        <v>1</v>
      </c>
      <c r="F164">
        <f>IFERROR(INDEX($BD$7:$BO$40,MATCH(Bacias!$G$4:$G$323,$BC$7:$BC$40,0),$C$2:$N$2),1)</f>
        <v>1</v>
      </c>
      <c r="G164">
        <f>IFERROR(INDEX($BD$7:$BO$40,MATCH(Bacias!$G$4:$G$323,$BC$7:$BC$40,0),$C$2:$N$2),1)</f>
        <v>1</v>
      </c>
      <c r="H164">
        <f>IFERROR(INDEX($BD$7:$BO$40,MATCH(Bacias!$G$4:$G$323,$BC$7:$BC$40,0),$C$2:$N$2),1)</f>
        <v>1</v>
      </c>
      <c r="I164">
        <f>IFERROR(INDEX($BD$7:$BO$40,MATCH(Bacias!$G$4:$G$323,$BC$7:$BC$40,0),$C$2:$N$2),1)</f>
        <v>1</v>
      </c>
      <c r="J164">
        <f>IFERROR(INDEX($BD$7:$BO$40,MATCH(Bacias!$G$4:$G$323,$BC$7:$BC$40,0),$C$2:$N$2),1)</f>
        <v>1</v>
      </c>
      <c r="K164">
        <f>IFERROR(INDEX($BD$7:$BO$40,MATCH(Bacias!$G$4:$G$323,$BC$7:$BC$40,0),$C$2:$N$2),1)</f>
        <v>1</v>
      </c>
      <c r="L164">
        <f>IFERROR(INDEX($BD$7:$BO$40,MATCH(Bacias!$G$4:$G$323,$BC$7:$BC$40,0),$C$2:$N$2),1)</f>
        <v>1</v>
      </c>
      <c r="M164">
        <f>IFERROR(INDEX($BD$7:$BO$40,MATCH(Bacias!$G$4:$G$323,$BC$7:$BC$40,0),$C$2:$N$2),1)</f>
        <v>1</v>
      </c>
      <c r="N164">
        <f>IFERROR(INDEX($BD$7:$BO$40,MATCH(Bacias!$G$4:$G$323,$BC$7:$BC$40,0),$C$2:$N$2),1)</f>
        <v>1</v>
      </c>
      <c r="AA164">
        <f>C164*IF(NOT(ISNA($AY164)),INDEX(Entrada!$C$53:$N$372,$AY164,AA$2),0)</f>
        <v>178.85</v>
      </c>
      <c r="AB164">
        <f>D164*IF(NOT(ISNA($AY164)),INDEX(Entrada!$C$53:$N$372,$AY164,AB$2),0)</f>
        <v>186.72</v>
      </c>
      <c r="AC164">
        <f>E164*IF(NOT(ISNA($AY164)),INDEX(Entrada!$C$53:$N$372,$AY164,AC$2),0)</f>
        <v>164.34</v>
      </c>
      <c r="AD164">
        <f>F164*IF(NOT(ISNA($AY164)),INDEX(Entrada!$C$53:$N$372,$AY164,AD$2),0)</f>
        <v>106.62</v>
      </c>
      <c r="AE164">
        <f>G164*IF(NOT(ISNA($AY164)),INDEX(Entrada!$C$53:$N$372,$AY164,AE$2),0)</f>
        <v>83.05</v>
      </c>
      <c r="AF164">
        <f>H164*IF(NOT(ISNA($AY164)),INDEX(Entrada!$C$53:$N$372,$AY164,AF$2),0)</f>
        <v>78.599999999999994</v>
      </c>
      <c r="AG164">
        <f>I164*IF(NOT(ISNA($AY164)),INDEX(Entrada!$C$53:$N$372,$AY164,AG$2),0)</f>
        <v>64.3</v>
      </c>
      <c r="AH164">
        <f>J164*IF(NOT(ISNA($AY164)),INDEX(Entrada!$C$53:$N$372,$AY164,AH$2),0)</f>
        <v>55.71</v>
      </c>
      <c r="AI164">
        <f>K164*IF(NOT(ISNA($AY164)),INDEX(Entrada!$C$53:$N$372,$AY164,AI$2),0)</f>
        <v>70.83</v>
      </c>
      <c r="AJ164">
        <f>L164*IF(NOT(ISNA($AY164)),INDEX(Entrada!$C$53:$N$372,$AY164,AJ$2),0)</f>
        <v>90.12</v>
      </c>
      <c r="AK164">
        <f>M164*IF(NOT(ISNA($AY164)),INDEX(Entrada!$C$53:$N$372,$AY164,AK$2),0)</f>
        <v>100.38</v>
      </c>
      <c r="AL164">
        <f>N164*IF(NOT(ISNA($AY164)),INDEX(Entrada!$C$53:$N$372,$AY164,AL$2),0)</f>
        <v>131.62</v>
      </c>
      <c r="AM164">
        <f t="shared" si="177"/>
        <v>178.85</v>
      </c>
      <c r="AN164">
        <f t="shared" si="204"/>
        <v>186.72</v>
      </c>
      <c r="AO164">
        <f t="shared" si="204"/>
        <v>164.34</v>
      </c>
      <c r="AP164">
        <f t="shared" si="204"/>
        <v>106.62</v>
      </c>
      <c r="AQ164">
        <f t="shared" si="204"/>
        <v>83.05</v>
      </c>
      <c r="AR164">
        <f t="shared" si="204"/>
        <v>78.599999999999994</v>
      </c>
      <c r="AS164">
        <f t="shared" si="204"/>
        <v>64.3</v>
      </c>
      <c r="AT164">
        <f t="shared" si="204"/>
        <v>55.71</v>
      </c>
      <c r="AU164">
        <f t="shared" si="204"/>
        <v>70.83</v>
      </c>
      <c r="AV164">
        <f t="shared" si="204"/>
        <v>90.12</v>
      </c>
      <c r="AW164">
        <f t="shared" si="204"/>
        <v>100.38</v>
      </c>
      <c r="AX164">
        <f t="shared" si="204"/>
        <v>131.62</v>
      </c>
      <c r="AY164">
        <f>MATCH(A164,Entrada!$A$53:$A$372,0)</f>
        <v>161</v>
      </c>
      <c r="BQ164" t="e">
        <f t="shared" si="171"/>
        <v>#N/A</v>
      </c>
      <c r="BR164" s="302">
        <f t="shared" si="192"/>
        <v>178.85</v>
      </c>
      <c r="BS164" s="302">
        <f t="shared" si="193"/>
        <v>186.72</v>
      </c>
      <c r="BT164" s="302">
        <f t="shared" si="194"/>
        <v>164.34</v>
      </c>
      <c r="BU164" s="302">
        <f t="shared" si="195"/>
        <v>106.62</v>
      </c>
      <c r="BV164" s="302">
        <f t="shared" si="196"/>
        <v>83.05</v>
      </c>
      <c r="BW164" s="302">
        <f t="shared" si="197"/>
        <v>78.599999999999994</v>
      </c>
      <c r="BX164" s="302">
        <f t="shared" si="198"/>
        <v>64.3</v>
      </c>
      <c r="BY164" s="302">
        <f t="shared" si="199"/>
        <v>55.71</v>
      </c>
      <c r="BZ164" s="302">
        <f t="shared" si="200"/>
        <v>70.83</v>
      </c>
      <c r="CA164" s="302">
        <f t="shared" si="201"/>
        <v>90.12</v>
      </c>
      <c r="CB164" s="302">
        <f t="shared" si="202"/>
        <v>100.38</v>
      </c>
      <c r="CC164" s="302">
        <f t="shared" si="203"/>
        <v>131.62</v>
      </c>
    </row>
    <row r="165" spans="1:81" x14ac:dyDescent="0.25">
      <c r="A165">
        <v>162</v>
      </c>
      <c r="B165" s="164"/>
      <c r="C165">
        <f>IFERROR(INDEX($BD$7:$BO$40,MATCH(Bacias!$G$4:$G$323,$BC$7:$BC$40,0),$C$2:$N$2),1)</f>
        <v>1</v>
      </c>
      <c r="D165">
        <f>IFERROR(INDEX($BD$7:$BO$40,MATCH(Bacias!$G$4:$G$323,$BC$7:$BC$40,0),$C$2:$N$2),1)</f>
        <v>1</v>
      </c>
      <c r="E165">
        <f>IFERROR(INDEX($BD$7:$BO$40,MATCH(Bacias!$G$4:$G$323,$BC$7:$BC$40,0),$C$2:$N$2),1)</f>
        <v>1</v>
      </c>
      <c r="F165">
        <f>IFERROR(INDEX($BD$7:$BO$40,MATCH(Bacias!$G$4:$G$323,$BC$7:$BC$40,0),$C$2:$N$2),1)</f>
        <v>1</v>
      </c>
      <c r="G165">
        <f>IFERROR(INDEX($BD$7:$BO$40,MATCH(Bacias!$G$4:$G$323,$BC$7:$BC$40,0),$C$2:$N$2),1)</f>
        <v>1</v>
      </c>
      <c r="H165">
        <f>IFERROR(INDEX($BD$7:$BO$40,MATCH(Bacias!$G$4:$G$323,$BC$7:$BC$40,0),$C$2:$N$2),1)</f>
        <v>1</v>
      </c>
      <c r="I165">
        <f>IFERROR(INDEX($BD$7:$BO$40,MATCH(Bacias!$G$4:$G$323,$BC$7:$BC$40,0),$C$2:$N$2),1)</f>
        <v>1</v>
      </c>
      <c r="J165">
        <f>IFERROR(INDEX($BD$7:$BO$40,MATCH(Bacias!$G$4:$G$323,$BC$7:$BC$40,0),$C$2:$N$2),1)</f>
        <v>1</v>
      </c>
      <c r="K165">
        <f>IFERROR(INDEX($BD$7:$BO$40,MATCH(Bacias!$G$4:$G$323,$BC$7:$BC$40,0),$C$2:$N$2),1)</f>
        <v>1</v>
      </c>
      <c r="L165">
        <f>IFERROR(INDEX($BD$7:$BO$40,MATCH(Bacias!$G$4:$G$323,$BC$7:$BC$40,0),$C$2:$N$2),1)</f>
        <v>1</v>
      </c>
      <c r="M165">
        <f>IFERROR(INDEX($BD$7:$BO$40,MATCH(Bacias!$G$4:$G$323,$BC$7:$BC$40,0),$C$2:$N$2),1)</f>
        <v>1</v>
      </c>
      <c r="N165">
        <f>IFERROR(INDEX($BD$7:$BO$40,MATCH(Bacias!$G$4:$G$323,$BC$7:$BC$40,0),$C$2:$N$2),1)</f>
        <v>1</v>
      </c>
      <c r="AA165">
        <f>C165*IF(NOT(ISNA($AY165)),INDEX(Entrada!$C$53:$N$372,$AY165,AA$2),0)</f>
        <v>0</v>
      </c>
      <c r="AB165">
        <f>D165*IF(NOT(ISNA($AY165)),INDEX(Entrada!$C$53:$N$372,$AY165,AB$2),0)</f>
        <v>0</v>
      </c>
      <c r="AC165">
        <f>E165*IF(NOT(ISNA($AY165)),INDEX(Entrada!$C$53:$N$372,$AY165,AC$2),0)</f>
        <v>0</v>
      </c>
      <c r="AD165">
        <f>F165*IF(NOT(ISNA($AY165)),INDEX(Entrada!$C$53:$N$372,$AY165,AD$2),0)</f>
        <v>0</v>
      </c>
      <c r="AE165">
        <f>G165*IF(NOT(ISNA($AY165)),INDEX(Entrada!$C$53:$N$372,$AY165,AE$2),0)</f>
        <v>0</v>
      </c>
      <c r="AF165">
        <f>H165*IF(NOT(ISNA($AY165)),INDEX(Entrada!$C$53:$N$372,$AY165,AF$2),0)</f>
        <v>0</v>
      </c>
      <c r="AG165">
        <f>I165*IF(NOT(ISNA($AY165)),INDEX(Entrada!$C$53:$N$372,$AY165,AG$2),0)</f>
        <v>0</v>
      </c>
      <c r="AH165">
        <f>J165*IF(NOT(ISNA($AY165)),INDEX(Entrada!$C$53:$N$372,$AY165,AH$2),0)</f>
        <v>0</v>
      </c>
      <c r="AI165">
        <f>K165*IF(NOT(ISNA($AY165)),INDEX(Entrada!$C$53:$N$372,$AY165,AI$2),0)</f>
        <v>0</v>
      </c>
      <c r="AJ165">
        <f>L165*IF(NOT(ISNA($AY165)),INDEX(Entrada!$C$53:$N$372,$AY165,AJ$2),0)</f>
        <v>0</v>
      </c>
      <c r="AK165">
        <f>M165*IF(NOT(ISNA($AY165)),INDEX(Entrada!$C$53:$N$372,$AY165,AK$2),0)</f>
        <v>0</v>
      </c>
      <c r="AL165">
        <f>N165*IF(NOT(ISNA($AY165)),INDEX(Entrada!$C$53:$N$372,$AY165,AL$2),0)</f>
        <v>0</v>
      </c>
      <c r="AM165">
        <f t="shared" si="177"/>
        <v>0</v>
      </c>
      <c r="AN165">
        <f t="shared" si="204"/>
        <v>0</v>
      </c>
      <c r="AO165">
        <f t="shared" si="204"/>
        <v>0</v>
      </c>
      <c r="AP165">
        <f t="shared" si="204"/>
        <v>0</v>
      </c>
      <c r="AQ165">
        <f t="shared" si="204"/>
        <v>0</v>
      </c>
      <c r="AR165">
        <f t="shared" si="204"/>
        <v>0</v>
      </c>
      <c r="AS165">
        <f t="shared" si="204"/>
        <v>0</v>
      </c>
      <c r="AT165">
        <f t="shared" si="204"/>
        <v>0</v>
      </c>
      <c r="AU165">
        <f t="shared" si="204"/>
        <v>0</v>
      </c>
      <c r="AV165">
        <f t="shared" si="204"/>
        <v>0</v>
      </c>
      <c r="AW165">
        <f t="shared" si="204"/>
        <v>0</v>
      </c>
      <c r="AX165">
        <f t="shared" si="204"/>
        <v>0</v>
      </c>
      <c r="AY165">
        <f>MATCH(A165,Entrada!$A$53:$A$372,0)</f>
        <v>162</v>
      </c>
      <c r="BQ165" t="e">
        <f t="shared" si="171"/>
        <v>#N/A</v>
      </c>
      <c r="BR165" s="302">
        <f t="shared" si="192"/>
        <v>0</v>
      </c>
      <c r="BS165" s="302">
        <f t="shared" si="193"/>
        <v>0</v>
      </c>
      <c r="BT165" s="302">
        <f t="shared" si="194"/>
        <v>0</v>
      </c>
      <c r="BU165" s="302">
        <f t="shared" si="195"/>
        <v>0</v>
      </c>
      <c r="BV165" s="302">
        <f t="shared" si="196"/>
        <v>0</v>
      </c>
      <c r="BW165" s="302">
        <f t="shared" si="197"/>
        <v>0</v>
      </c>
      <c r="BX165" s="302">
        <f t="shared" si="198"/>
        <v>0</v>
      </c>
      <c r="BY165" s="302">
        <f t="shared" si="199"/>
        <v>0</v>
      </c>
      <c r="BZ165" s="302">
        <f t="shared" si="200"/>
        <v>0</v>
      </c>
      <c r="CA165" s="302">
        <f t="shared" si="201"/>
        <v>0</v>
      </c>
      <c r="CB165" s="302">
        <f t="shared" si="202"/>
        <v>0</v>
      </c>
      <c r="CC165" s="302">
        <f t="shared" si="203"/>
        <v>0</v>
      </c>
    </row>
    <row r="166" spans="1:81" x14ac:dyDescent="0.25">
      <c r="A166">
        <v>163</v>
      </c>
      <c r="B166" s="164"/>
      <c r="C166">
        <f>IFERROR(INDEX($BD$7:$BO$40,MATCH(Bacias!$G$4:$G$323,$BC$7:$BC$40,0),$C$2:$N$2),1)</f>
        <v>1</v>
      </c>
      <c r="D166">
        <f>IFERROR(INDEX($BD$7:$BO$40,MATCH(Bacias!$G$4:$G$323,$BC$7:$BC$40,0),$C$2:$N$2),1)</f>
        <v>1</v>
      </c>
      <c r="E166">
        <f>IFERROR(INDEX($BD$7:$BO$40,MATCH(Bacias!$G$4:$G$323,$BC$7:$BC$40,0),$C$2:$N$2),1)</f>
        <v>1</v>
      </c>
      <c r="F166">
        <f>IFERROR(INDEX($BD$7:$BO$40,MATCH(Bacias!$G$4:$G$323,$BC$7:$BC$40,0),$C$2:$N$2),1)</f>
        <v>1</v>
      </c>
      <c r="G166">
        <f>IFERROR(INDEX($BD$7:$BO$40,MATCH(Bacias!$G$4:$G$323,$BC$7:$BC$40,0),$C$2:$N$2),1)</f>
        <v>1</v>
      </c>
      <c r="H166">
        <f>IFERROR(INDEX($BD$7:$BO$40,MATCH(Bacias!$G$4:$G$323,$BC$7:$BC$40,0),$C$2:$N$2),1)</f>
        <v>1</v>
      </c>
      <c r="I166">
        <f>IFERROR(INDEX($BD$7:$BO$40,MATCH(Bacias!$G$4:$G$323,$BC$7:$BC$40,0),$C$2:$N$2),1)</f>
        <v>1</v>
      </c>
      <c r="J166">
        <f>IFERROR(INDEX($BD$7:$BO$40,MATCH(Bacias!$G$4:$G$323,$BC$7:$BC$40,0),$C$2:$N$2),1)</f>
        <v>1</v>
      </c>
      <c r="K166">
        <f>IFERROR(INDEX($BD$7:$BO$40,MATCH(Bacias!$G$4:$G$323,$BC$7:$BC$40,0),$C$2:$N$2),1)</f>
        <v>1</v>
      </c>
      <c r="L166">
        <f>IFERROR(INDEX($BD$7:$BO$40,MATCH(Bacias!$G$4:$G$323,$BC$7:$BC$40,0),$C$2:$N$2),1)</f>
        <v>1</v>
      </c>
      <c r="M166">
        <f>IFERROR(INDEX($BD$7:$BO$40,MATCH(Bacias!$G$4:$G$323,$BC$7:$BC$40,0),$C$2:$N$2),1)</f>
        <v>1</v>
      </c>
      <c r="N166">
        <f>IFERROR(INDEX($BD$7:$BO$40,MATCH(Bacias!$G$4:$G$323,$BC$7:$BC$40,0),$C$2:$N$2),1)</f>
        <v>1</v>
      </c>
      <c r="AA166">
        <f>C166*IF(NOT(ISNA($AY166)),INDEX(Entrada!$C$53:$N$372,$AY166,AA$2),0)</f>
        <v>0</v>
      </c>
      <c r="AB166">
        <f>D166*IF(NOT(ISNA($AY166)),INDEX(Entrada!$C$53:$N$372,$AY166,AB$2),0)</f>
        <v>0</v>
      </c>
      <c r="AC166">
        <f>E166*IF(NOT(ISNA($AY166)),INDEX(Entrada!$C$53:$N$372,$AY166,AC$2),0)</f>
        <v>0</v>
      </c>
      <c r="AD166">
        <f>F166*IF(NOT(ISNA($AY166)),INDEX(Entrada!$C$53:$N$372,$AY166,AD$2),0)</f>
        <v>0</v>
      </c>
      <c r="AE166">
        <f>G166*IF(NOT(ISNA($AY166)),INDEX(Entrada!$C$53:$N$372,$AY166,AE$2),0)</f>
        <v>0</v>
      </c>
      <c r="AF166">
        <f>H166*IF(NOT(ISNA($AY166)),INDEX(Entrada!$C$53:$N$372,$AY166,AF$2),0)</f>
        <v>0</v>
      </c>
      <c r="AG166">
        <f>I166*IF(NOT(ISNA($AY166)),INDEX(Entrada!$C$53:$N$372,$AY166,AG$2),0)</f>
        <v>0</v>
      </c>
      <c r="AH166">
        <f>J166*IF(NOT(ISNA($AY166)),INDEX(Entrada!$C$53:$N$372,$AY166,AH$2),0)</f>
        <v>0</v>
      </c>
      <c r="AI166">
        <f>K166*IF(NOT(ISNA($AY166)),INDEX(Entrada!$C$53:$N$372,$AY166,AI$2),0)</f>
        <v>0</v>
      </c>
      <c r="AJ166">
        <f>L166*IF(NOT(ISNA($AY166)),INDEX(Entrada!$C$53:$N$372,$AY166,AJ$2),0)</f>
        <v>0</v>
      </c>
      <c r="AK166">
        <f>M166*IF(NOT(ISNA($AY166)),INDEX(Entrada!$C$53:$N$372,$AY166,AK$2),0)</f>
        <v>0</v>
      </c>
      <c r="AL166">
        <f>N166*IF(NOT(ISNA($AY166)),INDEX(Entrada!$C$53:$N$372,$AY166,AL$2),0)</f>
        <v>0</v>
      </c>
      <c r="AM166">
        <f t="shared" si="177"/>
        <v>0</v>
      </c>
      <c r="AN166">
        <f t="shared" si="204"/>
        <v>0</v>
      </c>
      <c r="AO166">
        <f t="shared" si="204"/>
        <v>0</v>
      </c>
      <c r="AP166">
        <f t="shared" si="204"/>
        <v>0</v>
      </c>
      <c r="AQ166">
        <f t="shared" si="204"/>
        <v>0</v>
      </c>
      <c r="AR166">
        <f t="shared" si="204"/>
        <v>0</v>
      </c>
      <c r="AS166">
        <f t="shared" si="204"/>
        <v>0</v>
      </c>
      <c r="AT166">
        <f t="shared" si="204"/>
        <v>0</v>
      </c>
      <c r="AU166">
        <f t="shared" si="204"/>
        <v>0</v>
      </c>
      <c r="AV166">
        <f t="shared" si="204"/>
        <v>0</v>
      </c>
      <c r="AW166">
        <f t="shared" si="204"/>
        <v>0</v>
      </c>
      <c r="AX166">
        <f t="shared" si="204"/>
        <v>0</v>
      </c>
      <c r="AY166">
        <f>MATCH(A166,Entrada!$A$53:$A$372,0)</f>
        <v>163</v>
      </c>
      <c r="BQ166" t="e">
        <f t="shared" si="171"/>
        <v>#N/A</v>
      </c>
      <c r="BR166" s="302">
        <f t="shared" si="192"/>
        <v>0</v>
      </c>
      <c r="BS166" s="302">
        <f t="shared" si="193"/>
        <v>0</v>
      </c>
      <c r="BT166" s="302">
        <f t="shared" si="194"/>
        <v>0</v>
      </c>
      <c r="BU166" s="302">
        <f t="shared" si="195"/>
        <v>0</v>
      </c>
      <c r="BV166" s="302">
        <f t="shared" si="196"/>
        <v>0</v>
      </c>
      <c r="BW166" s="302">
        <f t="shared" si="197"/>
        <v>0</v>
      </c>
      <c r="BX166" s="302">
        <f t="shared" si="198"/>
        <v>0</v>
      </c>
      <c r="BY166" s="302">
        <f t="shared" si="199"/>
        <v>0</v>
      </c>
      <c r="BZ166" s="302">
        <f t="shared" si="200"/>
        <v>0</v>
      </c>
      <c r="CA166" s="302">
        <f t="shared" si="201"/>
        <v>0</v>
      </c>
      <c r="CB166" s="302">
        <f t="shared" si="202"/>
        <v>0</v>
      </c>
      <c r="CC166" s="302">
        <f t="shared" si="203"/>
        <v>0</v>
      </c>
    </row>
    <row r="167" spans="1:81" x14ac:dyDescent="0.25">
      <c r="A167">
        <v>164</v>
      </c>
      <c r="B167" s="164" t="s">
        <v>605</v>
      </c>
      <c r="C167">
        <f>IFERROR(INDEX($BD$7:$BO$40,MATCH(Bacias!$G$4:$G$323,$BC$7:$BC$40,0),$C$2:$N$2),1)</f>
        <v>1</v>
      </c>
      <c r="D167">
        <f>IFERROR(INDEX($BD$7:$BO$40,MATCH(Bacias!$G$4:$G$323,$BC$7:$BC$40,0),$C$2:$N$2),1)</f>
        <v>1</v>
      </c>
      <c r="E167">
        <f>IFERROR(INDEX($BD$7:$BO$40,MATCH(Bacias!$G$4:$G$323,$BC$7:$BC$40,0),$C$2:$N$2),1)</f>
        <v>1</v>
      </c>
      <c r="F167">
        <f>IFERROR(INDEX($BD$7:$BO$40,MATCH(Bacias!$G$4:$G$323,$BC$7:$BC$40,0),$C$2:$N$2),1)</f>
        <v>1</v>
      </c>
      <c r="G167">
        <f>IFERROR(INDEX($BD$7:$BO$40,MATCH(Bacias!$G$4:$G$323,$BC$7:$BC$40,0),$C$2:$N$2),1)</f>
        <v>1</v>
      </c>
      <c r="H167">
        <f>IFERROR(INDEX($BD$7:$BO$40,MATCH(Bacias!$G$4:$G$323,$BC$7:$BC$40,0),$C$2:$N$2),1)</f>
        <v>1</v>
      </c>
      <c r="I167">
        <f>IFERROR(INDEX($BD$7:$BO$40,MATCH(Bacias!$G$4:$G$323,$BC$7:$BC$40,0),$C$2:$N$2),1)</f>
        <v>1</v>
      </c>
      <c r="J167">
        <f>IFERROR(INDEX($BD$7:$BO$40,MATCH(Bacias!$G$4:$G$323,$BC$7:$BC$40,0),$C$2:$N$2),1)</f>
        <v>1</v>
      </c>
      <c r="K167">
        <f>IFERROR(INDEX($BD$7:$BO$40,MATCH(Bacias!$G$4:$G$323,$BC$7:$BC$40,0),$C$2:$N$2),1)</f>
        <v>1</v>
      </c>
      <c r="L167">
        <f>IFERROR(INDEX($BD$7:$BO$40,MATCH(Bacias!$G$4:$G$323,$BC$7:$BC$40,0),$C$2:$N$2),1)</f>
        <v>1</v>
      </c>
      <c r="M167">
        <f>IFERROR(INDEX($BD$7:$BO$40,MATCH(Bacias!$G$4:$G$323,$BC$7:$BC$40,0),$C$2:$N$2),1)</f>
        <v>1</v>
      </c>
      <c r="N167">
        <f>IFERROR(INDEX($BD$7:$BO$40,MATCH(Bacias!$G$4:$G$323,$BC$7:$BC$40,0),$C$2:$N$2),1)</f>
        <v>1</v>
      </c>
      <c r="AA167">
        <f>C167*IF(NOT(ISNA($AY167)),INDEX(Entrada!$C$53:$N$372,$AY167,AA$2),0)</f>
        <v>132</v>
      </c>
      <c r="AB167">
        <f>D167*IF(NOT(ISNA($AY167)),INDEX(Entrada!$C$53:$N$372,$AY167,AB$2),0)</f>
        <v>139</v>
      </c>
      <c r="AC167">
        <f>E167*IF(NOT(ISNA($AY167)),INDEX(Entrada!$C$53:$N$372,$AY167,AC$2),0)</f>
        <v>121</v>
      </c>
      <c r="AD167">
        <f>F167*IF(NOT(ISNA($AY167)),INDEX(Entrada!$C$53:$N$372,$AY167,AD$2),0)</f>
        <v>76</v>
      </c>
      <c r="AE167">
        <f>G167*IF(NOT(ISNA($AY167)),INDEX(Entrada!$C$53:$N$372,$AY167,AE$2),0)</f>
        <v>59</v>
      </c>
      <c r="AF167">
        <f>H167*IF(NOT(ISNA($AY167)),INDEX(Entrada!$C$53:$N$372,$AY167,AF$2),0)</f>
        <v>56</v>
      </c>
      <c r="AG167">
        <f>I167*IF(NOT(ISNA($AY167)),INDEX(Entrada!$C$53:$N$372,$AY167,AG$2),0)</f>
        <v>46</v>
      </c>
      <c r="AH167">
        <f>J167*IF(NOT(ISNA($AY167)),INDEX(Entrada!$C$53:$N$372,$AY167,AH$2),0)</f>
        <v>39</v>
      </c>
      <c r="AI167">
        <f>K167*IF(NOT(ISNA($AY167)),INDEX(Entrada!$C$53:$N$372,$AY167,AI$2),0)</f>
        <v>48</v>
      </c>
      <c r="AJ167">
        <f>L167*IF(NOT(ISNA($AY167)),INDEX(Entrada!$C$53:$N$372,$AY167,AJ$2),0)</f>
        <v>63</v>
      </c>
      <c r="AK167">
        <f>M167*IF(NOT(ISNA($AY167)),INDEX(Entrada!$C$53:$N$372,$AY167,AK$2),0)</f>
        <v>72</v>
      </c>
      <c r="AL167">
        <f>N167*IF(NOT(ISNA($AY167)),INDEX(Entrada!$C$53:$N$372,$AY167,AL$2),0)</f>
        <v>95</v>
      </c>
      <c r="AM167" s="167">
        <f t="shared" ref="AM167" si="205">AM164-AM120-AM121</f>
        <v>132.22999999999999</v>
      </c>
      <c r="AN167" s="167">
        <f t="shared" ref="AN167:AX167" si="206">AN164-AN120-AN121</f>
        <v>139.23999999999998</v>
      </c>
      <c r="AO167" s="167">
        <f t="shared" si="206"/>
        <v>121.15</v>
      </c>
      <c r="AP167" s="167">
        <f t="shared" si="206"/>
        <v>76.040000000000006</v>
      </c>
      <c r="AQ167" s="167">
        <f t="shared" si="206"/>
        <v>59.179999999999993</v>
      </c>
      <c r="AR167" s="167">
        <f t="shared" si="206"/>
        <v>56.269999999999996</v>
      </c>
      <c r="AS167" s="167">
        <f t="shared" si="206"/>
        <v>45.559999999999995</v>
      </c>
      <c r="AT167" s="167">
        <f t="shared" si="206"/>
        <v>38.64</v>
      </c>
      <c r="AU167" s="167">
        <f t="shared" si="206"/>
        <v>48.46</v>
      </c>
      <c r="AV167" s="167">
        <f t="shared" si="206"/>
        <v>62.620000000000005</v>
      </c>
      <c r="AW167" s="167">
        <f t="shared" si="206"/>
        <v>72.06</v>
      </c>
      <c r="AX167" s="167">
        <f t="shared" si="206"/>
        <v>95.390000000000015</v>
      </c>
      <c r="AY167">
        <f>MATCH(A167,Entrada!$A$53:$A$372,0)</f>
        <v>164</v>
      </c>
      <c r="BQ167" t="e">
        <f t="shared" si="171"/>
        <v>#N/A</v>
      </c>
      <c r="BR167" s="167">
        <f t="shared" ref="BR167:CC167" si="207">BR164-BR120-BR121</f>
        <v>132.54489999999998</v>
      </c>
      <c r="BS167" s="167">
        <f t="shared" si="207"/>
        <v>139.47035999999997</v>
      </c>
      <c r="BT167" s="167">
        <f t="shared" si="207"/>
        <v>120.91832000000001</v>
      </c>
      <c r="BU167" s="167">
        <f t="shared" si="207"/>
        <v>75.914900000000003</v>
      </c>
      <c r="BV167" s="167">
        <f t="shared" si="207"/>
        <v>59.037929999999996</v>
      </c>
      <c r="BW167" s="167">
        <f t="shared" si="207"/>
        <v>56.892499999999998</v>
      </c>
      <c r="BX167" s="167">
        <f t="shared" si="207"/>
        <v>45.538979999999995</v>
      </c>
      <c r="BY167" s="167">
        <f t="shared" si="207"/>
        <v>38.885210000000001</v>
      </c>
      <c r="BZ167" s="167">
        <f t="shared" si="207"/>
        <v>48.19746</v>
      </c>
      <c r="CA167" s="167">
        <f t="shared" si="207"/>
        <v>62.800000000000004</v>
      </c>
      <c r="CB167" s="167">
        <f t="shared" si="207"/>
        <v>71.682330000000007</v>
      </c>
      <c r="CC167" s="167">
        <f t="shared" si="207"/>
        <v>95.844740000000016</v>
      </c>
    </row>
    <row r="168" spans="1:81" x14ac:dyDescent="0.25">
      <c r="A168">
        <v>165</v>
      </c>
      <c r="B168" s="164"/>
      <c r="C168">
        <f>IFERROR(INDEX($BD$7:$BO$40,MATCH(Bacias!$G$4:$G$323,$BC$7:$BC$40,0),$C$2:$N$2),1)</f>
        <v>1</v>
      </c>
      <c r="D168">
        <f>IFERROR(INDEX($BD$7:$BO$40,MATCH(Bacias!$G$4:$G$323,$BC$7:$BC$40,0),$C$2:$N$2),1)</f>
        <v>1</v>
      </c>
      <c r="E168">
        <f>IFERROR(INDEX($BD$7:$BO$40,MATCH(Bacias!$G$4:$G$323,$BC$7:$BC$40,0),$C$2:$N$2),1)</f>
        <v>1</v>
      </c>
      <c r="F168">
        <f>IFERROR(INDEX($BD$7:$BO$40,MATCH(Bacias!$G$4:$G$323,$BC$7:$BC$40,0),$C$2:$N$2),1)</f>
        <v>1</v>
      </c>
      <c r="G168">
        <f>IFERROR(INDEX($BD$7:$BO$40,MATCH(Bacias!$G$4:$G$323,$BC$7:$BC$40,0),$C$2:$N$2),1)</f>
        <v>1</v>
      </c>
      <c r="H168">
        <f>IFERROR(INDEX($BD$7:$BO$40,MATCH(Bacias!$G$4:$G$323,$BC$7:$BC$40,0),$C$2:$N$2),1)</f>
        <v>1</v>
      </c>
      <c r="I168">
        <f>IFERROR(INDEX($BD$7:$BO$40,MATCH(Bacias!$G$4:$G$323,$BC$7:$BC$40,0),$C$2:$N$2),1)</f>
        <v>1</v>
      </c>
      <c r="J168">
        <f>IFERROR(INDEX($BD$7:$BO$40,MATCH(Bacias!$G$4:$G$323,$BC$7:$BC$40,0),$C$2:$N$2),1)</f>
        <v>1</v>
      </c>
      <c r="K168">
        <f>IFERROR(INDEX($BD$7:$BO$40,MATCH(Bacias!$G$4:$G$323,$BC$7:$BC$40,0),$C$2:$N$2),1)</f>
        <v>1</v>
      </c>
      <c r="L168">
        <f>IFERROR(INDEX($BD$7:$BO$40,MATCH(Bacias!$G$4:$G$323,$BC$7:$BC$40,0),$C$2:$N$2),1)</f>
        <v>1</v>
      </c>
      <c r="M168">
        <f>IFERROR(INDEX($BD$7:$BO$40,MATCH(Bacias!$G$4:$G$323,$BC$7:$BC$40,0),$C$2:$N$2),1)</f>
        <v>1</v>
      </c>
      <c r="N168">
        <f>IFERROR(INDEX($BD$7:$BO$40,MATCH(Bacias!$G$4:$G$323,$BC$7:$BC$40,0),$C$2:$N$2),1)</f>
        <v>1</v>
      </c>
      <c r="AA168">
        <f>C168*IF(NOT(ISNA($AY168)),INDEX(Entrada!$C$53:$N$372,$AY168,AA$2),0)</f>
        <v>0</v>
      </c>
      <c r="AB168">
        <f>D168*IF(NOT(ISNA($AY168)),INDEX(Entrada!$C$53:$N$372,$AY168,AB$2),0)</f>
        <v>0</v>
      </c>
      <c r="AC168">
        <f>E168*IF(NOT(ISNA($AY168)),INDEX(Entrada!$C$53:$N$372,$AY168,AC$2),0)</f>
        <v>0</v>
      </c>
      <c r="AD168">
        <f>F168*IF(NOT(ISNA($AY168)),INDEX(Entrada!$C$53:$N$372,$AY168,AD$2),0)</f>
        <v>0</v>
      </c>
      <c r="AE168">
        <f>G168*IF(NOT(ISNA($AY168)),INDEX(Entrada!$C$53:$N$372,$AY168,AE$2),0)</f>
        <v>0</v>
      </c>
      <c r="AF168">
        <f>H168*IF(NOT(ISNA($AY168)),INDEX(Entrada!$C$53:$N$372,$AY168,AF$2),0)</f>
        <v>0</v>
      </c>
      <c r="AG168">
        <f>I168*IF(NOT(ISNA($AY168)),INDEX(Entrada!$C$53:$N$372,$AY168,AG$2),0)</f>
        <v>0</v>
      </c>
      <c r="AH168">
        <f>J168*IF(NOT(ISNA($AY168)),INDEX(Entrada!$C$53:$N$372,$AY168,AH$2),0)</f>
        <v>0</v>
      </c>
      <c r="AI168">
        <f>K168*IF(NOT(ISNA($AY168)),INDEX(Entrada!$C$53:$N$372,$AY168,AI$2),0)</f>
        <v>0</v>
      </c>
      <c r="AJ168">
        <f>L168*IF(NOT(ISNA($AY168)),INDEX(Entrada!$C$53:$N$372,$AY168,AJ$2),0)</f>
        <v>0</v>
      </c>
      <c r="AK168">
        <f>M168*IF(NOT(ISNA($AY168)),INDEX(Entrada!$C$53:$N$372,$AY168,AK$2),0)</f>
        <v>0</v>
      </c>
      <c r="AL168">
        <f>N168*IF(NOT(ISNA($AY168)),INDEX(Entrada!$C$53:$N$372,$AY168,AL$2),0)</f>
        <v>0</v>
      </c>
      <c r="AM168">
        <f t="shared" si="177"/>
        <v>0</v>
      </c>
      <c r="AN168">
        <f t="shared" si="204"/>
        <v>0</v>
      </c>
      <c r="AO168">
        <f t="shared" si="204"/>
        <v>0</v>
      </c>
      <c r="AP168">
        <f t="shared" si="204"/>
        <v>0</v>
      </c>
      <c r="AQ168">
        <f t="shared" si="204"/>
        <v>0</v>
      </c>
      <c r="AR168">
        <f t="shared" si="204"/>
        <v>0</v>
      </c>
      <c r="AS168">
        <f t="shared" si="204"/>
        <v>0</v>
      </c>
      <c r="AT168">
        <f t="shared" si="204"/>
        <v>0</v>
      </c>
      <c r="AU168">
        <f t="shared" si="204"/>
        <v>0</v>
      </c>
      <c r="AV168">
        <f t="shared" si="204"/>
        <v>0</v>
      </c>
      <c r="AW168">
        <f t="shared" si="204"/>
        <v>0</v>
      </c>
      <c r="AX168">
        <f t="shared" si="204"/>
        <v>0</v>
      </c>
      <c r="AY168">
        <f>MATCH(A168,Entrada!$A$53:$A$372,0)</f>
        <v>165</v>
      </c>
      <c r="BQ168" t="e">
        <f t="shared" si="171"/>
        <v>#N/A</v>
      </c>
      <c r="BR168" s="302">
        <f t="shared" ref="BR168:BR177" si="208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68" s="302">
        <f t="shared" ref="BS168:BS177" si="209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68" s="302">
        <f t="shared" ref="BT168:BT177" si="210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68" s="302">
        <f t="shared" ref="BU168:BU177" si="211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68" s="302">
        <f t="shared" ref="BV168:BV177" si="212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68" s="302">
        <f t="shared" ref="BW168:BW177" si="213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68" s="302">
        <f t="shared" ref="BX168:BX177" si="214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68" s="302">
        <f t="shared" ref="BY168:BY177" si="215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68" s="302">
        <f t="shared" ref="BZ168:BZ177" si="216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68" s="302">
        <f t="shared" ref="CA168:CA177" si="217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68" s="302">
        <f t="shared" ref="CB168:CB177" si="218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68" s="302">
        <f t="shared" ref="CC168:CC177" si="219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69" spans="1:81" x14ac:dyDescent="0.25">
      <c r="A169">
        <v>166</v>
      </c>
      <c r="B169" s="164"/>
      <c r="C169">
        <f>IFERROR(INDEX($BD$7:$BO$40,MATCH(Bacias!$G$4:$G$323,$BC$7:$BC$40,0),$C$2:$N$2),1)</f>
        <v>1</v>
      </c>
      <c r="D169">
        <f>IFERROR(INDEX($BD$7:$BO$40,MATCH(Bacias!$G$4:$G$323,$BC$7:$BC$40,0),$C$2:$N$2),1)</f>
        <v>1</v>
      </c>
      <c r="E169">
        <f>IFERROR(INDEX($BD$7:$BO$40,MATCH(Bacias!$G$4:$G$323,$BC$7:$BC$40,0),$C$2:$N$2),1)</f>
        <v>1</v>
      </c>
      <c r="F169">
        <f>IFERROR(INDEX($BD$7:$BO$40,MATCH(Bacias!$G$4:$G$323,$BC$7:$BC$40,0),$C$2:$N$2),1)</f>
        <v>1</v>
      </c>
      <c r="G169">
        <f>IFERROR(INDEX($BD$7:$BO$40,MATCH(Bacias!$G$4:$G$323,$BC$7:$BC$40,0),$C$2:$N$2),1)</f>
        <v>1</v>
      </c>
      <c r="H169">
        <f>IFERROR(INDEX($BD$7:$BO$40,MATCH(Bacias!$G$4:$G$323,$BC$7:$BC$40,0),$C$2:$N$2),1)</f>
        <v>1</v>
      </c>
      <c r="I169">
        <f>IFERROR(INDEX($BD$7:$BO$40,MATCH(Bacias!$G$4:$G$323,$BC$7:$BC$40,0),$C$2:$N$2),1)</f>
        <v>1</v>
      </c>
      <c r="J169">
        <f>IFERROR(INDEX($BD$7:$BO$40,MATCH(Bacias!$G$4:$G$323,$BC$7:$BC$40,0),$C$2:$N$2),1)</f>
        <v>1</v>
      </c>
      <c r="K169">
        <f>IFERROR(INDEX($BD$7:$BO$40,MATCH(Bacias!$G$4:$G$323,$BC$7:$BC$40,0),$C$2:$N$2),1)</f>
        <v>1</v>
      </c>
      <c r="L169">
        <f>IFERROR(INDEX($BD$7:$BO$40,MATCH(Bacias!$G$4:$G$323,$BC$7:$BC$40,0),$C$2:$N$2),1)</f>
        <v>1</v>
      </c>
      <c r="M169">
        <f>IFERROR(INDEX($BD$7:$BO$40,MATCH(Bacias!$G$4:$G$323,$BC$7:$BC$40,0),$C$2:$N$2),1)</f>
        <v>1</v>
      </c>
      <c r="N169">
        <f>IFERROR(INDEX($BD$7:$BO$40,MATCH(Bacias!$G$4:$G$323,$BC$7:$BC$40,0),$C$2:$N$2),1)</f>
        <v>1</v>
      </c>
      <c r="AA169">
        <f>C169*IF(NOT(ISNA($AY169)),INDEX(Entrada!$C$53:$N$372,$AY169,AA$2),0)</f>
        <v>0</v>
      </c>
      <c r="AB169">
        <f>D169*IF(NOT(ISNA($AY169)),INDEX(Entrada!$C$53:$N$372,$AY169,AB$2),0)</f>
        <v>0</v>
      </c>
      <c r="AC169">
        <f>E169*IF(NOT(ISNA($AY169)),INDEX(Entrada!$C$53:$N$372,$AY169,AC$2),0)</f>
        <v>0</v>
      </c>
      <c r="AD169">
        <f>F169*IF(NOT(ISNA($AY169)),INDEX(Entrada!$C$53:$N$372,$AY169,AD$2),0)</f>
        <v>0</v>
      </c>
      <c r="AE169">
        <f>G169*IF(NOT(ISNA($AY169)),INDEX(Entrada!$C$53:$N$372,$AY169,AE$2),0)</f>
        <v>0</v>
      </c>
      <c r="AF169">
        <f>H169*IF(NOT(ISNA($AY169)),INDEX(Entrada!$C$53:$N$372,$AY169,AF$2),0)</f>
        <v>0</v>
      </c>
      <c r="AG169">
        <f>I169*IF(NOT(ISNA($AY169)),INDEX(Entrada!$C$53:$N$372,$AY169,AG$2),0)</f>
        <v>0</v>
      </c>
      <c r="AH169">
        <f>J169*IF(NOT(ISNA($AY169)),INDEX(Entrada!$C$53:$N$372,$AY169,AH$2),0)</f>
        <v>0</v>
      </c>
      <c r="AI169">
        <f>K169*IF(NOT(ISNA($AY169)),INDEX(Entrada!$C$53:$N$372,$AY169,AI$2),0)</f>
        <v>0</v>
      </c>
      <c r="AJ169">
        <f>L169*IF(NOT(ISNA($AY169)),INDEX(Entrada!$C$53:$N$372,$AY169,AJ$2),0)</f>
        <v>0</v>
      </c>
      <c r="AK169">
        <f>M169*IF(NOT(ISNA($AY169)),INDEX(Entrada!$C$53:$N$372,$AY169,AK$2),0)</f>
        <v>0</v>
      </c>
      <c r="AL169">
        <f>N169*IF(NOT(ISNA($AY169)),INDEX(Entrada!$C$53:$N$372,$AY169,AL$2),0)</f>
        <v>0</v>
      </c>
      <c r="AM169">
        <f t="shared" si="177"/>
        <v>0</v>
      </c>
      <c r="AN169">
        <f t="shared" si="204"/>
        <v>0</v>
      </c>
      <c r="AO169">
        <f t="shared" si="204"/>
        <v>0</v>
      </c>
      <c r="AP169">
        <f t="shared" si="204"/>
        <v>0</v>
      </c>
      <c r="AQ169">
        <f t="shared" si="204"/>
        <v>0</v>
      </c>
      <c r="AR169">
        <f t="shared" si="204"/>
        <v>0</v>
      </c>
      <c r="AS169">
        <f t="shared" si="204"/>
        <v>0</v>
      </c>
      <c r="AT169">
        <f t="shared" si="204"/>
        <v>0</v>
      </c>
      <c r="AU169">
        <f t="shared" si="204"/>
        <v>0</v>
      </c>
      <c r="AV169">
        <f t="shared" si="204"/>
        <v>0</v>
      </c>
      <c r="AW169">
        <f t="shared" si="204"/>
        <v>0</v>
      </c>
      <c r="AX169">
        <f t="shared" si="204"/>
        <v>0</v>
      </c>
      <c r="AY169">
        <f>MATCH(A169,Entrada!$A$53:$A$372,0)</f>
        <v>166</v>
      </c>
      <c r="BQ169" t="e">
        <f t="shared" si="171"/>
        <v>#N/A</v>
      </c>
      <c r="BR169" s="302">
        <f t="shared" si="208"/>
        <v>0</v>
      </c>
      <c r="BS169" s="302">
        <f t="shared" si="209"/>
        <v>0</v>
      </c>
      <c r="BT169" s="302">
        <f t="shared" si="210"/>
        <v>0</v>
      </c>
      <c r="BU169" s="302">
        <f t="shared" si="211"/>
        <v>0</v>
      </c>
      <c r="BV169" s="302">
        <f t="shared" si="212"/>
        <v>0</v>
      </c>
      <c r="BW169" s="302">
        <f t="shared" si="213"/>
        <v>0</v>
      </c>
      <c r="BX169" s="302">
        <f t="shared" si="214"/>
        <v>0</v>
      </c>
      <c r="BY169" s="302">
        <f t="shared" si="215"/>
        <v>0</v>
      </c>
      <c r="BZ169" s="302">
        <f t="shared" si="216"/>
        <v>0</v>
      </c>
      <c r="CA169" s="302">
        <f t="shared" si="217"/>
        <v>0</v>
      </c>
      <c r="CB169" s="302">
        <f t="shared" si="218"/>
        <v>0</v>
      </c>
      <c r="CC169" s="302">
        <f t="shared" si="219"/>
        <v>0</v>
      </c>
    </row>
    <row r="170" spans="1:81" x14ac:dyDescent="0.25">
      <c r="A170">
        <v>167</v>
      </c>
      <c r="B170" s="164"/>
      <c r="C170">
        <f>IFERROR(INDEX($BD$7:$BO$40,MATCH(Bacias!$G$4:$G$323,$BC$7:$BC$40,0),$C$2:$N$2),1)</f>
        <v>1</v>
      </c>
      <c r="D170">
        <f>IFERROR(INDEX($BD$7:$BO$40,MATCH(Bacias!$G$4:$G$323,$BC$7:$BC$40,0),$C$2:$N$2),1)</f>
        <v>1</v>
      </c>
      <c r="E170">
        <f>IFERROR(INDEX($BD$7:$BO$40,MATCH(Bacias!$G$4:$G$323,$BC$7:$BC$40,0),$C$2:$N$2),1)</f>
        <v>1</v>
      </c>
      <c r="F170">
        <f>IFERROR(INDEX($BD$7:$BO$40,MATCH(Bacias!$G$4:$G$323,$BC$7:$BC$40,0),$C$2:$N$2),1)</f>
        <v>1</v>
      </c>
      <c r="G170">
        <f>IFERROR(INDEX($BD$7:$BO$40,MATCH(Bacias!$G$4:$G$323,$BC$7:$BC$40,0),$C$2:$N$2),1)</f>
        <v>1</v>
      </c>
      <c r="H170">
        <f>IFERROR(INDEX($BD$7:$BO$40,MATCH(Bacias!$G$4:$G$323,$BC$7:$BC$40,0),$C$2:$N$2),1)</f>
        <v>1</v>
      </c>
      <c r="I170">
        <f>IFERROR(INDEX($BD$7:$BO$40,MATCH(Bacias!$G$4:$G$323,$BC$7:$BC$40,0),$C$2:$N$2),1)</f>
        <v>1</v>
      </c>
      <c r="J170">
        <f>IFERROR(INDEX($BD$7:$BO$40,MATCH(Bacias!$G$4:$G$323,$BC$7:$BC$40,0),$C$2:$N$2),1)</f>
        <v>1</v>
      </c>
      <c r="K170">
        <f>IFERROR(INDEX($BD$7:$BO$40,MATCH(Bacias!$G$4:$G$323,$BC$7:$BC$40,0),$C$2:$N$2),1)</f>
        <v>1</v>
      </c>
      <c r="L170">
        <f>IFERROR(INDEX($BD$7:$BO$40,MATCH(Bacias!$G$4:$G$323,$BC$7:$BC$40,0),$C$2:$N$2),1)</f>
        <v>1</v>
      </c>
      <c r="M170">
        <f>IFERROR(INDEX($BD$7:$BO$40,MATCH(Bacias!$G$4:$G$323,$BC$7:$BC$40,0),$C$2:$N$2),1)</f>
        <v>1</v>
      </c>
      <c r="N170">
        <f>IFERROR(INDEX($BD$7:$BO$40,MATCH(Bacias!$G$4:$G$323,$BC$7:$BC$40,0),$C$2:$N$2),1)</f>
        <v>1</v>
      </c>
      <c r="AA170">
        <f>C170*IF(NOT(ISNA($AY170)),INDEX(Entrada!$C$53:$N$372,$AY170,AA$2),0)</f>
        <v>0</v>
      </c>
      <c r="AB170">
        <f>D170*IF(NOT(ISNA($AY170)),INDEX(Entrada!$C$53:$N$372,$AY170,AB$2),0)</f>
        <v>0</v>
      </c>
      <c r="AC170">
        <f>E170*IF(NOT(ISNA($AY170)),INDEX(Entrada!$C$53:$N$372,$AY170,AC$2),0)</f>
        <v>0</v>
      </c>
      <c r="AD170">
        <f>F170*IF(NOT(ISNA($AY170)),INDEX(Entrada!$C$53:$N$372,$AY170,AD$2),0)</f>
        <v>0</v>
      </c>
      <c r="AE170">
        <f>G170*IF(NOT(ISNA($AY170)),INDEX(Entrada!$C$53:$N$372,$AY170,AE$2),0)</f>
        <v>0</v>
      </c>
      <c r="AF170">
        <f>H170*IF(NOT(ISNA($AY170)),INDEX(Entrada!$C$53:$N$372,$AY170,AF$2),0)</f>
        <v>0</v>
      </c>
      <c r="AG170">
        <f>I170*IF(NOT(ISNA($AY170)),INDEX(Entrada!$C$53:$N$372,$AY170,AG$2),0)</f>
        <v>0</v>
      </c>
      <c r="AH170">
        <f>J170*IF(NOT(ISNA($AY170)),INDEX(Entrada!$C$53:$N$372,$AY170,AH$2),0)</f>
        <v>0</v>
      </c>
      <c r="AI170">
        <f>K170*IF(NOT(ISNA($AY170)),INDEX(Entrada!$C$53:$N$372,$AY170,AI$2),0)</f>
        <v>0</v>
      </c>
      <c r="AJ170">
        <f>L170*IF(NOT(ISNA($AY170)),INDEX(Entrada!$C$53:$N$372,$AY170,AJ$2),0)</f>
        <v>0</v>
      </c>
      <c r="AK170">
        <f>M170*IF(NOT(ISNA($AY170)),INDEX(Entrada!$C$53:$N$372,$AY170,AK$2),0)</f>
        <v>0</v>
      </c>
      <c r="AL170">
        <f>N170*IF(NOT(ISNA($AY170)),INDEX(Entrada!$C$53:$N$372,$AY170,AL$2),0)</f>
        <v>0</v>
      </c>
      <c r="AM170">
        <f t="shared" si="177"/>
        <v>0</v>
      </c>
      <c r="AN170">
        <f t="shared" si="204"/>
        <v>0</v>
      </c>
      <c r="AO170">
        <f t="shared" si="204"/>
        <v>0</v>
      </c>
      <c r="AP170">
        <f t="shared" si="204"/>
        <v>0</v>
      </c>
      <c r="AQ170">
        <f t="shared" si="204"/>
        <v>0</v>
      </c>
      <c r="AR170">
        <f t="shared" si="204"/>
        <v>0</v>
      </c>
      <c r="AS170">
        <f t="shared" si="204"/>
        <v>0</v>
      </c>
      <c r="AT170">
        <f t="shared" si="204"/>
        <v>0</v>
      </c>
      <c r="AU170">
        <f t="shared" si="204"/>
        <v>0</v>
      </c>
      <c r="AV170">
        <f t="shared" si="204"/>
        <v>0</v>
      </c>
      <c r="AW170">
        <f t="shared" si="204"/>
        <v>0</v>
      </c>
      <c r="AX170">
        <f t="shared" si="204"/>
        <v>0</v>
      </c>
      <c r="AY170">
        <f>MATCH(A170,Entrada!$A$53:$A$372,0)</f>
        <v>167</v>
      </c>
      <c r="BQ170" t="e">
        <f t="shared" si="171"/>
        <v>#N/A</v>
      </c>
      <c r="BR170" s="302">
        <f t="shared" si="208"/>
        <v>0</v>
      </c>
      <c r="BS170" s="302">
        <f t="shared" si="209"/>
        <v>0</v>
      </c>
      <c r="BT170" s="302">
        <f t="shared" si="210"/>
        <v>0</v>
      </c>
      <c r="BU170" s="302">
        <f t="shared" si="211"/>
        <v>0</v>
      </c>
      <c r="BV170" s="302">
        <f t="shared" si="212"/>
        <v>0</v>
      </c>
      <c r="BW170" s="302">
        <f t="shared" si="213"/>
        <v>0</v>
      </c>
      <c r="BX170" s="302">
        <f t="shared" si="214"/>
        <v>0</v>
      </c>
      <c r="BY170" s="302">
        <f t="shared" si="215"/>
        <v>0</v>
      </c>
      <c r="BZ170" s="302">
        <f t="shared" si="216"/>
        <v>0</v>
      </c>
      <c r="CA170" s="302">
        <f t="shared" si="217"/>
        <v>0</v>
      </c>
      <c r="CB170" s="302">
        <f t="shared" si="218"/>
        <v>0</v>
      </c>
      <c r="CC170" s="302">
        <f t="shared" si="219"/>
        <v>0</v>
      </c>
    </row>
    <row r="171" spans="1:81" x14ac:dyDescent="0.25">
      <c r="A171">
        <v>168</v>
      </c>
      <c r="B171" s="164" t="s">
        <v>606</v>
      </c>
      <c r="C171">
        <f>IFERROR(INDEX($BD$7:$BO$40,MATCH(Bacias!$G$4:$G$323,$BC$7:$BC$40,0),$C$2:$N$2),1)</f>
        <v>1</v>
      </c>
      <c r="D171">
        <f>IFERROR(INDEX($BD$7:$BO$40,MATCH(Bacias!$G$4:$G$323,$BC$7:$BC$40,0),$C$2:$N$2),1)</f>
        <v>1</v>
      </c>
      <c r="E171">
        <f>IFERROR(INDEX($BD$7:$BO$40,MATCH(Bacias!$G$4:$G$323,$BC$7:$BC$40,0),$C$2:$N$2),1)</f>
        <v>1</v>
      </c>
      <c r="F171">
        <f>IFERROR(INDEX($BD$7:$BO$40,MATCH(Bacias!$G$4:$G$323,$BC$7:$BC$40,0),$C$2:$N$2),1)</f>
        <v>1</v>
      </c>
      <c r="G171">
        <f>IFERROR(INDEX($BD$7:$BO$40,MATCH(Bacias!$G$4:$G$323,$BC$7:$BC$40,0),$C$2:$N$2),1)</f>
        <v>1</v>
      </c>
      <c r="H171">
        <f>IFERROR(INDEX($BD$7:$BO$40,MATCH(Bacias!$G$4:$G$323,$BC$7:$BC$40,0),$C$2:$N$2),1)</f>
        <v>1</v>
      </c>
      <c r="I171">
        <f>IFERROR(INDEX($BD$7:$BO$40,MATCH(Bacias!$G$4:$G$323,$BC$7:$BC$40,0),$C$2:$N$2),1)</f>
        <v>1</v>
      </c>
      <c r="J171">
        <f>IFERROR(INDEX($BD$7:$BO$40,MATCH(Bacias!$G$4:$G$323,$BC$7:$BC$40,0),$C$2:$N$2),1)</f>
        <v>1</v>
      </c>
      <c r="K171">
        <f>IFERROR(INDEX($BD$7:$BO$40,MATCH(Bacias!$G$4:$G$323,$BC$7:$BC$40,0),$C$2:$N$2),1)</f>
        <v>1</v>
      </c>
      <c r="L171">
        <f>IFERROR(INDEX($BD$7:$BO$40,MATCH(Bacias!$G$4:$G$323,$BC$7:$BC$40,0),$C$2:$N$2),1)</f>
        <v>1</v>
      </c>
      <c r="M171">
        <f>IFERROR(INDEX($BD$7:$BO$40,MATCH(Bacias!$G$4:$G$323,$BC$7:$BC$40,0),$C$2:$N$2),1)</f>
        <v>1</v>
      </c>
      <c r="N171">
        <f>IFERROR(INDEX($BD$7:$BO$40,MATCH(Bacias!$G$4:$G$323,$BC$7:$BC$40,0),$C$2:$N$2),1)</f>
        <v>1</v>
      </c>
      <c r="AA171">
        <f>C171*IF(NOT(ISNA($AY171)),INDEX(Entrada!$C$53:$N$372,$AY171,AA$2),0)</f>
        <v>3115.33</v>
      </c>
      <c r="AB171">
        <f>D171*IF(NOT(ISNA($AY171)),INDEX(Entrada!$C$53:$N$372,$AY171,AB$2),0)</f>
        <v>3233.95</v>
      </c>
      <c r="AC171">
        <f>E171*IF(NOT(ISNA($AY171)),INDEX(Entrada!$C$53:$N$372,$AY171,AC$2),0)</f>
        <v>3243.02</v>
      </c>
      <c r="AD171">
        <f>F171*IF(NOT(ISNA($AY171)),INDEX(Entrada!$C$53:$N$372,$AY171,AD$2),0)</f>
        <v>2583.34</v>
      </c>
      <c r="AE171">
        <f>G171*IF(NOT(ISNA($AY171)),INDEX(Entrada!$C$53:$N$372,$AY171,AE$2),0)</f>
        <v>1559.99</v>
      </c>
      <c r="AF171">
        <f>H171*IF(NOT(ISNA($AY171)),INDEX(Entrada!$C$53:$N$372,$AY171,AF$2),0)</f>
        <v>1062.42</v>
      </c>
      <c r="AG171">
        <f>I171*IF(NOT(ISNA($AY171)),INDEX(Entrada!$C$53:$N$372,$AY171,AG$2),0)</f>
        <v>911.39</v>
      </c>
      <c r="AH171">
        <f>J171*IF(NOT(ISNA($AY171)),INDEX(Entrada!$C$53:$N$372,$AY171,AH$2),0)</f>
        <v>805.72</v>
      </c>
      <c r="AI171">
        <f>K171*IF(NOT(ISNA($AY171)),INDEX(Entrada!$C$53:$N$372,$AY171,AI$2),0)</f>
        <v>721.68</v>
      </c>
      <c r="AJ171">
        <f>L171*IF(NOT(ISNA($AY171)),INDEX(Entrada!$C$53:$N$372,$AY171,AJ$2),0)</f>
        <v>783.86</v>
      </c>
      <c r="AK171">
        <f>M171*IF(NOT(ISNA($AY171)),INDEX(Entrada!$C$53:$N$372,$AY171,AK$2),0)</f>
        <v>1293.5899999999999</v>
      </c>
      <c r="AL171">
        <f>N171*IF(NOT(ISNA($AY171)),INDEX(Entrada!$C$53:$N$372,$AY171,AL$2),0)</f>
        <v>2344.67</v>
      </c>
      <c r="AM171">
        <f t="shared" si="177"/>
        <v>3115.33</v>
      </c>
      <c r="AN171">
        <f t="shared" si="204"/>
        <v>3233.95</v>
      </c>
      <c r="AO171">
        <f t="shared" si="204"/>
        <v>3243.02</v>
      </c>
      <c r="AP171">
        <f t="shared" si="204"/>
        <v>2583.34</v>
      </c>
      <c r="AQ171">
        <f t="shared" si="204"/>
        <v>1559.99</v>
      </c>
      <c r="AR171">
        <f t="shared" si="204"/>
        <v>1062.42</v>
      </c>
      <c r="AS171">
        <f t="shared" si="204"/>
        <v>911.39</v>
      </c>
      <c r="AT171">
        <f t="shared" si="204"/>
        <v>805.72</v>
      </c>
      <c r="AU171">
        <f t="shared" si="204"/>
        <v>721.68</v>
      </c>
      <c r="AV171">
        <f t="shared" si="204"/>
        <v>783.86</v>
      </c>
      <c r="AW171">
        <f t="shared" si="204"/>
        <v>1293.5899999999999</v>
      </c>
      <c r="AX171">
        <f t="shared" si="204"/>
        <v>2344.67</v>
      </c>
      <c r="AY171">
        <f>MATCH(A171,Entrada!$A$53:$A$372,0)</f>
        <v>168</v>
      </c>
      <c r="BQ171" t="e">
        <f t="shared" si="171"/>
        <v>#N/A</v>
      </c>
      <c r="BR171" s="302">
        <f t="shared" si="208"/>
        <v>3115.33</v>
      </c>
      <c r="BS171" s="302">
        <f t="shared" si="209"/>
        <v>3233.95</v>
      </c>
      <c r="BT171" s="302">
        <f t="shared" si="210"/>
        <v>3243.02</v>
      </c>
      <c r="BU171" s="302">
        <f t="shared" si="211"/>
        <v>2583.34</v>
      </c>
      <c r="BV171" s="302">
        <f t="shared" si="212"/>
        <v>1559.99</v>
      </c>
      <c r="BW171" s="302">
        <f t="shared" si="213"/>
        <v>1062.42</v>
      </c>
      <c r="BX171" s="302">
        <f t="shared" si="214"/>
        <v>911.39</v>
      </c>
      <c r="BY171" s="302">
        <f t="shared" si="215"/>
        <v>805.72</v>
      </c>
      <c r="BZ171" s="302">
        <f t="shared" si="216"/>
        <v>721.68</v>
      </c>
      <c r="CA171" s="302">
        <f t="shared" si="217"/>
        <v>783.86</v>
      </c>
      <c r="CB171" s="302">
        <f t="shared" si="218"/>
        <v>1293.5899999999999</v>
      </c>
      <c r="CC171" s="302">
        <f t="shared" si="219"/>
        <v>2344.67</v>
      </c>
    </row>
    <row r="172" spans="1:81" x14ac:dyDescent="0.25">
      <c r="A172">
        <v>169</v>
      </c>
      <c r="B172" s="164" t="s">
        <v>36</v>
      </c>
      <c r="C172">
        <f>IFERROR(INDEX($BD$7:$BO$40,MATCH(Bacias!$G$4:$G$323,$BC$7:$BC$40,0),$C$2:$N$2),1)</f>
        <v>1</v>
      </c>
      <c r="D172">
        <f>IFERROR(INDEX($BD$7:$BO$40,MATCH(Bacias!$G$4:$G$323,$BC$7:$BC$40,0),$C$2:$N$2),1)</f>
        <v>1</v>
      </c>
      <c r="E172">
        <f>IFERROR(INDEX($BD$7:$BO$40,MATCH(Bacias!$G$4:$G$323,$BC$7:$BC$40,0),$C$2:$N$2),1)</f>
        <v>1</v>
      </c>
      <c r="F172">
        <f>IFERROR(INDEX($BD$7:$BO$40,MATCH(Bacias!$G$4:$G$323,$BC$7:$BC$40,0),$C$2:$N$2),1)</f>
        <v>1</v>
      </c>
      <c r="G172">
        <f>IFERROR(INDEX($BD$7:$BO$40,MATCH(Bacias!$G$4:$G$323,$BC$7:$BC$40,0),$C$2:$N$2),1)</f>
        <v>1</v>
      </c>
      <c r="H172">
        <f>IFERROR(INDEX($BD$7:$BO$40,MATCH(Bacias!$G$4:$G$323,$BC$7:$BC$40,0),$C$2:$N$2),1)</f>
        <v>1</v>
      </c>
      <c r="I172">
        <f>IFERROR(INDEX($BD$7:$BO$40,MATCH(Bacias!$G$4:$G$323,$BC$7:$BC$40,0),$C$2:$N$2),1)</f>
        <v>1</v>
      </c>
      <c r="J172">
        <f>IFERROR(INDEX($BD$7:$BO$40,MATCH(Bacias!$G$4:$G$323,$BC$7:$BC$40,0),$C$2:$N$2),1)</f>
        <v>1</v>
      </c>
      <c r="K172">
        <f>IFERROR(INDEX($BD$7:$BO$40,MATCH(Bacias!$G$4:$G$323,$BC$7:$BC$40,0),$C$2:$N$2),1)</f>
        <v>1</v>
      </c>
      <c r="L172">
        <f>IFERROR(INDEX($BD$7:$BO$40,MATCH(Bacias!$G$4:$G$323,$BC$7:$BC$40,0),$C$2:$N$2),1)</f>
        <v>1</v>
      </c>
      <c r="M172">
        <f>IFERROR(INDEX($BD$7:$BO$40,MATCH(Bacias!$G$4:$G$323,$BC$7:$BC$40,0),$C$2:$N$2),1)</f>
        <v>1</v>
      </c>
      <c r="N172">
        <f>IFERROR(INDEX($BD$7:$BO$40,MATCH(Bacias!$G$4:$G$323,$BC$7:$BC$40,0),$C$2:$N$2),1)</f>
        <v>1</v>
      </c>
      <c r="AA172">
        <f>C172*IF(NOT(ISNA($AY172)),INDEX(Entrada!$C$53:$N$372,$AY172,AA$2),0)</f>
        <v>4465.32</v>
      </c>
      <c r="AB172">
        <f>D172*IF(NOT(ISNA($AY172)),INDEX(Entrada!$C$53:$N$372,$AY172,AB$2),0)</f>
        <v>4695.82</v>
      </c>
      <c r="AC172">
        <f>E172*IF(NOT(ISNA($AY172)),INDEX(Entrada!$C$53:$N$372,$AY172,AC$2),0)</f>
        <v>4542.88</v>
      </c>
      <c r="AD172">
        <f>F172*IF(NOT(ISNA($AY172)),INDEX(Entrada!$C$53:$N$372,$AY172,AD$2),0)</f>
        <v>3568.34</v>
      </c>
      <c r="AE172">
        <f>G172*IF(NOT(ISNA($AY172)),INDEX(Entrada!$C$53:$N$372,$AY172,AE$2),0)</f>
        <v>2151.9</v>
      </c>
      <c r="AF172">
        <f>H172*IF(NOT(ISNA($AY172)),INDEX(Entrada!$C$53:$N$372,$AY172,AF$2),0)</f>
        <v>1470.82</v>
      </c>
      <c r="AG172">
        <f>I172*IF(NOT(ISNA($AY172)),INDEX(Entrada!$C$53:$N$372,$AY172,AG$2),0)</f>
        <v>1229.2</v>
      </c>
      <c r="AH172">
        <f>J172*IF(NOT(ISNA($AY172)),INDEX(Entrada!$C$53:$N$372,$AY172,AH$2),0)</f>
        <v>1063.6199999999999</v>
      </c>
      <c r="AI172">
        <f>K172*IF(NOT(ISNA($AY172)),INDEX(Entrada!$C$53:$N$372,$AY172,AI$2),0)</f>
        <v>951.78</v>
      </c>
      <c r="AJ172">
        <f>L172*IF(NOT(ISNA($AY172)),INDEX(Entrada!$C$53:$N$372,$AY172,AJ$2),0)</f>
        <v>1057.5899999999999</v>
      </c>
      <c r="AK172">
        <f>M172*IF(NOT(ISNA($AY172)),INDEX(Entrada!$C$53:$N$372,$AY172,AK$2),0)</f>
        <v>1773.92</v>
      </c>
      <c r="AL172">
        <f>N172*IF(NOT(ISNA($AY172)),INDEX(Entrada!$C$53:$N$372,$AY172,AL$2),0)</f>
        <v>3239.82</v>
      </c>
      <c r="AM172">
        <f t="shared" si="177"/>
        <v>4465.32</v>
      </c>
      <c r="AN172">
        <f t="shared" si="204"/>
        <v>4695.82</v>
      </c>
      <c r="AO172">
        <f t="shared" si="204"/>
        <v>4542.88</v>
      </c>
      <c r="AP172">
        <f t="shared" si="204"/>
        <v>3568.34</v>
      </c>
      <c r="AQ172">
        <f t="shared" si="204"/>
        <v>2151.9</v>
      </c>
      <c r="AR172">
        <f t="shared" si="204"/>
        <v>1470.82</v>
      </c>
      <c r="AS172">
        <f t="shared" si="204"/>
        <v>1229.2</v>
      </c>
      <c r="AT172">
        <f t="shared" si="204"/>
        <v>1063.6199999999999</v>
      </c>
      <c r="AU172">
        <f t="shared" si="204"/>
        <v>951.78</v>
      </c>
      <c r="AV172">
        <f t="shared" si="204"/>
        <v>1057.5899999999999</v>
      </c>
      <c r="AW172">
        <f t="shared" si="204"/>
        <v>1773.92</v>
      </c>
      <c r="AX172">
        <f t="shared" si="204"/>
        <v>3239.82</v>
      </c>
      <c r="AY172">
        <f>MATCH(A172,Entrada!$A$53:$A$372,0)</f>
        <v>169</v>
      </c>
      <c r="BQ172" t="e">
        <f t="shared" si="171"/>
        <v>#N/A</v>
      </c>
      <c r="BR172" s="302">
        <f t="shared" si="208"/>
        <v>4465.32</v>
      </c>
      <c r="BS172" s="302">
        <f t="shared" si="209"/>
        <v>4695.82</v>
      </c>
      <c r="BT172" s="302">
        <f t="shared" si="210"/>
        <v>4542.88</v>
      </c>
      <c r="BU172" s="302">
        <f t="shared" si="211"/>
        <v>3568.34</v>
      </c>
      <c r="BV172" s="302">
        <f t="shared" si="212"/>
        <v>2151.9</v>
      </c>
      <c r="BW172" s="302">
        <f t="shared" si="213"/>
        <v>1470.82</v>
      </c>
      <c r="BX172" s="302">
        <f t="shared" si="214"/>
        <v>1229.2</v>
      </c>
      <c r="BY172" s="302">
        <f t="shared" si="215"/>
        <v>1063.6199999999999</v>
      </c>
      <c r="BZ172" s="302">
        <f t="shared" si="216"/>
        <v>951.78</v>
      </c>
      <c r="CA172" s="302">
        <f t="shared" si="217"/>
        <v>1057.5899999999999</v>
      </c>
      <c r="CB172" s="302">
        <f t="shared" si="218"/>
        <v>1773.92</v>
      </c>
      <c r="CC172" s="302">
        <f t="shared" si="219"/>
        <v>3239.82</v>
      </c>
    </row>
    <row r="173" spans="1:81" x14ac:dyDescent="0.25">
      <c r="A173">
        <v>170</v>
      </c>
      <c r="B173" s="164"/>
      <c r="C173">
        <f>IFERROR(INDEX($BD$7:$BO$40,MATCH(Bacias!$G$4:$G$323,$BC$7:$BC$40,0),$C$2:$N$2),1)</f>
        <v>1</v>
      </c>
      <c r="D173">
        <f>IFERROR(INDEX($BD$7:$BO$40,MATCH(Bacias!$G$4:$G$323,$BC$7:$BC$40,0),$C$2:$N$2),1)</f>
        <v>1</v>
      </c>
      <c r="E173">
        <f>IFERROR(INDEX($BD$7:$BO$40,MATCH(Bacias!$G$4:$G$323,$BC$7:$BC$40,0),$C$2:$N$2),1)</f>
        <v>1</v>
      </c>
      <c r="F173">
        <f>IFERROR(INDEX($BD$7:$BO$40,MATCH(Bacias!$G$4:$G$323,$BC$7:$BC$40,0),$C$2:$N$2),1)</f>
        <v>1</v>
      </c>
      <c r="G173">
        <f>IFERROR(INDEX($BD$7:$BO$40,MATCH(Bacias!$G$4:$G$323,$BC$7:$BC$40,0),$C$2:$N$2),1)</f>
        <v>1</v>
      </c>
      <c r="H173">
        <f>IFERROR(INDEX($BD$7:$BO$40,MATCH(Bacias!$G$4:$G$323,$BC$7:$BC$40,0),$C$2:$N$2),1)</f>
        <v>1</v>
      </c>
      <c r="I173">
        <f>IFERROR(INDEX($BD$7:$BO$40,MATCH(Bacias!$G$4:$G$323,$BC$7:$BC$40,0),$C$2:$N$2),1)</f>
        <v>1</v>
      </c>
      <c r="J173">
        <f>IFERROR(INDEX($BD$7:$BO$40,MATCH(Bacias!$G$4:$G$323,$BC$7:$BC$40,0),$C$2:$N$2),1)</f>
        <v>1</v>
      </c>
      <c r="K173">
        <f>IFERROR(INDEX($BD$7:$BO$40,MATCH(Bacias!$G$4:$G$323,$BC$7:$BC$40,0),$C$2:$N$2),1)</f>
        <v>1</v>
      </c>
      <c r="L173">
        <f>IFERROR(INDEX($BD$7:$BO$40,MATCH(Bacias!$G$4:$G$323,$BC$7:$BC$40,0),$C$2:$N$2),1)</f>
        <v>1</v>
      </c>
      <c r="M173">
        <f>IFERROR(INDEX($BD$7:$BO$40,MATCH(Bacias!$G$4:$G$323,$BC$7:$BC$40,0),$C$2:$N$2),1)</f>
        <v>1</v>
      </c>
      <c r="N173">
        <f>IFERROR(INDEX($BD$7:$BO$40,MATCH(Bacias!$G$4:$G$323,$BC$7:$BC$40,0),$C$2:$N$2),1)</f>
        <v>1</v>
      </c>
      <c r="AA173">
        <f>C173*IF(NOT(ISNA($AY173)),INDEX(Entrada!$C$53:$N$372,$AY173,AA$2),0)</f>
        <v>0</v>
      </c>
      <c r="AB173">
        <f>D173*IF(NOT(ISNA($AY173)),INDEX(Entrada!$C$53:$N$372,$AY173,AB$2),0)</f>
        <v>0</v>
      </c>
      <c r="AC173">
        <f>E173*IF(NOT(ISNA($AY173)),INDEX(Entrada!$C$53:$N$372,$AY173,AC$2),0)</f>
        <v>0</v>
      </c>
      <c r="AD173">
        <f>F173*IF(NOT(ISNA($AY173)),INDEX(Entrada!$C$53:$N$372,$AY173,AD$2),0)</f>
        <v>0</v>
      </c>
      <c r="AE173">
        <f>G173*IF(NOT(ISNA($AY173)),INDEX(Entrada!$C$53:$N$372,$AY173,AE$2),0)</f>
        <v>0</v>
      </c>
      <c r="AF173">
        <f>H173*IF(NOT(ISNA($AY173)),INDEX(Entrada!$C$53:$N$372,$AY173,AF$2),0)</f>
        <v>0</v>
      </c>
      <c r="AG173">
        <f>I173*IF(NOT(ISNA($AY173)),INDEX(Entrada!$C$53:$N$372,$AY173,AG$2),0)</f>
        <v>0</v>
      </c>
      <c r="AH173">
        <f>J173*IF(NOT(ISNA($AY173)),INDEX(Entrada!$C$53:$N$372,$AY173,AH$2),0)</f>
        <v>0</v>
      </c>
      <c r="AI173">
        <f>K173*IF(NOT(ISNA($AY173)),INDEX(Entrada!$C$53:$N$372,$AY173,AI$2),0)</f>
        <v>0</v>
      </c>
      <c r="AJ173">
        <f>L173*IF(NOT(ISNA($AY173)),INDEX(Entrada!$C$53:$N$372,$AY173,AJ$2),0)</f>
        <v>0</v>
      </c>
      <c r="AK173">
        <f>M173*IF(NOT(ISNA($AY173)),INDEX(Entrada!$C$53:$N$372,$AY173,AK$2),0)</f>
        <v>0</v>
      </c>
      <c r="AL173">
        <f>N173*IF(NOT(ISNA($AY173)),INDEX(Entrada!$C$53:$N$372,$AY173,AL$2),0)</f>
        <v>0</v>
      </c>
      <c r="AM173">
        <f t="shared" si="177"/>
        <v>0</v>
      </c>
      <c r="AN173">
        <f t="shared" si="204"/>
        <v>0</v>
      </c>
      <c r="AO173">
        <f t="shared" si="204"/>
        <v>0</v>
      </c>
      <c r="AP173">
        <f t="shared" si="204"/>
        <v>0</v>
      </c>
      <c r="AQ173">
        <f t="shared" si="204"/>
        <v>0</v>
      </c>
      <c r="AR173">
        <f t="shared" si="204"/>
        <v>0</v>
      </c>
      <c r="AS173">
        <f t="shared" si="204"/>
        <v>0</v>
      </c>
      <c r="AT173">
        <f t="shared" si="204"/>
        <v>0</v>
      </c>
      <c r="AU173">
        <f t="shared" si="204"/>
        <v>0</v>
      </c>
      <c r="AV173">
        <f t="shared" si="204"/>
        <v>0</v>
      </c>
      <c r="AW173">
        <f t="shared" si="204"/>
        <v>0</v>
      </c>
      <c r="AX173">
        <f t="shared" si="204"/>
        <v>0</v>
      </c>
      <c r="AY173">
        <f>MATCH(A173,Entrada!$A$53:$A$372,0)</f>
        <v>170</v>
      </c>
      <c r="BQ173" t="e">
        <f t="shared" si="171"/>
        <v>#N/A</v>
      </c>
      <c r="BR173" s="302">
        <f t="shared" si="208"/>
        <v>0</v>
      </c>
      <c r="BS173" s="302">
        <f t="shared" si="209"/>
        <v>0</v>
      </c>
      <c r="BT173" s="302">
        <f t="shared" si="210"/>
        <v>0</v>
      </c>
      <c r="BU173" s="302">
        <f t="shared" si="211"/>
        <v>0</v>
      </c>
      <c r="BV173" s="302">
        <f t="shared" si="212"/>
        <v>0</v>
      </c>
      <c r="BW173" s="302">
        <f t="shared" si="213"/>
        <v>0</v>
      </c>
      <c r="BX173" s="302">
        <f t="shared" si="214"/>
        <v>0</v>
      </c>
      <c r="BY173" s="302">
        <f t="shared" si="215"/>
        <v>0</v>
      </c>
      <c r="BZ173" s="302">
        <f t="shared" si="216"/>
        <v>0</v>
      </c>
      <c r="CA173" s="302">
        <f t="shared" si="217"/>
        <v>0</v>
      </c>
      <c r="CB173" s="302">
        <f t="shared" si="218"/>
        <v>0</v>
      </c>
      <c r="CC173" s="302">
        <f t="shared" si="219"/>
        <v>0</v>
      </c>
    </row>
    <row r="174" spans="1:81" x14ac:dyDescent="0.25">
      <c r="A174">
        <v>171</v>
      </c>
      <c r="B174" s="164" t="s">
        <v>607</v>
      </c>
      <c r="C174">
        <f>IFERROR(INDEX($BD$7:$BO$40,MATCH(Bacias!$G$4:$G$323,$BC$7:$BC$40,0),$C$2:$N$2),1)</f>
        <v>1</v>
      </c>
      <c r="D174">
        <f>IFERROR(INDEX($BD$7:$BO$40,MATCH(Bacias!$G$4:$G$323,$BC$7:$BC$40,0),$C$2:$N$2),1)</f>
        <v>1</v>
      </c>
      <c r="E174">
        <f>IFERROR(INDEX($BD$7:$BO$40,MATCH(Bacias!$G$4:$G$323,$BC$7:$BC$40,0),$C$2:$N$2),1)</f>
        <v>1</v>
      </c>
      <c r="F174">
        <f>IFERROR(INDEX($BD$7:$BO$40,MATCH(Bacias!$G$4:$G$323,$BC$7:$BC$40,0),$C$2:$N$2),1)</f>
        <v>1</v>
      </c>
      <c r="G174">
        <f>IFERROR(INDEX($BD$7:$BO$40,MATCH(Bacias!$G$4:$G$323,$BC$7:$BC$40,0),$C$2:$N$2),1)</f>
        <v>1</v>
      </c>
      <c r="H174">
        <f>IFERROR(INDEX($BD$7:$BO$40,MATCH(Bacias!$G$4:$G$323,$BC$7:$BC$40,0),$C$2:$N$2),1)</f>
        <v>1</v>
      </c>
      <c r="I174">
        <f>IFERROR(INDEX($BD$7:$BO$40,MATCH(Bacias!$G$4:$G$323,$BC$7:$BC$40,0),$C$2:$N$2),1)</f>
        <v>1</v>
      </c>
      <c r="J174">
        <f>IFERROR(INDEX($BD$7:$BO$40,MATCH(Bacias!$G$4:$G$323,$BC$7:$BC$40,0),$C$2:$N$2),1)</f>
        <v>1</v>
      </c>
      <c r="K174">
        <f>IFERROR(INDEX($BD$7:$BO$40,MATCH(Bacias!$G$4:$G$323,$BC$7:$BC$40,0),$C$2:$N$2),1)</f>
        <v>1</v>
      </c>
      <c r="L174">
        <f>IFERROR(INDEX($BD$7:$BO$40,MATCH(Bacias!$G$4:$G$323,$BC$7:$BC$40,0),$C$2:$N$2),1)</f>
        <v>1</v>
      </c>
      <c r="M174">
        <f>IFERROR(INDEX($BD$7:$BO$40,MATCH(Bacias!$G$4:$G$323,$BC$7:$BC$40,0),$C$2:$N$2),1)</f>
        <v>1</v>
      </c>
      <c r="N174">
        <f>IFERROR(INDEX($BD$7:$BO$40,MATCH(Bacias!$G$4:$G$323,$BC$7:$BC$40,0),$C$2:$N$2),1)</f>
        <v>1</v>
      </c>
      <c r="AA174">
        <f>C174*IF(NOT(ISNA($AY174)),INDEX(Entrada!$C$53:$N$372,$AY174,AA$2),0)</f>
        <v>100.79</v>
      </c>
      <c r="AB174">
        <f>D174*IF(NOT(ISNA($AY174)),INDEX(Entrada!$C$53:$N$372,$AY174,AB$2),0)</f>
        <v>131.63999999999999</v>
      </c>
      <c r="AC174">
        <f>E174*IF(NOT(ISNA($AY174)),INDEX(Entrada!$C$53:$N$372,$AY174,AC$2),0)</f>
        <v>203.77</v>
      </c>
      <c r="AD174">
        <f>F174*IF(NOT(ISNA($AY174)),INDEX(Entrada!$C$53:$N$372,$AY174,AD$2),0)</f>
        <v>178.51</v>
      </c>
      <c r="AE174">
        <f>G174*IF(NOT(ISNA($AY174)),INDEX(Entrada!$C$53:$N$372,$AY174,AE$2),0)</f>
        <v>59.43</v>
      </c>
      <c r="AF174">
        <f>H174*IF(NOT(ISNA($AY174)),INDEX(Entrada!$C$53:$N$372,$AY174,AF$2),0)</f>
        <v>16.329999999999998</v>
      </c>
      <c r="AG174">
        <f>I174*IF(NOT(ISNA($AY174)),INDEX(Entrada!$C$53:$N$372,$AY174,AG$2),0)</f>
        <v>10.18</v>
      </c>
      <c r="AH174">
        <f>J174*IF(NOT(ISNA($AY174)),INDEX(Entrada!$C$53:$N$372,$AY174,AH$2),0)</f>
        <v>13.12</v>
      </c>
      <c r="AI174">
        <f>K174*IF(NOT(ISNA($AY174)),INDEX(Entrada!$C$53:$N$372,$AY174,AI$2),0)</f>
        <v>20</v>
      </c>
      <c r="AJ174">
        <f>L174*IF(NOT(ISNA($AY174)),INDEX(Entrada!$C$53:$N$372,$AY174,AJ$2),0)</f>
        <v>21.24</v>
      </c>
      <c r="AK174">
        <f>M174*IF(NOT(ISNA($AY174)),INDEX(Entrada!$C$53:$N$372,$AY174,AK$2),0)</f>
        <v>35.33</v>
      </c>
      <c r="AL174">
        <f>N174*IF(NOT(ISNA($AY174)),INDEX(Entrada!$C$53:$N$372,$AY174,AL$2),0)</f>
        <v>77.569999999999993</v>
      </c>
      <c r="AM174">
        <f t="shared" si="177"/>
        <v>100.79</v>
      </c>
      <c r="AN174">
        <f t="shared" si="204"/>
        <v>131.63999999999999</v>
      </c>
      <c r="AO174">
        <f t="shared" si="204"/>
        <v>203.77</v>
      </c>
      <c r="AP174">
        <f t="shared" si="204"/>
        <v>178.51</v>
      </c>
      <c r="AQ174">
        <f t="shared" si="204"/>
        <v>59.43</v>
      </c>
      <c r="AR174">
        <f t="shared" si="204"/>
        <v>16.329999999999998</v>
      </c>
      <c r="AS174">
        <f t="shared" si="204"/>
        <v>10.18</v>
      </c>
      <c r="AT174">
        <f t="shared" si="204"/>
        <v>13.12</v>
      </c>
      <c r="AU174">
        <f t="shared" si="204"/>
        <v>20</v>
      </c>
      <c r="AV174">
        <f t="shared" si="204"/>
        <v>21.24</v>
      </c>
      <c r="AW174">
        <f t="shared" si="204"/>
        <v>35.33</v>
      </c>
      <c r="AX174">
        <f t="shared" si="204"/>
        <v>77.569999999999993</v>
      </c>
      <c r="AY174">
        <f>MATCH(A174,Entrada!$A$53:$A$372,0)</f>
        <v>171</v>
      </c>
      <c r="BQ174" t="e">
        <f t="shared" si="171"/>
        <v>#N/A</v>
      </c>
      <c r="BR174" s="302">
        <f t="shared" si="208"/>
        <v>100.79</v>
      </c>
      <c r="BS174" s="302">
        <f t="shared" si="209"/>
        <v>131.63999999999999</v>
      </c>
      <c r="BT174" s="302">
        <f t="shared" si="210"/>
        <v>203.77</v>
      </c>
      <c r="BU174" s="302">
        <f t="shared" si="211"/>
        <v>178.51</v>
      </c>
      <c r="BV174" s="302">
        <f t="shared" si="212"/>
        <v>59.43</v>
      </c>
      <c r="BW174" s="302">
        <f t="shared" si="213"/>
        <v>16.329999999999998</v>
      </c>
      <c r="BX174" s="302">
        <f t="shared" si="214"/>
        <v>10.18</v>
      </c>
      <c r="BY174" s="302">
        <f t="shared" si="215"/>
        <v>13.12</v>
      </c>
      <c r="BZ174" s="302">
        <f t="shared" si="216"/>
        <v>20</v>
      </c>
      <c r="CA174" s="302">
        <f t="shared" si="217"/>
        <v>21.24</v>
      </c>
      <c r="CB174" s="302">
        <f t="shared" si="218"/>
        <v>35.33</v>
      </c>
      <c r="CC174" s="302">
        <f t="shared" si="219"/>
        <v>77.569999999999993</v>
      </c>
    </row>
    <row r="175" spans="1:81" x14ac:dyDescent="0.25">
      <c r="A175">
        <v>172</v>
      </c>
      <c r="B175" s="164" t="s">
        <v>608</v>
      </c>
      <c r="C175">
        <f>IFERROR(INDEX($BD$7:$BO$40,MATCH(Bacias!$G$4:$G$323,$BC$7:$BC$40,0),$C$2:$N$2),1)</f>
        <v>1</v>
      </c>
      <c r="D175">
        <f>IFERROR(INDEX($BD$7:$BO$40,MATCH(Bacias!$G$4:$G$323,$BC$7:$BC$40,0),$C$2:$N$2),1)</f>
        <v>1</v>
      </c>
      <c r="E175">
        <f>IFERROR(INDEX($BD$7:$BO$40,MATCH(Bacias!$G$4:$G$323,$BC$7:$BC$40,0),$C$2:$N$2),1)</f>
        <v>1</v>
      </c>
      <c r="F175">
        <f>IFERROR(INDEX($BD$7:$BO$40,MATCH(Bacias!$G$4:$G$323,$BC$7:$BC$40,0),$C$2:$N$2),1)</f>
        <v>1</v>
      </c>
      <c r="G175">
        <f>IFERROR(INDEX($BD$7:$BO$40,MATCH(Bacias!$G$4:$G$323,$BC$7:$BC$40,0),$C$2:$N$2),1)</f>
        <v>1</v>
      </c>
      <c r="H175">
        <f>IFERROR(INDEX($BD$7:$BO$40,MATCH(Bacias!$G$4:$G$323,$BC$7:$BC$40,0),$C$2:$N$2),1)</f>
        <v>1</v>
      </c>
      <c r="I175">
        <f>IFERROR(INDEX($BD$7:$BO$40,MATCH(Bacias!$G$4:$G$323,$BC$7:$BC$40,0),$C$2:$N$2),1)</f>
        <v>1</v>
      </c>
      <c r="J175">
        <f>IFERROR(INDEX($BD$7:$BO$40,MATCH(Bacias!$G$4:$G$323,$BC$7:$BC$40,0),$C$2:$N$2),1)</f>
        <v>1</v>
      </c>
      <c r="K175">
        <f>IFERROR(INDEX($BD$7:$BO$40,MATCH(Bacias!$G$4:$G$323,$BC$7:$BC$40,0),$C$2:$N$2),1)</f>
        <v>1</v>
      </c>
      <c r="L175">
        <f>IFERROR(INDEX($BD$7:$BO$40,MATCH(Bacias!$G$4:$G$323,$BC$7:$BC$40,0),$C$2:$N$2),1)</f>
        <v>1</v>
      </c>
      <c r="M175">
        <f>IFERROR(INDEX($BD$7:$BO$40,MATCH(Bacias!$G$4:$G$323,$BC$7:$BC$40,0),$C$2:$N$2),1)</f>
        <v>1</v>
      </c>
      <c r="N175">
        <f>IFERROR(INDEX($BD$7:$BO$40,MATCH(Bacias!$G$4:$G$323,$BC$7:$BC$40,0),$C$2:$N$2),1)</f>
        <v>1</v>
      </c>
      <c r="AA175">
        <f>C175*IF(NOT(ISNA($AY175)),INDEX(Entrada!$C$53:$N$372,$AY175,AA$2),0)</f>
        <v>4505.8900000000003</v>
      </c>
      <c r="AB175">
        <f>D175*IF(NOT(ISNA($AY175)),INDEX(Entrada!$C$53:$N$372,$AY175,AB$2),0)</f>
        <v>4811.2</v>
      </c>
      <c r="AC175">
        <f>E175*IF(NOT(ISNA($AY175)),INDEX(Entrada!$C$53:$N$372,$AY175,AC$2),0)</f>
        <v>4792.34</v>
      </c>
      <c r="AD175">
        <f>F175*IF(NOT(ISNA($AY175)),INDEX(Entrada!$C$53:$N$372,$AY175,AD$2),0)</f>
        <v>3866.01</v>
      </c>
      <c r="AE175">
        <f>G175*IF(NOT(ISNA($AY175)),INDEX(Entrada!$C$53:$N$372,$AY175,AE$2),0)</f>
        <v>2321.0100000000002</v>
      </c>
      <c r="AF175">
        <f>H175*IF(NOT(ISNA($AY175)),INDEX(Entrada!$C$53:$N$372,$AY175,AF$2),0)</f>
        <v>1528.39</v>
      </c>
      <c r="AG175">
        <f>I175*IF(NOT(ISNA($AY175)),INDEX(Entrada!$C$53:$N$372,$AY175,AG$2),0)</f>
        <v>1257.04</v>
      </c>
      <c r="AH175">
        <f>J175*IF(NOT(ISNA($AY175)),INDEX(Entrada!$C$53:$N$372,$AY175,AH$2),0)</f>
        <v>1096.32</v>
      </c>
      <c r="AI175">
        <f>K175*IF(NOT(ISNA($AY175)),INDEX(Entrada!$C$53:$N$372,$AY175,AI$2),0)</f>
        <v>980.4</v>
      </c>
      <c r="AJ175">
        <f>L175*IF(NOT(ISNA($AY175)),INDEX(Entrada!$C$53:$N$372,$AY175,AJ$2),0)</f>
        <v>1053.5</v>
      </c>
      <c r="AK175">
        <f>M175*IF(NOT(ISNA($AY175)),INDEX(Entrada!$C$53:$N$372,$AY175,AK$2),0)</f>
        <v>1706.55</v>
      </c>
      <c r="AL175">
        <f>N175*IF(NOT(ISNA($AY175)),INDEX(Entrada!$C$53:$N$372,$AY175,AL$2),0)</f>
        <v>3185.51</v>
      </c>
      <c r="AM175">
        <f t="shared" si="177"/>
        <v>4505.8900000000003</v>
      </c>
      <c r="AN175">
        <f t="shared" si="204"/>
        <v>4811.2</v>
      </c>
      <c r="AO175">
        <f t="shared" si="204"/>
        <v>4792.34</v>
      </c>
      <c r="AP175">
        <f t="shared" si="204"/>
        <v>3866.01</v>
      </c>
      <c r="AQ175">
        <f t="shared" si="204"/>
        <v>2321.0100000000002</v>
      </c>
      <c r="AR175">
        <f t="shared" si="204"/>
        <v>1528.39</v>
      </c>
      <c r="AS175">
        <f t="shared" si="204"/>
        <v>1257.04</v>
      </c>
      <c r="AT175">
        <f t="shared" si="204"/>
        <v>1096.32</v>
      </c>
      <c r="AU175">
        <f t="shared" si="204"/>
        <v>980.4</v>
      </c>
      <c r="AV175">
        <f t="shared" si="204"/>
        <v>1053.5</v>
      </c>
      <c r="AW175">
        <f t="shared" si="204"/>
        <v>1706.55</v>
      </c>
      <c r="AX175">
        <f t="shared" si="204"/>
        <v>3185.51</v>
      </c>
      <c r="AY175">
        <f>MATCH(A175,Entrada!$A$53:$A$372,0)</f>
        <v>172</v>
      </c>
      <c r="BQ175">
        <f t="shared" si="171"/>
        <v>76</v>
      </c>
      <c r="BR175" s="302">
        <f t="shared" si="208"/>
        <v>4465.32</v>
      </c>
      <c r="BS175" s="302">
        <f t="shared" si="209"/>
        <v>4695.82</v>
      </c>
      <c r="BT175" s="302">
        <f t="shared" si="210"/>
        <v>4542.88</v>
      </c>
      <c r="BU175" s="302">
        <f t="shared" si="211"/>
        <v>3568.34</v>
      </c>
      <c r="BV175" s="302">
        <f t="shared" si="212"/>
        <v>2151.9</v>
      </c>
      <c r="BW175" s="302">
        <f t="shared" si="213"/>
        <v>1470.82</v>
      </c>
      <c r="BX175" s="302">
        <f t="shared" si="214"/>
        <v>1229.2</v>
      </c>
      <c r="BY175" s="302">
        <f t="shared" si="215"/>
        <v>1063.6199999999999</v>
      </c>
      <c r="BZ175" s="302">
        <f t="shared" si="216"/>
        <v>951.78</v>
      </c>
      <c r="CA175" s="302">
        <f t="shared" si="217"/>
        <v>1057.5899999999999</v>
      </c>
      <c r="CB175" s="302">
        <f t="shared" si="218"/>
        <v>1773.92</v>
      </c>
      <c r="CC175" s="302">
        <f t="shared" si="219"/>
        <v>3239.82</v>
      </c>
    </row>
    <row r="176" spans="1:81" x14ac:dyDescent="0.25">
      <c r="A176">
        <v>173</v>
      </c>
      <c r="B176" s="164" t="s">
        <v>609</v>
      </c>
      <c r="C176">
        <f>IFERROR(INDEX($BD$7:$BO$40,MATCH(Bacias!$G$4:$G$323,$BC$7:$BC$40,0),$C$2:$N$2),1)</f>
        <v>1</v>
      </c>
      <c r="D176">
        <f>IFERROR(INDEX($BD$7:$BO$40,MATCH(Bacias!$G$4:$G$323,$BC$7:$BC$40,0),$C$2:$N$2),1)</f>
        <v>1</v>
      </c>
      <c r="E176">
        <f>IFERROR(INDEX($BD$7:$BO$40,MATCH(Bacias!$G$4:$G$323,$BC$7:$BC$40,0),$C$2:$N$2),1)</f>
        <v>1</v>
      </c>
      <c r="F176">
        <f>IFERROR(INDEX($BD$7:$BO$40,MATCH(Bacias!$G$4:$G$323,$BC$7:$BC$40,0),$C$2:$N$2),1)</f>
        <v>1</v>
      </c>
      <c r="G176">
        <f>IFERROR(INDEX($BD$7:$BO$40,MATCH(Bacias!$G$4:$G$323,$BC$7:$BC$40,0),$C$2:$N$2),1)</f>
        <v>1</v>
      </c>
      <c r="H176">
        <f>IFERROR(INDEX($BD$7:$BO$40,MATCH(Bacias!$G$4:$G$323,$BC$7:$BC$40,0),$C$2:$N$2),1)</f>
        <v>1</v>
      </c>
      <c r="I176">
        <f>IFERROR(INDEX($BD$7:$BO$40,MATCH(Bacias!$G$4:$G$323,$BC$7:$BC$40,0),$C$2:$N$2),1)</f>
        <v>1</v>
      </c>
      <c r="J176">
        <f>IFERROR(INDEX($BD$7:$BO$40,MATCH(Bacias!$G$4:$G$323,$BC$7:$BC$40,0),$C$2:$N$2),1)</f>
        <v>1</v>
      </c>
      <c r="K176">
        <f>IFERROR(INDEX($BD$7:$BO$40,MATCH(Bacias!$G$4:$G$323,$BC$7:$BC$40,0),$C$2:$N$2),1)</f>
        <v>1</v>
      </c>
      <c r="L176">
        <f>IFERROR(INDEX($BD$7:$BO$40,MATCH(Bacias!$G$4:$G$323,$BC$7:$BC$40,0),$C$2:$N$2),1)</f>
        <v>1</v>
      </c>
      <c r="M176">
        <f>IFERROR(INDEX($BD$7:$BO$40,MATCH(Bacias!$G$4:$G$323,$BC$7:$BC$40,0),$C$2:$N$2),1)</f>
        <v>1</v>
      </c>
      <c r="N176">
        <f>IFERROR(INDEX($BD$7:$BO$40,MATCH(Bacias!$G$4:$G$323,$BC$7:$BC$40,0),$C$2:$N$2),1)</f>
        <v>1</v>
      </c>
      <c r="AA176">
        <f>C176*IF(NOT(ISNA($AY176)),INDEX(Entrada!$C$53:$N$372,$AY176,AA$2),0)</f>
        <v>4503.54</v>
      </c>
      <c r="AB176">
        <f>D176*IF(NOT(ISNA($AY176)),INDEX(Entrada!$C$53:$N$372,$AY176,AB$2),0)</f>
        <v>4826.7299999999996</v>
      </c>
      <c r="AC176">
        <f>E176*IF(NOT(ISNA($AY176)),INDEX(Entrada!$C$53:$N$372,$AY176,AC$2),0)</f>
        <v>4832.96</v>
      </c>
      <c r="AD176">
        <f>F176*IF(NOT(ISNA($AY176)),INDEX(Entrada!$C$53:$N$372,$AY176,AD$2),0)</f>
        <v>3932.6</v>
      </c>
      <c r="AE176">
        <f>G176*IF(NOT(ISNA($AY176)),INDEX(Entrada!$C$53:$N$372,$AY176,AE$2),0)</f>
        <v>2369.5300000000002</v>
      </c>
      <c r="AF176">
        <f>H176*IF(NOT(ISNA($AY176)),INDEX(Entrada!$C$53:$N$372,$AY176,AF$2),0)</f>
        <v>1547.3</v>
      </c>
      <c r="AG176">
        <f>I176*IF(NOT(ISNA($AY176)),INDEX(Entrada!$C$53:$N$372,$AY176,AG$2),0)</f>
        <v>1268.0999999999999</v>
      </c>
      <c r="AH176">
        <f>J176*IF(NOT(ISNA($AY176)),INDEX(Entrada!$C$53:$N$372,$AY176,AH$2),0)</f>
        <v>1107.3399999999999</v>
      </c>
      <c r="AI176">
        <f>K176*IF(NOT(ISNA($AY176)),INDEX(Entrada!$C$53:$N$372,$AY176,AI$2),0)</f>
        <v>990.57</v>
      </c>
      <c r="AJ176">
        <f>L176*IF(NOT(ISNA($AY176)),INDEX(Entrada!$C$53:$N$372,$AY176,AJ$2),0)</f>
        <v>1054.54</v>
      </c>
      <c r="AK176">
        <f>M176*IF(NOT(ISNA($AY176)),INDEX(Entrada!$C$53:$N$372,$AY176,AK$2),0)</f>
        <v>1684.14</v>
      </c>
      <c r="AL176">
        <f>N176*IF(NOT(ISNA($AY176)),INDEX(Entrada!$C$53:$N$372,$AY176,AL$2),0)</f>
        <v>3163.49</v>
      </c>
      <c r="AM176" s="167">
        <f t="shared" ref="AM176" si="220">AM175</f>
        <v>4505.8900000000003</v>
      </c>
      <c r="AN176" s="167">
        <f t="shared" ref="AN176:AX176" si="221">AN175</f>
        <v>4811.2</v>
      </c>
      <c r="AO176" s="167">
        <f t="shared" si="221"/>
        <v>4792.34</v>
      </c>
      <c r="AP176" s="167">
        <f t="shared" si="221"/>
        <v>3866.01</v>
      </c>
      <c r="AQ176" s="167">
        <f t="shared" si="221"/>
        <v>2321.0100000000002</v>
      </c>
      <c r="AR176" s="167">
        <f t="shared" si="221"/>
        <v>1528.39</v>
      </c>
      <c r="AS176" s="167">
        <f t="shared" si="221"/>
        <v>1257.04</v>
      </c>
      <c r="AT176" s="167">
        <f t="shared" si="221"/>
        <v>1096.32</v>
      </c>
      <c r="AU176" s="167">
        <f t="shared" si="221"/>
        <v>980.4</v>
      </c>
      <c r="AV176" s="167">
        <f t="shared" si="221"/>
        <v>1053.5</v>
      </c>
      <c r="AW176" s="167">
        <f t="shared" si="221"/>
        <v>1706.55</v>
      </c>
      <c r="AX176" s="167">
        <f t="shared" si="221"/>
        <v>3185.51</v>
      </c>
      <c r="AY176">
        <f>MATCH(A176,Entrada!$A$53:$A$372,0)</f>
        <v>173</v>
      </c>
      <c r="BQ176" t="e">
        <f t="shared" si="171"/>
        <v>#N/A</v>
      </c>
      <c r="BR176" s="302">
        <f t="shared" si="208"/>
        <v>4505.8900000000003</v>
      </c>
      <c r="BS176" s="302">
        <f t="shared" si="209"/>
        <v>4811.2</v>
      </c>
      <c r="BT176" s="302">
        <f t="shared" si="210"/>
        <v>4792.34</v>
      </c>
      <c r="BU176" s="302">
        <f t="shared" si="211"/>
        <v>3866.01</v>
      </c>
      <c r="BV176" s="302">
        <f t="shared" si="212"/>
        <v>2321.0100000000002</v>
      </c>
      <c r="BW176" s="302">
        <f t="shared" si="213"/>
        <v>1528.39</v>
      </c>
      <c r="BX176" s="302">
        <f t="shared" si="214"/>
        <v>1257.04</v>
      </c>
      <c r="BY176" s="302">
        <f t="shared" si="215"/>
        <v>1096.32</v>
      </c>
      <c r="BZ176" s="302">
        <f t="shared" si="216"/>
        <v>980.4</v>
      </c>
      <c r="CA176" s="302">
        <f t="shared" si="217"/>
        <v>1053.5</v>
      </c>
      <c r="CB176" s="302">
        <f t="shared" si="218"/>
        <v>1706.55</v>
      </c>
      <c r="CC176" s="302">
        <f t="shared" si="219"/>
        <v>3185.51</v>
      </c>
    </row>
    <row r="177" spans="1:81" x14ac:dyDescent="0.25">
      <c r="A177">
        <v>174</v>
      </c>
      <c r="B177" s="164"/>
      <c r="C177">
        <f>IFERROR(INDEX($BD$7:$BO$40,MATCH(Bacias!$G$4:$G$323,$BC$7:$BC$40,0),$C$2:$N$2),1)</f>
        <v>1</v>
      </c>
      <c r="D177">
        <f>IFERROR(INDEX($BD$7:$BO$40,MATCH(Bacias!$G$4:$G$323,$BC$7:$BC$40,0),$C$2:$N$2),1)</f>
        <v>1</v>
      </c>
      <c r="E177">
        <f>IFERROR(INDEX($BD$7:$BO$40,MATCH(Bacias!$G$4:$G$323,$BC$7:$BC$40,0),$C$2:$N$2),1)</f>
        <v>1</v>
      </c>
      <c r="F177">
        <f>IFERROR(INDEX($BD$7:$BO$40,MATCH(Bacias!$G$4:$G$323,$BC$7:$BC$40,0),$C$2:$N$2),1)</f>
        <v>1</v>
      </c>
      <c r="G177">
        <f>IFERROR(INDEX($BD$7:$BO$40,MATCH(Bacias!$G$4:$G$323,$BC$7:$BC$40,0),$C$2:$N$2),1)</f>
        <v>1</v>
      </c>
      <c r="H177">
        <f>IFERROR(INDEX($BD$7:$BO$40,MATCH(Bacias!$G$4:$G$323,$BC$7:$BC$40,0),$C$2:$N$2),1)</f>
        <v>1</v>
      </c>
      <c r="I177">
        <f>IFERROR(INDEX($BD$7:$BO$40,MATCH(Bacias!$G$4:$G$323,$BC$7:$BC$40,0),$C$2:$N$2),1)</f>
        <v>1</v>
      </c>
      <c r="J177">
        <f>IFERROR(INDEX($BD$7:$BO$40,MATCH(Bacias!$G$4:$G$323,$BC$7:$BC$40,0),$C$2:$N$2),1)</f>
        <v>1</v>
      </c>
      <c r="K177">
        <f>IFERROR(INDEX($BD$7:$BO$40,MATCH(Bacias!$G$4:$G$323,$BC$7:$BC$40,0),$C$2:$N$2),1)</f>
        <v>1</v>
      </c>
      <c r="L177">
        <f>IFERROR(INDEX($BD$7:$BO$40,MATCH(Bacias!$G$4:$G$323,$BC$7:$BC$40,0),$C$2:$N$2),1)</f>
        <v>1</v>
      </c>
      <c r="M177">
        <f>IFERROR(INDEX($BD$7:$BO$40,MATCH(Bacias!$G$4:$G$323,$BC$7:$BC$40,0),$C$2:$N$2),1)</f>
        <v>1</v>
      </c>
      <c r="N177">
        <f>IFERROR(INDEX($BD$7:$BO$40,MATCH(Bacias!$G$4:$G$323,$BC$7:$BC$40,0),$C$2:$N$2),1)</f>
        <v>1</v>
      </c>
      <c r="AA177">
        <f>C177*IF(NOT(ISNA($AY177)),INDEX(Entrada!$C$53:$N$372,$AY177,AA$2),0)</f>
        <v>0</v>
      </c>
      <c r="AB177">
        <f>D177*IF(NOT(ISNA($AY177)),INDEX(Entrada!$C$53:$N$372,$AY177,AB$2),0)</f>
        <v>0</v>
      </c>
      <c r="AC177">
        <f>E177*IF(NOT(ISNA($AY177)),INDEX(Entrada!$C$53:$N$372,$AY177,AC$2),0)</f>
        <v>0</v>
      </c>
      <c r="AD177">
        <f>F177*IF(NOT(ISNA($AY177)),INDEX(Entrada!$C$53:$N$372,$AY177,AD$2),0)</f>
        <v>0</v>
      </c>
      <c r="AE177">
        <f>G177*IF(NOT(ISNA($AY177)),INDEX(Entrada!$C$53:$N$372,$AY177,AE$2),0)</f>
        <v>0</v>
      </c>
      <c r="AF177">
        <f>H177*IF(NOT(ISNA($AY177)),INDEX(Entrada!$C$53:$N$372,$AY177,AF$2),0)</f>
        <v>0</v>
      </c>
      <c r="AG177">
        <f>I177*IF(NOT(ISNA($AY177)),INDEX(Entrada!$C$53:$N$372,$AY177,AG$2),0)</f>
        <v>0</v>
      </c>
      <c r="AH177">
        <f>J177*IF(NOT(ISNA($AY177)),INDEX(Entrada!$C$53:$N$372,$AY177,AH$2),0)</f>
        <v>0</v>
      </c>
      <c r="AI177">
        <f>K177*IF(NOT(ISNA($AY177)),INDEX(Entrada!$C$53:$N$372,$AY177,AI$2),0)</f>
        <v>0</v>
      </c>
      <c r="AJ177">
        <f>L177*IF(NOT(ISNA($AY177)),INDEX(Entrada!$C$53:$N$372,$AY177,AJ$2),0)</f>
        <v>0</v>
      </c>
      <c r="AK177">
        <f>M177*IF(NOT(ISNA($AY177)),INDEX(Entrada!$C$53:$N$372,$AY177,AK$2),0)</f>
        <v>0</v>
      </c>
      <c r="AL177">
        <f>N177*IF(NOT(ISNA($AY177)),INDEX(Entrada!$C$53:$N$372,$AY177,AL$2),0)</f>
        <v>0</v>
      </c>
      <c r="AM177">
        <f t="shared" si="177"/>
        <v>0</v>
      </c>
      <c r="AN177">
        <f t="shared" si="204"/>
        <v>0</v>
      </c>
      <c r="AO177">
        <f t="shared" si="204"/>
        <v>0</v>
      </c>
      <c r="AP177">
        <f t="shared" si="204"/>
        <v>0</v>
      </c>
      <c r="AQ177">
        <f t="shared" si="204"/>
        <v>0</v>
      </c>
      <c r="AR177">
        <f t="shared" si="204"/>
        <v>0</v>
      </c>
      <c r="AS177">
        <f t="shared" si="204"/>
        <v>0</v>
      </c>
      <c r="AT177">
        <f t="shared" si="204"/>
        <v>0</v>
      </c>
      <c r="AU177">
        <f t="shared" si="204"/>
        <v>0</v>
      </c>
      <c r="AV177">
        <f t="shared" si="204"/>
        <v>0</v>
      </c>
      <c r="AW177">
        <f t="shared" si="204"/>
        <v>0</v>
      </c>
      <c r="AX177">
        <f t="shared" si="204"/>
        <v>0</v>
      </c>
      <c r="AY177">
        <f>MATCH(A177,Entrada!$A$53:$A$372,0)</f>
        <v>174</v>
      </c>
      <c r="BQ177" t="e">
        <f t="shared" si="171"/>
        <v>#N/A</v>
      </c>
      <c r="BR177" s="302">
        <f t="shared" si="208"/>
        <v>0</v>
      </c>
      <c r="BS177" s="302">
        <f t="shared" si="209"/>
        <v>0</v>
      </c>
      <c r="BT177" s="302">
        <f t="shared" si="210"/>
        <v>0</v>
      </c>
      <c r="BU177" s="302">
        <f t="shared" si="211"/>
        <v>0</v>
      </c>
      <c r="BV177" s="302">
        <f t="shared" si="212"/>
        <v>0</v>
      </c>
      <c r="BW177" s="302">
        <f t="shared" si="213"/>
        <v>0</v>
      </c>
      <c r="BX177" s="302">
        <f t="shared" si="214"/>
        <v>0</v>
      </c>
      <c r="BY177" s="302">
        <f t="shared" si="215"/>
        <v>0</v>
      </c>
      <c r="BZ177" s="302">
        <f t="shared" si="216"/>
        <v>0</v>
      </c>
      <c r="CA177" s="302">
        <f t="shared" si="217"/>
        <v>0</v>
      </c>
      <c r="CB177" s="302">
        <f t="shared" si="218"/>
        <v>0</v>
      </c>
      <c r="CC177" s="302">
        <f t="shared" si="219"/>
        <v>0</v>
      </c>
    </row>
    <row r="178" spans="1:81" x14ac:dyDescent="0.25">
      <c r="A178">
        <v>175</v>
      </c>
      <c r="B178" s="164" t="s">
        <v>610</v>
      </c>
      <c r="C178">
        <f>IFERROR(INDEX($BD$7:$BO$40,MATCH(Bacias!$G$4:$G$323,$BC$7:$BC$40,0),$C$2:$N$2),1)</f>
        <v>1</v>
      </c>
      <c r="D178">
        <f>IFERROR(INDEX($BD$7:$BO$40,MATCH(Bacias!$G$4:$G$323,$BC$7:$BC$40,0),$C$2:$N$2),1)</f>
        <v>1</v>
      </c>
      <c r="E178">
        <f>IFERROR(INDEX($BD$7:$BO$40,MATCH(Bacias!$G$4:$G$323,$BC$7:$BC$40,0),$C$2:$N$2),1)</f>
        <v>1</v>
      </c>
      <c r="F178">
        <f>IFERROR(INDEX($BD$7:$BO$40,MATCH(Bacias!$G$4:$G$323,$BC$7:$BC$40,0),$C$2:$N$2),1)</f>
        <v>1</v>
      </c>
      <c r="G178">
        <f>IFERROR(INDEX($BD$7:$BO$40,MATCH(Bacias!$G$4:$G$323,$BC$7:$BC$40,0),$C$2:$N$2),1)</f>
        <v>1</v>
      </c>
      <c r="H178">
        <f>IFERROR(INDEX($BD$7:$BO$40,MATCH(Bacias!$G$4:$G$323,$BC$7:$BC$40,0),$C$2:$N$2),1)</f>
        <v>1</v>
      </c>
      <c r="I178">
        <f>IFERROR(INDEX($BD$7:$BO$40,MATCH(Bacias!$G$4:$G$323,$BC$7:$BC$40,0),$C$2:$N$2),1)</f>
        <v>1</v>
      </c>
      <c r="J178">
        <f>IFERROR(INDEX($BD$7:$BO$40,MATCH(Bacias!$G$4:$G$323,$BC$7:$BC$40,0),$C$2:$N$2),1)</f>
        <v>1</v>
      </c>
      <c r="K178">
        <f>IFERROR(INDEX($BD$7:$BO$40,MATCH(Bacias!$G$4:$G$323,$BC$7:$BC$40,0),$C$2:$N$2),1)</f>
        <v>1</v>
      </c>
      <c r="L178">
        <f>IFERROR(INDEX($BD$7:$BO$40,MATCH(Bacias!$G$4:$G$323,$BC$7:$BC$40,0),$C$2:$N$2),1)</f>
        <v>1</v>
      </c>
      <c r="M178">
        <f>IFERROR(INDEX($BD$7:$BO$40,MATCH(Bacias!$G$4:$G$323,$BC$7:$BC$40,0),$C$2:$N$2),1)</f>
        <v>1</v>
      </c>
      <c r="N178">
        <f>IFERROR(INDEX($BD$7:$BO$40,MATCH(Bacias!$G$4:$G$323,$BC$7:$BC$40,0),$C$2:$N$2),1)</f>
        <v>1</v>
      </c>
      <c r="AA178">
        <f>C178*IF(NOT(ISNA($AY178)),INDEX(Entrada!$C$53:$N$372,$AY178,AA$2),0)</f>
        <v>4503.54</v>
      </c>
      <c r="AB178">
        <f>D178*IF(NOT(ISNA($AY178)),INDEX(Entrada!$C$53:$N$372,$AY178,AB$2),0)</f>
        <v>4826.7299999999996</v>
      </c>
      <c r="AC178">
        <f>E178*IF(NOT(ISNA($AY178)),INDEX(Entrada!$C$53:$N$372,$AY178,AC$2),0)</f>
        <v>4832.96</v>
      </c>
      <c r="AD178">
        <f>F178*IF(NOT(ISNA($AY178)),INDEX(Entrada!$C$53:$N$372,$AY178,AD$2),0)</f>
        <v>3932.6</v>
      </c>
      <c r="AE178">
        <f>G178*IF(NOT(ISNA($AY178)),INDEX(Entrada!$C$53:$N$372,$AY178,AE$2),0)</f>
        <v>2369.5300000000002</v>
      </c>
      <c r="AF178">
        <f>H178*IF(NOT(ISNA($AY178)),INDEX(Entrada!$C$53:$N$372,$AY178,AF$2),0)</f>
        <v>1547.3</v>
      </c>
      <c r="AG178">
        <f>I178*IF(NOT(ISNA($AY178)),INDEX(Entrada!$C$53:$N$372,$AY178,AG$2),0)</f>
        <v>1268.0999999999999</v>
      </c>
      <c r="AH178">
        <f>J178*IF(NOT(ISNA($AY178)),INDEX(Entrada!$C$53:$N$372,$AY178,AH$2),0)</f>
        <v>1107.3399999999999</v>
      </c>
      <c r="AI178">
        <f>K178*IF(NOT(ISNA($AY178)),INDEX(Entrada!$C$53:$N$372,$AY178,AI$2),0)</f>
        <v>990.57</v>
      </c>
      <c r="AJ178">
        <f>L178*IF(NOT(ISNA($AY178)),INDEX(Entrada!$C$53:$N$372,$AY178,AJ$2),0)</f>
        <v>1054.54</v>
      </c>
      <c r="AK178">
        <f>M178*IF(NOT(ISNA($AY178)),INDEX(Entrada!$C$53:$N$372,$AY178,AK$2),0)</f>
        <v>1684.14</v>
      </c>
      <c r="AL178">
        <f>N178*IF(NOT(ISNA($AY178)),INDEX(Entrada!$C$53:$N$372,$AY178,AL$2),0)</f>
        <v>3163.49</v>
      </c>
      <c r="AM178">
        <f t="shared" si="177"/>
        <v>4503.54</v>
      </c>
      <c r="AN178">
        <f t="shared" si="204"/>
        <v>4826.7299999999996</v>
      </c>
      <c r="AO178">
        <f t="shared" si="204"/>
        <v>4832.96</v>
      </c>
      <c r="AP178">
        <f t="shared" si="204"/>
        <v>3932.6</v>
      </c>
      <c r="AQ178">
        <f t="shared" si="204"/>
        <v>2369.5300000000002</v>
      </c>
      <c r="AR178">
        <f t="shared" si="204"/>
        <v>1547.3</v>
      </c>
      <c r="AS178">
        <f t="shared" si="204"/>
        <v>1268.0999999999999</v>
      </c>
      <c r="AT178">
        <f t="shared" si="204"/>
        <v>1107.3399999999999</v>
      </c>
      <c r="AU178">
        <f t="shared" si="204"/>
        <v>990.57</v>
      </c>
      <c r="AV178">
        <f t="shared" si="204"/>
        <v>1054.54</v>
      </c>
      <c r="AW178">
        <f t="shared" si="204"/>
        <v>1684.14</v>
      </c>
      <c r="AX178">
        <f t="shared" si="204"/>
        <v>3163.49</v>
      </c>
      <c r="AY178">
        <f>MATCH(A178,Entrada!$A$53:$A$372,0)</f>
        <v>175</v>
      </c>
      <c r="BQ178" t="e">
        <f t="shared" si="171"/>
        <v>#N/A</v>
      </c>
      <c r="BR178" s="296">
        <f t="shared" ref="BR178:CC178" si="222">BR175</f>
        <v>4465.32</v>
      </c>
      <c r="BS178" s="296">
        <f t="shared" si="222"/>
        <v>4695.82</v>
      </c>
      <c r="BT178" s="296">
        <f t="shared" si="222"/>
        <v>4542.88</v>
      </c>
      <c r="BU178" s="296">
        <f t="shared" si="222"/>
        <v>3568.34</v>
      </c>
      <c r="BV178" s="296">
        <f t="shared" si="222"/>
        <v>2151.9</v>
      </c>
      <c r="BW178" s="296">
        <f t="shared" si="222"/>
        <v>1470.82</v>
      </c>
      <c r="BX178" s="296">
        <f t="shared" si="222"/>
        <v>1229.2</v>
      </c>
      <c r="BY178" s="296">
        <f t="shared" si="222"/>
        <v>1063.6199999999999</v>
      </c>
      <c r="BZ178" s="296">
        <f t="shared" si="222"/>
        <v>951.78</v>
      </c>
      <c r="CA178" s="296">
        <f t="shared" si="222"/>
        <v>1057.5899999999999</v>
      </c>
      <c r="CB178" s="296">
        <f t="shared" si="222"/>
        <v>1773.92</v>
      </c>
      <c r="CC178" s="296">
        <f t="shared" si="222"/>
        <v>3239.82</v>
      </c>
    </row>
    <row r="179" spans="1:81" x14ac:dyDescent="0.25">
      <c r="A179">
        <v>176</v>
      </c>
      <c r="B179" s="164" t="s">
        <v>611</v>
      </c>
      <c r="C179">
        <f>IFERROR(INDEX($BD$7:$BO$40,MATCH(Bacias!$G$4:$G$323,$BC$7:$BC$40,0),$C$2:$N$2),1)</f>
        <v>1</v>
      </c>
      <c r="D179">
        <f>IFERROR(INDEX($BD$7:$BO$40,MATCH(Bacias!$G$4:$G$323,$BC$7:$BC$40,0),$C$2:$N$2),1)</f>
        <v>1</v>
      </c>
      <c r="E179">
        <f>IFERROR(INDEX($BD$7:$BO$40,MATCH(Bacias!$G$4:$G$323,$BC$7:$BC$40,0),$C$2:$N$2),1)</f>
        <v>1</v>
      </c>
      <c r="F179">
        <f>IFERROR(INDEX($BD$7:$BO$40,MATCH(Bacias!$G$4:$G$323,$BC$7:$BC$40,0),$C$2:$N$2),1)</f>
        <v>1</v>
      </c>
      <c r="G179">
        <f>IFERROR(INDEX($BD$7:$BO$40,MATCH(Bacias!$G$4:$G$323,$BC$7:$BC$40,0),$C$2:$N$2),1)</f>
        <v>1</v>
      </c>
      <c r="H179">
        <f>IFERROR(INDEX($BD$7:$BO$40,MATCH(Bacias!$G$4:$G$323,$BC$7:$BC$40,0),$C$2:$N$2),1)</f>
        <v>1</v>
      </c>
      <c r="I179">
        <f>IFERROR(INDEX($BD$7:$BO$40,MATCH(Bacias!$G$4:$G$323,$BC$7:$BC$40,0),$C$2:$N$2),1)</f>
        <v>1</v>
      </c>
      <c r="J179">
        <f>IFERROR(INDEX($BD$7:$BO$40,MATCH(Bacias!$G$4:$G$323,$BC$7:$BC$40,0),$C$2:$N$2),1)</f>
        <v>1</v>
      </c>
      <c r="K179">
        <f>IFERROR(INDEX($BD$7:$BO$40,MATCH(Bacias!$G$4:$G$323,$BC$7:$BC$40,0),$C$2:$N$2),1)</f>
        <v>1</v>
      </c>
      <c r="L179">
        <f>IFERROR(INDEX($BD$7:$BO$40,MATCH(Bacias!$G$4:$G$323,$BC$7:$BC$40,0),$C$2:$N$2),1)</f>
        <v>1</v>
      </c>
      <c r="M179">
        <f>IFERROR(INDEX($BD$7:$BO$40,MATCH(Bacias!$G$4:$G$323,$BC$7:$BC$40,0),$C$2:$N$2),1)</f>
        <v>1</v>
      </c>
      <c r="N179">
        <f>IFERROR(INDEX($BD$7:$BO$40,MATCH(Bacias!$G$4:$G$323,$BC$7:$BC$40,0),$C$2:$N$2),1)</f>
        <v>1</v>
      </c>
      <c r="AA179">
        <f>C179*IF(NOT(ISNA($AY179)),INDEX(Entrada!$C$53:$N$372,$AY179,AA$2),0)</f>
        <v>4503.54</v>
      </c>
      <c r="AB179">
        <f>D179*IF(NOT(ISNA($AY179)),INDEX(Entrada!$C$53:$N$372,$AY179,AB$2),0)</f>
        <v>4826.7299999999996</v>
      </c>
      <c r="AC179">
        <f>E179*IF(NOT(ISNA($AY179)),INDEX(Entrada!$C$53:$N$372,$AY179,AC$2),0)</f>
        <v>4832.96</v>
      </c>
      <c r="AD179">
        <f>F179*IF(NOT(ISNA($AY179)),INDEX(Entrada!$C$53:$N$372,$AY179,AD$2),0)</f>
        <v>3932.6</v>
      </c>
      <c r="AE179">
        <f>G179*IF(NOT(ISNA($AY179)),INDEX(Entrada!$C$53:$N$372,$AY179,AE$2),0)</f>
        <v>2369.5300000000002</v>
      </c>
      <c r="AF179">
        <f>H179*IF(NOT(ISNA($AY179)),INDEX(Entrada!$C$53:$N$372,$AY179,AF$2),0)</f>
        <v>1547.3</v>
      </c>
      <c r="AG179">
        <f>I179*IF(NOT(ISNA($AY179)),INDEX(Entrada!$C$53:$N$372,$AY179,AG$2),0)</f>
        <v>1268.0999999999999</v>
      </c>
      <c r="AH179">
        <f>J179*IF(NOT(ISNA($AY179)),INDEX(Entrada!$C$53:$N$372,$AY179,AH$2),0)</f>
        <v>1107.3399999999999</v>
      </c>
      <c r="AI179">
        <f>K179*IF(NOT(ISNA($AY179)),INDEX(Entrada!$C$53:$N$372,$AY179,AI$2),0)</f>
        <v>990.57</v>
      </c>
      <c r="AJ179">
        <f>L179*IF(NOT(ISNA($AY179)),INDEX(Entrada!$C$53:$N$372,$AY179,AJ$2),0)</f>
        <v>1054.54</v>
      </c>
      <c r="AK179">
        <f>M179*IF(NOT(ISNA($AY179)),INDEX(Entrada!$C$53:$N$372,$AY179,AK$2),0)</f>
        <v>1684.14</v>
      </c>
      <c r="AL179">
        <f>N179*IF(NOT(ISNA($AY179)),INDEX(Entrada!$C$53:$N$372,$AY179,AL$2),0)</f>
        <v>3163.49</v>
      </c>
      <c r="AM179" s="167">
        <f t="shared" ref="AM179" si="223">AM176</f>
        <v>4505.8900000000003</v>
      </c>
      <c r="AN179" s="167">
        <f t="shared" ref="AN179:AX179" si="224">AN176</f>
        <v>4811.2</v>
      </c>
      <c r="AO179" s="167">
        <f t="shared" si="224"/>
        <v>4792.34</v>
      </c>
      <c r="AP179" s="167">
        <f t="shared" si="224"/>
        <v>3866.01</v>
      </c>
      <c r="AQ179" s="167">
        <f t="shared" si="224"/>
        <v>2321.0100000000002</v>
      </c>
      <c r="AR179" s="167">
        <f t="shared" si="224"/>
        <v>1528.39</v>
      </c>
      <c r="AS179" s="167">
        <f t="shared" si="224"/>
        <v>1257.04</v>
      </c>
      <c r="AT179" s="167">
        <f t="shared" si="224"/>
        <v>1096.32</v>
      </c>
      <c r="AU179" s="167">
        <f t="shared" si="224"/>
        <v>980.4</v>
      </c>
      <c r="AV179" s="167">
        <f t="shared" si="224"/>
        <v>1053.5</v>
      </c>
      <c r="AW179" s="167">
        <f t="shared" si="224"/>
        <v>1706.55</v>
      </c>
      <c r="AX179" s="167">
        <f t="shared" si="224"/>
        <v>3185.51</v>
      </c>
      <c r="AY179">
        <f>MATCH(A179,Entrada!$A$53:$A$372,0)</f>
        <v>176</v>
      </c>
      <c r="BQ179" t="e">
        <f t="shared" si="171"/>
        <v>#N/A</v>
      </c>
      <c r="BR179" s="296">
        <f t="shared" ref="BR179:CC179" si="225">BR175</f>
        <v>4465.32</v>
      </c>
      <c r="BS179" s="296">
        <f t="shared" si="225"/>
        <v>4695.82</v>
      </c>
      <c r="BT179" s="296">
        <f t="shared" si="225"/>
        <v>4542.88</v>
      </c>
      <c r="BU179" s="296">
        <f t="shared" si="225"/>
        <v>3568.34</v>
      </c>
      <c r="BV179" s="296">
        <f t="shared" si="225"/>
        <v>2151.9</v>
      </c>
      <c r="BW179" s="296">
        <f t="shared" si="225"/>
        <v>1470.82</v>
      </c>
      <c r="BX179" s="296">
        <f t="shared" si="225"/>
        <v>1229.2</v>
      </c>
      <c r="BY179" s="296">
        <f t="shared" si="225"/>
        <v>1063.6199999999999</v>
      </c>
      <c r="BZ179" s="296">
        <f t="shared" si="225"/>
        <v>951.78</v>
      </c>
      <c r="CA179" s="296">
        <f t="shared" si="225"/>
        <v>1057.5899999999999</v>
      </c>
      <c r="CB179" s="296">
        <f t="shared" si="225"/>
        <v>1773.92</v>
      </c>
      <c r="CC179" s="296">
        <f t="shared" si="225"/>
        <v>3239.82</v>
      </c>
    </row>
    <row r="180" spans="1:81" x14ac:dyDescent="0.25">
      <c r="A180">
        <v>177</v>
      </c>
      <c r="B180" s="164"/>
      <c r="C180">
        <f>IFERROR(INDEX($BD$7:$BO$40,MATCH(Bacias!$G$4:$G$323,$BC$7:$BC$40,0),$C$2:$N$2),1)</f>
        <v>1</v>
      </c>
      <c r="D180">
        <f>IFERROR(INDEX($BD$7:$BO$40,MATCH(Bacias!$G$4:$G$323,$BC$7:$BC$40,0),$C$2:$N$2),1)</f>
        <v>1</v>
      </c>
      <c r="E180">
        <f>IFERROR(INDEX($BD$7:$BO$40,MATCH(Bacias!$G$4:$G$323,$BC$7:$BC$40,0),$C$2:$N$2),1)</f>
        <v>1</v>
      </c>
      <c r="F180">
        <f>IFERROR(INDEX($BD$7:$BO$40,MATCH(Bacias!$G$4:$G$323,$BC$7:$BC$40,0),$C$2:$N$2),1)</f>
        <v>1</v>
      </c>
      <c r="G180">
        <f>IFERROR(INDEX($BD$7:$BO$40,MATCH(Bacias!$G$4:$G$323,$BC$7:$BC$40,0),$C$2:$N$2),1)</f>
        <v>1</v>
      </c>
      <c r="H180">
        <f>IFERROR(INDEX($BD$7:$BO$40,MATCH(Bacias!$G$4:$G$323,$BC$7:$BC$40,0),$C$2:$N$2),1)</f>
        <v>1</v>
      </c>
      <c r="I180">
        <f>IFERROR(INDEX($BD$7:$BO$40,MATCH(Bacias!$G$4:$G$323,$BC$7:$BC$40,0),$C$2:$N$2),1)</f>
        <v>1</v>
      </c>
      <c r="J180">
        <f>IFERROR(INDEX($BD$7:$BO$40,MATCH(Bacias!$G$4:$G$323,$BC$7:$BC$40,0),$C$2:$N$2),1)</f>
        <v>1</v>
      </c>
      <c r="K180">
        <f>IFERROR(INDEX($BD$7:$BO$40,MATCH(Bacias!$G$4:$G$323,$BC$7:$BC$40,0),$C$2:$N$2),1)</f>
        <v>1</v>
      </c>
      <c r="L180">
        <f>IFERROR(INDEX($BD$7:$BO$40,MATCH(Bacias!$G$4:$G$323,$BC$7:$BC$40,0),$C$2:$N$2),1)</f>
        <v>1</v>
      </c>
      <c r="M180">
        <f>IFERROR(INDEX($BD$7:$BO$40,MATCH(Bacias!$G$4:$G$323,$BC$7:$BC$40,0),$C$2:$N$2),1)</f>
        <v>1</v>
      </c>
      <c r="N180">
        <f>IFERROR(INDEX($BD$7:$BO$40,MATCH(Bacias!$G$4:$G$323,$BC$7:$BC$40,0),$C$2:$N$2),1)</f>
        <v>1</v>
      </c>
      <c r="AA180">
        <f>C180*IF(NOT(ISNA($AY180)),INDEX(Entrada!$C$53:$N$372,$AY180,AA$2),0)</f>
        <v>0</v>
      </c>
      <c r="AB180">
        <f>D180*IF(NOT(ISNA($AY180)),INDEX(Entrada!$C$53:$N$372,$AY180,AB$2),0)</f>
        <v>0</v>
      </c>
      <c r="AC180">
        <f>E180*IF(NOT(ISNA($AY180)),INDEX(Entrada!$C$53:$N$372,$AY180,AC$2),0)</f>
        <v>0</v>
      </c>
      <c r="AD180">
        <f>F180*IF(NOT(ISNA($AY180)),INDEX(Entrada!$C$53:$N$372,$AY180,AD$2),0)</f>
        <v>0</v>
      </c>
      <c r="AE180">
        <f>G180*IF(NOT(ISNA($AY180)),INDEX(Entrada!$C$53:$N$372,$AY180,AE$2),0)</f>
        <v>0</v>
      </c>
      <c r="AF180">
        <f>H180*IF(NOT(ISNA($AY180)),INDEX(Entrada!$C$53:$N$372,$AY180,AF$2),0)</f>
        <v>0</v>
      </c>
      <c r="AG180">
        <f>I180*IF(NOT(ISNA($AY180)),INDEX(Entrada!$C$53:$N$372,$AY180,AG$2),0)</f>
        <v>0</v>
      </c>
      <c r="AH180">
        <f>J180*IF(NOT(ISNA($AY180)),INDEX(Entrada!$C$53:$N$372,$AY180,AH$2),0)</f>
        <v>0</v>
      </c>
      <c r="AI180">
        <f>K180*IF(NOT(ISNA($AY180)),INDEX(Entrada!$C$53:$N$372,$AY180,AI$2),0)</f>
        <v>0</v>
      </c>
      <c r="AJ180">
        <f>L180*IF(NOT(ISNA($AY180)),INDEX(Entrada!$C$53:$N$372,$AY180,AJ$2),0)</f>
        <v>0</v>
      </c>
      <c r="AK180">
        <f>M180*IF(NOT(ISNA($AY180)),INDEX(Entrada!$C$53:$N$372,$AY180,AK$2),0)</f>
        <v>0</v>
      </c>
      <c r="AL180">
        <f>N180*IF(NOT(ISNA($AY180)),INDEX(Entrada!$C$53:$N$372,$AY180,AL$2),0)</f>
        <v>0</v>
      </c>
      <c r="AM180">
        <f t="shared" si="177"/>
        <v>0</v>
      </c>
      <c r="AN180">
        <f t="shared" si="204"/>
        <v>0</v>
      </c>
      <c r="AO180">
        <f t="shared" si="204"/>
        <v>0</v>
      </c>
      <c r="AP180">
        <f t="shared" si="204"/>
        <v>0</v>
      </c>
      <c r="AQ180">
        <f t="shared" si="204"/>
        <v>0</v>
      </c>
      <c r="AR180">
        <f t="shared" si="204"/>
        <v>0</v>
      </c>
      <c r="AS180">
        <f t="shared" si="204"/>
        <v>0</v>
      </c>
      <c r="AT180">
        <f t="shared" si="204"/>
        <v>0</v>
      </c>
      <c r="AU180">
        <f t="shared" si="204"/>
        <v>0</v>
      </c>
      <c r="AV180">
        <f t="shared" si="204"/>
        <v>0</v>
      </c>
      <c r="AW180">
        <f t="shared" si="204"/>
        <v>0</v>
      </c>
      <c r="AX180">
        <f t="shared" si="204"/>
        <v>0</v>
      </c>
      <c r="AY180">
        <f>MATCH(A180,Entrada!$A$53:$A$372,0)</f>
        <v>177</v>
      </c>
      <c r="BQ180" t="e">
        <f t="shared" si="171"/>
        <v>#N/A</v>
      </c>
      <c r="BR180" s="302">
        <f t="shared" ref="BR180:CC180" si="22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80" s="302">
        <f t="shared" si="226"/>
        <v>0</v>
      </c>
      <c r="BT180" s="302">
        <f t="shared" si="226"/>
        <v>0</v>
      </c>
      <c r="BU180" s="302">
        <f t="shared" si="226"/>
        <v>0</v>
      </c>
      <c r="BV180" s="302">
        <f t="shared" si="226"/>
        <v>0</v>
      </c>
      <c r="BW180" s="302">
        <f t="shared" si="226"/>
        <v>0</v>
      </c>
      <c r="BX180" s="302">
        <f t="shared" si="226"/>
        <v>0</v>
      </c>
      <c r="BY180" s="302">
        <f t="shared" si="226"/>
        <v>0</v>
      </c>
      <c r="BZ180" s="302">
        <f t="shared" si="226"/>
        <v>0</v>
      </c>
      <c r="CA180" s="302">
        <f t="shared" si="226"/>
        <v>0</v>
      </c>
      <c r="CB180" s="302">
        <f t="shared" si="226"/>
        <v>0</v>
      </c>
      <c r="CC180" s="302">
        <f t="shared" si="226"/>
        <v>0</v>
      </c>
    </row>
    <row r="181" spans="1:81" x14ac:dyDescent="0.25">
      <c r="A181">
        <v>178</v>
      </c>
      <c r="B181" s="164" t="s">
        <v>612</v>
      </c>
      <c r="C181">
        <f>IFERROR(INDEX($BD$7:$BO$40,MATCH(Bacias!$G$4:$G$323,$BC$7:$BC$40,0),$C$2:$N$2),1)</f>
        <v>1</v>
      </c>
      <c r="D181">
        <f>IFERROR(INDEX($BD$7:$BO$40,MATCH(Bacias!$G$4:$G$323,$BC$7:$BC$40,0),$C$2:$N$2),1)</f>
        <v>1</v>
      </c>
      <c r="E181">
        <f>IFERROR(INDEX($BD$7:$BO$40,MATCH(Bacias!$G$4:$G$323,$BC$7:$BC$40,0),$C$2:$N$2),1)</f>
        <v>1</v>
      </c>
      <c r="F181">
        <f>IFERROR(INDEX($BD$7:$BO$40,MATCH(Bacias!$G$4:$G$323,$BC$7:$BC$40,0),$C$2:$N$2),1)</f>
        <v>1</v>
      </c>
      <c r="G181">
        <f>IFERROR(INDEX($BD$7:$BO$40,MATCH(Bacias!$G$4:$G$323,$BC$7:$BC$40,0),$C$2:$N$2),1)</f>
        <v>1</v>
      </c>
      <c r="H181">
        <f>IFERROR(INDEX($BD$7:$BO$40,MATCH(Bacias!$G$4:$G$323,$BC$7:$BC$40,0),$C$2:$N$2),1)</f>
        <v>1</v>
      </c>
      <c r="I181">
        <f>IFERROR(INDEX($BD$7:$BO$40,MATCH(Bacias!$G$4:$G$323,$BC$7:$BC$40,0),$C$2:$N$2),1)</f>
        <v>1</v>
      </c>
      <c r="J181">
        <f>IFERROR(INDEX($BD$7:$BO$40,MATCH(Bacias!$G$4:$G$323,$BC$7:$BC$40,0),$C$2:$N$2),1)</f>
        <v>1</v>
      </c>
      <c r="K181">
        <f>IFERROR(INDEX($BD$7:$BO$40,MATCH(Bacias!$G$4:$G$323,$BC$7:$BC$40,0),$C$2:$N$2),1)</f>
        <v>1</v>
      </c>
      <c r="L181">
        <f>IFERROR(INDEX($BD$7:$BO$40,MATCH(Bacias!$G$4:$G$323,$BC$7:$BC$40,0),$C$2:$N$2),1)</f>
        <v>1</v>
      </c>
      <c r="M181">
        <f>IFERROR(INDEX($BD$7:$BO$40,MATCH(Bacias!$G$4:$G$323,$BC$7:$BC$40,0),$C$2:$N$2),1)</f>
        <v>1</v>
      </c>
      <c r="N181">
        <f>IFERROR(INDEX($BD$7:$BO$40,MATCH(Bacias!$G$4:$G$323,$BC$7:$BC$40,0),$C$2:$N$2),1)</f>
        <v>1</v>
      </c>
      <c r="AA181">
        <f>C181*IF(NOT(ISNA($AY181)),INDEX(Entrada!$C$53:$N$372,$AY181,AA$2),0)</f>
        <v>4498.33</v>
      </c>
      <c r="AB181">
        <f>D181*IF(NOT(ISNA($AY181)),INDEX(Entrada!$C$53:$N$372,$AY181,AB$2),0)</f>
        <v>4827.91</v>
      </c>
      <c r="AC181">
        <f>E181*IF(NOT(ISNA($AY181)),INDEX(Entrada!$C$53:$N$372,$AY181,AC$2),0)</f>
        <v>4833.6499999999996</v>
      </c>
      <c r="AD181">
        <f>F181*IF(NOT(ISNA($AY181)),INDEX(Entrada!$C$53:$N$372,$AY181,AD$2),0)</f>
        <v>3937.1</v>
      </c>
      <c r="AE181">
        <f>G181*IF(NOT(ISNA($AY181)),INDEX(Entrada!$C$53:$N$372,$AY181,AE$2),0)</f>
        <v>2371.4899999999998</v>
      </c>
      <c r="AF181">
        <f>H181*IF(NOT(ISNA($AY181)),INDEX(Entrada!$C$53:$N$372,$AY181,AF$2),0)</f>
        <v>1547.76</v>
      </c>
      <c r="AG181">
        <f>I181*IF(NOT(ISNA($AY181)),INDEX(Entrada!$C$53:$N$372,$AY181,AG$2),0)</f>
        <v>1268.26</v>
      </c>
      <c r="AH181">
        <f>J181*IF(NOT(ISNA($AY181)),INDEX(Entrada!$C$53:$N$372,$AY181,AH$2),0)</f>
        <v>1107.6500000000001</v>
      </c>
      <c r="AI181">
        <f>K181*IF(NOT(ISNA($AY181)),INDEX(Entrada!$C$53:$N$372,$AY181,AI$2),0)</f>
        <v>990.73</v>
      </c>
      <c r="AJ181">
        <f>L181*IF(NOT(ISNA($AY181)),INDEX(Entrada!$C$53:$N$372,$AY181,AJ$2),0)</f>
        <v>1053.7</v>
      </c>
      <c r="AK181">
        <f>M181*IF(NOT(ISNA($AY181)),INDEX(Entrada!$C$53:$N$372,$AY181,AK$2),0)</f>
        <v>1681.36</v>
      </c>
      <c r="AL181">
        <f>N181*IF(NOT(ISNA($AY181)),INDEX(Entrada!$C$53:$N$372,$AY181,AL$2),0)</f>
        <v>3158.08</v>
      </c>
      <c r="AM181">
        <f t="shared" si="177"/>
        <v>4498.33</v>
      </c>
      <c r="AN181">
        <f t="shared" si="204"/>
        <v>4827.91</v>
      </c>
      <c r="AO181">
        <f t="shared" si="204"/>
        <v>4833.6499999999996</v>
      </c>
      <c r="AP181">
        <f t="shared" si="204"/>
        <v>3937.1</v>
      </c>
      <c r="AQ181">
        <f t="shared" si="204"/>
        <v>2371.4899999999998</v>
      </c>
      <c r="AR181">
        <f t="shared" si="204"/>
        <v>1547.76</v>
      </c>
      <c r="AS181">
        <f t="shared" si="204"/>
        <v>1268.26</v>
      </c>
      <c r="AT181">
        <f t="shared" si="204"/>
        <v>1107.6500000000001</v>
      </c>
      <c r="AU181">
        <f t="shared" si="204"/>
        <v>990.73</v>
      </c>
      <c r="AV181">
        <f t="shared" si="204"/>
        <v>1053.7</v>
      </c>
      <c r="AW181">
        <f t="shared" si="204"/>
        <v>1681.36</v>
      </c>
      <c r="AX181">
        <f t="shared" si="204"/>
        <v>3158.08</v>
      </c>
      <c r="AY181">
        <f>MATCH(A181,Entrada!$A$53:$A$372,0)</f>
        <v>178</v>
      </c>
      <c r="BQ181" t="e">
        <f t="shared" si="171"/>
        <v>#N/A</v>
      </c>
      <c r="BR181" s="296">
        <f>BR175</f>
        <v>4465.32</v>
      </c>
      <c r="BS181" s="296">
        <f t="shared" ref="BS181:CC181" si="227">BS175</f>
        <v>4695.82</v>
      </c>
      <c r="BT181" s="296">
        <f t="shared" si="227"/>
        <v>4542.88</v>
      </c>
      <c r="BU181" s="296">
        <f t="shared" si="227"/>
        <v>3568.34</v>
      </c>
      <c r="BV181" s="296">
        <f t="shared" si="227"/>
        <v>2151.9</v>
      </c>
      <c r="BW181" s="296">
        <f t="shared" si="227"/>
        <v>1470.82</v>
      </c>
      <c r="BX181" s="296">
        <f t="shared" si="227"/>
        <v>1229.2</v>
      </c>
      <c r="BY181" s="296">
        <f t="shared" si="227"/>
        <v>1063.6199999999999</v>
      </c>
      <c r="BZ181" s="296">
        <f t="shared" si="227"/>
        <v>951.78</v>
      </c>
      <c r="CA181" s="296">
        <f t="shared" si="227"/>
        <v>1057.5899999999999</v>
      </c>
      <c r="CB181" s="296">
        <f t="shared" si="227"/>
        <v>1773.92</v>
      </c>
      <c r="CC181" s="296">
        <f t="shared" si="227"/>
        <v>3239.82</v>
      </c>
    </row>
    <row r="182" spans="1:81" x14ac:dyDescent="0.25">
      <c r="A182">
        <v>179</v>
      </c>
      <c r="B182" s="164"/>
      <c r="C182">
        <f>IFERROR(INDEX($BD$7:$BO$40,MATCH(Bacias!$G$4:$G$323,$BC$7:$BC$40,0),$C$2:$N$2),1)</f>
        <v>1</v>
      </c>
      <c r="D182">
        <f>IFERROR(INDEX($BD$7:$BO$40,MATCH(Bacias!$G$4:$G$323,$BC$7:$BC$40,0),$C$2:$N$2),1)</f>
        <v>1</v>
      </c>
      <c r="E182">
        <f>IFERROR(INDEX($BD$7:$BO$40,MATCH(Bacias!$G$4:$G$323,$BC$7:$BC$40,0),$C$2:$N$2),1)</f>
        <v>1</v>
      </c>
      <c r="F182">
        <f>IFERROR(INDEX($BD$7:$BO$40,MATCH(Bacias!$G$4:$G$323,$BC$7:$BC$40,0),$C$2:$N$2),1)</f>
        <v>1</v>
      </c>
      <c r="G182">
        <f>IFERROR(INDEX($BD$7:$BO$40,MATCH(Bacias!$G$4:$G$323,$BC$7:$BC$40,0),$C$2:$N$2),1)</f>
        <v>1</v>
      </c>
      <c r="H182">
        <f>IFERROR(INDEX($BD$7:$BO$40,MATCH(Bacias!$G$4:$G$323,$BC$7:$BC$40,0),$C$2:$N$2),1)</f>
        <v>1</v>
      </c>
      <c r="I182">
        <f>IFERROR(INDEX($BD$7:$BO$40,MATCH(Bacias!$G$4:$G$323,$BC$7:$BC$40,0),$C$2:$N$2),1)</f>
        <v>1</v>
      </c>
      <c r="J182">
        <f>IFERROR(INDEX($BD$7:$BO$40,MATCH(Bacias!$G$4:$G$323,$BC$7:$BC$40,0),$C$2:$N$2),1)</f>
        <v>1</v>
      </c>
      <c r="K182">
        <f>IFERROR(INDEX($BD$7:$BO$40,MATCH(Bacias!$G$4:$G$323,$BC$7:$BC$40,0),$C$2:$N$2),1)</f>
        <v>1</v>
      </c>
      <c r="L182">
        <f>IFERROR(INDEX($BD$7:$BO$40,MATCH(Bacias!$G$4:$G$323,$BC$7:$BC$40,0),$C$2:$N$2),1)</f>
        <v>1</v>
      </c>
      <c r="M182">
        <f>IFERROR(INDEX($BD$7:$BO$40,MATCH(Bacias!$G$4:$G$323,$BC$7:$BC$40,0),$C$2:$N$2),1)</f>
        <v>1</v>
      </c>
      <c r="N182">
        <f>IFERROR(INDEX($BD$7:$BO$40,MATCH(Bacias!$G$4:$G$323,$BC$7:$BC$40,0),$C$2:$N$2),1)</f>
        <v>1</v>
      </c>
      <c r="AA182">
        <f>C182*IF(NOT(ISNA($AY182)),INDEX(Entrada!$C$53:$N$372,$AY182,AA$2),0)</f>
        <v>0</v>
      </c>
      <c r="AB182">
        <f>D182*IF(NOT(ISNA($AY182)),INDEX(Entrada!$C$53:$N$372,$AY182,AB$2),0)</f>
        <v>0</v>
      </c>
      <c r="AC182">
        <f>E182*IF(NOT(ISNA($AY182)),INDEX(Entrada!$C$53:$N$372,$AY182,AC$2),0)</f>
        <v>0</v>
      </c>
      <c r="AD182">
        <f>F182*IF(NOT(ISNA($AY182)),INDEX(Entrada!$C$53:$N$372,$AY182,AD$2),0)</f>
        <v>0</v>
      </c>
      <c r="AE182">
        <f>G182*IF(NOT(ISNA($AY182)),INDEX(Entrada!$C$53:$N$372,$AY182,AE$2),0)</f>
        <v>0</v>
      </c>
      <c r="AF182">
        <f>H182*IF(NOT(ISNA($AY182)),INDEX(Entrada!$C$53:$N$372,$AY182,AF$2),0)</f>
        <v>0</v>
      </c>
      <c r="AG182">
        <f>I182*IF(NOT(ISNA($AY182)),INDEX(Entrada!$C$53:$N$372,$AY182,AG$2),0)</f>
        <v>0</v>
      </c>
      <c r="AH182">
        <f>J182*IF(NOT(ISNA($AY182)),INDEX(Entrada!$C$53:$N$372,$AY182,AH$2),0)</f>
        <v>0</v>
      </c>
      <c r="AI182">
        <f>K182*IF(NOT(ISNA($AY182)),INDEX(Entrada!$C$53:$N$372,$AY182,AI$2),0)</f>
        <v>0</v>
      </c>
      <c r="AJ182">
        <f>L182*IF(NOT(ISNA($AY182)),INDEX(Entrada!$C$53:$N$372,$AY182,AJ$2),0)</f>
        <v>0</v>
      </c>
      <c r="AK182">
        <f>M182*IF(NOT(ISNA($AY182)),INDEX(Entrada!$C$53:$N$372,$AY182,AK$2),0)</f>
        <v>0</v>
      </c>
      <c r="AL182">
        <f>N182*IF(NOT(ISNA($AY182)),INDEX(Entrada!$C$53:$N$372,$AY182,AL$2),0)</f>
        <v>0</v>
      </c>
      <c r="AM182">
        <f t="shared" si="177"/>
        <v>0</v>
      </c>
      <c r="AN182">
        <f t="shared" si="204"/>
        <v>0</v>
      </c>
      <c r="AO182">
        <f t="shared" si="204"/>
        <v>0</v>
      </c>
      <c r="AP182">
        <f t="shared" si="204"/>
        <v>0</v>
      </c>
      <c r="AQ182">
        <f t="shared" si="204"/>
        <v>0</v>
      </c>
      <c r="AR182">
        <f t="shared" si="204"/>
        <v>0</v>
      </c>
      <c r="AS182">
        <f t="shared" si="204"/>
        <v>0</v>
      </c>
      <c r="AT182">
        <f t="shared" si="204"/>
        <v>0</v>
      </c>
      <c r="AU182">
        <f t="shared" si="204"/>
        <v>0</v>
      </c>
      <c r="AV182">
        <f t="shared" si="204"/>
        <v>0</v>
      </c>
      <c r="AW182">
        <f t="shared" si="204"/>
        <v>0</v>
      </c>
      <c r="AX182">
        <f t="shared" si="204"/>
        <v>0</v>
      </c>
      <c r="AY182">
        <f>MATCH(A182,Entrada!$A$53:$A$372,0)</f>
        <v>179</v>
      </c>
      <c r="BQ182" t="e">
        <f t="shared" si="171"/>
        <v>#N/A</v>
      </c>
      <c r="BR182" s="302">
        <f t="shared" ref="BR182:BR213" si="228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182" s="302">
        <f t="shared" ref="BS182:BS213" si="229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0</v>
      </c>
      <c r="BT182" s="302">
        <f t="shared" ref="BT182:BT213" si="230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0</v>
      </c>
      <c r="BU182" s="302">
        <f t="shared" ref="BU182:BU213" si="231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0</v>
      </c>
      <c r="BV182" s="302">
        <f t="shared" ref="BV182:BV213" si="232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0</v>
      </c>
      <c r="BW182" s="302">
        <f t="shared" ref="BW182:BW213" si="233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0</v>
      </c>
      <c r="BX182" s="302">
        <f t="shared" ref="BX182:BX213" si="234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0</v>
      </c>
      <c r="BY182" s="302">
        <f t="shared" ref="BY182:BY213" si="235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0</v>
      </c>
      <c r="BZ182" s="302">
        <f t="shared" ref="BZ182:BZ213" si="236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0</v>
      </c>
      <c r="CA182" s="302">
        <f t="shared" ref="CA182:CA213" si="237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0</v>
      </c>
      <c r="CB182" s="302">
        <f t="shared" ref="CB182:CB213" si="238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0</v>
      </c>
      <c r="CC182" s="302">
        <f t="shared" ref="CC182:CC213" si="239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0</v>
      </c>
    </row>
    <row r="183" spans="1:81" x14ac:dyDescent="0.25">
      <c r="A183">
        <v>180</v>
      </c>
      <c r="B183" s="164"/>
      <c r="C183">
        <f>IFERROR(INDEX($BD$7:$BO$40,MATCH(Bacias!$G$4:$G$323,$BC$7:$BC$40,0),$C$2:$N$2),1)</f>
        <v>1</v>
      </c>
      <c r="D183">
        <f>IFERROR(INDEX($BD$7:$BO$40,MATCH(Bacias!$G$4:$G$323,$BC$7:$BC$40,0),$C$2:$N$2),1)</f>
        <v>1</v>
      </c>
      <c r="E183">
        <f>IFERROR(INDEX($BD$7:$BO$40,MATCH(Bacias!$G$4:$G$323,$BC$7:$BC$40,0),$C$2:$N$2),1)</f>
        <v>1</v>
      </c>
      <c r="F183">
        <f>IFERROR(INDEX($BD$7:$BO$40,MATCH(Bacias!$G$4:$G$323,$BC$7:$BC$40,0),$C$2:$N$2),1)</f>
        <v>1</v>
      </c>
      <c r="G183">
        <f>IFERROR(INDEX($BD$7:$BO$40,MATCH(Bacias!$G$4:$G$323,$BC$7:$BC$40,0),$C$2:$N$2),1)</f>
        <v>1</v>
      </c>
      <c r="H183">
        <f>IFERROR(INDEX($BD$7:$BO$40,MATCH(Bacias!$G$4:$G$323,$BC$7:$BC$40,0),$C$2:$N$2),1)</f>
        <v>1</v>
      </c>
      <c r="I183">
        <f>IFERROR(INDEX($BD$7:$BO$40,MATCH(Bacias!$G$4:$G$323,$BC$7:$BC$40,0),$C$2:$N$2),1)</f>
        <v>1</v>
      </c>
      <c r="J183">
        <f>IFERROR(INDEX($BD$7:$BO$40,MATCH(Bacias!$G$4:$G$323,$BC$7:$BC$40,0),$C$2:$N$2),1)</f>
        <v>1</v>
      </c>
      <c r="K183">
        <f>IFERROR(INDEX($BD$7:$BO$40,MATCH(Bacias!$G$4:$G$323,$BC$7:$BC$40,0),$C$2:$N$2),1)</f>
        <v>1</v>
      </c>
      <c r="L183">
        <f>IFERROR(INDEX($BD$7:$BO$40,MATCH(Bacias!$G$4:$G$323,$BC$7:$BC$40,0),$C$2:$N$2),1)</f>
        <v>1</v>
      </c>
      <c r="M183">
        <f>IFERROR(INDEX($BD$7:$BO$40,MATCH(Bacias!$G$4:$G$323,$BC$7:$BC$40,0),$C$2:$N$2),1)</f>
        <v>1</v>
      </c>
      <c r="N183">
        <f>IFERROR(INDEX($BD$7:$BO$40,MATCH(Bacias!$G$4:$G$323,$BC$7:$BC$40,0),$C$2:$N$2),1)</f>
        <v>1</v>
      </c>
      <c r="AA183">
        <f>C183*IF(NOT(ISNA($AY183)),INDEX(Entrada!$C$53:$N$372,$AY183,AA$2),0)</f>
        <v>0</v>
      </c>
      <c r="AB183">
        <f>D183*IF(NOT(ISNA($AY183)),INDEX(Entrada!$C$53:$N$372,$AY183,AB$2),0)</f>
        <v>0</v>
      </c>
      <c r="AC183">
        <f>E183*IF(NOT(ISNA($AY183)),INDEX(Entrada!$C$53:$N$372,$AY183,AC$2),0)</f>
        <v>0</v>
      </c>
      <c r="AD183">
        <f>F183*IF(NOT(ISNA($AY183)),INDEX(Entrada!$C$53:$N$372,$AY183,AD$2),0)</f>
        <v>0</v>
      </c>
      <c r="AE183">
        <f>G183*IF(NOT(ISNA($AY183)),INDEX(Entrada!$C$53:$N$372,$AY183,AE$2),0)</f>
        <v>0</v>
      </c>
      <c r="AF183">
        <f>H183*IF(NOT(ISNA($AY183)),INDEX(Entrada!$C$53:$N$372,$AY183,AF$2),0)</f>
        <v>0</v>
      </c>
      <c r="AG183">
        <f>I183*IF(NOT(ISNA($AY183)),INDEX(Entrada!$C$53:$N$372,$AY183,AG$2),0)</f>
        <v>0</v>
      </c>
      <c r="AH183">
        <f>J183*IF(NOT(ISNA($AY183)),INDEX(Entrada!$C$53:$N$372,$AY183,AH$2),0)</f>
        <v>0</v>
      </c>
      <c r="AI183">
        <f>K183*IF(NOT(ISNA($AY183)),INDEX(Entrada!$C$53:$N$372,$AY183,AI$2),0)</f>
        <v>0</v>
      </c>
      <c r="AJ183">
        <f>L183*IF(NOT(ISNA($AY183)),INDEX(Entrada!$C$53:$N$372,$AY183,AJ$2),0)</f>
        <v>0</v>
      </c>
      <c r="AK183">
        <f>M183*IF(NOT(ISNA($AY183)),INDEX(Entrada!$C$53:$N$372,$AY183,AK$2),0)</f>
        <v>0</v>
      </c>
      <c r="AL183">
        <f>N183*IF(NOT(ISNA($AY183)),INDEX(Entrada!$C$53:$N$372,$AY183,AL$2),0)</f>
        <v>0</v>
      </c>
      <c r="AM183">
        <f t="shared" si="177"/>
        <v>0</v>
      </c>
      <c r="AN183">
        <f t="shared" si="204"/>
        <v>0</v>
      </c>
      <c r="AO183">
        <f t="shared" si="204"/>
        <v>0</v>
      </c>
      <c r="AP183">
        <f t="shared" si="204"/>
        <v>0</v>
      </c>
      <c r="AQ183">
        <f t="shared" si="204"/>
        <v>0</v>
      </c>
      <c r="AR183">
        <f t="shared" si="204"/>
        <v>0</v>
      </c>
      <c r="AS183">
        <f t="shared" si="204"/>
        <v>0</v>
      </c>
      <c r="AT183">
        <f t="shared" si="204"/>
        <v>0</v>
      </c>
      <c r="AU183">
        <f t="shared" si="204"/>
        <v>0</v>
      </c>
      <c r="AV183">
        <f t="shared" si="204"/>
        <v>0</v>
      </c>
      <c r="AW183">
        <f t="shared" si="204"/>
        <v>0</v>
      </c>
      <c r="AX183">
        <f t="shared" si="204"/>
        <v>0</v>
      </c>
      <c r="AY183">
        <f>MATCH(A183,Entrada!$A$53:$A$372,0)</f>
        <v>180</v>
      </c>
      <c r="BQ183" t="e">
        <f t="shared" si="171"/>
        <v>#N/A</v>
      </c>
      <c r="BR183" s="302">
        <f t="shared" si="228"/>
        <v>0</v>
      </c>
      <c r="BS183" s="302">
        <f t="shared" si="229"/>
        <v>0</v>
      </c>
      <c r="BT183" s="302">
        <f t="shared" si="230"/>
        <v>0</v>
      </c>
      <c r="BU183" s="302">
        <f t="shared" si="231"/>
        <v>0</v>
      </c>
      <c r="BV183" s="302">
        <f t="shared" si="232"/>
        <v>0</v>
      </c>
      <c r="BW183" s="302">
        <f t="shared" si="233"/>
        <v>0</v>
      </c>
      <c r="BX183" s="302">
        <f t="shared" si="234"/>
        <v>0</v>
      </c>
      <c r="BY183" s="302">
        <f t="shared" si="235"/>
        <v>0</v>
      </c>
      <c r="BZ183" s="302">
        <f t="shared" si="236"/>
        <v>0</v>
      </c>
      <c r="CA183" s="302">
        <f t="shared" si="237"/>
        <v>0</v>
      </c>
      <c r="CB183" s="302">
        <f t="shared" si="238"/>
        <v>0</v>
      </c>
      <c r="CC183" s="302">
        <f t="shared" si="239"/>
        <v>0</v>
      </c>
    </row>
    <row r="184" spans="1:81" x14ac:dyDescent="0.25">
      <c r="A184">
        <v>181</v>
      </c>
      <c r="B184" s="164"/>
      <c r="C184">
        <f>IFERROR(INDEX($BD$7:$BO$40,MATCH(Bacias!$G$4:$G$323,$BC$7:$BC$40,0),$C$2:$N$2),1)</f>
        <v>1</v>
      </c>
      <c r="D184">
        <f>IFERROR(INDEX($BD$7:$BO$40,MATCH(Bacias!$G$4:$G$323,$BC$7:$BC$40,0),$C$2:$N$2),1)</f>
        <v>1</v>
      </c>
      <c r="E184">
        <f>IFERROR(INDEX($BD$7:$BO$40,MATCH(Bacias!$G$4:$G$323,$BC$7:$BC$40,0),$C$2:$N$2),1)</f>
        <v>1</v>
      </c>
      <c r="F184">
        <f>IFERROR(INDEX($BD$7:$BO$40,MATCH(Bacias!$G$4:$G$323,$BC$7:$BC$40,0),$C$2:$N$2),1)</f>
        <v>1</v>
      </c>
      <c r="G184">
        <f>IFERROR(INDEX($BD$7:$BO$40,MATCH(Bacias!$G$4:$G$323,$BC$7:$BC$40,0),$C$2:$N$2),1)</f>
        <v>1</v>
      </c>
      <c r="H184">
        <f>IFERROR(INDEX($BD$7:$BO$40,MATCH(Bacias!$G$4:$G$323,$BC$7:$BC$40,0),$C$2:$N$2),1)</f>
        <v>1</v>
      </c>
      <c r="I184">
        <f>IFERROR(INDEX($BD$7:$BO$40,MATCH(Bacias!$G$4:$G$323,$BC$7:$BC$40,0),$C$2:$N$2),1)</f>
        <v>1</v>
      </c>
      <c r="J184">
        <f>IFERROR(INDEX($BD$7:$BO$40,MATCH(Bacias!$G$4:$G$323,$BC$7:$BC$40,0),$C$2:$N$2),1)</f>
        <v>1</v>
      </c>
      <c r="K184">
        <f>IFERROR(INDEX($BD$7:$BO$40,MATCH(Bacias!$G$4:$G$323,$BC$7:$BC$40,0),$C$2:$N$2),1)</f>
        <v>1</v>
      </c>
      <c r="L184">
        <f>IFERROR(INDEX($BD$7:$BO$40,MATCH(Bacias!$G$4:$G$323,$BC$7:$BC$40,0),$C$2:$N$2),1)</f>
        <v>1</v>
      </c>
      <c r="M184">
        <f>IFERROR(INDEX($BD$7:$BO$40,MATCH(Bacias!$G$4:$G$323,$BC$7:$BC$40,0),$C$2:$N$2),1)</f>
        <v>1</v>
      </c>
      <c r="N184">
        <f>IFERROR(INDEX($BD$7:$BO$40,MATCH(Bacias!$G$4:$G$323,$BC$7:$BC$40,0),$C$2:$N$2),1)</f>
        <v>1</v>
      </c>
      <c r="AA184">
        <f>C184*IF(NOT(ISNA($AY184)),INDEX(Entrada!$C$53:$N$372,$AY184,AA$2),0)</f>
        <v>0</v>
      </c>
      <c r="AB184">
        <f>D184*IF(NOT(ISNA($AY184)),INDEX(Entrada!$C$53:$N$372,$AY184,AB$2),0)</f>
        <v>0</v>
      </c>
      <c r="AC184">
        <f>E184*IF(NOT(ISNA($AY184)),INDEX(Entrada!$C$53:$N$372,$AY184,AC$2),0)</f>
        <v>0</v>
      </c>
      <c r="AD184">
        <f>F184*IF(NOT(ISNA($AY184)),INDEX(Entrada!$C$53:$N$372,$AY184,AD$2),0)</f>
        <v>0</v>
      </c>
      <c r="AE184">
        <f>G184*IF(NOT(ISNA($AY184)),INDEX(Entrada!$C$53:$N$372,$AY184,AE$2),0)</f>
        <v>0</v>
      </c>
      <c r="AF184">
        <f>H184*IF(NOT(ISNA($AY184)),INDEX(Entrada!$C$53:$N$372,$AY184,AF$2),0)</f>
        <v>0</v>
      </c>
      <c r="AG184">
        <f>I184*IF(NOT(ISNA($AY184)),INDEX(Entrada!$C$53:$N$372,$AY184,AG$2),0)</f>
        <v>0</v>
      </c>
      <c r="AH184">
        <f>J184*IF(NOT(ISNA($AY184)),INDEX(Entrada!$C$53:$N$372,$AY184,AH$2),0)</f>
        <v>0</v>
      </c>
      <c r="AI184">
        <f>K184*IF(NOT(ISNA($AY184)),INDEX(Entrada!$C$53:$N$372,$AY184,AI$2),0)</f>
        <v>0</v>
      </c>
      <c r="AJ184">
        <f>L184*IF(NOT(ISNA($AY184)),INDEX(Entrada!$C$53:$N$372,$AY184,AJ$2),0)</f>
        <v>0</v>
      </c>
      <c r="AK184">
        <f>M184*IF(NOT(ISNA($AY184)),INDEX(Entrada!$C$53:$N$372,$AY184,AK$2),0)</f>
        <v>0</v>
      </c>
      <c r="AL184">
        <f>N184*IF(NOT(ISNA($AY184)),INDEX(Entrada!$C$53:$N$372,$AY184,AL$2),0)</f>
        <v>0</v>
      </c>
      <c r="AM184">
        <f t="shared" si="177"/>
        <v>0</v>
      </c>
      <c r="AN184">
        <f t="shared" si="204"/>
        <v>0</v>
      </c>
      <c r="AO184">
        <f t="shared" si="204"/>
        <v>0</v>
      </c>
      <c r="AP184">
        <f t="shared" si="204"/>
        <v>0</v>
      </c>
      <c r="AQ184">
        <f t="shared" si="204"/>
        <v>0</v>
      </c>
      <c r="AR184">
        <f t="shared" si="204"/>
        <v>0</v>
      </c>
      <c r="AS184">
        <f t="shared" si="204"/>
        <v>0</v>
      </c>
      <c r="AT184">
        <f t="shared" si="204"/>
        <v>0</v>
      </c>
      <c r="AU184">
        <f t="shared" si="204"/>
        <v>0</v>
      </c>
      <c r="AV184">
        <f t="shared" si="204"/>
        <v>0</v>
      </c>
      <c r="AW184">
        <f t="shared" si="204"/>
        <v>0</v>
      </c>
      <c r="AX184">
        <f t="shared" si="204"/>
        <v>0</v>
      </c>
      <c r="AY184">
        <f>MATCH(A184,Entrada!$A$53:$A$372,0)</f>
        <v>181</v>
      </c>
      <c r="BQ184" t="e">
        <f t="shared" si="171"/>
        <v>#N/A</v>
      </c>
      <c r="BR184" s="302">
        <f t="shared" si="228"/>
        <v>0</v>
      </c>
      <c r="BS184" s="302">
        <f t="shared" si="229"/>
        <v>0</v>
      </c>
      <c r="BT184" s="302">
        <f t="shared" si="230"/>
        <v>0</v>
      </c>
      <c r="BU184" s="302">
        <f t="shared" si="231"/>
        <v>0</v>
      </c>
      <c r="BV184" s="302">
        <f t="shared" si="232"/>
        <v>0</v>
      </c>
      <c r="BW184" s="302">
        <f t="shared" si="233"/>
        <v>0</v>
      </c>
      <c r="BX184" s="302">
        <f t="shared" si="234"/>
        <v>0</v>
      </c>
      <c r="BY184" s="302">
        <f t="shared" si="235"/>
        <v>0</v>
      </c>
      <c r="BZ184" s="302">
        <f t="shared" si="236"/>
        <v>0</v>
      </c>
      <c r="CA184" s="302">
        <f t="shared" si="237"/>
        <v>0</v>
      </c>
      <c r="CB184" s="302">
        <f t="shared" si="238"/>
        <v>0</v>
      </c>
      <c r="CC184" s="302">
        <f t="shared" si="239"/>
        <v>0</v>
      </c>
    </row>
    <row r="185" spans="1:81" x14ac:dyDescent="0.25">
      <c r="A185">
        <v>182</v>
      </c>
      <c r="B185" s="164"/>
      <c r="C185">
        <f>IFERROR(INDEX($BD$7:$BO$40,MATCH(Bacias!$G$4:$G$323,$BC$7:$BC$40,0),$C$2:$N$2),1)</f>
        <v>1</v>
      </c>
      <c r="D185">
        <f>IFERROR(INDEX($BD$7:$BO$40,MATCH(Bacias!$G$4:$G$323,$BC$7:$BC$40,0),$C$2:$N$2),1)</f>
        <v>1</v>
      </c>
      <c r="E185">
        <f>IFERROR(INDEX($BD$7:$BO$40,MATCH(Bacias!$G$4:$G$323,$BC$7:$BC$40,0),$C$2:$N$2),1)</f>
        <v>1</v>
      </c>
      <c r="F185">
        <f>IFERROR(INDEX($BD$7:$BO$40,MATCH(Bacias!$G$4:$G$323,$BC$7:$BC$40,0),$C$2:$N$2),1)</f>
        <v>1</v>
      </c>
      <c r="G185">
        <f>IFERROR(INDEX($BD$7:$BO$40,MATCH(Bacias!$G$4:$G$323,$BC$7:$BC$40,0),$C$2:$N$2),1)</f>
        <v>1</v>
      </c>
      <c r="H185">
        <f>IFERROR(INDEX($BD$7:$BO$40,MATCH(Bacias!$G$4:$G$323,$BC$7:$BC$40,0),$C$2:$N$2),1)</f>
        <v>1</v>
      </c>
      <c r="I185">
        <f>IFERROR(INDEX($BD$7:$BO$40,MATCH(Bacias!$G$4:$G$323,$BC$7:$BC$40,0),$C$2:$N$2),1)</f>
        <v>1</v>
      </c>
      <c r="J185">
        <f>IFERROR(INDEX($BD$7:$BO$40,MATCH(Bacias!$G$4:$G$323,$BC$7:$BC$40,0),$C$2:$N$2),1)</f>
        <v>1</v>
      </c>
      <c r="K185">
        <f>IFERROR(INDEX($BD$7:$BO$40,MATCH(Bacias!$G$4:$G$323,$BC$7:$BC$40,0),$C$2:$N$2),1)</f>
        <v>1</v>
      </c>
      <c r="L185">
        <f>IFERROR(INDEX($BD$7:$BO$40,MATCH(Bacias!$G$4:$G$323,$BC$7:$BC$40,0),$C$2:$N$2),1)</f>
        <v>1</v>
      </c>
      <c r="M185">
        <f>IFERROR(INDEX($BD$7:$BO$40,MATCH(Bacias!$G$4:$G$323,$BC$7:$BC$40,0),$C$2:$N$2),1)</f>
        <v>1</v>
      </c>
      <c r="N185">
        <f>IFERROR(INDEX($BD$7:$BO$40,MATCH(Bacias!$G$4:$G$323,$BC$7:$BC$40,0),$C$2:$N$2),1)</f>
        <v>1</v>
      </c>
      <c r="AA185">
        <f>C185*IF(NOT(ISNA($AY185)),INDEX(Entrada!$C$53:$N$372,$AY185,AA$2),0)</f>
        <v>0</v>
      </c>
      <c r="AB185">
        <f>D185*IF(NOT(ISNA($AY185)),INDEX(Entrada!$C$53:$N$372,$AY185,AB$2),0)</f>
        <v>0</v>
      </c>
      <c r="AC185">
        <f>E185*IF(NOT(ISNA($AY185)),INDEX(Entrada!$C$53:$N$372,$AY185,AC$2),0)</f>
        <v>0</v>
      </c>
      <c r="AD185">
        <f>F185*IF(NOT(ISNA($AY185)),INDEX(Entrada!$C$53:$N$372,$AY185,AD$2),0)</f>
        <v>0</v>
      </c>
      <c r="AE185">
        <f>G185*IF(NOT(ISNA($AY185)),INDEX(Entrada!$C$53:$N$372,$AY185,AE$2),0)</f>
        <v>0</v>
      </c>
      <c r="AF185">
        <f>H185*IF(NOT(ISNA($AY185)),INDEX(Entrada!$C$53:$N$372,$AY185,AF$2),0)</f>
        <v>0</v>
      </c>
      <c r="AG185">
        <f>I185*IF(NOT(ISNA($AY185)),INDEX(Entrada!$C$53:$N$372,$AY185,AG$2),0)</f>
        <v>0</v>
      </c>
      <c r="AH185">
        <f>J185*IF(NOT(ISNA($AY185)),INDEX(Entrada!$C$53:$N$372,$AY185,AH$2),0)</f>
        <v>0</v>
      </c>
      <c r="AI185">
        <f>K185*IF(NOT(ISNA($AY185)),INDEX(Entrada!$C$53:$N$372,$AY185,AI$2),0)</f>
        <v>0</v>
      </c>
      <c r="AJ185">
        <f>L185*IF(NOT(ISNA($AY185)),INDEX(Entrada!$C$53:$N$372,$AY185,AJ$2),0)</f>
        <v>0</v>
      </c>
      <c r="AK185">
        <f>M185*IF(NOT(ISNA($AY185)),INDEX(Entrada!$C$53:$N$372,$AY185,AK$2),0)</f>
        <v>0</v>
      </c>
      <c r="AL185">
        <f>N185*IF(NOT(ISNA($AY185)),INDEX(Entrada!$C$53:$N$372,$AY185,AL$2),0)</f>
        <v>0</v>
      </c>
      <c r="AM185">
        <f t="shared" si="177"/>
        <v>0</v>
      </c>
      <c r="AN185">
        <f t="shared" si="204"/>
        <v>0</v>
      </c>
      <c r="AO185">
        <f t="shared" si="204"/>
        <v>0</v>
      </c>
      <c r="AP185">
        <f t="shared" si="204"/>
        <v>0</v>
      </c>
      <c r="AQ185">
        <f t="shared" si="204"/>
        <v>0</v>
      </c>
      <c r="AR185">
        <f t="shared" ref="AN185:AX208" si="240">AF185</f>
        <v>0</v>
      </c>
      <c r="AS185">
        <f t="shared" si="240"/>
        <v>0</v>
      </c>
      <c r="AT185">
        <f t="shared" si="240"/>
        <v>0</v>
      </c>
      <c r="AU185">
        <f t="shared" si="240"/>
        <v>0</v>
      </c>
      <c r="AV185">
        <f t="shared" si="240"/>
        <v>0</v>
      </c>
      <c r="AW185">
        <f t="shared" si="240"/>
        <v>0</v>
      </c>
      <c r="AX185">
        <f t="shared" si="240"/>
        <v>0</v>
      </c>
      <c r="AY185">
        <f>MATCH(A185,Entrada!$A$53:$A$372,0)</f>
        <v>182</v>
      </c>
      <c r="BQ185" t="e">
        <f t="shared" si="171"/>
        <v>#N/A</v>
      </c>
      <c r="BR185" s="302">
        <f t="shared" si="228"/>
        <v>0</v>
      </c>
      <c r="BS185" s="302">
        <f t="shared" si="229"/>
        <v>0</v>
      </c>
      <c r="BT185" s="302">
        <f t="shared" si="230"/>
        <v>0</v>
      </c>
      <c r="BU185" s="302">
        <f t="shared" si="231"/>
        <v>0</v>
      </c>
      <c r="BV185" s="302">
        <f t="shared" si="232"/>
        <v>0</v>
      </c>
      <c r="BW185" s="302">
        <f t="shared" si="233"/>
        <v>0</v>
      </c>
      <c r="BX185" s="302">
        <f t="shared" si="234"/>
        <v>0</v>
      </c>
      <c r="BY185" s="302">
        <f t="shared" si="235"/>
        <v>0</v>
      </c>
      <c r="BZ185" s="302">
        <f t="shared" si="236"/>
        <v>0</v>
      </c>
      <c r="CA185" s="302">
        <f t="shared" si="237"/>
        <v>0</v>
      </c>
      <c r="CB185" s="302">
        <f t="shared" si="238"/>
        <v>0</v>
      </c>
      <c r="CC185" s="302">
        <f t="shared" si="239"/>
        <v>0</v>
      </c>
    </row>
    <row r="186" spans="1:81" x14ac:dyDescent="0.25">
      <c r="A186">
        <v>183</v>
      </c>
      <c r="B186" s="164" t="s">
        <v>613</v>
      </c>
      <c r="C186">
        <f>IFERROR(INDEX($BD$7:$BO$40,MATCH(Bacias!$G$4:$G$323,$BC$7:$BC$40,0),$C$2:$N$2),1)</f>
        <v>1</v>
      </c>
      <c r="D186">
        <f>IFERROR(INDEX($BD$7:$BO$40,MATCH(Bacias!$G$4:$G$323,$BC$7:$BC$40,0),$C$2:$N$2),1)</f>
        <v>1</v>
      </c>
      <c r="E186">
        <f>IFERROR(INDEX($BD$7:$BO$40,MATCH(Bacias!$G$4:$G$323,$BC$7:$BC$40,0),$C$2:$N$2),1)</f>
        <v>1</v>
      </c>
      <c r="F186">
        <f>IFERROR(INDEX($BD$7:$BO$40,MATCH(Bacias!$G$4:$G$323,$BC$7:$BC$40,0),$C$2:$N$2),1)</f>
        <v>1</v>
      </c>
      <c r="G186">
        <f>IFERROR(INDEX($BD$7:$BO$40,MATCH(Bacias!$G$4:$G$323,$BC$7:$BC$40,0),$C$2:$N$2),1)</f>
        <v>1</v>
      </c>
      <c r="H186">
        <f>IFERROR(INDEX($BD$7:$BO$40,MATCH(Bacias!$G$4:$G$323,$BC$7:$BC$40,0),$C$2:$N$2),1)</f>
        <v>1</v>
      </c>
      <c r="I186">
        <f>IFERROR(INDEX($BD$7:$BO$40,MATCH(Bacias!$G$4:$G$323,$BC$7:$BC$40,0),$C$2:$N$2),1)</f>
        <v>1</v>
      </c>
      <c r="J186">
        <f>IFERROR(INDEX($BD$7:$BO$40,MATCH(Bacias!$G$4:$G$323,$BC$7:$BC$40,0),$C$2:$N$2),1)</f>
        <v>1</v>
      </c>
      <c r="K186">
        <f>IFERROR(INDEX($BD$7:$BO$40,MATCH(Bacias!$G$4:$G$323,$BC$7:$BC$40,0),$C$2:$N$2),1)</f>
        <v>1</v>
      </c>
      <c r="L186">
        <f>IFERROR(INDEX($BD$7:$BO$40,MATCH(Bacias!$G$4:$G$323,$BC$7:$BC$40,0),$C$2:$N$2),1)</f>
        <v>1</v>
      </c>
      <c r="M186">
        <f>IFERROR(INDEX($BD$7:$BO$40,MATCH(Bacias!$G$4:$G$323,$BC$7:$BC$40,0),$C$2:$N$2),1)</f>
        <v>1</v>
      </c>
      <c r="N186">
        <f>IFERROR(INDEX($BD$7:$BO$40,MATCH(Bacias!$G$4:$G$323,$BC$7:$BC$40,0),$C$2:$N$2),1)</f>
        <v>1</v>
      </c>
      <c r="AA186">
        <f>C186*IF(NOT(ISNA($AY186)),INDEX(Entrada!$C$53:$N$372,$AY186,AA$2),0)</f>
        <v>161.34</v>
      </c>
      <c r="AB186">
        <f>D186*IF(NOT(ISNA($AY186)),INDEX(Entrada!$C$53:$N$372,$AY186,AB$2),0)</f>
        <v>124.02</v>
      </c>
      <c r="AC186">
        <f>E186*IF(NOT(ISNA($AY186)),INDEX(Entrada!$C$53:$N$372,$AY186,AC$2),0)</f>
        <v>111.25</v>
      </c>
      <c r="AD186">
        <f>F186*IF(NOT(ISNA($AY186)),INDEX(Entrada!$C$53:$N$372,$AY186,AD$2),0)</f>
        <v>79.87</v>
      </c>
      <c r="AE186">
        <f>G186*IF(NOT(ISNA($AY186)),INDEX(Entrada!$C$53:$N$372,$AY186,AE$2),0)</f>
        <v>59.83</v>
      </c>
      <c r="AF186">
        <f>H186*IF(NOT(ISNA($AY186)),INDEX(Entrada!$C$53:$N$372,$AY186,AF$2),0)</f>
        <v>50.91</v>
      </c>
      <c r="AG186">
        <f>I186*IF(NOT(ISNA($AY186)),INDEX(Entrada!$C$53:$N$372,$AY186,AG$2),0)</f>
        <v>44.76</v>
      </c>
      <c r="AH186">
        <f>J186*IF(NOT(ISNA($AY186)),INDEX(Entrada!$C$53:$N$372,$AY186,AH$2),0)</f>
        <v>39.64</v>
      </c>
      <c r="AI186">
        <f>K186*IF(NOT(ISNA($AY186)),INDEX(Entrada!$C$53:$N$372,$AY186,AI$2),0)</f>
        <v>39.64</v>
      </c>
      <c r="AJ186">
        <f>L186*IF(NOT(ISNA($AY186)),INDEX(Entrada!$C$53:$N$372,$AY186,AJ$2),0)</f>
        <v>50.25</v>
      </c>
      <c r="AK186">
        <f>M186*IF(NOT(ISNA($AY186)),INDEX(Entrada!$C$53:$N$372,$AY186,AK$2),0)</f>
        <v>83.83</v>
      </c>
      <c r="AL186">
        <f>N186*IF(NOT(ISNA($AY186)),INDEX(Entrada!$C$53:$N$372,$AY186,AL$2),0)</f>
        <v>138.58000000000001</v>
      </c>
      <c r="AM186">
        <f t="shared" si="177"/>
        <v>161.34</v>
      </c>
      <c r="AN186">
        <f t="shared" si="240"/>
        <v>124.02</v>
      </c>
      <c r="AO186">
        <f t="shared" si="240"/>
        <v>111.25</v>
      </c>
      <c r="AP186">
        <f t="shared" si="240"/>
        <v>79.87</v>
      </c>
      <c r="AQ186">
        <f t="shared" si="240"/>
        <v>59.83</v>
      </c>
      <c r="AR186">
        <f t="shared" si="240"/>
        <v>50.91</v>
      </c>
      <c r="AS186">
        <f t="shared" si="240"/>
        <v>44.76</v>
      </c>
      <c r="AT186">
        <f t="shared" si="240"/>
        <v>39.64</v>
      </c>
      <c r="AU186">
        <f t="shared" si="240"/>
        <v>39.64</v>
      </c>
      <c r="AV186">
        <f t="shared" si="240"/>
        <v>50.25</v>
      </c>
      <c r="AW186">
        <f t="shared" si="240"/>
        <v>83.83</v>
      </c>
      <c r="AX186">
        <f t="shared" si="240"/>
        <v>138.58000000000001</v>
      </c>
      <c r="AY186">
        <f>MATCH(A186,Entrada!$A$53:$A$372,0)</f>
        <v>183</v>
      </c>
      <c r="BQ186">
        <f t="shared" si="171"/>
        <v>65</v>
      </c>
      <c r="BR186" s="302">
        <f t="shared" si="228"/>
        <v>162.07610000000003</v>
      </c>
      <c r="BS186" s="302">
        <f t="shared" si="229"/>
        <v>124.95926999999999</v>
      </c>
      <c r="BT186" s="302">
        <f t="shared" si="230"/>
        <v>111.14574999999999</v>
      </c>
      <c r="BU186" s="302">
        <f t="shared" si="231"/>
        <v>80.186850000000007</v>
      </c>
      <c r="BV186" s="302">
        <f t="shared" si="232"/>
        <v>59.764319999999998</v>
      </c>
      <c r="BW186" s="302">
        <f t="shared" si="233"/>
        <v>50.684399999999997</v>
      </c>
      <c r="BX186" s="302">
        <f t="shared" si="234"/>
        <v>44.971649999999997</v>
      </c>
      <c r="BY186" s="302">
        <f t="shared" si="235"/>
        <v>39.272729999999996</v>
      </c>
      <c r="BZ186" s="302">
        <f t="shared" si="236"/>
        <v>40.331200000000003</v>
      </c>
      <c r="CA186" s="302">
        <f t="shared" si="237"/>
        <v>50.181249999999999</v>
      </c>
      <c r="CB186" s="302">
        <f t="shared" si="238"/>
        <v>84.127009999999999</v>
      </c>
      <c r="CC186" s="302">
        <f t="shared" si="239"/>
        <v>138.90937</v>
      </c>
    </row>
    <row r="187" spans="1:81" x14ac:dyDescent="0.25">
      <c r="A187">
        <v>184</v>
      </c>
      <c r="B187" s="164"/>
      <c r="C187">
        <f>IFERROR(INDEX($BD$7:$BO$40,MATCH(Bacias!$G$4:$G$323,$BC$7:$BC$40,0),$C$2:$N$2),1)</f>
        <v>1</v>
      </c>
      <c r="D187">
        <f>IFERROR(INDEX($BD$7:$BO$40,MATCH(Bacias!$G$4:$G$323,$BC$7:$BC$40,0),$C$2:$N$2),1)</f>
        <v>1</v>
      </c>
      <c r="E187">
        <f>IFERROR(INDEX($BD$7:$BO$40,MATCH(Bacias!$G$4:$G$323,$BC$7:$BC$40,0),$C$2:$N$2),1)</f>
        <v>1</v>
      </c>
      <c r="F187">
        <f>IFERROR(INDEX($BD$7:$BO$40,MATCH(Bacias!$G$4:$G$323,$BC$7:$BC$40,0),$C$2:$N$2),1)</f>
        <v>1</v>
      </c>
      <c r="G187">
        <f>IFERROR(INDEX($BD$7:$BO$40,MATCH(Bacias!$G$4:$G$323,$BC$7:$BC$40,0),$C$2:$N$2),1)</f>
        <v>1</v>
      </c>
      <c r="H187">
        <f>IFERROR(INDEX($BD$7:$BO$40,MATCH(Bacias!$G$4:$G$323,$BC$7:$BC$40,0),$C$2:$N$2),1)</f>
        <v>1</v>
      </c>
      <c r="I187">
        <f>IFERROR(INDEX($BD$7:$BO$40,MATCH(Bacias!$G$4:$G$323,$BC$7:$BC$40,0),$C$2:$N$2),1)</f>
        <v>1</v>
      </c>
      <c r="J187">
        <f>IFERROR(INDEX($BD$7:$BO$40,MATCH(Bacias!$G$4:$G$323,$BC$7:$BC$40,0),$C$2:$N$2),1)</f>
        <v>1</v>
      </c>
      <c r="K187">
        <f>IFERROR(INDEX($BD$7:$BO$40,MATCH(Bacias!$G$4:$G$323,$BC$7:$BC$40,0),$C$2:$N$2),1)</f>
        <v>1</v>
      </c>
      <c r="L187">
        <f>IFERROR(INDEX($BD$7:$BO$40,MATCH(Bacias!$G$4:$G$323,$BC$7:$BC$40,0),$C$2:$N$2),1)</f>
        <v>1</v>
      </c>
      <c r="M187">
        <f>IFERROR(INDEX($BD$7:$BO$40,MATCH(Bacias!$G$4:$G$323,$BC$7:$BC$40,0),$C$2:$N$2),1)</f>
        <v>1</v>
      </c>
      <c r="N187">
        <f>IFERROR(INDEX($BD$7:$BO$40,MATCH(Bacias!$G$4:$G$323,$BC$7:$BC$40,0),$C$2:$N$2),1)</f>
        <v>1</v>
      </c>
      <c r="AA187">
        <f>C187*IF(NOT(ISNA($AY187)),INDEX(Entrada!$C$53:$N$372,$AY187,AA$2),0)</f>
        <v>0</v>
      </c>
      <c r="AB187">
        <f>D187*IF(NOT(ISNA($AY187)),INDEX(Entrada!$C$53:$N$372,$AY187,AB$2),0)</f>
        <v>0</v>
      </c>
      <c r="AC187">
        <f>E187*IF(NOT(ISNA($AY187)),INDEX(Entrada!$C$53:$N$372,$AY187,AC$2),0)</f>
        <v>0</v>
      </c>
      <c r="AD187">
        <f>F187*IF(NOT(ISNA($AY187)),INDEX(Entrada!$C$53:$N$372,$AY187,AD$2),0)</f>
        <v>0</v>
      </c>
      <c r="AE187">
        <f>G187*IF(NOT(ISNA($AY187)),INDEX(Entrada!$C$53:$N$372,$AY187,AE$2),0)</f>
        <v>0</v>
      </c>
      <c r="AF187">
        <f>H187*IF(NOT(ISNA($AY187)),INDEX(Entrada!$C$53:$N$372,$AY187,AF$2),0)</f>
        <v>0</v>
      </c>
      <c r="AG187">
        <f>I187*IF(NOT(ISNA($AY187)),INDEX(Entrada!$C$53:$N$372,$AY187,AG$2),0)</f>
        <v>0</v>
      </c>
      <c r="AH187">
        <f>J187*IF(NOT(ISNA($AY187)),INDEX(Entrada!$C$53:$N$372,$AY187,AH$2),0)</f>
        <v>0</v>
      </c>
      <c r="AI187">
        <f>K187*IF(NOT(ISNA($AY187)),INDEX(Entrada!$C$53:$N$372,$AY187,AI$2),0)</f>
        <v>0</v>
      </c>
      <c r="AJ187">
        <f>L187*IF(NOT(ISNA($AY187)),INDEX(Entrada!$C$53:$N$372,$AY187,AJ$2),0)</f>
        <v>0</v>
      </c>
      <c r="AK187">
        <f>M187*IF(NOT(ISNA($AY187)),INDEX(Entrada!$C$53:$N$372,$AY187,AK$2),0)</f>
        <v>0</v>
      </c>
      <c r="AL187">
        <f>N187*IF(NOT(ISNA($AY187)),INDEX(Entrada!$C$53:$N$372,$AY187,AL$2),0)</f>
        <v>0</v>
      </c>
      <c r="AM187">
        <f t="shared" si="177"/>
        <v>0</v>
      </c>
      <c r="AN187">
        <f t="shared" si="240"/>
        <v>0</v>
      </c>
      <c r="AO187">
        <f t="shared" si="240"/>
        <v>0</v>
      </c>
      <c r="AP187">
        <f t="shared" si="240"/>
        <v>0</v>
      </c>
      <c r="AQ187">
        <f t="shared" si="240"/>
        <v>0</v>
      </c>
      <c r="AR187">
        <f t="shared" si="240"/>
        <v>0</v>
      </c>
      <c r="AS187">
        <f t="shared" si="240"/>
        <v>0</v>
      </c>
      <c r="AT187">
        <f t="shared" si="240"/>
        <v>0</v>
      </c>
      <c r="AU187">
        <f t="shared" si="240"/>
        <v>0</v>
      </c>
      <c r="AV187">
        <f t="shared" si="240"/>
        <v>0</v>
      </c>
      <c r="AW187">
        <f t="shared" si="240"/>
        <v>0</v>
      </c>
      <c r="AX187">
        <f t="shared" si="240"/>
        <v>0</v>
      </c>
      <c r="AY187">
        <f>MATCH(A187,Entrada!$A$53:$A$372,0)</f>
        <v>184</v>
      </c>
      <c r="BQ187" t="e">
        <f t="shared" si="171"/>
        <v>#N/A</v>
      </c>
      <c r="BR187" s="302">
        <f t="shared" si="228"/>
        <v>0</v>
      </c>
      <c r="BS187" s="302">
        <f t="shared" si="229"/>
        <v>0</v>
      </c>
      <c r="BT187" s="302">
        <f t="shared" si="230"/>
        <v>0</v>
      </c>
      <c r="BU187" s="302">
        <f t="shared" si="231"/>
        <v>0</v>
      </c>
      <c r="BV187" s="302">
        <f t="shared" si="232"/>
        <v>0</v>
      </c>
      <c r="BW187" s="302">
        <f t="shared" si="233"/>
        <v>0</v>
      </c>
      <c r="BX187" s="302">
        <f t="shared" si="234"/>
        <v>0</v>
      </c>
      <c r="BY187" s="302">
        <f t="shared" si="235"/>
        <v>0</v>
      </c>
      <c r="BZ187" s="302">
        <f t="shared" si="236"/>
        <v>0</v>
      </c>
      <c r="CA187" s="302">
        <f t="shared" si="237"/>
        <v>0</v>
      </c>
      <c r="CB187" s="302">
        <f t="shared" si="238"/>
        <v>0</v>
      </c>
      <c r="CC187" s="302">
        <f t="shared" si="239"/>
        <v>0</v>
      </c>
    </row>
    <row r="188" spans="1:81" x14ac:dyDescent="0.25">
      <c r="A188">
        <v>185</v>
      </c>
      <c r="B188" s="164"/>
      <c r="C188">
        <f>IFERROR(INDEX($BD$7:$BO$40,MATCH(Bacias!$G$4:$G$323,$BC$7:$BC$40,0),$C$2:$N$2),1)</f>
        <v>1</v>
      </c>
      <c r="D188">
        <f>IFERROR(INDEX($BD$7:$BO$40,MATCH(Bacias!$G$4:$G$323,$BC$7:$BC$40,0),$C$2:$N$2),1)</f>
        <v>1</v>
      </c>
      <c r="E188">
        <f>IFERROR(INDEX($BD$7:$BO$40,MATCH(Bacias!$G$4:$G$323,$BC$7:$BC$40,0),$C$2:$N$2),1)</f>
        <v>1</v>
      </c>
      <c r="F188">
        <f>IFERROR(INDEX($BD$7:$BO$40,MATCH(Bacias!$G$4:$G$323,$BC$7:$BC$40,0),$C$2:$N$2),1)</f>
        <v>1</v>
      </c>
      <c r="G188">
        <f>IFERROR(INDEX($BD$7:$BO$40,MATCH(Bacias!$G$4:$G$323,$BC$7:$BC$40,0),$C$2:$N$2),1)</f>
        <v>1</v>
      </c>
      <c r="H188">
        <f>IFERROR(INDEX($BD$7:$BO$40,MATCH(Bacias!$G$4:$G$323,$BC$7:$BC$40,0),$C$2:$N$2),1)</f>
        <v>1</v>
      </c>
      <c r="I188">
        <f>IFERROR(INDEX($BD$7:$BO$40,MATCH(Bacias!$G$4:$G$323,$BC$7:$BC$40,0),$C$2:$N$2),1)</f>
        <v>1</v>
      </c>
      <c r="J188">
        <f>IFERROR(INDEX($BD$7:$BO$40,MATCH(Bacias!$G$4:$G$323,$BC$7:$BC$40,0),$C$2:$N$2),1)</f>
        <v>1</v>
      </c>
      <c r="K188">
        <f>IFERROR(INDEX($BD$7:$BO$40,MATCH(Bacias!$G$4:$G$323,$BC$7:$BC$40,0),$C$2:$N$2),1)</f>
        <v>1</v>
      </c>
      <c r="L188">
        <f>IFERROR(INDEX($BD$7:$BO$40,MATCH(Bacias!$G$4:$G$323,$BC$7:$BC$40,0),$C$2:$N$2),1)</f>
        <v>1</v>
      </c>
      <c r="M188">
        <f>IFERROR(INDEX($BD$7:$BO$40,MATCH(Bacias!$G$4:$G$323,$BC$7:$BC$40,0),$C$2:$N$2),1)</f>
        <v>1</v>
      </c>
      <c r="N188">
        <f>IFERROR(INDEX($BD$7:$BO$40,MATCH(Bacias!$G$4:$G$323,$BC$7:$BC$40,0),$C$2:$N$2),1)</f>
        <v>1</v>
      </c>
      <c r="AA188">
        <f>C188*IF(NOT(ISNA($AY188)),INDEX(Entrada!$C$53:$N$372,$AY188,AA$2),0)</f>
        <v>0</v>
      </c>
      <c r="AB188">
        <f>D188*IF(NOT(ISNA($AY188)),INDEX(Entrada!$C$53:$N$372,$AY188,AB$2),0)</f>
        <v>0</v>
      </c>
      <c r="AC188">
        <f>E188*IF(NOT(ISNA($AY188)),INDEX(Entrada!$C$53:$N$372,$AY188,AC$2),0)</f>
        <v>0</v>
      </c>
      <c r="AD188">
        <f>F188*IF(NOT(ISNA($AY188)),INDEX(Entrada!$C$53:$N$372,$AY188,AD$2),0)</f>
        <v>0</v>
      </c>
      <c r="AE188">
        <f>G188*IF(NOT(ISNA($AY188)),INDEX(Entrada!$C$53:$N$372,$AY188,AE$2),0)</f>
        <v>0</v>
      </c>
      <c r="AF188">
        <f>H188*IF(NOT(ISNA($AY188)),INDEX(Entrada!$C$53:$N$372,$AY188,AF$2),0)</f>
        <v>0</v>
      </c>
      <c r="AG188">
        <f>I188*IF(NOT(ISNA($AY188)),INDEX(Entrada!$C$53:$N$372,$AY188,AG$2),0)</f>
        <v>0</v>
      </c>
      <c r="AH188">
        <f>J188*IF(NOT(ISNA($AY188)),INDEX(Entrada!$C$53:$N$372,$AY188,AH$2),0)</f>
        <v>0</v>
      </c>
      <c r="AI188">
        <f>K188*IF(NOT(ISNA($AY188)),INDEX(Entrada!$C$53:$N$372,$AY188,AI$2),0)</f>
        <v>0</v>
      </c>
      <c r="AJ188">
        <f>L188*IF(NOT(ISNA($AY188)),INDEX(Entrada!$C$53:$N$372,$AY188,AJ$2),0)</f>
        <v>0</v>
      </c>
      <c r="AK188">
        <f>M188*IF(NOT(ISNA($AY188)),INDEX(Entrada!$C$53:$N$372,$AY188,AK$2),0)</f>
        <v>0</v>
      </c>
      <c r="AL188">
        <f>N188*IF(NOT(ISNA($AY188)),INDEX(Entrada!$C$53:$N$372,$AY188,AL$2),0)</f>
        <v>0</v>
      </c>
      <c r="AM188">
        <f t="shared" si="177"/>
        <v>0</v>
      </c>
      <c r="AN188">
        <f t="shared" si="240"/>
        <v>0</v>
      </c>
      <c r="AO188">
        <f t="shared" si="240"/>
        <v>0</v>
      </c>
      <c r="AP188">
        <f t="shared" si="240"/>
        <v>0</v>
      </c>
      <c r="AQ188">
        <f t="shared" si="240"/>
        <v>0</v>
      </c>
      <c r="AR188">
        <f t="shared" si="240"/>
        <v>0</v>
      </c>
      <c r="AS188">
        <f t="shared" si="240"/>
        <v>0</v>
      </c>
      <c r="AT188">
        <f t="shared" si="240"/>
        <v>0</v>
      </c>
      <c r="AU188">
        <f t="shared" si="240"/>
        <v>0</v>
      </c>
      <c r="AV188">
        <f t="shared" si="240"/>
        <v>0</v>
      </c>
      <c r="AW188">
        <f t="shared" si="240"/>
        <v>0</v>
      </c>
      <c r="AX188">
        <f t="shared" si="240"/>
        <v>0</v>
      </c>
      <c r="AY188">
        <f>MATCH(A188,Entrada!$A$53:$A$372,0)</f>
        <v>185</v>
      </c>
      <c r="BQ188" t="e">
        <f t="shared" si="171"/>
        <v>#N/A</v>
      </c>
      <c r="BR188" s="302">
        <f t="shared" si="228"/>
        <v>0</v>
      </c>
      <c r="BS188" s="302">
        <f t="shared" si="229"/>
        <v>0</v>
      </c>
      <c r="BT188" s="302">
        <f t="shared" si="230"/>
        <v>0</v>
      </c>
      <c r="BU188" s="302">
        <f t="shared" si="231"/>
        <v>0</v>
      </c>
      <c r="BV188" s="302">
        <f t="shared" si="232"/>
        <v>0</v>
      </c>
      <c r="BW188" s="302">
        <f t="shared" si="233"/>
        <v>0</v>
      </c>
      <c r="BX188" s="302">
        <f t="shared" si="234"/>
        <v>0</v>
      </c>
      <c r="BY188" s="302">
        <f t="shared" si="235"/>
        <v>0</v>
      </c>
      <c r="BZ188" s="302">
        <f t="shared" si="236"/>
        <v>0</v>
      </c>
      <c r="CA188" s="302">
        <f t="shared" si="237"/>
        <v>0</v>
      </c>
      <c r="CB188" s="302">
        <f t="shared" si="238"/>
        <v>0</v>
      </c>
      <c r="CC188" s="302">
        <f t="shared" si="239"/>
        <v>0</v>
      </c>
    </row>
    <row r="189" spans="1:81" x14ac:dyDescent="0.25">
      <c r="A189">
        <v>186</v>
      </c>
      <c r="B189" s="164"/>
      <c r="C189">
        <f>IFERROR(INDEX($BD$7:$BO$40,MATCH(Bacias!$G$4:$G$323,$BC$7:$BC$40,0),$C$2:$N$2),1)</f>
        <v>1</v>
      </c>
      <c r="D189">
        <f>IFERROR(INDEX($BD$7:$BO$40,MATCH(Bacias!$G$4:$G$323,$BC$7:$BC$40,0),$C$2:$N$2),1)</f>
        <v>1</v>
      </c>
      <c r="E189">
        <f>IFERROR(INDEX($BD$7:$BO$40,MATCH(Bacias!$G$4:$G$323,$BC$7:$BC$40,0),$C$2:$N$2),1)</f>
        <v>1</v>
      </c>
      <c r="F189">
        <f>IFERROR(INDEX($BD$7:$BO$40,MATCH(Bacias!$G$4:$G$323,$BC$7:$BC$40,0),$C$2:$N$2),1)</f>
        <v>1</v>
      </c>
      <c r="G189">
        <f>IFERROR(INDEX($BD$7:$BO$40,MATCH(Bacias!$G$4:$G$323,$BC$7:$BC$40,0),$C$2:$N$2),1)</f>
        <v>1</v>
      </c>
      <c r="H189">
        <f>IFERROR(INDEX($BD$7:$BO$40,MATCH(Bacias!$G$4:$G$323,$BC$7:$BC$40,0),$C$2:$N$2),1)</f>
        <v>1</v>
      </c>
      <c r="I189">
        <f>IFERROR(INDEX($BD$7:$BO$40,MATCH(Bacias!$G$4:$G$323,$BC$7:$BC$40,0),$C$2:$N$2),1)</f>
        <v>1</v>
      </c>
      <c r="J189">
        <f>IFERROR(INDEX($BD$7:$BO$40,MATCH(Bacias!$G$4:$G$323,$BC$7:$BC$40,0),$C$2:$N$2),1)</f>
        <v>1</v>
      </c>
      <c r="K189">
        <f>IFERROR(INDEX($BD$7:$BO$40,MATCH(Bacias!$G$4:$G$323,$BC$7:$BC$40,0),$C$2:$N$2),1)</f>
        <v>1</v>
      </c>
      <c r="L189">
        <f>IFERROR(INDEX($BD$7:$BO$40,MATCH(Bacias!$G$4:$G$323,$BC$7:$BC$40,0),$C$2:$N$2),1)</f>
        <v>1</v>
      </c>
      <c r="M189">
        <f>IFERROR(INDEX($BD$7:$BO$40,MATCH(Bacias!$G$4:$G$323,$BC$7:$BC$40,0),$C$2:$N$2),1)</f>
        <v>1</v>
      </c>
      <c r="N189">
        <f>IFERROR(INDEX($BD$7:$BO$40,MATCH(Bacias!$G$4:$G$323,$BC$7:$BC$40,0),$C$2:$N$2),1)</f>
        <v>1</v>
      </c>
      <c r="AA189">
        <f>C189*IF(NOT(ISNA($AY189)),INDEX(Entrada!$C$53:$N$372,$AY189,AA$2),0)</f>
        <v>0</v>
      </c>
      <c r="AB189">
        <f>D189*IF(NOT(ISNA($AY189)),INDEX(Entrada!$C$53:$N$372,$AY189,AB$2),0)</f>
        <v>0</v>
      </c>
      <c r="AC189">
        <f>E189*IF(NOT(ISNA($AY189)),INDEX(Entrada!$C$53:$N$372,$AY189,AC$2),0)</f>
        <v>0</v>
      </c>
      <c r="AD189">
        <f>F189*IF(NOT(ISNA($AY189)),INDEX(Entrada!$C$53:$N$372,$AY189,AD$2),0)</f>
        <v>0</v>
      </c>
      <c r="AE189">
        <f>G189*IF(NOT(ISNA($AY189)),INDEX(Entrada!$C$53:$N$372,$AY189,AE$2),0)</f>
        <v>0</v>
      </c>
      <c r="AF189">
        <f>H189*IF(NOT(ISNA($AY189)),INDEX(Entrada!$C$53:$N$372,$AY189,AF$2),0)</f>
        <v>0</v>
      </c>
      <c r="AG189">
        <f>I189*IF(NOT(ISNA($AY189)),INDEX(Entrada!$C$53:$N$372,$AY189,AG$2),0)</f>
        <v>0</v>
      </c>
      <c r="AH189">
        <f>J189*IF(NOT(ISNA($AY189)),INDEX(Entrada!$C$53:$N$372,$AY189,AH$2),0)</f>
        <v>0</v>
      </c>
      <c r="AI189">
        <f>K189*IF(NOT(ISNA($AY189)),INDEX(Entrada!$C$53:$N$372,$AY189,AI$2),0)</f>
        <v>0</v>
      </c>
      <c r="AJ189">
        <f>L189*IF(NOT(ISNA($AY189)),INDEX(Entrada!$C$53:$N$372,$AY189,AJ$2),0)</f>
        <v>0</v>
      </c>
      <c r="AK189">
        <f>M189*IF(NOT(ISNA($AY189)),INDEX(Entrada!$C$53:$N$372,$AY189,AK$2),0)</f>
        <v>0</v>
      </c>
      <c r="AL189">
        <f>N189*IF(NOT(ISNA($AY189)),INDEX(Entrada!$C$53:$N$372,$AY189,AL$2),0)</f>
        <v>0</v>
      </c>
      <c r="AM189">
        <f t="shared" si="177"/>
        <v>0</v>
      </c>
      <c r="AN189">
        <f t="shared" si="240"/>
        <v>0</v>
      </c>
      <c r="AO189">
        <f t="shared" si="240"/>
        <v>0</v>
      </c>
      <c r="AP189">
        <f t="shared" si="240"/>
        <v>0</v>
      </c>
      <c r="AQ189">
        <f t="shared" si="240"/>
        <v>0</v>
      </c>
      <c r="AR189">
        <f t="shared" si="240"/>
        <v>0</v>
      </c>
      <c r="AS189">
        <f t="shared" si="240"/>
        <v>0</v>
      </c>
      <c r="AT189">
        <f t="shared" si="240"/>
        <v>0</v>
      </c>
      <c r="AU189">
        <f t="shared" si="240"/>
        <v>0</v>
      </c>
      <c r="AV189">
        <f t="shared" si="240"/>
        <v>0</v>
      </c>
      <c r="AW189">
        <f t="shared" si="240"/>
        <v>0</v>
      </c>
      <c r="AX189">
        <f t="shared" si="240"/>
        <v>0</v>
      </c>
      <c r="AY189">
        <f>MATCH(A189,Entrada!$A$53:$A$372,0)</f>
        <v>186</v>
      </c>
      <c r="BQ189" t="e">
        <f t="shared" si="171"/>
        <v>#N/A</v>
      </c>
      <c r="BR189" s="302">
        <f t="shared" si="228"/>
        <v>0</v>
      </c>
      <c r="BS189" s="302">
        <f t="shared" si="229"/>
        <v>0</v>
      </c>
      <c r="BT189" s="302">
        <f t="shared" si="230"/>
        <v>0</v>
      </c>
      <c r="BU189" s="302">
        <f t="shared" si="231"/>
        <v>0</v>
      </c>
      <c r="BV189" s="302">
        <f t="shared" si="232"/>
        <v>0</v>
      </c>
      <c r="BW189" s="302">
        <f t="shared" si="233"/>
        <v>0</v>
      </c>
      <c r="BX189" s="302">
        <f t="shared" si="234"/>
        <v>0</v>
      </c>
      <c r="BY189" s="302">
        <f t="shared" si="235"/>
        <v>0</v>
      </c>
      <c r="BZ189" s="302">
        <f t="shared" si="236"/>
        <v>0</v>
      </c>
      <c r="CA189" s="302">
        <f t="shared" si="237"/>
        <v>0</v>
      </c>
      <c r="CB189" s="302">
        <f t="shared" si="238"/>
        <v>0</v>
      </c>
      <c r="CC189" s="302">
        <f t="shared" si="239"/>
        <v>0</v>
      </c>
    </row>
    <row r="190" spans="1:81" x14ac:dyDescent="0.25">
      <c r="A190">
        <v>187</v>
      </c>
      <c r="B190" s="164" t="s">
        <v>614</v>
      </c>
      <c r="C190">
        <f>IFERROR(INDEX($BD$7:$BO$40,MATCH(Bacias!$G$4:$G$323,$BC$7:$BC$40,0),$C$2:$N$2),1)</f>
        <v>1</v>
      </c>
      <c r="D190">
        <f>IFERROR(INDEX($BD$7:$BO$40,MATCH(Bacias!$G$4:$G$323,$BC$7:$BC$40,0),$C$2:$N$2),1)</f>
        <v>1</v>
      </c>
      <c r="E190">
        <f>IFERROR(INDEX($BD$7:$BO$40,MATCH(Bacias!$G$4:$G$323,$BC$7:$BC$40,0),$C$2:$N$2),1)</f>
        <v>1</v>
      </c>
      <c r="F190">
        <f>IFERROR(INDEX($BD$7:$BO$40,MATCH(Bacias!$G$4:$G$323,$BC$7:$BC$40,0),$C$2:$N$2),1)</f>
        <v>1</v>
      </c>
      <c r="G190">
        <f>IFERROR(INDEX($BD$7:$BO$40,MATCH(Bacias!$G$4:$G$323,$BC$7:$BC$40,0),$C$2:$N$2),1)</f>
        <v>1</v>
      </c>
      <c r="H190">
        <f>IFERROR(INDEX($BD$7:$BO$40,MATCH(Bacias!$G$4:$G$323,$BC$7:$BC$40,0),$C$2:$N$2),1)</f>
        <v>1</v>
      </c>
      <c r="I190">
        <f>IFERROR(INDEX($BD$7:$BO$40,MATCH(Bacias!$G$4:$G$323,$BC$7:$BC$40,0),$C$2:$N$2),1)</f>
        <v>1</v>
      </c>
      <c r="J190">
        <f>IFERROR(INDEX($BD$7:$BO$40,MATCH(Bacias!$G$4:$G$323,$BC$7:$BC$40,0),$C$2:$N$2),1)</f>
        <v>1</v>
      </c>
      <c r="K190">
        <f>IFERROR(INDEX($BD$7:$BO$40,MATCH(Bacias!$G$4:$G$323,$BC$7:$BC$40,0),$C$2:$N$2),1)</f>
        <v>1</v>
      </c>
      <c r="L190">
        <f>IFERROR(INDEX($BD$7:$BO$40,MATCH(Bacias!$G$4:$G$323,$BC$7:$BC$40,0),$C$2:$N$2),1)</f>
        <v>1</v>
      </c>
      <c r="M190">
        <f>IFERROR(INDEX($BD$7:$BO$40,MATCH(Bacias!$G$4:$G$323,$BC$7:$BC$40,0),$C$2:$N$2),1)</f>
        <v>1</v>
      </c>
      <c r="N190">
        <f>IFERROR(INDEX($BD$7:$BO$40,MATCH(Bacias!$G$4:$G$323,$BC$7:$BC$40,0),$C$2:$N$2),1)</f>
        <v>1</v>
      </c>
      <c r="AA190">
        <f>C190*IF(NOT(ISNA($AY190)),INDEX(Entrada!$C$53:$N$372,$AY190,AA$2),0)</f>
        <v>122.14</v>
      </c>
      <c r="AB190">
        <f>D190*IF(NOT(ISNA($AY190)),INDEX(Entrada!$C$53:$N$372,$AY190,AB$2),0)</f>
        <v>123.09</v>
      </c>
      <c r="AC190">
        <f>E190*IF(NOT(ISNA($AY190)),INDEX(Entrada!$C$53:$N$372,$AY190,AC$2),0)</f>
        <v>122.15</v>
      </c>
      <c r="AD190">
        <f>F190*IF(NOT(ISNA($AY190)),INDEX(Entrada!$C$53:$N$372,$AY190,AD$2),0)</f>
        <v>101.02</v>
      </c>
      <c r="AE190">
        <f>G190*IF(NOT(ISNA($AY190)),INDEX(Entrada!$C$53:$N$372,$AY190,AE$2),0)</f>
        <v>86.58</v>
      </c>
      <c r="AF190">
        <f>H190*IF(NOT(ISNA($AY190)),INDEX(Entrada!$C$53:$N$372,$AY190,AF$2),0)</f>
        <v>76.8</v>
      </c>
      <c r="AG190">
        <f>I190*IF(NOT(ISNA($AY190)),INDEX(Entrada!$C$53:$N$372,$AY190,AG$2),0)</f>
        <v>67.72</v>
      </c>
      <c r="AH190">
        <f>J190*IF(NOT(ISNA($AY190)),INDEX(Entrada!$C$53:$N$372,$AY190,AH$2),0)</f>
        <v>61.75</v>
      </c>
      <c r="AI190">
        <f>K190*IF(NOT(ISNA($AY190)),INDEX(Entrada!$C$53:$N$372,$AY190,AI$2),0)</f>
        <v>61.31</v>
      </c>
      <c r="AJ190">
        <f>L190*IF(NOT(ISNA($AY190)),INDEX(Entrada!$C$53:$N$372,$AY190,AJ$2),0)</f>
        <v>67.58</v>
      </c>
      <c r="AK190">
        <f>M190*IF(NOT(ISNA($AY190)),INDEX(Entrada!$C$53:$N$372,$AY190,AK$2),0)</f>
        <v>86.05</v>
      </c>
      <c r="AL190">
        <f>N190*IF(NOT(ISNA($AY190)),INDEX(Entrada!$C$53:$N$372,$AY190,AL$2),0)</f>
        <v>112.41</v>
      </c>
      <c r="AM190">
        <f t="shared" si="177"/>
        <v>122.14</v>
      </c>
      <c r="AN190">
        <f t="shared" si="240"/>
        <v>123.09</v>
      </c>
      <c r="AO190">
        <f t="shared" si="240"/>
        <v>122.15</v>
      </c>
      <c r="AP190">
        <f t="shared" si="240"/>
        <v>101.02</v>
      </c>
      <c r="AQ190">
        <f t="shared" si="240"/>
        <v>86.58</v>
      </c>
      <c r="AR190">
        <f t="shared" si="240"/>
        <v>76.8</v>
      </c>
      <c r="AS190">
        <f t="shared" si="240"/>
        <v>67.72</v>
      </c>
      <c r="AT190">
        <f t="shared" si="240"/>
        <v>61.75</v>
      </c>
      <c r="AU190">
        <f t="shared" si="240"/>
        <v>61.31</v>
      </c>
      <c r="AV190">
        <f t="shared" si="240"/>
        <v>67.58</v>
      </c>
      <c r="AW190">
        <f t="shared" si="240"/>
        <v>86.05</v>
      </c>
      <c r="AX190">
        <f t="shared" si="240"/>
        <v>112.41</v>
      </c>
      <c r="AY190">
        <f>MATCH(A190,Entrada!$A$53:$A$372,0)</f>
        <v>187</v>
      </c>
      <c r="BQ190" t="e">
        <f t="shared" si="171"/>
        <v>#N/A</v>
      </c>
      <c r="BR190" s="302">
        <f t="shared" si="228"/>
        <v>122.14</v>
      </c>
      <c r="BS190" s="302">
        <f t="shared" si="229"/>
        <v>123.09</v>
      </c>
      <c r="BT190" s="302">
        <f t="shared" si="230"/>
        <v>122.15</v>
      </c>
      <c r="BU190" s="302">
        <f t="shared" si="231"/>
        <v>101.02</v>
      </c>
      <c r="BV190" s="302">
        <f t="shared" si="232"/>
        <v>86.58</v>
      </c>
      <c r="BW190" s="302">
        <f t="shared" si="233"/>
        <v>76.8</v>
      </c>
      <c r="BX190" s="302">
        <f t="shared" si="234"/>
        <v>67.72</v>
      </c>
      <c r="BY190" s="302">
        <f t="shared" si="235"/>
        <v>61.75</v>
      </c>
      <c r="BZ190" s="302">
        <f t="shared" si="236"/>
        <v>61.31</v>
      </c>
      <c r="CA190" s="302">
        <f t="shared" si="237"/>
        <v>67.58</v>
      </c>
      <c r="CB190" s="302">
        <f t="shared" si="238"/>
        <v>86.05</v>
      </c>
      <c r="CC190" s="302">
        <f t="shared" si="239"/>
        <v>112.41</v>
      </c>
    </row>
    <row r="191" spans="1:81" x14ac:dyDescent="0.25">
      <c r="A191">
        <v>188</v>
      </c>
      <c r="B191" s="164" t="s">
        <v>615</v>
      </c>
      <c r="C191">
        <f>IFERROR(INDEX($BD$7:$BO$40,MATCH(Bacias!$G$4:$G$323,$BC$7:$BC$40,0),$C$2:$N$2),1)</f>
        <v>1</v>
      </c>
      <c r="D191">
        <f>IFERROR(INDEX($BD$7:$BO$40,MATCH(Bacias!$G$4:$G$323,$BC$7:$BC$40,0),$C$2:$N$2),1)</f>
        <v>1</v>
      </c>
      <c r="E191">
        <f>IFERROR(INDEX($BD$7:$BO$40,MATCH(Bacias!$G$4:$G$323,$BC$7:$BC$40,0),$C$2:$N$2),1)</f>
        <v>1</v>
      </c>
      <c r="F191">
        <f>IFERROR(INDEX($BD$7:$BO$40,MATCH(Bacias!$G$4:$G$323,$BC$7:$BC$40,0),$C$2:$N$2),1)</f>
        <v>1</v>
      </c>
      <c r="G191">
        <f>IFERROR(INDEX($BD$7:$BO$40,MATCH(Bacias!$G$4:$G$323,$BC$7:$BC$40,0),$C$2:$N$2),1)</f>
        <v>1</v>
      </c>
      <c r="H191">
        <f>IFERROR(INDEX($BD$7:$BO$40,MATCH(Bacias!$G$4:$G$323,$BC$7:$BC$40,0),$C$2:$N$2),1)</f>
        <v>1</v>
      </c>
      <c r="I191">
        <f>IFERROR(INDEX($BD$7:$BO$40,MATCH(Bacias!$G$4:$G$323,$BC$7:$BC$40,0),$C$2:$N$2),1)</f>
        <v>1</v>
      </c>
      <c r="J191">
        <f>IFERROR(INDEX($BD$7:$BO$40,MATCH(Bacias!$G$4:$G$323,$BC$7:$BC$40,0),$C$2:$N$2),1)</f>
        <v>1</v>
      </c>
      <c r="K191">
        <f>IFERROR(INDEX($BD$7:$BO$40,MATCH(Bacias!$G$4:$G$323,$BC$7:$BC$40,0),$C$2:$N$2),1)</f>
        <v>1</v>
      </c>
      <c r="L191">
        <f>IFERROR(INDEX($BD$7:$BO$40,MATCH(Bacias!$G$4:$G$323,$BC$7:$BC$40,0),$C$2:$N$2),1)</f>
        <v>1</v>
      </c>
      <c r="M191">
        <f>IFERROR(INDEX($BD$7:$BO$40,MATCH(Bacias!$G$4:$G$323,$BC$7:$BC$40,0),$C$2:$N$2),1)</f>
        <v>1</v>
      </c>
      <c r="N191">
        <f>IFERROR(INDEX($BD$7:$BO$40,MATCH(Bacias!$G$4:$G$323,$BC$7:$BC$40,0),$C$2:$N$2),1)</f>
        <v>1</v>
      </c>
      <c r="AA191">
        <f>C191*IF(NOT(ISNA($AY191)),INDEX(Entrada!$C$53:$N$372,$AY191,AA$2),0)</f>
        <v>777.13</v>
      </c>
      <c r="AB191">
        <f>D191*IF(NOT(ISNA($AY191)),INDEX(Entrada!$C$53:$N$372,$AY191,AB$2),0)</f>
        <v>580.66999999999996</v>
      </c>
      <c r="AC191">
        <f>E191*IF(NOT(ISNA($AY191)),INDEX(Entrada!$C$53:$N$372,$AY191,AC$2),0)</f>
        <v>473.93</v>
      </c>
      <c r="AD191">
        <f>F191*IF(NOT(ISNA($AY191)),INDEX(Entrada!$C$53:$N$372,$AY191,AD$2),0)</f>
        <v>322.3</v>
      </c>
      <c r="AE191">
        <f>G191*IF(NOT(ISNA($AY191)),INDEX(Entrada!$C$53:$N$372,$AY191,AE$2),0)</f>
        <v>194.87</v>
      </c>
      <c r="AF191">
        <f>H191*IF(NOT(ISNA($AY191)),INDEX(Entrada!$C$53:$N$372,$AY191,AF$2),0)</f>
        <v>154.4</v>
      </c>
      <c r="AG191">
        <f>I191*IF(NOT(ISNA($AY191)),INDEX(Entrada!$C$53:$N$372,$AY191,AG$2),0)</f>
        <v>130.21</v>
      </c>
      <c r="AH191">
        <f>J191*IF(NOT(ISNA($AY191)),INDEX(Entrada!$C$53:$N$372,$AY191,AH$2),0)</f>
        <v>110.11</v>
      </c>
      <c r="AI191">
        <f>K191*IF(NOT(ISNA($AY191)),INDEX(Entrada!$C$53:$N$372,$AY191,AI$2),0)</f>
        <v>99.92</v>
      </c>
      <c r="AJ191">
        <f>L191*IF(NOT(ISNA($AY191)),INDEX(Entrada!$C$53:$N$372,$AY191,AJ$2),0)</f>
        <v>158.78</v>
      </c>
      <c r="AK191">
        <f>M191*IF(NOT(ISNA($AY191)),INDEX(Entrada!$C$53:$N$372,$AY191,AK$2),0)</f>
        <v>448.32</v>
      </c>
      <c r="AL191">
        <f>N191*IF(NOT(ISNA($AY191)),INDEX(Entrada!$C$53:$N$372,$AY191,AL$2),0)</f>
        <v>857.25</v>
      </c>
      <c r="AM191">
        <f t="shared" si="177"/>
        <v>777.13</v>
      </c>
      <c r="AN191">
        <f t="shared" si="240"/>
        <v>580.66999999999996</v>
      </c>
      <c r="AO191">
        <f t="shared" si="240"/>
        <v>473.93</v>
      </c>
      <c r="AP191">
        <f t="shared" si="240"/>
        <v>322.3</v>
      </c>
      <c r="AQ191">
        <f t="shared" si="240"/>
        <v>194.87</v>
      </c>
      <c r="AR191">
        <f t="shared" si="240"/>
        <v>154.4</v>
      </c>
      <c r="AS191">
        <f t="shared" si="240"/>
        <v>130.21</v>
      </c>
      <c r="AT191">
        <f t="shared" si="240"/>
        <v>110.11</v>
      </c>
      <c r="AU191">
        <f t="shared" si="240"/>
        <v>99.92</v>
      </c>
      <c r="AV191">
        <f t="shared" si="240"/>
        <v>158.78</v>
      </c>
      <c r="AW191">
        <f t="shared" si="240"/>
        <v>448.32</v>
      </c>
      <c r="AX191">
        <f t="shared" si="240"/>
        <v>857.25</v>
      </c>
      <c r="AY191">
        <f>MATCH(A191,Entrada!$A$53:$A$372,0)</f>
        <v>188</v>
      </c>
      <c r="BQ191" t="e">
        <f t="shared" si="171"/>
        <v>#N/A</v>
      </c>
      <c r="BR191" s="302">
        <f t="shared" si="228"/>
        <v>777.13</v>
      </c>
      <c r="BS191" s="302">
        <f t="shared" si="229"/>
        <v>580.66999999999996</v>
      </c>
      <c r="BT191" s="302">
        <f t="shared" si="230"/>
        <v>473.93</v>
      </c>
      <c r="BU191" s="302">
        <f t="shared" si="231"/>
        <v>322.3</v>
      </c>
      <c r="BV191" s="302">
        <f t="shared" si="232"/>
        <v>194.87</v>
      </c>
      <c r="BW191" s="302">
        <f t="shared" si="233"/>
        <v>154.4</v>
      </c>
      <c r="BX191" s="302">
        <f t="shared" si="234"/>
        <v>130.21</v>
      </c>
      <c r="BY191" s="302">
        <f t="shared" si="235"/>
        <v>110.11</v>
      </c>
      <c r="BZ191" s="302">
        <f t="shared" si="236"/>
        <v>99.92</v>
      </c>
      <c r="CA191" s="302">
        <f t="shared" si="237"/>
        <v>158.78</v>
      </c>
      <c r="CB191" s="302">
        <f t="shared" si="238"/>
        <v>448.32</v>
      </c>
      <c r="CC191" s="302">
        <f t="shared" si="239"/>
        <v>857.25</v>
      </c>
    </row>
    <row r="192" spans="1:81" x14ac:dyDescent="0.25">
      <c r="A192">
        <v>189</v>
      </c>
      <c r="B192" s="164"/>
      <c r="C192">
        <f>IFERROR(INDEX($BD$7:$BO$40,MATCH(Bacias!$G$4:$G$323,$BC$7:$BC$40,0),$C$2:$N$2),1)</f>
        <v>1</v>
      </c>
      <c r="D192">
        <f>IFERROR(INDEX($BD$7:$BO$40,MATCH(Bacias!$G$4:$G$323,$BC$7:$BC$40,0),$C$2:$N$2),1)</f>
        <v>1</v>
      </c>
      <c r="E192">
        <f>IFERROR(INDEX($BD$7:$BO$40,MATCH(Bacias!$G$4:$G$323,$BC$7:$BC$40,0),$C$2:$N$2),1)</f>
        <v>1</v>
      </c>
      <c r="F192">
        <f>IFERROR(INDEX($BD$7:$BO$40,MATCH(Bacias!$G$4:$G$323,$BC$7:$BC$40,0),$C$2:$N$2),1)</f>
        <v>1</v>
      </c>
      <c r="G192">
        <f>IFERROR(INDEX($BD$7:$BO$40,MATCH(Bacias!$G$4:$G$323,$BC$7:$BC$40,0),$C$2:$N$2),1)</f>
        <v>1</v>
      </c>
      <c r="H192">
        <f>IFERROR(INDEX($BD$7:$BO$40,MATCH(Bacias!$G$4:$G$323,$BC$7:$BC$40,0),$C$2:$N$2),1)</f>
        <v>1</v>
      </c>
      <c r="I192">
        <f>IFERROR(INDEX($BD$7:$BO$40,MATCH(Bacias!$G$4:$G$323,$BC$7:$BC$40,0),$C$2:$N$2),1)</f>
        <v>1</v>
      </c>
      <c r="J192">
        <f>IFERROR(INDEX($BD$7:$BO$40,MATCH(Bacias!$G$4:$G$323,$BC$7:$BC$40,0),$C$2:$N$2),1)</f>
        <v>1</v>
      </c>
      <c r="K192">
        <f>IFERROR(INDEX($BD$7:$BO$40,MATCH(Bacias!$G$4:$G$323,$BC$7:$BC$40,0),$C$2:$N$2),1)</f>
        <v>1</v>
      </c>
      <c r="L192">
        <f>IFERROR(INDEX($BD$7:$BO$40,MATCH(Bacias!$G$4:$G$323,$BC$7:$BC$40,0),$C$2:$N$2),1)</f>
        <v>1</v>
      </c>
      <c r="M192">
        <f>IFERROR(INDEX($BD$7:$BO$40,MATCH(Bacias!$G$4:$G$323,$BC$7:$BC$40,0),$C$2:$N$2),1)</f>
        <v>1</v>
      </c>
      <c r="N192">
        <f>IFERROR(INDEX($BD$7:$BO$40,MATCH(Bacias!$G$4:$G$323,$BC$7:$BC$40,0),$C$2:$N$2),1)</f>
        <v>1</v>
      </c>
      <c r="AA192">
        <f>C192*IF(NOT(ISNA($AY192)),INDEX(Entrada!$C$53:$N$372,$AY192,AA$2),0)</f>
        <v>0</v>
      </c>
      <c r="AB192">
        <f>D192*IF(NOT(ISNA($AY192)),INDEX(Entrada!$C$53:$N$372,$AY192,AB$2),0)</f>
        <v>0</v>
      </c>
      <c r="AC192">
        <f>E192*IF(NOT(ISNA($AY192)),INDEX(Entrada!$C$53:$N$372,$AY192,AC$2),0)</f>
        <v>0</v>
      </c>
      <c r="AD192">
        <f>F192*IF(NOT(ISNA($AY192)),INDEX(Entrada!$C$53:$N$372,$AY192,AD$2),0)</f>
        <v>0</v>
      </c>
      <c r="AE192">
        <f>G192*IF(NOT(ISNA($AY192)),INDEX(Entrada!$C$53:$N$372,$AY192,AE$2),0)</f>
        <v>0</v>
      </c>
      <c r="AF192">
        <f>H192*IF(NOT(ISNA($AY192)),INDEX(Entrada!$C$53:$N$372,$AY192,AF$2),0)</f>
        <v>0</v>
      </c>
      <c r="AG192">
        <f>I192*IF(NOT(ISNA($AY192)),INDEX(Entrada!$C$53:$N$372,$AY192,AG$2),0)</f>
        <v>0</v>
      </c>
      <c r="AH192">
        <f>J192*IF(NOT(ISNA($AY192)),INDEX(Entrada!$C$53:$N$372,$AY192,AH$2),0)</f>
        <v>0</v>
      </c>
      <c r="AI192">
        <f>K192*IF(NOT(ISNA($AY192)),INDEX(Entrada!$C$53:$N$372,$AY192,AI$2),0)</f>
        <v>0</v>
      </c>
      <c r="AJ192">
        <f>L192*IF(NOT(ISNA($AY192)),INDEX(Entrada!$C$53:$N$372,$AY192,AJ$2),0)</f>
        <v>0</v>
      </c>
      <c r="AK192">
        <f>M192*IF(NOT(ISNA($AY192)),INDEX(Entrada!$C$53:$N$372,$AY192,AK$2),0)</f>
        <v>0</v>
      </c>
      <c r="AL192">
        <f>N192*IF(NOT(ISNA($AY192)),INDEX(Entrada!$C$53:$N$372,$AY192,AL$2),0)</f>
        <v>0</v>
      </c>
      <c r="AM192">
        <f t="shared" si="177"/>
        <v>0</v>
      </c>
      <c r="AN192">
        <f t="shared" si="240"/>
        <v>0</v>
      </c>
      <c r="AO192">
        <f t="shared" si="240"/>
        <v>0</v>
      </c>
      <c r="AP192">
        <f t="shared" si="240"/>
        <v>0</v>
      </c>
      <c r="AQ192">
        <f t="shared" si="240"/>
        <v>0</v>
      </c>
      <c r="AR192">
        <f t="shared" si="240"/>
        <v>0</v>
      </c>
      <c r="AS192">
        <f t="shared" si="240"/>
        <v>0</v>
      </c>
      <c r="AT192">
        <f t="shared" si="240"/>
        <v>0</v>
      </c>
      <c r="AU192">
        <f t="shared" si="240"/>
        <v>0</v>
      </c>
      <c r="AV192">
        <f t="shared" si="240"/>
        <v>0</v>
      </c>
      <c r="AW192">
        <f t="shared" si="240"/>
        <v>0</v>
      </c>
      <c r="AX192">
        <f t="shared" si="240"/>
        <v>0</v>
      </c>
      <c r="AY192">
        <f>MATCH(A192,Entrada!$A$53:$A$372,0)</f>
        <v>189</v>
      </c>
      <c r="BQ192" t="e">
        <f t="shared" si="171"/>
        <v>#N/A</v>
      </c>
      <c r="BR192" s="302">
        <f t="shared" si="228"/>
        <v>0</v>
      </c>
      <c r="BS192" s="302">
        <f t="shared" si="229"/>
        <v>0</v>
      </c>
      <c r="BT192" s="302">
        <f t="shared" si="230"/>
        <v>0</v>
      </c>
      <c r="BU192" s="302">
        <f t="shared" si="231"/>
        <v>0</v>
      </c>
      <c r="BV192" s="302">
        <f t="shared" si="232"/>
        <v>0</v>
      </c>
      <c r="BW192" s="302">
        <f t="shared" si="233"/>
        <v>0</v>
      </c>
      <c r="BX192" s="302">
        <f t="shared" si="234"/>
        <v>0</v>
      </c>
      <c r="BY192" s="302">
        <f t="shared" si="235"/>
        <v>0</v>
      </c>
      <c r="BZ192" s="302">
        <f t="shared" si="236"/>
        <v>0</v>
      </c>
      <c r="CA192" s="302">
        <f t="shared" si="237"/>
        <v>0</v>
      </c>
      <c r="CB192" s="302">
        <f t="shared" si="238"/>
        <v>0</v>
      </c>
      <c r="CC192" s="302">
        <f t="shared" si="239"/>
        <v>0</v>
      </c>
    </row>
    <row r="193" spans="1:81" x14ac:dyDescent="0.25">
      <c r="A193">
        <v>190</v>
      </c>
      <c r="B193" s="164" t="s">
        <v>216</v>
      </c>
      <c r="C193">
        <f>IFERROR(INDEX($BD$7:$BO$40,MATCH(Bacias!$G$4:$G$323,$BC$7:$BC$40,0),$C$2:$N$2),1)</f>
        <v>1</v>
      </c>
      <c r="D193">
        <f>IFERROR(INDEX($BD$7:$BO$40,MATCH(Bacias!$G$4:$G$323,$BC$7:$BC$40,0),$C$2:$N$2),1)</f>
        <v>1</v>
      </c>
      <c r="E193">
        <f>IFERROR(INDEX($BD$7:$BO$40,MATCH(Bacias!$G$4:$G$323,$BC$7:$BC$40,0),$C$2:$N$2),1)</f>
        <v>1</v>
      </c>
      <c r="F193">
        <f>IFERROR(INDEX($BD$7:$BO$40,MATCH(Bacias!$G$4:$G$323,$BC$7:$BC$40,0),$C$2:$N$2),1)</f>
        <v>1</v>
      </c>
      <c r="G193">
        <f>IFERROR(INDEX($BD$7:$BO$40,MATCH(Bacias!$G$4:$G$323,$BC$7:$BC$40,0),$C$2:$N$2),1)</f>
        <v>1</v>
      </c>
      <c r="H193">
        <f>IFERROR(INDEX($BD$7:$BO$40,MATCH(Bacias!$G$4:$G$323,$BC$7:$BC$40,0),$C$2:$N$2),1)</f>
        <v>1</v>
      </c>
      <c r="I193">
        <f>IFERROR(INDEX($BD$7:$BO$40,MATCH(Bacias!$G$4:$G$323,$BC$7:$BC$40,0),$C$2:$N$2),1)</f>
        <v>1</v>
      </c>
      <c r="J193">
        <f>IFERROR(INDEX($BD$7:$BO$40,MATCH(Bacias!$G$4:$G$323,$BC$7:$BC$40,0),$C$2:$N$2),1)</f>
        <v>1</v>
      </c>
      <c r="K193">
        <f>IFERROR(INDEX($BD$7:$BO$40,MATCH(Bacias!$G$4:$G$323,$BC$7:$BC$40,0),$C$2:$N$2),1)</f>
        <v>1</v>
      </c>
      <c r="L193">
        <f>IFERROR(INDEX($BD$7:$BO$40,MATCH(Bacias!$G$4:$G$323,$BC$7:$BC$40,0),$C$2:$N$2),1)</f>
        <v>1</v>
      </c>
      <c r="M193">
        <f>IFERROR(INDEX($BD$7:$BO$40,MATCH(Bacias!$G$4:$G$323,$BC$7:$BC$40,0),$C$2:$N$2),1)</f>
        <v>1</v>
      </c>
      <c r="N193">
        <f>IFERROR(INDEX($BD$7:$BO$40,MATCH(Bacias!$G$4:$G$323,$BC$7:$BC$40,0),$C$2:$N$2),1)</f>
        <v>1</v>
      </c>
      <c r="AA193">
        <f>C193*IF(NOT(ISNA($AY193)),INDEX(Entrada!$C$53:$N$372,$AY193,AA$2),0)</f>
        <v>638.23</v>
      </c>
      <c r="AB193">
        <f>D193*IF(NOT(ISNA($AY193)),INDEX(Entrada!$C$53:$N$372,$AY193,AB$2),0)</f>
        <v>709</v>
      </c>
      <c r="AC193">
        <f>E193*IF(NOT(ISNA($AY193)),INDEX(Entrada!$C$53:$N$372,$AY193,AC$2),0)</f>
        <v>756.89</v>
      </c>
      <c r="AD193">
        <f>F193*IF(NOT(ISNA($AY193)),INDEX(Entrada!$C$53:$N$372,$AY193,AD$2),0)</f>
        <v>666.72</v>
      </c>
      <c r="AE193">
        <f>G193*IF(NOT(ISNA($AY193)),INDEX(Entrada!$C$53:$N$372,$AY193,AE$2),0)</f>
        <v>430.18</v>
      </c>
      <c r="AF193">
        <f>H193*IF(NOT(ISNA($AY193)),INDEX(Entrada!$C$53:$N$372,$AY193,AF$2),0)</f>
        <v>301.01</v>
      </c>
      <c r="AG193">
        <f>I193*IF(NOT(ISNA($AY193)),INDEX(Entrada!$C$53:$N$372,$AY193,AG$2),0)</f>
        <v>259.39999999999998</v>
      </c>
      <c r="AH193">
        <f>J193*IF(NOT(ISNA($AY193)),INDEX(Entrada!$C$53:$N$372,$AY193,AH$2),0)</f>
        <v>236.65</v>
      </c>
      <c r="AI193">
        <f>K193*IF(NOT(ISNA($AY193)),INDEX(Entrada!$C$53:$N$372,$AY193,AI$2),0)</f>
        <v>230.98</v>
      </c>
      <c r="AJ193">
        <f>L193*IF(NOT(ISNA($AY193)),INDEX(Entrada!$C$53:$N$372,$AY193,AJ$2),0)</f>
        <v>279.08</v>
      </c>
      <c r="AK193">
        <f>M193*IF(NOT(ISNA($AY193)),INDEX(Entrada!$C$53:$N$372,$AY193,AK$2),0)</f>
        <v>389.82</v>
      </c>
      <c r="AL193">
        <f>N193*IF(NOT(ISNA($AY193)),INDEX(Entrada!$C$53:$N$372,$AY193,AL$2),0)</f>
        <v>521.24</v>
      </c>
      <c r="AM193">
        <f t="shared" si="177"/>
        <v>638.23</v>
      </c>
      <c r="AN193">
        <f t="shared" si="240"/>
        <v>709</v>
      </c>
      <c r="AO193">
        <f t="shared" si="240"/>
        <v>756.89</v>
      </c>
      <c r="AP193">
        <f t="shared" si="240"/>
        <v>666.72</v>
      </c>
      <c r="AQ193">
        <f t="shared" si="240"/>
        <v>430.18</v>
      </c>
      <c r="AR193">
        <f t="shared" si="240"/>
        <v>301.01</v>
      </c>
      <c r="AS193">
        <f t="shared" si="240"/>
        <v>259.39999999999998</v>
      </c>
      <c r="AT193">
        <f t="shared" si="240"/>
        <v>236.65</v>
      </c>
      <c r="AU193">
        <f t="shared" si="240"/>
        <v>230.98</v>
      </c>
      <c r="AV193">
        <f t="shared" si="240"/>
        <v>279.08</v>
      </c>
      <c r="AW193">
        <f t="shared" si="240"/>
        <v>389.82</v>
      </c>
      <c r="AX193">
        <f t="shared" si="240"/>
        <v>521.24</v>
      </c>
      <c r="AY193">
        <f>MATCH(A193,Entrada!$A$53:$A$372,0)</f>
        <v>190</v>
      </c>
      <c r="BQ193" t="e">
        <f t="shared" si="171"/>
        <v>#N/A</v>
      </c>
      <c r="BR193" s="302">
        <f t="shared" si="228"/>
        <v>638.23</v>
      </c>
      <c r="BS193" s="302">
        <f t="shared" si="229"/>
        <v>709</v>
      </c>
      <c r="BT193" s="302">
        <f t="shared" si="230"/>
        <v>756.89</v>
      </c>
      <c r="BU193" s="302">
        <f t="shared" si="231"/>
        <v>666.72</v>
      </c>
      <c r="BV193" s="302">
        <f t="shared" si="232"/>
        <v>430.18</v>
      </c>
      <c r="BW193" s="302">
        <f t="shared" si="233"/>
        <v>301.01</v>
      </c>
      <c r="BX193" s="302">
        <f t="shared" si="234"/>
        <v>259.39999999999998</v>
      </c>
      <c r="BY193" s="302">
        <f t="shared" si="235"/>
        <v>236.65</v>
      </c>
      <c r="BZ193" s="302">
        <f t="shared" si="236"/>
        <v>230.98</v>
      </c>
      <c r="CA193" s="302">
        <f t="shared" si="237"/>
        <v>279.08</v>
      </c>
      <c r="CB193" s="302">
        <f t="shared" si="238"/>
        <v>389.82</v>
      </c>
      <c r="CC193" s="302">
        <f t="shared" si="239"/>
        <v>521.24</v>
      </c>
    </row>
    <row r="194" spans="1:81" x14ac:dyDescent="0.25">
      <c r="A194">
        <v>191</v>
      </c>
      <c r="B194" s="164" t="s">
        <v>616</v>
      </c>
      <c r="C194">
        <f>IFERROR(INDEX($BD$7:$BO$40,MATCH(Bacias!$G$4:$G$323,$BC$7:$BC$40,0),$C$2:$N$2),1)</f>
        <v>1</v>
      </c>
      <c r="D194">
        <f>IFERROR(INDEX($BD$7:$BO$40,MATCH(Bacias!$G$4:$G$323,$BC$7:$BC$40,0),$C$2:$N$2),1)</f>
        <v>1</v>
      </c>
      <c r="E194">
        <f>IFERROR(INDEX($BD$7:$BO$40,MATCH(Bacias!$G$4:$G$323,$BC$7:$BC$40,0),$C$2:$N$2),1)</f>
        <v>1</v>
      </c>
      <c r="F194">
        <f>IFERROR(INDEX($BD$7:$BO$40,MATCH(Bacias!$G$4:$G$323,$BC$7:$BC$40,0),$C$2:$N$2),1)</f>
        <v>1</v>
      </c>
      <c r="G194">
        <f>IFERROR(INDEX($BD$7:$BO$40,MATCH(Bacias!$G$4:$G$323,$BC$7:$BC$40,0),$C$2:$N$2),1)</f>
        <v>1</v>
      </c>
      <c r="H194">
        <f>IFERROR(INDEX($BD$7:$BO$40,MATCH(Bacias!$G$4:$G$323,$BC$7:$BC$40,0),$C$2:$N$2),1)</f>
        <v>1</v>
      </c>
      <c r="I194">
        <f>IFERROR(INDEX($BD$7:$BO$40,MATCH(Bacias!$G$4:$G$323,$BC$7:$BC$40,0),$C$2:$N$2),1)</f>
        <v>1</v>
      </c>
      <c r="J194">
        <f>IFERROR(INDEX($BD$7:$BO$40,MATCH(Bacias!$G$4:$G$323,$BC$7:$BC$40,0),$C$2:$N$2),1)</f>
        <v>1</v>
      </c>
      <c r="K194">
        <f>IFERROR(INDEX($BD$7:$BO$40,MATCH(Bacias!$G$4:$G$323,$BC$7:$BC$40,0),$C$2:$N$2),1)</f>
        <v>1</v>
      </c>
      <c r="L194">
        <f>IFERROR(INDEX($BD$7:$BO$40,MATCH(Bacias!$G$4:$G$323,$BC$7:$BC$40,0),$C$2:$N$2),1)</f>
        <v>1</v>
      </c>
      <c r="M194">
        <f>IFERROR(INDEX($BD$7:$BO$40,MATCH(Bacias!$G$4:$G$323,$BC$7:$BC$40,0),$C$2:$N$2),1)</f>
        <v>1</v>
      </c>
      <c r="N194">
        <f>IFERROR(INDEX($BD$7:$BO$40,MATCH(Bacias!$G$4:$G$323,$BC$7:$BC$40,0),$C$2:$N$2),1)</f>
        <v>1</v>
      </c>
      <c r="AA194">
        <f>C194*IF(NOT(ISNA($AY194)),INDEX(Entrada!$C$53:$N$372,$AY194,AA$2),0)</f>
        <v>1537.78</v>
      </c>
      <c r="AB194">
        <f>D194*IF(NOT(ISNA($AY194)),INDEX(Entrada!$C$53:$N$372,$AY194,AB$2),0)</f>
        <v>1748.95</v>
      </c>
      <c r="AC194">
        <f>E194*IF(NOT(ISNA($AY194)),INDEX(Entrada!$C$53:$N$372,$AY194,AC$2),0)</f>
        <v>1627.15</v>
      </c>
      <c r="AD194">
        <f>F194*IF(NOT(ISNA($AY194)),INDEX(Entrada!$C$53:$N$372,$AY194,AD$2),0)</f>
        <v>1154.83</v>
      </c>
      <c r="AE194">
        <f>G194*IF(NOT(ISNA($AY194)),INDEX(Entrada!$C$53:$N$372,$AY194,AE$2),0)</f>
        <v>614.36</v>
      </c>
      <c r="AF194">
        <f>H194*IF(NOT(ISNA($AY194)),INDEX(Entrada!$C$53:$N$372,$AY194,AF$2),0)</f>
        <v>424.18</v>
      </c>
      <c r="AG194">
        <f>I194*IF(NOT(ISNA($AY194)),INDEX(Entrada!$C$53:$N$372,$AY194,AG$2),0)</f>
        <v>320.45999999999998</v>
      </c>
      <c r="AH194">
        <f>J194*IF(NOT(ISNA($AY194)),INDEX(Entrada!$C$53:$N$372,$AY194,AH$2),0)</f>
        <v>249.21</v>
      </c>
      <c r="AI194">
        <f>K194*IF(NOT(ISNA($AY194)),INDEX(Entrada!$C$53:$N$372,$AY194,AI$2),0)</f>
        <v>233.92</v>
      </c>
      <c r="AJ194">
        <f>L194*IF(NOT(ISNA($AY194)),INDEX(Entrada!$C$53:$N$372,$AY194,AJ$2),0)</f>
        <v>339.8</v>
      </c>
      <c r="AK194">
        <f>M194*IF(NOT(ISNA($AY194)),INDEX(Entrada!$C$53:$N$372,$AY194,AK$2),0)</f>
        <v>619.71</v>
      </c>
      <c r="AL194">
        <f>N194*IF(NOT(ISNA($AY194)),INDEX(Entrada!$C$53:$N$372,$AY194,AL$2),0)</f>
        <v>1150.71</v>
      </c>
      <c r="AM194">
        <f t="shared" si="177"/>
        <v>1537.78</v>
      </c>
      <c r="AN194">
        <f t="shared" si="240"/>
        <v>1748.95</v>
      </c>
      <c r="AO194">
        <f t="shared" si="240"/>
        <v>1627.15</v>
      </c>
      <c r="AP194">
        <f t="shared" si="240"/>
        <v>1154.83</v>
      </c>
      <c r="AQ194">
        <f t="shared" si="240"/>
        <v>614.36</v>
      </c>
      <c r="AR194">
        <f t="shared" si="240"/>
        <v>424.18</v>
      </c>
      <c r="AS194">
        <f t="shared" si="240"/>
        <v>320.45999999999998</v>
      </c>
      <c r="AT194">
        <f t="shared" si="240"/>
        <v>249.21</v>
      </c>
      <c r="AU194">
        <f t="shared" si="240"/>
        <v>233.92</v>
      </c>
      <c r="AV194">
        <f t="shared" si="240"/>
        <v>339.8</v>
      </c>
      <c r="AW194">
        <f t="shared" si="240"/>
        <v>619.71</v>
      </c>
      <c r="AX194">
        <f t="shared" si="240"/>
        <v>1150.71</v>
      </c>
      <c r="AY194">
        <f>MATCH(A194,Entrada!$A$53:$A$372,0)</f>
        <v>191</v>
      </c>
      <c r="BQ194">
        <f t="shared" si="171"/>
        <v>66</v>
      </c>
      <c r="BR194" s="302">
        <f t="shared" si="228"/>
        <v>1536.4263000000001</v>
      </c>
      <c r="BS194" s="302">
        <f t="shared" si="229"/>
        <v>1749.47893</v>
      </c>
      <c r="BT194" s="302">
        <f t="shared" si="230"/>
        <v>1624.72865</v>
      </c>
      <c r="BU194" s="302">
        <f t="shared" si="231"/>
        <v>1153.3386399999999</v>
      </c>
      <c r="BV194" s="302">
        <f t="shared" si="232"/>
        <v>615.17045000000007</v>
      </c>
      <c r="BW194" s="302">
        <f t="shared" si="233"/>
        <v>425.75784000000004</v>
      </c>
      <c r="BX194" s="302">
        <f t="shared" si="234"/>
        <v>321.65625</v>
      </c>
      <c r="BY194" s="302">
        <f t="shared" si="235"/>
        <v>250.24179999999998</v>
      </c>
      <c r="BZ194" s="302">
        <f t="shared" si="236"/>
        <v>234.68599999999998</v>
      </c>
      <c r="CA194" s="302">
        <f t="shared" si="237"/>
        <v>341.80967999999996</v>
      </c>
      <c r="CB194" s="302">
        <f t="shared" si="238"/>
        <v>622.49590000000012</v>
      </c>
      <c r="CC194" s="302">
        <f t="shared" si="239"/>
        <v>1150.7158699999998</v>
      </c>
    </row>
    <row r="195" spans="1:81" x14ac:dyDescent="0.25">
      <c r="A195">
        <v>192</v>
      </c>
      <c r="B195" s="164"/>
      <c r="C195">
        <f>IFERROR(INDEX($BD$7:$BO$40,MATCH(Bacias!$G$4:$G$323,$BC$7:$BC$40,0),$C$2:$N$2),1)</f>
        <v>1</v>
      </c>
      <c r="D195">
        <f>IFERROR(INDEX($BD$7:$BO$40,MATCH(Bacias!$G$4:$G$323,$BC$7:$BC$40,0),$C$2:$N$2),1)</f>
        <v>1</v>
      </c>
      <c r="E195">
        <f>IFERROR(INDEX($BD$7:$BO$40,MATCH(Bacias!$G$4:$G$323,$BC$7:$BC$40,0),$C$2:$N$2),1)</f>
        <v>1</v>
      </c>
      <c r="F195">
        <f>IFERROR(INDEX($BD$7:$BO$40,MATCH(Bacias!$G$4:$G$323,$BC$7:$BC$40,0),$C$2:$N$2),1)</f>
        <v>1</v>
      </c>
      <c r="G195">
        <f>IFERROR(INDEX($BD$7:$BO$40,MATCH(Bacias!$G$4:$G$323,$BC$7:$BC$40,0),$C$2:$N$2),1)</f>
        <v>1</v>
      </c>
      <c r="H195">
        <f>IFERROR(INDEX($BD$7:$BO$40,MATCH(Bacias!$G$4:$G$323,$BC$7:$BC$40,0),$C$2:$N$2),1)</f>
        <v>1</v>
      </c>
      <c r="I195">
        <f>IFERROR(INDEX($BD$7:$BO$40,MATCH(Bacias!$G$4:$G$323,$BC$7:$BC$40,0),$C$2:$N$2),1)</f>
        <v>1</v>
      </c>
      <c r="J195">
        <f>IFERROR(INDEX($BD$7:$BO$40,MATCH(Bacias!$G$4:$G$323,$BC$7:$BC$40,0),$C$2:$N$2),1)</f>
        <v>1</v>
      </c>
      <c r="K195">
        <f>IFERROR(INDEX($BD$7:$BO$40,MATCH(Bacias!$G$4:$G$323,$BC$7:$BC$40,0),$C$2:$N$2),1)</f>
        <v>1</v>
      </c>
      <c r="L195">
        <f>IFERROR(INDEX($BD$7:$BO$40,MATCH(Bacias!$G$4:$G$323,$BC$7:$BC$40,0),$C$2:$N$2),1)</f>
        <v>1</v>
      </c>
      <c r="M195">
        <f>IFERROR(INDEX($BD$7:$BO$40,MATCH(Bacias!$G$4:$G$323,$BC$7:$BC$40,0),$C$2:$N$2),1)</f>
        <v>1</v>
      </c>
      <c r="N195">
        <f>IFERROR(INDEX($BD$7:$BO$40,MATCH(Bacias!$G$4:$G$323,$BC$7:$BC$40,0),$C$2:$N$2),1)</f>
        <v>1</v>
      </c>
      <c r="AA195">
        <f>C195*IF(NOT(ISNA($AY195)),INDEX(Entrada!$C$53:$N$372,$AY195,AA$2),0)</f>
        <v>0</v>
      </c>
      <c r="AB195">
        <f>D195*IF(NOT(ISNA($AY195)),INDEX(Entrada!$C$53:$N$372,$AY195,AB$2),0)</f>
        <v>0</v>
      </c>
      <c r="AC195">
        <f>E195*IF(NOT(ISNA($AY195)),INDEX(Entrada!$C$53:$N$372,$AY195,AC$2),0)</f>
        <v>0</v>
      </c>
      <c r="AD195">
        <f>F195*IF(NOT(ISNA($AY195)),INDEX(Entrada!$C$53:$N$372,$AY195,AD$2),0)</f>
        <v>0</v>
      </c>
      <c r="AE195">
        <f>G195*IF(NOT(ISNA($AY195)),INDEX(Entrada!$C$53:$N$372,$AY195,AE$2),0)</f>
        <v>0</v>
      </c>
      <c r="AF195">
        <f>H195*IF(NOT(ISNA($AY195)),INDEX(Entrada!$C$53:$N$372,$AY195,AF$2),0)</f>
        <v>0</v>
      </c>
      <c r="AG195">
        <f>I195*IF(NOT(ISNA($AY195)),INDEX(Entrada!$C$53:$N$372,$AY195,AG$2),0)</f>
        <v>0</v>
      </c>
      <c r="AH195">
        <f>J195*IF(NOT(ISNA($AY195)),INDEX(Entrada!$C$53:$N$372,$AY195,AH$2),0)</f>
        <v>0</v>
      </c>
      <c r="AI195">
        <f>K195*IF(NOT(ISNA($AY195)),INDEX(Entrada!$C$53:$N$372,$AY195,AI$2),0)</f>
        <v>0</v>
      </c>
      <c r="AJ195">
        <f>L195*IF(NOT(ISNA($AY195)),INDEX(Entrada!$C$53:$N$372,$AY195,AJ$2),0)</f>
        <v>0</v>
      </c>
      <c r="AK195">
        <f>M195*IF(NOT(ISNA($AY195)),INDEX(Entrada!$C$53:$N$372,$AY195,AK$2),0)</f>
        <v>0</v>
      </c>
      <c r="AL195">
        <f>N195*IF(NOT(ISNA($AY195)),INDEX(Entrada!$C$53:$N$372,$AY195,AL$2),0)</f>
        <v>0</v>
      </c>
      <c r="AM195">
        <f t="shared" si="177"/>
        <v>0</v>
      </c>
      <c r="AN195">
        <f t="shared" si="240"/>
        <v>0</v>
      </c>
      <c r="AO195">
        <f t="shared" si="240"/>
        <v>0</v>
      </c>
      <c r="AP195">
        <f t="shared" si="240"/>
        <v>0</v>
      </c>
      <c r="AQ195">
        <f t="shared" si="240"/>
        <v>0</v>
      </c>
      <c r="AR195">
        <f t="shared" si="240"/>
        <v>0</v>
      </c>
      <c r="AS195">
        <f t="shared" si="240"/>
        <v>0</v>
      </c>
      <c r="AT195">
        <f t="shared" si="240"/>
        <v>0</v>
      </c>
      <c r="AU195">
        <f t="shared" si="240"/>
        <v>0</v>
      </c>
      <c r="AV195">
        <f t="shared" si="240"/>
        <v>0</v>
      </c>
      <c r="AW195">
        <f t="shared" si="240"/>
        <v>0</v>
      </c>
      <c r="AX195">
        <f t="shared" si="240"/>
        <v>0</v>
      </c>
      <c r="AY195">
        <f>MATCH(A195,Entrada!$A$53:$A$372,0)</f>
        <v>192</v>
      </c>
      <c r="BQ195" t="e">
        <f t="shared" si="171"/>
        <v>#N/A</v>
      </c>
      <c r="BR195" s="302">
        <f t="shared" si="228"/>
        <v>0</v>
      </c>
      <c r="BS195" s="302">
        <f t="shared" si="229"/>
        <v>0</v>
      </c>
      <c r="BT195" s="302">
        <f t="shared" si="230"/>
        <v>0</v>
      </c>
      <c r="BU195" s="302">
        <f t="shared" si="231"/>
        <v>0</v>
      </c>
      <c r="BV195" s="302">
        <f t="shared" si="232"/>
        <v>0</v>
      </c>
      <c r="BW195" s="302">
        <f t="shared" si="233"/>
        <v>0</v>
      </c>
      <c r="BX195" s="302">
        <f t="shared" si="234"/>
        <v>0</v>
      </c>
      <c r="BY195" s="302">
        <f t="shared" si="235"/>
        <v>0</v>
      </c>
      <c r="BZ195" s="302">
        <f t="shared" si="236"/>
        <v>0</v>
      </c>
      <c r="CA195" s="302">
        <f t="shared" si="237"/>
        <v>0</v>
      </c>
      <c r="CB195" s="302">
        <f t="shared" si="238"/>
        <v>0</v>
      </c>
      <c r="CC195" s="302">
        <f t="shared" si="239"/>
        <v>0</v>
      </c>
    </row>
    <row r="196" spans="1:81" x14ac:dyDescent="0.25">
      <c r="A196">
        <v>193</v>
      </c>
      <c r="B196" s="164"/>
      <c r="C196">
        <f>IFERROR(INDEX($BD$7:$BO$40,MATCH(Bacias!$G$4:$G$323,$BC$7:$BC$40,0),$C$2:$N$2),1)</f>
        <v>1</v>
      </c>
      <c r="D196">
        <f>IFERROR(INDEX($BD$7:$BO$40,MATCH(Bacias!$G$4:$G$323,$BC$7:$BC$40,0),$C$2:$N$2),1)</f>
        <v>1</v>
      </c>
      <c r="E196">
        <f>IFERROR(INDEX($BD$7:$BO$40,MATCH(Bacias!$G$4:$G$323,$BC$7:$BC$40,0),$C$2:$N$2),1)</f>
        <v>1</v>
      </c>
      <c r="F196">
        <f>IFERROR(INDEX($BD$7:$BO$40,MATCH(Bacias!$G$4:$G$323,$BC$7:$BC$40,0),$C$2:$N$2),1)</f>
        <v>1</v>
      </c>
      <c r="G196">
        <f>IFERROR(INDEX($BD$7:$BO$40,MATCH(Bacias!$G$4:$G$323,$BC$7:$BC$40,0),$C$2:$N$2),1)</f>
        <v>1</v>
      </c>
      <c r="H196">
        <f>IFERROR(INDEX($BD$7:$BO$40,MATCH(Bacias!$G$4:$G$323,$BC$7:$BC$40,0),$C$2:$N$2),1)</f>
        <v>1</v>
      </c>
      <c r="I196">
        <f>IFERROR(INDEX($BD$7:$BO$40,MATCH(Bacias!$G$4:$G$323,$BC$7:$BC$40,0),$C$2:$N$2),1)</f>
        <v>1</v>
      </c>
      <c r="J196">
        <f>IFERROR(INDEX($BD$7:$BO$40,MATCH(Bacias!$G$4:$G$323,$BC$7:$BC$40,0),$C$2:$N$2),1)</f>
        <v>1</v>
      </c>
      <c r="K196">
        <f>IFERROR(INDEX($BD$7:$BO$40,MATCH(Bacias!$G$4:$G$323,$BC$7:$BC$40,0),$C$2:$N$2),1)</f>
        <v>1</v>
      </c>
      <c r="L196">
        <f>IFERROR(INDEX($BD$7:$BO$40,MATCH(Bacias!$G$4:$G$323,$BC$7:$BC$40,0),$C$2:$N$2),1)</f>
        <v>1</v>
      </c>
      <c r="M196">
        <f>IFERROR(INDEX($BD$7:$BO$40,MATCH(Bacias!$G$4:$G$323,$BC$7:$BC$40,0),$C$2:$N$2),1)</f>
        <v>1</v>
      </c>
      <c r="N196">
        <f>IFERROR(INDEX($BD$7:$BO$40,MATCH(Bacias!$G$4:$G$323,$BC$7:$BC$40,0),$C$2:$N$2),1)</f>
        <v>1</v>
      </c>
      <c r="AA196">
        <f>C196*IF(NOT(ISNA($AY196)),INDEX(Entrada!$C$53:$N$372,$AY196,AA$2),0)</f>
        <v>0</v>
      </c>
      <c r="AB196">
        <f>D196*IF(NOT(ISNA($AY196)),INDEX(Entrada!$C$53:$N$372,$AY196,AB$2),0)</f>
        <v>0</v>
      </c>
      <c r="AC196">
        <f>E196*IF(NOT(ISNA($AY196)),INDEX(Entrada!$C$53:$N$372,$AY196,AC$2),0)</f>
        <v>0</v>
      </c>
      <c r="AD196">
        <f>F196*IF(NOT(ISNA($AY196)),INDEX(Entrada!$C$53:$N$372,$AY196,AD$2),0)</f>
        <v>0</v>
      </c>
      <c r="AE196">
        <f>G196*IF(NOT(ISNA($AY196)),INDEX(Entrada!$C$53:$N$372,$AY196,AE$2),0)</f>
        <v>0</v>
      </c>
      <c r="AF196">
        <f>H196*IF(NOT(ISNA($AY196)),INDEX(Entrada!$C$53:$N$372,$AY196,AF$2),0)</f>
        <v>0</v>
      </c>
      <c r="AG196">
        <f>I196*IF(NOT(ISNA($AY196)),INDEX(Entrada!$C$53:$N$372,$AY196,AG$2),0)</f>
        <v>0</v>
      </c>
      <c r="AH196">
        <f>J196*IF(NOT(ISNA($AY196)),INDEX(Entrada!$C$53:$N$372,$AY196,AH$2),0)</f>
        <v>0</v>
      </c>
      <c r="AI196">
        <f>K196*IF(NOT(ISNA($AY196)),INDEX(Entrada!$C$53:$N$372,$AY196,AI$2),0)</f>
        <v>0</v>
      </c>
      <c r="AJ196">
        <f>L196*IF(NOT(ISNA($AY196)),INDEX(Entrada!$C$53:$N$372,$AY196,AJ$2),0)</f>
        <v>0</v>
      </c>
      <c r="AK196">
        <f>M196*IF(NOT(ISNA($AY196)),INDEX(Entrada!$C$53:$N$372,$AY196,AK$2),0)</f>
        <v>0</v>
      </c>
      <c r="AL196">
        <f>N196*IF(NOT(ISNA($AY196)),INDEX(Entrada!$C$53:$N$372,$AY196,AL$2),0)</f>
        <v>0</v>
      </c>
      <c r="AM196">
        <f t="shared" si="177"/>
        <v>0</v>
      </c>
      <c r="AN196">
        <f t="shared" si="240"/>
        <v>0</v>
      </c>
      <c r="AO196">
        <f t="shared" si="240"/>
        <v>0</v>
      </c>
      <c r="AP196">
        <f t="shared" si="240"/>
        <v>0</v>
      </c>
      <c r="AQ196">
        <f t="shared" si="240"/>
        <v>0</v>
      </c>
      <c r="AR196">
        <f t="shared" si="240"/>
        <v>0</v>
      </c>
      <c r="AS196">
        <f t="shared" si="240"/>
        <v>0</v>
      </c>
      <c r="AT196">
        <f t="shared" si="240"/>
        <v>0</v>
      </c>
      <c r="AU196">
        <f t="shared" si="240"/>
        <v>0</v>
      </c>
      <c r="AV196">
        <f t="shared" si="240"/>
        <v>0</v>
      </c>
      <c r="AW196">
        <f t="shared" si="240"/>
        <v>0</v>
      </c>
      <c r="AX196">
        <f t="shared" si="240"/>
        <v>0</v>
      </c>
      <c r="AY196">
        <f>MATCH(A196,Entrada!$A$53:$A$372,0)</f>
        <v>193</v>
      </c>
      <c r="BQ196" t="e">
        <f t="shared" ref="BQ196:BQ259" si="241">MATCH($A:$A,_regrPosto,0)</f>
        <v>#N/A</v>
      </c>
      <c r="BR196" s="302">
        <f t="shared" si="228"/>
        <v>0</v>
      </c>
      <c r="BS196" s="302">
        <f t="shared" si="229"/>
        <v>0</v>
      </c>
      <c r="BT196" s="302">
        <f t="shared" si="230"/>
        <v>0</v>
      </c>
      <c r="BU196" s="302">
        <f t="shared" si="231"/>
        <v>0</v>
      </c>
      <c r="BV196" s="302">
        <f t="shared" si="232"/>
        <v>0</v>
      </c>
      <c r="BW196" s="302">
        <f t="shared" si="233"/>
        <v>0</v>
      </c>
      <c r="BX196" s="302">
        <f t="shared" si="234"/>
        <v>0</v>
      </c>
      <c r="BY196" s="302">
        <f t="shared" si="235"/>
        <v>0</v>
      </c>
      <c r="BZ196" s="302">
        <f t="shared" si="236"/>
        <v>0</v>
      </c>
      <c r="CA196" s="302">
        <f t="shared" si="237"/>
        <v>0</v>
      </c>
      <c r="CB196" s="302">
        <f t="shared" si="238"/>
        <v>0</v>
      </c>
      <c r="CC196" s="302">
        <f t="shared" si="239"/>
        <v>0</v>
      </c>
    </row>
    <row r="197" spans="1:81" x14ac:dyDescent="0.25">
      <c r="A197">
        <v>194</v>
      </c>
      <c r="B197" s="164"/>
      <c r="C197">
        <f>IFERROR(INDEX($BD$7:$BO$40,MATCH(Bacias!$G$4:$G$323,$BC$7:$BC$40,0),$C$2:$N$2),1)</f>
        <v>1</v>
      </c>
      <c r="D197">
        <f>IFERROR(INDEX($BD$7:$BO$40,MATCH(Bacias!$G$4:$G$323,$BC$7:$BC$40,0),$C$2:$N$2),1)</f>
        <v>1</v>
      </c>
      <c r="E197">
        <f>IFERROR(INDEX($BD$7:$BO$40,MATCH(Bacias!$G$4:$G$323,$BC$7:$BC$40,0),$C$2:$N$2),1)</f>
        <v>1</v>
      </c>
      <c r="F197">
        <f>IFERROR(INDEX($BD$7:$BO$40,MATCH(Bacias!$G$4:$G$323,$BC$7:$BC$40,0),$C$2:$N$2),1)</f>
        <v>1</v>
      </c>
      <c r="G197">
        <f>IFERROR(INDEX($BD$7:$BO$40,MATCH(Bacias!$G$4:$G$323,$BC$7:$BC$40,0),$C$2:$N$2),1)</f>
        <v>1</v>
      </c>
      <c r="H197">
        <f>IFERROR(INDEX($BD$7:$BO$40,MATCH(Bacias!$G$4:$G$323,$BC$7:$BC$40,0),$C$2:$N$2),1)</f>
        <v>1</v>
      </c>
      <c r="I197">
        <f>IFERROR(INDEX($BD$7:$BO$40,MATCH(Bacias!$G$4:$G$323,$BC$7:$BC$40,0),$C$2:$N$2),1)</f>
        <v>1</v>
      </c>
      <c r="J197">
        <f>IFERROR(INDEX($BD$7:$BO$40,MATCH(Bacias!$G$4:$G$323,$BC$7:$BC$40,0),$C$2:$N$2),1)</f>
        <v>1</v>
      </c>
      <c r="K197">
        <f>IFERROR(INDEX($BD$7:$BO$40,MATCH(Bacias!$G$4:$G$323,$BC$7:$BC$40,0),$C$2:$N$2),1)</f>
        <v>1</v>
      </c>
      <c r="L197">
        <f>IFERROR(INDEX($BD$7:$BO$40,MATCH(Bacias!$G$4:$G$323,$BC$7:$BC$40,0),$C$2:$N$2),1)</f>
        <v>1</v>
      </c>
      <c r="M197">
        <f>IFERROR(INDEX($BD$7:$BO$40,MATCH(Bacias!$G$4:$G$323,$BC$7:$BC$40,0),$C$2:$N$2),1)</f>
        <v>1</v>
      </c>
      <c r="N197">
        <f>IFERROR(INDEX($BD$7:$BO$40,MATCH(Bacias!$G$4:$G$323,$BC$7:$BC$40,0),$C$2:$N$2),1)</f>
        <v>1</v>
      </c>
      <c r="AA197">
        <f>C197*IF(NOT(ISNA($AY197)),INDEX(Entrada!$C$53:$N$372,$AY197,AA$2),0)</f>
        <v>0</v>
      </c>
      <c r="AB197">
        <f>D197*IF(NOT(ISNA($AY197)),INDEX(Entrada!$C$53:$N$372,$AY197,AB$2),0)</f>
        <v>0</v>
      </c>
      <c r="AC197">
        <f>E197*IF(NOT(ISNA($AY197)),INDEX(Entrada!$C$53:$N$372,$AY197,AC$2),0)</f>
        <v>0</v>
      </c>
      <c r="AD197">
        <f>F197*IF(NOT(ISNA($AY197)),INDEX(Entrada!$C$53:$N$372,$AY197,AD$2),0)</f>
        <v>0</v>
      </c>
      <c r="AE197">
        <f>G197*IF(NOT(ISNA($AY197)),INDEX(Entrada!$C$53:$N$372,$AY197,AE$2),0)</f>
        <v>0</v>
      </c>
      <c r="AF197">
        <f>H197*IF(NOT(ISNA($AY197)),INDEX(Entrada!$C$53:$N$372,$AY197,AF$2),0)</f>
        <v>0</v>
      </c>
      <c r="AG197">
        <f>I197*IF(NOT(ISNA($AY197)),INDEX(Entrada!$C$53:$N$372,$AY197,AG$2),0)</f>
        <v>0</v>
      </c>
      <c r="AH197">
        <f>J197*IF(NOT(ISNA($AY197)),INDEX(Entrada!$C$53:$N$372,$AY197,AH$2),0)</f>
        <v>0</v>
      </c>
      <c r="AI197">
        <f>K197*IF(NOT(ISNA($AY197)),INDEX(Entrada!$C$53:$N$372,$AY197,AI$2),0)</f>
        <v>0</v>
      </c>
      <c r="AJ197">
        <f>L197*IF(NOT(ISNA($AY197)),INDEX(Entrada!$C$53:$N$372,$AY197,AJ$2),0)</f>
        <v>0</v>
      </c>
      <c r="AK197">
        <f>M197*IF(NOT(ISNA($AY197)),INDEX(Entrada!$C$53:$N$372,$AY197,AK$2),0)</f>
        <v>0</v>
      </c>
      <c r="AL197">
        <f>N197*IF(NOT(ISNA($AY197)),INDEX(Entrada!$C$53:$N$372,$AY197,AL$2),0)</f>
        <v>0</v>
      </c>
      <c r="AM197">
        <f t="shared" si="177"/>
        <v>0</v>
      </c>
      <c r="AN197">
        <f t="shared" si="240"/>
        <v>0</v>
      </c>
      <c r="AO197">
        <f t="shared" si="240"/>
        <v>0</v>
      </c>
      <c r="AP197">
        <f t="shared" si="240"/>
        <v>0</v>
      </c>
      <c r="AQ197">
        <f t="shared" si="240"/>
        <v>0</v>
      </c>
      <c r="AR197">
        <f t="shared" si="240"/>
        <v>0</v>
      </c>
      <c r="AS197">
        <f t="shared" si="240"/>
        <v>0</v>
      </c>
      <c r="AT197">
        <f t="shared" si="240"/>
        <v>0</v>
      </c>
      <c r="AU197">
        <f t="shared" si="240"/>
        <v>0</v>
      </c>
      <c r="AV197">
        <f t="shared" si="240"/>
        <v>0</v>
      </c>
      <c r="AW197">
        <f t="shared" si="240"/>
        <v>0</v>
      </c>
      <c r="AX197">
        <f t="shared" si="240"/>
        <v>0</v>
      </c>
      <c r="AY197">
        <f>MATCH(A197,Entrada!$A$53:$A$372,0)</f>
        <v>194</v>
      </c>
      <c r="BQ197" t="e">
        <f t="shared" si="241"/>
        <v>#N/A</v>
      </c>
      <c r="BR197" s="302">
        <f t="shared" si="228"/>
        <v>0</v>
      </c>
      <c r="BS197" s="302">
        <f t="shared" si="229"/>
        <v>0</v>
      </c>
      <c r="BT197" s="302">
        <f t="shared" si="230"/>
        <v>0</v>
      </c>
      <c r="BU197" s="302">
        <f t="shared" si="231"/>
        <v>0</v>
      </c>
      <c r="BV197" s="302">
        <f t="shared" si="232"/>
        <v>0</v>
      </c>
      <c r="BW197" s="302">
        <f t="shared" si="233"/>
        <v>0</v>
      </c>
      <c r="BX197" s="302">
        <f t="shared" si="234"/>
        <v>0</v>
      </c>
      <c r="BY197" s="302">
        <f t="shared" si="235"/>
        <v>0</v>
      </c>
      <c r="BZ197" s="302">
        <f t="shared" si="236"/>
        <v>0</v>
      </c>
      <c r="CA197" s="302">
        <f t="shared" si="237"/>
        <v>0</v>
      </c>
      <c r="CB197" s="302">
        <f t="shared" si="238"/>
        <v>0</v>
      </c>
      <c r="CC197" s="302">
        <f t="shared" si="239"/>
        <v>0</v>
      </c>
    </row>
    <row r="198" spans="1:81" x14ac:dyDescent="0.25">
      <c r="A198">
        <v>195</v>
      </c>
      <c r="B198" s="164"/>
      <c r="C198">
        <f>IFERROR(INDEX($BD$7:$BO$40,MATCH(Bacias!$G$4:$G$323,$BC$7:$BC$40,0),$C$2:$N$2),1)</f>
        <v>1</v>
      </c>
      <c r="D198">
        <f>IFERROR(INDEX($BD$7:$BO$40,MATCH(Bacias!$G$4:$G$323,$BC$7:$BC$40,0),$C$2:$N$2),1)</f>
        <v>1</v>
      </c>
      <c r="E198">
        <f>IFERROR(INDEX($BD$7:$BO$40,MATCH(Bacias!$G$4:$G$323,$BC$7:$BC$40,0),$C$2:$N$2),1)</f>
        <v>1</v>
      </c>
      <c r="F198">
        <f>IFERROR(INDEX($BD$7:$BO$40,MATCH(Bacias!$G$4:$G$323,$BC$7:$BC$40,0),$C$2:$N$2),1)</f>
        <v>1</v>
      </c>
      <c r="G198">
        <f>IFERROR(INDEX($BD$7:$BO$40,MATCH(Bacias!$G$4:$G$323,$BC$7:$BC$40,0),$C$2:$N$2),1)</f>
        <v>1</v>
      </c>
      <c r="H198">
        <f>IFERROR(INDEX($BD$7:$BO$40,MATCH(Bacias!$G$4:$G$323,$BC$7:$BC$40,0),$C$2:$N$2),1)</f>
        <v>1</v>
      </c>
      <c r="I198">
        <f>IFERROR(INDEX($BD$7:$BO$40,MATCH(Bacias!$G$4:$G$323,$BC$7:$BC$40,0),$C$2:$N$2),1)</f>
        <v>1</v>
      </c>
      <c r="J198">
        <f>IFERROR(INDEX($BD$7:$BO$40,MATCH(Bacias!$G$4:$G$323,$BC$7:$BC$40,0),$C$2:$N$2),1)</f>
        <v>1</v>
      </c>
      <c r="K198">
        <f>IFERROR(INDEX($BD$7:$BO$40,MATCH(Bacias!$G$4:$G$323,$BC$7:$BC$40,0),$C$2:$N$2),1)</f>
        <v>1</v>
      </c>
      <c r="L198">
        <f>IFERROR(INDEX($BD$7:$BO$40,MATCH(Bacias!$G$4:$G$323,$BC$7:$BC$40,0),$C$2:$N$2),1)</f>
        <v>1</v>
      </c>
      <c r="M198">
        <f>IFERROR(INDEX($BD$7:$BO$40,MATCH(Bacias!$G$4:$G$323,$BC$7:$BC$40,0),$C$2:$N$2),1)</f>
        <v>1</v>
      </c>
      <c r="N198">
        <f>IFERROR(INDEX($BD$7:$BO$40,MATCH(Bacias!$G$4:$G$323,$BC$7:$BC$40,0),$C$2:$N$2),1)</f>
        <v>1</v>
      </c>
      <c r="AA198">
        <f>C198*IF(NOT(ISNA($AY198)),INDEX(Entrada!$C$53:$N$372,$AY198,AA$2),0)</f>
        <v>0</v>
      </c>
      <c r="AB198">
        <f>D198*IF(NOT(ISNA($AY198)),INDEX(Entrada!$C$53:$N$372,$AY198,AB$2),0)</f>
        <v>0</v>
      </c>
      <c r="AC198">
        <f>E198*IF(NOT(ISNA($AY198)),INDEX(Entrada!$C$53:$N$372,$AY198,AC$2),0)</f>
        <v>0</v>
      </c>
      <c r="AD198">
        <f>F198*IF(NOT(ISNA($AY198)),INDEX(Entrada!$C$53:$N$372,$AY198,AD$2),0)</f>
        <v>0</v>
      </c>
      <c r="AE198">
        <f>G198*IF(NOT(ISNA($AY198)),INDEX(Entrada!$C$53:$N$372,$AY198,AE$2),0)</f>
        <v>0</v>
      </c>
      <c r="AF198">
        <f>H198*IF(NOT(ISNA($AY198)),INDEX(Entrada!$C$53:$N$372,$AY198,AF$2),0)</f>
        <v>0</v>
      </c>
      <c r="AG198">
        <f>I198*IF(NOT(ISNA($AY198)),INDEX(Entrada!$C$53:$N$372,$AY198,AG$2),0)</f>
        <v>0</v>
      </c>
      <c r="AH198">
        <f>J198*IF(NOT(ISNA($AY198)),INDEX(Entrada!$C$53:$N$372,$AY198,AH$2),0)</f>
        <v>0</v>
      </c>
      <c r="AI198">
        <f>K198*IF(NOT(ISNA($AY198)),INDEX(Entrada!$C$53:$N$372,$AY198,AI$2),0)</f>
        <v>0</v>
      </c>
      <c r="AJ198">
        <f>L198*IF(NOT(ISNA($AY198)),INDEX(Entrada!$C$53:$N$372,$AY198,AJ$2),0)</f>
        <v>0</v>
      </c>
      <c r="AK198">
        <f>M198*IF(NOT(ISNA($AY198)),INDEX(Entrada!$C$53:$N$372,$AY198,AK$2),0)</f>
        <v>0</v>
      </c>
      <c r="AL198">
        <f>N198*IF(NOT(ISNA($AY198)),INDEX(Entrada!$C$53:$N$372,$AY198,AL$2),0)</f>
        <v>0</v>
      </c>
      <c r="AM198">
        <f t="shared" si="177"/>
        <v>0</v>
      </c>
      <c r="AN198">
        <f t="shared" si="240"/>
        <v>0</v>
      </c>
      <c r="AO198">
        <f t="shared" si="240"/>
        <v>0</v>
      </c>
      <c r="AP198">
        <f t="shared" si="240"/>
        <v>0</v>
      </c>
      <c r="AQ198">
        <f t="shared" si="240"/>
        <v>0</v>
      </c>
      <c r="AR198">
        <f t="shared" si="240"/>
        <v>0</v>
      </c>
      <c r="AS198">
        <f t="shared" si="240"/>
        <v>0</v>
      </c>
      <c r="AT198">
        <f t="shared" si="240"/>
        <v>0</v>
      </c>
      <c r="AU198">
        <f t="shared" si="240"/>
        <v>0</v>
      </c>
      <c r="AV198">
        <f t="shared" si="240"/>
        <v>0</v>
      </c>
      <c r="AW198">
        <f t="shared" si="240"/>
        <v>0</v>
      </c>
      <c r="AX198">
        <f t="shared" si="240"/>
        <v>0</v>
      </c>
      <c r="AY198">
        <f>MATCH(A198,Entrada!$A$53:$A$372,0)</f>
        <v>195</v>
      </c>
      <c r="BQ198" t="e">
        <f t="shared" si="241"/>
        <v>#N/A</v>
      </c>
      <c r="BR198" s="302">
        <f t="shared" si="228"/>
        <v>0</v>
      </c>
      <c r="BS198" s="302">
        <f t="shared" si="229"/>
        <v>0</v>
      </c>
      <c r="BT198" s="302">
        <f t="shared" si="230"/>
        <v>0</v>
      </c>
      <c r="BU198" s="302">
        <f t="shared" si="231"/>
        <v>0</v>
      </c>
      <c r="BV198" s="302">
        <f t="shared" si="232"/>
        <v>0</v>
      </c>
      <c r="BW198" s="302">
        <f t="shared" si="233"/>
        <v>0</v>
      </c>
      <c r="BX198" s="302">
        <f t="shared" si="234"/>
        <v>0</v>
      </c>
      <c r="BY198" s="302">
        <f t="shared" si="235"/>
        <v>0</v>
      </c>
      <c r="BZ198" s="302">
        <f t="shared" si="236"/>
        <v>0</v>
      </c>
      <c r="CA198" s="302">
        <f t="shared" si="237"/>
        <v>0</v>
      </c>
      <c r="CB198" s="302">
        <f t="shared" si="238"/>
        <v>0</v>
      </c>
      <c r="CC198" s="302">
        <f t="shared" si="239"/>
        <v>0</v>
      </c>
    </row>
    <row r="199" spans="1:81" x14ac:dyDescent="0.25">
      <c r="A199">
        <v>196</v>
      </c>
      <c r="B199" s="164" t="s">
        <v>617</v>
      </c>
      <c r="C199">
        <f>IFERROR(INDEX($BD$7:$BO$40,MATCH(Bacias!$G$4:$G$323,$BC$7:$BC$40,0),$C$2:$N$2),1)</f>
        <v>1</v>
      </c>
      <c r="D199">
        <f>IFERROR(INDEX($BD$7:$BO$40,MATCH(Bacias!$G$4:$G$323,$BC$7:$BC$40,0),$C$2:$N$2),1)</f>
        <v>1</v>
      </c>
      <c r="E199">
        <f>IFERROR(INDEX($BD$7:$BO$40,MATCH(Bacias!$G$4:$G$323,$BC$7:$BC$40,0),$C$2:$N$2),1)</f>
        <v>1</v>
      </c>
      <c r="F199">
        <f>IFERROR(INDEX($BD$7:$BO$40,MATCH(Bacias!$G$4:$G$323,$BC$7:$BC$40,0),$C$2:$N$2),1)</f>
        <v>1</v>
      </c>
      <c r="G199">
        <f>IFERROR(INDEX($BD$7:$BO$40,MATCH(Bacias!$G$4:$G$323,$BC$7:$BC$40,0),$C$2:$N$2),1)</f>
        <v>1</v>
      </c>
      <c r="H199">
        <f>IFERROR(INDEX($BD$7:$BO$40,MATCH(Bacias!$G$4:$G$323,$BC$7:$BC$40,0),$C$2:$N$2),1)</f>
        <v>1</v>
      </c>
      <c r="I199">
        <f>IFERROR(INDEX($BD$7:$BO$40,MATCH(Bacias!$G$4:$G$323,$BC$7:$BC$40,0),$C$2:$N$2),1)</f>
        <v>1</v>
      </c>
      <c r="J199">
        <f>IFERROR(INDEX($BD$7:$BO$40,MATCH(Bacias!$G$4:$G$323,$BC$7:$BC$40,0),$C$2:$N$2),1)</f>
        <v>1</v>
      </c>
      <c r="K199">
        <f>IFERROR(INDEX($BD$7:$BO$40,MATCH(Bacias!$G$4:$G$323,$BC$7:$BC$40,0),$C$2:$N$2),1)</f>
        <v>1</v>
      </c>
      <c r="L199">
        <f>IFERROR(INDEX($BD$7:$BO$40,MATCH(Bacias!$G$4:$G$323,$BC$7:$BC$40,0),$C$2:$N$2),1)</f>
        <v>1</v>
      </c>
      <c r="M199">
        <f>IFERROR(INDEX($BD$7:$BO$40,MATCH(Bacias!$G$4:$G$323,$BC$7:$BC$40,0),$C$2:$N$2),1)</f>
        <v>1</v>
      </c>
      <c r="N199">
        <f>IFERROR(INDEX($BD$7:$BO$40,MATCH(Bacias!$G$4:$G$323,$BC$7:$BC$40,0),$C$2:$N$2),1)</f>
        <v>1</v>
      </c>
      <c r="AA199">
        <f>C199*IF(NOT(ISNA($AY199)),INDEX(Entrada!$C$53:$N$372,$AY199,AA$2),0)</f>
        <v>61</v>
      </c>
      <c r="AB199">
        <f>D199*IF(NOT(ISNA($AY199)),INDEX(Entrada!$C$53:$N$372,$AY199,AB$2),0)</f>
        <v>46.9</v>
      </c>
      <c r="AC199">
        <f>E199*IF(NOT(ISNA($AY199)),INDEX(Entrada!$C$53:$N$372,$AY199,AC$2),0)</f>
        <v>45.1</v>
      </c>
      <c r="AD199">
        <f>F199*IF(NOT(ISNA($AY199)),INDEX(Entrada!$C$53:$N$372,$AY199,AD$2),0)</f>
        <v>36.840000000000003</v>
      </c>
      <c r="AE199">
        <f>G199*IF(NOT(ISNA($AY199)),INDEX(Entrada!$C$53:$N$372,$AY199,AE$2),0)</f>
        <v>25.62</v>
      </c>
      <c r="AF199">
        <f>H199*IF(NOT(ISNA($AY199)),INDEX(Entrada!$C$53:$N$372,$AY199,AF$2),0)</f>
        <v>20.079999999999998</v>
      </c>
      <c r="AG199">
        <f>I199*IF(NOT(ISNA($AY199)),INDEX(Entrada!$C$53:$N$372,$AY199,AG$2),0)</f>
        <v>17.34</v>
      </c>
      <c r="AH199">
        <f>J199*IF(NOT(ISNA($AY199)),INDEX(Entrada!$C$53:$N$372,$AY199,AH$2),0)</f>
        <v>14.51</v>
      </c>
      <c r="AI199">
        <f>K199*IF(NOT(ISNA($AY199)),INDEX(Entrada!$C$53:$N$372,$AY199,AI$2),0)</f>
        <v>14.23</v>
      </c>
      <c r="AJ199">
        <f>L199*IF(NOT(ISNA($AY199)),INDEX(Entrada!$C$53:$N$372,$AY199,AJ$2),0)</f>
        <v>19.3</v>
      </c>
      <c r="AK199">
        <f>M199*IF(NOT(ISNA($AY199)),INDEX(Entrada!$C$53:$N$372,$AY199,AK$2),0)</f>
        <v>37.71</v>
      </c>
      <c r="AL199">
        <f>N199*IF(NOT(ISNA($AY199)),INDEX(Entrada!$C$53:$N$372,$AY199,AL$2),0)</f>
        <v>57.82</v>
      </c>
      <c r="AM199">
        <f t="shared" si="177"/>
        <v>61</v>
      </c>
      <c r="AN199">
        <f t="shared" si="240"/>
        <v>46.9</v>
      </c>
      <c r="AO199">
        <f t="shared" si="240"/>
        <v>45.1</v>
      </c>
      <c r="AP199">
        <f t="shared" si="240"/>
        <v>36.840000000000003</v>
      </c>
      <c r="AQ199">
        <f t="shared" si="240"/>
        <v>25.62</v>
      </c>
      <c r="AR199">
        <f t="shared" si="240"/>
        <v>20.079999999999998</v>
      </c>
      <c r="AS199">
        <f t="shared" si="240"/>
        <v>17.34</v>
      </c>
      <c r="AT199">
        <f t="shared" si="240"/>
        <v>14.51</v>
      </c>
      <c r="AU199">
        <f t="shared" si="240"/>
        <v>14.23</v>
      </c>
      <c r="AV199">
        <f t="shared" si="240"/>
        <v>19.3</v>
      </c>
      <c r="AW199">
        <f t="shared" si="240"/>
        <v>37.71</v>
      </c>
      <c r="AX199">
        <f t="shared" si="240"/>
        <v>57.82</v>
      </c>
      <c r="AY199">
        <f>MATCH(A199,Entrada!$A$53:$A$372,0)</f>
        <v>196</v>
      </c>
      <c r="BQ199" t="e">
        <f t="shared" si="241"/>
        <v>#N/A</v>
      </c>
      <c r="BR199" s="302">
        <f t="shared" si="228"/>
        <v>61</v>
      </c>
      <c r="BS199" s="302">
        <f t="shared" si="229"/>
        <v>46.9</v>
      </c>
      <c r="BT199" s="302">
        <f t="shared" si="230"/>
        <v>45.1</v>
      </c>
      <c r="BU199" s="302">
        <f t="shared" si="231"/>
        <v>36.840000000000003</v>
      </c>
      <c r="BV199" s="302">
        <f t="shared" si="232"/>
        <v>25.62</v>
      </c>
      <c r="BW199" s="302">
        <f t="shared" si="233"/>
        <v>20.079999999999998</v>
      </c>
      <c r="BX199" s="302">
        <f t="shared" si="234"/>
        <v>17.34</v>
      </c>
      <c r="BY199" s="302">
        <f t="shared" si="235"/>
        <v>14.51</v>
      </c>
      <c r="BZ199" s="302">
        <f t="shared" si="236"/>
        <v>14.23</v>
      </c>
      <c r="CA199" s="302">
        <f t="shared" si="237"/>
        <v>19.3</v>
      </c>
      <c r="CB199" s="302">
        <f t="shared" si="238"/>
        <v>37.71</v>
      </c>
      <c r="CC199" s="302">
        <f t="shared" si="239"/>
        <v>57.82</v>
      </c>
    </row>
    <row r="200" spans="1:81" x14ac:dyDescent="0.25">
      <c r="A200">
        <v>197</v>
      </c>
      <c r="B200" s="164" t="s">
        <v>618</v>
      </c>
      <c r="C200">
        <f>IFERROR(INDEX($BD$7:$BO$40,MATCH(Bacias!$G$4:$G$323,$BC$7:$BC$40,0),$C$2:$N$2),1)</f>
        <v>1</v>
      </c>
      <c r="D200">
        <f>IFERROR(INDEX($BD$7:$BO$40,MATCH(Bacias!$G$4:$G$323,$BC$7:$BC$40,0),$C$2:$N$2),1)</f>
        <v>1</v>
      </c>
      <c r="E200">
        <f>IFERROR(INDEX($BD$7:$BO$40,MATCH(Bacias!$G$4:$G$323,$BC$7:$BC$40,0),$C$2:$N$2),1)</f>
        <v>1</v>
      </c>
      <c r="F200">
        <f>IFERROR(INDEX($BD$7:$BO$40,MATCH(Bacias!$G$4:$G$323,$BC$7:$BC$40,0),$C$2:$N$2),1)</f>
        <v>1</v>
      </c>
      <c r="G200">
        <f>IFERROR(INDEX($BD$7:$BO$40,MATCH(Bacias!$G$4:$G$323,$BC$7:$BC$40,0),$C$2:$N$2),1)</f>
        <v>1</v>
      </c>
      <c r="H200">
        <f>IFERROR(INDEX($BD$7:$BO$40,MATCH(Bacias!$G$4:$G$323,$BC$7:$BC$40,0),$C$2:$N$2),1)</f>
        <v>1</v>
      </c>
      <c r="I200">
        <f>IFERROR(INDEX($BD$7:$BO$40,MATCH(Bacias!$G$4:$G$323,$BC$7:$BC$40,0),$C$2:$N$2),1)</f>
        <v>1</v>
      </c>
      <c r="J200">
        <f>IFERROR(INDEX($BD$7:$BO$40,MATCH(Bacias!$G$4:$G$323,$BC$7:$BC$40,0),$C$2:$N$2),1)</f>
        <v>1</v>
      </c>
      <c r="K200">
        <f>IFERROR(INDEX($BD$7:$BO$40,MATCH(Bacias!$G$4:$G$323,$BC$7:$BC$40,0),$C$2:$N$2),1)</f>
        <v>1</v>
      </c>
      <c r="L200">
        <f>IFERROR(INDEX($BD$7:$BO$40,MATCH(Bacias!$G$4:$G$323,$BC$7:$BC$40,0),$C$2:$N$2),1)</f>
        <v>1</v>
      </c>
      <c r="M200">
        <f>IFERROR(INDEX($BD$7:$BO$40,MATCH(Bacias!$G$4:$G$323,$BC$7:$BC$40,0),$C$2:$N$2),1)</f>
        <v>1</v>
      </c>
      <c r="N200">
        <f>IFERROR(INDEX($BD$7:$BO$40,MATCH(Bacias!$G$4:$G$323,$BC$7:$BC$40,0),$C$2:$N$2),1)</f>
        <v>1</v>
      </c>
      <c r="AA200">
        <f>C200*IF(NOT(ISNA($AY200)),INDEX(Entrada!$C$53:$N$372,$AY200,AA$2),0)</f>
        <v>62.21</v>
      </c>
      <c r="AB200">
        <f>D200*IF(NOT(ISNA($AY200)),INDEX(Entrada!$C$53:$N$372,$AY200,AB$2),0)</f>
        <v>61.57</v>
      </c>
      <c r="AC200">
        <f>E200*IF(NOT(ISNA($AY200)),INDEX(Entrada!$C$53:$N$372,$AY200,AC$2),0)</f>
        <v>56.08</v>
      </c>
      <c r="AD200">
        <f>F200*IF(NOT(ISNA($AY200)),INDEX(Entrada!$C$53:$N$372,$AY200,AD$2),0)</f>
        <v>41.3</v>
      </c>
      <c r="AE200">
        <f>G200*IF(NOT(ISNA($AY200)),INDEX(Entrada!$C$53:$N$372,$AY200,AE$2),0)</f>
        <v>31.76</v>
      </c>
      <c r="AF200">
        <f>H200*IF(NOT(ISNA($AY200)),INDEX(Entrada!$C$53:$N$372,$AY200,AF$2),0)</f>
        <v>27.49</v>
      </c>
      <c r="AG200">
        <f>I200*IF(NOT(ISNA($AY200)),INDEX(Entrada!$C$53:$N$372,$AY200,AG$2),0)</f>
        <v>23.83</v>
      </c>
      <c r="AH200">
        <f>J200*IF(NOT(ISNA($AY200)),INDEX(Entrada!$C$53:$N$372,$AY200,AH$2),0)</f>
        <v>21.04</v>
      </c>
      <c r="AI200">
        <f>K200*IF(NOT(ISNA($AY200)),INDEX(Entrada!$C$53:$N$372,$AY200,AI$2),0)</f>
        <v>20.82</v>
      </c>
      <c r="AJ200">
        <f>L200*IF(NOT(ISNA($AY200)),INDEX(Entrada!$C$53:$N$372,$AY200,AJ$2),0)</f>
        <v>24.02</v>
      </c>
      <c r="AK200">
        <f>M200*IF(NOT(ISNA($AY200)),INDEX(Entrada!$C$53:$N$372,$AY200,AK$2),0)</f>
        <v>33.51</v>
      </c>
      <c r="AL200">
        <f>N200*IF(NOT(ISNA($AY200)),INDEX(Entrada!$C$53:$N$372,$AY200,AL$2),0)</f>
        <v>48.47</v>
      </c>
      <c r="AM200">
        <f t="shared" ref="AM200:AM263" si="242">AA200</f>
        <v>62.21</v>
      </c>
      <c r="AN200">
        <f t="shared" si="240"/>
        <v>61.57</v>
      </c>
      <c r="AO200">
        <f t="shared" si="240"/>
        <v>56.08</v>
      </c>
      <c r="AP200">
        <f t="shared" si="240"/>
        <v>41.3</v>
      </c>
      <c r="AQ200">
        <f t="shared" si="240"/>
        <v>31.76</v>
      </c>
      <c r="AR200">
        <f t="shared" si="240"/>
        <v>27.49</v>
      </c>
      <c r="AS200">
        <f t="shared" si="240"/>
        <v>23.83</v>
      </c>
      <c r="AT200">
        <f t="shared" si="240"/>
        <v>21.04</v>
      </c>
      <c r="AU200">
        <f t="shared" si="240"/>
        <v>20.82</v>
      </c>
      <c r="AV200">
        <f t="shared" si="240"/>
        <v>24.02</v>
      </c>
      <c r="AW200">
        <f t="shared" si="240"/>
        <v>33.51</v>
      </c>
      <c r="AX200">
        <f t="shared" si="240"/>
        <v>48.47</v>
      </c>
      <c r="AY200">
        <f>MATCH(A200,Entrada!$A$53:$A$372,0)</f>
        <v>197</v>
      </c>
      <c r="BQ200" t="e">
        <f t="shared" si="241"/>
        <v>#N/A</v>
      </c>
      <c r="BR200" s="302">
        <f t="shared" si="228"/>
        <v>62.21</v>
      </c>
      <c r="BS200" s="302">
        <f t="shared" si="229"/>
        <v>61.57</v>
      </c>
      <c r="BT200" s="302">
        <f t="shared" si="230"/>
        <v>56.08</v>
      </c>
      <c r="BU200" s="302">
        <f t="shared" si="231"/>
        <v>41.3</v>
      </c>
      <c r="BV200" s="302">
        <f t="shared" si="232"/>
        <v>31.76</v>
      </c>
      <c r="BW200" s="302">
        <f t="shared" si="233"/>
        <v>27.49</v>
      </c>
      <c r="BX200" s="302">
        <f t="shared" si="234"/>
        <v>23.83</v>
      </c>
      <c r="BY200" s="302">
        <f t="shared" si="235"/>
        <v>21.04</v>
      </c>
      <c r="BZ200" s="302">
        <f t="shared" si="236"/>
        <v>20.82</v>
      </c>
      <c r="CA200" s="302">
        <f t="shared" si="237"/>
        <v>24.02</v>
      </c>
      <c r="CB200" s="302">
        <f t="shared" si="238"/>
        <v>33.51</v>
      </c>
      <c r="CC200" s="302">
        <f t="shared" si="239"/>
        <v>48.47</v>
      </c>
    </row>
    <row r="201" spans="1:81" x14ac:dyDescent="0.25">
      <c r="A201">
        <v>198</v>
      </c>
      <c r="B201" s="164" t="s">
        <v>619</v>
      </c>
      <c r="C201">
        <f>IFERROR(INDEX($BD$7:$BO$40,MATCH(Bacias!$G$4:$G$323,$BC$7:$BC$40,0),$C$2:$N$2),1)</f>
        <v>1</v>
      </c>
      <c r="D201">
        <f>IFERROR(INDEX($BD$7:$BO$40,MATCH(Bacias!$G$4:$G$323,$BC$7:$BC$40,0),$C$2:$N$2),1)</f>
        <v>1</v>
      </c>
      <c r="E201">
        <f>IFERROR(INDEX($BD$7:$BO$40,MATCH(Bacias!$G$4:$G$323,$BC$7:$BC$40,0),$C$2:$N$2),1)</f>
        <v>1</v>
      </c>
      <c r="F201">
        <f>IFERROR(INDEX($BD$7:$BO$40,MATCH(Bacias!$G$4:$G$323,$BC$7:$BC$40,0),$C$2:$N$2),1)</f>
        <v>1</v>
      </c>
      <c r="G201">
        <f>IFERROR(INDEX($BD$7:$BO$40,MATCH(Bacias!$G$4:$G$323,$BC$7:$BC$40,0),$C$2:$N$2),1)</f>
        <v>1</v>
      </c>
      <c r="H201">
        <f>IFERROR(INDEX($BD$7:$BO$40,MATCH(Bacias!$G$4:$G$323,$BC$7:$BC$40,0),$C$2:$N$2),1)</f>
        <v>1</v>
      </c>
      <c r="I201">
        <f>IFERROR(INDEX($BD$7:$BO$40,MATCH(Bacias!$G$4:$G$323,$BC$7:$BC$40,0),$C$2:$N$2),1)</f>
        <v>1</v>
      </c>
      <c r="J201">
        <f>IFERROR(INDEX($BD$7:$BO$40,MATCH(Bacias!$G$4:$G$323,$BC$7:$BC$40,0),$C$2:$N$2),1)</f>
        <v>1</v>
      </c>
      <c r="K201">
        <f>IFERROR(INDEX($BD$7:$BO$40,MATCH(Bacias!$G$4:$G$323,$BC$7:$BC$40,0),$C$2:$N$2),1)</f>
        <v>1</v>
      </c>
      <c r="L201">
        <f>IFERROR(INDEX($BD$7:$BO$40,MATCH(Bacias!$G$4:$G$323,$BC$7:$BC$40,0),$C$2:$N$2),1)</f>
        <v>1</v>
      </c>
      <c r="M201">
        <f>IFERROR(INDEX($BD$7:$BO$40,MATCH(Bacias!$G$4:$G$323,$BC$7:$BC$40,0),$C$2:$N$2),1)</f>
        <v>1</v>
      </c>
      <c r="N201">
        <f>IFERROR(INDEX($BD$7:$BO$40,MATCH(Bacias!$G$4:$G$323,$BC$7:$BC$40,0),$C$2:$N$2),1)</f>
        <v>1</v>
      </c>
      <c r="AA201">
        <f>C201*IF(NOT(ISNA($AY201)),INDEX(Entrada!$C$53:$N$372,$AY201,AA$2),0)</f>
        <v>124.84</v>
      </c>
      <c r="AB201">
        <f>D201*IF(NOT(ISNA($AY201)),INDEX(Entrada!$C$53:$N$372,$AY201,AB$2),0)</f>
        <v>120.59</v>
      </c>
      <c r="AC201">
        <f>E201*IF(NOT(ISNA($AY201)),INDEX(Entrada!$C$53:$N$372,$AY201,AC$2),0)</f>
        <v>109.96</v>
      </c>
      <c r="AD201">
        <f>F201*IF(NOT(ISNA($AY201)),INDEX(Entrada!$C$53:$N$372,$AY201,AD$2),0)</f>
        <v>81.22</v>
      </c>
      <c r="AE201">
        <f>G201*IF(NOT(ISNA($AY201)),INDEX(Entrada!$C$53:$N$372,$AY201,AE$2),0)</f>
        <v>63.1</v>
      </c>
      <c r="AF201">
        <f>H201*IF(NOT(ISNA($AY201)),INDEX(Entrada!$C$53:$N$372,$AY201,AF$2),0)</f>
        <v>54.51</v>
      </c>
      <c r="AG201">
        <f>I201*IF(NOT(ISNA($AY201)),INDEX(Entrada!$C$53:$N$372,$AY201,AG$2),0)</f>
        <v>47.43</v>
      </c>
      <c r="AH201">
        <f>J201*IF(NOT(ISNA($AY201)),INDEX(Entrada!$C$53:$N$372,$AY201,AH$2),0)</f>
        <v>42.28</v>
      </c>
      <c r="AI201">
        <f>K201*IF(NOT(ISNA($AY201)),INDEX(Entrada!$C$53:$N$372,$AY201,AI$2),0)</f>
        <v>42.71</v>
      </c>
      <c r="AJ201">
        <f>L201*IF(NOT(ISNA($AY201)),INDEX(Entrada!$C$53:$N$372,$AY201,AJ$2),0)</f>
        <v>49.3</v>
      </c>
      <c r="AK201">
        <f>M201*IF(NOT(ISNA($AY201)),INDEX(Entrada!$C$53:$N$372,$AY201,AK$2),0)</f>
        <v>68.239999999999995</v>
      </c>
      <c r="AL201">
        <f>N201*IF(NOT(ISNA($AY201)),INDEX(Entrada!$C$53:$N$372,$AY201,AL$2),0)</f>
        <v>100.15</v>
      </c>
      <c r="AM201">
        <f t="shared" si="242"/>
        <v>124.84</v>
      </c>
      <c r="AN201">
        <f t="shared" si="240"/>
        <v>120.59</v>
      </c>
      <c r="AO201">
        <f t="shared" si="240"/>
        <v>109.96</v>
      </c>
      <c r="AP201">
        <f t="shared" si="240"/>
        <v>81.22</v>
      </c>
      <c r="AQ201">
        <f t="shared" si="240"/>
        <v>63.1</v>
      </c>
      <c r="AR201">
        <f t="shared" si="240"/>
        <v>54.51</v>
      </c>
      <c r="AS201">
        <f t="shared" si="240"/>
        <v>47.43</v>
      </c>
      <c r="AT201">
        <f t="shared" si="240"/>
        <v>42.28</v>
      </c>
      <c r="AU201">
        <f t="shared" si="240"/>
        <v>42.71</v>
      </c>
      <c r="AV201">
        <f t="shared" si="240"/>
        <v>49.3</v>
      </c>
      <c r="AW201">
        <f t="shared" si="240"/>
        <v>68.239999999999995</v>
      </c>
      <c r="AX201">
        <f t="shared" si="240"/>
        <v>100.15</v>
      </c>
      <c r="AY201">
        <f>MATCH(A201,Entrada!$A$53:$A$372,0)</f>
        <v>198</v>
      </c>
      <c r="BQ201">
        <f t="shared" si="241"/>
        <v>61</v>
      </c>
      <c r="BR201" s="302">
        <f t="shared" si="228"/>
        <v>131.62506999999999</v>
      </c>
      <c r="BS201" s="302">
        <f t="shared" si="229"/>
        <v>130.96191000000002</v>
      </c>
      <c r="BT201" s="302">
        <f t="shared" si="230"/>
        <v>116.93655999999999</v>
      </c>
      <c r="BU201" s="302">
        <f t="shared" si="231"/>
        <v>86.806899999999999</v>
      </c>
      <c r="BV201" s="302">
        <f t="shared" si="232"/>
        <v>66.839200000000005</v>
      </c>
      <c r="BW201" s="302">
        <f t="shared" si="233"/>
        <v>57.719059999999999</v>
      </c>
      <c r="BX201" s="302">
        <f t="shared" si="234"/>
        <v>50.398249999999997</v>
      </c>
      <c r="BY201" s="302">
        <f t="shared" si="235"/>
        <v>45.38288</v>
      </c>
      <c r="BZ201" s="302">
        <f t="shared" si="236"/>
        <v>45.489840000000001</v>
      </c>
      <c r="CA201" s="302">
        <f t="shared" si="237"/>
        <v>52.888540000000006</v>
      </c>
      <c r="CB201" s="302">
        <f t="shared" si="238"/>
        <v>72.962639999999993</v>
      </c>
      <c r="CC201" s="302">
        <f t="shared" si="239"/>
        <v>105.92666</v>
      </c>
    </row>
    <row r="202" spans="1:81" x14ac:dyDescent="0.25">
      <c r="A202">
        <v>199</v>
      </c>
      <c r="B202" s="164" t="s">
        <v>620</v>
      </c>
      <c r="C202">
        <f>IFERROR(INDEX($BD$7:$BO$40,MATCH(Bacias!$G$4:$G$323,$BC$7:$BC$40,0),$C$2:$N$2),1)</f>
        <v>1</v>
      </c>
      <c r="D202">
        <f>IFERROR(INDEX($BD$7:$BO$40,MATCH(Bacias!$G$4:$G$323,$BC$7:$BC$40,0),$C$2:$N$2),1)</f>
        <v>1</v>
      </c>
      <c r="E202">
        <f>IFERROR(INDEX($BD$7:$BO$40,MATCH(Bacias!$G$4:$G$323,$BC$7:$BC$40,0),$C$2:$N$2),1)</f>
        <v>1</v>
      </c>
      <c r="F202">
        <f>IFERROR(INDEX($BD$7:$BO$40,MATCH(Bacias!$G$4:$G$323,$BC$7:$BC$40,0),$C$2:$N$2),1)</f>
        <v>1</v>
      </c>
      <c r="G202">
        <f>IFERROR(INDEX($BD$7:$BO$40,MATCH(Bacias!$G$4:$G$323,$BC$7:$BC$40,0),$C$2:$N$2),1)</f>
        <v>1</v>
      </c>
      <c r="H202">
        <f>IFERROR(INDEX($BD$7:$BO$40,MATCH(Bacias!$G$4:$G$323,$BC$7:$BC$40,0),$C$2:$N$2),1)</f>
        <v>1</v>
      </c>
      <c r="I202">
        <f>IFERROR(INDEX($BD$7:$BO$40,MATCH(Bacias!$G$4:$G$323,$BC$7:$BC$40,0),$C$2:$N$2),1)</f>
        <v>1</v>
      </c>
      <c r="J202">
        <f>IFERROR(INDEX($BD$7:$BO$40,MATCH(Bacias!$G$4:$G$323,$BC$7:$BC$40,0),$C$2:$N$2),1)</f>
        <v>1</v>
      </c>
      <c r="K202">
        <f>IFERROR(INDEX($BD$7:$BO$40,MATCH(Bacias!$G$4:$G$323,$BC$7:$BC$40,0),$C$2:$N$2),1)</f>
        <v>1</v>
      </c>
      <c r="L202">
        <f>IFERROR(INDEX($BD$7:$BO$40,MATCH(Bacias!$G$4:$G$323,$BC$7:$BC$40,0),$C$2:$N$2),1)</f>
        <v>1</v>
      </c>
      <c r="M202">
        <f>IFERROR(INDEX($BD$7:$BO$40,MATCH(Bacias!$G$4:$G$323,$BC$7:$BC$40,0),$C$2:$N$2),1)</f>
        <v>1</v>
      </c>
      <c r="N202">
        <f>IFERROR(INDEX($BD$7:$BO$40,MATCH(Bacias!$G$4:$G$323,$BC$7:$BC$40,0),$C$2:$N$2),1)</f>
        <v>1</v>
      </c>
      <c r="AA202">
        <f>C202*IF(NOT(ISNA($AY202)),INDEX(Entrada!$C$53:$N$372,$AY202,AA$2),0)</f>
        <v>1108.31</v>
      </c>
      <c r="AB202">
        <f>D202*IF(NOT(ISNA($AY202)),INDEX(Entrada!$C$53:$N$372,$AY202,AB$2),0)</f>
        <v>1112.56</v>
      </c>
      <c r="AC202">
        <f>E202*IF(NOT(ISNA($AY202)),INDEX(Entrada!$C$53:$N$372,$AY202,AC$2),0)</f>
        <v>1042.26</v>
      </c>
      <c r="AD202">
        <f>F202*IF(NOT(ISNA($AY202)),INDEX(Entrada!$C$53:$N$372,$AY202,AD$2),0)</f>
        <v>751.29</v>
      </c>
      <c r="AE202">
        <f>G202*IF(NOT(ISNA($AY202)),INDEX(Entrada!$C$53:$N$372,$AY202,AE$2),0)</f>
        <v>532.51</v>
      </c>
      <c r="AF202">
        <f>H202*IF(NOT(ISNA($AY202)),INDEX(Entrada!$C$53:$N$372,$AY202,AF$2),0)</f>
        <v>447.2</v>
      </c>
      <c r="AG202">
        <f>I202*IF(NOT(ISNA($AY202)),INDEX(Entrada!$C$53:$N$372,$AY202,AG$2),0)</f>
        <v>375.44</v>
      </c>
      <c r="AH202">
        <f>J202*IF(NOT(ISNA($AY202)),INDEX(Entrada!$C$53:$N$372,$AY202,AH$2),0)</f>
        <v>322.55</v>
      </c>
      <c r="AI202">
        <f>K202*IF(NOT(ISNA($AY202)),INDEX(Entrada!$C$53:$N$372,$AY202,AI$2),0)</f>
        <v>326.41000000000003</v>
      </c>
      <c r="AJ202">
        <f>L202*IF(NOT(ISNA($AY202)),INDEX(Entrada!$C$53:$N$372,$AY202,AJ$2),0)</f>
        <v>389.29</v>
      </c>
      <c r="AK202">
        <f>M202*IF(NOT(ISNA($AY202)),INDEX(Entrada!$C$53:$N$372,$AY202,AK$2),0)</f>
        <v>536.47</v>
      </c>
      <c r="AL202">
        <f>N202*IF(NOT(ISNA($AY202)),INDEX(Entrada!$C$53:$N$372,$AY202,AL$2),0)</f>
        <v>808.29</v>
      </c>
      <c r="AM202">
        <f t="shared" si="242"/>
        <v>1108.31</v>
      </c>
      <c r="AN202">
        <f t="shared" si="240"/>
        <v>1112.56</v>
      </c>
      <c r="AO202">
        <f t="shared" si="240"/>
        <v>1042.26</v>
      </c>
      <c r="AP202">
        <f t="shared" si="240"/>
        <v>751.29</v>
      </c>
      <c r="AQ202">
        <f t="shared" si="240"/>
        <v>532.51</v>
      </c>
      <c r="AR202">
        <f t="shared" si="240"/>
        <v>447.2</v>
      </c>
      <c r="AS202">
        <f t="shared" si="240"/>
        <v>375.44</v>
      </c>
      <c r="AT202">
        <f t="shared" si="240"/>
        <v>322.55</v>
      </c>
      <c r="AU202">
        <f t="shared" si="240"/>
        <v>326.41000000000003</v>
      </c>
      <c r="AV202">
        <f t="shared" si="240"/>
        <v>389.29</v>
      </c>
      <c r="AW202">
        <f t="shared" si="240"/>
        <v>536.47</v>
      </c>
      <c r="AX202">
        <f t="shared" si="240"/>
        <v>808.29</v>
      </c>
      <c r="AY202">
        <f>MATCH(A202,Entrada!$A$53:$A$372,0)</f>
        <v>199</v>
      </c>
      <c r="BQ202" t="e">
        <f t="shared" si="241"/>
        <v>#N/A</v>
      </c>
      <c r="BR202" s="302">
        <f t="shared" si="228"/>
        <v>1108.31</v>
      </c>
      <c r="BS202" s="302">
        <f t="shared" si="229"/>
        <v>1112.56</v>
      </c>
      <c r="BT202" s="302">
        <f t="shared" si="230"/>
        <v>1042.26</v>
      </c>
      <c r="BU202" s="302">
        <f t="shared" si="231"/>
        <v>751.29</v>
      </c>
      <c r="BV202" s="302">
        <f t="shared" si="232"/>
        <v>532.51</v>
      </c>
      <c r="BW202" s="302">
        <f t="shared" si="233"/>
        <v>447.2</v>
      </c>
      <c r="BX202" s="302">
        <f t="shared" si="234"/>
        <v>375.44</v>
      </c>
      <c r="BY202" s="302">
        <f t="shared" si="235"/>
        <v>322.55</v>
      </c>
      <c r="BZ202" s="302">
        <f t="shared" si="236"/>
        <v>326.41000000000003</v>
      </c>
      <c r="CA202" s="302">
        <f t="shared" si="237"/>
        <v>389.29</v>
      </c>
      <c r="CB202" s="302">
        <f t="shared" si="238"/>
        <v>536.47</v>
      </c>
      <c r="CC202" s="302">
        <f t="shared" si="239"/>
        <v>808.29</v>
      </c>
    </row>
    <row r="203" spans="1:81" x14ac:dyDescent="0.25">
      <c r="A203">
        <v>200</v>
      </c>
      <c r="B203" s="164"/>
      <c r="C203">
        <f>IFERROR(INDEX($BD$7:$BO$40,MATCH(Bacias!$G$4:$G$323,$BC$7:$BC$40,0),$C$2:$N$2),1)</f>
        <v>1</v>
      </c>
      <c r="D203">
        <f>IFERROR(INDEX($BD$7:$BO$40,MATCH(Bacias!$G$4:$G$323,$BC$7:$BC$40,0),$C$2:$N$2),1)</f>
        <v>1</v>
      </c>
      <c r="E203">
        <f>IFERROR(INDEX($BD$7:$BO$40,MATCH(Bacias!$G$4:$G$323,$BC$7:$BC$40,0),$C$2:$N$2),1)</f>
        <v>1</v>
      </c>
      <c r="F203">
        <f>IFERROR(INDEX($BD$7:$BO$40,MATCH(Bacias!$G$4:$G$323,$BC$7:$BC$40,0),$C$2:$N$2),1)</f>
        <v>1</v>
      </c>
      <c r="G203">
        <f>IFERROR(INDEX($BD$7:$BO$40,MATCH(Bacias!$G$4:$G$323,$BC$7:$BC$40,0),$C$2:$N$2),1)</f>
        <v>1</v>
      </c>
      <c r="H203">
        <f>IFERROR(INDEX($BD$7:$BO$40,MATCH(Bacias!$G$4:$G$323,$BC$7:$BC$40,0),$C$2:$N$2),1)</f>
        <v>1</v>
      </c>
      <c r="I203">
        <f>IFERROR(INDEX($BD$7:$BO$40,MATCH(Bacias!$G$4:$G$323,$BC$7:$BC$40,0),$C$2:$N$2),1)</f>
        <v>1</v>
      </c>
      <c r="J203">
        <f>IFERROR(INDEX($BD$7:$BO$40,MATCH(Bacias!$G$4:$G$323,$BC$7:$BC$40,0),$C$2:$N$2),1)</f>
        <v>1</v>
      </c>
      <c r="K203">
        <f>IFERROR(INDEX($BD$7:$BO$40,MATCH(Bacias!$G$4:$G$323,$BC$7:$BC$40,0),$C$2:$N$2),1)</f>
        <v>1</v>
      </c>
      <c r="L203">
        <f>IFERROR(INDEX($BD$7:$BO$40,MATCH(Bacias!$G$4:$G$323,$BC$7:$BC$40,0),$C$2:$N$2),1)</f>
        <v>1</v>
      </c>
      <c r="M203">
        <f>IFERROR(INDEX($BD$7:$BO$40,MATCH(Bacias!$G$4:$G$323,$BC$7:$BC$40,0),$C$2:$N$2),1)</f>
        <v>1</v>
      </c>
      <c r="N203">
        <f>IFERROR(INDEX($BD$7:$BO$40,MATCH(Bacias!$G$4:$G$323,$BC$7:$BC$40,0),$C$2:$N$2),1)</f>
        <v>1</v>
      </c>
      <c r="AA203">
        <f>C203*IF(NOT(ISNA($AY203)),INDEX(Entrada!$C$53:$N$372,$AY203,AA$2),0)</f>
        <v>0</v>
      </c>
      <c r="AB203">
        <f>D203*IF(NOT(ISNA($AY203)),INDEX(Entrada!$C$53:$N$372,$AY203,AB$2),0)</f>
        <v>0</v>
      </c>
      <c r="AC203">
        <f>E203*IF(NOT(ISNA($AY203)),INDEX(Entrada!$C$53:$N$372,$AY203,AC$2),0)</f>
        <v>0</v>
      </c>
      <c r="AD203">
        <f>F203*IF(NOT(ISNA($AY203)),INDEX(Entrada!$C$53:$N$372,$AY203,AD$2),0)</f>
        <v>0</v>
      </c>
      <c r="AE203">
        <f>G203*IF(NOT(ISNA($AY203)),INDEX(Entrada!$C$53:$N$372,$AY203,AE$2),0)</f>
        <v>0</v>
      </c>
      <c r="AF203">
        <f>H203*IF(NOT(ISNA($AY203)),INDEX(Entrada!$C$53:$N$372,$AY203,AF$2),0)</f>
        <v>0</v>
      </c>
      <c r="AG203">
        <f>I203*IF(NOT(ISNA($AY203)),INDEX(Entrada!$C$53:$N$372,$AY203,AG$2),0)</f>
        <v>0</v>
      </c>
      <c r="AH203">
        <f>J203*IF(NOT(ISNA($AY203)),INDEX(Entrada!$C$53:$N$372,$AY203,AH$2),0)</f>
        <v>0</v>
      </c>
      <c r="AI203">
        <f>K203*IF(NOT(ISNA($AY203)),INDEX(Entrada!$C$53:$N$372,$AY203,AI$2),0)</f>
        <v>0</v>
      </c>
      <c r="AJ203">
        <f>L203*IF(NOT(ISNA($AY203)),INDEX(Entrada!$C$53:$N$372,$AY203,AJ$2),0)</f>
        <v>0</v>
      </c>
      <c r="AK203">
        <f>M203*IF(NOT(ISNA($AY203)),INDEX(Entrada!$C$53:$N$372,$AY203,AK$2),0)</f>
        <v>0</v>
      </c>
      <c r="AL203">
        <f>N203*IF(NOT(ISNA($AY203)),INDEX(Entrada!$C$53:$N$372,$AY203,AL$2),0)</f>
        <v>0</v>
      </c>
      <c r="AM203">
        <f t="shared" si="242"/>
        <v>0</v>
      </c>
      <c r="AN203">
        <f t="shared" si="240"/>
        <v>0</v>
      </c>
      <c r="AO203">
        <f t="shared" si="240"/>
        <v>0</v>
      </c>
      <c r="AP203">
        <f t="shared" si="240"/>
        <v>0</v>
      </c>
      <c r="AQ203">
        <f t="shared" si="240"/>
        <v>0</v>
      </c>
      <c r="AR203">
        <f t="shared" si="240"/>
        <v>0</v>
      </c>
      <c r="AS203">
        <f t="shared" si="240"/>
        <v>0</v>
      </c>
      <c r="AT203">
        <f t="shared" si="240"/>
        <v>0</v>
      </c>
      <c r="AU203">
        <f t="shared" si="240"/>
        <v>0</v>
      </c>
      <c r="AV203">
        <f t="shared" si="240"/>
        <v>0</v>
      </c>
      <c r="AW203">
        <f t="shared" si="240"/>
        <v>0</v>
      </c>
      <c r="AX203">
        <f t="shared" si="240"/>
        <v>0</v>
      </c>
      <c r="AY203">
        <f>MATCH(A203,Entrada!$A$53:$A$372,0)</f>
        <v>200</v>
      </c>
      <c r="BQ203" t="e">
        <f t="shared" si="241"/>
        <v>#N/A</v>
      </c>
      <c r="BR203" s="302">
        <f t="shared" si="228"/>
        <v>0</v>
      </c>
      <c r="BS203" s="302">
        <f t="shared" si="229"/>
        <v>0</v>
      </c>
      <c r="BT203" s="302">
        <f t="shared" si="230"/>
        <v>0</v>
      </c>
      <c r="BU203" s="302">
        <f t="shared" si="231"/>
        <v>0</v>
      </c>
      <c r="BV203" s="302">
        <f t="shared" si="232"/>
        <v>0</v>
      </c>
      <c r="BW203" s="302">
        <f t="shared" si="233"/>
        <v>0</v>
      </c>
      <c r="BX203" s="302">
        <f t="shared" si="234"/>
        <v>0</v>
      </c>
      <c r="BY203" s="302">
        <f t="shared" si="235"/>
        <v>0</v>
      </c>
      <c r="BZ203" s="302">
        <f t="shared" si="236"/>
        <v>0</v>
      </c>
      <c r="CA203" s="302">
        <f t="shared" si="237"/>
        <v>0</v>
      </c>
      <c r="CB203" s="302">
        <f t="shared" si="238"/>
        <v>0</v>
      </c>
      <c r="CC203" s="302">
        <f t="shared" si="239"/>
        <v>0</v>
      </c>
    </row>
    <row r="204" spans="1:81" x14ac:dyDescent="0.25">
      <c r="A204">
        <v>201</v>
      </c>
      <c r="B204" s="164" t="s">
        <v>621</v>
      </c>
      <c r="C204">
        <f>IFERROR(INDEX($BD$7:$BO$40,MATCH(Bacias!$G$4:$G$323,$BC$7:$BC$40,0),$C$2:$N$2),1)</f>
        <v>1</v>
      </c>
      <c r="D204">
        <f>IFERROR(INDEX($BD$7:$BO$40,MATCH(Bacias!$G$4:$G$323,$BC$7:$BC$40,0),$C$2:$N$2),1)</f>
        <v>1</v>
      </c>
      <c r="E204">
        <f>IFERROR(INDEX($BD$7:$BO$40,MATCH(Bacias!$G$4:$G$323,$BC$7:$BC$40,0),$C$2:$N$2),1)</f>
        <v>1</v>
      </c>
      <c r="F204">
        <f>IFERROR(INDEX($BD$7:$BO$40,MATCH(Bacias!$G$4:$G$323,$BC$7:$BC$40,0),$C$2:$N$2),1)</f>
        <v>1</v>
      </c>
      <c r="G204">
        <f>IFERROR(INDEX($BD$7:$BO$40,MATCH(Bacias!$G$4:$G$323,$BC$7:$BC$40,0),$C$2:$N$2),1)</f>
        <v>1</v>
      </c>
      <c r="H204">
        <f>IFERROR(INDEX($BD$7:$BO$40,MATCH(Bacias!$G$4:$G$323,$BC$7:$BC$40,0),$C$2:$N$2),1)</f>
        <v>1</v>
      </c>
      <c r="I204">
        <f>IFERROR(INDEX($BD$7:$BO$40,MATCH(Bacias!$G$4:$G$323,$BC$7:$BC$40,0),$C$2:$N$2),1)</f>
        <v>1</v>
      </c>
      <c r="J204">
        <f>IFERROR(INDEX($BD$7:$BO$40,MATCH(Bacias!$G$4:$G$323,$BC$7:$BC$40,0),$C$2:$N$2),1)</f>
        <v>1</v>
      </c>
      <c r="K204">
        <f>IFERROR(INDEX($BD$7:$BO$40,MATCH(Bacias!$G$4:$G$323,$BC$7:$BC$40,0),$C$2:$N$2),1)</f>
        <v>1</v>
      </c>
      <c r="L204">
        <f>IFERROR(INDEX($BD$7:$BO$40,MATCH(Bacias!$G$4:$G$323,$BC$7:$BC$40,0),$C$2:$N$2),1)</f>
        <v>1</v>
      </c>
      <c r="M204">
        <f>IFERROR(INDEX($BD$7:$BO$40,MATCH(Bacias!$G$4:$G$323,$BC$7:$BC$40,0),$C$2:$N$2),1)</f>
        <v>1</v>
      </c>
      <c r="N204">
        <f>IFERROR(INDEX($BD$7:$BO$40,MATCH(Bacias!$G$4:$G$323,$BC$7:$BC$40,0),$C$2:$N$2),1)</f>
        <v>1</v>
      </c>
      <c r="AA204">
        <f>C204*IF(NOT(ISNA($AY204)),INDEX(Entrada!$C$53:$N$372,$AY204,AA$2),0)</f>
        <v>23.91</v>
      </c>
      <c r="AB204">
        <f>D204*IF(NOT(ISNA($AY204)),INDEX(Entrada!$C$53:$N$372,$AY204,AB$2),0)</f>
        <v>24.27</v>
      </c>
      <c r="AC204">
        <f>E204*IF(NOT(ISNA($AY204)),INDEX(Entrada!$C$53:$N$372,$AY204,AC$2),0)</f>
        <v>22.6</v>
      </c>
      <c r="AD204">
        <f>F204*IF(NOT(ISNA($AY204)),INDEX(Entrada!$C$53:$N$372,$AY204,AD$2),0)</f>
        <v>17.75</v>
      </c>
      <c r="AE204">
        <f>G204*IF(NOT(ISNA($AY204)),INDEX(Entrada!$C$53:$N$372,$AY204,AE$2),0)</f>
        <v>12.21</v>
      </c>
      <c r="AF204">
        <f>H204*IF(NOT(ISNA($AY204)),INDEX(Entrada!$C$53:$N$372,$AY204,AF$2),0)</f>
        <v>8.9600000000000009</v>
      </c>
      <c r="AG204">
        <f>I204*IF(NOT(ISNA($AY204)),INDEX(Entrada!$C$53:$N$372,$AY204,AG$2),0)</f>
        <v>7.25</v>
      </c>
      <c r="AH204">
        <f>J204*IF(NOT(ISNA($AY204)),INDEX(Entrada!$C$53:$N$372,$AY204,AH$2),0)</f>
        <v>6.21</v>
      </c>
      <c r="AI204">
        <f>K204*IF(NOT(ISNA($AY204)),INDEX(Entrada!$C$53:$N$372,$AY204,AI$2),0)</f>
        <v>6.4</v>
      </c>
      <c r="AJ204">
        <f>L204*IF(NOT(ISNA($AY204)),INDEX(Entrada!$C$53:$N$372,$AY204,AJ$2),0)</f>
        <v>7.74</v>
      </c>
      <c r="AK204">
        <f>M204*IF(NOT(ISNA($AY204)),INDEX(Entrada!$C$53:$N$372,$AY204,AK$2),0)</f>
        <v>11.68</v>
      </c>
      <c r="AL204">
        <f>N204*IF(NOT(ISNA($AY204)),INDEX(Entrada!$C$53:$N$372,$AY204,AL$2),0)</f>
        <v>18.07</v>
      </c>
      <c r="AM204">
        <f t="shared" si="242"/>
        <v>23.91</v>
      </c>
      <c r="AN204">
        <f t="shared" si="240"/>
        <v>24.27</v>
      </c>
      <c r="AO204">
        <f t="shared" si="240"/>
        <v>22.6</v>
      </c>
      <c r="AP204">
        <f t="shared" si="240"/>
        <v>17.75</v>
      </c>
      <c r="AQ204">
        <f t="shared" si="240"/>
        <v>12.21</v>
      </c>
      <c r="AR204">
        <f t="shared" si="240"/>
        <v>8.9600000000000009</v>
      </c>
      <c r="AS204">
        <f t="shared" si="240"/>
        <v>7.25</v>
      </c>
      <c r="AT204">
        <f t="shared" si="240"/>
        <v>6.21</v>
      </c>
      <c r="AU204">
        <f t="shared" si="240"/>
        <v>6.4</v>
      </c>
      <c r="AV204">
        <f t="shared" si="240"/>
        <v>7.74</v>
      </c>
      <c r="AW204">
        <f t="shared" si="240"/>
        <v>11.68</v>
      </c>
      <c r="AX204">
        <f t="shared" si="240"/>
        <v>18.07</v>
      </c>
      <c r="AY204">
        <f>MATCH(A204,Entrada!$A$53:$A$372,0)</f>
        <v>201</v>
      </c>
      <c r="BQ204" t="e">
        <f t="shared" si="241"/>
        <v>#N/A</v>
      </c>
      <c r="BR204" s="302">
        <f t="shared" si="228"/>
        <v>23.91</v>
      </c>
      <c r="BS204" s="302">
        <f t="shared" si="229"/>
        <v>24.27</v>
      </c>
      <c r="BT204" s="302">
        <f t="shared" si="230"/>
        <v>22.6</v>
      </c>
      <c r="BU204" s="302">
        <f t="shared" si="231"/>
        <v>17.75</v>
      </c>
      <c r="BV204" s="302">
        <f t="shared" si="232"/>
        <v>12.21</v>
      </c>
      <c r="BW204" s="302">
        <f t="shared" si="233"/>
        <v>8.9600000000000009</v>
      </c>
      <c r="BX204" s="302">
        <f t="shared" si="234"/>
        <v>7.25</v>
      </c>
      <c r="BY204" s="302">
        <f t="shared" si="235"/>
        <v>6.21</v>
      </c>
      <c r="BZ204" s="302">
        <f t="shared" si="236"/>
        <v>6.4</v>
      </c>
      <c r="CA204" s="302">
        <f t="shared" si="237"/>
        <v>7.74</v>
      </c>
      <c r="CB204" s="302">
        <f t="shared" si="238"/>
        <v>11.68</v>
      </c>
      <c r="CC204" s="302">
        <f t="shared" si="239"/>
        <v>18.07</v>
      </c>
    </row>
    <row r="205" spans="1:81" x14ac:dyDescent="0.25">
      <c r="A205">
        <v>202</v>
      </c>
      <c r="B205" s="164" t="s">
        <v>596</v>
      </c>
      <c r="C205">
        <f>IFERROR(INDEX($BD$7:$BO$40,MATCH(Bacias!$G$4:$G$323,$BC$7:$BC$40,0),$C$2:$N$2),1)</f>
        <v>1</v>
      </c>
      <c r="D205">
        <f>IFERROR(INDEX($BD$7:$BO$40,MATCH(Bacias!$G$4:$G$323,$BC$7:$BC$40,0),$C$2:$N$2),1)</f>
        <v>1</v>
      </c>
      <c r="E205">
        <f>IFERROR(INDEX($BD$7:$BO$40,MATCH(Bacias!$G$4:$G$323,$BC$7:$BC$40,0),$C$2:$N$2),1)</f>
        <v>1</v>
      </c>
      <c r="F205">
        <f>IFERROR(INDEX($BD$7:$BO$40,MATCH(Bacias!$G$4:$G$323,$BC$7:$BC$40,0),$C$2:$N$2),1)</f>
        <v>1</v>
      </c>
      <c r="G205">
        <f>IFERROR(INDEX($BD$7:$BO$40,MATCH(Bacias!$G$4:$G$323,$BC$7:$BC$40,0),$C$2:$N$2),1)</f>
        <v>1</v>
      </c>
      <c r="H205">
        <f>IFERROR(INDEX($BD$7:$BO$40,MATCH(Bacias!$G$4:$G$323,$BC$7:$BC$40,0),$C$2:$N$2),1)</f>
        <v>1</v>
      </c>
      <c r="I205">
        <f>IFERROR(INDEX($BD$7:$BO$40,MATCH(Bacias!$G$4:$G$323,$BC$7:$BC$40,0),$C$2:$N$2),1)</f>
        <v>1</v>
      </c>
      <c r="J205">
        <f>IFERROR(INDEX($BD$7:$BO$40,MATCH(Bacias!$G$4:$G$323,$BC$7:$BC$40,0),$C$2:$N$2),1)</f>
        <v>1</v>
      </c>
      <c r="K205">
        <f>IFERROR(INDEX($BD$7:$BO$40,MATCH(Bacias!$G$4:$G$323,$BC$7:$BC$40,0),$C$2:$N$2),1)</f>
        <v>1</v>
      </c>
      <c r="L205">
        <f>IFERROR(INDEX($BD$7:$BO$40,MATCH(Bacias!$G$4:$G$323,$BC$7:$BC$40,0),$C$2:$N$2),1)</f>
        <v>1</v>
      </c>
      <c r="M205">
        <f>IFERROR(INDEX($BD$7:$BO$40,MATCH(Bacias!$G$4:$G$323,$BC$7:$BC$40,0),$C$2:$N$2),1)</f>
        <v>1</v>
      </c>
      <c r="N205">
        <f>IFERROR(INDEX($BD$7:$BO$40,MATCH(Bacias!$G$4:$G$323,$BC$7:$BC$40,0),$C$2:$N$2),1)</f>
        <v>1</v>
      </c>
      <c r="AA205">
        <f>C205*IF(NOT(ISNA($AY205)),INDEX(Entrada!$C$53:$N$372,$AY205,AA$2),0)</f>
        <v>10.029999999999999</v>
      </c>
      <c r="AB205">
        <f>D205*IF(NOT(ISNA($AY205)),INDEX(Entrada!$C$53:$N$372,$AY205,AB$2),0)</f>
        <v>9.23</v>
      </c>
      <c r="AC205">
        <f>E205*IF(NOT(ISNA($AY205)),INDEX(Entrada!$C$53:$N$372,$AY205,AC$2),0)</f>
        <v>9.2799999999999994</v>
      </c>
      <c r="AD205">
        <f>F205*IF(NOT(ISNA($AY205)),INDEX(Entrada!$C$53:$N$372,$AY205,AD$2),0)</f>
        <v>6.7</v>
      </c>
      <c r="AE205">
        <f>G205*IF(NOT(ISNA($AY205)),INDEX(Entrada!$C$53:$N$372,$AY205,AE$2),0)</f>
        <v>4.62</v>
      </c>
      <c r="AF205">
        <f>H205*IF(NOT(ISNA($AY205)),INDEX(Entrada!$C$53:$N$372,$AY205,AF$2),0)</f>
        <v>3.49</v>
      </c>
      <c r="AG205">
        <f>I205*IF(NOT(ISNA($AY205)),INDEX(Entrada!$C$53:$N$372,$AY205,AG$2),0)</f>
        <v>2.8</v>
      </c>
      <c r="AH205">
        <f>J205*IF(NOT(ISNA($AY205)),INDEX(Entrada!$C$53:$N$372,$AY205,AH$2),0)</f>
        <v>2.3199999999999998</v>
      </c>
      <c r="AI205">
        <f>K205*IF(NOT(ISNA($AY205)),INDEX(Entrada!$C$53:$N$372,$AY205,AI$2),0)</f>
        <v>2.67</v>
      </c>
      <c r="AJ205">
        <f>L205*IF(NOT(ISNA($AY205)),INDEX(Entrada!$C$53:$N$372,$AY205,AJ$2),0)</f>
        <v>3.17</v>
      </c>
      <c r="AK205">
        <f>M205*IF(NOT(ISNA($AY205)),INDEX(Entrada!$C$53:$N$372,$AY205,AK$2),0)</f>
        <v>4.8600000000000003</v>
      </c>
      <c r="AL205">
        <f>N205*IF(NOT(ISNA($AY205)),INDEX(Entrada!$C$53:$N$372,$AY205,AL$2),0)</f>
        <v>7.79</v>
      </c>
      <c r="AM205">
        <f t="shared" si="242"/>
        <v>10.029999999999999</v>
      </c>
      <c r="AN205">
        <f t="shared" si="240"/>
        <v>9.23</v>
      </c>
      <c r="AO205">
        <f t="shared" si="240"/>
        <v>9.2799999999999994</v>
      </c>
      <c r="AP205">
        <f t="shared" si="240"/>
        <v>6.7</v>
      </c>
      <c r="AQ205">
        <f t="shared" si="240"/>
        <v>4.62</v>
      </c>
      <c r="AR205">
        <f t="shared" si="240"/>
        <v>3.49</v>
      </c>
      <c r="AS205">
        <f t="shared" si="240"/>
        <v>2.8</v>
      </c>
      <c r="AT205">
        <f t="shared" si="240"/>
        <v>2.3199999999999998</v>
      </c>
      <c r="AU205">
        <f t="shared" si="240"/>
        <v>2.67</v>
      </c>
      <c r="AV205">
        <f t="shared" si="240"/>
        <v>3.17</v>
      </c>
      <c r="AW205">
        <f t="shared" si="240"/>
        <v>4.8600000000000003</v>
      </c>
      <c r="AX205">
        <f t="shared" si="240"/>
        <v>7.79</v>
      </c>
      <c r="AY205">
        <f>MATCH(A205,Entrada!$A$53:$A$372,0)</f>
        <v>202</v>
      </c>
      <c r="BQ205">
        <f t="shared" si="241"/>
        <v>56</v>
      </c>
      <c r="BR205" s="302">
        <f t="shared" si="228"/>
        <v>10.548249999999999</v>
      </c>
      <c r="BS205" s="302">
        <f t="shared" si="229"/>
        <v>10.02825</v>
      </c>
      <c r="BT205" s="302">
        <f t="shared" si="230"/>
        <v>9.3814000000000028</v>
      </c>
      <c r="BU205" s="302">
        <f t="shared" si="231"/>
        <v>6.9537500000000003</v>
      </c>
      <c r="BV205" s="302">
        <f t="shared" si="232"/>
        <v>4.6299099999999997</v>
      </c>
      <c r="BW205" s="302">
        <f t="shared" si="233"/>
        <v>3.4456000000000002</v>
      </c>
      <c r="BX205" s="302">
        <f t="shared" si="234"/>
        <v>2.5972499999999998</v>
      </c>
      <c r="BY205" s="302">
        <f t="shared" si="235"/>
        <v>2.1914899999999999</v>
      </c>
      <c r="BZ205" s="302">
        <f t="shared" si="236"/>
        <v>2.6960000000000006</v>
      </c>
      <c r="CA205" s="302">
        <f t="shared" si="237"/>
        <v>3.1281999999999996</v>
      </c>
      <c r="CB205" s="302">
        <f t="shared" si="238"/>
        <v>4.7129599999999998</v>
      </c>
      <c r="CC205" s="302">
        <f t="shared" si="239"/>
        <v>7.6629100000000001</v>
      </c>
    </row>
    <row r="206" spans="1:81" x14ac:dyDescent="0.25">
      <c r="A206">
        <v>203</v>
      </c>
      <c r="B206" s="164" t="s">
        <v>622</v>
      </c>
      <c r="C206">
        <f>IFERROR(INDEX($BD$7:$BO$40,MATCH(Bacias!$G$4:$G$323,$BC$7:$BC$40,0),$C$2:$N$2),1)</f>
        <v>1</v>
      </c>
      <c r="D206">
        <f>IFERROR(INDEX($BD$7:$BO$40,MATCH(Bacias!$G$4:$G$323,$BC$7:$BC$40,0),$C$2:$N$2),1)</f>
        <v>1</v>
      </c>
      <c r="E206">
        <f>IFERROR(INDEX($BD$7:$BO$40,MATCH(Bacias!$G$4:$G$323,$BC$7:$BC$40,0),$C$2:$N$2),1)</f>
        <v>1</v>
      </c>
      <c r="F206">
        <f>IFERROR(INDEX($BD$7:$BO$40,MATCH(Bacias!$G$4:$G$323,$BC$7:$BC$40,0),$C$2:$N$2),1)</f>
        <v>1</v>
      </c>
      <c r="G206">
        <f>IFERROR(INDEX($BD$7:$BO$40,MATCH(Bacias!$G$4:$G$323,$BC$7:$BC$40,0),$C$2:$N$2),1)</f>
        <v>1</v>
      </c>
      <c r="H206">
        <f>IFERROR(INDEX($BD$7:$BO$40,MATCH(Bacias!$G$4:$G$323,$BC$7:$BC$40,0),$C$2:$N$2),1)</f>
        <v>1</v>
      </c>
      <c r="I206">
        <f>IFERROR(INDEX($BD$7:$BO$40,MATCH(Bacias!$G$4:$G$323,$BC$7:$BC$40,0),$C$2:$N$2),1)</f>
        <v>1</v>
      </c>
      <c r="J206">
        <f>IFERROR(INDEX($BD$7:$BO$40,MATCH(Bacias!$G$4:$G$323,$BC$7:$BC$40,0),$C$2:$N$2),1)</f>
        <v>1</v>
      </c>
      <c r="K206">
        <f>IFERROR(INDEX($BD$7:$BO$40,MATCH(Bacias!$G$4:$G$323,$BC$7:$BC$40,0),$C$2:$N$2),1)</f>
        <v>1</v>
      </c>
      <c r="L206">
        <f>IFERROR(INDEX($BD$7:$BO$40,MATCH(Bacias!$G$4:$G$323,$BC$7:$BC$40,0),$C$2:$N$2),1)</f>
        <v>1</v>
      </c>
      <c r="M206">
        <f>IFERROR(INDEX($BD$7:$BO$40,MATCH(Bacias!$G$4:$G$323,$BC$7:$BC$40,0),$C$2:$N$2),1)</f>
        <v>1</v>
      </c>
      <c r="N206">
        <f>IFERROR(INDEX($BD$7:$BO$40,MATCH(Bacias!$G$4:$G$323,$BC$7:$BC$40,0),$C$2:$N$2),1)</f>
        <v>1</v>
      </c>
      <c r="AA206">
        <f>C206*IF(NOT(ISNA($AY206)),INDEX(Entrada!$C$53:$N$372,$AY206,AA$2),0)</f>
        <v>40.04</v>
      </c>
      <c r="AB206">
        <f>D206*IF(NOT(ISNA($AY206)),INDEX(Entrada!$C$53:$N$372,$AY206,AB$2),0)</f>
        <v>40.6</v>
      </c>
      <c r="AC206">
        <f>E206*IF(NOT(ISNA($AY206)),INDEX(Entrada!$C$53:$N$372,$AY206,AC$2),0)</f>
        <v>37.549999999999997</v>
      </c>
      <c r="AD206">
        <f>F206*IF(NOT(ISNA($AY206)),INDEX(Entrada!$C$53:$N$372,$AY206,AD$2),0)</f>
        <v>29.53</v>
      </c>
      <c r="AE206">
        <f>G206*IF(NOT(ISNA($AY206)),INDEX(Entrada!$C$53:$N$372,$AY206,AE$2),0)</f>
        <v>20.43</v>
      </c>
      <c r="AF206">
        <f>H206*IF(NOT(ISNA($AY206)),INDEX(Entrada!$C$53:$N$372,$AY206,AF$2),0)</f>
        <v>14.92</v>
      </c>
      <c r="AG206">
        <f>I206*IF(NOT(ISNA($AY206)),INDEX(Entrada!$C$53:$N$372,$AY206,AG$2),0)</f>
        <v>12.18</v>
      </c>
      <c r="AH206">
        <f>J206*IF(NOT(ISNA($AY206)),INDEX(Entrada!$C$53:$N$372,$AY206,AH$2),0)</f>
        <v>10.48</v>
      </c>
      <c r="AI206">
        <f>K206*IF(NOT(ISNA($AY206)),INDEX(Entrada!$C$53:$N$372,$AY206,AI$2),0)</f>
        <v>10.88</v>
      </c>
      <c r="AJ206">
        <f>L206*IF(NOT(ISNA($AY206)),INDEX(Entrada!$C$53:$N$372,$AY206,AJ$2),0)</f>
        <v>13.11</v>
      </c>
      <c r="AK206">
        <f>M206*IF(NOT(ISNA($AY206)),INDEX(Entrada!$C$53:$N$372,$AY206,AK$2),0)</f>
        <v>19.5</v>
      </c>
      <c r="AL206">
        <f>N206*IF(NOT(ISNA($AY206)),INDEX(Entrada!$C$53:$N$372,$AY206,AL$2),0)</f>
        <v>29.97</v>
      </c>
      <c r="AM206" s="305">
        <f t="shared" ref="AM206:AX206" si="243">IF(AM204&gt;0,IF(OR(_tipo="Mensal", _tipo="Diario"),INDEX(_regrA0,MATCH("x"&amp;$A$206,_regrPosto,0),BR$1)+INDEX(_regrA1,MATCH("x"&amp;$A$206,_regrPosto,0),BR$1)*AM204,
INDEX(_regrA0sem,MATCH("x"&amp;$A$206,_regrPosto,0),BR$2)+INDEX(_regrA1sem,MATCH("x"&amp;$A$206,_regrPosto,0),BR$2)*AM204
),0)</f>
        <v>34.891159999999999</v>
      </c>
      <c r="AN206" s="305">
        <f t="shared" si="243"/>
        <v>35.567230000000002</v>
      </c>
      <c r="AO206" s="305">
        <f t="shared" si="243"/>
        <v>33.180199999999999</v>
      </c>
      <c r="AP206" s="305">
        <f t="shared" si="243"/>
        <v>26.090750000000003</v>
      </c>
      <c r="AQ206" s="305">
        <f t="shared" si="243"/>
        <v>17.8172</v>
      </c>
      <c r="AR206" s="305">
        <f t="shared" si="243"/>
        <v>13.014240000000003</v>
      </c>
      <c r="AS206" s="305">
        <f t="shared" si="243"/>
        <v>10.610999999999999</v>
      </c>
      <c r="AT206" s="305">
        <f t="shared" si="243"/>
        <v>9.0790199999999999</v>
      </c>
      <c r="AU206" s="305">
        <f t="shared" si="243"/>
        <v>9.352800000000002</v>
      </c>
      <c r="AV206" s="305">
        <f t="shared" si="243"/>
        <v>11.254580000000001</v>
      </c>
      <c r="AW206" s="305">
        <f t="shared" si="243"/>
        <v>17.117760000000001</v>
      </c>
      <c r="AX206" s="305">
        <f t="shared" si="243"/>
        <v>26.427990000000005</v>
      </c>
      <c r="AY206">
        <f>MATCH(A206,Entrada!$A$53:$A$372,0)</f>
        <v>203</v>
      </c>
      <c r="BQ206">
        <f t="shared" si="241"/>
        <v>58</v>
      </c>
      <c r="BR206" s="302">
        <f t="shared" si="228"/>
        <v>34.891159999999999</v>
      </c>
      <c r="BS206" s="302">
        <f t="shared" si="229"/>
        <v>35.567230000000002</v>
      </c>
      <c r="BT206" s="302">
        <f t="shared" si="230"/>
        <v>33.180199999999999</v>
      </c>
      <c r="BU206" s="302">
        <f t="shared" si="231"/>
        <v>26.090750000000003</v>
      </c>
      <c r="BV206" s="302">
        <f t="shared" si="232"/>
        <v>17.8172</v>
      </c>
      <c r="BW206" s="302">
        <f t="shared" si="233"/>
        <v>13.014240000000003</v>
      </c>
      <c r="BX206" s="302">
        <f t="shared" si="234"/>
        <v>10.610999999999999</v>
      </c>
      <c r="BY206" s="302">
        <f t="shared" si="235"/>
        <v>9.0790199999999999</v>
      </c>
      <c r="BZ206" s="302">
        <f t="shared" si="236"/>
        <v>9.352800000000002</v>
      </c>
      <c r="CA206" s="302">
        <f t="shared" si="237"/>
        <v>11.254580000000001</v>
      </c>
      <c r="CB206" s="302">
        <f t="shared" si="238"/>
        <v>17.117760000000001</v>
      </c>
      <c r="CC206" s="302">
        <f t="shared" si="239"/>
        <v>26.427990000000005</v>
      </c>
    </row>
    <row r="207" spans="1:81" x14ac:dyDescent="0.25">
      <c r="A207">
        <v>204</v>
      </c>
      <c r="B207" s="164" t="s">
        <v>623</v>
      </c>
      <c r="C207">
        <f>IFERROR(INDEX($BD$7:$BO$40,MATCH(Bacias!$G$4:$G$323,$BC$7:$BC$40,0),$C$2:$N$2),1)</f>
        <v>1</v>
      </c>
      <c r="D207">
        <f>IFERROR(INDEX($BD$7:$BO$40,MATCH(Bacias!$G$4:$G$323,$BC$7:$BC$40,0),$C$2:$N$2),1)</f>
        <v>1</v>
      </c>
      <c r="E207">
        <f>IFERROR(INDEX($BD$7:$BO$40,MATCH(Bacias!$G$4:$G$323,$BC$7:$BC$40,0),$C$2:$N$2),1)</f>
        <v>1</v>
      </c>
      <c r="F207">
        <f>IFERROR(INDEX($BD$7:$BO$40,MATCH(Bacias!$G$4:$G$323,$BC$7:$BC$40,0),$C$2:$N$2),1)</f>
        <v>1</v>
      </c>
      <c r="G207">
        <f>IFERROR(INDEX($BD$7:$BO$40,MATCH(Bacias!$G$4:$G$323,$BC$7:$BC$40,0),$C$2:$N$2),1)</f>
        <v>1</v>
      </c>
      <c r="H207">
        <f>IFERROR(INDEX($BD$7:$BO$40,MATCH(Bacias!$G$4:$G$323,$BC$7:$BC$40,0),$C$2:$N$2),1)</f>
        <v>1</v>
      </c>
      <c r="I207">
        <f>IFERROR(INDEX($BD$7:$BO$40,MATCH(Bacias!$G$4:$G$323,$BC$7:$BC$40,0),$C$2:$N$2),1)</f>
        <v>1</v>
      </c>
      <c r="J207">
        <f>IFERROR(INDEX($BD$7:$BO$40,MATCH(Bacias!$G$4:$G$323,$BC$7:$BC$40,0),$C$2:$N$2),1)</f>
        <v>1</v>
      </c>
      <c r="K207">
        <f>IFERROR(INDEX($BD$7:$BO$40,MATCH(Bacias!$G$4:$G$323,$BC$7:$BC$40,0),$C$2:$N$2),1)</f>
        <v>1</v>
      </c>
      <c r="L207">
        <f>IFERROR(INDEX($BD$7:$BO$40,MATCH(Bacias!$G$4:$G$323,$BC$7:$BC$40,0),$C$2:$N$2),1)</f>
        <v>1</v>
      </c>
      <c r="M207">
        <f>IFERROR(INDEX($BD$7:$BO$40,MATCH(Bacias!$G$4:$G$323,$BC$7:$BC$40,0),$C$2:$N$2),1)</f>
        <v>1</v>
      </c>
      <c r="N207">
        <f>IFERROR(INDEX($BD$7:$BO$40,MATCH(Bacias!$G$4:$G$323,$BC$7:$BC$40,0),$C$2:$N$2),1)</f>
        <v>1</v>
      </c>
      <c r="AA207">
        <f>C207*IF(NOT(ISNA($AY207)),INDEX(Entrada!$C$53:$N$372,$AY207,AA$2),0)</f>
        <v>552.09</v>
      </c>
      <c r="AB207">
        <f>D207*IF(NOT(ISNA($AY207)),INDEX(Entrada!$C$53:$N$372,$AY207,AB$2),0)</f>
        <v>1016.37</v>
      </c>
      <c r="AC207">
        <f>E207*IF(NOT(ISNA($AY207)),INDEX(Entrada!$C$53:$N$372,$AY207,AC$2),0)</f>
        <v>1525.76</v>
      </c>
      <c r="AD207">
        <f>F207*IF(NOT(ISNA($AY207)),INDEX(Entrada!$C$53:$N$372,$AY207,AD$2),0)</f>
        <v>1893.95</v>
      </c>
      <c r="AE207">
        <f>G207*IF(NOT(ISNA($AY207)),INDEX(Entrada!$C$53:$N$372,$AY207,AE$2),0)</f>
        <v>2030.91</v>
      </c>
      <c r="AF207">
        <f>H207*IF(NOT(ISNA($AY207)),INDEX(Entrada!$C$53:$N$372,$AY207,AF$2),0)</f>
        <v>1592.15</v>
      </c>
      <c r="AG207">
        <f>I207*IF(NOT(ISNA($AY207)),INDEX(Entrada!$C$53:$N$372,$AY207,AG$2),0)</f>
        <v>1178.04</v>
      </c>
      <c r="AH207">
        <f>J207*IF(NOT(ISNA($AY207)),INDEX(Entrada!$C$53:$N$372,$AY207,AH$2),0)</f>
        <v>788.6</v>
      </c>
      <c r="AI207">
        <f>K207*IF(NOT(ISNA($AY207)),INDEX(Entrada!$C$53:$N$372,$AY207,AI$2),0)</f>
        <v>458.37</v>
      </c>
      <c r="AJ207">
        <f>L207*IF(NOT(ISNA($AY207)),INDEX(Entrada!$C$53:$N$372,$AY207,AJ$2),0)</f>
        <v>275.66000000000003</v>
      </c>
      <c r="AK207">
        <f>M207*IF(NOT(ISNA($AY207)),INDEX(Entrada!$C$53:$N$372,$AY207,AK$2),0)</f>
        <v>204.37</v>
      </c>
      <c r="AL207">
        <f>N207*IF(NOT(ISNA($AY207)),INDEX(Entrada!$C$53:$N$372,$AY207,AL$2),0)</f>
        <v>253.21</v>
      </c>
      <c r="AM207">
        <f t="shared" si="242"/>
        <v>552.09</v>
      </c>
      <c r="AN207">
        <f t="shared" si="240"/>
        <v>1016.37</v>
      </c>
      <c r="AO207">
        <f t="shared" si="240"/>
        <v>1525.76</v>
      </c>
      <c r="AP207">
        <f t="shared" si="240"/>
        <v>1893.95</v>
      </c>
      <c r="AQ207">
        <f t="shared" si="240"/>
        <v>2030.91</v>
      </c>
      <c r="AR207">
        <f t="shared" si="240"/>
        <v>1592.15</v>
      </c>
      <c r="AS207">
        <f t="shared" si="240"/>
        <v>1178.04</v>
      </c>
      <c r="AT207">
        <f t="shared" si="240"/>
        <v>788.6</v>
      </c>
      <c r="AU207">
        <f t="shared" si="240"/>
        <v>458.37</v>
      </c>
      <c r="AV207">
        <f t="shared" si="240"/>
        <v>275.66000000000003</v>
      </c>
      <c r="AW207">
        <f t="shared" si="240"/>
        <v>204.37</v>
      </c>
      <c r="AX207">
        <f t="shared" si="240"/>
        <v>253.21</v>
      </c>
      <c r="AY207">
        <f>MATCH(A207,Entrada!$A$53:$A$372,0)</f>
        <v>204</v>
      </c>
      <c r="BQ207">
        <f t="shared" si="241"/>
        <v>74</v>
      </c>
      <c r="BR207" s="302">
        <f t="shared" si="228"/>
        <v>552.17344000000003</v>
      </c>
      <c r="BS207" s="302">
        <f t="shared" si="229"/>
        <v>1016.85222</v>
      </c>
      <c r="BT207" s="302">
        <f t="shared" si="230"/>
        <v>1525.1109000000001</v>
      </c>
      <c r="BU207" s="302">
        <f t="shared" si="231"/>
        <v>1893.22324</v>
      </c>
      <c r="BV207" s="302">
        <f t="shared" si="232"/>
        <v>2030.2708600000001</v>
      </c>
      <c r="BW207" s="302">
        <f t="shared" si="233"/>
        <v>1591.6805899999999</v>
      </c>
      <c r="BX207" s="302">
        <f t="shared" si="234"/>
        <v>1177.6264900000001</v>
      </c>
      <c r="BY207" s="302">
        <f t="shared" si="235"/>
        <v>788.39769000000001</v>
      </c>
      <c r="BZ207" s="302">
        <f t="shared" si="236"/>
        <v>458.61093999999997</v>
      </c>
      <c r="CA207" s="302">
        <f t="shared" si="237"/>
        <v>275.39400000000001</v>
      </c>
      <c r="CB207" s="302">
        <f t="shared" si="238"/>
        <v>204.82</v>
      </c>
      <c r="CC207" s="302">
        <f t="shared" si="239"/>
        <v>253.76</v>
      </c>
    </row>
    <row r="208" spans="1:81" x14ac:dyDescent="0.25">
      <c r="A208">
        <v>205</v>
      </c>
      <c r="B208" s="164" t="s">
        <v>624</v>
      </c>
      <c r="C208">
        <f>IFERROR(INDEX($BD$7:$BO$40,MATCH(Bacias!$G$4:$G$323,$BC$7:$BC$40,0),$C$2:$N$2),1)</f>
        <v>1</v>
      </c>
      <c r="D208">
        <f>IFERROR(INDEX($BD$7:$BO$40,MATCH(Bacias!$G$4:$G$323,$BC$7:$BC$40,0),$C$2:$N$2),1)</f>
        <v>1</v>
      </c>
      <c r="E208">
        <f>IFERROR(INDEX($BD$7:$BO$40,MATCH(Bacias!$G$4:$G$323,$BC$7:$BC$40,0),$C$2:$N$2),1)</f>
        <v>1</v>
      </c>
      <c r="F208">
        <f>IFERROR(INDEX($BD$7:$BO$40,MATCH(Bacias!$G$4:$G$323,$BC$7:$BC$40,0),$C$2:$N$2),1)</f>
        <v>1</v>
      </c>
      <c r="G208">
        <f>IFERROR(INDEX($BD$7:$BO$40,MATCH(Bacias!$G$4:$G$323,$BC$7:$BC$40,0),$C$2:$N$2),1)</f>
        <v>1</v>
      </c>
      <c r="H208">
        <f>IFERROR(INDEX($BD$7:$BO$40,MATCH(Bacias!$G$4:$G$323,$BC$7:$BC$40,0),$C$2:$N$2),1)</f>
        <v>1</v>
      </c>
      <c r="I208">
        <f>IFERROR(INDEX($BD$7:$BO$40,MATCH(Bacias!$G$4:$G$323,$BC$7:$BC$40,0),$C$2:$N$2),1)</f>
        <v>1</v>
      </c>
      <c r="J208">
        <f>IFERROR(INDEX($BD$7:$BO$40,MATCH(Bacias!$G$4:$G$323,$BC$7:$BC$40,0),$C$2:$N$2),1)</f>
        <v>1</v>
      </c>
      <c r="K208">
        <f>IFERROR(INDEX($BD$7:$BO$40,MATCH(Bacias!$G$4:$G$323,$BC$7:$BC$40,0),$C$2:$N$2),1)</f>
        <v>1</v>
      </c>
      <c r="L208">
        <f>IFERROR(INDEX($BD$7:$BO$40,MATCH(Bacias!$G$4:$G$323,$BC$7:$BC$40,0),$C$2:$N$2),1)</f>
        <v>1</v>
      </c>
      <c r="M208">
        <f>IFERROR(INDEX($BD$7:$BO$40,MATCH(Bacias!$G$4:$G$323,$BC$7:$BC$40,0),$C$2:$N$2),1)</f>
        <v>1</v>
      </c>
      <c r="N208">
        <f>IFERROR(INDEX($BD$7:$BO$40,MATCH(Bacias!$G$4:$G$323,$BC$7:$BC$40,0),$C$2:$N$2),1)</f>
        <v>1</v>
      </c>
      <c r="AA208">
        <f>C208*IF(NOT(ISNA($AY208)),INDEX(Entrada!$C$53:$N$372,$AY208,AA$2),0)</f>
        <v>209.46</v>
      </c>
      <c r="AB208">
        <f>D208*IF(NOT(ISNA($AY208)),INDEX(Entrada!$C$53:$N$372,$AY208,AB$2),0)</f>
        <v>232.39</v>
      </c>
      <c r="AC208">
        <f>E208*IF(NOT(ISNA($AY208)),INDEX(Entrada!$C$53:$N$372,$AY208,AC$2),0)</f>
        <v>232.86</v>
      </c>
      <c r="AD208">
        <f>F208*IF(NOT(ISNA($AY208)),INDEX(Entrada!$C$53:$N$372,$AY208,AD$2),0)</f>
        <v>185.04</v>
      </c>
      <c r="AE208">
        <f>G208*IF(NOT(ISNA($AY208)),INDEX(Entrada!$C$53:$N$372,$AY208,AE$2),0)</f>
        <v>115.26</v>
      </c>
      <c r="AF208">
        <f>H208*IF(NOT(ISNA($AY208)),INDEX(Entrada!$C$53:$N$372,$AY208,AF$2),0)</f>
        <v>84.09</v>
      </c>
      <c r="AG208">
        <f>I208*IF(NOT(ISNA($AY208)),INDEX(Entrada!$C$53:$N$372,$AY208,AG$2),0)</f>
        <v>65.45</v>
      </c>
      <c r="AH208">
        <f>J208*IF(NOT(ISNA($AY208)),INDEX(Entrada!$C$53:$N$372,$AY208,AH$2),0)</f>
        <v>51.67</v>
      </c>
      <c r="AI208">
        <f>K208*IF(NOT(ISNA($AY208)),INDEX(Entrada!$C$53:$N$372,$AY208,AI$2),0)</f>
        <v>44.6</v>
      </c>
      <c r="AJ208">
        <f>L208*IF(NOT(ISNA($AY208)),INDEX(Entrada!$C$53:$N$372,$AY208,AJ$2),0)</f>
        <v>57.99</v>
      </c>
      <c r="AK208">
        <f>M208*IF(NOT(ISNA($AY208)),INDEX(Entrada!$C$53:$N$372,$AY208,AK$2),0)</f>
        <v>96.66</v>
      </c>
      <c r="AL208">
        <f>N208*IF(NOT(ISNA($AY208)),INDEX(Entrada!$C$53:$N$372,$AY208,AL$2),0)</f>
        <v>155.83000000000001</v>
      </c>
      <c r="AM208">
        <f t="shared" si="242"/>
        <v>209.46</v>
      </c>
      <c r="AN208">
        <f t="shared" si="240"/>
        <v>232.39</v>
      </c>
      <c r="AO208">
        <f t="shared" si="240"/>
        <v>232.86</v>
      </c>
      <c r="AP208">
        <f t="shared" si="240"/>
        <v>185.04</v>
      </c>
      <c r="AQ208">
        <f t="shared" si="240"/>
        <v>115.26</v>
      </c>
      <c r="AR208">
        <f t="shared" si="240"/>
        <v>84.09</v>
      </c>
      <c r="AS208">
        <f t="shared" si="240"/>
        <v>65.45</v>
      </c>
      <c r="AT208">
        <f t="shared" ref="AN208:AX231" si="244">AH208</f>
        <v>51.67</v>
      </c>
      <c r="AU208">
        <f t="shared" si="244"/>
        <v>44.6</v>
      </c>
      <c r="AV208">
        <f t="shared" si="244"/>
        <v>57.99</v>
      </c>
      <c r="AW208">
        <f t="shared" si="244"/>
        <v>96.66</v>
      </c>
      <c r="AX208">
        <f t="shared" si="244"/>
        <v>155.83000000000001</v>
      </c>
      <c r="AY208">
        <f>MATCH(A208,Entrada!$A$53:$A$372,0)</f>
        <v>205</v>
      </c>
      <c r="BQ208" t="e">
        <f t="shared" si="241"/>
        <v>#N/A</v>
      </c>
      <c r="BR208" s="302">
        <f t="shared" si="228"/>
        <v>209.46</v>
      </c>
      <c r="BS208" s="302">
        <f t="shared" si="229"/>
        <v>232.39</v>
      </c>
      <c r="BT208" s="302">
        <f t="shared" si="230"/>
        <v>232.86</v>
      </c>
      <c r="BU208" s="302">
        <f t="shared" si="231"/>
        <v>185.04</v>
      </c>
      <c r="BV208" s="302">
        <f t="shared" si="232"/>
        <v>115.26</v>
      </c>
      <c r="BW208" s="302">
        <f t="shared" si="233"/>
        <v>84.09</v>
      </c>
      <c r="BX208" s="302">
        <f t="shared" si="234"/>
        <v>65.45</v>
      </c>
      <c r="BY208" s="302">
        <f t="shared" si="235"/>
        <v>51.67</v>
      </c>
      <c r="BZ208" s="302">
        <f t="shared" si="236"/>
        <v>44.6</v>
      </c>
      <c r="CA208" s="302">
        <f t="shared" si="237"/>
        <v>57.99</v>
      </c>
      <c r="CB208" s="302">
        <f t="shared" si="238"/>
        <v>96.66</v>
      </c>
      <c r="CC208" s="302">
        <f t="shared" si="239"/>
        <v>155.83000000000001</v>
      </c>
    </row>
    <row r="209" spans="1:81" x14ac:dyDescent="0.25">
      <c r="A209">
        <v>206</v>
      </c>
      <c r="B209" s="164" t="s">
        <v>625</v>
      </c>
      <c r="C209">
        <f>IFERROR(INDEX($BD$7:$BO$40,MATCH(Bacias!$G$4:$G$323,$BC$7:$BC$40,0),$C$2:$N$2),1)</f>
        <v>1</v>
      </c>
      <c r="D209">
        <f>IFERROR(INDEX($BD$7:$BO$40,MATCH(Bacias!$G$4:$G$323,$BC$7:$BC$40,0),$C$2:$N$2),1)</f>
        <v>1</v>
      </c>
      <c r="E209">
        <f>IFERROR(INDEX($BD$7:$BO$40,MATCH(Bacias!$G$4:$G$323,$BC$7:$BC$40,0),$C$2:$N$2),1)</f>
        <v>1</v>
      </c>
      <c r="F209">
        <f>IFERROR(INDEX($BD$7:$BO$40,MATCH(Bacias!$G$4:$G$323,$BC$7:$BC$40,0),$C$2:$N$2),1)</f>
        <v>1</v>
      </c>
      <c r="G209">
        <f>IFERROR(INDEX($BD$7:$BO$40,MATCH(Bacias!$G$4:$G$323,$BC$7:$BC$40,0),$C$2:$N$2),1)</f>
        <v>1</v>
      </c>
      <c r="H209">
        <f>IFERROR(INDEX($BD$7:$BO$40,MATCH(Bacias!$G$4:$G$323,$BC$7:$BC$40,0),$C$2:$N$2),1)</f>
        <v>1</v>
      </c>
      <c r="I209">
        <f>IFERROR(INDEX($BD$7:$BO$40,MATCH(Bacias!$G$4:$G$323,$BC$7:$BC$40,0),$C$2:$N$2),1)</f>
        <v>1</v>
      </c>
      <c r="J209">
        <f>IFERROR(INDEX($BD$7:$BO$40,MATCH(Bacias!$G$4:$G$323,$BC$7:$BC$40,0),$C$2:$N$2),1)</f>
        <v>1</v>
      </c>
      <c r="K209">
        <f>IFERROR(INDEX($BD$7:$BO$40,MATCH(Bacias!$G$4:$G$323,$BC$7:$BC$40,0),$C$2:$N$2),1)</f>
        <v>1</v>
      </c>
      <c r="L209">
        <f>IFERROR(INDEX($BD$7:$BO$40,MATCH(Bacias!$G$4:$G$323,$BC$7:$BC$40,0),$C$2:$N$2),1)</f>
        <v>1</v>
      </c>
      <c r="M209">
        <f>IFERROR(INDEX($BD$7:$BO$40,MATCH(Bacias!$G$4:$G$323,$BC$7:$BC$40,0),$C$2:$N$2),1)</f>
        <v>1</v>
      </c>
      <c r="N209">
        <f>IFERROR(INDEX($BD$7:$BO$40,MATCH(Bacias!$G$4:$G$323,$BC$7:$BC$40,0),$C$2:$N$2),1)</f>
        <v>1</v>
      </c>
      <c r="AA209">
        <f>C209*IF(NOT(ISNA($AY209)),INDEX(Entrada!$C$53:$N$372,$AY209,AA$2),0)</f>
        <v>582.36</v>
      </c>
      <c r="AB209">
        <f>D209*IF(NOT(ISNA($AY209)),INDEX(Entrada!$C$53:$N$372,$AY209,AB$2),0)</f>
        <v>592.41</v>
      </c>
      <c r="AC209">
        <f>E209*IF(NOT(ISNA($AY209)),INDEX(Entrada!$C$53:$N$372,$AY209,AC$2),0)</f>
        <v>556.82000000000005</v>
      </c>
      <c r="AD209">
        <f>F209*IF(NOT(ISNA($AY209)),INDEX(Entrada!$C$53:$N$372,$AY209,AD$2),0)</f>
        <v>419.16</v>
      </c>
      <c r="AE209">
        <f>G209*IF(NOT(ISNA($AY209)),INDEX(Entrada!$C$53:$N$372,$AY209,AE$2),0)</f>
        <v>288.26</v>
      </c>
      <c r="AF209">
        <f>H209*IF(NOT(ISNA($AY209)),INDEX(Entrada!$C$53:$N$372,$AY209,AF$2),0)</f>
        <v>225.9</v>
      </c>
      <c r="AG209">
        <f>I209*IF(NOT(ISNA($AY209)),INDEX(Entrada!$C$53:$N$372,$AY209,AG$2),0)</f>
        <v>186.24</v>
      </c>
      <c r="AH209">
        <f>J209*IF(NOT(ISNA($AY209)),INDEX(Entrada!$C$53:$N$372,$AY209,AH$2),0)</f>
        <v>153.61000000000001</v>
      </c>
      <c r="AI209">
        <f>K209*IF(NOT(ISNA($AY209)),INDEX(Entrada!$C$53:$N$372,$AY209,AI$2),0)</f>
        <v>140.79</v>
      </c>
      <c r="AJ209">
        <f>L209*IF(NOT(ISNA($AY209)),INDEX(Entrada!$C$53:$N$372,$AY209,AJ$2),0)</f>
        <v>171.3</v>
      </c>
      <c r="AK209">
        <f>M209*IF(NOT(ISNA($AY209)),INDEX(Entrada!$C$53:$N$372,$AY209,AK$2),0)</f>
        <v>254.46</v>
      </c>
      <c r="AL209">
        <f>N209*IF(NOT(ISNA($AY209)),INDEX(Entrada!$C$53:$N$372,$AY209,AL$2),0)</f>
        <v>419.18</v>
      </c>
      <c r="AM209">
        <f t="shared" si="242"/>
        <v>582.36</v>
      </c>
      <c r="AN209">
        <f t="shared" si="244"/>
        <v>592.41</v>
      </c>
      <c r="AO209">
        <f t="shared" si="244"/>
        <v>556.82000000000005</v>
      </c>
      <c r="AP209">
        <f t="shared" si="244"/>
        <v>419.16</v>
      </c>
      <c r="AQ209">
        <f t="shared" si="244"/>
        <v>288.26</v>
      </c>
      <c r="AR209">
        <f t="shared" si="244"/>
        <v>225.9</v>
      </c>
      <c r="AS209">
        <f t="shared" si="244"/>
        <v>186.24</v>
      </c>
      <c r="AT209">
        <f t="shared" si="244"/>
        <v>153.61000000000001</v>
      </c>
      <c r="AU209">
        <f t="shared" si="244"/>
        <v>140.79</v>
      </c>
      <c r="AV209">
        <f t="shared" si="244"/>
        <v>171.3</v>
      </c>
      <c r="AW209">
        <f t="shared" si="244"/>
        <v>254.46</v>
      </c>
      <c r="AX209">
        <f t="shared" si="244"/>
        <v>419.18</v>
      </c>
      <c r="AY209">
        <f>MATCH(A209,Entrada!$A$53:$A$372,0)</f>
        <v>206</v>
      </c>
      <c r="BQ209">
        <f t="shared" si="241"/>
        <v>17</v>
      </c>
      <c r="BR209" s="302">
        <f t="shared" si="228"/>
        <v>584.99036999999998</v>
      </c>
      <c r="BS209" s="302">
        <f t="shared" si="229"/>
        <v>595.24991999999997</v>
      </c>
      <c r="BT209" s="302">
        <f t="shared" si="230"/>
        <v>559.36649999999997</v>
      </c>
      <c r="BU209" s="302">
        <f t="shared" si="231"/>
        <v>421.08923999999996</v>
      </c>
      <c r="BV209" s="302">
        <f t="shared" si="232"/>
        <v>289.96087999999997</v>
      </c>
      <c r="BW209" s="302">
        <f t="shared" si="233"/>
        <v>226.49136000000001</v>
      </c>
      <c r="BX209" s="302">
        <f t="shared" si="234"/>
        <v>187.08635999999998</v>
      </c>
      <c r="BY209" s="302">
        <f t="shared" si="235"/>
        <v>154.52244000000002</v>
      </c>
      <c r="BZ209" s="302">
        <f t="shared" si="236"/>
        <v>140.75319999999999</v>
      </c>
      <c r="CA209" s="302">
        <f t="shared" si="237"/>
        <v>172.37106</v>
      </c>
      <c r="CB209" s="302">
        <f t="shared" si="238"/>
        <v>255.15287999999998</v>
      </c>
      <c r="CC209" s="302">
        <f t="shared" si="239"/>
        <v>421.24461999999994</v>
      </c>
    </row>
    <row r="210" spans="1:81" x14ac:dyDescent="0.25">
      <c r="A210">
        <v>207</v>
      </c>
      <c r="B210" s="164" t="s">
        <v>256</v>
      </c>
      <c r="C210">
        <f>IFERROR(INDEX($BD$7:$BO$40,MATCH(Bacias!$G$4:$G$323,$BC$7:$BC$40,0),$C$2:$N$2),1)</f>
        <v>1</v>
      </c>
      <c r="D210">
        <f>IFERROR(INDEX($BD$7:$BO$40,MATCH(Bacias!$G$4:$G$323,$BC$7:$BC$40,0),$C$2:$N$2),1)</f>
        <v>1</v>
      </c>
      <c r="E210">
        <f>IFERROR(INDEX($BD$7:$BO$40,MATCH(Bacias!$G$4:$G$323,$BC$7:$BC$40,0),$C$2:$N$2),1)</f>
        <v>1</v>
      </c>
      <c r="F210">
        <f>IFERROR(INDEX($BD$7:$BO$40,MATCH(Bacias!$G$4:$G$323,$BC$7:$BC$40,0),$C$2:$N$2),1)</f>
        <v>1</v>
      </c>
      <c r="G210">
        <f>IFERROR(INDEX($BD$7:$BO$40,MATCH(Bacias!$G$4:$G$323,$BC$7:$BC$40,0),$C$2:$N$2),1)</f>
        <v>1</v>
      </c>
      <c r="H210">
        <f>IFERROR(INDEX($BD$7:$BO$40,MATCH(Bacias!$G$4:$G$323,$BC$7:$BC$40,0),$C$2:$N$2),1)</f>
        <v>1</v>
      </c>
      <c r="I210">
        <f>IFERROR(INDEX($BD$7:$BO$40,MATCH(Bacias!$G$4:$G$323,$BC$7:$BC$40,0),$C$2:$N$2),1)</f>
        <v>1</v>
      </c>
      <c r="J210">
        <f>IFERROR(INDEX($BD$7:$BO$40,MATCH(Bacias!$G$4:$G$323,$BC$7:$BC$40,0),$C$2:$N$2),1)</f>
        <v>1</v>
      </c>
      <c r="K210">
        <f>IFERROR(INDEX($BD$7:$BO$40,MATCH(Bacias!$G$4:$G$323,$BC$7:$BC$40,0),$C$2:$N$2),1)</f>
        <v>1</v>
      </c>
      <c r="L210">
        <f>IFERROR(INDEX($BD$7:$BO$40,MATCH(Bacias!$G$4:$G$323,$BC$7:$BC$40,0),$C$2:$N$2),1)</f>
        <v>1</v>
      </c>
      <c r="M210">
        <f>IFERROR(INDEX($BD$7:$BO$40,MATCH(Bacias!$G$4:$G$323,$BC$7:$BC$40,0),$C$2:$N$2),1)</f>
        <v>1</v>
      </c>
      <c r="N210">
        <f>IFERROR(INDEX($BD$7:$BO$40,MATCH(Bacias!$G$4:$G$323,$BC$7:$BC$40,0),$C$2:$N$2),1)</f>
        <v>1</v>
      </c>
      <c r="AA210">
        <f>C210*IF(NOT(ISNA($AY210)),INDEX(Entrada!$C$53:$N$372,$AY210,AA$2),0)</f>
        <v>591.85</v>
      </c>
      <c r="AB210">
        <f>D210*IF(NOT(ISNA($AY210)),INDEX(Entrada!$C$53:$N$372,$AY210,AB$2),0)</f>
        <v>603.09</v>
      </c>
      <c r="AC210">
        <f>E210*IF(NOT(ISNA($AY210)),INDEX(Entrada!$C$53:$N$372,$AY210,AC$2),0)</f>
        <v>567.09</v>
      </c>
      <c r="AD210">
        <f>F210*IF(NOT(ISNA($AY210)),INDEX(Entrada!$C$53:$N$372,$AY210,AD$2),0)</f>
        <v>427.86</v>
      </c>
      <c r="AE210">
        <f>G210*IF(NOT(ISNA($AY210)),INDEX(Entrada!$C$53:$N$372,$AY210,AE$2),0)</f>
        <v>294.01</v>
      </c>
      <c r="AF210">
        <f>H210*IF(NOT(ISNA($AY210)),INDEX(Entrada!$C$53:$N$372,$AY210,AF$2),0)</f>
        <v>230.46</v>
      </c>
      <c r="AG210">
        <f>I210*IF(NOT(ISNA($AY210)),INDEX(Entrada!$C$53:$N$372,$AY210,AG$2),0)</f>
        <v>190.02</v>
      </c>
      <c r="AH210">
        <f>J210*IF(NOT(ISNA($AY210)),INDEX(Entrada!$C$53:$N$372,$AY210,AH$2),0)</f>
        <v>157.02000000000001</v>
      </c>
      <c r="AI210">
        <f>K210*IF(NOT(ISNA($AY210)),INDEX(Entrada!$C$53:$N$372,$AY210,AI$2),0)</f>
        <v>143.79</v>
      </c>
      <c r="AJ210">
        <f>L210*IF(NOT(ISNA($AY210)),INDEX(Entrada!$C$53:$N$372,$AY210,AJ$2),0)</f>
        <v>174.39</v>
      </c>
      <c r="AK210">
        <f>M210*IF(NOT(ISNA($AY210)),INDEX(Entrada!$C$53:$N$372,$AY210,AK$2),0)</f>
        <v>258.60000000000002</v>
      </c>
      <c r="AL210">
        <f>N210*IF(NOT(ISNA($AY210)),INDEX(Entrada!$C$53:$N$372,$AY210,AL$2),0)</f>
        <v>425.62</v>
      </c>
      <c r="AM210">
        <f t="shared" si="242"/>
        <v>591.85</v>
      </c>
      <c r="AN210">
        <f t="shared" si="244"/>
        <v>603.09</v>
      </c>
      <c r="AO210">
        <f t="shared" si="244"/>
        <v>567.09</v>
      </c>
      <c r="AP210">
        <f t="shared" si="244"/>
        <v>427.86</v>
      </c>
      <c r="AQ210">
        <f t="shared" si="244"/>
        <v>294.01</v>
      </c>
      <c r="AR210">
        <f t="shared" si="244"/>
        <v>230.46</v>
      </c>
      <c r="AS210">
        <f t="shared" si="244"/>
        <v>190.02</v>
      </c>
      <c r="AT210">
        <f t="shared" si="244"/>
        <v>157.02000000000001</v>
      </c>
      <c r="AU210">
        <f t="shared" si="244"/>
        <v>143.79</v>
      </c>
      <c r="AV210">
        <f t="shared" si="244"/>
        <v>174.39</v>
      </c>
      <c r="AW210">
        <f t="shared" si="244"/>
        <v>258.60000000000002</v>
      </c>
      <c r="AX210">
        <f t="shared" si="244"/>
        <v>425.62</v>
      </c>
      <c r="AY210">
        <f>MATCH(A210,Entrada!$A$53:$A$372,0)</f>
        <v>207</v>
      </c>
      <c r="BQ210">
        <f t="shared" si="241"/>
        <v>18</v>
      </c>
      <c r="BR210" s="302">
        <f t="shared" si="228"/>
        <v>594.66383999999994</v>
      </c>
      <c r="BS210" s="302">
        <f t="shared" si="229"/>
        <v>606.10083000000009</v>
      </c>
      <c r="BT210" s="302">
        <f t="shared" si="230"/>
        <v>569.53679999999997</v>
      </c>
      <c r="BU210" s="302">
        <f t="shared" si="231"/>
        <v>429.75659999999999</v>
      </c>
      <c r="BV210" s="302">
        <f t="shared" si="232"/>
        <v>295.92919999999998</v>
      </c>
      <c r="BW210" s="302">
        <f t="shared" si="233"/>
        <v>231.34336000000002</v>
      </c>
      <c r="BX210" s="302">
        <f t="shared" si="234"/>
        <v>190.91747999999998</v>
      </c>
      <c r="BY210" s="302">
        <f t="shared" si="235"/>
        <v>158.55119999999999</v>
      </c>
      <c r="BZ210" s="302">
        <f t="shared" si="236"/>
        <v>144.65644</v>
      </c>
      <c r="CA210" s="302">
        <f t="shared" si="237"/>
        <v>175.43349000000003</v>
      </c>
      <c r="CB210" s="302">
        <f t="shared" si="238"/>
        <v>260.18159999999995</v>
      </c>
      <c r="CC210" s="302">
        <f t="shared" si="239"/>
        <v>428.18018999999998</v>
      </c>
    </row>
    <row r="211" spans="1:81" x14ac:dyDescent="0.25">
      <c r="A211">
        <v>208</v>
      </c>
      <c r="B211" s="164"/>
      <c r="C211">
        <f>IFERROR(INDEX($BD$7:$BO$40,MATCH(Bacias!$G$4:$G$323,$BC$7:$BC$40,0),$C$2:$N$2),1)</f>
        <v>1</v>
      </c>
      <c r="D211">
        <f>IFERROR(INDEX($BD$7:$BO$40,MATCH(Bacias!$G$4:$G$323,$BC$7:$BC$40,0),$C$2:$N$2),1)</f>
        <v>1</v>
      </c>
      <c r="E211">
        <f>IFERROR(INDEX($BD$7:$BO$40,MATCH(Bacias!$G$4:$G$323,$BC$7:$BC$40,0),$C$2:$N$2),1)</f>
        <v>1</v>
      </c>
      <c r="F211">
        <f>IFERROR(INDEX($BD$7:$BO$40,MATCH(Bacias!$G$4:$G$323,$BC$7:$BC$40,0),$C$2:$N$2),1)</f>
        <v>1</v>
      </c>
      <c r="G211">
        <f>IFERROR(INDEX($BD$7:$BO$40,MATCH(Bacias!$G$4:$G$323,$BC$7:$BC$40,0),$C$2:$N$2),1)</f>
        <v>1</v>
      </c>
      <c r="H211">
        <f>IFERROR(INDEX($BD$7:$BO$40,MATCH(Bacias!$G$4:$G$323,$BC$7:$BC$40,0),$C$2:$N$2),1)</f>
        <v>1</v>
      </c>
      <c r="I211">
        <f>IFERROR(INDEX($BD$7:$BO$40,MATCH(Bacias!$G$4:$G$323,$BC$7:$BC$40,0),$C$2:$N$2),1)</f>
        <v>1</v>
      </c>
      <c r="J211">
        <f>IFERROR(INDEX($BD$7:$BO$40,MATCH(Bacias!$G$4:$G$323,$BC$7:$BC$40,0),$C$2:$N$2),1)</f>
        <v>1</v>
      </c>
      <c r="K211">
        <f>IFERROR(INDEX($BD$7:$BO$40,MATCH(Bacias!$G$4:$G$323,$BC$7:$BC$40,0),$C$2:$N$2),1)</f>
        <v>1</v>
      </c>
      <c r="L211">
        <f>IFERROR(INDEX($BD$7:$BO$40,MATCH(Bacias!$G$4:$G$323,$BC$7:$BC$40,0),$C$2:$N$2),1)</f>
        <v>1</v>
      </c>
      <c r="M211">
        <f>IFERROR(INDEX($BD$7:$BO$40,MATCH(Bacias!$G$4:$G$323,$BC$7:$BC$40,0),$C$2:$N$2),1)</f>
        <v>1</v>
      </c>
      <c r="N211">
        <f>IFERROR(INDEX($BD$7:$BO$40,MATCH(Bacias!$G$4:$G$323,$BC$7:$BC$40,0),$C$2:$N$2),1)</f>
        <v>1</v>
      </c>
      <c r="AA211">
        <f>C211*IF(NOT(ISNA($AY211)),INDEX(Entrada!$C$53:$N$372,$AY211,AA$2),0)</f>
        <v>0</v>
      </c>
      <c r="AB211">
        <f>D211*IF(NOT(ISNA($AY211)),INDEX(Entrada!$C$53:$N$372,$AY211,AB$2),0)</f>
        <v>0</v>
      </c>
      <c r="AC211">
        <f>E211*IF(NOT(ISNA($AY211)),INDEX(Entrada!$C$53:$N$372,$AY211,AC$2),0)</f>
        <v>0</v>
      </c>
      <c r="AD211">
        <f>F211*IF(NOT(ISNA($AY211)),INDEX(Entrada!$C$53:$N$372,$AY211,AD$2),0)</f>
        <v>0</v>
      </c>
      <c r="AE211">
        <f>G211*IF(NOT(ISNA($AY211)),INDEX(Entrada!$C$53:$N$372,$AY211,AE$2),0)</f>
        <v>0</v>
      </c>
      <c r="AF211">
        <f>H211*IF(NOT(ISNA($AY211)),INDEX(Entrada!$C$53:$N$372,$AY211,AF$2),0)</f>
        <v>0</v>
      </c>
      <c r="AG211">
        <f>I211*IF(NOT(ISNA($AY211)),INDEX(Entrada!$C$53:$N$372,$AY211,AG$2),0)</f>
        <v>0</v>
      </c>
      <c r="AH211">
        <f>J211*IF(NOT(ISNA($AY211)),INDEX(Entrada!$C$53:$N$372,$AY211,AH$2),0)</f>
        <v>0</v>
      </c>
      <c r="AI211">
        <f>K211*IF(NOT(ISNA($AY211)),INDEX(Entrada!$C$53:$N$372,$AY211,AI$2),0)</f>
        <v>0</v>
      </c>
      <c r="AJ211">
        <f>L211*IF(NOT(ISNA($AY211)),INDEX(Entrada!$C$53:$N$372,$AY211,AJ$2),0)</f>
        <v>0</v>
      </c>
      <c r="AK211">
        <f>M211*IF(NOT(ISNA($AY211)),INDEX(Entrada!$C$53:$N$372,$AY211,AK$2),0)</f>
        <v>0</v>
      </c>
      <c r="AL211">
        <f>N211*IF(NOT(ISNA($AY211)),INDEX(Entrada!$C$53:$N$372,$AY211,AL$2),0)</f>
        <v>0</v>
      </c>
      <c r="AM211">
        <f t="shared" si="242"/>
        <v>0</v>
      </c>
      <c r="AN211">
        <f t="shared" si="244"/>
        <v>0</v>
      </c>
      <c r="AO211">
        <f t="shared" si="244"/>
        <v>0</v>
      </c>
      <c r="AP211">
        <f t="shared" si="244"/>
        <v>0</v>
      </c>
      <c r="AQ211">
        <f t="shared" si="244"/>
        <v>0</v>
      </c>
      <c r="AR211">
        <f t="shared" si="244"/>
        <v>0</v>
      </c>
      <c r="AS211">
        <f t="shared" si="244"/>
        <v>0</v>
      </c>
      <c r="AT211">
        <f t="shared" si="244"/>
        <v>0</v>
      </c>
      <c r="AU211">
        <f t="shared" si="244"/>
        <v>0</v>
      </c>
      <c r="AV211">
        <f t="shared" si="244"/>
        <v>0</v>
      </c>
      <c r="AW211">
        <f t="shared" si="244"/>
        <v>0</v>
      </c>
      <c r="AX211">
        <f t="shared" si="244"/>
        <v>0</v>
      </c>
      <c r="AY211">
        <f>MATCH(A211,Entrada!$A$53:$A$372,0)</f>
        <v>208</v>
      </c>
      <c r="BQ211" t="e">
        <f t="shared" si="241"/>
        <v>#N/A</v>
      </c>
      <c r="BR211" s="302">
        <f t="shared" si="228"/>
        <v>0</v>
      </c>
      <c r="BS211" s="302">
        <f t="shared" si="229"/>
        <v>0</v>
      </c>
      <c r="BT211" s="302">
        <f t="shared" si="230"/>
        <v>0</v>
      </c>
      <c r="BU211" s="302">
        <f t="shared" si="231"/>
        <v>0</v>
      </c>
      <c r="BV211" s="302">
        <f t="shared" si="232"/>
        <v>0</v>
      </c>
      <c r="BW211" s="302">
        <f t="shared" si="233"/>
        <v>0</v>
      </c>
      <c r="BX211" s="302">
        <f t="shared" si="234"/>
        <v>0</v>
      </c>
      <c r="BY211" s="302">
        <f t="shared" si="235"/>
        <v>0</v>
      </c>
      <c r="BZ211" s="302">
        <f t="shared" si="236"/>
        <v>0</v>
      </c>
      <c r="CA211" s="302">
        <f t="shared" si="237"/>
        <v>0</v>
      </c>
      <c r="CB211" s="302">
        <f t="shared" si="238"/>
        <v>0</v>
      </c>
      <c r="CC211" s="302">
        <f t="shared" si="239"/>
        <v>0</v>
      </c>
    </row>
    <row r="212" spans="1:81" x14ac:dyDescent="0.25">
      <c r="A212">
        <v>209</v>
      </c>
      <c r="B212" s="164" t="s">
        <v>626</v>
      </c>
      <c r="C212">
        <f>IFERROR(INDEX($BD$7:$BO$40,MATCH(Bacias!$G$4:$G$323,$BC$7:$BC$40,0),$C$2:$N$2),1)</f>
        <v>1</v>
      </c>
      <c r="D212">
        <f>IFERROR(INDEX($BD$7:$BO$40,MATCH(Bacias!$G$4:$G$323,$BC$7:$BC$40,0),$C$2:$N$2),1)</f>
        <v>1</v>
      </c>
      <c r="E212">
        <f>IFERROR(INDEX($BD$7:$BO$40,MATCH(Bacias!$G$4:$G$323,$BC$7:$BC$40,0),$C$2:$N$2),1)</f>
        <v>1</v>
      </c>
      <c r="F212">
        <f>IFERROR(INDEX($BD$7:$BO$40,MATCH(Bacias!$G$4:$G$323,$BC$7:$BC$40,0),$C$2:$N$2),1)</f>
        <v>1</v>
      </c>
      <c r="G212">
        <f>IFERROR(INDEX($BD$7:$BO$40,MATCH(Bacias!$G$4:$G$323,$BC$7:$BC$40,0),$C$2:$N$2),1)</f>
        <v>1</v>
      </c>
      <c r="H212">
        <f>IFERROR(INDEX($BD$7:$BO$40,MATCH(Bacias!$G$4:$G$323,$BC$7:$BC$40,0),$C$2:$N$2),1)</f>
        <v>1</v>
      </c>
      <c r="I212">
        <f>IFERROR(INDEX($BD$7:$BO$40,MATCH(Bacias!$G$4:$G$323,$BC$7:$BC$40,0),$C$2:$N$2),1)</f>
        <v>1</v>
      </c>
      <c r="J212">
        <f>IFERROR(INDEX($BD$7:$BO$40,MATCH(Bacias!$G$4:$G$323,$BC$7:$BC$40,0),$C$2:$N$2),1)</f>
        <v>1</v>
      </c>
      <c r="K212">
        <f>IFERROR(INDEX($BD$7:$BO$40,MATCH(Bacias!$G$4:$G$323,$BC$7:$BC$40,0),$C$2:$N$2),1)</f>
        <v>1</v>
      </c>
      <c r="L212">
        <f>IFERROR(INDEX($BD$7:$BO$40,MATCH(Bacias!$G$4:$G$323,$BC$7:$BC$40,0),$C$2:$N$2),1)</f>
        <v>1</v>
      </c>
      <c r="M212">
        <f>IFERROR(INDEX($BD$7:$BO$40,MATCH(Bacias!$G$4:$G$323,$BC$7:$BC$40,0),$C$2:$N$2),1)</f>
        <v>1</v>
      </c>
      <c r="N212">
        <f>IFERROR(INDEX($BD$7:$BO$40,MATCH(Bacias!$G$4:$G$323,$BC$7:$BC$40,0),$C$2:$N$2),1)</f>
        <v>1</v>
      </c>
      <c r="AA212">
        <f>C212*IF(NOT(ISNA($AY212)),INDEX(Entrada!$C$53:$N$372,$AY212,AA$2),0)</f>
        <v>721.51</v>
      </c>
      <c r="AB212">
        <f>D212*IF(NOT(ISNA($AY212)),INDEX(Entrada!$C$53:$N$372,$AY212,AB$2),0)</f>
        <v>799.58</v>
      </c>
      <c r="AC212">
        <f>E212*IF(NOT(ISNA($AY212)),INDEX(Entrada!$C$53:$N$372,$AY212,AC$2),0)</f>
        <v>807.34</v>
      </c>
      <c r="AD212">
        <f>F212*IF(NOT(ISNA($AY212)),INDEX(Entrada!$C$53:$N$372,$AY212,AD$2),0)</f>
        <v>626.04</v>
      </c>
      <c r="AE212">
        <f>G212*IF(NOT(ISNA($AY212)),INDEX(Entrada!$C$53:$N$372,$AY212,AE$2),0)</f>
        <v>393.97</v>
      </c>
      <c r="AF212">
        <f>H212*IF(NOT(ISNA($AY212)),INDEX(Entrada!$C$53:$N$372,$AY212,AF$2),0)</f>
        <v>291.39999999999998</v>
      </c>
      <c r="AG212">
        <f>I212*IF(NOT(ISNA($AY212)),INDEX(Entrada!$C$53:$N$372,$AY212,AG$2),0)</f>
        <v>228.57</v>
      </c>
      <c r="AH212">
        <f>J212*IF(NOT(ISNA($AY212)),INDEX(Entrada!$C$53:$N$372,$AY212,AH$2),0)</f>
        <v>179.93</v>
      </c>
      <c r="AI212">
        <f>K212*IF(NOT(ISNA($AY212)),INDEX(Entrada!$C$53:$N$372,$AY212,AI$2),0)</f>
        <v>154.66999999999999</v>
      </c>
      <c r="AJ212">
        <f>L212*IF(NOT(ISNA($AY212)),INDEX(Entrada!$C$53:$N$372,$AY212,AJ$2),0)</f>
        <v>193.71</v>
      </c>
      <c r="AK212">
        <f>M212*IF(NOT(ISNA($AY212)),INDEX(Entrada!$C$53:$N$372,$AY212,AK$2),0)</f>
        <v>327.52</v>
      </c>
      <c r="AL212">
        <f>N212*IF(NOT(ISNA($AY212)),INDEX(Entrada!$C$53:$N$372,$AY212,AL$2),0)</f>
        <v>536.03</v>
      </c>
      <c r="AM212">
        <f t="shared" si="242"/>
        <v>721.51</v>
      </c>
      <c r="AN212">
        <f t="shared" si="244"/>
        <v>799.58</v>
      </c>
      <c r="AO212">
        <f t="shared" si="244"/>
        <v>807.34</v>
      </c>
      <c r="AP212">
        <f t="shared" si="244"/>
        <v>626.04</v>
      </c>
      <c r="AQ212">
        <f t="shared" si="244"/>
        <v>393.97</v>
      </c>
      <c r="AR212">
        <f t="shared" si="244"/>
        <v>291.39999999999998</v>
      </c>
      <c r="AS212">
        <f t="shared" si="244"/>
        <v>228.57</v>
      </c>
      <c r="AT212">
        <f t="shared" si="244"/>
        <v>179.93</v>
      </c>
      <c r="AU212">
        <f t="shared" si="244"/>
        <v>154.66999999999999</v>
      </c>
      <c r="AV212">
        <f t="shared" si="244"/>
        <v>193.71</v>
      </c>
      <c r="AW212">
        <f t="shared" si="244"/>
        <v>327.52</v>
      </c>
      <c r="AX212">
        <f t="shared" si="244"/>
        <v>536.03</v>
      </c>
      <c r="AY212">
        <f>MATCH(A212,Entrada!$A$53:$A$372,0)</f>
        <v>209</v>
      </c>
      <c r="BQ212" t="e">
        <f t="shared" si="241"/>
        <v>#N/A</v>
      </c>
      <c r="BR212" s="302">
        <f t="shared" si="228"/>
        <v>721.51</v>
      </c>
      <c r="BS212" s="302">
        <f t="shared" si="229"/>
        <v>799.58</v>
      </c>
      <c r="BT212" s="302">
        <f t="shared" si="230"/>
        <v>807.34</v>
      </c>
      <c r="BU212" s="302">
        <f t="shared" si="231"/>
        <v>626.04</v>
      </c>
      <c r="BV212" s="302">
        <f t="shared" si="232"/>
        <v>393.97</v>
      </c>
      <c r="BW212" s="302">
        <f t="shared" si="233"/>
        <v>291.39999999999998</v>
      </c>
      <c r="BX212" s="302">
        <f t="shared" si="234"/>
        <v>228.57</v>
      </c>
      <c r="BY212" s="302">
        <f t="shared" si="235"/>
        <v>179.93</v>
      </c>
      <c r="BZ212" s="302">
        <f t="shared" si="236"/>
        <v>154.66999999999999</v>
      </c>
      <c r="CA212" s="302">
        <f t="shared" si="237"/>
        <v>193.71</v>
      </c>
      <c r="CB212" s="302">
        <f t="shared" si="238"/>
        <v>327.52</v>
      </c>
      <c r="CC212" s="302">
        <f t="shared" si="239"/>
        <v>536.03</v>
      </c>
    </row>
    <row r="213" spans="1:81" x14ac:dyDescent="0.25">
      <c r="A213">
        <v>210</v>
      </c>
      <c r="B213" s="164"/>
      <c r="C213">
        <f>IFERROR(INDEX($BD$7:$BO$40,MATCH(Bacias!$G$4:$G$323,$BC$7:$BC$40,0),$C$2:$N$2),1)</f>
        <v>1</v>
      </c>
      <c r="D213">
        <f>IFERROR(INDEX($BD$7:$BO$40,MATCH(Bacias!$G$4:$G$323,$BC$7:$BC$40,0),$C$2:$N$2),1)</f>
        <v>1</v>
      </c>
      <c r="E213">
        <f>IFERROR(INDEX($BD$7:$BO$40,MATCH(Bacias!$G$4:$G$323,$BC$7:$BC$40,0),$C$2:$N$2),1)</f>
        <v>1</v>
      </c>
      <c r="F213">
        <f>IFERROR(INDEX($BD$7:$BO$40,MATCH(Bacias!$G$4:$G$323,$BC$7:$BC$40,0),$C$2:$N$2),1)</f>
        <v>1</v>
      </c>
      <c r="G213">
        <f>IFERROR(INDEX($BD$7:$BO$40,MATCH(Bacias!$G$4:$G$323,$BC$7:$BC$40,0),$C$2:$N$2),1)</f>
        <v>1</v>
      </c>
      <c r="H213">
        <f>IFERROR(INDEX($BD$7:$BO$40,MATCH(Bacias!$G$4:$G$323,$BC$7:$BC$40,0),$C$2:$N$2),1)</f>
        <v>1</v>
      </c>
      <c r="I213">
        <f>IFERROR(INDEX($BD$7:$BO$40,MATCH(Bacias!$G$4:$G$323,$BC$7:$BC$40,0),$C$2:$N$2),1)</f>
        <v>1</v>
      </c>
      <c r="J213">
        <f>IFERROR(INDEX($BD$7:$BO$40,MATCH(Bacias!$G$4:$G$323,$BC$7:$BC$40,0),$C$2:$N$2),1)</f>
        <v>1</v>
      </c>
      <c r="K213">
        <f>IFERROR(INDEX($BD$7:$BO$40,MATCH(Bacias!$G$4:$G$323,$BC$7:$BC$40,0),$C$2:$N$2),1)</f>
        <v>1</v>
      </c>
      <c r="L213">
        <f>IFERROR(INDEX($BD$7:$BO$40,MATCH(Bacias!$G$4:$G$323,$BC$7:$BC$40,0),$C$2:$N$2),1)</f>
        <v>1</v>
      </c>
      <c r="M213">
        <f>IFERROR(INDEX($BD$7:$BO$40,MATCH(Bacias!$G$4:$G$323,$BC$7:$BC$40,0),$C$2:$N$2),1)</f>
        <v>1</v>
      </c>
      <c r="N213">
        <f>IFERROR(INDEX($BD$7:$BO$40,MATCH(Bacias!$G$4:$G$323,$BC$7:$BC$40,0),$C$2:$N$2),1)</f>
        <v>1</v>
      </c>
      <c r="AA213">
        <f>C213*IF(NOT(ISNA($AY213)),INDEX(Entrada!$C$53:$N$372,$AY213,AA$2),0)</f>
        <v>0</v>
      </c>
      <c r="AB213">
        <f>D213*IF(NOT(ISNA($AY213)),INDEX(Entrada!$C$53:$N$372,$AY213,AB$2),0)</f>
        <v>0</v>
      </c>
      <c r="AC213">
        <f>E213*IF(NOT(ISNA($AY213)),INDEX(Entrada!$C$53:$N$372,$AY213,AC$2),0)</f>
        <v>0</v>
      </c>
      <c r="AD213">
        <f>F213*IF(NOT(ISNA($AY213)),INDEX(Entrada!$C$53:$N$372,$AY213,AD$2),0)</f>
        <v>0</v>
      </c>
      <c r="AE213">
        <f>G213*IF(NOT(ISNA($AY213)),INDEX(Entrada!$C$53:$N$372,$AY213,AE$2),0)</f>
        <v>0</v>
      </c>
      <c r="AF213">
        <f>H213*IF(NOT(ISNA($AY213)),INDEX(Entrada!$C$53:$N$372,$AY213,AF$2),0)</f>
        <v>0</v>
      </c>
      <c r="AG213">
        <f>I213*IF(NOT(ISNA($AY213)),INDEX(Entrada!$C$53:$N$372,$AY213,AG$2),0)</f>
        <v>0</v>
      </c>
      <c r="AH213">
        <f>J213*IF(NOT(ISNA($AY213)),INDEX(Entrada!$C$53:$N$372,$AY213,AH$2),0)</f>
        <v>0</v>
      </c>
      <c r="AI213">
        <f>K213*IF(NOT(ISNA($AY213)),INDEX(Entrada!$C$53:$N$372,$AY213,AI$2),0)</f>
        <v>0</v>
      </c>
      <c r="AJ213">
        <f>L213*IF(NOT(ISNA($AY213)),INDEX(Entrada!$C$53:$N$372,$AY213,AJ$2),0)</f>
        <v>0</v>
      </c>
      <c r="AK213">
        <f>M213*IF(NOT(ISNA($AY213)),INDEX(Entrada!$C$53:$N$372,$AY213,AK$2),0)</f>
        <v>0</v>
      </c>
      <c r="AL213">
        <f>N213*IF(NOT(ISNA($AY213)),INDEX(Entrada!$C$53:$N$372,$AY213,AL$2),0)</f>
        <v>0</v>
      </c>
      <c r="AM213">
        <f t="shared" si="242"/>
        <v>0</v>
      </c>
      <c r="AN213">
        <f t="shared" si="244"/>
        <v>0</v>
      </c>
      <c r="AO213">
        <f t="shared" si="244"/>
        <v>0</v>
      </c>
      <c r="AP213">
        <f t="shared" si="244"/>
        <v>0</v>
      </c>
      <c r="AQ213">
        <f t="shared" si="244"/>
        <v>0</v>
      </c>
      <c r="AR213">
        <f t="shared" si="244"/>
        <v>0</v>
      </c>
      <c r="AS213">
        <f t="shared" si="244"/>
        <v>0</v>
      </c>
      <c r="AT213">
        <f t="shared" si="244"/>
        <v>0</v>
      </c>
      <c r="AU213">
        <f t="shared" si="244"/>
        <v>0</v>
      </c>
      <c r="AV213">
        <f t="shared" si="244"/>
        <v>0</v>
      </c>
      <c r="AW213">
        <f t="shared" si="244"/>
        <v>0</v>
      </c>
      <c r="AX213">
        <f t="shared" si="244"/>
        <v>0</v>
      </c>
      <c r="AY213">
        <f>MATCH(A213,Entrada!$A$53:$A$372,0)</f>
        <v>210</v>
      </c>
      <c r="BQ213" t="e">
        <f t="shared" si="241"/>
        <v>#N/A</v>
      </c>
      <c r="BR213" s="302">
        <f t="shared" si="228"/>
        <v>0</v>
      </c>
      <c r="BS213" s="302">
        <f t="shared" si="229"/>
        <v>0</v>
      </c>
      <c r="BT213" s="302">
        <f t="shared" si="230"/>
        <v>0</v>
      </c>
      <c r="BU213" s="302">
        <f t="shared" si="231"/>
        <v>0</v>
      </c>
      <c r="BV213" s="302">
        <f t="shared" si="232"/>
        <v>0</v>
      </c>
      <c r="BW213" s="302">
        <f t="shared" si="233"/>
        <v>0</v>
      </c>
      <c r="BX213" s="302">
        <f t="shared" si="234"/>
        <v>0</v>
      </c>
      <c r="BY213" s="302">
        <f t="shared" si="235"/>
        <v>0</v>
      </c>
      <c r="BZ213" s="302">
        <f t="shared" si="236"/>
        <v>0</v>
      </c>
      <c r="CA213" s="302">
        <f t="shared" si="237"/>
        <v>0</v>
      </c>
      <c r="CB213" s="302">
        <f t="shared" si="238"/>
        <v>0</v>
      </c>
      <c r="CC213" s="302">
        <f t="shared" si="239"/>
        <v>0</v>
      </c>
    </row>
    <row r="214" spans="1:81" x14ac:dyDescent="0.25">
      <c r="A214">
        <v>211</v>
      </c>
      <c r="B214" s="164" t="s">
        <v>44</v>
      </c>
      <c r="C214">
        <f>IFERROR(INDEX($BD$7:$BO$40,MATCH(Bacias!$G$4:$G$323,$BC$7:$BC$40,0),$C$2:$N$2),1)</f>
        <v>1</v>
      </c>
      <c r="D214">
        <f>IFERROR(INDEX($BD$7:$BO$40,MATCH(Bacias!$G$4:$G$323,$BC$7:$BC$40,0),$C$2:$N$2),1)</f>
        <v>1</v>
      </c>
      <c r="E214">
        <f>IFERROR(INDEX($BD$7:$BO$40,MATCH(Bacias!$G$4:$G$323,$BC$7:$BC$40,0),$C$2:$N$2),1)</f>
        <v>1</v>
      </c>
      <c r="F214">
        <f>IFERROR(INDEX($BD$7:$BO$40,MATCH(Bacias!$G$4:$G$323,$BC$7:$BC$40,0),$C$2:$N$2),1)</f>
        <v>1</v>
      </c>
      <c r="G214">
        <f>IFERROR(INDEX($BD$7:$BO$40,MATCH(Bacias!$G$4:$G$323,$BC$7:$BC$40,0),$C$2:$N$2),1)</f>
        <v>1</v>
      </c>
      <c r="H214">
        <f>IFERROR(INDEX($BD$7:$BO$40,MATCH(Bacias!$G$4:$G$323,$BC$7:$BC$40,0),$C$2:$N$2),1)</f>
        <v>1</v>
      </c>
      <c r="I214">
        <f>IFERROR(INDEX($BD$7:$BO$40,MATCH(Bacias!$G$4:$G$323,$BC$7:$BC$40,0),$C$2:$N$2),1)</f>
        <v>1</v>
      </c>
      <c r="J214">
        <f>IFERROR(INDEX($BD$7:$BO$40,MATCH(Bacias!$G$4:$G$323,$BC$7:$BC$40,0),$C$2:$N$2),1)</f>
        <v>1</v>
      </c>
      <c r="K214">
        <f>IFERROR(INDEX($BD$7:$BO$40,MATCH(Bacias!$G$4:$G$323,$BC$7:$BC$40,0),$C$2:$N$2),1)</f>
        <v>1</v>
      </c>
      <c r="L214">
        <f>IFERROR(INDEX($BD$7:$BO$40,MATCH(Bacias!$G$4:$G$323,$BC$7:$BC$40,0),$C$2:$N$2),1)</f>
        <v>1</v>
      </c>
      <c r="M214">
        <f>IFERROR(INDEX($BD$7:$BO$40,MATCH(Bacias!$G$4:$G$323,$BC$7:$BC$40,0),$C$2:$N$2),1)</f>
        <v>1</v>
      </c>
      <c r="N214">
        <f>IFERROR(INDEX($BD$7:$BO$40,MATCH(Bacias!$G$4:$G$323,$BC$7:$BC$40,0),$C$2:$N$2),1)</f>
        <v>1</v>
      </c>
      <c r="AA214">
        <f>C214*IF(NOT(ISNA($AY214)),INDEX(Entrada!$C$53:$N$372,$AY214,AA$2),0)</f>
        <v>568.75</v>
      </c>
      <c r="AB214">
        <f>D214*IF(NOT(ISNA($AY214)),INDEX(Entrada!$C$53:$N$372,$AY214,AB$2),0)</f>
        <v>509.39</v>
      </c>
      <c r="AC214">
        <f>E214*IF(NOT(ISNA($AY214)),INDEX(Entrada!$C$53:$N$372,$AY214,AC$2),0)</f>
        <v>449.82</v>
      </c>
      <c r="AD214">
        <f>F214*IF(NOT(ISNA($AY214)),INDEX(Entrada!$C$53:$N$372,$AY214,AD$2),0)</f>
        <v>309.02999999999997</v>
      </c>
      <c r="AE214">
        <f>G214*IF(NOT(ISNA($AY214)),INDEX(Entrada!$C$53:$N$372,$AY214,AE$2),0)</f>
        <v>226.83</v>
      </c>
      <c r="AF214">
        <f>H214*IF(NOT(ISNA($AY214)),INDEX(Entrada!$C$53:$N$372,$AY214,AF$2),0)</f>
        <v>190.16</v>
      </c>
      <c r="AG214">
        <f>I214*IF(NOT(ISNA($AY214)),INDEX(Entrada!$C$53:$N$372,$AY214,AG$2),0)</f>
        <v>159.35</v>
      </c>
      <c r="AH214">
        <f>J214*IF(NOT(ISNA($AY214)),INDEX(Entrada!$C$53:$N$372,$AY214,AH$2),0)</f>
        <v>136.21</v>
      </c>
      <c r="AI214">
        <f>K214*IF(NOT(ISNA($AY214)),INDEX(Entrada!$C$53:$N$372,$AY214,AI$2),0)</f>
        <v>139.04</v>
      </c>
      <c r="AJ214">
        <f>L214*IF(NOT(ISNA($AY214)),INDEX(Entrada!$C$53:$N$372,$AY214,AJ$2),0)</f>
        <v>167.29</v>
      </c>
      <c r="AK214">
        <f>M214*IF(NOT(ISNA($AY214)),INDEX(Entrada!$C$53:$N$372,$AY214,AK$2),0)</f>
        <v>247.97</v>
      </c>
      <c r="AL214">
        <f>N214*IF(NOT(ISNA($AY214)),INDEX(Entrada!$C$53:$N$372,$AY214,AL$2),0)</f>
        <v>417.89</v>
      </c>
      <c r="AM214">
        <f t="shared" si="242"/>
        <v>568.75</v>
      </c>
      <c r="AN214">
        <f t="shared" si="244"/>
        <v>509.39</v>
      </c>
      <c r="AO214">
        <f t="shared" si="244"/>
        <v>449.82</v>
      </c>
      <c r="AP214">
        <f t="shared" si="244"/>
        <v>309.02999999999997</v>
      </c>
      <c r="AQ214">
        <f t="shared" si="244"/>
        <v>226.83</v>
      </c>
      <c r="AR214">
        <f t="shared" si="244"/>
        <v>190.16</v>
      </c>
      <c r="AS214">
        <f t="shared" si="244"/>
        <v>159.35</v>
      </c>
      <c r="AT214">
        <f t="shared" si="244"/>
        <v>136.21</v>
      </c>
      <c r="AU214">
        <f t="shared" si="244"/>
        <v>139.04</v>
      </c>
      <c r="AV214">
        <f t="shared" si="244"/>
        <v>167.29</v>
      </c>
      <c r="AW214">
        <f t="shared" si="244"/>
        <v>247.97</v>
      </c>
      <c r="AX214">
        <f t="shared" si="244"/>
        <v>417.89</v>
      </c>
      <c r="AY214">
        <f>MATCH(A214,Entrada!$A$53:$A$372,0)</f>
        <v>211</v>
      </c>
      <c r="BQ214" t="e">
        <f t="shared" si="241"/>
        <v>#N/A</v>
      </c>
      <c r="BR214" s="302">
        <f t="shared" ref="BR214:BR240" si="24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568.75</v>
      </c>
      <c r="BS214" s="302">
        <f t="shared" ref="BS214:BS240" si="246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509.39</v>
      </c>
      <c r="BT214" s="302">
        <f t="shared" ref="BT214:BT240" si="247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449.82</v>
      </c>
      <c r="BU214" s="302">
        <f t="shared" ref="BU214:BU240" si="248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309.02999999999997</v>
      </c>
      <c r="BV214" s="302">
        <f t="shared" ref="BV214:BV240" si="249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226.83</v>
      </c>
      <c r="BW214" s="302">
        <f t="shared" ref="BW214:BW240" si="250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190.16</v>
      </c>
      <c r="BX214" s="302">
        <f t="shared" ref="BX214:BX240" si="251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159.35</v>
      </c>
      <c r="BY214" s="302">
        <f t="shared" ref="BY214:BY240" si="252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136.21</v>
      </c>
      <c r="BZ214" s="302">
        <f t="shared" ref="BZ214:BZ240" si="253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139.04</v>
      </c>
      <c r="CA214" s="302">
        <f t="shared" ref="CA214:CA240" si="254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167.29</v>
      </c>
      <c r="CB214" s="302">
        <f t="shared" ref="CB214:CB240" si="255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247.97</v>
      </c>
      <c r="CC214" s="302">
        <f t="shared" ref="CC214:CC240" si="256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417.89</v>
      </c>
    </row>
    <row r="215" spans="1:81" x14ac:dyDescent="0.25">
      <c r="A215">
        <v>212</v>
      </c>
      <c r="B215" s="164"/>
      <c r="C215">
        <f>IFERROR(INDEX($BD$7:$BO$40,MATCH(Bacias!$G$4:$G$323,$BC$7:$BC$40,0),$C$2:$N$2),1)</f>
        <v>1</v>
      </c>
      <c r="D215">
        <f>IFERROR(INDEX($BD$7:$BO$40,MATCH(Bacias!$G$4:$G$323,$BC$7:$BC$40,0),$C$2:$N$2),1)</f>
        <v>1</v>
      </c>
      <c r="E215">
        <f>IFERROR(INDEX($BD$7:$BO$40,MATCH(Bacias!$G$4:$G$323,$BC$7:$BC$40,0),$C$2:$N$2),1)</f>
        <v>1</v>
      </c>
      <c r="F215">
        <f>IFERROR(INDEX($BD$7:$BO$40,MATCH(Bacias!$G$4:$G$323,$BC$7:$BC$40,0),$C$2:$N$2),1)</f>
        <v>1</v>
      </c>
      <c r="G215">
        <f>IFERROR(INDEX($BD$7:$BO$40,MATCH(Bacias!$G$4:$G$323,$BC$7:$BC$40,0),$C$2:$N$2),1)</f>
        <v>1</v>
      </c>
      <c r="H215">
        <f>IFERROR(INDEX($BD$7:$BO$40,MATCH(Bacias!$G$4:$G$323,$BC$7:$BC$40,0),$C$2:$N$2),1)</f>
        <v>1</v>
      </c>
      <c r="I215">
        <f>IFERROR(INDEX($BD$7:$BO$40,MATCH(Bacias!$G$4:$G$323,$BC$7:$BC$40,0),$C$2:$N$2),1)</f>
        <v>1</v>
      </c>
      <c r="J215">
        <f>IFERROR(INDEX($BD$7:$BO$40,MATCH(Bacias!$G$4:$G$323,$BC$7:$BC$40,0),$C$2:$N$2),1)</f>
        <v>1</v>
      </c>
      <c r="K215">
        <f>IFERROR(INDEX($BD$7:$BO$40,MATCH(Bacias!$G$4:$G$323,$BC$7:$BC$40,0),$C$2:$N$2),1)</f>
        <v>1</v>
      </c>
      <c r="L215">
        <f>IFERROR(INDEX($BD$7:$BO$40,MATCH(Bacias!$G$4:$G$323,$BC$7:$BC$40,0),$C$2:$N$2),1)</f>
        <v>1</v>
      </c>
      <c r="M215">
        <f>IFERROR(INDEX($BD$7:$BO$40,MATCH(Bacias!$G$4:$G$323,$BC$7:$BC$40,0),$C$2:$N$2),1)</f>
        <v>1</v>
      </c>
      <c r="N215">
        <f>IFERROR(INDEX($BD$7:$BO$40,MATCH(Bacias!$G$4:$G$323,$BC$7:$BC$40,0),$C$2:$N$2),1)</f>
        <v>1</v>
      </c>
      <c r="AA215">
        <f>C215*IF(NOT(ISNA($AY215)),INDEX(Entrada!$C$53:$N$372,$AY215,AA$2),0)</f>
        <v>0</v>
      </c>
      <c r="AB215">
        <f>D215*IF(NOT(ISNA($AY215)),INDEX(Entrada!$C$53:$N$372,$AY215,AB$2),0)</f>
        <v>0</v>
      </c>
      <c r="AC215">
        <f>E215*IF(NOT(ISNA($AY215)),INDEX(Entrada!$C$53:$N$372,$AY215,AC$2),0)</f>
        <v>0</v>
      </c>
      <c r="AD215">
        <f>F215*IF(NOT(ISNA($AY215)),INDEX(Entrada!$C$53:$N$372,$AY215,AD$2),0)</f>
        <v>0</v>
      </c>
      <c r="AE215">
        <f>G215*IF(NOT(ISNA($AY215)),INDEX(Entrada!$C$53:$N$372,$AY215,AE$2),0)</f>
        <v>0</v>
      </c>
      <c r="AF215">
        <f>H215*IF(NOT(ISNA($AY215)),INDEX(Entrada!$C$53:$N$372,$AY215,AF$2),0)</f>
        <v>0</v>
      </c>
      <c r="AG215">
        <f>I215*IF(NOT(ISNA($AY215)),INDEX(Entrada!$C$53:$N$372,$AY215,AG$2),0)</f>
        <v>0</v>
      </c>
      <c r="AH215">
        <f>J215*IF(NOT(ISNA($AY215)),INDEX(Entrada!$C$53:$N$372,$AY215,AH$2),0)</f>
        <v>0</v>
      </c>
      <c r="AI215">
        <f>K215*IF(NOT(ISNA($AY215)),INDEX(Entrada!$C$53:$N$372,$AY215,AI$2),0)</f>
        <v>0</v>
      </c>
      <c r="AJ215">
        <f>L215*IF(NOT(ISNA($AY215)),INDEX(Entrada!$C$53:$N$372,$AY215,AJ$2),0)</f>
        <v>0</v>
      </c>
      <c r="AK215">
        <f>M215*IF(NOT(ISNA($AY215)),INDEX(Entrada!$C$53:$N$372,$AY215,AK$2),0)</f>
        <v>0</v>
      </c>
      <c r="AL215">
        <f>N215*IF(NOT(ISNA($AY215)),INDEX(Entrada!$C$53:$N$372,$AY215,AL$2),0)</f>
        <v>0</v>
      </c>
      <c r="AM215">
        <f t="shared" si="242"/>
        <v>0</v>
      </c>
      <c r="AN215">
        <f t="shared" si="244"/>
        <v>0</v>
      </c>
      <c r="AO215">
        <f t="shared" si="244"/>
        <v>0</v>
      </c>
      <c r="AP215">
        <f t="shared" si="244"/>
        <v>0</v>
      </c>
      <c r="AQ215">
        <f t="shared" si="244"/>
        <v>0</v>
      </c>
      <c r="AR215">
        <f t="shared" si="244"/>
        <v>0</v>
      </c>
      <c r="AS215">
        <f t="shared" si="244"/>
        <v>0</v>
      </c>
      <c r="AT215">
        <f t="shared" si="244"/>
        <v>0</v>
      </c>
      <c r="AU215">
        <f t="shared" si="244"/>
        <v>0</v>
      </c>
      <c r="AV215">
        <f t="shared" si="244"/>
        <v>0</v>
      </c>
      <c r="AW215">
        <f t="shared" si="244"/>
        <v>0</v>
      </c>
      <c r="AX215">
        <f t="shared" si="244"/>
        <v>0</v>
      </c>
      <c r="AY215">
        <f>MATCH(A215,Entrada!$A$53:$A$372,0)</f>
        <v>212</v>
      </c>
      <c r="BQ215" t="e">
        <f t="shared" si="241"/>
        <v>#N/A</v>
      </c>
      <c r="BR215" s="302">
        <f t="shared" si="245"/>
        <v>0</v>
      </c>
      <c r="BS215" s="302">
        <f t="shared" si="246"/>
        <v>0</v>
      </c>
      <c r="BT215" s="302">
        <f t="shared" si="247"/>
        <v>0</v>
      </c>
      <c r="BU215" s="302">
        <f t="shared" si="248"/>
        <v>0</v>
      </c>
      <c r="BV215" s="302">
        <f t="shared" si="249"/>
        <v>0</v>
      </c>
      <c r="BW215" s="302">
        <f t="shared" si="250"/>
        <v>0</v>
      </c>
      <c r="BX215" s="302">
        <f t="shared" si="251"/>
        <v>0</v>
      </c>
      <c r="BY215" s="302">
        <f t="shared" si="252"/>
        <v>0</v>
      </c>
      <c r="BZ215" s="302">
        <f t="shared" si="253"/>
        <v>0</v>
      </c>
      <c r="CA215" s="302">
        <f t="shared" si="254"/>
        <v>0</v>
      </c>
      <c r="CB215" s="302">
        <f t="shared" si="255"/>
        <v>0</v>
      </c>
      <c r="CC215" s="302">
        <f t="shared" si="256"/>
        <v>0</v>
      </c>
    </row>
    <row r="216" spans="1:81" x14ac:dyDescent="0.25">
      <c r="A216">
        <v>213</v>
      </c>
      <c r="B216" s="164"/>
      <c r="C216">
        <f>IFERROR(INDEX($BD$7:$BO$40,MATCH(Bacias!$G$4:$G$323,$BC$7:$BC$40,0),$C$2:$N$2),1)</f>
        <v>1</v>
      </c>
      <c r="D216">
        <f>IFERROR(INDEX($BD$7:$BO$40,MATCH(Bacias!$G$4:$G$323,$BC$7:$BC$40,0),$C$2:$N$2),1)</f>
        <v>1</v>
      </c>
      <c r="E216">
        <f>IFERROR(INDEX($BD$7:$BO$40,MATCH(Bacias!$G$4:$G$323,$BC$7:$BC$40,0),$C$2:$N$2),1)</f>
        <v>1</v>
      </c>
      <c r="F216">
        <f>IFERROR(INDEX($BD$7:$BO$40,MATCH(Bacias!$G$4:$G$323,$BC$7:$BC$40,0),$C$2:$N$2),1)</f>
        <v>1</v>
      </c>
      <c r="G216">
        <f>IFERROR(INDEX($BD$7:$BO$40,MATCH(Bacias!$G$4:$G$323,$BC$7:$BC$40,0),$C$2:$N$2),1)</f>
        <v>1</v>
      </c>
      <c r="H216">
        <f>IFERROR(INDEX($BD$7:$BO$40,MATCH(Bacias!$G$4:$G$323,$BC$7:$BC$40,0),$C$2:$N$2),1)</f>
        <v>1</v>
      </c>
      <c r="I216">
        <f>IFERROR(INDEX($BD$7:$BO$40,MATCH(Bacias!$G$4:$G$323,$BC$7:$BC$40,0),$C$2:$N$2),1)</f>
        <v>1</v>
      </c>
      <c r="J216">
        <f>IFERROR(INDEX($BD$7:$BO$40,MATCH(Bacias!$G$4:$G$323,$BC$7:$BC$40,0),$C$2:$N$2),1)</f>
        <v>1</v>
      </c>
      <c r="K216">
        <f>IFERROR(INDEX($BD$7:$BO$40,MATCH(Bacias!$G$4:$G$323,$BC$7:$BC$40,0),$C$2:$N$2),1)</f>
        <v>1</v>
      </c>
      <c r="L216">
        <f>IFERROR(INDEX($BD$7:$BO$40,MATCH(Bacias!$G$4:$G$323,$BC$7:$BC$40,0),$C$2:$N$2),1)</f>
        <v>1</v>
      </c>
      <c r="M216">
        <f>IFERROR(INDEX($BD$7:$BO$40,MATCH(Bacias!$G$4:$G$323,$BC$7:$BC$40,0),$C$2:$N$2),1)</f>
        <v>1</v>
      </c>
      <c r="N216">
        <f>IFERROR(INDEX($BD$7:$BO$40,MATCH(Bacias!$G$4:$G$323,$BC$7:$BC$40,0),$C$2:$N$2),1)</f>
        <v>1</v>
      </c>
      <c r="AA216">
        <f>C216*IF(NOT(ISNA($AY216)),INDEX(Entrada!$C$53:$N$372,$AY216,AA$2),0)</f>
        <v>0</v>
      </c>
      <c r="AB216">
        <f>D216*IF(NOT(ISNA($AY216)),INDEX(Entrada!$C$53:$N$372,$AY216,AB$2),0)</f>
        <v>0</v>
      </c>
      <c r="AC216">
        <f>E216*IF(NOT(ISNA($AY216)),INDEX(Entrada!$C$53:$N$372,$AY216,AC$2),0)</f>
        <v>0</v>
      </c>
      <c r="AD216">
        <f>F216*IF(NOT(ISNA($AY216)),INDEX(Entrada!$C$53:$N$372,$AY216,AD$2),0)</f>
        <v>0</v>
      </c>
      <c r="AE216">
        <f>G216*IF(NOT(ISNA($AY216)),INDEX(Entrada!$C$53:$N$372,$AY216,AE$2),0)</f>
        <v>0</v>
      </c>
      <c r="AF216">
        <f>H216*IF(NOT(ISNA($AY216)),INDEX(Entrada!$C$53:$N$372,$AY216,AF$2),0)</f>
        <v>0</v>
      </c>
      <c r="AG216">
        <f>I216*IF(NOT(ISNA($AY216)),INDEX(Entrada!$C$53:$N$372,$AY216,AG$2),0)</f>
        <v>0</v>
      </c>
      <c r="AH216">
        <f>J216*IF(NOT(ISNA($AY216)),INDEX(Entrada!$C$53:$N$372,$AY216,AH$2),0)</f>
        <v>0</v>
      </c>
      <c r="AI216">
        <f>K216*IF(NOT(ISNA($AY216)),INDEX(Entrada!$C$53:$N$372,$AY216,AI$2),0)</f>
        <v>0</v>
      </c>
      <c r="AJ216">
        <f>L216*IF(NOT(ISNA($AY216)),INDEX(Entrada!$C$53:$N$372,$AY216,AJ$2),0)</f>
        <v>0</v>
      </c>
      <c r="AK216">
        <f>M216*IF(NOT(ISNA($AY216)),INDEX(Entrada!$C$53:$N$372,$AY216,AK$2),0)</f>
        <v>0</v>
      </c>
      <c r="AL216">
        <f>N216*IF(NOT(ISNA($AY216)),INDEX(Entrada!$C$53:$N$372,$AY216,AL$2),0)</f>
        <v>0</v>
      </c>
      <c r="AM216">
        <f t="shared" si="242"/>
        <v>0</v>
      </c>
      <c r="AN216">
        <f t="shared" si="244"/>
        <v>0</v>
      </c>
      <c r="AO216">
        <f t="shared" si="244"/>
        <v>0</v>
      </c>
      <c r="AP216">
        <f t="shared" si="244"/>
        <v>0</v>
      </c>
      <c r="AQ216">
        <f t="shared" si="244"/>
        <v>0</v>
      </c>
      <c r="AR216">
        <f t="shared" si="244"/>
        <v>0</v>
      </c>
      <c r="AS216">
        <f t="shared" si="244"/>
        <v>0</v>
      </c>
      <c r="AT216">
        <f t="shared" si="244"/>
        <v>0</v>
      </c>
      <c r="AU216">
        <f t="shared" si="244"/>
        <v>0</v>
      </c>
      <c r="AV216">
        <f t="shared" si="244"/>
        <v>0</v>
      </c>
      <c r="AW216">
        <f t="shared" si="244"/>
        <v>0</v>
      </c>
      <c r="AX216">
        <f t="shared" si="244"/>
        <v>0</v>
      </c>
      <c r="AY216">
        <f>MATCH(A216,Entrada!$A$53:$A$372,0)</f>
        <v>213</v>
      </c>
      <c r="BQ216" t="e">
        <f t="shared" si="241"/>
        <v>#N/A</v>
      </c>
      <c r="BR216" s="302">
        <f t="shared" si="245"/>
        <v>0</v>
      </c>
      <c r="BS216" s="302">
        <f t="shared" si="246"/>
        <v>0</v>
      </c>
      <c r="BT216" s="302">
        <f t="shared" si="247"/>
        <v>0</v>
      </c>
      <c r="BU216" s="302">
        <f t="shared" si="248"/>
        <v>0</v>
      </c>
      <c r="BV216" s="302">
        <f t="shared" si="249"/>
        <v>0</v>
      </c>
      <c r="BW216" s="302">
        <f t="shared" si="250"/>
        <v>0</v>
      </c>
      <c r="BX216" s="302">
        <f t="shared" si="251"/>
        <v>0</v>
      </c>
      <c r="BY216" s="302">
        <f t="shared" si="252"/>
        <v>0</v>
      </c>
      <c r="BZ216" s="302">
        <f t="shared" si="253"/>
        <v>0</v>
      </c>
      <c r="CA216" s="302">
        <f t="shared" si="254"/>
        <v>0</v>
      </c>
      <c r="CB216" s="302">
        <f t="shared" si="255"/>
        <v>0</v>
      </c>
      <c r="CC216" s="302">
        <f t="shared" si="256"/>
        <v>0</v>
      </c>
    </row>
    <row r="217" spans="1:81" x14ac:dyDescent="0.25">
      <c r="A217">
        <v>214</v>
      </c>
      <c r="B217" s="164"/>
      <c r="C217">
        <f>IFERROR(INDEX($BD$7:$BO$40,MATCH(Bacias!$G$4:$G$323,$BC$7:$BC$40,0),$C$2:$N$2),1)</f>
        <v>1</v>
      </c>
      <c r="D217">
        <f>IFERROR(INDEX($BD$7:$BO$40,MATCH(Bacias!$G$4:$G$323,$BC$7:$BC$40,0),$C$2:$N$2),1)</f>
        <v>1</v>
      </c>
      <c r="E217">
        <f>IFERROR(INDEX($BD$7:$BO$40,MATCH(Bacias!$G$4:$G$323,$BC$7:$BC$40,0),$C$2:$N$2),1)</f>
        <v>1</v>
      </c>
      <c r="F217">
        <f>IFERROR(INDEX($BD$7:$BO$40,MATCH(Bacias!$G$4:$G$323,$BC$7:$BC$40,0),$C$2:$N$2),1)</f>
        <v>1</v>
      </c>
      <c r="G217">
        <f>IFERROR(INDEX($BD$7:$BO$40,MATCH(Bacias!$G$4:$G$323,$BC$7:$BC$40,0),$C$2:$N$2),1)</f>
        <v>1</v>
      </c>
      <c r="H217">
        <f>IFERROR(INDEX($BD$7:$BO$40,MATCH(Bacias!$G$4:$G$323,$BC$7:$BC$40,0),$C$2:$N$2),1)</f>
        <v>1</v>
      </c>
      <c r="I217">
        <f>IFERROR(INDEX($BD$7:$BO$40,MATCH(Bacias!$G$4:$G$323,$BC$7:$BC$40,0),$C$2:$N$2),1)</f>
        <v>1</v>
      </c>
      <c r="J217">
        <f>IFERROR(INDEX($BD$7:$BO$40,MATCH(Bacias!$G$4:$G$323,$BC$7:$BC$40,0),$C$2:$N$2),1)</f>
        <v>1</v>
      </c>
      <c r="K217">
        <f>IFERROR(INDEX($BD$7:$BO$40,MATCH(Bacias!$G$4:$G$323,$BC$7:$BC$40,0),$C$2:$N$2),1)</f>
        <v>1</v>
      </c>
      <c r="L217">
        <f>IFERROR(INDEX($BD$7:$BO$40,MATCH(Bacias!$G$4:$G$323,$BC$7:$BC$40,0),$C$2:$N$2),1)</f>
        <v>1</v>
      </c>
      <c r="M217">
        <f>IFERROR(INDEX($BD$7:$BO$40,MATCH(Bacias!$G$4:$G$323,$BC$7:$BC$40,0),$C$2:$N$2),1)</f>
        <v>1</v>
      </c>
      <c r="N217">
        <f>IFERROR(INDEX($BD$7:$BO$40,MATCH(Bacias!$G$4:$G$323,$BC$7:$BC$40,0),$C$2:$N$2),1)</f>
        <v>1</v>
      </c>
      <c r="AA217">
        <f>C217*IF(NOT(ISNA($AY217)),INDEX(Entrada!$C$53:$N$372,$AY217,AA$2),0)</f>
        <v>0</v>
      </c>
      <c r="AB217">
        <f>D217*IF(NOT(ISNA($AY217)),INDEX(Entrada!$C$53:$N$372,$AY217,AB$2),0)</f>
        <v>0</v>
      </c>
      <c r="AC217">
        <f>E217*IF(NOT(ISNA($AY217)),INDEX(Entrada!$C$53:$N$372,$AY217,AC$2),0)</f>
        <v>0</v>
      </c>
      <c r="AD217">
        <f>F217*IF(NOT(ISNA($AY217)),INDEX(Entrada!$C$53:$N$372,$AY217,AD$2),0)</f>
        <v>0</v>
      </c>
      <c r="AE217">
        <f>G217*IF(NOT(ISNA($AY217)),INDEX(Entrada!$C$53:$N$372,$AY217,AE$2),0)</f>
        <v>0</v>
      </c>
      <c r="AF217">
        <f>H217*IF(NOT(ISNA($AY217)),INDEX(Entrada!$C$53:$N$372,$AY217,AF$2),0)</f>
        <v>0</v>
      </c>
      <c r="AG217">
        <f>I217*IF(NOT(ISNA($AY217)),INDEX(Entrada!$C$53:$N$372,$AY217,AG$2),0)</f>
        <v>0</v>
      </c>
      <c r="AH217">
        <f>J217*IF(NOT(ISNA($AY217)),INDEX(Entrada!$C$53:$N$372,$AY217,AH$2),0)</f>
        <v>0</v>
      </c>
      <c r="AI217">
        <f>K217*IF(NOT(ISNA($AY217)),INDEX(Entrada!$C$53:$N$372,$AY217,AI$2),0)</f>
        <v>0</v>
      </c>
      <c r="AJ217">
        <f>L217*IF(NOT(ISNA($AY217)),INDEX(Entrada!$C$53:$N$372,$AY217,AJ$2),0)</f>
        <v>0</v>
      </c>
      <c r="AK217">
        <f>M217*IF(NOT(ISNA($AY217)),INDEX(Entrada!$C$53:$N$372,$AY217,AK$2),0)</f>
        <v>0</v>
      </c>
      <c r="AL217">
        <f>N217*IF(NOT(ISNA($AY217)),INDEX(Entrada!$C$53:$N$372,$AY217,AL$2),0)</f>
        <v>0</v>
      </c>
      <c r="AM217">
        <f t="shared" si="242"/>
        <v>0</v>
      </c>
      <c r="AN217">
        <f t="shared" si="244"/>
        <v>0</v>
      </c>
      <c r="AO217">
        <f t="shared" si="244"/>
        <v>0</v>
      </c>
      <c r="AP217">
        <f t="shared" si="244"/>
        <v>0</v>
      </c>
      <c r="AQ217">
        <f t="shared" si="244"/>
        <v>0</v>
      </c>
      <c r="AR217">
        <f t="shared" si="244"/>
        <v>0</v>
      </c>
      <c r="AS217">
        <f t="shared" si="244"/>
        <v>0</v>
      </c>
      <c r="AT217">
        <f t="shared" si="244"/>
        <v>0</v>
      </c>
      <c r="AU217">
        <f t="shared" si="244"/>
        <v>0</v>
      </c>
      <c r="AV217">
        <f t="shared" si="244"/>
        <v>0</v>
      </c>
      <c r="AW217">
        <f t="shared" si="244"/>
        <v>0</v>
      </c>
      <c r="AX217">
        <f t="shared" si="244"/>
        <v>0</v>
      </c>
      <c r="AY217">
        <f>MATCH(A217,Entrada!$A$53:$A$372,0)</f>
        <v>214</v>
      </c>
      <c r="BQ217" t="e">
        <f t="shared" si="241"/>
        <v>#N/A</v>
      </c>
      <c r="BR217" s="302">
        <f t="shared" si="245"/>
        <v>0</v>
      </c>
      <c r="BS217" s="302">
        <f t="shared" si="246"/>
        <v>0</v>
      </c>
      <c r="BT217" s="302">
        <f t="shared" si="247"/>
        <v>0</v>
      </c>
      <c r="BU217" s="302">
        <f t="shared" si="248"/>
        <v>0</v>
      </c>
      <c r="BV217" s="302">
        <f t="shared" si="249"/>
        <v>0</v>
      </c>
      <c r="BW217" s="302">
        <f t="shared" si="250"/>
        <v>0</v>
      </c>
      <c r="BX217" s="302">
        <f t="shared" si="251"/>
        <v>0</v>
      </c>
      <c r="BY217" s="302">
        <f t="shared" si="252"/>
        <v>0</v>
      </c>
      <c r="BZ217" s="302">
        <f t="shared" si="253"/>
        <v>0</v>
      </c>
      <c r="CA217" s="302">
        <f t="shared" si="254"/>
        <v>0</v>
      </c>
      <c r="CB217" s="302">
        <f t="shared" si="255"/>
        <v>0</v>
      </c>
      <c r="CC217" s="302">
        <f t="shared" si="256"/>
        <v>0</v>
      </c>
    </row>
    <row r="218" spans="1:81" x14ac:dyDescent="0.25">
      <c r="A218">
        <v>215</v>
      </c>
      <c r="B218" s="164" t="s">
        <v>187</v>
      </c>
      <c r="C218">
        <f>IFERROR(INDEX($BD$7:$BO$40,MATCH(Bacias!$G$4:$G$323,$BC$7:$BC$40,0),$C$2:$N$2),1)</f>
        <v>1</v>
      </c>
      <c r="D218">
        <f>IFERROR(INDEX($BD$7:$BO$40,MATCH(Bacias!$G$4:$G$323,$BC$7:$BC$40,0),$C$2:$N$2),1)</f>
        <v>1</v>
      </c>
      <c r="E218">
        <f>IFERROR(INDEX($BD$7:$BO$40,MATCH(Bacias!$G$4:$G$323,$BC$7:$BC$40,0),$C$2:$N$2),1)</f>
        <v>1</v>
      </c>
      <c r="F218">
        <f>IFERROR(INDEX($BD$7:$BO$40,MATCH(Bacias!$G$4:$G$323,$BC$7:$BC$40,0),$C$2:$N$2),1)</f>
        <v>1</v>
      </c>
      <c r="G218">
        <f>IFERROR(INDEX($BD$7:$BO$40,MATCH(Bacias!$G$4:$G$323,$BC$7:$BC$40,0),$C$2:$N$2),1)</f>
        <v>1</v>
      </c>
      <c r="H218">
        <f>IFERROR(INDEX($BD$7:$BO$40,MATCH(Bacias!$G$4:$G$323,$BC$7:$BC$40,0),$C$2:$N$2),1)</f>
        <v>1</v>
      </c>
      <c r="I218">
        <f>IFERROR(INDEX($BD$7:$BO$40,MATCH(Bacias!$G$4:$G$323,$BC$7:$BC$40,0),$C$2:$N$2),1)</f>
        <v>1</v>
      </c>
      <c r="J218">
        <f>IFERROR(INDEX($BD$7:$BO$40,MATCH(Bacias!$G$4:$G$323,$BC$7:$BC$40,0),$C$2:$N$2),1)</f>
        <v>1</v>
      </c>
      <c r="K218">
        <f>IFERROR(INDEX($BD$7:$BO$40,MATCH(Bacias!$G$4:$G$323,$BC$7:$BC$40,0),$C$2:$N$2),1)</f>
        <v>1</v>
      </c>
      <c r="L218">
        <f>IFERROR(INDEX($BD$7:$BO$40,MATCH(Bacias!$G$4:$G$323,$BC$7:$BC$40,0),$C$2:$N$2),1)</f>
        <v>1</v>
      </c>
      <c r="M218">
        <f>IFERROR(INDEX($BD$7:$BO$40,MATCH(Bacias!$G$4:$G$323,$BC$7:$BC$40,0),$C$2:$N$2),1)</f>
        <v>1</v>
      </c>
      <c r="N218">
        <f>IFERROR(INDEX($BD$7:$BO$40,MATCH(Bacias!$G$4:$G$323,$BC$7:$BC$40,0),$C$2:$N$2),1)</f>
        <v>1</v>
      </c>
      <c r="AA218">
        <f>C218*IF(NOT(ISNA($AY218)),INDEX(Entrada!$C$53:$N$372,$AY218,AA$2),0)</f>
        <v>187.88</v>
      </c>
      <c r="AB218">
        <f>D218*IF(NOT(ISNA($AY218)),INDEX(Entrada!$C$53:$N$372,$AY218,AB$2),0)</f>
        <v>229.59</v>
      </c>
      <c r="AC218">
        <f>E218*IF(NOT(ISNA($AY218)),INDEX(Entrada!$C$53:$N$372,$AY218,AC$2),0)</f>
        <v>175.76</v>
      </c>
      <c r="AD218">
        <f>F218*IF(NOT(ISNA($AY218)),INDEX(Entrada!$C$53:$N$372,$AY218,AD$2),0)</f>
        <v>182.36</v>
      </c>
      <c r="AE218">
        <f>G218*IF(NOT(ISNA($AY218)),INDEX(Entrada!$C$53:$N$372,$AY218,AE$2),0)</f>
        <v>260.95</v>
      </c>
      <c r="AF218">
        <f>H218*IF(NOT(ISNA($AY218)),INDEX(Entrada!$C$53:$N$372,$AY218,AF$2),0)</f>
        <v>303.43</v>
      </c>
      <c r="AG218">
        <f>I218*IF(NOT(ISNA($AY218)),INDEX(Entrada!$C$53:$N$372,$AY218,AG$2),0)</f>
        <v>363.05</v>
      </c>
      <c r="AH218">
        <f>J218*IF(NOT(ISNA($AY218)),INDEX(Entrada!$C$53:$N$372,$AY218,AH$2),0)</f>
        <v>365.87</v>
      </c>
      <c r="AI218">
        <f>K218*IF(NOT(ISNA($AY218)),INDEX(Entrada!$C$53:$N$372,$AY218,AI$2),0)</f>
        <v>423.72</v>
      </c>
      <c r="AJ218">
        <f>L218*IF(NOT(ISNA($AY218)),INDEX(Entrada!$C$53:$N$372,$AY218,AJ$2),0)</f>
        <v>387.23</v>
      </c>
      <c r="AK218">
        <f>M218*IF(NOT(ISNA($AY218)),INDEX(Entrada!$C$53:$N$372,$AY218,AK$2),0)</f>
        <v>231.12</v>
      </c>
      <c r="AL218">
        <f>N218*IF(NOT(ISNA($AY218)),INDEX(Entrada!$C$53:$N$372,$AY218,AL$2),0)</f>
        <v>184.97</v>
      </c>
      <c r="AM218">
        <f t="shared" si="242"/>
        <v>187.88</v>
      </c>
      <c r="AN218">
        <f t="shared" si="244"/>
        <v>229.59</v>
      </c>
      <c r="AO218">
        <f t="shared" si="244"/>
        <v>175.76</v>
      </c>
      <c r="AP218">
        <f t="shared" si="244"/>
        <v>182.36</v>
      </c>
      <c r="AQ218">
        <f t="shared" si="244"/>
        <v>260.95</v>
      </c>
      <c r="AR218">
        <f t="shared" si="244"/>
        <v>303.43</v>
      </c>
      <c r="AS218">
        <f t="shared" si="244"/>
        <v>363.05</v>
      </c>
      <c r="AT218">
        <f t="shared" si="244"/>
        <v>365.87</v>
      </c>
      <c r="AU218">
        <f t="shared" si="244"/>
        <v>423.72</v>
      </c>
      <c r="AV218">
        <f t="shared" si="244"/>
        <v>387.23</v>
      </c>
      <c r="AW218">
        <f t="shared" si="244"/>
        <v>231.12</v>
      </c>
      <c r="AX218">
        <f t="shared" si="244"/>
        <v>184.97</v>
      </c>
      <c r="AY218">
        <f>MATCH(A218,Entrada!$A$53:$A$372,0)</f>
        <v>215</v>
      </c>
      <c r="BQ218" t="e">
        <f t="shared" si="241"/>
        <v>#N/A</v>
      </c>
      <c r="BR218" s="302">
        <f t="shared" si="245"/>
        <v>187.88</v>
      </c>
      <c r="BS218" s="302">
        <f t="shared" si="246"/>
        <v>229.59</v>
      </c>
      <c r="BT218" s="302">
        <f t="shared" si="247"/>
        <v>175.76</v>
      </c>
      <c r="BU218" s="302">
        <f t="shared" si="248"/>
        <v>182.36</v>
      </c>
      <c r="BV218" s="302">
        <f t="shared" si="249"/>
        <v>260.95</v>
      </c>
      <c r="BW218" s="302">
        <f t="shared" si="250"/>
        <v>303.43</v>
      </c>
      <c r="BX218" s="302">
        <f t="shared" si="251"/>
        <v>363.05</v>
      </c>
      <c r="BY218" s="302">
        <f t="shared" si="252"/>
        <v>365.87</v>
      </c>
      <c r="BZ218" s="302">
        <f t="shared" si="253"/>
        <v>423.72</v>
      </c>
      <c r="CA218" s="302">
        <f t="shared" si="254"/>
        <v>387.23</v>
      </c>
      <c r="CB218" s="302">
        <f t="shared" si="255"/>
        <v>231.12</v>
      </c>
      <c r="CC218" s="302">
        <f t="shared" si="256"/>
        <v>184.97</v>
      </c>
    </row>
    <row r="219" spans="1:81" x14ac:dyDescent="0.25">
      <c r="A219">
        <v>216</v>
      </c>
      <c r="B219" s="164" t="s">
        <v>189</v>
      </c>
      <c r="C219">
        <f>IFERROR(INDEX($BD$7:$BO$40,MATCH(Bacias!$G$4:$G$323,$BC$7:$BC$40,0),$C$2:$N$2),1)</f>
        <v>1</v>
      </c>
      <c r="D219">
        <f>IFERROR(INDEX($BD$7:$BO$40,MATCH(Bacias!$G$4:$G$323,$BC$7:$BC$40,0),$C$2:$N$2),1)</f>
        <v>1</v>
      </c>
      <c r="E219">
        <f>IFERROR(INDEX($BD$7:$BO$40,MATCH(Bacias!$G$4:$G$323,$BC$7:$BC$40,0),$C$2:$N$2),1)</f>
        <v>1</v>
      </c>
      <c r="F219">
        <f>IFERROR(INDEX($BD$7:$BO$40,MATCH(Bacias!$G$4:$G$323,$BC$7:$BC$40,0),$C$2:$N$2),1)</f>
        <v>1</v>
      </c>
      <c r="G219">
        <f>IFERROR(INDEX($BD$7:$BO$40,MATCH(Bacias!$G$4:$G$323,$BC$7:$BC$40,0),$C$2:$N$2),1)</f>
        <v>1</v>
      </c>
      <c r="H219">
        <f>IFERROR(INDEX($BD$7:$BO$40,MATCH(Bacias!$G$4:$G$323,$BC$7:$BC$40,0),$C$2:$N$2),1)</f>
        <v>1</v>
      </c>
      <c r="I219">
        <f>IFERROR(INDEX($BD$7:$BO$40,MATCH(Bacias!$G$4:$G$323,$BC$7:$BC$40,0),$C$2:$N$2),1)</f>
        <v>1</v>
      </c>
      <c r="J219">
        <f>IFERROR(INDEX($BD$7:$BO$40,MATCH(Bacias!$G$4:$G$323,$BC$7:$BC$40,0),$C$2:$N$2),1)</f>
        <v>1</v>
      </c>
      <c r="K219">
        <f>IFERROR(INDEX($BD$7:$BO$40,MATCH(Bacias!$G$4:$G$323,$BC$7:$BC$40,0),$C$2:$N$2),1)</f>
        <v>1</v>
      </c>
      <c r="L219">
        <f>IFERROR(INDEX($BD$7:$BO$40,MATCH(Bacias!$G$4:$G$323,$BC$7:$BC$40,0),$C$2:$N$2),1)</f>
        <v>1</v>
      </c>
      <c r="M219">
        <f>IFERROR(INDEX($BD$7:$BO$40,MATCH(Bacias!$G$4:$G$323,$BC$7:$BC$40,0),$C$2:$N$2),1)</f>
        <v>1</v>
      </c>
      <c r="N219">
        <f>IFERROR(INDEX($BD$7:$BO$40,MATCH(Bacias!$G$4:$G$323,$BC$7:$BC$40,0),$C$2:$N$2),1)</f>
        <v>1</v>
      </c>
      <c r="AA219">
        <f>C219*IF(NOT(ISNA($AY219)),INDEX(Entrada!$C$53:$N$372,$AY219,AA$2),0)</f>
        <v>235.73</v>
      </c>
      <c r="AB219">
        <f>D219*IF(NOT(ISNA($AY219)),INDEX(Entrada!$C$53:$N$372,$AY219,AB$2),0)</f>
        <v>280.18</v>
      </c>
      <c r="AC219">
        <f>E219*IF(NOT(ISNA($AY219)),INDEX(Entrada!$C$53:$N$372,$AY219,AC$2),0)</f>
        <v>228.41</v>
      </c>
      <c r="AD219">
        <f>F219*IF(NOT(ISNA($AY219)),INDEX(Entrada!$C$53:$N$372,$AY219,AD$2),0)</f>
        <v>207.7</v>
      </c>
      <c r="AE219">
        <f>G219*IF(NOT(ISNA($AY219)),INDEX(Entrada!$C$53:$N$372,$AY219,AE$2),0)</f>
        <v>286.48</v>
      </c>
      <c r="AF219">
        <f>H219*IF(NOT(ISNA($AY219)),INDEX(Entrada!$C$53:$N$372,$AY219,AF$2),0)</f>
        <v>334.4</v>
      </c>
      <c r="AG219">
        <f>I219*IF(NOT(ISNA($AY219)),INDEX(Entrada!$C$53:$N$372,$AY219,AG$2),0)</f>
        <v>366.49</v>
      </c>
      <c r="AH219">
        <f>J219*IF(NOT(ISNA($AY219)),INDEX(Entrada!$C$53:$N$372,$AY219,AH$2),0)</f>
        <v>370.38</v>
      </c>
      <c r="AI219">
        <f>K219*IF(NOT(ISNA($AY219)),INDEX(Entrada!$C$53:$N$372,$AY219,AI$2),0)</f>
        <v>445.64</v>
      </c>
      <c r="AJ219">
        <f>L219*IF(NOT(ISNA($AY219)),INDEX(Entrada!$C$53:$N$372,$AY219,AJ$2),0)</f>
        <v>482.76</v>
      </c>
      <c r="AK219">
        <f>M219*IF(NOT(ISNA($AY219)),INDEX(Entrada!$C$53:$N$372,$AY219,AK$2),0)</f>
        <v>309.64999999999998</v>
      </c>
      <c r="AL219">
        <f>N219*IF(NOT(ISNA($AY219)),INDEX(Entrada!$C$53:$N$372,$AY219,AL$2),0)</f>
        <v>222.54</v>
      </c>
      <c r="AM219">
        <f t="shared" si="242"/>
        <v>235.73</v>
      </c>
      <c r="AN219">
        <f t="shared" si="244"/>
        <v>280.18</v>
      </c>
      <c r="AO219">
        <f t="shared" si="244"/>
        <v>228.41</v>
      </c>
      <c r="AP219">
        <f t="shared" si="244"/>
        <v>207.7</v>
      </c>
      <c r="AQ219">
        <f t="shared" si="244"/>
        <v>286.48</v>
      </c>
      <c r="AR219">
        <f t="shared" si="244"/>
        <v>334.4</v>
      </c>
      <c r="AS219">
        <f t="shared" si="244"/>
        <v>366.49</v>
      </c>
      <c r="AT219">
        <f t="shared" si="244"/>
        <v>370.38</v>
      </c>
      <c r="AU219">
        <f t="shared" si="244"/>
        <v>445.64</v>
      </c>
      <c r="AV219">
        <f t="shared" si="244"/>
        <v>482.76</v>
      </c>
      <c r="AW219">
        <f t="shared" si="244"/>
        <v>309.64999999999998</v>
      </c>
      <c r="AX219">
        <f t="shared" si="244"/>
        <v>222.54</v>
      </c>
      <c r="AY219">
        <f>MATCH(A219,Entrada!$A$53:$A$372,0)</f>
        <v>216</v>
      </c>
      <c r="BQ219" t="e">
        <f t="shared" si="241"/>
        <v>#N/A</v>
      </c>
      <c r="BR219" s="302">
        <f t="shared" si="245"/>
        <v>235.73</v>
      </c>
      <c r="BS219" s="302">
        <f t="shared" si="246"/>
        <v>280.18</v>
      </c>
      <c r="BT219" s="302">
        <f t="shared" si="247"/>
        <v>228.41</v>
      </c>
      <c r="BU219" s="302">
        <f t="shared" si="248"/>
        <v>207.7</v>
      </c>
      <c r="BV219" s="302">
        <f t="shared" si="249"/>
        <v>286.48</v>
      </c>
      <c r="BW219" s="302">
        <f t="shared" si="250"/>
        <v>334.4</v>
      </c>
      <c r="BX219" s="302">
        <f t="shared" si="251"/>
        <v>366.49</v>
      </c>
      <c r="BY219" s="302">
        <f t="shared" si="252"/>
        <v>370.38</v>
      </c>
      <c r="BZ219" s="302">
        <f t="shared" si="253"/>
        <v>445.64</v>
      </c>
      <c r="CA219" s="302">
        <f t="shared" si="254"/>
        <v>482.76</v>
      </c>
      <c r="CB219" s="302">
        <f t="shared" si="255"/>
        <v>309.64999999999998</v>
      </c>
      <c r="CC219" s="302">
        <f t="shared" si="256"/>
        <v>222.54</v>
      </c>
    </row>
    <row r="220" spans="1:81" x14ac:dyDescent="0.25">
      <c r="A220">
        <v>217</v>
      </c>
      <c r="B220" s="164" t="s">
        <v>627</v>
      </c>
      <c r="C220">
        <f>IFERROR(INDEX($BD$7:$BO$40,MATCH(Bacias!$G$4:$G$323,$BC$7:$BC$40,0),$C$2:$N$2),1)</f>
        <v>1</v>
      </c>
      <c r="D220">
        <f>IFERROR(INDEX($BD$7:$BO$40,MATCH(Bacias!$G$4:$G$323,$BC$7:$BC$40,0),$C$2:$N$2),1)</f>
        <v>1</v>
      </c>
      <c r="E220">
        <f>IFERROR(INDEX($BD$7:$BO$40,MATCH(Bacias!$G$4:$G$323,$BC$7:$BC$40,0),$C$2:$N$2),1)</f>
        <v>1</v>
      </c>
      <c r="F220">
        <f>IFERROR(INDEX($BD$7:$BO$40,MATCH(Bacias!$G$4:$G$323,$BC$7:$BC$40,0),$C$2:$N$2),1)</f>
        <v>1</v>
      </c>
      <c r="G220">
        <f>IFERROR(INDEX($BD$7:$BO$40,MATCH(Bacias!$G$4:$G$323,$BC$7:$BC$40,0),$C$2:$N$2),1)</f>
        <v>1</v>
      </c>
      <c r="H220">
        <f>IFERROR(INDEX($BD$7:$BO$40,MATCH(Bacias!$G$4:$G$323,$BC$7:$BC$40,0),$C$2:$N$2),1)</f>
        <v>1</v>
      </c>
      <c r="I220">
        <f>IFERROR(INDEX($BD$7:$BO$40,MATCH(Bacias!$G$4:$G$323,$BC$7:$BC$40,0),$C$2:$N$2),1)</f>
        <v>1</v>
      </c>
      <c r="J220">
        <f>IFERROR(INDEX($BD$7:$BO$40,MATCH(Bacias!$G$4:$G$323,$BC$7:$BC$40,0),$C$2:$N$2),1)</f>
        <v>1</v>
      </c>
      <c r="K220">
        <f>IFERROR(INDEX($BD$7:$BO$40,MATCH(Bacias!$G$4:$G$323,$BC$7:$BC$40,0),$C$2:$N$2),1)</f>
        <v>1</v>
      </c>
      <c r="L220">
        <f>IFERROR(INDEX($BD$7:$BO$40,MATCH(Bacias!$G$4:$G$323,$BC$7:$BC$40,0),$C$2:$N$2),1)</f>
        <v>1</v>
      </c>
      <c r="M220">
        <f>IFERROR(INDEX($BD$7:$BO$40,MATCH(Bacias!$G$4:$G$323,$BC$7:$BC$40,0),$C$2:$N$2),1)</f>
        <v>1</v>
      </c>
      <c r="N220">
        <f>IFERROR(INDEX($BD$7:$BO$40,MATCH(Bacias!$G$4:$G$323,$BC$7:$BC$40,0),$C$2:$N$2),1)</f>
        <v>1</v>
      </c>
      <c r="AA220">
        <f>C220*IF(NOT(ISNA($AY220)),INDEX(Entrada!$C$53:$N$372,$AY220,AA$2),0)</f>
        <v>514.83000000000004</v>
      </c>
      <c r="AB220">
        <f>D220*IF(NOT(ISNA($AY220)),INDEX(Entrada!$C$53:$N$372,$AY220,AB$2),0)</f>
        <v>621.92999999999995</v>
      </c>
      <c r="AC220">
        <f>E220*IF(NOT(ISNA($AY220)),INDEX(Entrada!$C$53:$N$372,$AY220,AC$2),0)</f>
        <v>493.21</v>
      </c>
      <c r="AD220">
        <f>F220*IF(NOT(ISNA($AY220)),INDEX(Entrada!$C$53:$N$372,$AY220,AD$2),0)</f>
        <v>489.37</v>
      </c>
      <c r="AE220">
        <f>G220*IF(NOT(ISNA($AY220)),INDEX(Entrada!$C$53:$N$372,$AY220,AE$2),0)</f>
        <v>694.67</v>
      </c>
      <c r="AF220">
        <f>H220*IF(NOT(ISNA($AY220)),INDEX(Entrada!$C$53:$N$372,$AY220,AF$2),0)</f>
        <v>812.15</v>
      </c>
      <c r="AG220">
        <f>I220*IF(NOT(ISNA($AY220)),INDEX(Entrada!$C$53:$N$372,$AY220,AG$2),0)</f>
        <v>925.6</v>
      </c>
      <c r="AH220">
        <f>J220*IF(NOT(ISNA($AY220)),INDEX(Entrada!$C$53:$N$372,$AY220,AH$2),0)</f>
        <v>926.83</v>
      </c>
      <c r="AI220">
        <f>K220*IF(NOT(ISNA($AY220)),INDEX(Entrada!$C$53:$N$372,$AY220,AI$2),0)</f>
        <v>1085.0899999999999</v>
      </c>
      <c r="AJ220">
        <f>L220*IF(NOT(ISNA($AY220)),INDEX(Entrada!$C$53:$N$372,$AY220,AJ$2),0)</f>
        <v>1102.21</v>
      </c>
      <c r="AK220">
        <f>M220*IF(NOT(ISNA($AY220)),INDEX(Entrada!$C$53:$N$372,$AY220,AK$2),0)</f>
        <v>685.98</v>
      </c>
      <c r="AL220">
        <f>N220*IF(NOT(ISNA($AY220)),INDEX(Entrada!$C$53:$N$372,$AY220,AL$2),0)</f>
        <v>509.77</v>
      </c>
      <c r="AM220">
        <f t="shared" si="242"/>
        <v>514.83000000000004</v>
      </c>
      <c r="AN220">
        <f t="shared" si="244"/>
        <v>621.92999999999995</v>
      </c>
      <c r="AO220">
        <f t="shared" si="244"/>
        <v>493.21</v>
      </c>
      <c r="AP220">
        <f t="shared" si="244"/>
        <v>489.37</v>
      </c>
      <c r="AQ220">
        <f t="shared" si="244"/>
        <v>694.67</v>
      </c>
      <c r="AR220">
        <f t="shared" si="244"/>
        <v>812.15</v>
      </c>
      <c r="AS220">
        <f t="shared" si="244"/>
        <v>925.6</v>
      </c>
      <c r="AT220">
        <f t="shared" si="244"/>
        <v>926.83</v>
      </c>
      <c r="AU220">
        <f t="shared" si="244"/>
        <v>1085.0899999999999</v>
      </c>
      <c r="AV220">
        <f t="shared" si="244"/>
        <v>1102.21</v>
      </c>
      <c r="AW220">
        <f t="shared" si="244"/>
        <v>685.98</v>
      </c>
      <c r="AX220">
        <f t="shared" si="244"/>
        <v>509.77</v>
      </c>
      <c r="AY220">
        <f>MATCH(A220,Entrada!$A$53:$A$372,0)</f>
        <v>217</v>
      </c>
      <c r="BQ220">
        <f t="shared" si="241"/>
        <v>38</v>
      </c>
      <c r="BR220" s="302">
        <f t="shared" si="245"/>
        <v>515.19825000000003</v>
      </c>
      <c r="BS220" s="302">
        <f t="shared" si="246"/>
        <v>622.08280999999999</v>
      </c>
      <c r="BT220" s="302">
        <f t="shared" si="247"/>
        <v>494.21448000000004</v>
      </c>
      <c r="BU220" s="302">
        <f t="shared" si="248"/>
        <v>490.34663999999998</v>
      </c>
      <c r="BV220" s="302">
        <f t="shared" si="249"/>
        <v>692.95205999999996</v>
      </c>
      <c r="BW220" s="302">
        <f t="shared" si="250"/>
        <v>809.03181000000018</v>
      </c>
      <c r="BX220" s="302">
        <f t="shared" si="251"/>
        <v>919.68502000000001</v>
      </c>
      <c r="BY220" s="302">
        <f t="shared" si="252"/>
        <v>923.96479999999997</v>
      </c>
      <c r="BZ220" s="302">
        <f t="shared" si="253"/>
        <v>1081.0957000000001</v>
      </c>
      <c r="CA220" s="302">
        <f t="shared" si="254"/>
        <v>1103.0905600000001</v>
      </c>
      <c r="CB220" s="302">
        <f t="shared" si="255"/>
        <v>683.45397000000003</v>
      </c>
      <c r="CC220" s="302">
        <f t="shared" si="256"/>
        <v>507.41002999999995</v>
      </c>
    </row>
    <row r="221" spans="1:81" x14ac:dyDescent="0.25">
      <c r="A221">
        <v>218</v>
      </c>
      <c r="B221" s="164"/>
      <c r="C221">
        <f>IFERROR(INDEX($BD$7:$BO$40,MATCH(Bacias!$G$4:$G$323,$BC$7:$BC$40,0),$C$2:$N$2),1)</f>
        <v>1</v>
      </c>
      <c r="D221">
        <f>IFERROR(INDEX($BD$7:$BO$40,MATCH(Bacias!$G$4:$G$323,$BC$7:$BC$40,0),$C$2:$N$2),1)</f>
        <v>1</v>
      </c>
      <c r="E221">
        <f>IFERROR(INDEX($BD$7:$BO$40,MATCH(Bacias!$G$4:$G$323,$BC$7:$BC$40,0),$C$2:$N$2),1)</f>
        <v>1</v>
      </c>
      <c r="F221">
        <f>IFERROR(INDEX($BD$7:$BO$40,MATCH(Bacias!$G$4:$G$323,$BC$7:$BC$40,0),$C$2:$N$2),1)</f>
        <v>1</v>
      </c>
      <c r="G221">
        <f>IFERROR(INDEX($BD$7:$BO$40,MATCH(Bacias!$G$4:$G$323,$BC$7:$BC$40,0),$C$2:$N$2),1)</f>
        <v>1</v>
      </c>
      <c r="H221">
        <f>IFERROR(INDEX($BD$7:$BO$40,MATCH(Bacias!$G$4:$G$323,$BC$7:$BC$40,0),$C$2:$N$2),1)</f>
        <v>1</v>
      </c>
      <c r="I221">
        <f>IFERROR(INDEX($BD$7:$BO$40,MATCH(Bacias!$G$4:$G$323,$BC$7:$BC$40,0),$C$2:$N$2),1)</f>
        <v>1</v>
      </c>
      <c r="J221">
        <f>IFERROR(INDEX($BD$7:$BO$40,MATCH(Bacias!$G$4:$G$323,$BC$7:$BC$40,0),$C$2:$N$2),1)</f>
        <v>1</v>
      </c>
      <c r="K221">
        <f>IFERROR(INDEX($BD$7:$BO$40,MATCH(Bacias!$G$4:$G$323,$BC$7:$BC$40,0),$C$2:$N$2),1)</f>
        <v>1</v>
      </c>
      <c r="L221">
        <f>IFERROR(INDEX($BD$7:$BO$40,MATCH(Bacias!$G$4:$G$323,$BC$7:$BC$40,0),$C$2:$N$2),1)</f>
        <v>1</v>
      </c>
      <c r="M221">
        <f>IFERROR(INDEX($BD$7:$BO$40,MATCH(Bacias!$G$4:$G$323,$BC$7:$BC$40,0),$C$2:$N$2),1)</f>
        <v>1</v>
      </c>
      <c r="N221">
        <f>IFERROR(INDEX($BD$7:$BO$40,MATCH(Bacias!$G$4:$G$323,$BC$7:$BC$40,0),$C$2:$N$2),1)</f>
        <v>1</v>
      </c>
      <c r="AA221">
        <f>C221*IF(NOT(ISNA($AY221)),INDEX(Entrada!$C$53:$N$372,$AY221,AA$2),0)</f>
        <v>0</v>
      </c>
      <c r="AB221">
        <f>D221*IF(NOT(ISNA($AY221)),INDEX(Entrada!$C$53:$N$372,$AY221,AB$2),0)</f>
        <v>0</v>
      </c>
      <c r="AC221">
        <f>E221*IF(NOT(ISNA($AY221)),INDEX(Entrada!$C$53:$N$372,$AY221,AC$2),0)</f>
        <v>0</v>
      </c>
      <c r="AD221">
        <f>F221*IF(NOT(ISNA($AY221)),INDEX(Entrada!$C$53:$N$372,$AY221,AD$2),0)</f>
        <v>0</v>
      </c>
      <c r="AE221">
        <f>G221*IF(NOT(ISNA($AY221)),INDEX(Entrada!$C$53:$N$372,$AY221,AE$2),0)</f>
        <v>0</v>
      </c>
      <c r="AF221">
        <f>H221*IF(NOT(ISNA($AY221)),INDEX(Entrada!$C$53:$N$372,$AY221,AF$2),0)</f>
        <v>0</v>
      </c>
      <c r="AG221">
        <f>I221*IF(NOT(ISNA($AY221)),INDEX(Entrada!$C$53:$N$372,$AY221,AG$2),0)</f>
        <v>0</v>
      </c>
      <c r="AH221">
        <f>J221*IF(NOT(ISNA($AY221)),INDEX(Entrada!$C$53:$N$372,$AY221,AH$2),0)</f>
        <v>0</v>
      </c>
      <c r="AI221">
        <f>K221*IF(NOT(ISNA($AY221)),INDEX(Entrada!$C$53:$N$372,$AY221,AI$2),0)</f>
        <v>0</v>
      </c>
      <c r="AJ221">
        <f>L221*IF(NOT(ISNA($AY221)),INDEX(Entrada!$C$53:$N$372,$AY221,AJ$2),0)</f>
        <v>0</v>
      </c>
      <c r="AK221">
        <f>M221*IF(NOT(ISNA($AY221)),INDEX(Entrada!$C$53:$N$372,$AY221,AK$2),0)</f>
        <v>0</v>
      </c>
      <c r="AL221">
        <f>N221*IF(NOT(ISNA($AY221)),INDEX(Entrada!$C$53:$N$372,$AY221,AL$2),0)</f>
        <v>0</v>
      </c>
      <c r="AM221">
        <f t="shared" si="242"/>
        <v>0</v>
      </c>
      <c r="AN221">
        <f t="shared" si="244"/>
        <v>0</v>
      </c>
      <c r="AO221">
        <f t="shared" si="244"/>
        <v>0</v>
      </c>
      <c r="AP221">
        <f t="shared" si="244"/>
        <v>0</v>
      </c>
      <c r="AQ221">
        <f t="shared" si="244"/>
        <v>0</v>
      </c>
      <c r="AR221">
        <f t="shared" si="244"/>
        <v>0</v>
      </c>
      <c r="AS221">
        <f t="shared" si="244"/>
        <v>0</v>
      </c>
      <c r="AT221">
        <f t="shared" si="244"/>
        <v>0</v>
      </c>
      <c r="AU221">
        <f t="shared" si="244"/>
        <v>0</v>
      </c>
      <c r="AV221">
        <f t="shared" si="244"/>
        <v>0</v>
      </c>
      <c r="AW221">
        <f t="shared" si="244"/>
        <v>0</v>
      </c>
      <c r="AX221">
        <f t="shared" si="244"/>
        <v>0</v>
      </c>
      <c r="AY221">
        <f>MATCH(A221,Entrada!$A$53:$A$372,0)</f>
        <v>218</v>
      </c>
      <c r="BQ221" t="e">
        <f t="shared" si="241"/>
        <v>#N/A</v>
      </c>
      <c r="BR221" s="302">
        <f t="shared" si="245"/>
        <v>0</v>
      </c>
      <c r="BS221" s="302">
        <f t="shared" si="246"/>
        <v>0</v>
      </c>
      <c r="BT221" s="302">
        <f t="shared" si="247"/>
        <v>0</v>
      </c>
      <c r="BU221" s="302">
        <f t="shared" si="248"/>
        <v>0</v>
      </c>
      <c r="BV221" s="302">
        <f t="shared" si="249"/>
        <v>0</v>
      </c>
      <c r="BW221" s="302">
        <f t="shared" si="250"/>
        <v>0</v>
      </c>
      <c r="BX221" s="302">
        <f t="shared" si="251"/>
        <v>0</v>
      </c>
      <c r="BY221" s="302">
        <f t="shared" si="252"/>
        <v>0</v>
      </c>
      <c r="BZ221" s="302">
        <f t="shared" si="253"/>
        <v>0</v>
      </c>
      <c r="CA221" s="302">
        <f t="shared" si="254"/>
        <v>0</v>
      </c>
      <c r="CB221" s="302">
        <f t="shared" si="255"/>
        <v>0</v>
      </c>
      <c r="CC221" s="302">
        <f t="shared" si="256"/>
        <v>0</v>
      </c>
    </row>
    <row r="222" spans="1:81" x14ac:dyDescent="0.25">
      <c r="A222">
        <v>219</v>
      </c>
      <c r="B222" s="164"/>
      <c r="C222">
        <f>IFERROR(INDEX($BD$7:$BO$40,MATCH(Bacias!$G$4:$G$323,$BC$7:$BC$40,0),$C$2:$N$2),1)</f>
        <v>1</v>
      </c>
      <c r="D222">
        <f>IFERROR(INDEX($BD$7:$BO$40,MATCH(Bacias!$G$4:$G$323,$BC$7:$BC$40,0),$C$2:$N$2),1)</f>
        <v>1</v>
      </c>
      <c r="E222">
        <f>IFERROR(INDEX($BD$7:$BO$40,MATCH(Bacias!$G$4:$G$323,$BC$7:$BC$40,0),$C$2:$N$2),1)</f>
        <v>1</v>
      </c>
      <c r="F222">
        <f>IFERROR(INDEX($BD$7:$BO$40,MATCH(Bacias!$G$4:$G$323,$BC$7:$BC$40,0),$C$2:$N$2),1)</f>
        <v>1</v>
      </c>
      <c r="G222">
        <f>IFERROR(INDEX($BD$7:$BO$40,MATCH(Bacias!$G$4:$G$323,$BC$7:$BC$40,0),$C$2:$N$2),1)</f>
        <v>1</v>
      </c>
      <c r="H222">
        <f>IFERROR(INDEX($BD$7:$BO$40,MATCH(Bacias!$G$4:$G$323,$BC$7:$BC$40,0),$C$2:$N$2),1)</f>
        <v>1</v>
      </c>
      <c r="I222">
        <f>IFERROR(INDEX($BD$7:$BO$40,MATCH(Bacias!$G$4:$G$323,$BC$7:$BC$40,0),$C$2:$N$2),1)</f>
        <v>1</v>
      </c>
      <c r="J222">
        <f>IFERROR(INDEX($BD$7:$BO$40,MATCH(Bacias!$G$4:$G$323,$BC$7:$BC$40,0),$C$2:$N$2),1)</f>
        <v>1</v>
      </c>
      <c r="K222">
        <f>IFERROR(INDEX($BD$7:$BO$40,MATCH(Bacias!$G$4:$G$323,$BC$7:$BC$40,0),$C$2:$N$2),1)</f>
        <v>1</v>
      </c>
      <c r="L222">
        <f>IFERROR(INDEX($BD$7:$BO$40,MATCH(Bacias!$G$4:$G$323,$BC$7:$BC$40,0),$C$2:$N$2),1)</f>
        <v>1</v>
      </c>
      <c r="M222">
        <f>IFERROR(INDEX($BD$7:$BO$40,MATCH(Bacias!$G$4:$G$323,$BC$7:$BC$40,0),$C$2:$N$2),1)</f>
        <v>1</v>
      </c>
      <c r="N222">
        <f>IFERROR(INDEX($BD$7:$BO$40,MATCH(Bacias!$G$4:$G$323,$BC$7:$BC$40,0),$C$2:$N$2),1)</f>
        <v>1</v>
      </c>
      <c r="AA222">
        <f>C222*IF(NOT(ISNA($AY222)),INDEX(Entrada!$C$53:$N$372,$AY222,AA$2),0)</f>
        <v>0</v>
      </c>
      <c r="AB222">
        <f>D222*IF(NOT(ISNA($AY222)),INDEX(Entrada!$C$53:$N$372,$AY222,AB$2),0)</f>
        <v>0</v>
      </c>
      <c r="AC222">
        <f>E222*IF(NOT(ISNA($AY222)),INDEX(Entrada!$C$53:$N$372,$AY222,AC$2),0)</f>
        <v>0</v>
      </c>
      <c r="AD222">
        <f>F222*IF(NOT(ISNA($AY222)),INDEX(Entrada!$C$53:$N$372,$AY222,AD$2),0)</f>
        <v>0</v>
      </c>
      <c r="AE222">
        <f>G222*IF(NOT(ISNA($AY222)),INDEX(Entrada!$C$53:$N$372,$AY222,AE$2),0)</f>
        <v>0</v>
      </c>
      <c r="AF222">
        <f>H222*IF(NOT(ISNA($AY222)),INDEX(Entrada!$C$53:$N$372,$AY222,AF$2),0)</f>
        <v>0</v>
      </c>
      <c r="AG222">
        <f>I222*IF(NOT(ISNA($AY222)),INDEX(Entrada!$C$53:$N$372,$AY222,AG$2),0)</f>
        <v>0</v>
      </c>
      <c r="AH222">
        <f>J222*IF(NOT(ISNA($AY222)),INDEX(Entrada!$C$53:$N$372,$AY222,AH$2),0)</f>
        <v>0</v>
      </c>
      <c r="AI222">
        <f>K222*IF(NOT(ISNA($AY222)),INDEX(Entrada!$C$53:$N$372,$AY222,AI$2),0)</f>
        <v>0</v>
      </c>
      <c r="AJ222">
        <f>L222*IF(NOT(ISNA($AY222)),INDEX(Entrada!$C$53:$N$372,$AY222,AJ$2),0)</f>
        <v>0</v>
      </c>
      <c r="AK222">
        <f>M222*IF(NOT(ISNA($AY222)),INDEX(Entrada!$C$53:$N$372,$AY222,AK$2),0)</f>
        <v>0</v>
      </c>
      <c r="AL222">
        <f>N222*IF(NOT(ISNA($AY222)),INDEX(Entrada!$C$53:$N$372,$AY222,AL$2),0)</f>
        <v>0</v>
      </c>
      <c r="AM222">
        <f t="shared" si="242"/>
        <v>0</v>
      </c>
      <c r="AN222">
        <f t="shared" si="244"/>
        <v>0</v>
      </c>
      <c r="AO222">
        <f t="shared" si="244"/>
        <v>0</v>
      </c>
      <c r="AP222">
        <f t="shared" si="244"/>
        <v>0</v>
      </c>
      <c r="AQ222">
        <f t="shared" si="244"/>
        <v>0</v>
      </c>
      <c r="AR222">
        <f t="shared" si="244"/>
        <v>0</v>
      </c>
      <c r="AS222">
        <f t="shared" si="244"/>
        <v>0</v>
      </c>
      <c r="AT222">
        <f t="shared" si="244"/>
        <v>0</v>
      </c>
      <c r="AU222">
        <f t="shared" si="244"/>
        <v>0</v>
      </c>
      <c r="AV222">
        <f t="shared" si="244"/>
        <v>0</v>
      </c>
      <c r="AW222">
        <f t="shared" si="244"/>
        <v>0</v>
      </c>
      <c r="AX222">
        <f t="shared" si="244"/>
        <v>0</v>
      </c>
      <c r="AY222">
        <f>MATCH(A222,Entrada!$A$53:$A$372,0)</f>
        <v>219</v>
      </c>
      <c r="BQ222" t="e">
        <f t="shared" si="241"/>
        <v>#N/A</v>
      </c>
      <c r="BR222" s="302">
        <f t="shared" si="245"/>
        <v>0</v>
      </c>
      <c r="BS222" s="302">
        <f t="shared" si="246"/>
        <v>0</v>
      </c>
      <c r="BT222" s="302">
        <f t="shared" si="247"/>
        <v>0</v>
      </c>
      <c r="BU222" s="302">
        <f t="shared" si="248"/>
        <v>0</v>
      </c>
      <c r="BV222" s="302">
        <f t="shared" si="249"/>
        <v>0</v>
      </c>
      <c r="BW222" s="302">
        <f t="shared" si="250"/>
        <v>0</v>
      </c>
      <c r="BX222" s="302">
        <f t="shared" si="251"/>
        <v>0</v>
      </c>
      <c r="BY222" s="302">
        <f t="shared" si="252"/>
        <v>0</v>
      </c>
      <c r="BZ222" s="302">
        <f t="shared" si="253"/>
        <v>0</v>
      </c>
      <c r="CA222" s="302">
        <f t="shared" si="254"/>
        <v>0</v>
      </c>
      <c r="CB222" s="302">
        <f t="shared" si="255"/>
        <v>0</v>
      </c>
      <c r="CC222" s="302">
        <f t="shared" si="256"/>
        <v>0</v>
      </c>
    </row>
    <row r="223" spans="1:81" x14ac:dyDescent="0.25">
      <c r="A223">
        <v>220</v>
      </c>
      <c r="B223" s="164" t="s">
        <v>628</v>
      </c>
      <c r="C223">
        <f>IFERROR(INDEX($BD$7:$BO$40,MATCH(Bacias!$G$4:$G$323,$BC$7:$BC$40,0),$C$2:$N$2),1)</f>
        <v>1</v>
      </c>
      <c r="D223">
        <f>IFERROR(INDEX($BD$7:$BO$40,MATCH(Bacias!$G$4:$G$323,$BC$7:$BC$40,0),$C$2:$N$2),1)</f>
        <v>1</v>
      </c>
      <c r="E223">
        <f>IFERROR(INDEX($BD$7:$BO$40,MATCH(Bacias!$G$4:$G$323,$BC$7:$BC$40,0),$C$2:$N$2),1)</f>
        <v>1</v>
      </c>
      <c r="F223">
        <f>IFERROR(INDEX($BD$7:$BO$40,MATCH(Bacias!$G$4:$G$323,$BC$7:$BC$40,0),$C$2:$N$2),1)</f>
        <v>1</v>
      </c>
      <c r="G223">
        <f>IFERROR(INDEX($BD$7:$BO$40,MATCH(Bacias!$G$4:$G$323,$BC$7:$BC$40,0),$C$2:$N$2),1)</f>
        <v>1</v>
      </c>
      <c r="H223">
        <f>IFERROR(INDEX($BD$7:$BO$40,MATCH(Bacias!$G$4:$G$323,$BC$7:$BC$40,0),$C$2:$N$2),1)</f>
        <v>1</v>
      </c>
      <c r="I223">
        <f>IFERROR(INDEX($BD$7:$BO$40,MATCH(Bacias!$G$4:$G$323,$BC$7:$BC$40,0),$C$2:$N$2),1)</f>
        <v>1</v>
      </c>
      <c r="J223">
        <f>IFERROR(INDEX($BD$7:$BO$40,MATCH(Bacias!$G$4:$G$323,$BC$7:$BC$40,0),$C$2:$N$2),1)</f>
        <v>1</v>
      </c>
      <c r="K223">
        <f>IFERROR(INDEX($BD$7:$BO$40,MATCH(Bacias!$G$4:$G$323,$BC$7:$BC$40,0),$C$2:$N$2),1)</f>
        <v>1</v>
      </c>
      <c r="L223">
        <f>IFERROR(INDEX($BD$7:$BO$40,MATCH(Bacias!$G$4:$G$323,$BC$7:$BC$40,0),$C$2:$N$2),1)</f>
        <v>1</v>
      </c>
      <c r="M223">
        <f>IFERROR(INDEX($BD$7:$BO$40,MATCH(Bacias!$G$4:$G$323,$BC$7:$BC$40,0),$C$2:$N$2),1)</f>
        <v>1</v>
      </c>
      <c r="N223">
        <f>IFERROR(INDEX($BD$7:$BO$40,MATCH(Bacias!$G$4:$G$323,$BC$7:$BC$40,0),$C$2:$N$2),1)</f>
        <v>1</v>
      </c>
      <c r="AA223">
        <f>C223*IF(NOT(ISNA($AY223)),INDEX(Entrada!$C$53:$N$372,$AY223,AA$2),0)</f>
        <v>61.85</v>
      </c>
      <c r="AB223">
        <f>D223*IF(NOT(ISNA($AY223)),INDEX(Entrada!$C$53:$N$372,$AY223,AB$2),0)</f>
        <v>58.23</v>
      </c>
      <c r="AC223">
        <f>E223*IF(NOT(ISNA($AY223)),INDEX(Entrada!$C$53:$N$372,$AY223,AC$2),0)</f>
        <v>50.34</v>
      </c>
      <c r="AD223">
        <f>F223*IF(NOT(ISNA($AY223)),INDEX(Entrada!$C$53:$N$372,$AY223,AD$2),0)</f>
        <v>63.61</v>
      </c>
      <c r="AE223">
        <f>G223*IF(NOT(ISNA($AY223)),INDEX(Entrada!$C$53:$N$372,$AY223,AE$2),0)</f>
        <v>99.48</v>
      </c>
      <c r="AF223">
        <f>H223*IF(NOT(ISNA($AY223)),INDEX(Entrada!$C$53:$N$372,$AY223,AF$2),0)</f>
        <v>125.23</v>
      </c>
      <c r="AG223">
        <f>I223*IF(NOT(ISNA($AY223)),INDEX(Entrada!$C$53:$N$372,$AY223,AG$2),0)</f>
        <v>134.83000000000001</v>
      </c>
      <c r="AH223">
        <f>J223*IF(NOT(ISNA($AY223)),INDEX(Entrada!$C$53:$N$372,$AY223,AH$2),0)</f>
        <v>115.48</v>
      </c>
      <c r="AI223">
        <f>K223*IF(NOT(ISNA($AY223)),INDEX(Entrada!$C$53:$N$372,$AY223,AI$2),0)</f>
        <v>127</v>
      </c>
      <c r="AJ223">
        <f>L223*IF(NOT(ISNA($AY223)),INDEX(Entrada!$C$53:$N$372,$AY223,AJ$2),0)</f>
        <v>145.51</v>
      </c>
      <c r="AK223">
        <f>M223*IF(NOT(ISNA($AY223)),INDEX(Entrada!$C$53:$N$372,$AY223,AK$2),0)</f>
        <v>102.02</v>
      </c>
      <c r="AL223">
        <f>N223*IF(NOT(ISNA($AY223)),INDEX(Entrada!$C$53:$N$372,$AY223,AL$2),0)</f>
        <v>77.41</v>
      </c>
      <c r="AM223">
        <f t="shared" si="242"/>
        <v>61.85</v>
      </c>
      <c r="AN223">
        <f t="shared" si="244"/>
        <v>58.23</v>
      </c>
      <c r="AO223">
        <f t="shared" si="244"/>
        <v>50.34</v>
      </c>
      <c r="AP223">
        <f t="shared" si="244"/>
        <v>63.61</v>
      </c>
      <c r="AQ223">
        <f t="shared" si="244"/>
        <v>99.48</v>
      </c>
      <c r="AR223">
        <f t="shared" si="244"/>
        <v>125.23</v>
      </c>
      <c r="AS223">
        <f t="shared" si="244"/>
        <v>134.83000000000001</v>
      </c>
      <c r="AT223">
        <f t="shared" si="244"/>
        <v>115.48</v>
      </c>
      <c r="AU223">
        <f t="shared" si="244"/>
        <v>127</v>
      </c>
      <c r="AV223">
        <f t="shared" si="244"/>
        <v>145.51</v>
      </c>
      <c r="AW223">
        <f t="shared" si="244"/>
        <v>102.02</v>
      </c>
      <c r="AX223">
        <f t="shared" si="244"/>
        <v>77.41</v>
      </c>
      <c r="AY223">
        <f>MATCH(A223,Entrada!$A$53:$A$372,0)</f>
        <v>220</v>
      </c>
      <c r="BQ223" t="e">
        <f t="shared" si="241"/>
        <v>#N/A</v>
      </c>
      <c r="BR223" s="302">
        <f t="shared" si="245"/>
        <v>61.85</v>
      </c>
      <c r="BS223" s="302">
        <f t="shared" si="246"/>
        <v>58.23</v>
      </c>
      <c r="BT223" s="302">
        <f t="shared" si="247"/>
        <v>50.34</v>
      </c>
      <c r="BU223" s="302">
        <f t="shared" si="248"/>
        <v>63.61</v>
      </c>
      <c r="BV223" s="302">
        <f t="shared" si="249"/>
        <v>99.48</v>
      </c>
      <c r="BW223" s="302">
        <f t="shared" si="250"/>
        <v>125.23</v>
      </c>
      <c r="BX223" s="302">
        <f t="shared" si="251"/>
        <v>134.83000000000001</v>
      </c>
      <c r="BY223" s="302">
        <f t="shared" si="252"/>
        <v>115.48</v>
      </c>
      <c r="BZ223" s="302">
        <f t="shared" si="253"/>
        <v>127</v>
      </c>
      <c r="CA223" s="302">
        <f t="shared" si="254"/>
        <v>145.51</v>
      </c>
      <c r="CB223" s="302">
        <f t="shared" si="255"/>
        <v>102.02</v>
      </c>
      <c r="CC223" s="302">
        <f t="shared" si="256"/>
        <v>77.41</v>
      </c>
    </row>
    <row r="224" spans="1:81" x14ac:dyDescent="0.25">
      <c r="A224">
        <v>221</v>
      </c>
      <c r="B224" s="164"/>
      <c r="C224">
        <f>IFERROR(INDEX($BD$7:$BO$40,MATCH(Bacias!$G$4:$G$323,$BC$7:$BC$40,0),$C$2:$N$2),1)</f>
        <v>1</v>
      </c>
      <c r="D224">
        <f>IFERROR(INDEX($BD$7:$BO$40,MATCH(Bacias!$G$4:$G$323,$BC$7:$BC$40,0),$C$2:$N$2),1)</f>
        <v>1</v>
      </c>
      <c r="E224">
        <f>IFERROR(INDEX($BD$7:$BO$40,MATCH(Bacias!$G$4:$G$323,$BC$7:$BC$40,0),$C$2:$N$2),1)</f>
        <v>1</v>
      </c>
      <c r="F224">
        <f>IFERROR(INDEX($BD$7:$BO$40,MATCH(Bacias!$G$4:$G$323,$BC$7:$BC$40,0),$C$2:$N$2),1)</f>
        <v>1</v>
      </c>
      <c r="G224">
        <f>IFERROR(INDEX($BD$7:$BO$40,MATCH(Bacias!$G$4:$G$323,$BC$7:$BC$40,0),$C$2:$N$2),1)</f>
        <v>1</v>
      </c>
      <c r="H224">
        <f>IFERROR(INDEX($BD$7:$BO$40,MATCH(Bacias!$G$4:$G$323,$BC$7:$BC$40,0),$C$2:$N$2),1)</f>
        <v>1</v>
      </c>
      <c r="I224">
        <f>IFERROR(INDEX($BD$7:$BO$40,MATCH(Bacias!$G$4:$G$323,$BC$7:$BC$40,0),$C$2:$N$2),1)</f>
        <v>1</v>
      </c>
      <c r="J224">
        <f>IFERROR(INDEX($BD$7:$BO$40,MATCH(Bacias!$G$4:$G$323,$BC$7:$BC$40,0),$C$2:$N$2),1)</f>
        <v>1</v>
      </c>
      <c r="K224">
        <f>IFERROR(INDEX($BD$7:$BO$40,MATCH(Bacias!$G$4:$G$323,$BC$7:$BC$40,0),$C$2:$N$2),1)</f>
        <v>1</v>
      </c>
      <c r="L224">
        <f>IFERROR(INDEX($BD$7:$BO$40,MATCH(Bacias!$G$4:$G$323,$BC$7:$BC$40,0),$C$2:$N$2),1)</f>
        <v>1</v>
      </c>
      <c r="M224">
        <f>IFERROR(INDEX($BD$7:$BO$40,MATCH(Bacias!$G$4:$G$323,$BC$7:$BC$40,0),$C$2:$N$2),1)</f>
        <v>1</v>
      </c>
      <c r="N224">
        <f>IFERROR(INDEX($BD$7:$BO$40,MATCH(Bacias!$G$4:$G$323,$BC$7:$BC$40,0),$C$2:$N$2),1)</f>
        <v>1</v>
      </c>
      <c r="AA224">
        <f>C224*IF(NOT(ISNA($AY224)),INDEX(Entrada!$C$53:$N$372,$AY224,AA$2),0)</f>
        <v>0</v>
      </c>
      <c r="AB224">
        <f>D224*IF(NOT(ISNA($AY224)),INDEX(Entrada!$C$53:$N$372,$AY224,AB$2),0)</f>
        <v>0</v>
      </c>
      <c r="AC224">
        <f>E224*IF(NOT(ISNA($AY224)),INDEX(Entrada!$C$53:$N$372,$AY224,AC$2),0)</f>
        <v>0</v>
      </c>
      <c r="AD224">
        <f>F224*IF(NOT(ISNA($AY224)),INDEX(Entrada!$C$53:$N$372,$AY224,AD$2),0)</f>
        <v>0</v>
      </c>
      <c r="AE224">
        <f>G224*IF(NOT(ISNA($AY224)),INDEX(Entrada!$C$53:$N$372,$AY224,AE$2),0)</f>
        <v>0</v>
      </c>
      <c r="AF224">
        <f>H224*IF(NOT(ISNA($AY224)),INDEX(Entrada!$C$53:$N$372,$AY224,AF$2),0)</f>
        <v>0</v>
      </c>
      <c r="AG224">
        <f>I224*IF(NOT(ISNA($AY224)),INDEX(Entrada!$C$53:$N$372,$AY224,AG$2),0)</f>
        <v>0</v>
      </c>
      <c r="AH224">
        <f>J224*IF(NOT(ISNA($AY224)),INDEX(Entrada!$C$53:$N$372,$AY224,AH$2),0)</f>
        <v>0</v>
      </c>
      <c r="AI224">
        <f>K224*IF(NOT(ISNA($AY224)),INDEX(Entrada!$C$53:$N$372,$AY224,AI$2),0)</f>
        <v>0</v>
      </c>
      <c r="AJ224">
        <f>L224*IF(NOT(ISNA($AY224)),INDEX(Entrada!$C$53:$N$372,$AY224,AJ$2),0)</f>
        <v>0</v>
      </c>
      <c r="AK224">
        <f>M224*IF(NOT(ISNA($AY224)),INDEX(Entrada!$C$53:$N$372,$AY224,AK$2),0)</f>
        <v>0</v>
      </c>
      <c r="AL224">
        <f>N224*IF(NOT(ISNA($AY224)),INDEX(Entrada!$C$53:$N$372,$AY224,AL$2),0)</f>
        <v>0</v>
      </c>
      <c r="AM224">
        <f t="shared" si="242"/>
        <v>0</v>
      </c>
      <c r="AN224">
        <f t="shared" si="244"/>
        <v>0</v>
      </c>
      <c r="AO224">
        <f t="shared" si="244"/>
        <v>0</v>
      </c>
      <c r="AP224">
        <f t="shared" si="244"/>
        <v>0</v>
      </c>
      <c r="AQ224">
        <f t="shared" si="244"/>
        <v>0</v>
      </c>
      <c r="AR224">
        <f t="shared" si="244"/>
        <v>0</v>
      </c>
      <c r="AS224">
        <f t="shared" si="244"/>
        <v>0</v>
      </c>
      <c r="AT224">
        <f t="shared" si="244"/>
        <v>0</v>
      </c>
      <c r="AU224">
        <f t="shared" si="244"/>
        <v>0</v>
      </c>
      <c r="AV224">
        <f t="shared" si="244"/>
        <v>0</v>
      </c>
      <c r="AW224">
        <f t="shared" si="244"/>
        <v>0</v>
      </c>
      <c r="AX224">
        <f t="shared" si="244"/>
        <v>0</v>
      </c>
      <c r="AY224">
        <f>MATCH(A224,Entrada!$A$53:$A$372,0)</f>
        <v>221</v>
      </c>
      <c r="BQ224" t="e">
        <f t="shared" si="241"/>
        <v>#N/A</v>
      </c>
      <c r="BR224" s="302">
        <f t="shared" si="245"/>
        <v>0</v>
      </c>
      <c r="BS224" s="302">
        <f t="shared" si="246"/>
        <v>0</v>
      </c>
      <c r="BT224" s="302">
        <f t="shared" si="247"/>
        <v>0</v>
      </c>
      <c r="BU224" s="302">
        <f t="shared" si="248"/>
        <v>0</v>
      </c>
      <c r="BV224" s="302">
        <f t="shared" si="249"/>
        <v>0</v>
      </c>
      <c r="BW224" s="302">
        <f t="shared" si="250"/>
        <v>0</v>
      </c>
      <c r="BX224" s="302">
        <f t="shared" si="251"/>
        <v>0</v>
      </c>
      <c r="BY224" s="302">
        <f t="shared" si="252"/>
        <v>0</v>
      </c>
      <c r="BZ224" s="302">
        <f t="shared" si="253"/>
        <v>0</v>
      </c>
      <c r="CA224" s="302">
        <f t="shared" si="254"/>
        <v>0</v>
      </c>
      <c r="CB224" s="302">
        <f t="shared" si="255"/>
        <v>0</v>
      </c>
      <c r="CC224" s="302">
        <f t="shared" si="256"/>
        <v>0</v>
      </c>
    </row>
    <row r="225" spans="1:81" x14ac:dyDescent="0.25">
      <c r="A225">
        <v>222</v>
      </c>
      <c r="B225" s="164" t="s">
        <v>175</v>
      </c>
      <c r="C225">
        <f>IFERROR(INDEX($BD$7:$BO$40,MATCH(Bacias!$G$4:$G$323,$BC$7:$BC$40,0),$C$2:$N$2),1)</f>
        <v>1</v>
      </c>
      <c r="D225">
        <f>IFERROR(INDEX($BD$7:$BO$40,MATCH(Bacias!$G$4:$G$323,$BC$7:$BC$40,0),$C$2:$N$2),1)</f>
        <v>1</v>
      </c>
      <c r="E225">
        <f>IFERROR(INDEX($BD$7:$BO$40,MATCH(Bacias!$G$4:$G$323,$BC$7:$BC$40,0),$C$2:$N$2),1)</f>
        <v>1</v>
      </c>
      <c r="F225">
        <f>IFERROR(INDEX($BD$7:$BO$40,MATCH(Bacias!$G$4:$G$323,$BC$7:$BC$40,0),$C$2:$N$2),1)</f>
        <v>1</v>
      </c>
      <c r="G225">
        <f>IFERROR(INDEX($BD$7:$BO$40,MATCH(Bacias!$G$4:$G$323,$BC$7:$BC$40,0),$C$2:$N$2),1)</f>
        <v>1</v>
      </c>
      <c r="H225">
        <f>IFERROR(INDEX($BD$7:$BO$40,MATCH(Bacias!$G$4:$G$323,$BC$7:$BC$40,0),$C$2:$N$2),1)</f>
        <v>1</v>
      </c>
      <c r="I225">
        <f>IFERROR(INDEX($BD$7:$BO$40,MATCH(Bacias!$G$4:$G$323,$BC$7:$BC$40,0),$C$2:$N$2),1)</f>
        <v>1</v>
      </c>
      <c r="J225">
        <f>IFERROR(INDEX($BD$7:$BO$40,MATCH(Bacias!$G$4:$G$323,$BC$7:$BC$40,0),$C$2:$N$2),1)</f>
        <v>1</v>
      </c>
      <c r="K225">
        <f>IFERROR(INDEX($BD$7:$BO$40,MATCH(Bacias!$G$4:$G$323,$BC$7:$BC$40,0),$C$2:$N$2),1)</f>
        <v>1</v>
      </c>
      <c r="L225">
        <f>IFERROR(INDEX($BD$7:$BO$40,MATCH(Bacias!$G$4:$G$323,$BC$7:$BC$40,0),$C$2:$N$2),1)</f>
        <v>1</v>
      </c>
      <c r="M225">
        <f>IFERROR(INDEX($BD$7:$BO$40,MATCH(Bacias!$G$4:$G$323,$BC$7:$BC$40,0),$C$2:$N$2),1)</f>
        <v>1</v>
      </c>
      <c r="N225">
        <f>IFERROR(INDEX($BD$7:$BO$40,MATCH(Bacias!$G$4:$G$323,$BC$7:$BC$40,0),$C$2:$N$2),1)</f>
        <v>1</v>
      </c>
      <c r="AA225">
        <f>C225*IF(NOT(ISNA($AY225)),INDEX(Entrada!$C$53:$N$372,$AY225,AA$2),0)</f>
        <v>1191.57</v>
      </c>
      <c r="AB225">
        <f>D225*IF(NOT(ISNA($AY225)),INDEX(Entrada!$C$53:$N$372,$AY225,AB$2),0)</f>
        <v>1261.22</v>
      </c>
      <c r="AC225">
        <f>E225*IF(NOT(ISNA($AY225)),INDEX(Entrada!$C$53:$N$372,$AY225,AC$2),0)</f>
        <v>1123.83</v>
      </c>
      <c r="AD225">
        <f>F225*IF(NOT(ISNA($AY225)),INDEX(Entrada!$C$53:$N$372,$AY225,AD$2),0)</f>
        <v>1016.8</v>
      </c>
      <c r="AE225">
        <f>G225*IF(NOT(ISNA($AY225)),INDEX(Entrada!$C$53:$N$372,$AY225,AE$2),0)</f>
        <v>1307.3699999999999</v>
      </c>
      <c r="AF225">
        <f>H225*IF(NOT(ISNA($AY225)),INDEX(Entrada!$C$53:$N$372,$AY225,AF$2),0)</f>
        <v>1658.64</v>
      </c>
      <c r="AG225">
        <f>I225*IF(NOT(ISNA($AY225)),INDEX(Entrada!$C$53:$N$372,$AY225,AG$2),0)</f>
        <v>1501.46</v>
      </c>
      <c r="AH225">
        <f>J225*IF(NOT(ISNA($AY225)),INDEX(Entrada!$C$53:$N$372,$AY225,AH$2),0)</f>
        <v>1236.01</v>
      </c>
      <c r="AI225">
        <f>K225*IF(NOT(ISNA($AY225)),INDEX(Entrada!$C$53:$N$372,$AY225,AI$2),0)</f>
        <v>1422.96</v>
      </c>
      <c r="AJ225">
        <f>L225*IF(NOT(ISNA($AY225)),INDEX(Entrada!$C$53:$N$372,$AY225,AJ$2),0)</f>
        <v>1951.32</v>
      </c>
      <c r="AK225">
        <f>M225*IF(NOT(ISNA($AY225)),INDEX(Entrada!$C$53:$N$372,$AY225,AK$2),0)</f>
        <v>1458.1</v>
      </c>
      <c r="AL225">
        <f>N225*IF(NOT(ISNA($AY225)),INDEX(Entrada!$C$53:$N$372,$AY225,AL$2),0)</f>
        <v>1171.0899999999999</v>
      </c>
      <c r="AM225">
        <f t="shared" si="242"/>
        <v>1191.57</v>
      </c>
      <c r="AN225">
        <f t="shared" si="244"/>
        <v>1261.22</v>
      </c>
      <c r="AO225">
        <f t="shared" si="244"/>
        <v>1123.83</v>
      </c>
      <c r="AP225">
        <f t="shared" si="244"/>
        <v>1016.8</v>
      </c>
      <c r="AQ225">
        <f t="shared" si="244"/>
        <v>1307.3699999999999</v>
      </c>
      <c r="AR225">
        <f t="shared" si="244"/>
        <v>1658.64</v>
      </c>
      <c r="AS225">
        <f t="shared" si="244"/>
        <v>1501.46</v>
      </c>
      <c r="AT225">
        <f t="shared" si="244"/>
        <v>1236.01</v>
      </c>
      <c r="AU225">
        <f t="shared" si="244"/>
        <v>1422.96</v>
      </c>
      <c r="AV225">
        <f t="shared" si="244"/>
        <v>1951.32</v>
      </c>
      <c r="AW225">
        <f t="shared" si="244"/>
        <v>1458.1</v>
      </c>
      <c r="AX225">
        <f t="shared" si="244"/>
        <v>1171.0899999999999</v>
      </c>
      <c r="AY225">
        <f>MATCH(A225,Entrada!$A$53:$A$372,0)</f>
        <v>222</v>
      </c>
      <c r="BQ225">
        <f t="shared" si="241"/>
        <v>44</v>
      </c>
      <c r="BR225" s="302">
        <f t="shared" si="245"/>
        <v>1191.9908399999999</v>
      </c>
      <c r="BS225" s="302">
        <f t="shared" si="246"/>
        <v>1260.7845600000001</v>
      </c>
      <c r="BT225" s="302">
        <f t="shared" si="247"/>
        <v>1123.3894699999998</v>
      </c>
      <c r="BU225" s="302">
        <f t="shared" si="248"/>
        <v>1016.4825000000001</v>
      </c>
      <c r="BV225" s="302">
        <f t="shared" si="249"/>
        <v>1308.3979999999999</v>
      </c>
      <c r="BW225" s="302">
        <f t="shared" si="250"/>
        <v>1661.5922399999999</v>
      </c>
      <c r="BX225" s="302">
        <f t="shared" si="251"/>
        <v>1505.0070000000001</v>
      </c>
      <c r="BY225" s="302">
        <f t="shared" si="252"/>
        <v>1239.21838</v>
      </c>
      <c r="BZ225" s="302">
        <f t="shared" si="253"/>
        <v>1426.7024000000001</v>
      </c>
      <c r="CA225" s="302">
        <f t="shared" si="254"/>
        <v>1951.2056000000002</v>
      </c>
      <c r="CB225" s="302">
        <f t="shared" si="255"/>
        <v>1458.7804799999999</v>
      </c>
      <c r="CC225" s="302">
        <f t="shared" si="256"/>
        <v>1176.97426</v>
      </c>
    </row>
    <row r="226" spans="1:81" x14ac:dyDescent="0.25">
      <c r="A226">
        <v>223</v>
      </c>
      <c r="B226" s="164"/>
      <c r="C226">
        <f>IFERROR(INDEX($BD$7:$BO$40,MATCH(Bacias!$G$4:$G$323,$BC$7:$BC$40,0),$C$2:$N$2),1)</f>
        <v>1</v>
      </c>
      <c r="D226">
        <f>IFERROR(INDEX($BD$7:$BO$40,MATCH(Bacias!$G$4:$G$323,$BC$7:$BC$40,0),$C$2:$N$2),1)</f>
        <v>1</v>
      </c>
      <c r="E226">
        <f>IFERROR(INDEX($BD$7:$BO$40,MATCH(Bacias!$G$4:$G$323,$BC$7:$BC$40,0),$C$2:$N$2),1)</f>
        <v>1</v>
      </c>
      <c r="F226">
        <f>IFERROR(INDEX($BD$7:$BO$40,MATCH(Bacias!$G$4:$G$323,$BC$7:$BC$40,0),$C$2:$N$2),1)</f>
        <v>1</v>
      </c>
      <c r="G226">
        <f>IFERROR(INDEX($BD$7:$BO$40,MATCH(Bacias!$G$4:$G$323,$BC$7:$BC$40,0),$C$2:$N$2),1)</f>
        <v>1</v>
      </c>
      <c r="H226">
        <f>IFERROR(INDEX($BD$7:$BO$40,MATCH(Bacias!$G$4:$G$323,$BC$7:$BC$40,0),$C$2:$N$2),1)</f>
        <v>1</v>
      </c>
      <c r="I226">
        <f>IFERROR(INDEX($BD$7:$BO$40,MATCH(Bacias!$G$4:$G$323,$BC$7:$BC$40,0),$C$2:$N$2),1)</f>
        <v>1</v>
      </c>
      <c r="J226">
        <f>IFERROR(INDEX($BD$7:$BO$40,MATCH(Bacias!$G$4:$G$323,$BC$7:$BC$40,0),$C$2:$N$2),1)</f>
        <v>1</v>
      </c>
      <c r="K226">
        <f>IFERROR(INDEX($BD$7:$BO$40,MATCH(Bacias!$G$4:$G$323,$BC$7:$BC$40,0),$C$2:$N$2),1)</f>
        <v>1</v>
      </c>
      <c r="L226">
        <f>IFERROR(INDEX($BD$7:$BO$40,MATCH(Bacias!$G$4:$G$323,$BC$7:$BC$40,0),$C$2:$N$2),1)</f>
        <v>1</v>
      </c>
      <c r="M226">
        <f>IFERROR(INDEX($BD$7:$BO$40,MATCH(Bacias!$G$4:$G$323,$BC$7:$BC$40,0),$C$2:$N$2),1)</f>
        <v>1</v>
      </c>
      <c r="N226">
        <f>IFERROR(INDEX($BD$7:$BO$40,MATCH(Bacias!$G$4:$G$323,$BC$7:$BC$40,0),$C$2:$N$2),1)</f>
        <v>1</v>
      </c>
      <c r="AA226">
        <f>C226*IF(NOT(ISNA($AY226)),INDEX(Entrada!$C$53:$N$372,$AY226,AA$2),0)</f>
        <v>0</v>
      </c>
      <c r="AB226">
        <f>D226*IF(NOT(ISNA($AY226)),INDEX(Entrada!$C$53:$N$372,$AY226,AB$2),0)</f>
        <v>0</v>
      </c>
      <c r="AC226">
        <f>E226*IF(NOT(ISNA($AY226)),INDEX(Entrada!$C$53:$N$372,$AY226,AC$2),0)</f>
        <v>0</v>
      </c>
      <c r="AD226">
        <f>F226*IF(NOT(ISNA($AY226)),INDEX(Entrada!$C$53:$N$372,$AY226,AD$2),0)</f>
        <v>0</v>
      </c>
      <c r="AE226">
        <f>G226*IF(NOT(ISNA($AY226)),INDEX(Entrada!$C$53:$N$372,$AY226,AE$2),0)</f>
        <v>0</v>
      </c>
      <c r="AF226">
        <f>H226*IF(NOT(ISNA($AY226)),INDEX(Entrada!$C$53:$N$372,$AY226,AF$2),0)</f>
        <v>0</v>
      </c>
      <c r="AG226">
        <f>I226*IF(NOT(ISNA($AY226)),INDEX(Entrada!$C$53:$N$372,$AY226,AG$2),0)</f>
        <v>0</v>
      </c>
      <c r="AH226">
        <f>J226*IF(NOT(ISNA($AY226)),INDEX(Entrada!$C$53:$N$372,$AY226,AH$2),0)</f>
        <v>0</v>
      </c>
      <c r="AI226">
        <f>K226*IF(NOT(ISNA($AY226)),INDEX(Entrada!$C$53:$N$372,$AY226,AI$2),0)</f>
        <v>0</v>
      </c>
      <c r="AJ226">
        <f>L226*IF(NOT(ISNA($AY226)),INDEX(Entrada!$C$53:$N$372,$AY226,AJ$2),0)</f>
        <v>0</v>
      </c>
      <c r="AK226">
        <f>M226*IF(NOT(ISNA($AY226)),INDEX(Entrada!$C$53:$N$372,$AY226,AK$2),0)</f>
        <v>0</v>
      </c>
      <c r="AL226">
        <f>N226*IF(NOT(ISNA($AY226)),INDEX(Entrada!$C$53:$N$372,$AY226,AL$2),0)</f>
        <v>0</v>
      </c>
      <c r="AM226">
        <f t="shared" si="242"/>
        <v>0</v>
      </c>
      <c r="AN226">
        <f t="shared" si="244"/>
        <v>0</v>
      </c>
      <c r="AO226">
        <f t="shared" si="244"/>
        <v>0</v>
      </c>
      <c r="AP226">
        <f t="shared" si="244"/>
        <v>0</v>
      </c>
      <c r="AQ226">
        <f t="shared" si="244"/>
        <v>0</v>
      </c>
      <c r="AR226">
        <f t="shared" si="244"/>
        <v>0</v>
      </c>
      <c r="AS226">
        <f t="shared" si="244"/>
        <v>0</v>
      </c>
      <c r="AT226">
        <f t="shared" si="244"/>
        <v>0</v>
      </c>
      <c r="AU226">
        <f t="shared" si="244"/>
        <v>0</v>
      </c>
      <c r="AV226">
        <f t="shared" si="244"/>
        <v>0</v>
      </c>
      <c r="AW226">
        <f t="shared" si="244"/>
        <v>0</v>
      </c>
      <c r="AX226">
        <f t="shared" si="244"/>
        <v>0</v>
      </c>
      <c r="AY226">
        <f>MATCH(A226,Entrada!$A$53:$A$372,0)</f>
        <v>223</v>
      </c>
      <c r="BQ226" t="e">
        <f t="shared" si="241"/>
        <v>#N/A</v>
      </c>
      <c r="BR226" s="302">
        <f t="shared" si="245"/>
        <v>0</v>
      </c>
      <c r="BS226" s="302">
        <f t="shared" si="246"/>
        <v>0</v>
      </c>
      <c r="BT226" s="302">
        <f t="shared" si="247"/>
        <v>0</v>
      </c>
      <c r="BU226" s="302">
        <f t="shared" si="248"/>
        <v>0</v>
      </c>
      <c r="BV226" s="302">
        <f t="shared" si="249"/>
        <v>0</v>
      </c>
      <c r="BW226" s="302">
        <f t="shared" si="250"/>
        <v>0</v>
      </c>
      <c r="BX226" s="302">
        <f t="shared" si="251"/>
        <v>0</v>
      </c>
      <c r="BY226" s="302">
        <f t="shared" si="252"/>
        <v>0</v>
      </c>
      <c r="BZ226" s="302">
        <f t="shared" si="253"/>
        <v>0</v>
      </c>
      <c r="CA226" s="302">
        <f t="shared" si="254"/>
        <v>0</v>
      </c>
      <c r="CB226" s="302">
        <f t="shared" si="255"/>
        <v>0</v>
      </c>
      <c r="CC226" s="302">
        <f t="shared" si="256"/>
        <v>0</v>
      </c>
    </row>
    <row r="227" spans="1:81" x14ac:dyDescent="0.25">
      <c r="A227">
        <v>224</v>
      </c>
      <c r="B227" s="164"/>
      <c r="C227">
        <f>IFERROR(INDEX($BD$7:$BO$40,MATCH(Bacias!$G$4:$G$323,$BC$7:$BC$40,0),$C$2:$N$2),1)</f>
        <v>1</v>
      </c>
      <c r="D227">
        <f>IFERROR(INDEX($BD$7:$BO$40,MATCH(Bacias!$G$4:$G$323,$BC$7:$BC$40,0),$C$2:$N$2),1)</f>
        <v>1</v>
      </c>
      <c r="E227">
        <f>IFERROR(INDEX($BD$7:$BO$40,MATCH(Bacias!$G$4:$G$323,$BC$7:$BC$40,0),$C$2:$N$2),1)</f>
        <v>1</v>
      </c>
      <c r="F227">
        <f>IFERROR(INDEX($BD$7:$BO$40,MATCH(Bacias!$G$4:$G$323,$BC$7:$BC$40,0),$C$2:$N$2),1)</f>
        <v>1</v>
      </c>
      <c r="G227">
        <f>IFERROR(INDEX($BD$7:$BO$40,MATCH(Bacias!$G$4:$G$323,$BC$7:$BC$40,0),$C$2:$N$2),1)</f>
        <v>1</v>
      </c>
      <c r="H227">
        <f>IFERROR(INDEX($BD$7:$BO$40,MATCH(Bacias!$G$4:$G$323,$BC$7:$BC$40,0),$C$2:$N$2),1)</f>
        <v>1</v>
      </c>
      <c r="I227">
        <f>IFERROR(INDEX($BD$7:$BO$40,MATCH(Bacias!$G$4:$G$323,$BC$7:$BC$40,0),$C$2:$N$2),1)</f>
        <v>1</v>
      </c>
      <c r="J227">
        <f>IFERROR(INDEX($BD$7:$BO$40,MATCH(Bacias!$G$4:$G$323,$BC$7:$BC$40,0),$C$2:$N$2),1)</f>
        <v>1</v>
      </c>
      <c r="K227">
        <f>IFERROR(INDEX($BD$7:$BO$40,MATCH(Bacias!$G$4:$G$323,$BC$7:$BC$40,0),$C$2:$N$2),1)</f>
        <v>1</v>
      </c>
      <c r="L227">
        <f>IFERROR(INDEX($BD$7:$BO$40,MATCH(Bacias!$G$4:$G$323,$BC$7:$BC$40,0),$C$2:$N$2),1)</f>
        <v>1</v>
      </c>
      <c r="M227">
        <f>IFERROR(INDEX($BD$7:$BO$40,MATCH(Bacias!$G$4:$G$323,$BC$7:$BC$40,0),$C$2:$N$2),1)</f>
        <v>1</v>
      </c>
      <c r="N227">
        <f>IFERROR(INDEX($BD$7:$BO$40,MATCH(Bacias!$G$4:$G$323,$BC$7:$BC$40,0),$C$2:$N$2),1)</f>
        <v>1</v>
      </c>
      <c r="AA227">
        <f>C227*IF(NOT(ISNA($AY227)),INDEX(Entrada!$C$53:$N$372,$AY227,AA$2),0)</f>
        <v>0</v>
      </c>
      <c r="AB227">
        <f>D227*IF(NOT(ISNA($AY227)),INDEX(Entrada!$C$53:$N$372,$AY227,AB$2),0)</f>
        <v>0</v>
      </c>
      <c r="AC227">
        <f>E227*IF(NOT(ISNA($AY227)),INDEX(Entrada!$C$53:$N$372,$AY227,AC$2),0)</f>
        <v>0</v>
      </c>
      <c r="AD227">
        <f>F227*IF(NOT(ISNA($AY227)),INDEX(Entrada!$C$53:$N$372,$AY227,AD$2),0)</f>
        <v>0</v>
      </c>
      <c r="AE227">
        <f>G227*IF(NOT(ISNA($AY227)),INDEX(Entrada!$C$53:$N$372,$AY227,AE$2),0)</f>
        <v>0</v>
      </c>
      <c r="AF227">
        <f>H227*IF(NOT(ISNA($AY227)),INDEX(Entrada!$C$53:$N$372,$AY227,AF$2),0)</f>
        <v>0</v>
      </c>
      <c r="AG227">
        <f>I227*IF(NOT(ISNA($AY227)),INDEX(Entrada!$C$53:$N$372,$AY227,AG$2),0)</f>
        <v>0</v>
      </c>
      <c r="AH227">
        <f>J227*IF(NOT(ISNA($AY227)),INDEX(Entrada!$C$53:$N$372,$AY227,AH$2),0)</f>
        <v>0</v>
      </c>
      <c r="AI227">
        <f>K227*IF(NOT(ISNA($AY227)),INDEX(Entrada!$C$53:$N$372,$AY227,AI$2),0)</f>
        <v>0</v>
      </c>
      <c r="AJ227">
        <f>L227*IF(NOT(ISNA($AY227)),INDEX(Entrada!$C$53:$N$372,$AY227,AJ$2),0)</f>
        <v>0</v>
      </c>
      <c r="AK227">
        <f>M227*IF(NOT(ISNA($AY227)),INDEX(Entrada!$C$53:$N$372,$AY227,AK$2),0)</f>
        <v>0</v>
      </c>
      <c r="AL227">
        <f>N227*IF(NOT(ISNA($AY227)),INDEX(Entrada!$C$53:$N$372,$AY227,AL$2),0)</f>
        <v>0</v>
      </c>
      <c r="AM227">
        <f t="shared" si="242"/>
        <v>0</v>
      </c>
      <c r="AN227">
        <f t="shared" si="244"/>
        <v>0</v>
      </c>
      <c r="AO227">
        <f t="shared" si="244"/>
        <v>0</v>
      </c>
      <c r="AP227">
        <f t="shared" si="244"/>
        <v>0</v>
      </c>
      <c r="AQ227">
        <f t="shared" si="244"/>
        <v>0</v>
      </c>
      <c r="AR227">
        <f t="shared" si="244"/>
        <v>0</v>
      </c>
      <c r="AS227">
        <f t="shared" si="244"/>
        <v>0</v>
      </c>
      <c r="AT227">
        <f t="shared" si="244"/>
        <v>0</v>
      </c>
      <c r="AU227">
        <f t="shared" si="244"/>
        <v>0</v>
      </c>
      <c r="AV227">
        <f t="shared" si="244"/>
        <v>0</v>
      </c>
      <c r="AW227">
        <f t="shared" si="244"/>
        <v>0</v>
      </c>
      <c r="AX227">
        <f t="shared" si="244"/>
        <v>0</v>
      </c>
      <c r="AY227">
        <f>MATCH(A227,Entrada!$A$53:$A$372,0)</f>
        <v>224</v>
      </c>
      <c r="BQ227" t="e">
        <f t="shared" si="241"/>
        <v>#N/A</v>
      </c>
      <c r="BR227" s="302">
        <f t="shared" si="245"/>
        <v>0</v>
      </c>
      <c r="BS227" s="302">
        <f t="shared" si="246"/>
        <v>0</v>
      </c>
      <c r="BT227" s="302">
        <f t="shared" si="247"/>
        <v>0</v>
      </c>
      <c r="BU227" s="302">
        <f t="shared" si="248"/>
        <v>0</v>
      </c>
      <c r="BV227" s="302">
        <f t="shared" si="249"/>
        <v>0</v>
      </c>
      <c r="BW227" s="302">
        <f t="shared" si="250"/>
        <v>0</v>
      </c>
      <c r="BX227" s="302">
        <f t="shared" si="251"/>
        <v>0</v>
      </c>
      <c r="BY227" s="302">
        <f t="shared" si="252"/>
        <v>0</v>
      </c>
      <c r="BZ227" s="302">
        <f t="shared" si="253"/>
        <v>0</v>
      </c>
      <c r="CA227" s="302">
        <f t="shared" si="254"/>
        <v>0</v>
      </c>
      <c r="CB227" s="302">
        <f t="shared" si="255"/>
        <v>0</v>
      </c>
      <c r="CC227" s="302">
        <f t="shared" si="256"/>
        <v>0</v>
      </c>
    </row>
    <row r="228" spans="1:81" x14ac:dyDescent="0.25">
      <c r="A228">
        <v>225</v>
      </c>
      <c r="B228" s="164" t="s">
        <v>629</v>
      </c>
      <c r="C228">
        <f>IFERROR(INDEX($BD$7:$BO$40,MATCH(Bacias!$G$4:$G$323,$BC$7:$BC$40,0),$C$2:$N$2),1)</f>
        <v>1</v>
      </c>
      <c r="D228">
        <f>IFERROR(INDEX($BD$7:$BO$40,MATCH(Bacias!$G$4:$G$323,$BC$7:$BC$40,0),$C$2:$N$2),1)</f>
        <v>1</v>
      </c>
      <c r="E228">
        <f>IFERROR(INDEX($BD$7:$BO$40,MATCH(Bacias!$G$4:$G$323,$BC$7:$BC$40,0),$C$2:$N$2),1)</f>
        <v>1</v>
      </c>
      <c r="F228">
        <f>IFERROR(INDEX($BD$7:$BO$40,MATCH(Bacias!$G$4:$G$323,$BC$7:$BC$40,0),$C$2:$N$2),1)</f>
        <v>1</v>
      </c>
      <c r="G228">
        <f>IFERROR(INDEX($BD$7:$BO$40,MATCH(Bacias!$G$4:$G$323,$BC$7:$BC$40,0),$C$2:$N$2),1)</f>
        <v>1</v>
      </c>
      <c r="H228">
        <f>IFERROR(INDEX($BD$7:$BO$40,MATCH(Bacias!$G$4:$G$323,$BC$7:$BC$40,0),$C$2:$N$2),1)</f>
        <v>1</v>
      </c>
      <c r="I228">
        <f>IFERROR(INDEX($BD$7:$BO$40,MATCH(Bacias!$G$4:$G$323,$BC$7:$BC$40,0),$C$2:$N$2),1)</f>
        <v>1</v>
      </c>
      <c r="J228">
        <f>IFERROR(INDEX($BD$7:$BO$40,MATCH(Bacias!$G$4:$G$323,$BC$7:$BC$40,0),$C$2:$N$2),1)</f>
        <v>1</v>
      </c>
      <c r="K228">
        <f>IFERROR(INDEX($BD$7:$BO$40,MATCH(Bacias!$G$4:$G$323,$BC$7:$BC$40,0),$C$2:$N$2),1)</f>
        <v>1</v>
      </c>
      <c r="L228">
        <f>IFERROR(INDEX($BD$7:$BO$40,MATCH(Bacias!$G$4:$G$323,$BC$7:$BC$40,0),$C$2:$N$2),1)</f>
        <v>1</v>
      </c>
      <c r="M228">
        <f>IFERROR(INDEX($BD$7:$BO$40,MATCH(Bacias!$G$4:$G$323,$BC$7:$BC$40,0),$C$2:$N$2),1)</f>
        <v>1</v>
      </c>
      <c r="N228">
        <f>IFERROR(INDEX($BD$7:$BO$40,MATCH(Bacias!$G$4:$G$323,$BC$7:$BC$40,0),$C$2:$N$2),1)</f>
        <v>1</v>
      </c>
      <c r="AA228">
        <f>C228*IF(NOT(ISNA($AY228)),INDEX(Entrada!$C$53:$N$372,$AY228,AA$2),0)</f>
        <v>378.79</v>
      </c>
      <c r="AB228">
        <f>D228*IF(NOT(ISNA($AY228)),INDEX(Entrada!$C$53:$N$372,$AY228,AB$2),0)</f>
        <v>475.53</v>
      </c>
      <c r="AC228">
        <f>E228*IF(NOT(ISNA($AY228)),INDEX(Entrada!$C$53:$N$372,$AY228,AC$2),0)</f>
        <v>510.79</v>
      </c>
      <c r="AD228">
        <f>F228*IF(NOT(ISNA($AY228)),INDEX(Entrada!$C$53:$N$372,$AY228,AD$2),0)</f>
        <v>376.24</v>
      </c>
      <c r="AE228">
        <f>G228*IF(NOT(ISNA($AY228)),INDEX(Entrada!$C$53:$N$372,$AY228,AE$2),0)</f>
        <v>187.19</v>
      </c>
      <c r="AF228">
        <f>H228*IF(NOT(ISNA($AY228)),INDEX(Entrada!$C$53:$N$372,$AY228,AF$2),0)</f>
        <v>74.87</v>
      </c>
      <c r="AG228">
        <f>I228*IF(NOT(ISNA($AY228)),INDEX(Entrada!$C$53:$N$372,$AY228,AG$2),0)</f>
        <v>40.31</v>
      </c>
      <c r="AH228">
        <f>J228*IF(NOT(ISNA($AY228)),INDEX(Entrada!$C$53:$N$372,$AY228,AH$2),0)</f>
        <v>25.12</v>
      </c>
      <c r="AI228">
        <f>K228*IF(NOT(ISNA($AY228)),INDEX(Entrada!$C$53:$N$372,$AY228,AI$2),0)</f>
        <v>19.91</v>
      </c>
      <c r="AJ228">
        <f>L228*IF(NOT(ISNA($AY228)),INDEX(Entrada!$C$53:$N$372,$AY228,AJ$2),0)</f>
        <v>31.47</v>
      </c>
      <c r="AK228">
        <f>M228*IF(NOT(ISNA($AY228)),INDEX(Entrada!$C$53:$N$372,$AY228,AK$2),0)</f>
        <v>76.010000000000005</v>
      </c>
      <c r="AL228">
        <f>N228*IF(NOT(ISNA($AY228)),INDEX(Entrada!$C$53:$N$372,$AY228,AL$2),0)</f>
        <v>212.65</v>
      </c>
      <c r="AM228">
        <f t="shared" si="242"/>
        <v>378.79</v>
      </c>
      <c r="AN228">
        <f t="shared" si="244"/>
        <v>475.53</v>
      </c>
      <c r="AO228">
        <f t="shared" si="244"/>
        <v>510.79</v>
      </c>
      <c r="AP228">
        <f t="shared" si="244"/>
        <v>376.24</v>
      </c>
      <c r="AQ228">
        <f t="shared" si="244"/>
        <v>187.19</v>
      </c>
      <c r="AR228">
        <f t="shared" si="244"/>
        <v>74.87</v>
      </c>
      <c r="AS228">
        <f t="shared" si="244"/>
        <v>40.31</v>
      </c>
      <c r="AT228">
        <f t="shared" si="244"/>
        <v>25.12</v>
      </c>
      <c r="AU228">
        <f t="shared" si="244"/>
        <v>19.91</v>
      </c>
      <c r="AV228">
        <f t="shared" si="244"/>
        <v>31.47</v>
      </c>
      <c r="AW228">
        <f t="shared" si="244"/>
        <v>76.010000000000005</v>
      </c>
      <c r="AX228">
        <f t="shared" si="244"/>
        <v>212.65</v>
      </c>
      <c r="AY228">
        <f>MATCH(A228,Entrada!$A$53:$A$372,0)</f>
        <v>225</v>
      </c>
      <c r="BQ228" t="e">
        <f t="shared" si="241"/>
        <v>#N/A</v>
      </c>
      <c r="BR228" s="302">
        <f t="shared" si="245"/>
        <v>378.79</v>
      </c>
      <c r="BS228" s="302">
        <f t="shared" si="246"/>
        <v>475.53</v>
      </c>
      <c r="BT228" s="302">
        <f t="shared" si="247"/>
        <v>510.79</v>
      </c>
      <c r="BU228" s="302">
        <f t="shared" si="248"/>
        <v>376.24</v>
      </c>
      <c r="BV228" s="302">
        <f t="shared" si="249"/>
        <v>187.19</v>
      </c>
      <c r="BW228" s="302">
        <f t="shared" si="250"/>
        <v>74.87</v>
      </c>
      <c r="BX228" s="302">
        <f t="shared" si="251"/>
        <v>40.31</v>
      </c>
      <c r="BY228" s="302">
        <f t="shared" si="252"/>
        <v>25.12</v>
      </c>
      <c r="BZ228" s="302">
        <f t="shared" si="253"/>
        <v>19.91</v>
      </c>
      <c r="CA228" s="302">
        <f t="shared" si="254"/>
        <v>31.47</v>
      </c>
      <c r="CB228" s="302">
        <f t="shared" si="255"/>
        <v>76.010000000000005</v>
      </c>
      <c r="CC228" s="302">
        <f t="shared" si="256"/>
        <v>212.65</v>
      </c>
    </row>
    <row r="229" spans="1:81" x14ac:dyDescent="0.25">
      <c r="A229">
        <v>226</v>
      </c>
      <c r="B229" s="164"/>
      <c r="C229">
        <f>IFERROR(INDEX($BD$7:$BO$40,MATCH(Bacias!$G$4:$G$323,$BC$7:$BC$40,0),$C$2:$N$2),1)</f>
        <v>1</v>
      </c>
      <c r="D229">
        <f>IFERROR(INDEX($BD$7:$BO$40,MATCH(Bacias!$G$4:$G$323,$BC$7:$BC$40,0),$C$2:$N$2),1)</f>
        <v>1</v>
      </c>
      <c r="E229">
        <f>IFERROR(INDEX($BD$7:$BO$40,MATCH(Bacias!$G$4:$G$323,$BC$7:$BC$40,0),$C$2:$N$2),1)</f>
        <v>1</v>
      </c>
      <c r="F229">
        <f>IFERROR(INDEX($BD$7:$BO$40,MATCH(Bacias!$G$4:$G$323,$BC$7:$BC$40,0),$C$2:$N$2),1)</f>
        <v>1</v>
      </c>
      <c r="G229">
        <f>IFERROR(INDEX($BD$7:$BO$40,MATCH(Bacias!$G$4:$G$323,$BC$7:$BC$40,0),$C$2:$N$2),1)</f>
        <v>1</v>
      </c>
      <c r="H229">
        <f>IFERROR(INDEX($BD$7:$BO$40,MATCH(Bacias!$G$4:$G$323,$BC$7:$BC$40,0),$C$2:$N$2),1)</f>
        <v>1</v>
      </c>
      <c r="I229">
        <f>IFERROR(INDEX($BD$7:$BO$40,MATCH(Bacias!$G$4:$G$323,$BC$7:$BC$40,0),$C$2:$N$2),1)</f>
        <v>1</v>
      </c>
      <c r="J229">
        <f>IFERROR(INDEX($BD$7:$BO$40,MATCH(Bacias!$G$4:$G$323,$BC$7:$BC$40,0),$C$2:$N$2),1)</f>
        <v>1</v>
      </c>
      <c r="K229">
        <f>IFERROR(INDEX($BD$7:$BO$40,MATCH(Bacias!$G$4:$G$323,$BC$7:$BC$40,0),$C$2:$N$2),1)</f>
        <v>1</v>
      </c>
      <c r="L229">
        <f>IFERROR(INDEX($BD$7:$BO$40,MATCH(Bacias!$G$4:$G$323,$BC$7:$BC$40,0),$C$2:$N$2),1)</f>
        <v>1</v>
      </c>
      <c r="M229">
        <f>IFERROR(INDEX($BD$7:$BO$40,MATCH(Bacias!$G$4:$G$323,$BC$7:$BC$40,0),$C$2:$N$2),1)</f>
        <v>1</v>
      </c>
      <c r="N229">
        <f>IFERROR(INDEX($BD$7:$BO$40,MATCH(Bacias!$G$4:$G$323,$BC$7:$BC$40,0),$C$2:$N$2),1)</f>
        <v>1</v>
      </c>
      <c r="AA229">
        <f>C229*IF(NOT(ISNA($AY229)),INDEX(Entrada!$C$53:$N$372,$AY229,AA$2),0)</f>
        <v>0</v>
      </c>
      <c r="AB229">
        <f>D229*IF(NOT(ISNA($AY229)),INDEX(Entrada!$C$53:$N$372,$AY229,AB$2),0)</f>
        <v>0</v>
      </c>
      <c r="AC229">
        <f>E229*IF(NOT(ISNA($AY229)),INDEX(Entrada!$C$53:$N$372,$AY229,AC$2),0)</f>
        <v>0</v>
      </c>
      <c r="AD229">
        <f>F229*IF(NOT(ISNA($AY229)),INDEX(Entrada!$C$53:$N$372,$AY229,AD$2),0)</f>
        <v>0</v>
      </c>
      <c r="AE229">
        <f>G229*IF(NOT(ISNA($AY229)),INDEX(Entrada!$C$53:$N$372,$AY229,AE$2),0)</f>
        <v>0</v>
      </c>
      <c r="AF229">
        <f>H229*IF(NOT(ISNA($AY229)),INDEX(Entrada!$C$53:$N$372,$AY229,AF$2),0)</f>
        <v>0</v>
      </c>
      <c r="AG229">
        <f>I229*IF(NOT(ISNA($AY229)),INDEX(Entrada!$C$53:$N$372,$AY229,AG$2),0)</f>
        <v>0</v>
      </c>
      <c r="AH229">
        <f>J229*IF(NOT(ISNA($AY229)),INDEX(Entrada!$C$53:$N$372,$AY229,AH$2),0)</f>
        <v>0</v>
      </c>
      <c r="AI229">
        <f>K229*IF(NOT(ISNA($AY229)),INDEX(Entrada!$C$53:$N$372,$AY229,AI$2),0)</f>
        <v>0</v>
      </c>
      <c r="AJ229">
        <f>L229*IF(NOT(ISNA($AY229)),INDEX(Entrada!$C$53:$N$372,$AY229,AJ$2),0)</f>
        <v>0</v>
      </c>
      <c r="AK229">
        <f>M229*IF(NOT(ISNA($AY229)),INDEX(Entrada!$C$53:$N$372,$AY229,AK$2),0)</f>
        <v>0</v>
      </c>
      <c r="AL229">
        <f>N229*IF(NOT(ISNA($AY229)),INDEX(Entrada!$C$53:$N$372,$AY229,AL$2),0)</f>
        <v>0</v>
      </c>
      <c r="AM229">
        <f t="shared" si="242"/>
        <v>0</v>
      </c>
      <c r="AN229">
        <f t="shared" si="244"/>
        <v>0</v>
      </c>
      <c r="AO229">
        <f t="shared" si="244"/>
        <v>0</v>
      </c>
      <c r="AP229">
        <f t="shared" si="244"/>
        <v>0</v>
      </c>
      <c r="AQ229">
        <f t="shared" si="244"/>
        <v>0</v>
      </c>
      <c r="AR229">
        <f t="shared" si="244"/>
        <v>0</v>
      </c>
      <c r="AS229">
        <f t="shared" si="244"/>
        <v>0</v>
      </c>
      <c r="AT229">
        <f t="shared" si="244"/>
        <v>0</v>
      </c>
      <c r="AU229">
        <f t="shared" si="244"/>
        <v>0</v>
      </c>
      <c r="AV229">
        <f t="shared" si="244"/>
        <v>0</v>
      </c>
      <c r="AW229">
        <f t="shared" si="244"/>
        <v>0</v>
      </c>
      <c r="AX229">
        <f t="shared" si="244"/>
        <v>0</v>
      </c>
      <c r="AY229">
        <f>MATCH(A229,Entrada!$A$53:$A$372,0)</f>
        <v>226</v>
      </c>
      <c r="BQ229" t="e">
        <f t="shared" si="241"/>
        <v>#N/A</v>
      </c>
      <c r="BR229" s="302">
        <f t="shared" si="245"/>
        <v>0</v>
      </c>
      <c r="BS229" s="302">
        <f t="shared" si="246"/>
        <v>0</v>
      </c>
      <c r="BT229" s="302">
        <f t="shared" si="247"/>
        <v>0</v>
      </c>
      <c r="BU229" s="302">
        <f t="shared" si="248"/>
        <v>0</v>
      </c>
      <c r="BV229" s="302">
        <f t="shared" si="249"/>
        <v>0</v>
      </c>
      <c r="BW229" s="302">
        <f t="shared" si="250"/>
        <v>0</v>
      </c>
      <c r="BX229" s="302">
        <f t="shared" si="251"/>
        <v>0</v>
      </c>
      <c r="BY229" s="302">
        <f t="shared" si="252"/>
        <v>0</v>
      </c>
      <c r="BZ229" s="302">
        <f t="shared" si="253"/>
        <v>0</v>
      </c>
      <c r="CA229" s="302">
        <f t="shared" si="254"/>
        <v>0</v>
      </c>
      <c r="CB229" s="302">
        <f t="shared" si="255"/>
        <v>0</v>
      </c>
      <c r="CC229" s="302">
        <f t="shared" si="256"/>
        <v>0</v>
      </c>
    </row>
    <row r="230" spans="1:81" x14ac:dyDescent="0.25">
      <c r="A230">
        <v>227</v>
      </c>
      <c r="B230" s="164" t="s">
        <v>630</v>
      </c>
      <c r="C230">
        <f>IFERROR(INDEX($BD$7:$BO$40,MATCH(Bacias!$G$4:$G$323,$BC$7:$BC$40,0),$C$2:$N$2),1)</f>
        <v>1</v>
      </c>
      <c r="D230">
        <f>IFERROR(INDEX($BD$7:$BO$40,MATCH(Bacias!$G$4:$G$323,$BC$7:$BC$40,0),$C$2:$N$2),1)</f>
        <v>1</v>
      </c>
      <c r="E230">
        <f>IFERROR(INDEX($BD$7:$BO$40,MATCH(Bacias!$G$4:$G$323,$BC$7:$BC$40,0),$C$2:$N$2),1)</f>
        <v>1</v>
      </c>
      <c r="F230">
        <f>IFERROR(INDEX($BD$7:$BO$40,MATCH(Bacias!$G$4:$G$323,$BC$7:$BC$40,0),$C$2:$N$2),1)</f>
        <v>1</v>
      </c>
      <c r="G230">
        <f>IFERROR(INDEX($BD$7:$BO$40,MATCH(Bacias!$G$4:$G$323,$BC$7:$BC$40,0),$C$2:$N$2),1)</f>
        <v>1</v>
      </c>
      <c r="H230">
        <f>IFERROR(INDEX($BD$7:$BO$40,MATCH(Bacias!$G$4:$G$323,$BC$7:$BC$40,0),$C$2:$N$2),1)</f>
        <v>1</v>
      </c>
      <c r="I230">
        <f>IFERROR(INDEX($BD$7:$BO$40,MATCH(Bacias!$G$4:$G$323,$BC$7:$BC$40,0),$C$2:$N$2),1)</f>
        <v>1</v>
      </c>
      <c r="J230">
        <f>IFERROR(INDEX($BD$7:$BO$40,MATCH(Bacias!$G$4:$G$323,$BC$7:$BC$40,0),$C$2:$N$2),1)</f>
        <v>1</v>
      </c>
      <c r="K230">
        <f>IFERROR(INDEX($BD$7:$BO$40,MATCH(Bacias!$G$4:$G$323,$BC$7:$BC$40,0),$C$2:$N$2),1)</f>
        <v>1</v>
      </c>
      <c r="L230">
        <f>IFERROR(INDEX($BD$7:$BO$40,MATCH(Bacias!$G$4:$G$323,$BC$7:$BC$40,0),$C$2:$N$2),1)</f>
        <v>1</v>
      </c>
      <c r="M230">
        <f>IFERROR(INDEX($BD$7:$BO$40,MATCH(Bacias!$G$4:$G$323,$BC$7:$BC$40,0),$C$2:$N$2),1)</f>
        <v>1</v>
      </c>
      <c r="N230">
        <f>IFERROR(INDEX($BD$7:$BO$40,MATCH(Bacias!$G$4:$G$323,$BC$7:$BC$40,0),$C$2:$N$2),1)</f>
        <v>1</v>
      </c>
      <c r="AA230">
        <f>C230*IF(NOT(ISNA($AY230)),INDEX(Entrada!$C$53:$N$372,$AY230,AA$2),0)</f>
        <v>1414.51</v>
      </c>
      <c r="AB230">
        <f>D230*IF(NOT(ISNA($AY230)),INDEX(Entrada!$C$53:$N$372,$AY230,AB$2),0)</f>
        <v>1595.67</v>
      </c>
      <c r="AC230">
        <f>E230*IF(NOT(ISNA($AY230)),INDEX(Entrada!$C$53:$N$372,$AY230,AC$2),0)</f>
        <v>1620.96</v>
      </c>
      <c r="AD230">
        <f>F230*IF(NOT(ISNA($AY230)),INDEX(Entrada!$C$53:$N$372,$AY230,AD$2),0)</f>
        <v>1286.6500000000001</v>
      </c>
      <c r="AE230">
        <f>G230*IF(NOT(ISNA($AY230)),INDEX(Entrada!$C$53:$N$372,$AY230,AE$2),0)</f>
        <v>879.46</v>
      </c>
      <c r="AF230">
        <f>H230*IF(NOT(ISNA($AY230)),INDEX(Entrada!$C$53:$N$372,$AY230,AF$2),0)</f>
        <v>654.85</v>
      </c>
      <c r="AG230">
        <f>I230*IF(NOT(ISNA($AY230)),INDEX(Entrada!$C$53:$N$372,$AY230,AG$2),0)</f>
        <v>521.49</v>
      </c>
      <c r="AH230">
        <f>J230*IF(NOT(ISNA($AY230)),INDEX(Entrada!$C$53:$N$372,$AY230,AH$2),0)</f>
        <v>441.67</v>
      </c>
      <c r="AI230">
        <f>K230*IF(NOT(ISNA($AY230)),INDEX(Entrada!$C$53:$N$372,$AY230,AI$2),0)</f>
        <v>406.18</v>
      </c>
      <c r="AJ230">
        <f>L230*IF(NOT(ISNA($AY230)),INDEX(Entrada!$C$53:$N$372,$AY230,AJ$2),0)</f>
        <v>474.41</v>
      </c>
      <c r="AK230">
        <f>M230*IF(NOT(ISNA($AY230)),INDEX(Entrada!$C$53:$N$372,$AY230,AK$2),0)</f>
        <v>693.98</v>
      </c>
      <c r="AL230">
        <f>N230*IF(NOT(ISNA($AY230)),INDEX(Entrada!$C$53:$N$372,$AY230,AL$2),0)</f>
        <v>1071.45</v>
      </c>
      <c r="AM230">
        <f t="shared" si="242"/>
        <v>1414.51</v>
      </c>
      <c r="AN230">
        <f t="shared" si="244"/>
        <v>1595.67</v>
      </c>
      <c r="AO230">
        <f t="shared" si="244"/>
        <v>1620.96</v>
      </c>
      <c r="AP230">
        <f t="shared" si="244"/>
        <v>1286.6500000000001</v>
      </c>
      <c r="AQ230">
        <f t="shared" si="244"/>
        <v>879.46</v>
      </c>
      <c r="AR230">
        <f t="shared" si="244"/>
        <v>654.85</v>
      </c>
      <c r="AS230">
        <f t="shared" si="244"/>
        <v>521.49</v>
      </c>
      <c r="AT230">
        <f t="shared" si="244"/>
        <v>441.67</v>
      </c>
      <c r="AU230">
        <f t="shared" si="244"/>
        <v>406.18</v>
      </c>
      <c r="AV230">
        <f t="shared" si="244"/>
        <v>474.41</v>
      </c>
      <c r="AW230">
        <f t="shared" si="244"/>
        <v>693.98</v>
      </c>
      <c r="AX230">
        <f t="shared" si="244"/>
        <v>1071.45</v>
      </c>
      <c r="AY230">
        <f>MATCH(A230,Entrada!$A$53:$A$372,0)</f>
        <v>227</v>
      </c>
      <c r="BQ230">
        <f t="shared" si="241"/>
        <v>71</v>
      </c>
      <c r="BR230" s="302">
        <f t="shared" si="245"/>
        <v>1433.9275399999999</v>
      </c>
      <c r="BS230" s="302">
        <f t="shared" si="246"/>
        <v>1607.7008000000001</v>
      </c>
      <c r="BT230" s="302">
        <f t="shared" si="247"/>
        <v>1639.6464199999998</v>
      </c>
      <c r="BU230" s="302">
        <f t="shared" si="248"/>
        <v>1303.2927599999998</v>
      </c>
      <c r="BV230" s="302">
        <f t="shared" si="249"/>
        <v>889.44239999999991</v>
      </c>
      <c r="BW230" s="302">
        <f t="shared" si="250"/>
        <v>660.82324000000006</v>
      </c>
      <c r="BX230" s="302">
        <f t="shared" si="251"/>
        <v>527.19720000000007</v>
      </c>
      <c r="BY230" s="302">
        <f t="shared" si="252"/>
        <v>447.70319999999992</v>
      </c>
      <c r="BZ230" s="302">
        <f t="shared" si="253"/>
        <v>412.75754000000001</v>
      </c>
      <c r="CA230" s="302">
        <f t="shared" si="254"/>
        <v>479.09400000000005</v>
      </c>
      <c r="CB230" s="302">
        <f t="shared" si="255"/>
        <v>700.9008</v>
      </c>
      <c r="CC230" s="302">
        <f t="shared" si="256"/>
        <v>1081.557</v>
      </c>
    </row>
    <row r="231" spans="1:81" x14ac:dyDescent="0.25">
      <c r="A231">
        <v>228</v>
      </c>
      <c r="B231" s="164" t="s">
        <v>631</v>
      </c>
      <c r="C231">
        <f>IFERROR(INDEX($BD$7:$BO$40,MATCH(Bacias!$G$4:$G$323,$BC$7:$BC$40,0),$C$2:$N$2),1)</f>
        <v>1</v>
      </c>
      <c r="D231">
        <f>IFERROR(INDEX($BD$7:$BO$40,MATCH(Bacias!$G$4:$G$323,$BC$7:$BC$40,0),$C$2:$N$2),1)</f>
        <v>1</v>
      </c>
      <c r="E231">
        <f>IFERROR(INDEX($BD$7:$BO$40,MATCH(Bacias!$G$4:$G$323,$BC$7:$BC$40,0),$C$2:$N$2),1)</f>
        <v>1</v>
      </c>
      <c r="F231">
        <f>IFERROR(INDEX($BD$7:$BO$40,MATCH(Bacias!$G$4:$G$323,$BC$7:$BC$40,0),$C$2:$N$2),1)</f>
        <v>1</v>
      </c>
      <c r="G231">
        <f>IFERROR(INDEX($BD$7:$BO$40,MATCH(Bacias!$G$4:$G$323,$BC$7:$BC$40,0),$C$2:$N$2),1)</f>
        <v>1</v>
      </c>
      <c r="H231">
        <f>IFERROR(INDEX($BD$7:$BO$40,MATCH(Bacias!$G$4:$G$323,$BC$7:$BC$40,0),$C$2:$N$2),1)</f>
        <v>1</v>
      </c>
      <c r="I231">
        <f>IFERROR(INDEX($BD$7:$BO$40,MATCH(Bacias!$G$4:$G$323,$BC$7:$BC$40,0),$C$2:$N$2),1)</f>
        <v>1</v>
      </c>
      <c r="J231">
        <f>IFERROR(INDEX($BD$7:$BO$40,MATCH(Bacias!$G$4:$G$323,$BC$7:$BC$40,0),$C$2:$N$2),1)</f>
        <v>1</v>
      </c>
      <c r="K231">
        <f>IFERROR(INDEX($BD$7:$BO$40,MATCH(Bacias!$G$4:$G$323,$BC$7:$BC$40,0),$C$2:$N$2),1)</f>
        <v>1</v>
      </c>
      <c r="L231">
        <f>IFERROR(INDEX($BD$7:$BO$40,MATCH(Bacias!$G$4:$G$323,$BC$7:$BC$40,0),$C$2:$N$2),1)</f>
        <v>1</v>
      </c>
      <c r="M231">
        <f>IFERROR(INDEX($BD$7:$BO$40,MATCH(Bacias!$G$4:$G$323,$BC$7:$BC$40,0),$C$2:$N$2),1)</f>
        <v>1</v>
      </c>
      <c r="N231">
        <f>IFERROR(INDEX($BD$7:$BO$40,MATCH(Bacias!$G$4:$G$323,$BC$7:$BC$40,0),$C$2:$N$2),1)</f>
        <v>1</v>
      </c>
      <c r="AA231">
        <f>C231*IF(NOT(ISNA($AY231)),INDEX(Entrada!$C$53:$N$372,$AY231,AA$2),0)</f>
        <v>1545.57</v>
      </c>
      <c r="AB231">
        <f>D231*IF(NOT(ISNA($AY231)),INDEX(Entrada!$C$53:$N$372,$AY231,AB$2),0)</f>
        <v>1742.08</v>
      </c>
      <c r="AC231">
        <f>E231*IF(NOT(ISNA($AY231)),INDEX(Entrada!$C$53:$N$372,$AY231,AC$2),0)</f>
        <v>1770.77</v>
      </c>
      <c r="AD231">
        <f>F231*IF(NOT(ISNA($AY231)),INDEX(Entrada!$C$53:$N$372,$AY231,AD$2),0)</f>
        <v>1406.28</v>
      </c>
      <c r="AE231">
        <f>G231*IF(NOT(ISNA($AY231)),INDEX(Entrada!$C$53:$N$372,$AY231,AE$2),0)</f>
        <v>960.84</v>
      </c>
      <c r="AF231">
        <f>H231*IF(NOT(ISNA($AY231)),INDEX(Entrada!$C$53:$N$372,$AY231,AF$2),0)</f>
        <v>715.5</v>
      </c>
      <c r="AG231">
        <f>I231*IF(NOT(ISNA($AY231)),INDEX(Entrada!$C$53:$N$372,$AY231,AG$2),0)</f>
        <v>569.62</v>
      </c>
      <c r="AH231">
        <f>J231*IF(NOT(ISNA($AY231)),INDEX(Entrada!$C$53:$N$372,$AY231,AH$2),0)</f>
        <v>482.13</v>
      </c>
      <c r="AI231">
        <f>K231*IF(NOT(ISNA($AY231)),INDEX(Entrada!$C$53:$N$372,$AY231,AI$2),0)</f>
        <v>443.62</v>
      </c>
      <c r="AJ231">
        <f>L231*IF(NOT(ISNA($AY231)),INDEX(Entrada!$C$53:$N$372,$AY231,AJ$2),0)</f>
        <v>518.54999999999995</v>
      </c>
      <c r="AK231">
        <f>M231*IF(NOT(ISNA($AY231)),INDEX(Entrada!$C$53:$N$372,$AY231,AK$2),0)</f>
        <v>758.16</v>
      </c>
      <c r="AL231">
        <f>N231*IF(NOT(ISNA($AY231)),INDEX(Entrada!$C$53:$N$372,$AY231,AL$2),0)</f>
        <v>1170.57</v>
      </c>
      <c r="AM231">
        <f t="shared" si="242"/>
        <v>1545.57</v>
      </c>
      <c r="AN231">
        <f t="shared" si="244"/>
        <v>1742.08</v>
      </c>
      <c r="AO231">
        <f t="shared" si="244"/>
        <v>1770.77</v>
      </c>
      <c r="AP231">
        <f t="shared" si="244"/>
        <v>1406.28</v>
      </c>
      <c r="AQ231">
        <f t="shared" si="244"/>
        <v>960.84</v>
      </c>
      <c r="AR231">
        <f t="shared" si="244"/>
        <v>715.5</v>
      </c>
      <c r="AS231">
        <f t="shared" si="244"/>
        <v>569.62</v>
      </c>
      <c r="AT231">
        <f t="shared" si="244"/>
        <v>482.13</v>
      </c>
      <c r="AU231">
        <f t="shared" si="244"/>
        <v>443.62</v>
      </c>
      <c r="AV231">
        <f t="shared" ref="AN231:AX254" si="257">AJ231</f>
        <v>518.54999999999995</v>
      </c>
      <c r="AW231">
        <f t="shared" si="257"/>
        <v>758.16</v>
      </c>
      <c r="AX231">
        <f t="shared" si="257"/>
        <v>1170.57</v>
      </c>
      <c r="AY231">
        <f>MATCH(A231,Entrada!$A$53:$A$372,0)</f>
        <v>228</v>
      </c>
      <c r="BQ231">
        <f t="shared" si="241"/>
        <v>72</v>
      </c>
      <c r="BR231" s="302">
        <f t="shared" si="245"/>
        <v>1557.6674799999998</v>
      </c>
      <c r="BS231" s="302">
        <f t="shared" si="246"/>
        <v>1753.078</v>
      </c>
      <c r="BT231" s="302">
        <f t="shared" si="247"/>
        <v>1789.1169500000001</v>
      </c>
      <c r="BU231" s="302">
        <f t="shared" si="248"/>
        <v>1427.41588</v>
      </c>
      <c r="BV231" s="302">
        <f t="shared" si="249"/>
        <v>972.61103999999989</v>
      </c>
      <c r="BW231" s="302">
        <f t="shared" si="250"/>
        <v>715.03711999999996</v>
      </c>
      <c r="BX231" s="302">
        <f t="shared" si="251"/>
        <v>567.51228000000003</v>
      </c>
      <c r="BY231" s="302">
        <f t="shared" si="252"/>
        <v>477.86759999999998</v>
      </c>
      <c r="BZ231" s="302">
        <f t="shared" si="253"/>
        <v>440.36673999999999</v>
      </c>
      <c r="CA231" s="302">
        <f t="shared" si="254"/>
        <v>514.80827999999997</v>
      </c>
      <c r="CB231" s="302">
        <f t="shared" si="255"/>
        <v>757.84899000000007</v>
      </c>
      <c r="CC231" s="302">
        <f t="shared" si="256"/>
        <v>1175.7160800000001</v>
      </c>
    </row>
    <row r="232" spans="1:81" x14ac:dyDescent="0.25">
      <c r="A232">
        <v>229</v>
      </c>
      <c r="B232" s="164" t="s">
        <v>632</v>
      </c>
      <c r="C232">
        <f>IFERROR(INDEX($BD$7:$BO$40,MATCH(Bacias!$G$4:$G$323,$BC$7:$BC$40,0),$C$2:$N$2),1)</f>
        <v>1</v>
      </c>
      <c r="D232">
        <f>IFERROR(INDEX($BD$7:$BO$40,MATCH(Bacias!$G$4:$G$323,$BC$7:$BC$40,0),$C$2:$N$2),1)</f>
        <v>1</v>
      </c>
      <c r="E232">
        <f>IFERROR(INDEX($BD$7:$BO$40,MATCH(Bacias!$G$4:$G$323,$BC$7:$BC$40,0),$C$2:$N$2),1)</f>
        <v>1</v>
      </c>
      <c r="F232">
        <f>IFERROR(INDEX($BD$7:$BO$40,MATCH(Bacias!$G$4:$G$323,$BC$7:$BC$40,0),$C$2:$N$2),1)</f>
        <v>1</v>
      </c>
      <c r="G232">
        <f>IFERROR(INDEX($BD$7:$BO$40,MATCH(Bacias!$G$4:$G$323,$BC$7:$BC$40,0),$C$2:$N$2),1)</f>
        <v>1</v>
      </c>
      <c r="H232">
        <f>IFERROR(INDEX($BD$7:$BO$40,MATCH(Bacias!$G$4:$G$323,$BC$7:$BC$40,0),$C$2:$N$2),1)</f>
        <v>1</v>
      </c>
      <c r="I232">
        <f>IFERROR(INDEX($BD$7:$BO$40,MATCH(Bacias!$G$4:$G$323,$BC$7:$BC$40,0),$C$2:$N$2),1)</f>
        <v>1</v>
      </c>
      <c r="J232">
        <f>IFERROR(INDEX($BD$7:$BO$40,MATCH(Bacias!$G$4:$G$323,$BC$7:$BC$40,0),$C$2:$N$2),1)</f>
        <v>1</v>
      </c>
      <c r="K232">
        <f>IFERROR(INDEX($BD$7:$BO$40,MATCH(Bacias!$G$4:$G$323,$BC$7:$BC$40,0),$C$2:$N$2),1)</f>
        <v>1</v>
      </c>
      <c r="L232">
        <f>IFERROR(INDEX($BD$7:$BO$40,MATCH(Bacias!$G$4:$G$323,$BC$7:$BC$40,0),$C$2:$N$2),1)</f>
        <v>1</v>
      </c>
      <c r="M232">
        <f>IFERROR(INDEX($BD$7:$BO$40,MATCH(Bacias!$G$4:$G$323,$BC$7:$BC$40,0),$C$2:$N$2),1)</f>
        <v>1</v>
      </c>
      <c r="N232">
        <f>IFERROR(INDEX($BD$7:$BO$40,MATCH(Bacias!$G$4:$G$323,$BC$7:$BC$40,0),$C$2:$N$2),1)</f>
        <v>1</v>
      </c>
      <c r="AA232">
        <f>C232*IF(NOT(ISNA($AY232)),INDEX(Entrada!$C$53:$N$372,$AY232,AA$2),0)</f>
        <v>3639.41</v>
      </c>
      <c r="AB232">
        <f>D232*IF(NOT(ISNA($AY232)),INDEX(Entrada!$C$53:$N$372,$AY232,AB$2),0)</f>
        <v>4275.8</v>
      </c>
      <c r="AC232">
        <f>E232*IF(NOT(ISNA($AY232)),INDEX(Entrada!$C$53:$N$372,$AY232,AC$2),0)</f>
        <v>4529.41</v>
      </c>
      <c r="AD232">
        <f>F232*IF(NOT(ISNA($AY232)),INDEX(Entrada!$C$53:$N$372,$AY232,AD$2),0)</f>
        <v>3650.68</v>
      </c>
      <c r="AE232">
        <f>G232*IF(NOT(ISNA($AY232)),INDEX(Entrada!$C$53:$N$372,$AY232,AE$2),0)</f>
        <v>2310.2399999999998</v>
      </c>
      <c r="AF232">
        <f>H232*IF(NOT(ISNA($AY232)),INDEX(Entrada!$C$53:$N$372,$AY232,AF$2),0)</f>
        <v>1465.24</v>
      </c>
      <c r="AG232">
        <f>I232*IF(NOT(ISNA($AY232)),INDEX(Entrada!$C$53:$N$372,$AY232,AG$2),0)</f>
        <v>1033.72</v>
      </c>
      <c r="AH232">
        <f>J232*IF(NOT(ISNA($AY232)),INDEX(Entrada!$C$53:$N$372,$AY232,AH$2),0)</f>
        <v>793.8</v>
      </c>
      <c r="AI232">
        <f>K232*IF(NOT(ISNA($AY232)),INDEX(Entrada!$C$53:$N$372,$AY232,AI$2),0)</f>
        <v>690.23</v>
      </c>
      <c r="AJ232">
        <f>L232*IF(NOT(ISNA($AY232)),INDEX(Entrada!$C$53:$N$372,$AY232,AJ$2),0)</f>
        <v>871.08</v>
      </c>
      <c r="AK232">
        <f>M232*IF(NOT(ISNA($AY232)),INDEX(Entrada!$C$53:$N$372,$AY232,AK$2),0)</f>
        <v>1460.21</v>
      </c>
      <c r="AL232">
        <f>N232*IF(NOT(ISNA($AY232)),INDEX(Entrada!$C$53:$N$372,$AY232,AL$2),0)</f>
        <v>2544.84</v>
      </c>
      <c r="AM232">
        <f t="shared" si="242"/>
        <v>3639.41</v>
      </c>
      <c r="AN232">
        <f t="shared" si="257"/>
        <v>4275.8</v>
      </c>
      <c r="AO232">
        <f t="shared" si="257"/>
        <v>4529.41</v>
      </c>
      <c r="AP232">
        <f t="shared" si="257"/>
        <v>3650.68</v>
      </c>
      <c r="AQ232">
        <f t="shared" si="257"/>
        <v>2310.2399999999998</v>
      </c>
      <c r="AR232">
        <f t="shared" si="257"/>
        <v>1465.24</v>
      </c>
      <c r="AS232">
        <f t="shared" si="257"/>
        <v>1033.72</v>
      </c>
      <c r="AT232">
        <f t="shared" si="257"/>
        <v>793.8</v>
      </c>
      <c r="AU232">
        <f t="shared" si="257"/>
        <v>690.23</v>
      </c>
      <c r="AV232">
        <f t="shared" si="257"/>
        <v>871.08</v>
      </c>
      <c r="AW232">
        <f t="shared" si="257"/>
        <v>1460.21</v>
      </c>
      <c r="AX232">
        <f t="shared" si="257"/>
        <v>2544.84</v>
      </c>
      <c r="AY232">
        <f>MATCH(A232,Entrada!$A$53:$A$372,0)</f>
        <v>229</v>
      </c>
      <c r="BQ232" t="e">
        <f t="shared" si="241"/>
        <v>#N/A</v>
      </c>
      <c r="BR232" s="302">
        <f t="shared" si="245"/>
        <v>3639.41</v>
      </c>
      <c r="BS232" s="302">
        <f t="shared" si="246"/>
        <v>4275.8</v>
      </c>
      <c r="BT232" s="302">
        <f t="shared" si="247"/>
        <v>4529.41</v>
      </c>
      <c r="BU232" s="302">
        <f t="shared" si="248"/>
        <v>3650.68</v>
      </c>
      <c r="BV232" s="302">
        <f t="shared" si="249"/>
        <v>2310.2399999999998</v>
      </c>
      <c r="BW232" s="302">
        <f t="shared" si="250"/>
        <v>1465.24</v>
      </c>
      <c r="BX232" s="302">
        <f t="shared" si="251"/>
        <v>1033.72</v>
      </c>
      <c r="BY232" s="302">
        <f t="shared" si="252"/>
        <v>793.8</v>
      </c>
      <c r="BZ232" s="302">
        <f t="shared" si="253"/>
        <v>690.23</v>
      </c>
      <c r="CA232" s="302">
        <f t="shared" si="254"/>
        <v>871.08</v>
      </c>
      <c r="CB232" s="302">
        <f t="shared" si="255"/>
        <v>1460.21</v>
      </c>
      <c r="CC232" s="302">
        <f t="shared" si="256"/>
        <v>2544.84</v>
      </c>
    </row>
    <row r="233" spans="1:81" x14ac:dyDescent="0.25">
      <c r="A233">
        <v>230</v>
      </c>
      <c r="B233" s="164" t="s">
        <v>633</v>
      </c>
      <c r="C233">
        <f>IFERROR(INDEX($BD$7:$BO$40,MATCH(Bacias!$G$4:$G$323,$BC$7:$BC$40,0),$C$2:$N$2),1)</f>
        <v>1</v>
      </c>
      <c r="D233">
        <f>IFERROR(INDEX($BD$7:$BO$40,MATCH(Bacias!$G$4:$G$323,$BC$7:$BC$40,0),$C$2:$N$2),1)</f>
        <v>1</v>
      </c>
      <c r="E233">
        <f>IFERROR(INDEX($BD$7:$BO$40,MATCH(Bacias!$G$4:$G$323,$BC$7:$BC$40,0),$C$2:$N$2),1)</f>
        <v>1</v>
      </c>
      <c r="F233">
        <f>IFERROR(INDEX($BD$7:$BO$40,MATCH(Bacias!$G$4:$G$323,$BC$7:$BC$40,0),$C$2:$N$2),1)</f>
        <v>1</v>
      </c>
      <c r="G233">
        <f>IFERROR(INDEX($BD$7:$BO$40,MATCH(Bacias!$G$4:$G$323,$BC$7:$BC$40,0),$C$2:$N$2),1)</f>
        <v>1</v>
      </c>
      <c r="H233">
        <f>IFERROR(INDEX($BD$7:$BO$40,MATCH(Bacias!$G$4:$G$323,$BC$7:$BC$40,0),$C$2:$N$2),1)</f>
        <v>1</v>
      </c>
      <c r="I233">
        <f>IFERROR(INDEX($BD$7:$BO$40,MATCH(Bacias!$G$4:$G$323,$BC$7:$BC$40,0),$C$2:$N$2),1)</f>
        <v>1</v>
      </c>
      <c r="J233">
        <f>IFERROR(INDEX($BD$7:$BO$40,MATCH(Bacias!$G$4:$G$323,$BC$7:$BC$40,0),$C$2:$N$2),1)</f>
        <v>1</v>
      </c>
      <c r="K233">
        <f>IFERROR(INDEX($BD$7:$BO$40,MATCH(Bacias!$G$4:$G$323,$BC$7:$BC$40,0),$C$2:$N$2),1)</f>
        <v>1</v>
      </c>
      <c r="L233">
        <f>IFERROR(INDEX($BD$7:$BO$40,MATCH(Bacias!$G$4:$G$323,$BC$7:$BC$40,0),$C$2:$N$2),1)</f>
        <v>1</v>
      </c>
      <c r="M233">
        <f>IFERROR(INDEX($BD$7:$BO$40,MATCH(Bacias!$G$4:$G$323,$BC$7:$BC$40,0),$C$2:$N$2),1)</f>
        <v>1</v>
      </c>
      <c r="N233">
        <f>IFERROR(INDEX($BD$7:$BO$40,MATCH(Bacias!$G$4:$G$323,$BC$7:$BC$40,0),$C$2:$N$2),1)</f>
        <v>1</v>
      </c>
      <c r="AA233">
        <f>C233*IF(NOT(ISNA($AY233)),INDEX(Entrada!$C$53:$N$372,$AY233,AA$2),0)</f>
        <v>3671.5</v>
      </c>
      <c r="AB233">
        <f>D233*IF(NOT(ISNA($AY233)),INDEX(Entrada!$C$53:$N$372,$AY233,AB$2),0)</f>
        <v>4312.53</v>
      </c>
      <c r="AC233">
        <f>E233*IF(NOT(ISNA($AY233)),INDEX(Entrada!$C$53:$N$372,$AY233,AC$2),0)</f>
        <v>4569.1400000000003</v>
      </c>
      <c r="AD233">
        <f>F233*IF(NOT(ISNA($AY233)),INDEX(Entrada!$C$53:$N$372,$AY233,AD$2),0)</f>
        <v>3683.7</v>
      </c>
      <c r="AE233">
        <f>G233*IF(NOT(ISNA($AY233)),INDEX(Entrada!$C$53:$N$372,$AY233,AE$2),0)</f>
        <v>2331.71</v>
      </c>
      <c r="AF233">
        <f>H233*IF(NOT(ISNA($AY233)),INDEX(Entrada!$C$53:$N$372,$AY233,AF$2),0)</f>
        <v>1478.67</v>
      </c>
      <c r="AG233">
        <f>I233*IF(NOT(ISNA($AY233)),INDEX(Entrada!$C$53:$N$372,$AY233,AG$2),0)</f>
        <v>1043.07</v>
      </c>
      <c r="AH233">
        <f>J233*IF(NOT(ISNA($AY233)),INDEX(Entrada!$C$53:$N$372,$AY233,AH$2),0)</f>
        <v>800.91</v>
      </c>
      <c r="AI233">
        <f>K233*IF(NOT(ISNA($AY233)),INDEX(Entrada!$C$53:$N$372,$AY233,AI$2),0)</f>
        <v>696.3</v>
      </c>
      <c r="AJ233">
        <f>L233*IF(NOT(ISNA($AY233)),INDEX(Entrada!$C$53:$N$372,$AY233,AJ$2),0)</f>
        <v>878.71</v>
      </c>
      <c r="AK233">
        <f>M233*IF(NOT(ISNA($AY233)),INDEX(Entrada!$C$53:$N$372,$AY233,AK$2),0)</f>
        <v>1473.76</v>
      </c>
      <c r="AL233">
        <f>N233*IF(NOT(ISNA($AY233)),INDEX(Entrada!$C$53:$N$372,$AY233,AL$2),0)</f>
        <v>2567.46</v>
      </c>
      <c r="AM233">
        <f t="shared" si="242"/>
        <v>3671.5</v>
      </c>
      <c r="AN233">
        <f t="shared" si="257"/>
        <v>4312.53</v>
      </c>
      <c r="AO233">
        <f t="shared" si="257"/>
        <v>4569.1400000000003</v>
      </c>
      <c r="AP233">
        <f t="shared" si="257"/>
        <v>3683.7</v>
      </c>
      <c r="AQ233">
        <f t="shared" si="257"/>
        <v>2331.71</v>
      </c>
      <c r="AR233">
        <f t="shared" si="257"/>
        <v>1478.67</v>
      </c>
      <c r="AS233">
        <f t="shared" si="257"/>
        <v>1043.07</v>
      </c>
      <c r="AT233">
        <f t="shared" si="257"/>
        <v>800.91</v>
      </c>
      <c r="AU233">
        <f t="shared" si="257"/>
        <v>696.3</v>
      </c>
      <c r="AV233">
        <f t="shared" si="257"/>
        <v>878.71</v>
      </c>
      <c r="AW233">
        <f t="shared" si="257"/>
        <v>1473.76</v>
      </c>
      <c r="AX233">
        <f t="shared" si="257"/>
        <v>2567.46</v>
      </c>
      <c r="AY233">
        <f>MATCH(A233,Entrada!$A$53:$A$372,0)</f>
        <v>230</v>
      </c>
      <c r="BQ233">
        <f t="shared" si="241"/>
        <v>73</v>
      </c>
      <c r="BR233" s="302">
        <f t="shared" si="245"/>
        <v>3672.1646899999996</v>
      </c>
      <c r="BS233" s="302">
        <f t="shared" si="246"/>
        <v>4314.2821999999996</v>
      </c>
      <c r="BT233" s="302">
        <f t="shared" si="247"/>
        <v>4570.1746899999998</v>
      </c>
      <c r="BU233" s="302">
        <f t="shared" si="248"/>
        <v>3683.5361199999993</v>
      </c>
      <c r="BV233" s="302">
        <f t="shared" si="249"/>
        <v>2331.0321599999997</v>
      </c>
      <c r="BW233" s="302">
        <f t="shared" si="250"/>
        <v>1478.42716</v>
      </c>
      <c r="BX233" s="302">
        <f t="shared" si="251"/>
        <v>1044.0572</v>
      </c>
      <c r="BY233" s="302">
        <f t="shared" si="252"/>
        <v>800.94419999999991</v>
      </c>
      <c r="BZ233" s="302">
        <f t="shared" si="253"/>
        <v>696.44206999999994</v>
      </c>
      <c r="CA233" s="302">
        <f t="shared" si="254"/>
        <v>878.91971999999998</v>
      </c>
      <c r="CB233" s="302">
        <f t="shared" si="255"/>
        <v>1474.8121000000001</v>
      </c>
      <c r="CC233" s="302">
        <f t="shared" si="256"/>
        <v>2567.7435599999999</v>
      </c>
    </row>
    <row r="234" spans="1:81" x14ac:dyDescent="0.25">
      <c r="A234">
        <v>231</v>
      </c>
      <c r="B234" s="164"/>
      <c r="C234">
        <f>IFERROR(INDEX($BD$7:$BO$40,MATCH(Bacias!$G$4:$G$323,$BC$7:$BC$40,0),$C$2:$N$2),1)</f>
        <v>1</v>
      </c>
      <c r="D234">
        <f>IFERROR(INDEX($BD$7:$BO$40,MATCH(Bacias!$G$4:$G$323,$BC$7:$BC$40,0),$C$2:$N$2),1)</f>
        <v>1</v>
      </c>
      <c r="E234">
        <f>IFERROR(INDEX($BD$7:$BO$40,MATCH(Bacias!$G$4:$G$323,$BC$7:$BC$40,0),$C$2:$N$2),1)</f>
        <v>1</v>
      </c>
      <c r="F234">
        <f>IFERROR(INDEX($BD$7:$BO$40,MATCH(Bacias!$G$4:$G$323,$BC$7:$BC$40,0),$C$2:$N$2),1)</f>
        <v>1</v>
      </c>
      <c r="G234">
        <f>IFERROR(INDEX($BD$7:$BO$40,MATCH(Bacias!$G$4:$G$323,$BC$7:$BC$40,0),$C$2:$N$2),1)</f>
        <v>1</v>
      </c>
      <c r="H234">
        <f>IFERROR(INDEX($BD$7:$BO$40,MATCH(Bacias!$G$4:$G$323,$BC$7:$BC$40,0),$C$2:$N$2),1)</f>
        <v>1</v>
      </c>
      <c r="I234">
        <f>IFERROR(INDEX($BD$7:$BO$40,MATCH(Bacias!$G$4:$G$323,$BC$7:$BC$40,0),$C$2:$N$2),1)</f>
        <v>1</v>
      </c>
      <c r="J234">
        <f>IFERROR(INDEX($BD$7:$BO$40,MATCH(Bacias!$G$4:$G$323,$BC$7:$BC$40,0),$C$2:$N$2),1)</f>
        <v>1</v>
      </c>
      <c r="K234">
        <f>IFERROR(INDEX($BD$7:$BO$40,MATCH(Bacias!$G$4:$G$323,$BC$7:$BC$40,0),$C$2:$N$2),1)</f>
        <v>1</v>
      </c>
      <c r="L234">
        <f>IFERROR(INDEX($BD$7:$BO$40,MATCH(Bacias!$G$4:$G$323,$BC$7:$BC$40,0),$C$2:$N$2),1)</f>
        <v>1</v>
      </c>
      <c r="M234">
        <f>IFERROR(INDEX($BD$7:$BO$40,MATCH(Bacias!$G$4:$G$323,$BC$7:$BC$40,0),$C$2:$N$2),1)</f>
        <v>1</v>
      </c>
      <c r="N234">
        <f>IFERROR(INDEX($BD$7:$BO$40,MATCH(Bacias!$G$4:$G$323,$BC$7:$BC$40,0),$C$2:$N$2),1)</f>
        <v>1</v>
      </c>
      <c r="AA234">
        <f>C234*IF(NOT(ISNA($AY234)),INDEX(Entrada!$C$53:$N$372,$AY234,AA$2),0)</f>
        <v>0</v>
      </c>
      <c r="AB234">
        <f>D234*IF(NOT(ISNA($AY234)),INDEX(Entrada!$C$53:$N$372,$AY234,AB$2),0)</f>
        <v>0</v>
      </c>
      <c r="AC234">
        <f>E234*IF(NOT(ISNA($AY234)),INDEX(Entrada!$C$53:$N$372,$AY234,AC$2),0)</f>
        <v>0</v>
      </c>
      <c r="AD234">
        <f>F234*IF(NOT(ISNA($AY234)),INDEX(Entrada!$C$53:$N$372,$AY234,AD$2),0)</f>
        <v>0</v>
      </c>
      <c r="AE234">
        <f>G234*IF(NOT(ISNA($AY234)),INDEX(Entrada!$C$53:$N$372,$AY234,AE$2),0)</f>
        <v>0</v>
      </c>
      <c r="AF234">
        <f>H234*IF(NOT(ISNA($AY234)),INDEX(Entrada!$C$53:$N$372,$AY234,AF$2),0)</f>
        <v>0</v>
      </c>
      <c r="AG234">
        <f>I234*IF(NOT(ISNA($AY234)),INDEX(Entrada!$C$53:$N$372,$AY234,AG$2),0)</f>
        <v>0</v>
      </c>
      <c r="AH234">
        <f>J234*IF(NOT(ISNA($AY234)),INDEX(Entrada!$C$53:$N$372,$AY234,AH$2),0)</f>
        <v>0</v>
      </c>
      <c r="AI234">
        <f>K234*IF(NOT(ISNA($AY234)),INDEX(Entrada!$C$53:$N$372,$AY234,AI$2),0)</f>
        <v>0</v>
      </c>
      <c r="AJ234">
        <f>L234*IF(NOT(ISNA($AY234)),INDEX(Entrada!$C$53:$N$372,$AY234,AJ$2),0)</f>
        <v>0</v>
      </c>
      <c r="AK234">
        <f>M234*IF(NOT(ISNA($AY234)),INDEX(Entrada!$C$53:$N$372,$AY234,AK$2),0)</f>
        <v>0</v>
      </c>
      <c r="AL234">
        <f>N234*IF(NOT(ISNA($AY234)),INDEX(Entrada!$C$53:$N$372,$AY234,AL$2),0)</f>
        <v>0</v>
      </c>
      <c r="AM234">
        <f t="shared" si="242"/>
        <v>0</v>
      </c>
      <c r="AN234">
        <f t="shared" si="257"/>
        <v>0</v>
      </c>
      <c r="AO234">
        <f t="shared" si="257"/>
        <v>0</v>
      </c>
      <c r="AP234">
        <f t="shared" si="257"/>
        <v>0</v>
      </c>
      <c r="AQ234">
        <f t="shared" si="257"/>
        <v>0</v>
      </c>
      <c r="AR234">
        <f t="shared" si="257"/>
        <v>0</v>
      </c>
      <c r="AS234">
        <f t="shared" si="257"/>
        <v>0</v>
      </c>
      <c r="AT234">
        <f t="shared" si="257"/>
        <v>0</v>
      </c>
      <c r="AU234">
        <f t="shared" si="257"/>
        <v>0</v>
      </c>
      <c r="AV234">
        <f t="shared" si="257"/>
        <v>0</v>
      </c>
      <c r="AW234">
        <f t="shared" si="257"/>
        <v>0</v>
      </c>
      <c r="AX234">
        <f t="shared" si="257"/>
        <v>0</v>
      </c>
      <c r="AY234">
        <f>MATCH(A234,Entrada!$A$53:$A$372,0)</f>
        <v>231</v>
      </c>
      <c r="BQ234" t="e">
        <f t="shared" si="241"/>
        <v>#N/A</v>
      </c>
      <c r="BR234" s="302">
        <f t="shared" si="245"/>
        <v>0</v>
      </c>
      <c r="BS234" s="302">
        <f t="shared" si="246"/>
        <v>0</v>
      </c>
      <c r="BT234" s="302">
        <f t="shared" si="247"/>
        <v>0</v>
      </c>
      <c r="BU234" s="302">
        <f t="shared" si="248"/>
        <v>0</v>
      </c>
      <c r="BV234" s="302">
        <f t="shared" si="249"/>
        <v>0</v>
      </c>
      <c r="BW234" s="302">
        <f t="shared" si="250"/>
        <v>0</v>
      </c>
      <c r="BX234" s="302">
        <f t="shared" si="251"/>
        <v>0</v>
      </c>
      <c r="BY234" s="302">
        <f t="shared" si="252"/>
        <v>0</v>
      </c>
      <c r="BZ234" s="302">
        <f t="shared" si="253"/>
        <v>0</v>
      </c>
      <c r="CA234" s="302">
        <f t="shared" si="254"/>
        <v>0</v>
      </c>
      <c r="CB234" s="302">
        <f t="shared" si="255"/>
        <v>0</v>
      </c>
      <c r="CC234" s="302">
        <f t="shared" si="256"/>
        <v>0</v>
      </c>
    </row>
    <row r="235" spans="1:81" x14ac:dyDescent="0.25">
      <c r="A235">
        <v>232</v>
      </c>
      <c r="B235" s="164"/>
      <c r="C235">
        <f>IFERROR(INDEX($BD$7:$BO$40,MATCH(Bacias!$G$4:$G$323,$BC$7:$BC$40,0),$C$2:$N$2),1)</f>
        <v>1</v>
      </c>
      <c r="D235">
        <f>IFERROR(INDEX($BD$7:$BO$40,MATCH(Bacias!$G$4:$G$323,$BC$7:$BC$40,0),$C$2:$N$2),1)</f>
        <v>1</v>
      </c>
      <c r="E235">
        <f>IFERROR(INDEX($BD$7:$BO$40,MATCH(Bacias!$G$4:$G$323,$BC$7:$BC$40,0),$C$2:$N$2),1)</f>
        <v>1</v>
      </c>
      <c r="F235">
        <f>IFERROR(INDEX($BD$7:$BO$40,MATCH(Bacias!$G$4:$G$323,$BC$7:$BC$40,0),$C$2:$N$2),1)</f>
        <v>1</v>
      </c>
      <c r="G235">
        <f>IFERROR(INDEX($BD$7:$BO$40,MATCH(Bacias!$G$4:$G$323,$BC$7:$BC$40,0),$C$2:$N$2),1)</f>
        <v>1</v>
      </c>
      <c r="H235">
        <f>IFERROR(INDEX($BD$7:$BO$40,MATCH(Bacias!$G$4:$G$323,$BC$7:$BC$40,0),$C$2:$N$2),1)</f>
        <v>1</v>
      </c>
      <c r="I235">
        <f>IFERROR(INDEX($BD$7:$BO$40,MATCH(Bacias!$G$4:$G$323,$BC$7:$BC$40,0),$C$2:$N$2),1)</f>
        <v>1</v>
      </c>
      <c r="J235">
        <f>IFERROR(INDEX($BD$7:$BO$40,MATCH(Bacias!$G$4:$G$323,$BC$7:$BC$40,0),$C$2:$N$2),1)</f>
        <v>1</v>
      </c>
      <c r="K235">
        <f>IFERROR(INDEX($BD$7:$BO$40,MATCH(Bacias!$G$4:$G$323,$BC$7:$BC$40,0),$C$2:$N$2),1)</f>
        <v>1</v>
      </c>
      <c r="L235">
        <f>IFERROR(INDEX($BD$7:$BO$40,MATCH(Bacias!$G$4:$G$323,$BC$7:$BC$40,0),$C$2:$N$2),1)</f>
        <v>1</v>
      </c>
      <c r="M235">
        <f>IFERROR(INDEX($BD$7:$BO$40,MATCH(Bacias!$G$4:$G$323,$BC$7:$BC$40,0),$C$2:$N$2),1)</f>
        <v>1</v>
      </c>
      <c r="N235">
        <f>IFERROR(INDEX($BD$7:$BO$40,MATCH(Bacias!$G$4:$G$323,$BC$7:$BC$40,0),$C$2:$N$2),1)</f>
        <v>1</v>
      </c>
      <c r="AA235">
        <f>C235*IF(NOT(ISNA($AY235)),INDEX(Entrada!$C$53:$N$372,$AY235,AA$2),0)</f>
        <v>0</v>
      </c>
      <c r="AB235">
        <f>D235*IF(NOT(ISNA($AY235)),INDEX(Entrada!$C$53:$N$372,$AY235,AB$2),0)</f>
        <v>0</v>
      </c>
      <c r="AC235">
        <f>E235*IF(NOT(ISNA($AY235)),INDEX(Entrada!$C$53:$N$372,$AY235,AC$2),0)</f>
        <v>0</v>
      </c>
      <c r="AD235">
        <f>F235*IF(NOT(ISNA($AY235)),INDEX(Entrada!$C$53:$N$372,$AY235,AD$2),0)</f>
        <v>0</v>
      </c>
      <c r="AE235">
        <f>G235*IF(NOT(ISNA($AY235)),INDEX(Entrada!$C$53:$N$372,$AY235,AE$2),0)</f>
        <v>0</v>
      </c>
      <c r="AF235">
        <f>H235*IF(NOT(ISNA($AY235)),INDEX(Entrada!$C$53:$N$372,$AY235,AF$2),0)</f>
        <v>0</v>
      </c>
      <c r="AG235">
        <f>I235*IF(NOT(ISNA($AY235)),INDEX(Entrada!$C$53:$N$372,$AY235,AG$2),0)</f>
        <v>0</v>
      </c>
      <c r="AH235">
        <f>J235*IF(NOT(ISNA($AY235)),INDEX(Entrada!$C$53:$N$372,$AY235,AH$2),0)</f>
        <v>0</v>
      </c>
      <c r="AI235">
        <f>K235*IF(NOT(ISNA($AY235)),INDEX(Entrada!$C$53:$N$372,$AY235,AI$2),0)</f>
        <v>0</v>
      </c>
      <c r="AJ235">
        <f>L235*IF(NOT(ISNA($AY235)),INDEX(Entrada!$C$53:$N$372,$AY235,AJ$2),0)</f>
        <v>0</v>
      </c>
      <c r="AK235">
        <f>M235*IF(NOT(ISNA($AY235)),INDEX(Entrada!$C$53:$N$372,$AY235,AK$2),0)</f>
        <v>0</v>
      </c>
      <c r="AL235">
        <f>N235*IF(NOT(ISNA($AY235)),INDEX(Entrada!$C$53:$N$372,$AY235,AL$2),0)</f>
        <v>0</v>
      </c>
      <c r="AM235">
        <f t="shared" si="242"/>
        <v>0</v>
      </c>
      <c r="AN235">
        <f t="shared" si="257"/>
        <v>0</v>
      </c>
      <c r="AO235">
        <f t="shared" si="257"/>
        <v>0</v>
      </c>
      <c r="AP235">
        <f t="shared" si="257"/>
        <v>0</v>
      </c>
      <c r="AQ235">
        <f t="shared" si="257"/>
        <v>0</v>
      </c>
      <c r="AR235">
        <f t="shared" si="257"/>
        <v>0</v>
      </c>
      <c r="AS235">
        <f t="shared" si="257"/>
        <v>0</v>
      </c>
      <c r="AT235">
        <f t="shared" si="257"/>
        <v>0</v>
      </c>
      <c r="AU235">
        <f t="shared" si="257"/>
        <v>0</v>
      </c>
      <c r="AV235">
        <f t="shared" si="257"/>
        <v>0</v>
      </c>
      <c r="AW235">
        <f t="shared" si="257"/>
        <v>0</v>
      </c>
      <c r="AX235">
        <f t="shared" si="257"/>
        <v>0</v>
      </c>
      <c r="AY235">
        <f>MATCH(A235,Entrada!$A$53:$A$372,0)</f>
        <v>232</v>
      </c>
      <c r="BQ235" t="e">
        <f t="shared" si="241"/>
        <v>#N/A</v>
      </c>
      <c r="BR235" s="302">
        <f t="shared" si="245"/>
        <v>0</v>
      </c>
      <c r="BS235" s="302">
        <f t="shared" si="246"/>
        <v>0</v>
      </c>
      <c r="BT235" s="302">
        <f t="shared" si="247"/>
        <v>0</v>
      </c>
      <c r="BU235" s="302">
        <f t="shared" si="248"/>
        <v>0</v>
      </c>
      <c r="BV235" s="302">
        <f t="shared" si="249"/>
        <v>0</v>
      </c>
      <c r="BW235" s="302">
        <f t="shared" si="250"/>
        <v>0</v>
      </c>
      <c r="BX235" s="302">
        <f t="shared" si="251"/>
        <v>0</v>
      </c>
      <c r="BY235" s="302">
        <f t="shared" si="252"/>
        <v>0</v>
      </c>
      <c r="BZ235" s="302">
        <f t="shared" si="253"/>
        <v>0</v>
      </c>
      <c r="CA235" s="302">
        <f t="shared" si="254"/>
        <v>0</v>
      </c>
      <c r="CB235" s="302">
        <f t="shared" si="255"/>
        <v>0</v>
      </c>
      <c r="CC235" s="302">
        <f t="shared" si="256"/>
        <v>0</v>
      </c>
    </row>
    <row r="236" spans="1:81" x14ac:dyDescent="0.25">
      <c r="A236">
        <v>233</v>
      </c>
      <c r="B236" s="164"/>
      <c r="C236">
        <f>IFERROR(INDEX($BD$7:$BO$40,MATCH(Bacias!$G$4:$G$323,$BC$7:$BC$40,0),$C$2:$N$2),1)</f>
        <v>1</v>
      </c>
      <c r="D236">
        <f>IFERROR(INDEX($BD$7:$BO$40,MATCH(Bacias!$G$4:$G$323,$BC$7:$BC$40,0),$C$2:$N$2),1)</f>
        <v>1</v>
      </c>
      <c r="E236">
        <f>IFERROR(INDEX($BD$7:$BO$40,MATCH(Bacias!$G$4:$G$323,$BC$7:$BC$40,0),$C$2:$N$2),1)</f>
        <v>1</v>
      </c>
      <c r="F236">
        <f>IFERROR(INDEX($BD$7:$BO$40,MATCH(Bacias!$G$4:$G$323,$BC$7:$BC$40,0),$C$2:$N$2),1)</f>
        <v>1</v>
      </c>
      <c r="G236">
        <f>IFERROR(INDEX($BD$7:$BO$40,MATCH(Bacias!$G$4:$G$323,$BC$7:$BC$40,0),$C$2:$N$2),1)</f>
        <v>1</v>
      </c>
      <c r="H236">
        <f>IFERROR(INDEX($BD$7:$BO$40,MATCH(Bacias!$G$4:$G$323,$BC$7:$BC$40,0),$C$2:$N$2),1)</f>
        <v>1</v>
      </c>
      <c r="I236">
        <f>IFERROR(INDEX($BD$7:$BO$40,MATCH(Bacias!$G$4:$G$323,$BC$7:$BC$40,0),$C$2:$N$2),1)</f>
        <v>1</v>
      </c>
      <c r="J236">
        <f>IFERROR(INDEX($BD$7:$BO$40,MATCH(Bacias!$G$4:$G$323,$BC$7:$BC$40,0),$C$2:$N$2),1)</f>
        <v>1</v>
      </c>
      <c r="K236">
        <f>IFERROR(INDEX($BD$7:$BO$40,MATCH(Bacias!$G$4:$G$323,$BC$7:$BC$40,0),$C$2:$N$2),1)</f>
        <v>1</v>
      </c>
      <c r="L236">
        <f>IFERROR(INDEX($BD$7:$BO$40,MATCH(Bacias!$G$4:$G$323,$BC$7:$BC$40,0),$C$2:$N$2),1)</f>
        <v>1</v>
      </c>
      <c r="M236">
        <f>IFERROR(INDEX($BD$7:$BO$40,MATCH(Bacias!$G$4:$G$323,$BC$7:$BC$40,0),$C$2:$N$2),1)</f>
        <v>1</v>
      </c>
      <c r="N236">
        <f>IFERROR(INDEX($BD$7:$BO$40,MATCH(Bacias!$G$4:$G$323,$BC$7:$BC$40,0),$C$2:$N$2),1)</f>
        <v>1</v>
      </c>
      <c r="AA236">
        <f>C236*IF(NOT(ISNA($AY236)),INDEX(Entrada!$C$53:$N$372,$AY236,AA$2),0)</f>
        <v>0</v>
      </c>
      <c r="AB236">
        <f>D236*IF(NOT(ISNA($AY236)),INDEX(Entrada!$C$53:$N$372,$AY236,AB$2),0)</f>
        <v>0</v>
      </c>
      <c r="AC236">
        <f>E236*IF(NOT(ISNA($AY236)),INDEX(Entrada!$C$53:$N$372,$AY236,AC$2),0)</f>
        <v>0</v>
      </c>
      <c r="AD236">
        <f>F236*IF(NOT(ISNA($AY236)),INDEX(Entrada!$C$53:$N$372,$AY236,AD$2),0)</f>
        <v>0</v>
      </c>
      <c r="AE236">
        <f>G236*IF(NOT(ISNA($AY236)),INDEX(Entrada!$C$53:$N$372,$AY236,AE$2),0)</f>
        <v>0</v>
      </c>
      <c r="AF236">
        <f>H236*IF(NOT(ISNA($AY236)),INDEX(Entrada!$C$53:$N$372,$AY236,AF$2),0)</f>
        <v>0</v>
      </c>
      <c r="AG236">
        <f>I236*IF(NOT(ISNA($AY236)),INDEX(Entrada!$C$53:$N$372,$AY236,AG$2),0)</f>
        <v>0</v>
      </c>
      <c r="AH236">
        <f>J236*IF(NOT(ISNA($AY236)),INDEX(Entrada!$C$53:$N$372,$AY236,AH$2),0)</f>
        <v>0</v>
      </c>
      <c r="AI236">
        <f>K236*IF(NOT(ISNA($AY236)),INDEX(Entrada!$C$53:$N$372,$AY236,AI$2),0)</f>
        <v>0</v>
      </c>
      <c r="AJ236">
        <f>L236*IF(NOT(ISNA($AY236)),INDEX(Entrada!$C$53:$N$372,$AY236,AJ$2),0)</f>
        <v>0</v>
      </c>
      <c r="AK236">
        <f>M236*IF(NOT(ISNA($AY236)),INDEX(Entrada!$C$53:$N$372,$AY236,AK$2),0)</f>
        <v>0</v>
      </c>
      <c r="AL236">
        <f>N236*IF(NOT(ISNA($AY236)),INDEX(Entrada!$C$53:$N$372,$AY236,AL$2),0)</f>
        <v>0</v>
      </c>
      <c r="AM236">
        <f t="shared" si="242"/>
        <v>0</v>
      </c>
      <c r="AN236">
        <f t="shared" si="257"/>
        <v>0</v>
      </c>
      <c r="AO236">
        <f t="shared" si="257"/>
        <v>0</v>
      </c>
      <c r="AP236">
        <f t="shared" si="257"/>
        <v>0</v>
      </c>
      <c r="AQ236">
        <f t="shared" si="257"/>
        <v>0</v>
      </c>
      <c r="AR236">
        <f t="shared" si="257"/>
        <v>0</v>
      </c>
      <c r="AS236">
        <f t="shared" si="257"/>
        <v>0</v>
      </c>
      <c r="AT236">
        <f t="shared" si="257"/>
        <v>0</v>
      </c>
      <c r="AU236">
        <f t="shared" si="257"/>
        <v>0</v>
      </c>
      <c r="AV236">
        <f t="shared" si="257"/>
        <v>0</v>
      </c>
      <c r="AW236">
        <f t="shared" si="257"/>
        <v>0</v>
      </c>
      <c r="AX236">
        <f t="shared" si="257"/>
        <v>0</v>
      </c>
      <c r="AY236">
        <f>MATCH(A236,Entrada!$A$53:$A$372,0)</f>
        <v>233</v>
      </c>
      <c r="BQ236" t="e">
        <f t="shared" si="241"/>
        <v>#N/A</v>
      </c>
      <c r="BR236" s="302">
        <f t="shared" si="245"/>
        <v>0</v>
      </c>
      <c r="BS236" s="302">
        <f t="shared" si="246"/>
        <v>0</v>
      </c>
      <c r="BT236" s="302">
        <f t="shared" si="247"/>
        <v>0</v>
      </c>
      <c r="BU236" s="302">
        <f t="shared" si="248"/>
        <v>0</v>
      </c>
      <c r="BV236" s="302">
        <f t="shared" si="249"/>
        <v>0</v>
      </c>
      <c r="BW236" s="302">
        <f t="shared" si="250"/>
        <v>0</v>
      </c>
      <c r="BX236" s="302">
        <f t="shared" si="251"/>
        <v>0</v>
      </c>
      <c r="BY236" s="302">
        <f t="shared" si="252"/>
        <v>0</v>
      </c>
      <c r="BZ236" s="302">
        <f t="shared" si="253"/>
        <v>0</v>
      </c>
      <c r="CA236" s="302">
        <f t="shared" si="254"/>
        <v>0</v>
      </c>
      <c r="CB236" s="302">
        <f t="shared" si="255"/>
        <v>0</v>
      </c>
      <c r="CC236" s="302">
        <f t="shared" si="256"/>
        <v>0</v>
      </c>
    </row>
    <row r="237" spans="1:81" x14ac:dyDescent="0.25">
      <c r="A237">
        <v>234</v>
      </c>
      <c r="B237" s="164"/>
      <c r="C237">
        <f>IFERROR(INDEX($BD$7:$BO$40,MATCH(Bacias!$G$4:$G$323,$BC$7:$BC$40,0),$C$2:$N$2),1)</f>
        <v>1</v>
      </c>
      <c r="D237">
        <f>IFERROR(INDEX($BD$7:$BO$40,MATCH(Bacias!$G$4:$G$323,$BC$7:$BC$40,0),$C$2:$N$2),1)</f>
        <v>1</v>
      </c>
      <c r="E237">
        <f>IFERROR(INDEX($BD$7:$BO$40,MATCH(Bacias!$G$4:$G$323,$BC$7:$BC$40,0),$C$2:$N$2),1)</f>
        <v>1</v>
      </c>
      <c r="F237">
        <f>IFERROR(INDEX($BD$7:$BO$40,MATCH(Bacias!$G$4:$G$323,$BC$7:$BC$40,0),$C$2:$N$2),1)</f>
        <v>1</v>
      </c>
      <c r="G237">
        <f>IFERROR(INDEX($BD$7:$BO$40,MATCH(Bacias!$G$4:$G$323,$BC$7:$BC$40,0),$C$2:$N$2),1)</f>
        <v>1</v>
      </c>
      <c r="H237">
        <f>IFERROR(INDEX($BD$7:$BO$40,MATCH(Bacias!$G$4:$G$323,$BC$7:$BC$40,0),$C$2:$N$2),1)</f>
        <v>1</v>
      </c>
      <c r="I237">
        <f>IFERROR(INDEX($BD$7:$BO$40,MATCH(Bacias!$G$4:$G$323,$BC$7:$BC$40,0),$C$2:$N$2),1)</f>
        <v>1</v>
      </c>
      <c r="J237">
        <f>IFERROR(INDEX($BD$7:$BO$40,MATCH(Bacias!$G$4:$G$323,$BC$7:$BC$40,0),$C$2:$N$2),1)</f>
        <v>1</v>
      </c>
      <c r="K237">
        <f>IFERROR(INDEX($BD$7:$BO$40,MATCH(Bacias!$G$4:$G$323,$BC$7:$BC$40,0),$C$2:$N$2),1)</f>
        <v>1</v>
      </c>
      <c r="L237">
        <f>IFERROR(INDEX($BD$7:$BO$40,MATCH(Bacias!$G$4:$G$323,$BC$7:$BC$40,0),$C$2:$N$2),1)</f>
        <v>1</v>
      </c>
      <c r="M237">
        <f>IFERROR(INDEX($BD$7:$BO$40,MATCH(Bacias!$G$4:$G$323,$BC$7:$BC$40,0),$C$2:$N$2),1)</f>
        <v>1</v>
      </c>
      <c r="N237">
        <f>IFERROR(INDEX($BD$7:$BO$40,MATCH(Bacias!$G$4:$G$323,$BC$7:$BC$40,0),$C$2:$N$2),1)</f>
        <v>1</v>
      </c>
      <c r="AA237">
        <f>C237*IF(NOT(ISNA($AY237)),INDEX(Entrada!$C$53:$N$372,$AY237,AA$2),0)</f>
        <v>0</v>
      </c>
      <c r="AB237">
        <f>D237*IF(NOT(ISNA($AY237)),INDEX(Entrada!$C$53:$N$372,$AY237,AB$2),0)</f>
        <v>0</v>
      </c>
      <c r="AC237">
        <f>E237*IF(NOT(ISNA($AY237)),INDEX(Entrada!$C$53:$N$372,$AY237,AC$2),0)</f>
        <v>0</v>
      </c>
      <c r="AD237">
        <f>F237*IF(NOT(ISNA($AY237)),INDEX(Entrada!$C$53:$N$372,$AY237,AD$2),0)</f>
        <v>0</v>
      </c>
      <c r="AE237">
        <f>G237*IF(NOT(ISNA($AY237)),INDEX(Entrada!$C$53:$N$372,$AY237,AE$2),0)</f>
        <v>0</v>
      </c>
      <c r="AF237">
        <f>H237*IF(NOT(ISNA($AY237)),INDEX(Entrada!$C$53:$N$372,$AY237,AF$2),0)</f>
        <v>0</v>
      </c>
      <c r="AG237">
        <f>I237*IF(NOT(ISNA($AY237)),INDEX(Entrada!$C$53:$N$372,$AY237,AG$2),0)</f>
        <v>0</v>
      </c>
      <c r="AH237">
        <f>J237*IF(NOT(ISNA($AY237)),INDEX(Entrada!$C$53:$N$372,$AY237,AH$2),0)</f>
        <v>0</v>
      </c>
      <c r="AI237">
        <f>K237*IF(NOT(ISNA($AY237)),INDEX(Entrada!$C$53:$N$372,$AY237,AI$2),0)</f>
        <v>0</v>
      </c>
      <c r="AJ237">
        <f>L237*IF(NOT(ISNA($AY237)),INDEX(Entrada!$C$53:$N$372,$AY237,AJ$2),0)</f>
        <v>0</v>
      </c>
      <c r="AK237">
        <f>M237*IF(NOT(ISNA($AY237)),INDEX(Entrada!$C$53:$N$372,$AY237,AK$2),0)</f>
        <v>0</v>
      </c>
      <c r="AL237">
        <f>N237*IF(NOT(ISNA($AY237)),INDEX(Entrada!$C$53:$N$372,$AY237,AL$2),0)</f>
        <v>0</v>
      </c>
      <c r="AM237">
        <f t="shared" si="242"/>
        <v>0</v>
      </c>
      <c r="AN237">
        <f t="shared" si="257"/>
        <v>0</v>
      </c>
      <c r="AO237">
        <f t="shared" si="257"/>
        <v>0</v>
      </c>
      <c r="AP237">
        <f t="shared" si="257"/>
        <v>0</v>
      </c>
      <c r="AQ237">
        <f t="shared" si="257"/>
        <v>0</v>
      </c>
      <c r="AR237">
        <f t="shared" si="257"/>
        <v>0</v>
      </c>
      <c r="AS237">
        <f t="shared" si="257"/>
        <v>0</v>
      </c>
      <c r="AT237">
        <f t="shared" si="257"/>
        <v>0</v>
      </c>
      <c r="AU237">
        <f t="shared" si="257"/>
        <v>0</v>
      </c>
      <c r="AV237">
        <f t="shared" si="257"/>
        <v>0</v>
      </c>
      <c r="AW237">
        <f t="shared" si="257"/>
        <v>0</v>
      </c>
      <c r="AX237">
        <f t="shared" si="257"/>
        <v>0</v>
      </c>
      <c r="AY237">
        <f>MATCH(A237,Entrada!$A$53:$A$372,0)</f>
        <v>234</v>
      </c>
      <c r="BQ237" t="e">
        <f t="shared" si="241"/>
        <v>#N/A</v>
      </c>
      <c r="BR237" s="302">
        <f t="shared" si="245"/>
        <v>0</v>
      </c>
      <c r="BS237" s="302">
        <f t="shared" si="246"/>
        <v>0</v>
      </c>
      <c r="BT237" s="302">
        <f t="shared" si="247"/>
        <v>0</v>
      </c>
      <c r="BU237" s="302">
        <f t="shared" si="248"/>
        <v>0</v>
      </c>
      <c r="BV237" s="302">
        <f t="shared" si="249"/>
        <v>0</v>
      </c>
      <c r="BW237" s="302">
        <f t="shared" si="250"/>
        <v>0</v>
      </c>
      <c r="BX237" s="302">
        <f t="shared" si="251"/>
        <v>0</v>
      </c>
      <c r="BY237" s="302">
        <f t="shared" si="252"/>
        <v>0</v>
      </c>
      <c r="BZ237" s="302">
        <f t="shared" si="253"/>
        <v>0</v>
      </c>
      <c r="CA237" s="302">
        <f t="shared" si="254"/>
        <v>0</v>
      </c>
      <c r="CB237" s="302">
        <f t="shared" si="255"/>
        <v>0</v>
      </c>
      <c r="CC237" s="302">
        <f t="shared" si="256"/>
        <v>0</v>
      </c>
    </row>
    <row r="238" spans="1:81" x14ac:dyDescent="0.25">
      <c r="A238">
        <v>235</v>
      </c>
      <c r="B238" s="164"/>
      <c r="C238">
        <f>IFERROR(INDEX($BD$7:$BO$40,MATCH(Bacias!$G$4:$G$323,$BC$7:$BC$40,0),$C$2:$N$2),1)</f>
        <v>1</v>
      </c>
      <c r="D238">
        <f>IFERROR(INDEX($BD$7:$BO$40,MATCH(Bacias!$G$4:$G$323,$BC$7:$BC$40,0),$C$2:$N$2),1)</f>
        <v>1</v>
      </c>
      <c r="E238">
        <f>IFERROR(INDEX($BD$7:$BO$40,MATCH(Bacias!$G$4:$G$323,$BC$7:$BC$40,0),$C$2:$N$2),1)</f>
        <v>1</v>
      </c>
      <c r="F238">
        <f>IFERROR(INDEX($BD$7:$BO$40,MATCH(Bacias!$G$4:$G$323,$BC$7:$BC$40,0),$C$2:$N$2),1)</f>
        <v>1</v>
      </c>
      <c r="G238">
        <f>IFERROR(INDEX($BD$7:$BO$40,MATCH(Bacias!$G$4:$G$323,$BC$7:$BC$40,0),$C$2:$N$2),1)</f>
        <v>1</v>
      </c>
      <c r="H238">
        <f>IFERROR(INDEX($BD$7:$BO$40,MATCH(Bacias!$G$4:$G$323,$BC$7:$BC$40,0),$C$2:$N$2),1)</f>
        <v>1</v>
      </c>
      <c r="I238">
        <f>IFERROR(INDEX($BD$7:$BO$40,MATCH(Bacias!$G$4:$G$323,$BC$7:$BC$40,0),$C$2:$N$2),1)</f>
        <v>1</v>
      </c>
      <c r="J238">
        <f>IFERROR(INDEX($BD$7:$BO$40,MATCH(Bacias!$G$4:$G$323,$BC$7:$BC$40,0),$C$2:$N$2),1)</f>
        <v>1</v>
      </c>
      <c r="K238">
        <f>IFERROR(INDEX($BD$7:$BO$40,MATCH(Bacias!$G$4:$G$323,$BC$7:$BC$40,0),$C$2:$N$2),1)</f>
        <v>1</v>
      </c>
      <c r="L238">
        <f>IFERROR(INDEX($BD$7:$BO$40,MATCH(Bacias!$G$4:$G$323,$BC$7:$BC$40,0),$C$2:$N$2),1)</f>
        <v>1</v>
      </c>
      <c r="M238">
        <f>IFERROR(INDEX($BD$7:$BO$40,MATCH(Bacias!$G$4:$G$323,$BC$7:$BC$40,0),$C$2:$N$2),1)</f>
        <v>1</v>
      </c>
      <c r="N238">
        <f>IFERROR(INDEX($BD$7:$BO$40,MATCH(Bacias!$G$4:$G$323,$BC$7:$BC$40,0),$C$2:$N$2),1)</f>
        <v>1</v>
      </c>
      <c r="AA238">
        <f>C238*IF(NOT(ISNA($AY238)),INDEX(Entrada!$C$53:$N$372,$AY238,AA$2),0)</f>
        <v>0</v>
      </c>
      <c r="AB238">
        <f>D238*IF(NOT(ISNA($AY238)),INDEX(Entrada!$C$53:$N$372,$AY238,AB$2),0)</f>
        <v>0</v>
      </c>
      <c r="AC238">
        <f>E238*IF(NOT(ISNA($AY238)),INDEX(Entrada!$C$53:$N$372,$AY238,AC$2),0)</f>
        <v>0</v>
      </c>
      <c r="AD238">
        <f>F238*IF(NOT(ISNA($AY238)),INDEX(Entrada!$C$53:$N$372,$AY238,AD$2),0)</f>
        <v>0</v>
      </c>
      <c r="AE238">
        <f>G238*IF(NOT(ISNA($AY238)),INDEX(Entrada!$C$53:$N$372,$AY238,AE$2),0)</f>
        <v>0</v>
      </c>
      <c r="AF238">
        <f>H238*IF(NOT(ISNA($AY238)),INDEX(Entrada!$C$53:$N$372,$AY238,AF$2),0)</f>
        <v>0</v>
      </c>
      <c r="AG238">
        <f>I238*IF(NOT(ISNA($AY238)),INDEX(Entrada!$C$53:$N$372,$AY238,AG$2),0)</f>
        <v>0</v>
      </c>
      <c r="AH238">
        <f>J238*IF(NOT(ISNA($AY238)),INDEX(Entrada!$C$53:$N$372,$AY238,AH$2),0)</f>
        <v>0</v>
      </c>
      <c r="AI238">
        <f>K238*IF(NOT(ISNA($AY238)),INDEX(Entrada!$C$53:$N$372,$AY238,AI$2),0)</f>
        <v>0</v>
      </c>
      <c r="AJ238">
        <f>L238*IF(NOT(ISNA($AY238)),INDEX(Entrada!$C$53:$N$372,$AY238,AJ$2),0)</f>
        <v>0</v>
      </c>
      <c r="AK238">
        <f>M238*IF(NOT(ISNA($AY238)),INDEX(Entrada!$C$53:$N$372,$AY238,AK$2),0)</f>
        <v>0</v>
      </c>
      <c r="AL238">
        <f>N238*IF(NOT(ISNA($AY238)),INDEX(Entrada!$C$53:$N$372,$AY238,AL$2),0)</f>
        <v>0</v>
      </c>
      <c r="AM238">
        <f t="shared" si="242"/>
        <v>0</v>
      </c>
      <c r="AN238">
        <f t="shared" si="257"/>
        <v>0</v>
      </c>
      <c r="AO238">
        <f t="shared" si="257"/>
        <v>0</v>
      </c>
      <c r="AP238">
        <f t="shared" si="257"/>
        <v>0</v>
      </c>
      <c r="AQ238">
        <f t="shared" si="257"/>
        <v>0</v>
      </c>
      <c r="AR238">
        <f t="shared" si="257"/>
        <v>0</v>
      </c>
      <c r="AS238">
        <f t="shared" si="257"/>
        <v>0</v>
      </c>
      <c r="AT238">
        <f t="shared" si="257"/>
        <v>0</v>
      </c>
      <c r="AU238">
        <f t="shared" si="257"/>
        <v>0</v>
      </c>
      <c r="AV238">
        <f t="shared" si="257"/>
        <v>0</v>
      </c>
      <c r="AW238">
        <f t="shared" si="257"/>
        <v>0</v>
      </c>
      <c r="AX238">
        <f t="shared" si="257"/>
        <v>0</v>
      </c>
      <c r="AY238">
        <f>MATCH(A238,Entrada!$A$53:$A$372,0)</f>
        <v>235</v>
      </c>
      <c r="BQ238" t="e">
        <f t="shared" si="241"/>
        <v>#N/A</v>
      </c>
      <c r="BR238" s="302">
        <f t="shared" si="245"/>
        <v>0</v>
      </c>
      <c r="BS238" s="302">
        <f t="shared" si="246"/>
        <v>0</v>
      </c>
      <c r="BT238" s="302">
        <f t="shared" si="247"/>
        <v>0</v>
      </c>
      <c r="BU238" s="302">
        <f t="shared" si="248"/>
        <v>0</v>
      </c>
      <c r="BV238" s="302">
        <f t="shared" si="249"/>
        <v>0</v>
      </c>
      <c r="BW238" s="302">
        <f t="shared" si="250"/>
        <v>0</v>
      </c>
      <c r="BX238" s="302">
        <f t="shared" si="251"/>
        <v>0</v>
      </c>
      <c r="BY238" s="302">
        <f t="shared" si="252"/>
        <v>0</v>
      </c>
      <c r="BZ238" s="302">
        <f t="shared" si="253"/>
        <v>0</v>
      </c>
      <c r="CA238" s="302">
        <f t="shared" si="254"/>
        <v>0</v>
      </c>
      <c r="CB238" s="302">
        <f t="shared" si="255"/>
        <v>0</v>
      </c>
      <c r="CC238" s="302">
        <f t="shared" si="256"/>
        <v>0</v>
      </c>
    </row>
    <row r="239" spans="1:81" x14ac:dyDescent="0.25">
      <c r="A239">
        <v>236</v>
      </c>
      <c r="B239" s="164"/>
      <c r="C239">
        <f>IFERROR(INDEX($BD$7:$BO$40,MATCH(Bacias!$G$4:$G$323,$BC$7:$BC$40,0),$C$2:$N$2),1)</f>
        <v>1</v>
      </c>
      <c r="D239">
        <f>IFERROR(INDEX($BD$7:$BO$40,MATCH(Bacias!$G$4:$G$323,$BC$7:$BC$40,0),$C$2:$N$2),1)</f>
        <v>1</v>
      </c>
      <c r="E239">
        <f>IFERROR(INDEX($BD$7:$BO$40,MATCH(Bacias!$G$4:$G$323,$BC$7:$BC$40,0),$C$2:$N$2),1)</f>
        <v>1</v>
      </c>
      <c r="F239">
        <f>IFERROR(INDEX($BD$7:$BO$40,MATCH(Bacias!$G$4:$G$323,$BC$7:$BC$40,0),$C$2:$N$2),1)</f>
        <v>1</v>
      </c>
      <c r="G239">
        <f>IFERROR(INDEX($BD$7:$BO$40,MATCH(Bacias!$G$4:$G$323,$BC$7:$BC$40,0),$C$2:$N$2),1)</f>
        <v>1</v>
      </c>
      <c r="H239">
        <f>IFERROR(INDEX($BD$7:$BO$40,MATCH(Bacias!$G$4:$G$323,$BC$7:$BC$40,0),$C$2:$N$2),1)</f>
        <v>1</v>
      </c>
      <c r="I239">
        <f>IFERROR(INDEX($BD$7:$BO$40,MATCH(Bacias!$G$4:$G$323,$BC$7:$BC$40,0),$C$2:$N$2),1)</f>
        <v>1</v>
      </c>
      <c r="J239">
        <f>IFERROR(INDEX($BD$7:$BO$40,MATCH(Bacias!$G$4:$G$323,$BC$7:$BC$40,0),$C$2:$N$2),1)</f>
        <v>1</v>
      </c>
      <c r="K239">
        <f>IFERROR(INDEX($BD$7:$BO$40,MATCH(Bacias!$G$4:$G$323,$BC$7:$BC$40,0),$C$2:$N$2),1)</f>
        <v>1</v>
      </c>
      <c r="L239">
        <f>IFERROR(INDEX($BD$7:$BO$40,MATCH(Bacias!$G$4:$G$323,$BC$7:$BC$40,0),$C$2:$N$2),1)</f>
        <v>1</v>
      </c>
      <c r="M239">
        <f>IFERROR(INDEX($BD$7:$BO$40,MATCH(Bacias!$G$4:$G$323,$BC$7:$BC$40,0),$C$2:$N$2),1)</f>
        <v>1</v>
      </c>
      <c r="N239">
        <f>IFERROR(INDEX($BD$7:$BO$40,MATCH(Bacias!$G$4:$G$323,$BC$7:$BC$40,0),$C$2:$N$2),1)</f>
        <v>1</v>
      </c>
      <c r="AA239">
        <f>C239*IF(NOT(ISNA($AY239)),INDEX(Entrada!$C$53:$N$372,$AY239,AA$2),0)</f>
        <v>0</v>
      </c>
      <c r="AB239">
        <f>D239*IF(NOT(ISNA($AY239)),INDEX(Entrada!$C$53:$N$372,$AY239,AB$2),0)</f>
        <v>0</v>
      </c>
      <c r="AC239">
        <f>E239*IF(NOT(ISNA($AY239)),INDEX(Entrada!$C$53:$N$372,$AY239,AC$2),0)</f>
        <v>0</v>
      </c>
      <c r="AD239">
        <f>F239*IF(NOT(ISNA($AY239)),INDEX(Entrada!$C$53:$N$372,$AY239,AD$2),0)</f>
        <v>0</v>
      </c>
      <c r="AE239">
        <f>G239*IF(NOT(ISNA($AY239)),INDEX(Entrada!$C$53:$N$372,$AY239,AE$2),0)</f>
        <v>0</v>
      </c>
      <c r="AF239">
        <f>H239*IF(NOT(ISNA($AY239)),INDEX(Entrada!$C$53:$N$372,$AY239,AF$2),0)</f>
        <v>0</v>
      </c>
      <c r="AG239">
        <f>I239*IF(NOT(ISNA($AY239)),INDEX(Entrada!$C$53:$N$372,$AY239,AG$2),0)</f>
        <v>0</v>
      </c>
      <c r="AH239">
        <f>J239*IF(NOT(ISNA($AY239)),INDEX(Entrada!$C$53:$N$372,$AY239,AH$2),0)</f>
        <v>0</v>
      </c>
      <c r="AI239">
        <f>K239*IF(NOT(ISNA($AY239)),INDEX(Entrada!$C$53:$N$372,$AY239,AI$2),0)</f>
        <v>0</v>
      </c>
      <c r="AJ239">
        <f>L239*IF(NOT(ISNA($AY239)),INDEX(Entrada!$C$53:$N$372,$AY239,AJ$2),0)</f>
        <v>0</v>
      </c>
      <c r="AK239">
        <f>M239*IF(NOT(ISNA($AY239)),INDEX(Entrada!$C$53:$N$372,$AY239,AK$2),0)</f>
        <v>0</v>
      </c>
      <c r="AL239">
        <f>N239*IF(NOT(ISNA($AY239)),INDEX(Entrada!$C$53:$N$372,$AY239,AL$2),0)</f>
        <v>0</v>
      </c>
      <c r="AM239">
        <f t="shared" si="242"/>
        <v>0</v>
      </c>
      <c r="AN239">
        <f t="shared" si="257"/>
        <v>0</v>
      </c>
      <c r="AO239">
        <f t="shared" si="257"/>
        <v>0</v>
      </c>
      <c r="AP239">
        <f t="shared" si="257"/>
        <v>0</v>
      </c>
      <c r="AQ239">
        <f t="shared" si="257"/>
        <v>0</v>
      </c>
      <c r="AR239">
        <f t="shared" si="257"/>
        <v>0</v>
      </c>
      <c r="AS239">
        <f t="shared" si="257"/>
        <v>0</v>
      </c>
      <c r="AT239">
        <f t="shared" si="257"/>
        <v>0</v>
      </c>
      <c r="AU239">
        <f t="shared" si="257"/>
        <v>0</v>
      </c>
      <c r="AV239">
        <f t="shared" si="257"/>
        <v>0</v>
      </c>
      <c r="AW239">
        <f t="shared" si="257"/>
        <v>0</v>
      </c>
      <c r="AX239">
        <f t="shared" si="257"/>
        <v>0</v>
      </c>
      <c r="AY239">
        <f>MATCH(A239,Entrada!$A$53:$A$372,0)</f>
        <v>236</v>
      </c>
      <c r="BQ239" t="e">
        <f t="shared" si="241"/>
        <v>#N/A</v>
      </c>
      <c r="BR239" s="302">
        <f t="shared" si="245"/>
        <v>0</v>
      </c>
      <c r="BS239" s="302">
        <f t="shared" si="246"/>
        <v>0</v>
      </c>
      <c r="BT239" s="302">
        <f t="shared" si="247"/>
        <v>0</v>
      </c>
      <c r="BU239" s="302">
        <f t="shared" si="248"/>
        <v>0</v>
      </c>
      <c r="BV239" s="302">
        <f t="shared" si="249"/>
        <v>0</v>
      </c>
      <c r="BW239" s="302">
        <f t="shared" si="250"/>
        <v>0</v>
      </c>
      <c r="BX239" s="302">
        <f t="shared" si="251"/>
        <v>0</v>
      </c>
      <c r="BY239" s="302">
        <f t="shared" si="252"/>
        <v>0</v>
      </c>
      <c r="BZ239" s="302">
        <f t="shared" si="253"/>
        <v>0</v>
      </c>
      <c r="CA239" s="302">
        <f t="shared" si="254"/>
        <v>0</v>
      </c>
      <c r="CB239" s="302">
        <f t="shared" si="255"/>
        <v>0</v>
      </c>
      <c r="CC239" s="302">
        <f t="shared" si="256"/>
        <v>0</v>
      </c>
    </row>
    <row r="240" spans="1:81" x14ac:dyDescent="0.25">
      <c r="A240">
        <v>237</v>
      </c>
      <c r="B240" s="164" t="s">
        <v>82</v>
      </c>
      <c r="C240">
        <f>IFERROR(INDEX($BD$7:$BO$40,MATCH(Bacias!$G$4:$G$323,$BC$7:$BC$40,0),$C$2:$N$2),1)</f>
        <v>1</v>
      </c>
      <c r="D240">
        <f>IFERROR(INDEX($BD$7:$BO$40,MATCH(Bacias!$G$4:$G$323,$BC$7:$BC$40,0),$C$2:$N$2),1)</f>
        <v>1</v>
      </c>
      <c r="E240">
        <f>IFERROR(INDEX($BD$7:$BO$40,MATCH(Bacias!$G$4:$G$323,$BC$7:$BC$40,0),$C$2:$N$2),1)</f>
        <v>1</v>
      </c>
      <c r="F240">
        <f>IFERROR(INDEX($BD$7:$BO$40,MATCH(Bacias!$G$4:$G$323,$BC$7:$BC$40,0),$C$2:$N$2),1)</f>
        <v>1</v>
      </c>
      <c r="G240">
        <f>IFERROR(INDEX($BD$7:$BO$40,MATCH(Bacias!$G$4:$G$323,$BC$7:$BC$40,0),$C$2:$N$2),1)</f>
        <v>1</v>
      </c>
      <c r="H240">
        <f>IFERROR(INDEX($BD$7:$BO$40,MATCH(Bacias!$G$4:$G$323,$BC$7:$BC$40,0),$C$2:$N$2),1)</f>
        <v>1</v>
      </c>
      <c r="I240">
        <f>IFERROR(INDEX($BD$7:$BO$40,MATCH(Bacias!$G$4:$G$323,$BC$7:$BC$40,0),$C$2:$N$2),1)</f>
        <v>1</v>
      </c>
      <c r="J240">
        <f>IFERROR(INDEX($BD$7:$BO$40,MATCH(Bacias!$G$4:$G$323,$BC$7:$BC$40,0),$C$2:$N$2),1)</f>
        <v>1</v>
      </c>
      <c r="K240">
        <f>IFERROR(INDEX($BD$7:$BO$40,MATCH(Bacias!$G$4:$G$323,$BC$7:$BC$40,0),$C$2:$N$2),1)</f>
        <v>1</v>
      </c>
      <c r="L240">
        <f>IFERROR(INDEX($BD$7:$BO$40,MATCH(Bacias!$G$4:$G$323,$BC$7:$BC$40,0),$C$2:$N$2),1)</f>
        <v>1</v>
      </c>
      <c r="M240">
        <f>IFERROR(INDEX($BD$7:$BO$40,MATCH(Bacias!$G$4:$G$323,$BC$7:$BC$40,0),$C$2:$N$2),1)</f>
        <v>1</v>
      </c>
      <c r="N240">
        <f>IFERROR(INDEX($BD$7:$BO$40,MATCH(Bacias!$G$4:$G$323,$BC$7:$BC$40,0),$C$2:$N$2),1)</f>
        <v>1</v>
      </c>
      <c r="AA240">
        <f>C240*IF(NOT(ISNA($AY240)),INDEX(Entrada!$C$53:$N$372,$AY240,AA$2),0)</f>
        <v>741.17</v>
      </c>
      <c r="AB240">
        <f>D240*IF(NOT(ISNA($AY240)),INDEX(Entrada!$C$53:$N$372,$AY240,AB$2),0)</f>
        <v>776.84</v>
      </c>
      <c r="AC240">
        <f>E240*IF(NOT(ISNA($AY240)),INDEX(Entrada!$C$53:$N$372,$AY240,AC$2),0)</f>
        <v>663.08</v>
      </c>
      <c r="AD240">
        <f>F240*IF(NOT(ISNA($AY240)),INDEX(Entrada!$C$53:$N$372,$AY240,AD$2),0)</f>
        <v>431.88</v>
      </c>
      <c r="AE240">
        <f>G240*IF(NOT(ISNA($AY240)),INDEX(Entrada!$C$53:$N$372,$AY240,AE$2),0)</f>
        <v>344.26</v>
      </c>
      <c r="AF240">
        <f>H240*IF(NOT(ISNA($AY240)),INDEX(Entrada!$C$53:$N$372,$AY240,AF$2),0)</f>
        <v>345.12</v>
      </c>
      <c r="AG240">
        <f>I240*IF(NOT(ISNA($AY240)),INDEX(Entrada!$C$53:$N$372,$AY240,AG$2),0)</f>
        <v>270.66000000000003</v>
      </c>
      <c r="AH240">
        <f>J240*IF(NOT(ISNA($AY240)),INDEX(Entrada!$C$53:$N$372,$AY240,AH$2),0)</f>
        <v>229.86</v>
      </c>
      <c r="AI240">
        <f>K240*IF(NOT(ISNA($AY240)),INDEX(Entrada!$C$53:$N$372,$AY240,AI$2),0)</f>
        <v>251.47</v>
      </c>
      <c r="AJ240">
        <f>L240*IF(NOT(ISNA($AY240)),INDEX(Entrada!$C$53:$N$372,$AY240,AJ$2),0)</f>
        <v>307.98</v>
      </c>
      <c r="AK240">
        <f>M240*IF(NOT(ISNA($AY240)),INDEX(Entrada!$C$53:$N$372,$AY240,AK$2),0)</f>
        <v>338.82</v>
      </c>
      <c r="AL240">
        <f>N240*IF(NOT(ISNA($AY240)),INDEX(Entrada!$C$53:$N$372,$AY240,AL$2),0)</f>
        <v>504.27</v>
      </c>
      <c r="AM240">
        <f t="shared" si="242"/>
        <v>741.17</v>
      </c>
      <c r="AN240">
        <f t="shared" si="257"/>
        <v>776.84</v>
      </c>
      <c r="AO240">
        <f t="shared" si="257"/>
        <v>663.08</v>
      </c>
      <c r="AP240">
        <f t="shared" si="257"/>
        <v>431.88</v>
      </c>
      <c r="AQ240">
        <f t="shared" si="257"/>
        <v>344.26</v>
      </c>
      <c r="AR240">
        <f t="shared" si="257"/>
        <v>345.12</v>
      </c>
      <c r="AS240">
        <f t="shared" si="257"/>
        <v>270.66000000000003</v>
      </c>
      <c r="AT240">
        <f t="shared" si="257"/>
        <v>229.86</v>
      </c>
      <c r="AU240">
        <f t="shared" si="257"/>
        <v>251.47</v>
      </c>
      <c r="AV240">
        <f t="shared" si="257"/>
        <v>307.98</v>
      </c>
      <c r="AW240">
        <f t="shared" si="257"/>
        <v>338.82</v>
      </c>
      <c r="AX240">
        <f t="shared" si="257"/>
        <v>504.27</v>
      </c>
      <c r="AY240">
        <f>MATCH(A240,Entrada!$A$53:$A$372,0)</f>
        <v>237</v>
      </c>
      <c r="BQ240" t="e">
        <f t="shared" si="241"/>
        <v>#N/A</v>
      </c>
      <c r="BR240" s="302">
        <f t="shared" si="245"/>
        <v>741.17</v>
      </c>
      <c r="BS240" s="302">
        <f t="shared" si="246"/>
        <v>776.84</v>
      </c>
      <c r="BT240" s="302">
        <f t="shared" si="247"/>
        <v>663.08</v>
      </c>
      <c r="BU240" s="302">
        <f t="shared" si="248"/>
        <v>431.88</v>
      </c>
      <c r="BV240" s="302">
        <f t="shared" si="249"/>
        <v>344.26</v>
      </c>
      <c r="BW240" s="302">
        <f t="shared" si="250"/>
        <v>345.12</v>
      </c>
      <c r="BX240" s="302">
        <f t="shared" si="251"/>
        <v>270.66000000000003</v>
      </c>
      <c r="BY240" s="302">
        <f t="shared" si="252"/>
        <v>229.86</v>
      </c>
      <c r="BZ240" s="302">
        <f t="shared" si="253"/>
        <v>251.47</v>
      </c>
      <c r="CA240" s="302">
        <f t="shared" si="254"/>
        <v>307.98</v>
      </c>
      <c r="CB240" s="302">
        <f t="shared" si="255"/>
        <v>338.82</v>
      </c>
      <c r="CC240" s="302">
        <f t="shared" si="256"/>
        <v>504.27</v>
      </c>
    </row>
    <row r="241" spans="1:81" x14ac:dyDescent="0.25">
      <c r="A241">
        <v>238</v>
      </c>
      <c r="B241" s="164" t="s">
        <v>544</v>
      </c>
      <c r="C241">
        <f>IFERROR(INDEX($BD$7:$BO$40,MATCH(Bacias!$G$4:$G$323,$BC$7:$BC$40,0),$C$2:$N$2),1)</f>
        <v>1</v>
      </c>
      <c r="D241">
        <f>IFERROR(INDEX($BD$7:$BO$40,MATCH(Bacias!$G$4:$G$323,$BC$7:$BC$40,0),$C$2:$N$2),1)</f>
        <v>1</v>
      </c>
      <c r="E241">
        <f>IFERROR(INDEX($BD$7:$BO$40,MATCH(Bacias!$G$4:$G$323,$BC$7:$BC$40,0),$C$2:$N$2),1)</f>
        <v>1</v>
      </c>
      <c r="F241">
        <f>IFERROR(INDEX($BD$7:$BO$40,MATCH(Bacias!$G$4:$G$323,$BC$7:$BC$40,0),$C$2:$N$2),1)</f>
        <v>1</v>
      </c>
      <c r="G241">
        <f>IFERROR(INDEX($BD$7:$BO$40,MATCH(Bacias!$G$4:$G$323,$BC$7:$BC$40,0),$C$2:$N$2),1)</f>
        <v>1</v>
      </c>
      <c r="H241">
        <f>IFERROR(INDEX($BD$7:$BO$40,MATCH(Bacias!$G$4:$G$323,$BC$7:$BC$40,0),$C$2:$N$2),1)</f>
        <v>1</v>
      </c>
      <c r="I241">
        <f>IFERROR(INDEX($BD$7:$BO$40,MATCH(Bacias!$G$4:$G$323,$BC$7:$BC$40,0),$C$2:$N$2),1)</f>
        <v>1</v>
      </c>
      <c r="J241">
        <f>IFERROR(INDEX($BD$7:$BO$40,MATCH(Bacias!$G$4:$G$323,$BC$7:$BC$40,0),$C$2:$N$2),1)</f>
        <v>1</v>
      </c>
      <c r="K241">
        <f>IFERROR(INDEX($BD$7:$BO$40,MATCH(Bacias!$G$4:$G$323,$BC$7:$BC$40,0),$C$2:$N$2),1)</f>
        <v>1</v>
      </c>
      <c r="L241">
        <f>IFERROR(INDEX($BD$7:$BO$40,MATCH(Bacias!$G$4:$G$323,$BC$7:$BC$40,0),$C$2:$N$2),1)</f>
        <v>1</v>
      </c>
      <c r="M241">
        <f>IFERROR(INDEX($BD$7:$BO$40,MATCH(Bacias!$G$4:$G$323,$BC$7:$BC$40,0),$C$2:$N$2),1)</f>
        <v>1</v>
      </c>
      <c r="N241">
        <f>IFERROR(INDEX($BD$7:$BO$40,MATCH(Bacias!$G$4:$G$323,$BC$7:$BC$40,0),$C$2:$N$2),1)</f>
        <v>1</v>
      </c>
      <c r="AA241">
        <f>C241*IF(NOT(ISNA($AY241)),INDEX(Entrada!$C$53:$N$372,$AY241,AA$2),0)</f>
        <v>823.24</v>
      </c>
      <c r="AB241">
        <f>D241*IF(NOT(ISNA($AY241)),INDEX(Entrada!$C$53:$N$372,$AY241,AB$2),0)</f>
        <v>866.47</v>
      </c>
      <c r="AC241">
        <f>E241*IF(NOT(ISNA($AY241)),INDEX(Entrada!$C$53:$N$372,$AY241,AC$2),0)</f>
        <v>741.78</v>
      </c>
      <c r="AD241">
        <f>F241*IF(NOT(ISNA($AY241)),INDEX(Entrada!$C$53:$N$372,$AY241,AD$2),0)</f>
        <v>487.95</v>
      </c>
      <c r="AE241">
        <f>G241*IF(NOT(ISNA($AY241)),INDEX(Entrada!$C$53:$N$372,$AY241,AE$2),0)</f>
        <v>388.98</v>
      </c>
      <c r="AF241">
        <f>H241*IF(NOT(ISNA($AY241)),INDEX(Entrada!$C$53:$N$372,$AY241,AF$2),0)</f>
        <v>390.14</v>
      </c>
      <c r="AG241">
        <f>I241*IF(NOT(ISNA($AY241)),INDEX(Entrada!$C$53:$N$372,$AY241,AG$2),0)</f>
        <v>305.62</v>
      </c>
      <c r="AH241">
        <f>J241*IF(NOT(ISNA($AY241)),INDEX(Entrada!$C$53:$N$372,$AY241,AH$2),0)</f>
        <v>260.86</v>
      </c>
      <c r="AI241">
        <f>K241*IF(NOT(ISNA($AY241)),INDEX(Entrada!$C$53:$N$372,$AY241,AI$2),0)</f>
        <v>282.70999999999998</v>
      </c>
      <c r="AJ241">
        <f>L241*IF(NOT(ISNA($AY241)),INDEX(Entrada!$C$53:$N$372,$AY241,AJ$2),0)</f>
        <v>342.13</v>
      </c>
      <c r="AK241">
        <f>M241*IF(NOT(ISNA($AY241)),INDEX(Entrada!$C$53:$N$372,$AY241,AK$2),0)</f>
        <v>377.47</v>
      </c>
      <c r="AL241">
        <f>N241*IF(NOT(ISNA($AY241)),INDEX(Entrada!$C$53:$N$372,$AY241,AL$2),0)</f>
        <v>558.04999999999995</v>
      </c>
      <c r="AM241">
        <f t="shared" si="242"/>
        <v>823.24</v>
      </c>
      <c r="AN241">
        <f t="shared" si="257"/>
        <v>866.47</v>
      </c>
      <c r="AO241">
        <f t="shared" si="257"/>
        <v>741.78</v>
      </c>
      <c r="AP241">
        <f t="shared" si="257"/>
        <v>487.95</v>
      </c>
      <c r="AQ241">
        <f t="shared" si="257"/>
        <v>388.98</v>
      </c>
      <c r="AR241">
        <f t="shared" si="257"/>
        <v>390.14</v>
      </c>
      <c r="AS241">
        <f t="shared" si="257"/>
        <v>305.62</v>
      </c>
      <c r="AT241">
        <f t="shared" si="257"/>
        <v>260.86</v>
      </c>
      <c r="AU241">
        <f t="shared" si="257"/>
        <v>282.70999999999998</v>
      </c>
      <c r="AV241">
        <f t="shared" si="257"/>
        <v>342.13</v>
      </c>
      <c r="AW241">
        <f t="shared" si="257"/>
        <v>377.47</v>
      </c>
      <c r="AX241">
        <f t="shared" si="257"/>
        <v>558.04999999999995</v>
      </c>
      <c r="AY241">
        <f>MATCH(A241,Entrada!$A$53:$A$372,0)</f>
        <v>238</v>
      </c>
      <c r="BQ241" t="e">
        <f t="shared" si="241"/>
        <v>#N/A</v>
      </c>
      <c r="BR241" s="414">
        <f t="shared" ref="BR241:CC241" si="258">(BR242-BR240)*0.342+BR240</f>
        <v>819.28279999999995</v>
      </c>
      <c r="BS241" s="414">
        <f t="shared" si="258"/>
        <v>859.40564000000006</v>
      </c>
      <c r="BT241" s="414">
        <f t="shared" si="258"/>
        <v>736.53134</v>
      </c>
      <c r="BU241" s="414">
        <f t="shared" si="258"/>
        <v>487.49946</v>
      </c>
      <c r="BV241" s="414">
        <f t="shared" si="258"/>
        <v>389.71179999999998</v>
      </c>
      <c r="BW241" s="414">
        <f t="shared" si="258"/>
        <v>389.42268000000001</v>
      </c>
      <c r="BX241" s="414">
        <f t="shared" si="258"/>
        <v>307.78752000000003</v>
      </c>
      <c r="BY241" s="414">
        <f t="shared" si="258"/>
        <v>262.82538</v>
      </c>
      <c r="BZ241" s="414">
        <f t="shared" si="258"/>
        <v>284.64742000000001</v>
      </c>
      <c r="CA241" s="414">
        <f t="shared" si="258"/>
        <v>344.12940000000003</v>
      </c>
      <c r="CB241" s="414">
        <f t="shared" si="258"/>
        <v>378.29705999999999</v>
      </c>
      <c r="CC241" s="414">
        <f t="shared" si="258"/>
        <v>559.64321999999993</v>
      </c>
    </row>
    <row r="242" spans="1:81" x14ac:dyDescent="0.25">
      <c r="A242">
        <v>239</v>
      </c>
      <c r="B242" s="164" t="s">
        <v>545</v>
      </c>
      <c r="C242">
        <f>IFERROR(INDEX($BD$7:$BO$40,MATCH(Bacias!$G$4:$G$323,$BC$7:$BC$40,0),$C$2:$N$2),1)</f>
        <v>1</v>
      </c>
      <c r="D242">
        <f>IFERROR(INDEX($BD$7:$BO$40,MATCH(Bacias!$G$4:$G$323,$BC$7:$BC$40,0),$C$2:$N$2),1)</f>
        <v>1</v>
      </c>
      <c r="E242">
        <f>IFERROR(INDEX($BD$7:$BO$40,MATCH(Bacias!$G$4:$G$323,$BC$7:$BC$40,0),$C$2:$N$2),1)</f>
        <v>1</v>
      </c>
      <c r="F242">
        <f>IFERROR(INDEX($BD$7:$BO$40,MATCH(Bacias!$G$4:$G$323,$BC$7:$BC$40,0),$C$2:$N$2),1)</f>
        <v>1</v>
      </c>
      <c r="G242">
        <f>IFERROR(INDEX($BD$7:$BO$40,MATCH(Bacias!$G$4:$G$323,$BC$7:$BC$40,0),$C$2:$N$2),1)</f>
        <v>1</v>
      </c>
      <c r="H242">
        <f>IFERROR(INDEX($BD$7:$BO$40,MATCH(Bacias!$G$4:$G$323,$BC$7:$BC$40,0),$C$2:$N$2),1)</f>
        <v>1</v>
      </c>
      <c r="I242">
        <f>IFERROR(INDEX($BD$7:$BO$40,MATCH(Bacias!$G$4:$G$323,$BC$7:$BC$40,0),$C$2:$N$2),1)</f>
        <v>1</v>
      </c>
      <c r="J242">
        <f>IFERROR(INDEX($BD$7:$BO$40,MATCH(Bacias!$G$4:$G$323,$BC$7:$BC$40,0),$C$2:$N$2),1)</f>
        <v>1</v>
      </c>
      <c r="K242">
        <f>IFERROR(INDEX($BD$7:$BO$40,MATCH(Bacias!$G$4:$G$323,$BC$7:$BC$40,0),$C$2:$N$2),1)</f>
        <v>1</v>
      </c>
      <c r="L242">
        <f>IFERROR(INDEX($BD$7:$BO$40,MATCH(Bacias!$G$4:$G$323,$BC$7:$BC$40,0),$C$2:$N$2),1)</f>
        <v>1</v>
      </c>
      <c r="M242">
        <f>IFERROR(INDEX($BD$7:$BO$40,MATCH(Bacias!$G$4:$G$323,$BC$7:$BC$40,0),$C$2:$N$2),1)</f>
        <v>1</v>
      </c>
      <c r="N242">
        <f>IFERROR(INDEX($BD$7:$BO$40,MATCH(Bacias!$G$4:$G$323,$BC$7:$BC$40,0),$C$2:$N$2),1)</f>
        <v>1</v>
      </c>
      <c r="AA242">
        <f>C242*IF(NOT(ISNA($AY242)),INDEX(Entrada!$C$53:$N$372,$AY242,AA$2),0)</f>
        <v>969.57</v>
      </c>
      <c r="AB242">
        <f>D242*IF(NOT(ISNA($AY242)),INDEX(Entrada!$C$53:$N$372,$AY242,AB$2),0)</f>
        <v>1018.26</v>
      </c>
      <c r="AC242">
        <f>E242*IF(NOT(ISNA($AY242)),INDEX(Entrada!$C$53:$N$372,$AY242,AC$2),0)</f>
        <v>877.85</v>
      </c>
      <c r="AD242">
        <f>F242*IF(NOT(ISNA($AY242)),INDEX(Entrada!$C$53:$N$372,$AY242,AD$2),0)</f>
        <v>594.51</v>
      </c>
      <c r="AE242">
        <f>G242*IF(NOT(ISNA($AY242)),INDEX(Entrada!$C$53:$N$372,$AY242,AE$2),0)</f>
        <v>477.16</v>
      </c>
      <c r="AF242">
        <f>H242*IF(NOT(ISNA($AY242)),INDEX(Entrada!$C$53:$N$372,$AY242,AF$2),0)</f>
        <v>474.66</v>
      </c>
      <c r="AG242">
        <f>I242*IF(NOT(ISNA($AY242)),INDEX(Entrada!$C$53:$N$372,$AY242,AG$2),0)</f>
        <v>379.22</v>
      </c>
      <c r="AH242">
        <f>J242*IF(NOT(ISNA($AY242)),INDEX(Entrada!$C$53:$N$372,$AY242,AH$2),0)</f>
        <v>326.25</v>
      </c>
      <c r="AI242">
        <f>K242*IF(NOT(ISNA($AY242)),INDEX(Entrada!$C$53:$N$372,$AY242,AI$2),0)</f>
        <v>348.48</v>
      </c>
      <c r="AJ242">
        <f>L242*IF(NOT(ISNA($AY242)),INDEX(Entrada!$C$53:$N$372,$AY242,AJ$2),0)</f>
        <v>413.68</v>
      </c>
      <c r="AK242">
        <f>M242*IF(NOT(ISNA($AY242)),INDEX(Entrada!$C$53:$N$372,$AY242,AK$2),0)</f>
        <v>454.25</v>
      </c>
      <c r="AL242">
        <f>N242*IF(NOT(ISNA($AY242)),INDEX(Entrada!$C$53:$N$372,$AY242,AL$2),0)</f>
        <v>666.18</v>
      </c>
      <c r="AM242">
        <f t="shared" si="242"/>
        <v>969.57</v>
      </c>
      <c r="AN242">
        <f t="shared" si="257"/>
        <v>1018.26</v>
      </c>
      <c r="AO242">
        <f t="shared" si="257"/>
        <v>877.85</v>
      </c>
      <c r="AP242">
        <f t="shared" si="257"/>
        <v>594.51</v>
      </c>
      <c r="AQ242">
        <f t="shared" si="257"/>
        <v>477.16</v>
      </c>
      <c r="AR242">
        <f t="shared" si="257"/>
        <v>474.66</v>
      </c>
      <c r="AS242">
        <f t="shared" si="257"/>
        <v>379.22</v>
      </c>
      <c r="AT242">
        <f t="shared" si="257"/>
        <v>326.25</v>
      </c>
      <c r="AU242">
        <f t="shared" si="257"/>
        <v>348.48</v>
      </c>
      <c r="AV242">
        <f t="shared" si="257"/>
        <v>413.68</v>
      </c>
      <c r="AW242">
        <f t="shared" si="257"/>
        <v>454.25</v>
      </c>
      <c r="AX242">
        <f t="shared" si="257"/>
        <v>666.18</v>
      </c>
      <c r="AY242">
        <f>MATCH(A242,Entrada!$A$53:$A$372,0)</f>
        <v>239</v>
      </c>
      <c r="BQ242" t="e">
        <f t="shared" si="241"/>
        <v>#N/A</v>
      </c>
      <c r="BR242" s="302">
        <f t="shared" ref="BR242:CC242" si="259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969.57</v>
      </c>
      <c r="BS242" s="302">
        <f t="shared" si="259"/>
        <v>1018.26</v>
      </c>
      <c r="BT242" s="302">
        <f t="shared" si="259"/>
        <v>877.85</v>
      </c>
      <c r="BU242" s="302">
        <f t="shared" si="259"/>
        <v>594.51</v>
      </c>
      <c r="BV242" s="302">
        <f t="shared" si="259"/>
        <v>477.16</v>
      </c>
      <c r="BW242" s="302">
        <f t="shared" si="259"/>
        <v>474.66</v>
      </c>
      <c r="BX242" s="302">
        <f t="shared" si="259"/>
        <v>379.22</v>
      </c>
      <c r="BY242" s="302">
        <f t="shared" si="259"/>
        <v>326.25</v>
      </c>
      <c r="BZ242" s="302">
        <f t="shared" si="259"/>
        <v>348.48</v>
      </c>
      <c r="CA242" s="302">
        <f t="shared" si="259"/>
        <v>413.68</v>
      </c>
      <c r="CB242" s="302">
        <f t="shared" si="259"/>
        <v>454.25</v>
      </c>
      <c r="CC242" s="302">
        <f t="shared" si="259"/>
        <v>666.18</v>
      </c>
    </row>
    <row r="243" spans="1:81" x14ac:dyDescent="0.25">
      <c r="A243">
        <v>240</v>
      </c>
      <c r="B243" s="164" t="s">
        <v>546</v>
      </c>
      <c r="C243">
        <f>IFERROR(INDEX($BD$7:$BO$40,MATCH(Bacias!$G$4:$G$323,$BC$7:$BC$40,0),$C$2:$N$2),1)</f>
        <v>1</v>
      </c>
      <c r="D243">
        <f>IFERROR(INDEX($BD$7:$BO$40,MATCH(Bacias!$G$4:$G$323,$BC$7:$BC$40,0),$C$2:$N$2),1)</f>
        <v>1</v>
      </c>
      <c r="E243">
        <f>IFERROR(INDEX($BD$7:$BO$40,MATCH(Bacias!$G$4:$G$323,$BC$7:$BC$40,0),$C$2:$N$2),1)</f>
        <v>1</v>
      </c>
      <c r="F243">
        <f>IFERROR(INDEX($BD$7:$BO$40,MATCH(Bacias!$G$4:$G$323,$BC$7:$BC$40,0),$C$2:$N$2),1)</f>
        <v>1</v>
      </c>
      <c r="G243">
        <f>IFERROR(INDEX($BD$7:$BO$40,MATCH(Bacias!$G$4:$G$323,$BC$7:$BC$40,0),$C$2:$N$2),1)</f>
        <v>1</v>
      </c>
      <c r="H243">
        <f>IFERROR(INDEX($BD$7:$BO$40,MATCH(Bacias!$G$4:$G$323,$BC$7:$BC$40,0),$C$2:$N$2),1)</f>
        <v>1</v>
      </c>
      <c r="I243">
        <f>IFERROR(INDEX($BD$7:$BO$40,MATCH(Bacias!$G$4:$G$323,$BC$7:$BC$40,0),$C$2:$N$2),1)</f>
        <v>1</v>
      </c>
      <c r="J243">
        <f>IFERROR(INDEX($BD$7:$BO$40,MATCH(Bacias!$G$4:$G$323,$BC$7:$BC$40,0),$C$2:$N$2),1)</f>
        <v>1</v>
      </c>
      <c r="K243">
        <f>IFERROR(INDEX($BD$7:$BO$40,MATCH(Bacias!$G$4:$G$323,$BC$7:$BC$40,0),$C$2:$N$2),1)</f>
        <v>1</v>
      </c>
      <c r="L243">
        <f>IFERROR(INDEX($BD$7:$BO$40,MATCH(Bacias!$G$4:$G$323,$BC$7:$BC$40,0),$C$2:$N$2),1)</f>
        <v>1</v>
      </c>
      <c r="M243">
        <f>IFERROR(INDEX($BD$7:$BO$40,MATCH(Bacias!$G$4:$G$323,$BC$7:$BC$40,0),$C$2:$N$2),1)</f>
        <v>1</v>
      </c>
      <c r="N243">
        <f>IFERROR(INDEX($BD$7:$BO$40,MATCH(Bacias!$G$4:$G$323,$BC$7:$BC$40,0),$C$2:$N$2),1)</f>
        <v>1</v>
      </c>
      <c r="AA243">
        <f>C243*IF(NOT(ISNA($AY243)),INDEX(Entrada!$C$53:$N$372,$AY243,AA$2),0)</f>
        <v>1156.97</v>
      </c>
      <c r="AB243">
        <f>D243*IF(NOT(ISNA($AY243)),INDEX(Entrada!$C$53:$N$372,$AY243,AB$2),0)</f>
        <v>1217.22</v>
      </c>
      <c r="AC243">
        <f>E243*IF(NOT(ISNA($AY243)),INDEX(Entrada!$C$53:$N$372,$AY243,AC$2),0)</f>
        <v>1058.9000000000001</v>
      </c>
      <c r="AD243">
        <f>F243*IF(NOT(ISNA($AY243)),INDEX(Entrada!$C$53:$N$372,$AY243,AD$2),0)</f>
        <v>713.9</v>
      </c>
      <c r="AE243">
        <f>G243*IF(NOT(ISNA($AY243)),INDEX(Entrada!$C$53:$N$372,$AY243,AE$2),0)</f>
        <v>574.04</v>
      </c>
      <c r="AF243">
        <f>H243*IF(NOT(ISNA($AY243)),INDEX(Entrada!$C$53:$N$372,$AY243,AF$2),0)</f>
        <v>568.48</v>
      </c>
      <c r="AG243">
        <f>I243*IF(NOT(ISNA($AY243)),INDEX(Entrada!$C$53:$N$372,$AY243,AG$2),0)</f>
        <v>459.16</v>
      </c>
      <c r="AH243">
        <f>J243*IF(NOT(ISNA($AY243)),INDEX(Entrada!$C$53:$N$372,$AY243,AH$2),0)</f>
        <v>398.91</v>
      </c>
      <c r="AI243">
        <f>K243*IF(NOT(ISNA($AY243)),INDEX(Entrada!$C$53:$N$372,$AY243,AI$2),0)</f>
        <v>423.83</v>
      </c>
      <c r="AJ243">
        <f>L243*IF(NOT(ISNA($AY243)),INDEX(Entrada!$C$53:$N$372,$AY243,AJ$2),0)</f>
        <v>495.46</v>
      </c>
      <c r="AK243">
        <f>M243*IF(NOT(ISNA($AY243)),INDEX(Entrada!$C$53:$N$372,$AY243,AK$2),0)</f>
        <v>540.41999999999996</v>
      </c>
      <c r="AL243">
        <f>N243*IF(NOT(ISNA($AY243)),INDEX(Entrada!$C$53:$N$372,$AY243,AL$2),0)</f>
        <v>792.43</v>
      </c>
      <c r="AM243">
        <f t="shared" si="242"/>
        <v>1156.97</v>
      </c>
      <c r="AN243">
        <f t="shared" si="257"/>
        <v>1217.22</v>
      </c>
      <c r="AO243">
        <f t="shared" si="257"/>
        <v>1058.9000000000001</v>
      </c>
      <c r="AP243">
        <f t="shared" si="257"/>
        <v>713.9</v>
      </c>
      <c r="AQ243">
        <f t="shared" si="257"/>
        <v>574.04</v>
      </c>
      <c r="AR243">
        <f t="shared" si="257"/>
        <v>568.48</v>
      </c>
      <c r="AS243">
        <f t="shared" si="257"/>
        <v>459.16</v>
      </c>
      <c r="AT243">
        <f t="shared" si="257"/>
        <v>398.91</v>
      </c>
      <c r="AU243">
        <f t="shared" si="257"/>
        <v>423.83</v>
      </c>
      <c r="AV243">
        <f t="shared" si="257"/>
        <v>495.46</v>
      </c>
      <c r="AW243">
        <f t="shared" si="257"/>
        <v>540.41999999999996</v>
      </c>
      <c r="AX243">
        <f t="shared" si="257"/>
        <v>792.43</v>
      </c>
      <c r="AY243">
        <f>MATCH(A243,Entrada!$A$53:$A$372,0)</f>
        <v>240</v>
      </c>
      <c r="BQ243" t="e">
        <f t="shared" si="241"/>
        <v>#N/A</v>
      </c>
      <c r="BR243" s="414">
        <f t="shared" ref="BR243:CC243" si="260">(BR245-BR242)*0.717+BR242</f>
        <v>1162.9449</v>
      </c>
      <c r="BS243" s="414">
        <f t="shared" si="260"/>
        <v>1225.5948900000001</v>
      </c>
      <c r="BT243" s="414">
        <f t="shared" si="260"/>
        <v>1061.26577</v>
      </c>
      <c r="BU243" s="414">
        <f t="shared" si="260"/>
        <v>714.86562000000004</v>
      </c>
      <c r="BV243" s="414">
        <f t="shared" si="260"/>
        <v>572.01909999999998</v>
      </c>
      <c r="BW243" s="414">
        <f t="shared" si="260"/>
        <v>568.11378000000002</v>
      </c>
      <c r="BX243" s="414">
        <f t="shared" si="260"/>
        <v>456.4409</v>
      </c>
      <c r="BY243" s="414">
        <f t="shared" si="260"/>
        <v>395.13936000000001</v>
      </c>
      <c r="BZ243" s="414">
        <f t="shared" si="260"/>
        <v>419.63508000000002</v>
      </c>
      <c r="CA243" s="414">
        <f t="shared" si="260"/>
        <v>493.87644999999998</v>
      </c>
      <c r="CB243" s="414">
        <f t="shared" si="260"/>
        <v>540.29717000000005</v>
      </c>
      <c r="CC243" s="414">
        <f t="shared" si="260"/>
        <v>793.59807000000001</v>
      </c>
    </row>
    <row r="244" spans="1:81" x14ac:dyDescent="0.25">
      <c r="A244">
        <v>241</v>
      </c>
      <c r="B244" s="164" t="s">
        <v>634</v>
      </c>
      <c r="C244">
        <f>IFERROR(INDEX($BD$7:$BO$40,MATCH(Bacias!$G$4:$G$323,$BC$7:$BC$40,0),$C$2:$N$2),1)</f>
        <v>1</v>
      </c>
      <c r="D244">
        <f>IFERROR(INDEX($BD$7:$BO$40,MATCH(Bacias!$G$4:$G$323,$BC$7:$BC$40,0),$C$2:$N$2),1)</f>
        <v>1</v>
      </c>
      <c r="E244">
        <f>IFERROR(INDEX($BD$7:$BO$40,MATCH(Bacias!$G$4:$G$323,$BC$7:$BC$40,0),$C$2:$N$2),1)</f>
        <v>1</v>
      </c>
      <c r="F244">
        <f>IFERROR(INDEX($BD$7:$BO$40,MATCH(Bacias!$G$4:$G$323,$BC$7:$BC$40,0),$C$2:$N$2),1)</f>
        <v>1</v>
      </c>
      <c r="G244">
        <f>IFERROR(INDEX($BD$7:$BO$40,MATCH(Bacias!$G$4:$G$323,$BC$7:$BC$40,0),$C$2:$N$2),1)</f>
        <v>1</v>
      </c>
      <c r="H244">
        <f>IFERROR(INDEX($BD$7:$BO$40,MATCH(Bacias!$G$4:$G$323,$BC$7:$BC$40,0),$C$2:$N$2),1)</f>
        <v>1</v>
      </c>
      <c r="I244">
        <f>IFERROR(INDEX($BD$7:$BO$40,MATCH(Bacias!$G$4:$G$323,$BC$7:$BC$40,0),$C$2:$N$2),1)</f>
        <v>1</v>
      </c>
      <c r="J244">
        <f>IFERROR(INDEX($BD$7:$BO$40,MATCH(Bacias!$G$4:$G$323,$BC$7:$BC$40,0),$C$2:$N$2),1)</f>
        <v>1</v>
      </c>
      <c r="K244">
        <f>IFERROR(INDEX($BD$7:$BO$40,MATCH(Bacias!$G$4:$G$323,$BC$7:$BC$40,0),$C$2:$N$2),1)</f>
        <v>1</v>
      </c>
      <c r="L244">
        <f>IFERROR(INDEX($BD$7:$BO$40,MATCH(Bacias!$G$4:$G$323,$BC$7:$BC$40,0),$C$2:$N$2),1)</f>
        <v>1</v>
      </c>
      <c r="M244">
        <f>IFERROR(INDEX($BD$7:$BO$40,MATCH(Bacias!$G$4:$G$323,$BC$7:$BC$40,0),$C$2:$N$2),1)</f>
        <v>1</v>
      </c>
      <c r="N244">
        <f>IFERROR(INDEX($BD$7:$BO$40,MATCH(Bacias!$G$4:$G$323,$BC$7:$BC$40,0),$C$2:$N$2),1)</f>
        <v>1</v>
      </c>
      <c r="AA244">
        <f>C244*IF(NOT(ISNA($AY244)),INDEX(Entrada!$C$53:$N$372,$AY244,AA$2),0)</f>
        <v>258.54000000000002</v>
      </c>
      <c r="AB244">
        <f>D244*IF(NOT(ISNA($AY244)),INDEX(Entrada!$C$53:$N$372,$AY244,AB$2),0)</f>
        <v>278.82</v>
      </c>
      <c r="AC244">
        <f>E244*IF(NOT(ISNA($AY244)),INDEX(Entrada!$C$53:$N$372,$AY244,AC$2),0)</f>
        <v>281.97000000000003</v>
      </c>
      <c r="AD244">
        <f>F244*IF(NOT(ISNA($AY244)),INDEX(Entrada!$C$53:$N$372,$AY244,AD$2),0)</f>
        <v>227.25</v>
      </c>
      <c r="AE244">
        <f>G244*IF(NOT(ISNA($AY244)),INDEX(Entrada!$C$53:$N$372,$AY244,AE$2),0)</f>
        <v>177.49</v>
      </c>
      <c r="AF244">
        <f>H244*IF(NOT(ISNA($AY244)),INDEX(Entrada!$C$53:$N$372,$AY244,AF$2),0)</f>
        <v>154.07</v>
      </c>
      <c r="AG244">
        <f>I244*IF(NOT(ISNA($AY244)),INDEX(Entrada!$C$53:$N$372,$AY244,AG$2),0)</f>
        <v>137.38</v>
      </c>
      <c r="AH244">
        <f>J244*IF(NOT(ISNA($AY244)),INDEX(Entrada!$C$53:$N$372,$AY244,AH$2),0)</f>
        <v>127.22</v>
      </c>
      <c r="AI244">
        <f>K244*IF(NOT(ISNA($AY244)),INDEX(Entrada!$C$53:$N$372,$AY244,AI$2),0)</f>
        <v>129.83000000000001</v>
      </c>
      <c r="AJ244">
        <f>L244*IF(NOT(ISNA($AY244)),INDEX(Entrada!$C$53:$N$372,$AY244,AJ$2),0)</f>
        <v>148.30000000000001</v>
      </c>
      <c r="AK244">
        <f>M244*IF(NOT(ISNA($AY244)),INDEX(Entrada!$C$53:$N$372,$AY244,AK$2),0)</f>
        <v>177.37</v>
      </c>
      <c r="AL244">
        <f>N244*IF(NOT(ISNA($AY244)),INDEX(Entrada!$C$53:$N$372,$AY244,AL$2),0)</f>
        <v>220.23</v>
      </c>
      <c r="AM244">
        <f t="shared" si="242"/>
        <v>258.54000000000002</v>
      </c>
      <c r="AN244">
        <f t="shared" si="257"/>
        <v>278.82</v>
      </c>
      <c r="AO244">
        <f t="shared" si="257"/>
        <v>281.97000000000003</v>
      </c>
      <c r="AP244">
        <f t="shared" si="257"/>
        <v>227.25</v>
      </c>
      <c r="AQ244">
        <f t="shared" si="257"/>
        <v>177.49</v>
      </c>
      <c r="AR244">
        <f t="shared" si="257"/>
        <v>154.07</v>
      </c>
      <c r="AS244">
        <f t="shared" si="257"/>
        <v>137.38</v>
      </c>
      <c r="AT244">
        <f t="shared" si="257"/>
        <v>127.22</v>
      </c>
      <c r="AU244">
        <f t="shared" si="257"/>
        <v>129.83000000000001</v>
      </c>
      <c r="AV244">
        <f t="shared" si="257"/>
        <v>148.30000000000001</v>
      </c>
      <c r="AW244">
        <f t="shared" si="257"/>
        <v>177.37</v>
      </c>
      <c r="AX244">
        <f t="shared" si="257"/>
        <v>220.23</v>
      </c>
      <c r="AY244">
        <f>MATCH(A244,Entrada!$A$53:$A$372,0)</f>
        <v>241</v>
      </c>
      <c r="BQ244">
        <f t="shared" si="241"/>
        <v>24</v>
      </c>
      <c r="BR244" s="302">
        <f t="shared" ref="BR244:CC246" si="26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258.97708</v>
      </c>
      <c r="BS244" s="302">
        <f t="shared" si="261"/>
        <v>279.02328</v>
      </c>
      <c r="BT244" s="302">
        <f t="shared" si="261"/>
        <v>281.80288000000002</v>
      </c>
      <c r="BU244" s="302">
        <f t="shared" si="261"/>
        <v>227.02135000000001</v>
      </c>
      <c r="BV244" s="302">
        <f t="shared" si="261"/>
        <v>177.42209</v>
      </c>
      <c r="BW244" s="302">
        <f t="shared" si="261"/>
        <v>153.95467999999997</v>
      </c>
      <c r="BX244" s="302">
        <f t="shared" si="261"/>
        <v>137.38086000000001</v>
      </c>
      <c r="BY244" s="302">
        <f t="shared" si="261"/>
        <v>127.28440000000002</v>
      </c>
      <c r="BZ244" s="302">
        <f t="shared" si="261"/>
        <v>129.85754</v>
      </c>
      <c r="CA244" s="302">
        <f t="shared" si="261"/>
        <v>148.35759999999999</v>
      </c>
      <c r="CB244" s="302">
        <f t="shared" si="261"/>
        <v>177.54187999999999</v>
      </c>
      <c r="CC244" s="302">
        <f t="shared" si="261"/>
        <v>220.24758000000003</v>
      </c>
    </row>
    <row r="245" spans="1:81" x14ac:dyDescent="0.25">
      <c r="A245">
        <v>242</v>
      </c>
      <c r="B245" s="164" t="s">
        <v>260</v>
      </c>
      <c r="C245">
        <f>IFERROR(INDEX($BD$7:$BO$40,MATCH(Bacias!$G$4:$G$323,$BC$7:$BC$40,0),$C$2:$N$2),1)</f>
        <v>1</v>
      </c>
      <c r="D245">
        <f>IFERROR(INDEX($BD$7:$BO$40,MATCH(Bacias!$G$4:$G$323,$BC$7:$BC$40,0),$C$2:$N$2),1)</f>
        <v>1</v>
      </c>
      <c r="E245">
        <f>IFERROR(INDEX($BD$7:$BO$40,MATCH(Bacias!$G$4:$G$323,$BC$7:$BC$40,0),$C$2:$N$2),1)</f>
        <v>1</v>
      </c>
      <c r="F245">
        <f>IFERROR(INDEX($BD$7:$BO$40,MATCH(Bacias!$G$4:$G$323,$BC$7:$BC$40,0),$C$2:$N$2),1)</f>
        <v>1</v>
      </c>
      <c r="G245">
        <f>IFERROR(INDEX($BD$7:$BO$40,MATCH(Bacias!$G$4:$G$323,$BC$7:$BC$40,0),$C$2:$N$2),1)</f>
        <v>1</v>
      </c>
      <c r="H245">
        <f>IFERROR(INDEX($BD$7:$BO$40,MATCH(Bacias!$G$4:$G$323,$BC$7:$BC$40,0),$C$2:$N$2),1)</f>
        <v>1</v>
      </c>
      <c r="I245">
        <f>IFERROR(INDEX($BD$7:$BO$40,MATCH(Bacias!$G$4:$G$323,$BC$7:$BC$40,0),$C$2:$N$2),1)</f>
        <v>1</v>
      </c>
      <c r="J245">
        <f>IFERROR(INDEX($BD$7:$BO$40,MATCH(Bacias!$G$4:$G$323,$BC$7:$BC$40,0),$C$2:$N$2),1)</f>
        <v>1</v>
      </c>
      <c r="K245">
        <f>IFERROR(INDEX($BD$7:$BO$40,MATCH(Bacias!$G$4:$G$323,$BC$7:$BC$40,0),$C$2:$N$2),1)</f>
        <v>1</v>
      </c>
      <c r="L245">
        <f>IFERROR(INDEX($BD$7:$BO$40,MATCH(Bacias!$G$4:$G$323,$BC$7:$BC$40,0),$C$2:$N$2),1)</f>
        <v>1</v>
      </c>
      <c r="M245">
        <f>IFERROR(INDEX($BD$7:$BO$40,MATCH(Bacias!$G$4:$G$323,$BC$7:$BC$40,0),$C$2:$N$2),1)</f>
        <v>1</v>
      </c>
      <c r="N245">
        <f>IFERROR(INDEX($BD$7:$BO$40,MATCH(Bacias!$G$4:$G$323,$BC$7:$BC$40,0),$C$2:$N$2),1)</f>
        <v>1</v>
      </c>
      <c r="AA245">
        <f>C245*IF(NOT(ISNA($AY245)),INDEX(Entrada!$C$53:$N$372,$AY245,AA$2),0)</f>
        <v>1239.27</v>
      </c>
      <c r="AB245">
        <f>D245*IF(NOT(ISNA($AY245)),INDEX(Entrada!$C$53:$N$372,$AY245,AB$2),0)</f>
        <v>1307.43</v>
      </c>
      <c r="AC245">
        <f>E245*IF(NOT(ISNA($AY245)),INDEX(Entrada!$C$53:$N$372,$AY245,AC$2),0)</f>
        <v>1133.6600000000001</v>
      </c>
      <c r="AD245">
        <f>F245*IF(NOT(ISNA($AY245)),INDEX(Entrada!$C$53:$N$372,$AY245,AD$2),0)</f>
        <v>762.37</v>
      </c>
      <c r="AE245">
        <f>G245*IF(NOT(ISNA($AY245)),INDEX(Entrada!$C$53:$N$372,$AY245,AE$2),0)</f>
        <v>609.46</v>
      </c>
      <c r="AF245">
        <f>H245*IF(NOT(ISNA($AY245)),INDEX(Entrada!$C$53:$N$372,$AY245,AF$2),0)</f>
        <v>605</v>
      </c>
      <c r="AG245">
        <f>I245*IF(NOT(ISNA($AY245)),INDEX(Entrada!$C$53:$N$372,$AY245,AG$2),0)</f>
        <v>486.92</v>
      </c>
      <c r="AH245">
        <f>J245*IF(NOT(ISNA($AY245)),INDEX(Entrada!$C$53:$N$372,$AY245,AH$2),0)</f>
        <v>422.33</v>
      </c>
      <c r="AI245">
        <f>K245*IF(NOT(ISNA($AY245)),INDEX(Entrada!$C$53:$N$372,$AY245,AI$2),0)</f>
        <v>447.72</v>
      </c>
      <c r="AJ245">
        <f>L245*IF(NOT(ISNA($AY245)),INDEX(Entrada!$C$53:$N$372,$AY245,AJ$2),0)</f>
        <v>525.53</v>
      </c>
      <c r="AK245">
        <f>M245*IF(NOT(ISNA($AY245)),INDEX(Entrada!$C$53:$N$372,$AY245,AK$2),0)</f>
        <v>574.26</v>
      </c>
      <c r="AL245">
        <f>N245*IF(NOT(ISNA($AY245)),INDEX(Entrada!$C$53:$N$372,$AY245,AL$2),0)</f>
        <v>843.89</v>
      </c>
      <c r="AM245">
        <f t="shared" si="242"/>
        <v>1239.27</v>
      </c>
      <c r="AN245">
        <f t="shared" si="257"/>
        <v>1307.43</v>
      </c>
      <c r="AO245">
        <f t="shared" si="257"/>
        <v>1133.6600000000001</v>
      </c>
      <c r="AP245">
        <f t="shared" si="257"/>
        <v>762.37</v>
      </c>
      <c r="AQ245">
        <f t="shared" si="257"/>
        <v>609.46</v>
      </c>
      <c r="AR245">
        <f t="shared" si="257"/>
        <v>605</v>
      </c>
      <c r="AS245">
        <f t="shared" si="257"/>
        <v>486.92</v>
      </c>
      <c r="AT245">
        <f t="shared" si="257"/>
        <v>422.33</v>
      </c>
      <c r="AU245">
        <f t="shared" si="257"/>
        <v>447.72</v>
      </c>
      <c r="AV245">
        <f t="shared" si="257"/>
        <v>525.53</v>
      </c>
      <c r="AW245">
        <f t="shared" si="257"/>
        <v>574.26</v>
      </c>
      <c r="AX245">
        <f t="shared" si="257"/>
        <v>843.89</v>
      </c>
      <c r="AY245">
        <f>MATCH(A245,Entrada!$A$53:$A$372,0)</f>
        <v>242</v>
      </c>
      <c r="BQ245" t="e">
        <f t="shared" si="241"/>
        <v>#N/A</v>
      </c>
      <c r="BR245" s="302">
        <f t="shared" si="261"/>
        <v>1239.27</v>
      </c>
      <c r="BS245" s="302">
        <f t="shared" si="261"/>
        <v>1307.43</v>
      </c>
      <c r="BT245" s="302">
        <f t="shared" si="261"/>
        <v>1133.6600000000001</v>
      </c>
      <c r="BU245" s="302">
        <f t="shared" si="261"/>
        <v>762.37</v>
      </c>
      <c r="BV245" s="302">
        <f t="shared" si="261"/>
        <v>609.46</v>
      </c>
      <c r="BW245" s="302">
        <f t="shared" si="261"/>
        <v>605</v>
      </c>
      <c r="BX245" s="302">
        <f t="shared" si="261"/>
        <v>486.92</v>
      </c>
      <c r="BY245" s="302">
        <f t="shared" si="261"/>
        <v>422.33</v>
      </c>
      <c r="BZ245" s="302">
        <f t="shared" si="261"/>
        <v>447.72</v>
      </c>
      <c r="CA245" s="302">
        <f t="shared" si="261"/>
        <v>525.53</v>
      </c>
      <c r="CB245" s="302">
        <f t="shared" si="261"/>
        <v>574.26</v>
      </c>
      <c r="CC245" s="302">
        <f t="shared" si="261"/>
        <v>843.89</v>
      </c>
    </row>
    <row r="246" spans="1:81" x14ac:dyDescent="0.25">
      <c r="A246">
        <v>243</v>
      </c>
      <c r="B246" s="164" t="s">
        <v>547</v>
      </c>
      <c r="C246">
        <f>IFERROR(INDEX($BD$7:$BO$40,MATCH(Bacias!$G$4:$G$323,$BC$7:$BC$40,0),$C$2:$N$2),1)</f>
        <v>1</v>
      </c>
      <c r="D246">
        <f>IFERROR(INDEX($BD$7:$BO$40,MATCH(Bacias!$G$4:$G$323,$BC$7:$BC$40,0),$C$2:$N$2),1)</f>
        <v>1</v>
      </c>
      <c r="E246">
        <f>IFERROR(INDEX($BD$7:$BO$40,MATCH(Bacias!$G$4:$G$323,$BC$7:$BC$40,0),$C$2:$N$2),1)</f>
        <v>1</v>
      </c>
      <c r="F246">
        <f>IFERROR(INDEX($BD$7:$BO$40,MATCH(Bacias!$G$4:$G$323,$BC$7:$BC$40,0),$C$2:$N$2),1)</f>
        <v>1</v>
      </c>
      <c r="G246">
        <f>IFERROR(INDEX($BD$7:$BO$40,MATCH(Bacias!$G$4:$G$323,$BC$7:$BC$40,0),$C$2:$N$2),1)</f>
        <v>1</v>
      </c>
      <c r="H246">
        <f>IFERROR(INDEX($BD$7:$BO$40,MATCH(Bacias!$G$4:$G$323,$BC$7:$BC$40,0),$C$2:$N$2),1)</f>
        <v>1</v>
      </c>
      <c r="I246">
        <f>IFERROR(INDEX($BD$7:$BO$40,MATCH(Bacias!$G$4:$G$323,$BC$7:$BC$40,0),$C$2:$N$2),1)</f>
        <v>1</v>
      </c>
      <c r="J246">
        <f>IFERROR(INDEX($BD$7:$BO$40,MATCH(Bacias!$G$4:$G$323,$BC$7:$BC$40,0),$C$2:$N$2),1)</f>
        <v>1</v>
      </c>
      <c r="K246">
        <f>IFERROR(INDEX($BD$7:$BO$40,MATCH(Bacias!$G$4:$G$323,$BC$7:$BC$40,0),$C$2:$N$2),1)</f>
        <v>1</v>
      </c>
      <c r="L246">
        <f>IFERROR(INDEX($BD$7:$BO$40,MATCH(Bacias!$G$4:$G$323,$BC$7:$BC$40,0),$C$2:$N$2),1)</f>
        <v>1</v>
      </c>
      <c r="M246">
        <f>IFERROR(INDEX($BD$7:$BO$40,MATCH(Bacias!$G$4:$G$323,$BC$7:$BC$40,0),$C$2:$N$2),1)</f>
        <v>1</v>
      </c>
      <c r="N246">
        <f>IFERROR(INDEX($BD$7:$BO$40,MATCH(Bacias!$G$4:$G$323,$BC$7:$BC$40,0),$C$2:$N$2),1)</f>
        <v>1</v>
      </c>
      <c r="AA246">
        <f>C246*IF(NOT(ISNA($AY246)),INDEX(Entrada!$C$53:$N$372,$AY246,AA$2),0)</f>
        <v>1294.07</v>
      </c>
      <c r="AB246">
        <f>D246*IF(NOT(ISNA($AY246)),INDEX(Entrada!$C$53:$N$372,$AY246,AB$2),0)</f>
        <v>1391.18</v>
      </c>
      <c r="AC246">
        <f>E246*IF(NOT(ISNA($AY246)),INDEX(Entrada!$C$53:$N$372,$AY246,AC$2),0)</f>
        <v>1219.1099999999999</v>
      </c>
      <c r="AD246">
        <f>F246*IF(NOT(ISNA($AY246)),INDEX(Entrada!$C$53:$N$372,$AY246,AD$2),0)</f>
        <v>830.63</v>
      </c>
      <c r="AE246">
        <f>G246*IF(NOT(ISNA($AY246)),INDEX(Entrada!$C$53:$N$372,$AY246,AE$2),0)</f>
        <v>650.96</v>
      </c>
      <c r="AF246">
        <f>H246*IF(NOT(ISNA($AY246)),INDEX(Entrada!$C$53:$N$372,$AY246,AF$2),0)</f>
        <v>649.32000000000005</v>
      </c>
      <c r="AG246">
        <f>I246*IF(NOT(ISNA($AY246)),INDEX(Entrada!$C$53:$N$372,$AY246,AG$2),0)</f>
        <v>523.65</v>
      </c>
      <c r="AH246">
        <f>J246*IF(NOT(ISNA($AY246)),INDEX(Entrada!$C$53:$N$372,$AY246,AH$2),0)</f>
        <v>454.93</v>
      </c>
      <c r="AI246">
        <f>K246*IF(NOT(ISNA($AY246)),INDEX(Entrada!$C$53:$N$372,$AY246,AI$2),0)</f>
        <v>475.3</v>
      </c>
      <c r="AJ246">
        <f>L246*IF(NOT(ISNA($AY246)),INDEX(Entrada!$C$53:$N$372,$AY246,AJ$2),0)</f>
        <v>556.4</v>
      </c>
      <c r="AK246">
        <f>M246*IF(NOT(ISNA($AY246)),INDEX(Entrada!$C$53:$N$372,$AY246,AK$2),0)</f>
        <v>604.66999999999996</v>
      </c>
      <c r="AL246">
        <f>N246*IF(NOT(ISNA($AY246)),INDEX(Entrada!$C$53:$N$372,$AY246,AL$2),0)</f>
        <v>880.78</v>
      </c>
      <c r="AM246">
        <f t="shared" si="242"/>
        <v>1294.07</v>
      </c>
      <c r="AN246">
        <f t="shared" si="257"/>
        <v>1391.18</v>
      </c>
      <c r="AO246">
        <f t="shared" si="257"/>
        <v>1219.1099999999999</v>
      </c>
      <c r="AP246">
        <f t="shared" si="257"/>
        <v>830.63</v>
      </c>
      <c r="AQ246">
        <f t="shared" si="257"/>
        <v>650.96</v>
      </c>
      <c r="AR246">
        <f t="shared" si="257"/>
        <v>649.32000000000005</v>
      </c>
      <c r="AS246">
        <f t="shared" si="257"/>
        <v>523.65</v>
      </c>
      <c r="AT246">
        <f t="shared" si="257"/>
        <v>454.93</v>
      </c>
      <c r="AU246">
        <f t="shared" si="257"/>
        <v>475.3</v>
      </c>
      <c r="AV246">
        <f t="shared" si="257"/>
        <v>556.4</v>
      </c>
      <c r="AW246">
        <f t="shared" si="257"/>
        <v>604.66999999999996</v>
      </c>
      <c r="AX246">
        <f t="shared" si="257"/>
        <v>880.78</v>
      </c>
      <c r="AY246">
        <f>MATCH(A246,Entrada!$A$53:$A$372,0)</f>
        <v>243</v>
      </c>
      <c r="BQ246" t="e">
        <f t="shared" si="241"/>
        <v>#N/A</v>
      </c>
      <c r="BR246" s="302">
        <f t="shared" si="261"/>
        <v>1294.07</v>
      </c>
      <c r="BS246" s="302">
        <f t="shared" si="261"/>
        <v>1391.18</v>
      </c>
      <c r="BT246" s="302">
        <f t="shared" si="261"/>
        <v>1219.1099999999999</v>
      </c>
      <c r="BU246" s="302">
        <f t="shared" si="261"/>
        <v>830.63</v>
      </c>
      <c r="BV246" s="302">
        <f t="shared" si="261"/>
        <v>650.96</v>
      </c>
      <c r="BW246" s="302">
        <f t="shared" si="261"/>
        <v>649.32000000000005</v>
      </c>
      <c r="BX246" s="302">
        <f t="shared" si="261"/>
        <v>523.65</v>
      </c>
      <c r="BY246" s="302">
        <f t="shared" si="261"/>
        <v>454.93</v>
      </c>
      <c r="BZ246" s="302">
        <f t="shared" si="261"/>
        <v>475.3</v>
      </c>
      <c r="CA246" s="302">
        <f t="shared" si="261"/>
        <v>556.4</v>
      </c>
      <c r="CB246" s="302">
        <f t="shared" si="261"/>
        <v>604.66999999999996</v>
      </c>
      <c r="CC246" s="302">
        <f t="shared" si="261"/>
        <v>880.78</v>
      </c>
    </row>
    <row r="247" spans="1:81" x14ac:dyDescent="0.25">
      <c r="A247">
        <v>244</v>
      </c>
      <c r="B247" s="164" t="s">
        <v>548</v>
      </c>
      <c r="C247">
        <f>IFERROR(INDEX($BD$7:$BO$40,MATCH(Bacias!$G$4:$G$323,$BC$7:$BC$40,0),$C$2:$N$2),1)</f>
        <v>1</v>
      </c>
      <c r="D247">
        <f>IFERROR(INDEX($BD$7:$BO$40,MATCH(Bacias!$G$4:$G$323,$BC$7:$BC$40,0),$C$2:$N$2),1)</f>
        <v>1</v>
      </c>
      <c r="E247">
        <f>IFERROR(INDEX($BD$7:$BO$40,MATCH(Bacias!$G$4:$G$323,$BC$7:$BC$40,0),$C$2:$N$2),1)</f>
        <v>1</v>
      </c>
      <c r="F247">
        <f>IFERROR(INDEX($BD$7:$BO$40,MATCH(Bacias!$G$4:$G$323,$BC$7:$BC$40,0),$C$2:$N$2),1)</f>
        <v>1</v>
      </c>
      <c r="G247">
        <f>IFERROR(INDEX($BD$7:$BO$40,MATCH(Bacias!$G$4:$G$323,$BC$7:$BC$40,0),$C$2:$N$2),1)</f>
        <v>1</v>
      </c>
      <c r="H247">
        <f>IFERROR(INDEX($BD$7:$BO$40,MATCH(Bacias!$G$4:$G$323,$BC$7:$BC$40,0),$C$2:$N$2),1)</f>
        <v>1</v>
      </c>
      <c r="I247">
        <f>IFERROR(INDEX($BD$7:$BO$40,MATCH(Bacias!$G$4:$G$323,$BC$7:$BC$40,0),$C$2:$N$2),1)</f>
        <v>1</v>
      </c>
      <c r="J247">
        <f>IFERROR(INDEX($BD$7:$BO$40,MATCH(Bacias!$G$4:$G$323,$BC$7:$BC$40,0),$C$2:$N$2),1)</f>
        <v>1</v>
      </c>
      <c r="K247">
        <f>IFERROR(INDEX($BD$7:$BO$40,MATCH(Bacias!$G$4:$G$323,$BC$7:$BC$40,0),$C$2:$N$2),1)</f>
        <v>1</v>
      </c>
      <c r="L247">
        <f>IFERROR(INDEX($BD$7:$BO$40,MATCH(Bacias!$G$4:$G$323,$BC$7:$BC$40,0),$C$2:$N$2),1)</f>
        <v>1</v>
      </c>
      <c r="M247">
        <f>IFERROR(INDEX($BD$7:$BO$40,MATCH(Bacias!$G$4:$G$323,$BC$7:$BC$40,0),$C$2:$N$2),1)</f>
        <v>1</v>
      </c>
      <c r="N247">
        <f>IFERROR(INDEX($BD$7:$BO$40,MATCH(Bacias!$G$4:$G$323,$BC$7:$BC$40,0),$C$2:$N$2),1)</f>
        <v>1</v>
      </c>
      <c r="AA247">
        <f>C247*IF(NOT(ISNA($AY247)),INDEX(Entrada!$C$53:$N$372,$AY247,AA$2),0)</f>
        <v>9974</v>
      </c>
      <c r="AB247">
        <f>D247*IF(NOT(ISNA($AY247)),INDEX(Entrada!$C$53:$N$372,$AY247,AB$2),0)</f>
        <v>10522</v>
      </c>
      <c r="AC247">
        <f>E247*IF(NOT(ISNA($AY247)),INDEX(Entrada!$C$53:$N$372,$AY247,AC$2),0)</f>
        <v>10003</v>
      </c>
      <c r="AD247">
        <f>F247*IF(NOT(ISNA($AY247)),INDEX(Entrada!$C$53:$N$372,$AY247,AD$2),0)</f>
        <v>7422</v>
      </c>
      <c r="AE247">
        <f>G247*IF(NOT(ISNA($AY247)),INDEX(Entrada!$C$53:$N$372,$AY247,AE$2),0)</f>
        <v>5183</v>
      </c>
      <c r="AF247">
        <f>H247*IF(NOT(ISNA($AY247)),INDEX(Entrada!$C$53:$N$372,$AY247,AF$2),0)</f>
        <v>4358</v>
      </c>
      <c r="AG247">
        <f>I247*IF(NOT(ISNA($AY247)),INDEX(Entrada!$C$53:$N$372,$AY247,AG$2),0)</f>
        <v>3550</v>
      </c>
      <c r="AH247">
        <f>J247*IF(NOT(ISNA($AY247)),INDEX(Entrada!$C$53:$N$372,$AY247,AH$2),0)</f>
        <v>2992</v>
      </c>
      <c r="AI247">
        <f>K247*IF(NOT(ISNA($AY247)),INDEX(Entrada!$C$53:$N$372,$AY247,AI$2),0)</f>
        <v>2879</v>
      </c>
      <c r="AJ247">
        <f>L247*IF(NOT(ISNA($AY247)),INDEX(Entrada!$C$53:$N$372,$AY247,AJ$2),0)</f>
        <v>3334</v>
      </c>
      <c r="AK247">
        <f>M247*IF(NOT(ISNA($AY247)),INDEX(Entrada!$C$53:$N$372,$AY247,AK$2),0)</f>
        <v>4446</v>
      </c>
      <c r="AL247">
        <f>N247*IF(NOT(ISNA($AY247)),INDEX(Entrada!$C$53:$N$372,$AY247,AL$2),0)</f>
        <v>7041</v>
      </c>
      <c r="AM247" s="167">
        <f>AM37+AM246</f>
        <v>9973.82</v>
      </c>
      <c r="AN247" s="167">
        <f t="shared" ref="AN247:AX247" si="262">AN37+AN246</f>
        <v>10522.210000000001</v>
      </c>
      <c r="AO247" s="167">
        <f t="shared" si="262"/>
        <v>10002.980000000001</v>
      </c>
      <c r="AP247" s="167">
        <f t="shared" si="262"/>
        <v>7422.17</v>
      </c>
      <c r="AQ247" s="167">
        <f t="shared" si="262"/>
        <v>5183.45</v>
      </c>
      <c r="AR247" s="167">
        <f t="shared" si="262"/>
        <v>4357.91</v>
      </c>
      <c r="AS247" s="167">
        <f t="shared" si="262"/>
        <v>3550.11</v>
      </c>
      <c r="AT247" s="167">
        <f t="shared" si="262"/>
        <v>2991.89</v>
      </c>
      <c r="AU247" s="167">
        <f t="shared" si="262"/>
        <v>2878.8700000000003</v>
      </c>
      <c r="AV247" s="167">
        <f t="shared" si="262"/>
        <v>3333.67</v>
      </c>
      <c r="AW247" s="167">
        <f t="shared" si="262"/>
        <v>4446.0999999999995</v>
      </c>
      <c r="AX247" s="167">
        <f t="shared" si="262"/>
        <v>7040.58</v>
      </c>
      <c r="AY247">
        <f>MATCH(A247,Entrada!$A$53:$A$372,0)</f>
        <v>244</v>
      </c>
      <c r="BQ247" t="e">
        <f t="shared" si="241"/>
        <v>#N/A</v>
      </c>
      <c r="BR247" s="167">
        <f>BR37+BR246</f>
        <v>9973.82</v>
      </c>
      <c r="BS247" s="167">
        <f t="shared" ref="BS247:CC247" si="263">BS37+BS246</f>
        <v>10522.210000000001</v>
      </c>
      <c r="BT247" s="167">
        <f t="shared" si="263"/>
        <v>10002.980000000001</v>
      </c>
      <c r="BU247" s="167">
        <f t="shared" si="263"/>
        <v>7422.17</v>
      </c>
      <c r="BV247" s="167">
        <f t="shared" si="263"/>
        <v>5183.45</v>
      </c>
      <c r="BW247" s="167">
        <f t="shared" si="263"/>
        <v>4357.91</v>
      </c>
      <c r="BX247" s="167">
        <f t="shared" si="263"/>
        <v>3550.11</v>
      </c>
      <c r="BY247" s="167">
        <f t="shared" si="263"/>
        <v>2991.89</v>
      </c>
      <c r="BZ247" s="167">
        <f t="shared" si="263"/>
        <v>2878.8700000000003</v>
      </c>
      <c r="CA247" s="167">
        <f t="shared" si="263"/>
        <v>3333.67</v>
      </c>
      <c r="CB247" s="167">
        <f t="shared" si="263"/>
        <v>4446.0999999999995</v>
      </c>
      <c r="CC247" s="167">
        <f t="shared" si="263"/>
        <v>7040.58</v>
      </c>
    </row>
    <row r="248" spans="1:81" x14ac:dyDescent="0.25">
      <c r="A248">
        <v>245</v>
      </c>
      <c r="B248" s="164" t="s">
        <v>549</v>
      </c>
      <c r="C248">
        <f>IFERROR(INDEX($BD$7:$BO$40,MATCH(Bacias!$G$4:$G$323,$BC$7:$BC$40,0),$C$2:$N$2),1)</f>
        <v>1</v>
      </c>
      <c r="D248">
        <f>IFERROR(INDEX($BD$7:$BO$40,MATCH(Bacias!$G$4:$G$323,$BC$7:$BC$40,0),$C$2:$N$2),1)</f>
        <v>1</v>
      </c>
      <c r="E248">
        <f>IFERROR(INDEX($BD$7:$BO$40,MATCH(Bacias!$G$4:$G$323,$BC$7:$BC$40,0),$C$2:$N$2),1)</f>
        <v>1</v>
      </c>
      <c r="F248">
        <f>IFERROR(INDEX($BD$7:$BO$40,MATCH(Bacias!$G$4:$G$323,$BC$7:$BC$40,0),$C$2:$N$2),1)</f>
        <v>1</v>
      </c>
      <c r="G248">
        <f>IFERROR(INDEX($BD$7:$BO$40,MATCH(Bacias!$G$4:$G$323,$BC$7:$BC$40,0),$C$2:$N$2),1)</f>
        <v>1</v>
      </c>
      <c r="H248">
        <f>IFERROR(INDEX($BD$7:$BO$40,MATCH(Bacias!$G$4:$G$323,$BC$7:$BC$40,0),$C$2:$N$2),1)</f>
        <v>1</v>
      </c>
      <c r="I248">
        <f>IFERROR(INDEX($BD$7:$BO$40,MATCH(Bacias!$G$4:$G$323,$BC$7:$BC$40,0),$C$2:$N$2),1)</f>
        <v>1</v>
      </c>
      <c r="J248">
        <f>IFERROR(INDEX($BD$7:$BO$40,MATCH(Bacias!$G$4:$G$323,$BC$7:$BC$40,0),$C$2:$N$2),1)</f>
        <v>1</v>
      </c>
      <c r="K248">
        <f>IFERROR(INDEX($BD$7:$BO$40,MATCH(Bacias!$G$4:$G$323,$BC$7:$BC$40,0),$C$2:$N$2),1)</f>
        <v>1</v>
      </c>
      <c r="L248">
        <f>IFERROR(INDEX($BD$7:$BO$40,MATCH(Bacias!$G$4:$G$323,$BC$7:$BC$40,0),$C$2:$N$2),1)</f>
        <v>1</v>
      </c>
      <c r="M248">
        <f>IFERROR(INDEX($BD$7:$BO$40,MATCH(Bacias!$G$4:$G$323,$BC$7:$BC$40,0),$C$2:$N$2),1)</f>
        <v>1</v>
      </c>
      <c r="N248">
        <f>IFERROR(INDEX($BD$7:$BO$40,MATCH(Bacias!$G$4:$G$323,$BC$7:$BC$40,0),$C$2:$N$2),1)</f>
        <v>1</v>
      </c>
      <c r="AA248">
        <f>C248*IF(NOT(ISNA($AY248)),INDEX(Entrada!$C$53:$N$372,$AY248,AA$2),0)</f>
        <v>10396.25</v>
      </c>
      <c r="AB248">
        <f>D248*IF(NOT(ISNA($AY248)),INDEX(Entrada!$C$53:$N$372,$AY248,AB$2),0)</f>
        <v>10987.83</v>
      </c>
      <c r="AC248">
        <f>E248*IF(NOT(ISNA($AY248)),INDEX(Entrada!$C$53:$N$372,$AY248,AC$2),0)</f>
        <v>10438.459999999999</v>
      </c>
      <c r="AD248">
        <f>F248*IF(NOT(ISNA($AY248)),INDEX(Entrada!$C$53:$N$372,$AY248,AD$2),0)</f>
        <v>7793.45</v>
      </c>
      <c r="AE248">
        <f>G248*IF(NOT(ISNA($AY248)),INDEX(Entrada!$C$53:$N$372,$AY248,AE$2),0)</f>
        <v>5504.45</v>
      </c>
      <c r="AF248">
        <f>H248*IF(NOT(ISNA($AY248)),INDEX(Entrada!$C$53:$N$372,$AY248,AF$2),0)</f>
        <v>4667.21</v>
      </c>
      <c r="AG248">
        <f>I248*IF(NOT(ISNA($AY248)),INDEX(Entrada!$C$53:$N$372,$AY248,AG$2),0)</f>
        <v>3835.27</v>
      </c>
      <c r="AH248">
        <f>J248*IF(NOT(ISNA($AY248)),INDEX(Entrada!$C$53:$N$372,$AY248,AH$2),0)</f>
        <v>3272.51</v>
      </c>
      <c r="AI248">
        <f>K248*IF(NOT(ISNA($AY248)),INDEX(Entrada!$C$53:$N$372,$AY248,AI$2),0)</f>
        <v>3150.47</v>
      </c>
      <c r="AJ248">
        <f>L248*IF(NOT(ISNA($AY248)),INDEX(Entrada!$C$53:$N$372,$AY248,AJ$2),0)</f>
        <v>3611.92</v>
      </c>
      <c r="AK248">
        <f>M248*IF(NOT(ISNA($AY248)),INDEX(Entrada!$C$53:$N$372,$AY248,AK$2),0)</f>
        <v>4745.28</v>
      </c>
      <c r="AL248">
        <f>N248*IF(NOT(ISNA($AY248)),INDEX(Entrada!$C$53:$N$372,$AY248,AL$2),0)</f>
        <v>7383.39</v>
      </c>
      <c r="AM248">
        <f t="shared" si="242"/>
        <v>10396.25</v>
      </c>
      <c r="AN248">
        <f t="shared" si="257"/>
        <v>10987.83</v>
      </c>
      <c r="AO248">
        <f t="shared" si="257"/>
        <v>10438.459999999999</v>
      </c>
      <c r="AP248">
        <f t="shared" si="257"/>
        <v>7793.45</v>
      </c>
      <c r="AQ248">
        <f t="shared" si="257"/>
        <v>5504.45</v>
      </c>
      <c r="AR248">
        <f t="shared" si="257"/>
        <v>4667.21</v>
      </c>
      <c r="AS248">
        <f t="shared" si="257"/>
        <v>3835.27</v>
      </c>
      <c r="AT248">
        <f t="shared" si="257"/>
        <v>3272.51</v>
      </c>
      <c r="AU248">
        <f t="shared" si="257"/>
        <v>3150.47</v>
      </c>
      <c r="AV248">
        <f t="shared" si="257"/>
        <v>3611.92</v>
      </c>
      <c r="AW248">
        <f t="shared" si="257"/>
        <v>4745.28</v>
      </c>
      <c r="AX248">
        <f t="shared" si="257"/>
        <v>7383.39</v>
      </c>
      <c r="AY248">
        <f>MATCH(A248,Entrada!$A$53:$A$372,0)</f>
        <v>245</v>
      </c>
      <c r="BQ248" t="e">
        <f t="shared" si="241"/>
        <v>#N/A</v>
      </c>
      <c r="BR248" s="302">
        <f t="shared" ref="BR248:BR295" si="264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10396.25</v>
      </c>
      <c r="BS248" s="302">
        <f t="shared" ref="BS248:BS295" si="265" xml:space="preserve">    IF(ISNA($BQ$4:$BQ$323),AN$4:AN$323,
IF(OR(_tipo="Mensal", _tipo="Diario"),INDEX(_regrA0,$BQ$4:$BQ$323,$BR$1:$CC$1)+INDEX(_regrA1,$BQ$4:$BQ$323,$BR$1:$CC$1)*INDEX(AN$4:AN$323,INDEX(_regrPostoBase,$BQ$4:$BQ$323)),
INDEX(_regrA0sem,$BQ$4:$BQ$323,$BR$2:$CC$2)+INDEX(_regrA1sem,$BQ$4:$BQ$323,$BR$2:$CC$2)*INDEX(AN$4:AN$323,INDEX(_regrPostoBase,$BQ$4:$BQ$323))
))</f>
        <v>10987.83</v>
      </c>
      <c r="BT248" s="302">
        <f t="shared" ref="BT248:BT295" si="266" xml:space="preserve">    IF(ISNA($BQ$4:$BQ$323),AO$4:AO$323,
IF(OR(_tipo="Mensal", _tipo="Diario"),INDEX(_regrA0,$BQ$4:$BQ$323,$BR$1:$CC$1)+INDEX(_regrA1,$BQ$4:$BQ$323,$BR$1:$CC$1)*INDEX(AO$4:AO$323,INDEX(_regrPostoBase,$BQ$4:$BQ$323)),
INDEX(_regrA0sem,$BQ$4:$BQ$323,$BR$2:$CC$2)+INDEX(_regrA1sem,$BQ$4:$BQ$323,$BR$2:$CC$2)*INDEX(AO$4:AO$323,INDEX(_regrPostoBase,$BQ$4:$BQ$323))
))</f>
        <v>10438.459999999999</v>
      </c>
      <c r="BU248" s="302">
        <f t="shared" ref="BU248:BU295" si="267" xml:space="preserve">    IF(ISNA($BQ$4:$BQ$323),AP$4:AP$323,
IF(OR(_tipo="Mensal", _tipo="Diario"),INDEX(_regrA0,$BQ$4:$BQ$323,$BR$1:$CC$1)+INDEX(_regrA1,$BQ$4:$BQ$323,$BR$1:$CC$1)*INDEX(AP$4:AP$323,INDEX(_regrPostoBase,$BQ$4:$BQ$323)),
INDEX(_regrA0sem,$BQ$4:$BQ$323,$BR$2:$CC$2)+INDEX(_regrA1sem,$BQ$4:$BQ$323,$BR$2:$CC$2)*INDEX(AP$4:AP$323,INDEX(_regrPostoBase,$BQ$4:$BQ$323))
))</f>
        <v>7793.45</v>
      </c>
      <c r="BV248" s="302">
        <f t="shared" ref="BV248:BV295" si="268" xml:space="preserve">    IF(ISNA($BQ$4:$BQ$323),AQ$4:AQ$323,
IF(OR(_tipo="Mensal", _tipo="Diario"),INDEX(_regrA0,$BQ$4:$BQ$323,$BR$1:$CC$1)+INDEX(_regrA1,$BQ$4:$BQ$323,$BR$1:$CC$1)*INDEX(AQ$4:AQ$323,INDEX(_regrPostoBase,$BQ$4:$BQ$323)),
INDEX(_regrA0sem,$BQ$4:$BQ$323,$BR$2:$CC$2)+INDEX(_regrA1sem,$BQ$4:$BQ$323,$BR$2:$CC$2)*INDEX(AQ$4:AQ$323,INDEX(_regrPostoBase,$BQ$4:$BQ$323))
))</f>
        <v>5504.45</v>
      </c>
      <c r="BW248" s="302">
        <f t="shared" ref="BW248:BW295" si="269" xml:space="preserve">    IF(ISNA($BQ$4:$BQ$323),AR$4:AR$323,
IF(OR(_tipo="Mensal", _tipo="Diario"),INDEX(_regrA0,$BQ$4:$BQ$323,$BR$1:$CC$1)+INDEX(_regrA1,$BQ$4:$BQ$323,$BR$1:$CC$1)*INDEX(AR$4:AR$323,INDEX(_regrPostoBase,$BQ$4:$BQ$323)),
INDEX(_regrA0sem,$BQ$4:$BQ$323,$BR$2:$CC$2)+INDEX(_regrA1sem,$BQ$4:$BQ$323,$BR$2:$CC$2)*INDEX(AR$4:AR$323,INDEX(_regrPostoBase,$BQ$4:$BQ$323))
))</f>
        <v>4667.21</v>
      </c>
      <c r="BX248" s="302">
        <f t="shared" ref="BX248:BX295" si="270" xml:space="preserve">    IF(ISNA($BQ$4:$BQ$323),AS$4:AS$323,
IF(OR(_tipo="Mensal", _tipo="Diario"),INDEX(_regrA0,$BQ$4:$BQ$323,$BR$1:$CC$1)+INDEX(_regrA1,$BQ$4:$BQ$323,$BR$1:$CC$1)*INDEX(AS$4:AS$323,INDEX(_regrPostoBase,$BQ$4:$BQ$323)),
INDEX(_regrA0sem,$BQ$4:$BQ$323,$BR$2:$CC$2)+INDEX(_regrA1sem,$BQ$4:$BQ$323,$BR$2:$CC$2)*INDEX(AS$4:AS$323,INDEX(_regrPostoBase,$BQ$4:$BQ$323))
))</f>
        <v>3835.27</v>
      </c>
      <c r="BY248" s="302">
        <f t="shared" ref="BY248:BY295" si="271" xml:space="preserve">    IF(ISNA($BQ$4:$BQ$323),AT$4:AT$323,
IF(OR(_tipo="Mensal", _tipo="Diario"),INDEX(_regrA0,$BQ$4:$BQ$323,$BR$1:$CC$1)+INDEX(_regrA1,$BQ$4:$BQ$323,$BR$1:$CC$1)*INDEX(AT$4:AT$323,INDEX(_regrPostoBase,$BQ$4:$BQ$323)),
INDEX(_regrA0sem,$BQ$4:$BQ$323,$BR$2:$CC$2)+INDEX(_regrA1sem,$BQ$4:$BQ$323,$BR$2:$CC$2)*INDEX(AT$4:AT$323,INDEX(_regrPostoBase,$BQ$4:$BQ$323))
))</f>
        <v>3272.51</v>
      </c>
      <c r="BZ248" s="302">
        <f t="shared" ref="BZ248:BZ295" si="272" xml:space="preserve">    IF(ISNA($BQ$4:$BQ$323),AU$4:AU$323,
IF(OR(_tipo="Mensal", _tipo="Diario"),INDEX(_regrA0,$BQ$4:$BQ$323,$BR$1:$CC$1)+INDEX(_regrA1,$BQ$4:$BQ$323,$BR$1:$CC$1)*INDEX(AU$4:AU$323,INDEX(_regrPostoBase,$BQ$4:$BQ$323)),
INDEX(_regrA0sem,$BQ$4:$BQ$323,$BR$2:$CC$2)+INDEX(_regrA1sem,$BQ$4:$BQ$323,$BR$2:$CC$2)*INDEX(AU$4:AU$323,INDEX(_regrPostoBase,$BQ$4:$BQ$323))
))</f>
        <v>3150.47</v>
      </c>
      <c r="CA248" s="302">
        <f t="shared" ref="CA248:CA295" si="273" xml:space="preserve">    IF(ISNA($BQ$4:$BQ$323),AV$4:AV$323,
IF(OR(_tipo="Mensal", _tipo="Diario"),INDEX(_regrA0,$BQ$4:$BQ$323,$BR$1:$CC$1)+INDEX(_regrA1,$BQ$4:$BQ$323,$BR$1:$CC$1)*INDEX(AV$4:AV$323,INDEX(_regrPostoBase,$BQ$4:$BQ$323)),
INDEX(_regrA0sem,$BQ$4:$BQ$323,$BR$2:$CC$2)+INDEX(_regrA1sem,$BQ$4:$BQ$323,$BR$2:$CC$2)*INDEX(AV$4:AV$323,INDEX(_regrPostoBase,$BQ$4:$BQ$323))
))</f>
        <v>3611.92</v>
      </c>
      <c r="CB248" s="302">
        <f t="shared" ref="CB248:CB295" si="274" xml:space="preserve">    IF(ISNA($BQ$4:$BQ$323),AW$4:AW$323,
IF(OR(_tipo="Mensal", _tipo="Diario"),INDEX(_regrA0,$BQ$4:$BQ$323,$BR$1:$CC$1)+INDEX(_regrA1,$BQ$4:$BQ$323,$BR$1:$CC$1)*INDEX(AW$4:AW$323,INDEX(_regrPostoBase,$BQ$4:$BQ$323)),
INDEX(_regrA0sem,$BQ$4:$BQ$323,$BR$2:$CC$2)+INDEX(_regrA1sem,$BQ$4:$BQ$323,$BR$2:$CC$2)*INDEX(AW$4:AW$323,INDEX(_regrPostoBase,$BQ$4:$BQ$323))
))</f>
        <v>4745.28</v>
      </c>
      <c r="CC248" s="302">
        <f t="shared" ref="CC248:CC295" si="275" xml:space="preserve">    IF(ISNA($BQ$4:$BQ$323),AX$4:AX$323,
IF(OR(_tipo="Mensal", _tipo="Diario"),INDEX(_regrA0,$BQ$4:$BQ$323,$BR$1:$CC$1)+INDEX(_regrA1,$BQ$4:$BQ$323,$BR$1:$CC$1)*INDEX(AX$4:AX$323,INDEX(_regrPostoBase,$BQ$4:$BQ$323)),
INDEX(_regrA0sem,$BQ$4:$BQ$323,$BR$2:$CC$2)+INDEX(_regrA1sem,$BQ$4:$BQ$323,$BR$2:$CC$2)*INDEX(AX$4:AX$323,INDEX(_regrPostoBase,$BQ$4:$BQ$323))
))</f>
        <v>7383.39</v>
      </c>
    </row>
    <row r="249" spans="1:81" x14ac:dyDescent="0.25">
      <c r="A249">
        <v>246</v>
      </c>
      <c r="B249" s="164" t="s">
        <v>550</v>
      </c>
      <c r="C249">
        <f>IFERROR(INDEX($BD$7:$BO$40,MATCH(Bacias!$G$4:$G$323,$BC$7:$BC$40,0),$C$2:$N$2),1)</f>
        <v>1</v>
      </c>
      <c r="D249">
        <f>IFERROR(INDEX($BD$7:$BO$40,MATCH(Bacias!$G$4:$G$323,$BC$7:$BC$40,0),$C$2:$N$2),1)</f>
        <v>1</v>
      </c>
      <c r="E249">
        <f>IFERROR(INDEX($BD$7:$BO$40,MATCH(Bacias!$G$4:$G$323,$BC$7:$BC$40,0),$C$2:$N$2),1)</f>
        <v>1</v>
      </c>
      <c r="F249">
        <f>IFERROR(INDEX($BD$7:$BO$40,MATCH(Bacias!$G$4:$G$323,$BC$7:$BC$40,0),$C$2:$N$2),1)</f>
        <v>1</v>
      </c>
      <c r="G249">
        <f>IFERROR(INDEX($BD$7:$BO$40,MATCH(Bacias!$G$4:$G$323,$BC$7:$BC$40,0),$C$2:$N$2),1)</f>
        <v>1</v>
      </c>
      <c r="H249">
        <f>IFERROR(INDEX($BD$7:$BO$40,MATCH(Bacias!$G$4:$G$323,$BC$7:$BC$40,0),$C$2:$N$2),1)</f>
        <v>1</v>
      </c>
      <c r="I249">
        <f>IFERROR(INDEX($BD$7:$BO$40,MATCH(Bacias!$G$4:$G$323,$BC$7:$BC$40,0),$C$2:$N$2),1)</f>
        <v>1</v>
      </c>
      <c r="J249">
        <f>IFERROR(INDEX($BD$7:$BO$40,MATCH(Bacias!$G$4:$G$323,$BC$7:$BC$40,0),$C$2:$N$2),1)</f>
        <v>1</v>
      </c>
      <c r="K249">
        <f>IFERROR(INDEX($BD$7:$BO$40,MATCH(Bacias!$G$4:$G$323,$BC$7:$BC$40,0),$C$2:$N$2),1)</f>
        <v>1</v>
      </c>
      <c r="L249">
        <f>IFERROR(INDEX($BD$7:$BO$40,MATCH(Bacias!$G$4:$G$323,$BC$7:$BC$40,0),$C$2:$N$2),1)</f>
        <v>1</v>
      </c>
      <c r="M249">
        <f>IFERROR(INDEX($BD$7:$BO$40,MATCH(Bacias!$G$4:$G$323,$BC$7:$BC$40,0),$C$2:$N$2),1)</f>
        <v>1</v>
      </c>
      <c r="N249">
        <f>IFERROR(INDEX($BD$7:$BO$40,MATCH(Bacias!$G$4:$G$323,$BC$7:$BC$40,0),$C$2:$N$2),1)</f>
        <v>1</v>
      </c>
      <c r="AA249">
        <f>C249*IF(NOT(ISNA($AY249)),INDEX(Entrada!$C$53:$N$372,$AY249,AA$2),0)</f>
        <v>11283.75</v>
      </c>
      <c r="AB249">
        <f>D249*IF(NOT(ISNA($AY249)),INDEX(Entrada!$C$53:$N$372,$AY249,AB$2),0)</f>
        <v>12106.74</v>
      </c>
      <c r="AC249">
        <f>E249*IF(NOT(ISNA($AY249)),INDEX(Entrada!$C$53:$N$372,$AY249,AC$2),0)</f>
        <v>11544.18</v>
      </c>
      <c r="AD249">
        <f>F249*IF(NOT(ISNA($AY249)),INDEX(Entrada!$C$53:$N$372,$AY249,AD$2),0)</f>
        <v>8827.77</v>
      </c>
      <c r="AE249">
        <f>G249*IF(NOT(ISNA($AY249)),INDEX(Entrada!$C$53:$N$372,$AY249,AE$2),0)</f>
        <v>6397.05</v>
      </c>
      <c r="AF249">
        <f>H249*IF(NOT(ISNA($AY249)),INDEX(Entrada!$C$53:$N$372,$AY249,AF$2),0)</f>
        <v>5555.36</v>
      </c>
      <c r="AG249">
        <f>I249*IF(NOT(ISNA($AY249)),INDEX(Entrada!$C$53:$N$372,$AY249,AG$2),0)</f>
        <v>4554.22</v>
      </c>
      <c r="AH249">
        <f>J249*IF(NOT(ISNA($AY249)),INDEX(Entrada!$C$53:$N$372,$AY249,AH$2),0)</f>
        <v>3892.75</v>
      </c>
      <c r="AI249">
        <f>K249*IF(NOT(ISNA($AY249)),INDEX(Entrada!$C$53:$N$372,$AY249,AI$2),0)</f>
        <v>3768.93</v>
      </c>
      <c r="AJ249">
        <f>L249*IF(NOT(ISNA($AY249)),INDEX(Entrada!$C$53:$N$372,$AY249,AJ$2),0)</f>
        <v>4280.25</v>
      </c>
      <c r="AK249">
        <f>M249*IF(NOT(ISNA($AY249)),INDEX(Entrada!$C$53:$N$372,$AY249,AK$2),0)</f>
        <v>5403.41</v>
      </c>
      <c r="AL249">
        <f>N249*IF(NOT(ISNA($AY249)),INDEX(Entrada!$C$53:$N$372,$AY249,AL$2),0)</f>
        <v>8062.43</v>
      </c>
      <c r="AM249">
        <f t="shared" si="242"/>
        <v>11283.75</v>
      </c>
      <c r="AN249">
        <f t="shared" si="257"/>
        <v>12106.74</v>
      </c>
      <c r="AO249">
        <f t="shared" si="257"/>
        <v>11544.18</v>
      </c>
      <c r="AP249">
        <f t="shared" si="257"/>
        <v>8827.77</v>
      </c>
      <c r="AQ249">
        <f t="shared" si="257"/>
        <v>6397.05</v>
      </c>
      <c r="AR249">
        <f t="shared" si="257"/>
        <v>5555.36</v>
      </c>
      <c r="AS249">
        <f t="shared" si="257"/>
        <v>4554.22</v>
      </c>
      <c r="AT249">
        <f t="shared" si="257"/>
        <v>3892.75</v>
      </c>
      <c r="AU249">
        <f t="shared" si="257"/>
        <v>3768.93</v>
      </c>
      <c r="AV249">
        <f t="shared" si="257"/>
        <v>4280.25</v>
      </c>
      <c r="AW249">
        <f t="shared" si="257"/>
        <v>5403.41</v>
      </c>
      <c r="AX249">
        <f t="shared" si="257"/>
        <v>8062.43</v>
      </c>
      <c r="AY249">
        <f>MATCH(A249,Entrada!$A$53:$A$372,0)</f>
        <v>246</v>
      </c>
      <c r="BQ249" t="e">
        <f t="shared" si="241"/>
        <v>#N/A</v>
      </c>
      <c r="BR249" s="302">
        <f t="shared" si="264"/>
        <v>11283.75</v>
      </c>
      <c r="BS249" s="302">
        <f t="shared" si="265"/>
        <v>12106.74</v>
      </c>
      <c r="BT249" s="302">
        <f t="shared" si="266"/>
        <v>11544.18</v>
      </c>
      <c r="BU249" s="302">
        <f t="shared" si="267"/>
        <v>8827.77</v>
      </c>
      <c r="BV249" s="302">
        <f t="shared" si="268"/>
        <v>6397.05</v>
      </c>
      <c r="BW249" s="302">
        <f t="shared" si="269"/>
        <v>5555.36</v>
      </c>
      <c r="BX249" s="302">
        <f t="shared" si="270"/>
        <v>4554.22</v>
      </c>
      <c r="BY249" s="302">
        <f t="shared" si="271"/>
        <v>3892.75</v>
      </c>
      <c r="BZ249" s="302">
        <f t="shared" si="272"/>
        <v>3768.93</v>
      </c>
      <c r="CA249" s="302">
        <f t="shared" si="273"/>
        <v>4280.25</v>
      </c>
      <c r="CB249" s="302">
        <f t="shared" si="274"/>
        <v>5403.41</v>
      </c>
      <c r="CC249" s="302">
        <f t="shared" si="275"/>
        <v>8062.43</v>
      </c>
    </row>
    <row r="250" spans="1:81" x14ac:dyDescent="0.25">
      <c r="A250">
        <v>247</v>
      </c>
      <c r="B250" s="164" t="s">
        <v>635</v>
      </c>
      <c r="C250">
        <f>IFERROR(INDEX($BD$7:$BO$40,MATCH(Bacias!$G$4:$G$323,$BC$7:$BC$40,0),$C$2:$N$2),1)</f>
        <v>1</v>
      </c>
      <c r="D250">
        <f>IFERROR(INDEX($BD$7:$BO$40,MATCH(Bacias!$G$4:$G$323,$BC$7:$BC$40,0),$C$2:$N$2),1)</f>
        <v>1</v>
      </c>
      <c r="E250">
        <f>IFERROR(INDEX($BD$7:$BO$40,MATCH(Bacias!$G$4:$G$323,$BC$7:$BC$40,0),$C$2:$N$2),1)</f>
        <v>1</v>
      </c>
      <c r="F250">
        <f>IFERROR(INDEX($BD$7:$BO$40,MATCH(Bacias!$G$4:$G$323,$BC$7:$BC$40,0),$C$2:$N$2),1)</f>
        <v>1</v>
      </c>
      <c r="G250">
        <f>IFERROR(INDEX($BD$7:$BO$40,MATCH(Bacias!$G$4:$G$323,$BC$7:$BC$40,0),$C$2:$N$2),1)</f>
        <v>1</v>
      </c>
      <c r="H250">
        <f>IFERROR(INDEX($BD$7:$BO$40,MATCH(Bacias!$G$4:$G$323,$BC$7:$BC$40,0),$C$2:$N$2),1)</f>
        <v>1</v>
      </c>
      <c r="I250">
        <f>IFERROR(INDEX($BD$7:$BO$40,MATCH(Bacias!$G$4:$G$323,$BC$7:$BC$40,0),$C$2:$N$2),1)</f>
        <v>1</v>
      </c>
      <c r="J250">
        <f>IFERROR(INDEX($BD$7:$BO$40,MATCH(Bacias!$G$4:$G$323,$BC$7:$BC$40,0),$C$2:$N$2),1)</f>
        <v>1</v>
      </c>
      <c r="K250">
        <f>IFERROR(INDEX($BD$7:$BO$40,MATCH(Bacias!$G$4:$G$323,$BC$7:$BC$40,0),$C$2:$N$2),1)</f>
        <v>1</v>
      </c>
      <c r="L250">
        <f>IFERROR(INDEX($BD$7:$BO$40,MATCH(Bacias!$G$4:$G$323,$BC$7:$BC$40,0),$C$2:$N$2),1)</f>
        <v>1</v>
      </c>
      <c r="M250">
        <f>IFERROR(INDEX($BD$7:$BO$40,MATCH(Bacias!$G$4:$G$323,$BC$7:$BC$40,0),$C$2:$N$2),1)</f>
        <v>1</v>
      </c>
      <c r="N250">
        <f>IFERROR(INDEX($BD$7:$BO$40,MATCH(Bacias!$G$4:$G$323,$BC$7:$BC$40,0),$C$2:$N$2),1)</f>
        <v>1</v>
      </c>
      <c r="AA250">
        <f>C250*IF(NOT(ISNA($AY250)),INDEX(Entrada!$C$53:$N$372,$AY250,AA$2),0)</f>
        <v>280.64</v>
      </c>
      <c r="AB250">
        <f>D250*IF(NOT(ISNA($AY250)),INDEX(Entrada!$C$53:$N$372,$AY250,AB$2),0)</f>
        <v>312.10000000000002</v>
      </c>
      <c r="AC250">
        <f>E250*IF(NOT(ISNA($AY250)),INDEX(Entrada!$C$53:$N$372,$AY250,AC$2),0)</f>
        <v>321.25</v>
      </c>
      <c r="AD250">
        <f>F250*IF(NOT(ISNA($AY250)),INDEX(Entrada!$C$53:$N$372,$AY250,AD$2),0)</f>
        <v>247.7</v>
      </c>
      <c r="AE250">
        <f>G250*IF(NOT(ISNA($AY250)),INDEX(Entrada!$C$53:$N$372,$AY250,AE$2),0)</f>
        <v>174.02</v>
      </c>
      <c r="AF250">
        <f>H250*IF(NOT(ISNA($AY250)),INDEX(Entrada!$C$53:$N$372,$AY250,AF$2),0)</f>
        <v>136.77000000000001</v>
      </c>
      <c r="AG250">
        <f>I250*IF(NOT(ISNA($AY250)),INDEX(Entrada!$C$53:$N$372,$AY250,AG$2),0)</f>
        <v>113.68</v>
      </c>
      <c r="AH250">
        <f>J250*IF(NOT(ISNA($AY250)),INDEX(Entrada!$C$53:$N$372,$AY250,AH$2),0)</f>
        <v>98.65</v>
      </c>
      <c r="AI250">
        <f>K250*IF(NOT(ISNA($AY250)),INDEX(Entrada!$C$53:$N$372,$AY250,AI$2),0)</f>
        <v>99.67</v>
      </c>
      <c r="AJ250">
        <f>L250*IF(NOT(ISNA($AY250)),INDEX(Entrada!$C$53:$N$372,$AY250,AJ$2),0)</f>
        <v>123.18</v>
      </c>
      <c r="AK250">
        <f>M250*IF(NOT(ISNA($AY250)),INDEX(Entrada!$C$53:$N$372,$AY250,AK$2),0)</f>
        <v>162.69999999999999</v>
      </c>
      <c r="AL250">
        <f>N250*IF(NOT(ISNA($AY250)),INDEX(Entrada!$C$53:$N$372,$AY250,AL$2),0)</f>
        <v>226.2</v>
      </c>
      <c r="AM250">
        <f t="shared" si="242"/>
        <v>280.64</v>
      </c>
      <c r="AN250">
        <f t="shared" si="257"/>
        <v>312.10000000000002</v>
      </c>
      <c r="AO250">
        <f t="shared" si="257"/>
        <v>321.25</v>
      </c>
      <c r="AP250">
        <f t="shared" si="257"/>
        <v>247.7</v>
      </c>
      <c r="AQ250">
        <f t="shared" si="257"/>
        <v>174.02</v>
      </c>
      <c r="AR250">
        <f t="shared" si="257"/>
        <v>136.77000000000001</v>
      </c>
      <c r="AS250">
        <f t="shared" si="257"/>
        <v>113.68</v>
      </c>
      <c r="AT250">
        <f t="shared" si="257"/>
        <v>98.65</v>
      </c>
      <c r="AU250">
        <f t="shared" si="257"/>
        <v>99.67</v>
      </c>
      <c r="AV250">
        <f t="shared" si="257"/>
        <v>123.18</v>
      </c>
      <c r="AW250">
        <f t="shared" si="257"/>
        <v>162.69999999999999</v>
      </c>
      <c r="AX250">
        <f t="shared" si="257"/>
        <v>226.2</v>
      </c>
      <c r="AY250">
        <f>MATCH(A250,Entrada!$A$53:$A$372,0)</f>
        <v>247</v>
      </c>
      <c r="BQ250" t="e">
        <f t="shared" si="241"/>
        <v>#N/A</v>
      </c>
      <c r="BR250" s="302">
        <f t="shared" si="264"/>
        <v>280.64</v>
      </c>
      <c r="BS250" s="302">
        <f t="shared" si="265"/>
        <v>312.10000000000002</v>
      </c>
      <c r="BT250" s="302">
        <f t="shared" si="266"/>
        <v>321.25</v>
      </c>
      <c r="BU250" s="302">
        <f t="shared" si="267"/>
        <v>247.7</v>
      </c>
      <c r="BV250" s="302">
        <f t="shared" si="268"/>
        <v>174.02</v>
      </c>
      <c r="BW250" s="302">
        <f t="shared" si="269"/>
        <v>136.77000000000001</v>
      </c>
      <c r="BX250" s="302">
        <f t="shared" si="270"/>
        <v>113.68</v>
      </c>
      <c r="BY250" s="302">
        <f t="shared" si="271"/>
        <v>98.65</v>
      </c>
      <c r="BZ250" s="302">
        <f t="shared" si="272"/>
        <v>99.67</v>
      </c>
      <c r="CA250" s="302">
        <f t="shared" si="273"/>
        <v>123.18</v>
      </c>
      <c r="CB250" s="302">
        <f t="shared" si="274"/>
        <v>162.69999999999999</v>
      </c>
      <c r="CC250" s="302">
        <f t="shared" si="275"/>
        <v>226.2</v>
      </c>
    </row>
    <row r="251" spans="1:81" x14ac:dyDescent="0.25">
      <c r="A251">
        <v>248</v>
      </c>
      <c r="B251" s="164" t="s">
        <v>636</v>
      </c>
      <c r="C251">
        <f>IFERROR(INDEX($BD$7:$BO$40,MATCH(Bacias!$G$4:$G$323,$BC$7:$BC$40,0),$C$2:$N$2),1)</f>
        <v>1</v>
      </c>
      <c r="D251">
        <f>IFERROR(INDEX($BD$7:$BO$40,MATCH(Bacias!$G$4:$G$323,$BC$7:$BC$40,0),$C$2:$N$2),1)</f>
        <v>1</v>
      </c>
      <c r="E251">
        <f>IFERROR(INDEX($BD$7:$BO$40,MATCH(Bacias!$G$4:$G$323,$BC$7:$BC$40,0),$C$2:$N$2),1)</f>
        <v>1</v>
      </c>
      <c r="F251">
        <f>IFERROR(INDEX($BD$7:$BO$40,MATCH(Bacias!$G$4:$G$323,$BC$7:$BC$40,0),$C$2:$N$2),1)</f>
        <v>1</v>
      </c>
      <c r="G251">
        <f>IFERROR(INDEX($BD$7:$BO$40,MATCH(Bacias!$G$4:$G$323,$BC$7:$BC$40,0),$C$2:$N$2),1)</f>
        <v>1</v>
      </c>
      <c r="H251">
        <f>IFERROR(INDEX($BD$7:$BO$40,MATCH(Bacias!$G$4:$G$323,$BC$7:$BC$40,0),$C$2:$N$2),1)</f>
        <v>1</v>
      </c>
      <c r="I251">
        <f>IFERROR(INDEX($BD$7:$BO$40,MATCH(Bacias!$G$4:$G$323,$BC$7:$BC$40,0),$C$2:$N$2),1)</f>
        <v>1</v>
      </c>
      <c r="J251">
        <f>IFERROR(INDEX($BD$7:$BO$40,MATCH(Bacias!$G$4:$G$323,$BC$7:$BC$40,0),$C$2:$N$2),1)</f>
        <v>1</v>
      </c>
      <c r="K251">
        <f>IFERROR(INDEX($BD$7:$BO$40,MATCH(Bacias!$G$4:$G$323,$BC$7:$BC$40,0),$C$2:$N$2),1)</f>
        <v>1</v>
      </c>
      <c r="L251">
        <f>IFERROR(INDEX($BD$7:$BO$40,MATCH(Bacias!$G$4:$G$323,$BC$7:$BC$40,0),$C$2:$N$2),1)</f>
        <v>1</v>
      </c>
      <c r="M251">
        <f>IFERROR(INDEX($BD$7:$BO$40,MATCH(Bacias!$G$4:$G$323,$BC$7:$BC$40,0),$C$2:$N$2),1)</f>
        <v>1</v>
      </c>
      <c r="N251">
        <f>IFERROR(INDEX($BD$7:$BO$40,MATCH(Bacias!$G$4:$G$323,$BC$7:$BC$40,0),$C$2:$N$2),1)</f>
        <v>1</v>
      </c>
      <c r="AA251">
        <f>C251*IF(NOT(ISNA($AY251)),INDEX(Entrada!$C$53:$N$372,$AY251,AA$2),0)</f>
        <v>291.77</v>
      </c>
      <c r="AB251">
        <f>D251*IF(NOT(ISNA($AY251)),INDEX(Entrada!$C$53:$N$372,$AY251,AB$2),0)</f>
        <v>324.55</v>
      </c>
      <c r="AC251">
        <f>E251*IF(NOT(ISNA($AY251)),INDEX(Entrada!$C$53:$N$372,$AY251,AC$2),0)</f>
        <v>334.09</v>
      </c>
      <c r="AD251">
        <f>F251*IF(NOT(ISNA($AY251)),INDEX(Entrada!$C$53:$N$372,$AY251,AD$2),0)</f>
        <v>257.86</v>
      </c>
      <c r="AE251">
        <f>G251*IF(NOT(ISNA($AY251)),INDEX(Entrada!$C$53:$N$372,$AY251,AE$2),0)</f>
        <v>181.25</v>
      </c>
      <c r="AF251">
        <f>H251*IF(NOT(ISNA($AY251)),INDEX(Entrada!$C$53:$N$372,$AY251,AF$2),0)</f>
        <v>142.41</v>
      </c>
      <c r="AG251">
        <f>I251*IF(NOT(ISNA($AY251)),INDEX(Entrada!$C$53:$N$372,$AY251,AG$2),0)</f>
        <v>118.35</v>
      </c>
      <c r="AH251">
        <f>J251*IF(NOT(ISNA($AY251)),INDEX(Entrada!$C$53:$N$372,$AY251,AH$2),0)</f>
        <v>102.68</v>
      </c>
      <c r="AI251">
        <f>K251*IF(NOT(ISNA($AY251)),INDEX(Entrada!$C$53:$N$372,$AY251,AI$2),0)</f>
        <v>103.63</v>
      </c>
      <c r="AJ251">
        <f>L251*IF(NOT(ISNA($AY251)),INDEX(Entrada!$C$53:$N$372,$AY251,AJ$2),0)</f>
        <v>128.16</v>
      </c>
      <c r="AK251">
        <f>M251*IF(NOT(ISNA($AY251)),INDEX(Entrada!$C$53:$N$372,$AY251,AK$2),0)</f>
        <v>169.25</v>
      </c>
      <c r="AL251">
        <f>N251*IF(NOT(ISNA($AY251)),INDEX(Entrada!$C$53:$N$372,$AY251,AL$2),0)</f>
        <v>235.3</v>
      </c>
      <c r="AM251">
        <f t="shared" si="242"/>
        <v>291.77</v>
      </c>
      <c r="AN251">
        <f t="shared" si="257"/>
        <v>324.55</v>
      </c>
      <c r="AO251">
        <f t="shared" si="257"/>
        <v>334.09</v>
      </c>
      <c r="AP251">
        <f t="shared" si="257"/>
        <v>257.86</v>
      </c>
      <c r="AQ251">
        <f t="shared" si="257"/>
        <v>181.25</v>
      </c>
      <c r="AR251">
        <f t="shared" si="257"/>
        <v>142.41</v>
      </c>
      <c r="AS251">
        <f t="shared" si="257"/>
        <v>118.35</v>
      </c>
      <c r="AT251">
        <f t="shared" si="257"/>
        <v>102.68</v>
      </c>
      <c r="AU251">
        <f t="shared" si="257"/>
        <v>103.63</v>
      </c>
      <c r="AV251">
        <f t="shared" si="257"/>
        <v>128.16</v>
      </c>
      <c r="AW251">
        <f t="shared" si="257"/>
        <v>169.25</v>
      </c>
      <c r="AX251">
        <f t="shared" si="257"/>
        <v>235.3</v>
      </c>
      <c r="AY251">
        <f>MATCH(A251,Entrada!$A$53:$A$372,0)</f>
        <v>248</v>
      </c>
      <c r="BQ251">
        <f t="shared" si="241"/>
        <v>22</v>
      </c>
      <c r="BR251" s="302">
        <f t="shared" si="264"/>
        <v>291.84304000000003</v>
      </c>
      <c r="BS251" s="302">
        <f t="shared" si="265"/>
        <v>324.77190000000002</v>
      </c>
      <c r="BT251" s="302">
        <f t="shared" si="266"/>
        <v>334.13624999999996</v>
      </c>
      <c r="BU251" s="302">
        <f t="shared" si="267"/>
        <v>257.80799999999999</v>
      </c>
      <c r="BV251" s="302">
        <f t="shared" si="268"/>
        <v>181.30678</v>
      </c>
      <c r="BW251" s="302">
        <f t="shared" si="269"/>
        <v>142.3408</v>
      </c>
      <c r="BX251" s="302">
        <f t="shared" si="270"/>
        <v>118.41351999999999</v>
      </c>
      <c r="BY251" s="302">
        <f t="shared" si="271"/>
        <v>102.59330000000001</v>
      </c>
      <c r="BZ251" s="302">
        <f t="shared" si="272"/>
        <v>103.65713</v>
      </c>
      <c r="CA251" s="302">
        <f t="shared" si="273"/>
        <v>128.17674</v>
      </c>
      <c r="CB251" s="302">
        <f t="shared" si="274"/>
        <v>169.33340000000001</v>
      </c>
      <c r="CC251" s="302">
        <f t="shared" si="275"/>
        <v>235.2432</v>
      </c>
    </row>
    <row r="252" spans="1:81" x14ac:dyDescent="0.25">
      <c r="A252">
        <v>249</v>
      </c>
      <c r="B252" s="164" t="s">
        <v>637</v>
      </c>
      <c r="C252">
        <f>IFERROR(INDEX($BD$7:$BO$40,MATCH(Bacias!$G$4:$G$323,$BC$7:$BC$40,0),$C$2:$N$2),1)</f>
        <v>1</v>
      </c>
      <c r="D252">
        <f>IFERROR(INDEX($BD$7:$BO$40,MATCH(Bacias!$G$4:$G$323,$BC$7:$BC$40,0),$C$2:$N$2),1)</f>
        <v>1</v>
      </c>
      <c r="E252">
        <f>IFERROR(INDEX($BD$7:$BO$40,MATCH(Bacias!$G$4:$G$323,$BC$7:$BC$40,0),$C$2:$N$2),1)</f>
        <v>1</v>
      </c>
      <c r="F252">
        <f>IFERROR(INDEX($BD$7:$BO$40,MATCH(Bacias!$G$4:$G$323,$BC$7:$BC$40,0),$C$2:$N$2),1)</f>
        <v>1</v>
      </c>
      <c r="G252">
        <f>IFERROR(INDEX($BD$7:$BO$40,MATCH(Bacias!$G$4:$G$323,$BC$7:$BC$40,0),$C$2:$N$2),1)</f>
        <v>1</v>
      </c>
      <c r="H252">
        <f>IFERROR(INDEX($BD$7:$BO$40,MATCH(Bacias!$G$4:$G$323,$BC$7:$BC$40,0),$C$2:$N$2),1)</f>
        <v>1</v>
      </c>
      <c r="I252">
        <f>IFERROR(INDEX($BD$7:$BO$40,MATCH(Bacias!$G$4:$G$323,$BC$7:$BC$40,0),$C$2:$N$2),1)</f>
        <v>1</v>
      </c>
      <c r="J252">
        <f>IFERROR(INDEX($BD$7:$BO$40,MATCH(Bacias!$G$4:$G$323,$BC$7:$BC$40,0),$C$2:$N$2),1)</f>
        <v>1</v>
      </c>
      <c r="K252">
        <f>IFERROR(INDEX($BD$7:$BO$40,MATCH(Bacias!$G$4:$G$323,$BC$7:$BC$40,0),$C$2:$N$2),1)</f>
        <v>1</v>
      </c>
      <c r="L252">
        <f>IFERROR(INDEX($BD$7:$BO$40,MATCH(Bacias!$G$4:$G$323,$BC$7:$BC$40,0),$C$2:$N$2),1)</f>
        <v>1</v>
      </c>
      <c r="M252">
        <f>IFERROR(INDEX($BD$7:$BO$40,MATCH(Bacias!$G$4:$G$323,$BC$7:$BC$40,0),$C$2:$N$2),1)</f>
        <v>1</v>
      </c>
      <c r="N252">
        <f>IFERROR(INDEX($BD$7:$BO$40,MATCH(Bacias!$G$4:$G$323,$BC$7:$BC$40,0),$C$2:$N$2),1)</f>
        <v>1</v>
      </c>
      <c r="AA252">
        <f>C252*IF(NOT(ISNA($AY252)),INDEX(Entrada!$C$53:$N$372,$AY252,AA$2),0)</f>
        <v>513.83000000000004</v>
      </c>
      <c r="AB252">
        <f>D252*IF(NOT(ISNA($AY252)),INDEX(Entrada!$C$53:$N$372,$AY252,AB$2),0)</f>
        <v>539.61</v>
      </c>
      <c r="AC252">
        <f>E252*IF(NOT(ISNA($AY252)),INDEX(Entrada!$C$53:$N$372,$AY252,AC$2),0)</f>
        <v>449.11</v>
      </c>
      <c r="AD252">
        <f>F252*IF(NOT(ISNA($AY252)),INDEX(Entrada!$C$53:$N$372,$AY252,AD$2),0)</f>
        <v>324.26</v>
      </c>
      <c r="AE252">
        <f>G252*IF(NOT(ISNA($AY252)),INDEX(Entrada!$C$53:$N$372,$AY252,AE$2),0)</f>
        <v>301.98</v>
      </c>
      <c r="AF252">
        <f>H252*IF(NOT(ISNA($AY252)),INDEX(Entrada!$C$53:$N$372,$AY252,AF$2),0)</f>
        <v>322.48</v>
      </c>
      <c r="AG252">
        <f>I252*IF(NOT(ISNA($AY252)),INDEX(Entrada!$C$53:$N$372,$AY252,AG$2),0)</f>
        <v>277.85000000000002</v>
      </c>
      <c r="AH252">
        <f>J252*IF(NOT(ISNA($AY252)),INDEX(Entrada!$C$53:$N$372,$AY252,AH$2),0)</f>
        <v>230.41</v>
      </c>
      <c r="AI252">
        <f>K252*IF(NOT(ISNA($AY252)),INDEX(Entrada!$C$53:$N$372,$AY252,AI$2),0)</f>
        <v>257.36</v>
      </c>
      <c r="AJ252">
        <f>L252*IF(NOT(ISNA($AY252)),INDEX(Entrada!$C$53:$N$372,$AY252,AJ$2),0)</f>
        <v>307.76</v>
      </c>
      <c r="AK252">
        <f>M252*IF(NOT(ISNA($AY252)),INDEX(Entrada!$C$53:$N$372,$AY252,AK$2),0)</f>
        <v>290.49</v>
      </c>
      <c r="AL252">
        <f>N252*IF(NOT(ISNA($AY252)),INDEX(Entrada!$C$53:$N$372,$AY252,AL$2),0)</f>
        <v>353.32</v>
      </c>
      <c r="AM252">
        <f t="shared" si="242"/>
        <v>513.83000000000004</v>
      </c>
      <c r="AN252">
        <f t="shared" si="257"/>
        <v>539.61</v>
      </c>
      <c r="AO252">
        <f t="shared" si="257"/>
        <v>449.11</v>
      </c>
      <c r="AP252">
        <f t="shared" si="257"/>
        <v>324.26</v>
      </c>
      <c r="AQ252">
        <f t="shared" si="257"/>
        <v>301.98</v>
      </c>
      <c r="AR252">
        <f t="shared" si="257"/>
        <v>322.48</v>
      </c>
      <c r="AS252">
        <f t="shared" si="257"/>
        <v>277.85000000000002</v>
      </c>
      <c r="AT252">
        <f t="shared" si="257"/>
        <v>230.41</v>
      </c>
      <c r="AU252">
        <f t="shared" si="257"/>
        <v>257.36</v>
      </c>
      <c r="AV252">
        <f t="shared" si="257"/>
        <v>307.76</v>
      </c>
      <c r="AW252">
        <f t="shared" si="257"/>
        <v>290.49</v>
      </c>
      <c r="AX252">
        <f t="shared" si="257"/>
        <v>353.32</v>
      </c>
      <c r="AY252">
        <f>MATCH(A252,Entrada!$A$53:$A$372,0)</f>
        <v>249</v>
      </c>
      <c r="BQ252">
        <f t="shared" si="241"/>
        <v>31</v>
      </c>
      <c r="BR252" s="302">
        <f t="shared" si="264"/>
        <v>512.74919999999997</v>
      </c>
      <c r="BS252" s="302">
        <f t="shared" si="265"/>
        <v>539.37951999999996</v>
      </c>
      <c r="BT252" s="302">
        <f t="shared" si="266"/>
        <v>447.94891999999999</v>
      </c>
      <c r="BU252" s="302">
        <f t="shared" si="267"/>
        <v>324.25224999999995</v>
      </c>
      <c r="BV252" s="302">
        <f t="shared" si="268"/>
        <v>302.41800000000001</v>
      </c>
      <c r="BW252" s="302">
        <f t="shared" si="269"/>
        <v>322.63472000000002</v>
      </c>
      <c r="BX252" s="302">
        <f t="shared" si="270"/>
        <v>277.49652000000003</v>
      </c>
      <c r="BY252" s="302">
        <f t="shared" si="271"/>
        <v>230.38332</v>
      </c>
      <c r="BZ252" s="302">
        <f t="shared" si="272"/>
        <v>256.74060000000003</v>
      </c>
      <c r="CA252" s="302">
        <f t="shared" si="273"/>
        <v>307.37173999999999</v>
      </c>
      <c r="CB252" s="302">
        <f t="shared" si="274"/>
        <v>289.77806000000004</v>
      </c>
      <c r="CC252" s="302">
        <f t="shared" si="275"/>
        <v>353.74</v>
      </c>
    </row>
    <row r="253" spans="1:81" x14ac:dyDescent="0.25">
      <c r="A253">
        <v>250</v>
      </c>
      <c r="B253" s="164"/>
      <c r="C253">
        <f>IFERROR(INDEX($BD$7:$BO$40,MATCH(Bacias!$G$4:$G$323,$BC$7:$BC$40,0),$C$2:$N$2),1)</f>
        <v>1</v>
      </c>
      <c r="D253">
        <f>IFERROR(INDEX($BD$7:$BO$40,MATCH(Bacias!$G$4:$G$323,$BC$7:$BC$40,0),$C$2:$N$2),1)</f>
        <v>1</v>
      </c>
      <c r="E253">
        <f>IFERROR(INDEX($BD$7:$BO$40,MATCH(Bacias!$G$4:$G$323,$BC$7:$BC$40,0),$C$2:$N$2),1)</f>
        <v>1</v>
      </c>
      <c r="F253">
        <f>IFERROR(INDEX($BD$7:$BO$40,MATCH(Bacias!$G$4:$G$323,$BC$7:$BC$40,0),$C$2:$N$2),1)</f>
        <v>1</v>
      </c>
      <c r="G253">
        <f>IFERROR(INDEX($BD$7:$BO$40,MATCH(Bacias!$G$4:$G$323,$BC$7:$BC$40,0),$C$2:$N$2),1)</f>
        <v>1</v>
      </c>
      <c r="H253">
        <f>IFERROR(INDEX($BD$7:$BO$40,MATCH(Bacias!$G$4:$G$323,$BC$7:$BC$40,0),$C$2:$N$2),1)</f>
        <v>1</v>
      </c>
      <c r="I253">
        <f>IFERROR(INDEX($BD$7:$BO$40,MATCH(Bacias!$G$4:$G$323,$BC$7:$BC$40,0),$C$2:$N$2),1)</f>
        <v>1</v>
      </c>
      <c r="J253">
        <f>IFERROR(INDEX($BD$7:$BO$40,MATCH(Bacias!$G$4:$G$323,$BC$7:$BC$40,0),$C$2:$N$2),1)</f>
        <v>1</v>
      </c>
      <c r="K253">
        <f>IFERROR(INDEX($BD$7:$BO$40,MATCH(Bacias!$G$4:$G$323,$BC$7:$BC$40,0),$C$2:$N$2),1)</f>
        <v>1</v>
      </c>
      <c r="L253">
        <f>IFERROR(INDEX($BD$7:$BO$40,MATCH(Bacias!$G$4:$G$323,$BC$7:$BC$40,0),$C$2:$N$2),1)</f>
        <v>1</v>
      </c>
      <c r="M253">
        <f>IFERROR(INDEX($BD$7:$BO$40,MATCH(Bacias!$G$4:$G$323,$BC$7:$BC$40,0),$C$2:$N$2),1)</f>
        <v>1</v>
      </c>
      <c r="N253">
        <f>IFERROR(INDEX($BD$7:$BO$40,MATCH(Bacias!$G$4:$G$323,$BC$7:$BC$40,0),$C$2:$N$2),1)</f>
        <v>1</v>
      </c>
      <c r="AA253">
        <f>C253*IF(NOT(ISNA($AY253)),INDEX(Entrada!$C$53:$N$372,$AY253,AA$2),0)</f>
        <v>0</v>
      </c>
      <c r="AB253">
        <f>D253*IF(NOT(ISNA($AY253)),INDEX(Entrada!$C$53:$N$372,$AY253,AB$2),0)</f>
        <v>0</v>
      </c>
      <c r="AC253">
        <f>E253*IF(NOT(ISNA($AY253)),INDEX(Entrada!$C$53:$N$372,$AY253,AC$2),0)</f>
        <v>0</v>
      </c>
      <c r="AD253">
        <f>F253*IF(NOT(ISNA($AY253)),INDEX(Entrada!$C$53:$N$372,$AY253,AD$2),0)</f>
        <v>0</v>
      </c>
      <c r="AE253">
        <f>G253*IF(NOT(ISNA($AY253)),INDEX(Entrada!$C$53:$N$372,$AY253,AE$2),0)</f>
        <v>0</v>
      </c>
      <c r="AF253">
        <f>H253*IF(NOT(ISNA($AY253)),INDEX(Entrada!$C$53:$N$372,$AY253,AF$2),0)</f>
        <v>0</v>
      </c>
      <c r="AG253">
        <f>I253*IF(NOT(ISNA($AY253)),INDEX(Entrada!$C$53:$N$372,$AY253,AG$2),0)</f>
        <v>0</v>
      </c>
      <c r="AH253">
        <f>J253*IF(NOT(ISNA($AY253)),INDEX(Entrada!$C$53:$N$372,$AY253,AH$2),0)</f>
        <v>0</v>
      </c>
      <c r="AI253">
        <f>K253*IF(NOT(ISNA($AY253)),INDEX(Entrada!$C$53:$N$372,$AY253,AI$2),0)</f>
        <v>0</v>
      </c>
      <c r="AJ253">
        <f>L253*IF(NOT(ISNA($AY253)),INDEX(Entrada!$C$53:$N$372,$AY253,AJ$2),0)</f>
        <v>0</v>
      </c>
      <c r="AK253">
        <f>M253*IF(NOT(ISNA($AY253)),INDEX(Entrada!$C$53:$N$372,$AY253,AK$2),0)</f>
        <v>0</v>
      </c>
      <c r="AL253">
        <f>N253*IF(NOT(ISNA($AY253)),INDEX(Entrada!$C$53:$N$372,$AY253,AL$2),0)</f>
        <v>0</v>
      </c>
      <c r="AM253">
        <f t="shared" si="242"/>
        <v>0</v>
      </c>
      <c r="AN253">
        <f t="shared" si="257"/>
        <v>0</v>
      </c>
      <c r="AO253">
        <f t="shared" si="257"/>
        <v>0</v>
      </c>
      <c r="AP253">
        <f t="shared" si="257"/>
        <v>0</v>
      </c>
      <c r="AQ253">
        <f t="shared" si="257"/>
        <v>0</v>
      </c>
      <c r="AR253">
        <f t="shared" si="257"/>
        <v>0</v>
      </c>
      <c r="AS253">
        <f t="shared" si="257"/>
        <v>0</v>
      </c>
      <c r="AT253">
        <f t="shared" si="257"/>
        <v>0</v>
      </c>
      <c r="AU253">
        <f t="shared" si="257"/>
        <v>0</v>
      </c>
      <c r="AV253">
        <f t="shared" si="257"/>
        <v>0</v>
      </c>
      <c r="AW253">
        <f t="shared" si="257"/>
        <v>0</v>
      </c>
      <c r="AX253">
        <f t="shared" si="257"/>
        <v>0</v>
      </c>
      <c r="AY253">
        <f>MATCH(A253,Entrada!$A$53:$A$372,0)</f>
        <v>250</v>
      </c>
      <c r="BQ253" t="e">
        <f t="shared" si="241"/>
        <v>#N/A</v>
      </c>
      <c r="BR253" s="302">
        <f t="shared" si="264"/>
        <v>0</v>
      </c>
      <c r="BS253" s="302">
        <f t="shared" si="265"/>
        <v>0</v>
      </c>
      <c r="BT253" s="302">
        <f t="shared" si="266"/>
        <v>0</v>
      </c>
      <c r="BU253" s="302">
        <f t="shared" si="267"/>
        <v>0</v>
      </c>
      <c r="BV253" s="302">
        <f t="shared" si="268"/>
        <v>0</v>
      </c>
      <c r="BW253" s="302">
        <f t="shared" si="269"/>
        <v>0</v>
      </c>
      <c r="BX253" s="302">
        <f t="shared" si="270"/>
        <v>0</v>
      </c>
      <c r="BY253" s="302">
        <f t="shared" si="271"/>
        <v>0</v>
      </c>
      <c r="BZ253" s="302">
        <f t="shared" si="272"/>
        <v>0</v>
      </c>
      <c r="CA253" s="302">
        <f t="shared" si="273"/>
        <v>0</v>
      </c>
      <c r="CB253" s="302">
        <f t="shared" si="274"/>
        <v>0</v>
      </c>
      <c r="CC253" s="302">
        <f t="shared" si="275"/>
        <v>0</v>
      </c>
    </row>
    <row r="254" spans="1:81" x14ac:dyDescent="0.25">
      <c r="A254">
        <v>251</v>
      </c>
      <c r="B254" s="164" t="s">
        <v>638</v>
      </c>
      <c r="C254">
        <f>IFERROR(INDEX($BD$7:$BO$40,MATCH(Bacias!$G$4:$G$323,$BC$7:$BC$40,0),$C$2:$N$2),1)</f>
        <v>1</v>
      </c>
      <c r="D254">
        <f>IFERROR(INDEX($BD$7:$BO$40,MATCH(Bacias!$G$4:$G$323,$BC$7:$BC$40,0),$C$2:$N$2),1)</f>
        <v>1</v>
      </c>
      <c r="E254">
        <f>IFERROR(INDEX($BD$7:$BO$40,MATCH(Bacias!$G$4:$G$323,$BC$7:$BC$40,0),$C$2:$N$2),1)</f>
        <v>1</v>
      </c>
      <c r="F254">
        <f>IFERROR(INDEX($BD$7:$BO$40,MATCH(Bacias!$G$4:$G$323,$BC$7:$BC$40,0),$C$2:$N$2),1)</f>
        <v>1</v>
      </c>
      <c r="G254">
        <f>IFERROR(INDEX($BD$7:$BO$40,MATCH(Bacias!$G$4:$G$323,$BC$7:$BC$40,0),$C$2:$N$2),1)</f>
        <v>1</v>
      </c>
      <c r="H254">
        <f>IFERROR(INDEX($BD$7:$BO$40,MATCH(Bacias!$G$4:$G$323,$BC$7:$BC$40,0),$C$2:$N$2),1)</f>
        <v>1</v>
      </c>
      <c r="I254">
        <f>IFERROR(INDEX($BD$7:$BO$40,MATCH(Bacias!$G$4:$G$323,$BC$7:$BC$40,0),$C$2:$N$2),1)</f>
        <v>1</v>
      </c>
      <c r="J254">
        <f>IFERROR(INDEX($BD$7:$BO$40,MATCH(Bacias!$G$4:$G$323,$BC$7:$BC$40,0),$C$2:$N$2),1)</f>
        <v>1</v>
      </c>
      <c r="K254">
        <f>IFERROR(INDEX($BD$7:$BO$40,MATCH(Bacias!$G$4:$G$323,$BC$7:$BC$40,0),$C$2:$N$2),1)</f>
        <v>1</v>
      </c>
      <c r="L254">
        <f>IFERROR(INDEX($BD$7:$BO$40,MATCH(Bacias!$G$4:$G$323,$BC$7:$BC$40,0),$C$2:$N$2),1)</f>
        <v>1</v>
      </c>
      <c r="M254">
        <f>IFERROR(INDEX($BD$7:$BO$40,MATCH(Bacias!$G$4:$G$323,$BC$7:$BC$40,0),$C$2:$N$2),1)</f>
        <v>1</v>
      </c>
      <c r="N254">
        <f>IFERROR(INDEX($BD$7:$BO$40,MATCH(Bacias!$G$4:$G$323,$BC$7:$BC$40,0),$C$2:$N$2),1)</f>
        <v>1</v>
      </c>
      <c r="AA254">
        <f>C254*IF(NOT(ISNA($AY254)),INDEX(Entrada!$C$53:$N$372,$AY254,AA$2),0)</f>
        <v>306.91000000000003</v>
      </c>
      <c r="AB254">
        <f>D254*IF(NOT(ISNA($AY254)),INDEX(Entrada!$C$53:$N$372,$AY254,AB$2),0)</f>
        <v>310.13</v>
      </c>
      <c r="AC254">
        <f>E254*IF(NOT(ISNA($AY254)),INDEX(Entrada!$C$53:$N$372,$AY254,AC$2),0)</f>
        <v>312.35000000000002</v>
      </c>
      <c r="AD254">
        <f>F254*IF(NOT(ISNA($AY254)),INDEX(Entrada!$C$53:$N$372,$AY254,AD$2),0)</f>
        <v>234.26</v>
      </c>
      <c r="AE254">
        <f>G254*IF(NOT(ISNA($AY254)),INDEX(Entrada!$C$53:$N$372,$AY254,AE$2),0)</f>
        <v>147.62</v>
      </c>
      <c r="AF254">
        <f>H254*IF(NOT(ISNA($AY254)),INDEX(Entrada!$C$53:$N$372,$AY254,AF$2),0)</f>
        <v>111.32</v>
      </c>
      <c r="AG254">
        <f>I254*IF(NOT(ISNA($AY254)),INDEX(Entrada!$C$53:$N$372,$AY254,AG$2),0)</f>
        <v>87.29</v>
      </c>
      <c r="AH254">
        <f>J254*IF(NOT(ISNA($AY254)),INDEX(Entrada!$C$53:$N$372,$AY254,AH$2),0)</f>
        <v>68.680000000000007</v>
      </c>
      <c r="AI254">
        <f>K254*IF(NOT(ISNA($AY254)),INDEX(Entrada!$C$53:$N$372,$AY254,AI$2),0)</f>
        <v>58.29</v>
      </c>
      <c r="AJ254">
        <f>L254*IF(NOT(ISNA($AY254)),INDEX(Entrada!$C$53:$N$372,$AY254,AJ$2),0)</f>
        <v>69.41</v>
      </c>
      <c r="AK254">
        <f>M254*IF(NOT(ISNA($AY254)),INDEX(Entrada!$C$53:$N$372,$AY254,AK$2),0)</f>
        <v>123.09</v>
      </c>
      <c r="AL254">
        <f>N254*IF(NOT(ISNA($AY254)),INDEX(Entrada!$C$53:$N$372,$AY254,AL$2),0)</f>
        <v>233.47</v>
      </c>
      <c r="AM254">
        <f t="shared" si="242"/>
        <v>306.91000000000003</v>
      </c>
      <c r="AN254">
        <f t="shared" si="257"/>
        <v>310.13</v>
      </c>
      <c r="AO254">
        <f t="shared" si="257"/>
        <v>312.35000000000002</v>
      </c>
      <c r="AP254">
        <f t="shared" si="257"/>
        <v>234.26</v>
      </c>
      <c r="AQ254">
        <f t="shared" si="257"/>
        <v>147.62</v>
      </c>
      <c r="AR254">
        <f t="shared" si="257"/>
        <v>111.32</v>
      </c>
      <c r="AS254">
        <f t="shared" si="257"/>
        <v>87.29</v>
      </c>
      <c r="AT254">
        <f t="shared" si="257"/>
        <v>68.680000000000007</v>
      </c>
      <c r="AU254">
        <f t="shared" si="257"/>
        <v>58.29</v>
      </c>
      <c r="AV254">
        <f t="shared" si="257"/>
        <v>69.41</v>
      </c>
      <c r="AW254">
        <f t="shared" si="257"/>
        <v>123.09</v>
      </c>
      <c r="AX254">
        <f t="shared" si="257"/>
        <v>233.47</v>
      </c>
      <c r="AY254">
        <f>MATCH(A254,Entrada!$A$53:$A$372,0)</f>
        <v>251</v>
      </c>
      <c r="BQ254">
        <f t="shared" si="241"/>
        <v>16</v>
      </c>
      <c r="BR254" s="302">
        <f t="shared" si="264"/>
        <v>306.46084999999999</v>
      </c>
      <c r="BS254" s="302">
        <f t="shared" si="265"/>
        <v>310.64375999999999</v>
      </c>
      <c r="BT254" s="302">
        <f t="shared" si="266"/>
        <v>312.42215999999996</v>
      </c>
      <c r="BU254" s="302">
        <f t="shared" si="267"/>
        <v>233.31216000000003</v>
      </c>
      <c r="BV254" s="302">
        <f t="shared" si="268"/>
        <v>147.49350000000001</v>
      </c>
      <c r="BW254" s="302">
        <f t="shared" si="269"/>
        <v>110.87570000000001</v>
      </c>
      <c r="BX254" s="302">
        <f t="shared" si="270"/>
        <v>87.107089999999999</v>
      </c>
      <c r="BY254" s="302">
        <f t="shared" si="271"/>
        <v>68.78425</v>
      </c>
      <c r="BZ254" s="302">
        <f t="shared" si="272"/>
        <v>58.78445</v>
      </c>
      <c r="CA254" s="302">
        <f t="shared" si="273"/>
        <v>69.060919999999996</v>
      </c>
      <c r="CB254" s="302">
        <f t="shared" si="274"/>
        <v>122.61142</v>
      </c>
      <c r="CC254" s="302">
        <f t="shared" si="275"/>
        <v>234.49696</v>
      </c>
    </row>
    <row r="255" spans="1:81" x14ac:dyDescent="0.25">
      <c r="A255">
        <v>252</v>
      </c>
      <c r="B255" s="164" t="s">
        <v>266</v>
      </c>
      <c r="C255">
        <f>IFERROR(INDEX($BD$7:$BO$40,MATCH(Bacias!$G$4:$G$323,$BC$7:$BC$40,0),$C$2:$N$2),1)</f>
        <v>1</v>
      </c>
      <c r="D255">
        <f>IFERROR(INDEX($BD$7:$BO$40,MATCH(Bacias!$G$4:$G$323,$BC$7:$BC$40,0),$C$2:$N$2),1)</f>
        <v>1</v>
      </c>
      <c r="E255">
        <f>IFERROR(INDEX($BD$7:$BO$40,MATCH(Bacias!$G$4:$G$323,$BC$7:$BC$40,0),$C$2:$N$2),1)</f>
        <v>1</v>
      </c>
      <c r="F255">
        <f>IFERROR(INDEX($BD$7:$BO$40,MATCH(Bacias!$G$4:$G$323,$BC$7:$BC$40,0),$C$2:$N$2),1)</f>
        <v>1</v>
      </c>
      <c r="G255">
        <f>IFERROR(INDEX($BD$7:$BO$40,MATCH(Bacias!$G$4:$G$323,$BC$7:$BC$40,0),$C$2:$N$2),1)</f>
        <v>1</v>
      </c>
      <c r="H255">
        <f>IFERROR(INDEX($BD$7:$BO$40,MATCH(Bacias!$G$4:$G$323,$BC$7:$BC$40,0),$C$2:$N$2),1)</f>
        <v>1</v>
      </c>
      <c r="I255">
        <f>IFERROR(INDEX($BD$7:$BO$40,MATCH(Bacias!$G$4:$G$323,$BC$7:$BC$40,0),$C$2:$N$2),1)</f>
        <v>1</v>
      </c>
      <c r="J255">
        <f>IFERROR(INDEX($BD$7:$BO$40,MATCH(Bacias!$G$4:$G$323,$BC$7:$BC$40,0),$C$2:$N$2),1)</f>
        <v>1</v>
      </c>
      <c r="K255">
        <f>IFERROR(INDEX($BD$7:$BO$40,MATCH(Bacias!$G$4:$G$323,$BC$7:$BC$40,0),$C$2:$N$2),1)</f>
        <v>1</v>
      </c>
      <c r="L255">
        <f>IFERROR(INDEX($BD$7:$BO$40,MATCH(Bacias!$G$4:$G$323,$BC$7:$BC$40,0),$C$2:$N$2),1)</f>
        <v>1</v>
      </c>
      <c r="M255">
        <f>IFERROR(INDEX($BD$7:$BO$40,MATCH(Bacias!$G$4:$G$323,$BC$7:$BC$40,0),$C$2:$N$2),1)</f>
        <v>1</v>
      </c>
      <c r="N255">
        <f>IFERROR(INDEX($BD$7:$BO$40,MATCH(Bacias!$G$4:$G$323,$BC$7:$BC$40,0),$C$2:$N$2),1)</f>
        <v>1</v>
      </c>
      <c r="AA255">
        <f>C255*IF(NOT(ISNA($AY255)),INDEX(Entrada!$C$53:$N$372,$AY255,AA$2),0)</f>
        <v>99</v>
      </c>
      <c r="AB255">
        <f>D255*IF(NOT(ISNA($AY255)),INDEX(Entrada!$C$53:$N$372,$AY255,AB$2),0)</f>
        <v>113</v>
      </c>
      <c r="AC255">
        <f>E255*IF(NOT(ISNA($AY255)),INDEX(Entrada!$C$53:$N$372,$AY255,AC$2),0)</f>
        <v>111</v>
      </c>
      <c r="AD255">
        <f>F255*IF(NOT(ISNA($AY255)),INDEX(Entrada!$C$53:$N$372,$AY255,AD$2),0)</f>
        <v>89</v>
      </c>
      <c r="AE255">
        <f>G255*IF(NOT(ISNA($AY255)),INDEX(Entrada!$C$53:$N$372,$AY255,AE$2),0)</f>
        <v>66</v>
      </c>
      <c r="AF255">
        <f>H255*IF(NOT(ISNA($AY255)),INDEX(Entrada!$C$53:$N$372,$AY255,AF$2),0)</f>
        <v>57</v>
      </c>
      <c r="AG255">
        <f>I255*IF(NOT(ISNA($AY255)),INDEX(Entrada!$C$53:$N$372,$AY255,AG$2),0)</f>
        <v>51</v>
      </c>
      <c r="AH255">
        <f>J255*IF(NOT(ISNA($AY255)),INDEX(Entrada!$C$53:$N$372,$AY255,AH$2),0)</f>
        <v>47</v>
      </c>
      <c r="AI255">
        <f>K255*IF(NOT(ISNA($AY255)),INDEX(Entrada!$C$53:$N$372,$AY255,AI$2),0)</f>
        <v>47</v>
      </c>
      <c r="AJ255">
        <f>L255*IF(NOT(ISNA($AY255)),INDEX(Entrada!$C$53:$N$372,$AY255,AJ$2),0)</f>
        <v>52</v>
      </c>
      <c r="AK255">
        <f>M255*IF(NOT(ISNA($AY255)),INDEX(Entrada!$C$53:$N$372,$AY255,AK$2),0)</f>
        <v>61</v>
      </c>
      <c r="AL255">
        <f>N255*IF(NOT(ISNA($AY255)),INDEX(Entrada!$C$53:$N$372,$AY255,AL$2),0)</f>
        <v>80</v>
      </c>
      <c r="AM255" s="423">
        <f t="shared" ref="AM255:AX255" si="276">AM262</f>
        <v>99.42</v>
      </c>
      <c r="AN255" s="423">
        <f t="shared" si="276"/>
        <v>112.82</v>
      </c>
      <c r="AO255" s="423">
        <f t="shared" si="276"/>
        <v>110.75</v>
      </c>
      <c r="AP255" s="423">
        <f t="shared" si="276"/>
        <v>88.6</v>
      </c>
      <c r="AQ255" s="423">
        <f t="shared" si="276"/>
        <v>66.39</v>
      </c>
      <c r="AR255" s="423">
        <f t="shared" si="276"/>
        <v>56.74</v>
      </c>
      <c r="AS255" s="423">
        <f t="shared" si="276"/>
        <v>50.92</v>
      </c>
      <c r="AT255" s="423">
        <f t="shared" si="276"/>
        <v>47.03</v>
      </c>
      <c r="AU255" s="423">
        <f t="shared" si="276"/>
        <v>47.32</v>
      </c>
      <c r="AV255" s="423">
        <f t="shared" si="276"/>
        <v>51.96</v>
      </c>
      <c r="AW255" s="423">
        <f t="shared" si="276"/>
        <v>61.15</v>
      </c>
      <c r="AX255" s="423">
        <f t="shared" si="276"/>
        <v>79.680000000000007</v>
      </c>
      <c r="AY255">
        <f>MATCH(A255,Entrada!$A$53:$A$372,0)</f>
        <v>252</v>
      </c>
      <c r="BQ255">
        <f t="shared" si="241"/>
        <v>46</v>
      </c>
      <c r="BR255" s="302">
        <f t="shared" si="264"/>
        <v>99.42</v>
      </c>
      <c r="BS255" s="302">
        <f t="shared" si="265"/>
        <v>112.82</v>
      </c>
      <c r="BT255" s="302">
        <f t="shared" si="266"/>
        <v>110.75</v>
      </c>
      <c r="BU255" s="302">
        <f t="shared" si="267"/>
        <v>88.6</v>
      </c>
      <c r="BV255" s="302">
        <f t="shared" si="268"/>
        <v>66.39</v>
      </c>
      <c r="BW255" s="302">
        <f t="shared" si="269"/>
        <v>56.74</v>
      </c>
      <c r="BX255" s="302">
        <f t="shared" si="270"/>
        <v>50.92</v>
      </c>
      <c r="BY255" s="302">
        <f t="shared" si="271"/>
        <v>47.03</v>
      </c>
      <c r="BZ255" s="302">
        <f t="shared" si="272"/>
        <v>47.32</v>
      </c>
      <c r="CA255" s="302">
        <f t="shared" si="273"/>
        <v>51.96</v>
      </c>
      <c r="CB255" s="302">
        <f t="shared" si="274"/>
        <v>61.15</v>
      </c>
      <c r="CC255" s="302">
        <f t="shared" si="275"/>
        <v>79.680000000000007</v>
      </c>
    </row>
    <row r="256" spans="1:81" x14ac:dyDescent="0.25">
      <c r="A256">
        <v>253</v>
      </c>
      <c r="B256" s="164" t="s">
        <v>231</v>
      </c>
      <c r="C256">
        <f>IFERROR(INDEX($BD$7:$BO$40,MATCH(Bacias!$G$4:$G$323,$BC$7:$BC$40,0),$C$2:$N$2),1)</f>
        <v>1</v>
      </c>
      <c r="D256">
        <f>IFERROR(INDEX($BD$7:$BO$40,MATCH(Bacias!$G$4:$G$323,$BC$7:$BC$40,0),$C$2:$N$2),1)</f>
        <v>1</v>
      </c>
      <c r="E256">
        <f>IFERROR(INDEX($BD$7:$BO$40,MATCH(Bacias!$G$4:$G$323,$BC$7:$BC$40,0),$C$2:$N$2),1)</f>
        <v>1</v>
      </c>
      <c r="F256">
        <f>IFERROR(INDEX($BD$7:$BO$40,MATCH(Bacias!$G$4:$G$323,$BC$7:$BC$40,0),$C$2:$N$2),1)</f>
        <v>1</v>
      </c>
      <c r="G256">
        <f>IFERROR(INDEX($BD$7:$BO$40,MATCH(Bacias!$G$4:$G$323,$BC$7:$BC$40,0),$C$2:$N$2),1)</f>
        <v>1</v>
      </c>
      <c r="H256">
        <f>IFERROR(INDEX($BD$7:$BO$40,MATCH(Bacias!$G$4:$G$323,$BC$7:$BC$40,0),$C$2:$N$2),1)</f>
        <v>1</v>
      </c>
      <c r="I256">
        <f>IFERROR(INDEX($BD$7:$BO$40,MATCH(Bacias!$G$4:$G$323,$BC$7:$BC$40,0),$C$2:$N$2),1)</f>
        <v>1</v>
      </c>
      <c r="J256">
        <f>IFERROR(INDEX($BD$7:$BO$40,MATCH(Bacias!$G$4:$G$323,$BC$7:$BC$40,0),$C$2:$N$2),1)</f>
        <v>1</v>
      </c>
      <c r="K256">
        <f>IFERROR(INDEX($BD$7:$BO$40,MATCH(Bacias!$G$4:$G$323,$BC$7:$BC$40,0),$C$2:$N$2),1)</f>
        <v>1</v>
      </c>
      <c r="L256">
        <f>IFERROR(INDEX($BD$7:$BO$40,MATCH(Bacias!$G$4:$G$323,$BC$7:$BC$40,0),$C$2:$N$2),1)</f>
        <v>1</v>
      </c>
      <c r="M256">
        <f>IFERROR(INDEX($BD$7:$BO$40,MATCH(Bacias!$G$4:$G$323,$BC$7:$BC$40,0),$C$2:$N$2),1)</f>
        <v>1</v>
      </c>
      <c r="N256">
        <f>IFERROR(INDEX($BD$7:$BO$40,MATCH(Bacias!$G$4:$G$323,$BC$7:$BC$40,0),$C$2:$N$2),1)</f>
        <v>1</v>
      </c>
      <c r="AA256">
        <f>C256*IF(NOT(ISNA($AY256)),INDEX(Entrada!$C$53:$N$372,$AY256,AA$2),0)</f>
        <v>1693.14</v>
      </c>
      <c r="AB256">
        <f>D256*IF(NOT(ISNA($AY256)),INDEX(Entrada!$C$53:$N$372,$AY256,AB$2),0)</f>
        <v>1928.59</v>
      </c>
      <c r="AC256">
        <f>E256*IF(NOT(ISNA($AY256)),INDEX(Entrada!$C$53:$N$372,$AY256,AC$2),0)</f>
        <v>1811.95</v>
      </c>
      <c r="AD256">
        <f>F256*IF(NOT(ISNA($AY256)),INDEX(Entrada!$C$53:$N$372,$AY256,AD$2),0)</f>
        <v>1306.95</v>
      </c>
      <c r="AE256">
        <f>G256*IF(NOT(ISNA($AY256)),INDEX(Entrada!$C$53:$N$372,$AY256,AE$2),0)</f>
        <v>689.59</v>
      </c>
      <c r="AF256">
        <f>H256*IF(NOT(ISNA($AY256)),INDEX(Entrada!$C$53:$N$372,$AY256,AF$2),0)</f>
        <v>465.29</v>
      </c>
      <c r="AG256">
        <f>I256*IF(NOT(ISNA($AY256)),INDEX(Entrada!$C$53:$N$372,$AY256,AG$2),0)</f>
        <v>350.74</v>
      </c>
      <c r="AH256">
        <f>J256*IF(NOT(ISNA($AY256)),INDEX(Entrada!$C$53:$N$372,$AY256,AH$2),0)</f>
        <v>273.01</v>
      </c>
      <c r="AI256">
        <f>K256*IF(NOT(ISNA($AY256)),INDEX(Entrada!$C$53:$N$372,$AY256,AI$2),0)</f>
        <v>255.96</v>
      </c>
      <c r="AJ256">
        <f>L256*IF(NOT(ISNA($AY256)),INDEX(Entrada!$C$53:$N$372,$AY256,AJ$2),0)</f>
        <v>365.2</v>
      </c>
      <c r="AK256">
        <f>M256*IF(NOT(ISNA($AY256)),INDEX(Entrada!$C$53:$N$372,$AY256,AK$2),0)</f>
        <v>671.97</v>
      </c>
      <c r="AL256">
        <f>N256*IF(NOT(ISNA($AY256)),INDEX(Entrada!$C$53:$N$372,$AY256,AL$2),0)</f>
        <v>1267</v>
      </c>
      <c r="AM256">
        <f t="shared" si="242"/>
        <v>1693.14</v>
      </c>
      <c r="AN256">
        <f t="shared" ref="AN256:AX279" si="277">AB256</f>
        <v>1928.59</v>
      </c>
      <c r="AO256">
        <f t="shared" si="277"/>
        <v>1811.95</v>
      </c>
      <c r="AP256">
        <f t="shared" si="277"/>
        <v>1306.95</v>
      </c>
      <c r="AQ256">
        <f t="shared" si="277"/>
        <v>689.59</v>
      </c>
      <c r="AR256">
        <f t="shared" si="277"/>
        <v>465.29</v>
      </c>
      <c r="AS256">
        <f t="shared" si="277"/>
        <v>350.74</v>
      </c>
      <c r="AT256">
        <f t="shared" si="277"/>
        <v>273.01</v>
      </c>
      <c r="AU256">
        <f t="shared" si="277"/>
        <v>255.96</v>
      </c>
      <c r="AV256">
        <f t="shared" si="277"/>
        <v>365.2</v>
      </c>
      <c r="AW256">
        <f t="shared" si="277"/>
        <v>671.97</v>
      </c>
      <c r="AX256">
        <f t="shared" si="277"/>
        <v>1267</v>
      </c>
      <c r="AY256">
        <f>MATCH(A256,Entrada!$A$53:$A$372,0)</f>
        <v>253</v>
      </c>
      <c r="BQ256">
        <f t="shared" si="241"/>
        <v>67</v>
      </c>
      <c r="BR256" s="302">
        <f t="shared" si="264"/>
        <v>1692.63509</v>
      </c>
      <c r="BS256" s="302">
        <f t="shared" si="265"/>
        <v>1930.44822</v>
      </c>
      <c r="BT256" s="302">
        <f t="shared" si="266"/>
        <v>1809.8072999999999</v>
      </c>
      <c r="BU256" s="302">
        <f t="shared" si="267"/>
        <v>1305.3220000000001</v>
      </c>
      <c r="BV256" s="302">
        <f t="shared" si="268"/>
        <v>691.42700000000002</v>
      </c>
      <c r="BW256" s="302">
        <f t="shared" si="269"/>
        <v>467.77636000000001</v>
      </c>
      <c r="BX256" s="302">
        <f t="shared" si="270"/>
        <v>352.88875000000002</v>
      </c>
      <c r="BY256" s="302">
        <f t="shared" si="271"/>
        <v>274.78487999999999</v>
      </c>
      <c r="BZ256" s="302">
        <f t="shared" si="272"/>
        <v>257.92599999999999</v>
      </c>
      <c r="CA256" s="302">
        <f t="shared" si="273"/>
        <v>368.32945999999998</v>
      </c>
      <c r="CB256" s="302">
        <f t="shared" si="274"/>
        <v>675.19315000000006</v>
      </c>
      <c r="CC256" s="302">
        <f t="shared" si="275"/>
        <v>1268.3865499999999</v>
      </c>
    </row>
    <row r="257" spans="1:81" x14ac:dyDescent="0.25">
      <c r="A257">
        <v>254</v>
      </c>
      <c r="B257" s="164" t="s">
        <v>639</v>
      </c>
      <c r="C257">
        <f>IFERROR(INDEX($BD$7:$BO$40,MATCH(Bacias!$G$4:$G$323,$BC$7:$BC$40,0),$C$2:$N$2),1)</f>
        <v>1</v>
      </c>
      <c r="D257">
        <f>IFERROR(INDEX($BD$7:$BO$40,MATCH(Bacias!$G$4:$G$323,$BC$7:$BC$40,0),$C$2:$N$2),1)</f>
        <v>1</v>
      </c>
      <c r="E257">
        <f>IFERROR(INDEX($BD$7:$BO$40,MATCH(Bacias!$G$4:$G$323,$BC$7:$BC$40,0),$C$2:$N$2),1)</f>
        <v>1</v>
      </c>
      <c r="F257">
        <f>IFERROR(INDEX($BD$7:$BO$40,MATCH(Bacias!$G$4:$G$323,$BC$7:$BC$40,0),$C$2:$N$2),1)</f>
        <v>1</v>
      </c>
      <c r="G257">
        <f>IFERROR(INDEX($BD$7:$BO$40,MATCH(Bacias!$G$4:$G$323,$BC$7:$BC$40,0),$C$2:$N$2),1)</f>
        <v>1</v>
      </c>
      <c r="H257">
        <f>IFERROR(INDEX($BD$7:$BO$40,MATCH(Bacias!$G$4:$G$323,$BC$7:$BC$40,0),$C$2:$N$2),1)</f>
        <v>1</v>
      </c>
      <c r="I257">
        <f>IFERROR(INDEX($BD$7:$BO$40,MATCH(Bacias!$G$4:$G$323,$BC$7:$BC$40,0),$C$2:$N$2),1)</f>
        <v>1</v>
      </c>
      <c r="J257">
        <f>IFERROR(INDEX($BD$7:$BO$40,MATCH(Bacias!$G$4:$G$323,$BC$7:$BC$40,0),$C$2:$N$2),1)</f>
        <v>1</v>
      </c>
      <c r="K257">
        <f>IFERROR(INDEX($BD$7:$BO$40,MATCH(Bacias!$G$4:$G$323,$BC$7:$BC$40,0),$C$2:$N$2),1)</f>
        <v>1</v>
      </c>
      <c r="L257">
        <f>IFERROR(INDEX($BD$7:$BO$40,MATCH(Bacias!$G$4:$G$323,$BC$7:$BC$40,0),$C$2:$N$2),1)</f>
        <v>1</v>
      </c>
      <c r="M257">
        <f>IFERROR(INDEX($BD$7:$BO$40,MATCH(Bacias!$G$4:$G$323,$BC$7:$BC$40,0),$C$2:$N$2),1)</f>
        <v>1</v>
      </c>
      <c r="N257">
        <f>IFERROR(INDEX($BD$7:$BO$40,MATCH(Bacias!$G$4:$G$323,$BC$7:$BC$40,0),$C$2:$N$2),1)</f>
        <v>1</v>
      </c>
      <c r="AA257">
        <f>C257*IF(NOT(ISNA($AY257)),INDEX(Entrada!$C$53:$N$372,$AY257,AA$2),0)</f>
        <v>153.61000000000001</v>
      </c>
      <c r="AB257">
        <f>D257*IF(NOT(ISNA($AY257)),INDEX(Entrada!$C$53:$N$372,$AY257,AB$2),0)</f>
        <v>149.07</v>
      </c>
      <c r="AC257">
        <f>E257*IF(NOT(ISNA($AY257)),INDEX(Entrada!$C$53:$N$372,$AY257,AC$2),0)</f>
        <v>149.88</v>
      </c>
      <c r="AD257">
        <f>F257*IF(NOT(ISNA($AY257)),INDEX(Entrada!$C$53:$N$372,$AY257,AD$2),0)</f>
        <v>126.13</v>
      </c>
      <c r="AE257">
        <f>G257*IF(NOT(ISNA($AY257)),INDEX(Entrada!$C$53:$N$372,$AY257,AE$2),0)</f>
        <v>75.8</v>
      </c>
      <c r="AF257">
        <f>H257*IF(NOT(ISNA($AY257)),INDEX(Entrada!$C$53:$N$372,$AY257,AF$2),0)</f>
        <v>51.99</v>
      </c>
      <c r="AG257">
        <f>I257*IF(NOT(ISNA($AY257)),INDEX(Entrada!$C$53:$N$372,$AY257,AG$2),0)</f>
        <v>52.33</v>
      </c>
      <c r="AH257">
        <f>J257*IF(NOT(ISNA($AY257)),INDEX(Entrada!$C$53:$N$372,$AY257,AH$2),0)</f>
        <v>42.35</v>
      </c>
      <c r="AI257">
        <f>K257*IF(NOT(ISNA($AY257)),INDEX(Entrada!$C$53:$N$372,$AY257,AI$2),0)</f>
        <v>28.63</v>
      </c>
      <c r="AJ257">
        <f>L257*IF(NOT(ISNA($AY257)),INDEX(Entrada!$C$53:$N$372,$AY257,AJ$2),0)</f>
        <v>33.71</v>
      </c>
      <c r="AK257">
        <f>M257*IF(NOT(ISNA($AY257)),INDEX(Entrada!$C$53:$N$372,$AY257,AK$2),0)</f>
        <v>93.77</v>
      </c>
      <c r="AL257">
        <f>N257*IF(NOT(ISNA($AY257)),INDEX(Entrada!$C$53:$N$372,$AY257,AL$2),0)</f>
        <v>195.16</v>
      </c>
      <c r="AM257">
        <f t="shared" si="242"/>
        <v>153.61000000000001</v>
      </c>
      <c r="AN257">
        <f t="shared" si="277"/>
        <v>149.07</v>
      </c>
      <c r="AO257">
        <f t="shared" si="277"/>
        <v>149.88</v>
      </c>
      <c r="AP257">
        <f t="shared" si="277"/>
        <v>126.13</v>
      </c>
      <c r="AQ257">
        <f t="shared" si="277"/>
        <v>75.8</v>
      </c>
      <c r="AR257">
        <f t="shared" si="277"/>
        <v>51.99</v>
      </c>
      <c r="AS257">
        <f t="shared" si="277"/>
        <v>52.33</v>
      </c>
      <c r="AT257">
        <f t="shared" si="277"/>
        <v>42.35</v>
      </c>
      <c r="AU257">
        <f t="shared" si="277"/>
        <v>28.63</v>
      </c>
      <c r="AV257">
        <f t="shared" si="277"/>
        <v>33.71</v>
      </c>
      <c r="AW257">
        <f t="shared" si="277"/>
        <v>93.77</v>
      </c>
      <c r="AX257">
        <f t="shared" si="277"/>
        <v>195.16</v>
      </c>
      <c r="AY257">
        <f>MATCH(A257,Entrada!$A$53:$A$372,0)</f>
        <v>254</v>
      </c>
      <c r="BQ257" t="e">
        <f t="shared" si="241"/>
        <v>#N/A</v>
      </c>
      <c r="BR257" s="302">
        <f t="shared" si="264"/>
        <v>153.61000000000001</v>
      </c>
      <c r="BS257" s="302">
        <f t="shared" si="265"/>
        <v>149.07</v>
      </c>
      <c r="BT257" s="302">
        <f t="shared" si="266"/>
        <v>149.88</v>
      </c>
      <c r="BU257" s="302">
        <f t="shared" si="267"/>
        <v>126.13</v>
      </c>
      <c r="BV257" s="302">
        <f t="shared" si="268"/>
        <v>75.8</v>
      </c>
      <c r="BW257" s="302">
        <f t="shared" si="269"/>
        <v>51.99</v>
      </c>
      <c r="BX257" s="302">
        <f t="shared" si="270"/>
        <v>52.33</v>
      </c>
      <c r="BY257" s="302">
        <f t="shared" si="271"/>
        <v>42.35</v>
      </c>
      <c r="BZ257" s="302">
        <f t="shared" si="272"/>
        <v>28.63</v>
      </c>
      <c r="CA257" s="302">
        <f t="shared" si="273"/>
        <v>33.71</v>
      </c>
      <c r="CB257" s="302">
        <f t="shared" si="274"/>
        <v>93.77</v>
      </c>
      <c r="CC257" s="302">
        <f t="shared" si="275"/>
        <v>195.16</v>
      </c>
    </row>
    <row r="258" spans="1:81" x14ac:dyDescent="0.25">
      <c r="A258">
        <v>255</v>
      </c>
      <c r="B258" s="164" t="s">
        <v>640</v>
      </c>
      <c r="C258">
        <f>IFERROR(INDEX($BD$7:$BO$40,MATCH(Bacias!$G$4:$G$323,$BC$7:$BC$40,0),$C$2:$N$2),1)</f>
        <v>1</v>
      </c>
      <c r="D258">
        <f>IFERROR(INDEX($BD$7:$BO$40,MATCH(Bacias!$G$4:$G$323,$BC$7:$BC$40,0),$C$2:$N$2),1)</f>
        <v>1</v>
      </c>
      <c r="E258">
        <f>IFERROR(INDEX($BD$7:$BO$40,MATCH(Bacias!$G$4:$G$323,$BC$7:$BC$40,0),$C$2:$N$2),1)</f>
        <v>1</v>
      </c>
      <c r="F258">
        <f>IFERROR(INDEX($BD$7:$BO$40,MATCH(Bacias!$G$4:$G$323,$BC$7:$BC$40,0),$C$2:$N$2),1)</f>
        <v>1</v>
      </c>
      <c r="G258">
        <f>IFERROR(INDEX($BD$7:$BO$40,MATCH(Bacias!$G$4:$G$323,$BC$7:$BC$40,0),$C$2:$N$2),1)</f>
        <v>1</v>
      </c>
      <c r="H258">
        <f>IFERROR(INDEX($BD$7:$BO$40,MATCH(Bacias!$G$4:$G$323,$BC$7:$BC$40,0),$C$2:$N$2),1)</f>
        <v>1</v>
      </c>
      <c r="I258">
        <f>IFERROR(INDEX($BD$7:$BO$40,MATCH(Bacias!$G$4:$G$323,$BC$7:$BC$40,0),$C$2:$N$2),1)</f>
        <v>1</v>
      </c>
      <c r="J258">
        <f>IFERROR(INDEX($BD$7:$BO$40,MATCH(Bacias!$G$4:$G$323,$BC$7:$BC$40,0),$C$2:$N$2),1)</f>
        <v>1</v>
      </c>
      <c r="K258">
        <f>IFERROR(INDEX($BD$7:$BO$40,MATCH(Bacias!$G$4:$G$323,$BC$7:$BC$40,0),$C$2:$N$2),1)</f>
        <v>1</v>
      </c>
      <c r="L258">
        <f>IFERROR(INDEX($BD$7:$BO$40,MATCH(Bacias!$G$4:$G$323,$BC$7:$BC$40,0),$C$2:$N$2),1)</f>
        <v>1</v>
      </c>
      <c r="M258">
        <f>IFERROR(INDEX($BD$7:$BO$40,MATCH(Bacias!$G$4:$G$323,$BC$7:$BC$40,0),$C$2:$N$2),1)</f>
        <v>1</v>
      </c>
      <c r="N258">
        <f>IFERROR(INDEX($BD$7:$BO$40,MATCH(Bacias!$G$4:$G$323,$BC$7:$BC$40,0),$C$2:$N$2),1)</f>
        <v>1</v>
      </c>
      <c r="AA258">
        <f>C258*IF(NOT(ISNA($AY258)),INDEX(Entrada!$C$53:$N$372,$AY258,AA$2),0)</f>
        <v>330.09</v>
      </c>
      <c r="AB258">
        <f>D258*IF(NOT(ISNA($AY258)),INDEX(Entrada!$C$53:$N$372,$AY258,AB$2),0)</f>
        <v>229.87</v>
      </c>
      <c r="AC258">
        <f>E258*IF(NOT(ISNA($AY258)),INDEX(Entrada!$C$53:$N$372,$AY258,AC$2),0)</f>
        <v>203.4</v>
      </c>
      <c r="AD258">
        <f>F258*IF(NOT(ISNA($AY258)),INDEX(Entrada!$C$53:$N$372,$AY258,AD$2),0)</f>
        <v>125.77</v>
      </c>
      <c r="AE258">
        <f>G258*IF(NOT(ISNA($AY258)),INDEX(Entrada!$C$53:$N$372,$AY258,AE$2),0)</f>
        <v>66.45</v>
      </c>
      <c r="AF258">
        <f>H258*IF(NOT(ISNA($AY258)),INDEX(Entrada!$C$53:$N$372,$AY258,AF$2),0)</f>
        <v>49.77</v>
      </c>
      <c r="AG258">
        <f>I258*IF(NOT(ISNA($AY258)),INDEX(Entrada!$C$53:$N$372,$AY258,AG$2),0)</f>
        <v>41.13</v>
      </c>
      <c r="AH258">
        <f>J258*IF(NOT(ISNA($AY258)),INDEX(Entrada!$C$53:$N$372,$AY258,AH$2),0)</f>
        <v>34.24</v>
      </c>
      <c r="AI258">
        <f>K258*IF(NOT(ISNA($AY258)),INDEX(Entrada!$C$53:$N$372,$AY258,AI$2),0)</f>
        <v>32.950000000000003</v>
      </c>
      <c r="AJ258">
        <f>L258*IF(NOT(ISNA($AY258)),INDEX(Entrada!$C$53:$N$372,$AY258,AJ$2),0)</f>
        <v>63.28</v>
      </c>
      <c r="AK258">
        <f>M258*IF(NOT(ISNA($AY258)),INDEX(Entrada!$C$53:$N$372,$AY258,AK$2),0)</f>
        <v>191.88</v>
      </c>
      <c r="AL258">
        <f>N258*IF(NOT(ISNA($AY258)),INDEX(Entrada!$C$53:$N$372,$AY258,AL$2),0)</f>
        <v>344.47</v>
      </c>
      <c r="AM258">
        <f t="shared" si="242"/>
        <v>330.09</v>
      </c>
      <c r="AN258">
        <f t="shared" si="277"/>
        <v>229.87</v>
      </c>
      <c r="AO258">
        <f t="shared" si="277"/>
        <v>203.4</v>
      </c>
      <c r="AP258">
        <f t="shared" si="277"/>
        <v>125.77</v>
      </c>
      <c r="AQ258">
        <f t="shared" si="277"/>
        <v>66.45</v>
      </c>
      <c r="AR258">
        <f t="shared" si="277"/>
        <v>49.77</v>
      </c>
      <c r="AS258">
        <f t="shared" si="277"/>
        <v>41.13</v>
      </c>
      <c r="AT258">
        <f t="shared" si="277"/>
        <v>34.24</v>
      </c>
      <c r="AU258">
        <f t="shared" si="277"/>
        <v>32.950000000000003</v>
      </c>
      <c r="AV258">
        <f t="shared" si="277"/>
        <v>63.28</v>
      </c>
      <c r="AW258">
        <f t="shared" si="277"/>
        <v>191.88</v>
      </c>
      <c r="AX258">
        <f t="shared" si="277"/>
        <v>344.47</v>
      </c>
      <c r="AY258">
        <f>MATCH(A258,Entrada!$A$53:$A$372,0)</f>
        <v>255</v>
      </c>
      <c r="BQ258" t="e">
        <f t="shared" si="241"/>
        <v>#N/A</v>
      </c>
      <c r="BR258" s="302">
        <f t="shared" si="264"/>
        <v>330.09</v>
      </c>
      <c r="BS258" s="302">
        <f t="shared" si="265"/>
        <v>229.87</v>
      </c>
      <c r="BT258" s="302">
        <f t="shared" si="266"/>
        <v>203.4</v>
      </c>
      <c r="BU258" s="302">
        <f t="shared" si="267"/>
        <v>125.77</v>
      </c>
      <c r="BV258" s="302">
        <f t="shared" si="268"/>
        <v>66.45</v>
      </c>
      <c r="BW258" s="302">
        <f t="shared" si="269"/>
        <v>49.77</v>
      </c>
      <c r="BX258" s="302">
        <f t="shared" si="270"/>
        <v>41.13</v>
      </c>
      <c r="BY258" s="302">
        <f t="shared" si="271"/>
        <v>34.24</v>
      </c>
      <c r="BZ258" s="302">
        <f t="shared" si="272"/>
        <v>32.950000000000003</v>
      </c>
      <c r="CA258" s="302">
        <f t="shared" si="273"/>
        <v>63.28</v>
      </c>
      <c r="CB258" s="302">
        <f t="shared" si="274"/>
        <v>191.88</v>
      </c>
      <c r="CC258" s="302">
        <f t="shared" si="275"/>
        <v>344.47</v>
      </c>
    </row>
    <row r="259" spans="1:81" x14ac:dyDescent="0.25">
      <c r="A259">
        <v>256</v>
      </c>
      <c r="B259" s="164"/>
      <c r="C259">
        <f>IFERROR(INDEX($BD$7:$BO$40,MATCH(Bacias!$G$4:$G$323,$BC$7:$BC$40,0),$C$2:$N$2),1)</f>
        <v>1</v>
      </c>
      <c r="D259">
        <f>IFERROR(INDEX($BD$7:$BO$40,MATCH(Bacias!$G$4:$G$323,$BC$7:$BC$40,0),$C$2:$N$2),1)</f>
        <v>1</v>
      </c>
      <c r="E259">
        <f>IFERROR(INDEX($BD$7:$BO$40,MATCH(Bacias!$G$4:$G$323,$BC$7:$BC$40,0),$C$2:$N$2),1)</f>
        <v>1</v>
      </c>
      <c r="F259">
        <f>IFERROR(INDEX($BD$7:$BO$40,MATCH(Bacias!$G$4:$G$323,$BC$7:$BC$40,0),$C$2:$N$2),1)</f>
        <v>1</v>
      </c>
      <c r="G259">
        <f>IFERROR(INDEX($BD$7:$BO$40,MATCH(Bacias!$G$4:$G$323,$BC$7:$BC$40,0),$C$2:$N$2),1)</f>
        <v>1</v>
      </c>
      <c r="H259">
        <f>IFERROR(INDEX($BD$7:$BO$40,MATCH(Bacias!$G$4:$G$323,$BC$7:$BC$40,0),$C$2:$N$2),1)</f>
        <v>1</v>
      </c>
      <c r="I259">
        <f>IFERROR(INDEX($BD$7:$BO$40,MATCH(Bacias!$G$4:$G$323,$BC$7:$BC$40,0),$C$2:$N$2),1)</f>
        <v>1</v>
      </c>
      <c r="J259">
        <f>IFERROR(INDEX($BD$7:$BO$40,MATCH(Bacias!$G$4:$G$323,$BC$7:$BC$40,0),$C$2:$N$2),1)</f>
        <v>1</v>
      </c>
      <c r="K259">
        <f>IFERROR(INDEX($BD$7:$BO$40,MATCH(Bacias!$G$4:$G$323,$BC$7:$BC$40,0),$C$2:$N$2),1)</f>
        <v>1</v>
      </c>
      <c r="L259">
        <f>IFERROR(INDEX($BD$7:$BO$40,MATCH(Bacias!$G$4:$G$323,$BC$7:$BC$40,0),$C$2:$N$2),1)</f>
        <v>1</v>
      </c>
      <c r="M259">
        <f>IFERROR(INDEX($BD$7:$BO$40,MATCH(Bacias!$G$4:$G$323,$BC$7:$BC$40,0),$C$2:$N$2),1)</f>
        <v>1</v>
      </c>
      <c r="N259">
        <f>IFERROR(INDEX($BD$7:$BO$40,MATCH(Bacias!$G$4:$G$323,$BC$7:$BC$40,0),$C$2:$N$2),1)</f>
        <v>1</v>
      </c>
      <c r="AA259">
        <f>C259*IF(NOT(ISNA($AY259)),INDEX(Entrada!$C$53:$N$372,$AY259,AA$2),0)</f>
        <v>0</v>
      </c>
      <c r="AB259">
        <f>D259*IF(NOT(ISNA($AY259)),INDEX(Entrada!$C$53:$N$372,$AY259,AB$2),0)</f>
        <v>0</v>
      </c>
      <c r="AC259">
        <f>E259*IF(NOT(ISNA($AY259)),INDEX(Entrada!$C$53:$N$372,$AY259,AC$2),0)</f>
        <v>0</v>
      </c>
      <c r="AD259">
        <f>F259*IF(NOT(ISNA($AY259)),INDEX(Entrada!$C$53:$N$372,$AY259,AD$2),0)</f>
        <v>0</v>
      </c>
      <c r="AE259">
        <f>G259*IF(NOT(ISNA($AY259)),INDEX(Entrada!$C$53:$N$372,$AY259,AE$2),0)</f>
        <v>0</v>
      </c>
      <c r="AF259">
        <f>H259*IF(NOT(ISNA($AY259)),INDEX(Entrada!$C$53:$N$372,$AY259,AF$2),0)</f>
        <v>0</v>
      </c>
      <c r="AG259">
        <f>I259*IF(NOT(ISNA($AY259)),INDEX(Entrada!$C$53:$N$372,$AY259,AG$2),0)</f>
        <v>0</v>
      </c>
      <c r="AH259">
        <f>J259*IF(NOT(ISNA($AY259)),INDEX(Entrada!$C$53:$N$372,$AY259,AH$2),0)</f>
        <v>0</v>
      </c>
      <c r="AI259">
        <f>K259*IF(NOT(ISNA($AY259)),INDEX(Entrada!$C$53:$N$372,$AY259,AI$2),0)</f>
        <v>0</v>
      </c>
      <c r="AJ259">
        <f>L259*IF(NOT(ISNA($AY259)),INDEX(Entrada!$C$53:$N$372,$AY259,AJ$2),0)</f>
        <v>0</v>
      </c>
      <c r="AK259">
        <f>M259*IF(NOT(ISNA($AY259)),INDEX(Entrada!$C$53:$N$372,$AY259,AK$2),0)</f>
        <v>0</v>
      </c>
      <c r="AL259">
        <f>N259*IF(NOT(ISNA($AY259)),INDEX(Entrada!$C$53:$N$372,$AY259,AL$2),0)</f>
        <v>0</v>
      </c>
      <c r="AM259">
        <f t="shared" si="242"/>
        <v>0</v>
      </c>
      <c r="AN259">
        <f t="shared" si="277"/>
        <v>0</v>
      </c>
      <c r="AO259">
        <f t="shared" si="277"/>
        <v>0</v>
      </c>
      <c r="AP259">
        <f t="shared" si="277"/>
        <v>0</v>
      </c>
      <c r="AQ259">
        <f t="shared" si="277"/>
        <v>0</v>
      </c>
      <c r="AR259">
        <f t="shared" si="277"/>
        <v>0</v>
      </c>
      <c r="AS259">
        <f t="shared" si="277"/>
        <v>0</v>
      </c>
      <c r="AT259">
        <f t="shared" si="277"/>
        <v>0</v>
      </c>
      <c r="AU259">
        <f t="shared" si="277"/>
        <v>0</v>
      </c>
      <c r="AV259">
        <f t="shared" si="277"/>
        <v>0</v>
      </c>
      <c r="AW259">
        <f t="shared" si="277"/>
        <v>0</v>
      </c>
      <c r="AX259">
        <f t="shared" si="277"/>
        <v>0</v>
      </c>
      <c r="AY259">
        <f>MATCH(A259,Entrada!$A$53:$A$372,0)</f>
        <v>256</v>
      </c>
      <c r="BQ259" t="e">
        <f t="shared" si="241"/>
        <v>#N/A</v>
      </c>
      <c r="BR259" s="302">
        <f t="shared" si="264"/>
        <v>0</v>
      </c>
      <c r="BS259" s="302">
        <f t="shared" si="265"/>
        <v>0</v>
      </c>
      <c r="BT259" s="302">
        <f t="shared" si="266"/>
        <v>0</v>
      </c>
      <c r="BU259" s="302">
        <f t="shared" si="267"/>
        <v>0</v>
      </c>
      <c r="BV259" s="302">
        <f t="shared" si="268"/>
        <v>0</v>
      </c>
      <c r="BW259" s="302">
        <f t="shared" si="269"/>
        <v>0</v>
      </c>
      <c r="BX259" s="302">
        <f t="shared" si="270"/>
        <v>0</v>
      </c>
      <c r="BY259" s="302">
        <f t="shared" si="271"/>
        <v>0</v>
      </c>
      <c r="BZ259" s="302">
        <f t="shared" si="272"/>
        <v>0</v>
      </c>
      <c r="CA259" s="302">
        <f t="shared" si="273"/>
        <v>0</v>
      </c>
      <c r="CB259" s="302">
        <f t="shared" si="274"/>
        <v>0</v>
      </c>
      <c r="CC259" s="302">
        <f t="shared" si="275"/>
        <v>0</v>
      </c>
    </row>
    <row r="260" spans="1:81" x14ac:dyDescent="0.25">
      <c r="A260">
        <v>257</v>
      </c>
      <c r="B260" s="164" t="s">
        <v>641</v>
      </c>
      <c r="C260">
        <f>IFERROR(INDEX($BD$7:$BO$40,MATCH(Bacias!$G$4:$G$323,$BC$7:$BC$40,0),$C$2:$N$2),1)</f>
        <v>1</v>
      </c>
      <c r="D260">
        <f>IFERROR(INDEX($BD$7:$BO$40,MATCH(Bacias!$G$4:$G$323,$BC$7:$BC$40,0),$C$2:$N$2),1)</f>
        <v>1</v>
      </c>
      <c r="E260">
        <f>IFERROR(INDEX($BD$7:$BO$40,MATCH(Bacias!$G$4:$G$323,$BC$7:$BC$40,0),$C$2:$N$2),1)</f>
        <v>1</v>
      </c>
      <c r="F260">
        <f>IFERROR(INDEX($BD$7:$BO$40,MATCH(Bacias!$G$4:$G$323,$BC$7:$BC$40,0),$C$2:$N$2),1)</f>
        <v>1</v>
      </c>
      <c r="G260">
        <f>IFERROR(INDEX($BD$7:$BO$40,MATCH(Bacias!$G$4:$G$323,$BC$7:$BC$40,0),$C$2:$N$2),1)</f>
        <v>1</v>
      </c>
      <c r="H260">
        <f>IFERROR(INDEX($BD$7:$BO$40,MATCH(Bacias!$G$4:$G$323,$BC$7:$BC$40,0),$C$2:$N$2),1)</f>
        <v>1</v>
      </c>
      <c r="I260">
        <f>IFERROR(INDEX($BD$7:$BO$40,MATCH(Bacias!$G$4:$G$323,$BC$7:$BC$40,0),$C$2:$N$2),1)</f>
        <v>1</v>
      </c>
      <c r="J260">
        <f>IFERROR(INDEX($BD$7:$BO$40,MATCH(Bacias!$G$4:$G$323,$BC$7:$BC$40,0),$C$2:$N$2),1)</f>
        <v>1</v>
      </c>
      <c r="K260">
        <f>IFERROR(INDEX($BD$7:$BO$40,MATCH(Bacias!$G$4:$G$323,$BC$7:$BC$40,0),$C$2:$N$2),1)</f>
        <v>1</v>
      </c>
      <c r="L260">
        <f>IFERROR(INDEX($BD$7:$BO$40,MATCH(Bacias!$G$4:$G$323,$BC$7:$BC$40,0),$C$2:$N$2),1)</f>
        <v>1</v>
      </c>
      <c r="M260">
        <f>IFERROR(INDEX($BD$7:$BO$40,MATCH(Bacias!$G$4:$G$323,$BC$7:$BC$40,0),$C$2:$N$2),1)</f>
        <v>1</v>
      </c>
      <c r="N260">
        <f>IFERROR(INDEX($BD$7:$BO$40,MATCH(Bacias!$G$4:$G$323,$BC$7:$BC$40,0),$C$2:$N$2),1)</f>
        <v>1</v>
      </c>
      <c r="AA260">
        <f>C260*IF(NOT(ISNA($AY260)),INDEX(Entrada!$C$53:$N$372,$AY260,AA$2),0)</f>
        <v>3022.73</v>
      </c>
      <c r="AB260">
        <f>D260*IF(NOT(ISNA($AY260)),INDEX(Entrada!$C$53:$N$372,$AY260,AB$2),0)</f>
        <v>3401.17</v>
      </c>
      <c r="AC260">
        <f>E260*IF(NOT(ISNA($AY260)),INDEX(Entrada!$C$53:$N$372,$AY260,AC$2),0)</f>
        <v>3281.42</v>
      </c>
      <c r="AD260">
        <f>F260*IF(NOT(ISNA($AY260)),INDEX(Entrada!$C$53:$N$372,$AY260,AD$2),0)</f>
        <v>2331.2800000000002</v>
      </c>
      <c r="AE260">
        <f>G260*IF(NOT(ISNA($AY260)),INDEX(Entrada!$C$53:$N$372,$AY260,AE$2),0)</f>
        <v>1155.72</v>
      </c>
      <c r="AF260">
        <f>H260*IF(NOT(ISNA($AY260)),INDEX(Entrada!$C$53:$N$372,$AY260,AF$2),0)</f>
        <v>754.88</v>
      </c>
      <c r="AG260">
        <f>I260*IF(NOT(ISNA($AY260)),INDEX(Entrada!$C$53:$N$372,$AY260,AG$2),0)</f>
        <v>574.88</v>
      </c>
      <c r="AH260">
        <f>J260*IF(NOT(ISNA($AY260)),INDEX(Entrada!$C$53:$N$372,$AY260,AH$2),0)</f>
        <v>459.35</v>
      </c>
      <c r="AI260">
        <f>K260*IF(NOT(ISNA($AY260)),INDEX(Entrada!$C$53:$N$372,$AY260,AI$2),0)</f>
        <v>435.65</v>
      </c>
      <c r="AJ260">
        <f>L260*IF(NOT(ISNA($AY260)),INDEX(Entrada!$C$53:$N$372,$AY260,AJ$2),0)</f>
        <v>599.74</v>
      </c>
      <c r="AK260">
        <f>M260*IF(NOT(ISNA($AY260)),INDEX(Entrada!$C$53:$N$372,$AY260,AK$2),0)</f>
        <v>1148.6500000000001</v>
      </c>
      <c r="AL260">
        <f>N260*IF(NOT(ISNA($AY260)),INDEX(Entrada!$C$53:$N$372,$AY260,AL$2),0)</f>
        <v>2260.1999999999998</v>
      </c>
      <c r="AM260">
        <f t="shared" si="242"/>
        <v>3022.73</v>
      </c>
      <c r="AN260">
        <f t="shared" si="277"/>
        <v>3401.17</v>
      </c>
      <c r="AO260">
        <f t="shared" si="277"/>
        <v>3281.42</v>
      </c>
      <c r="AP260">
        <f t="shared" si="277"/>
        <v>2331.2800000000002</v>
      </c>
      <c r="AQ260">
        <f t="shared" si="277"/>
        <v>1155.72</v>
      </c>
      <c r="AR260">
        <f t="shared" si="277"/>
        <v>754.88</v>
      </c>
      <c r="AS260">
        <f t="shared" si="277"/>
        <v>574.88</v>
      </c>
      <c r="AT260">
        <f t="shared" si="277"/>
        <v>459.35</v>
      </c>
      <c r="AU260">
        <f t="shared" si="277"/>
        <v>435.65</v>
      </c>
      <c r="AV260">
        <f t="shared" si="277"/>
        <v>599.74</v>
      </c>
      <c r="AW260">
        <f t="shared" si="277"/>
        <v>1148.6500000000001</v>
      </c>
      <c r="AX260">
        <f t="shared" si="277"/>
        <v>2260.1999999999998</v>
      </c>
      <c r="AY260">
        <f>MATCH(A260,Entrada!$A$53:$A$372,0)</f>
        <v>257</v>
      </c>
      <c r="BQ260" t="e">
        <f t="shared" ref="BQ260:BQ323" si="278">MATCH($A:$A,_regrPosto,0)</f>
        <v>#N/A</v>
      </c>
      <c r="BR260" s="302">
        <f t="shared" si="264"/>
        <v>3022.73</v>
      </c>
      <c r="BS260" s="302">
        <f t="shared" si="265"/>
        <v>3401.17</v>
      </c>
      <c r="BT260" s="302">
        <f t="shared" si="266"/>
        <v>3281.42</v>
      </c>
      <c r="BU260" s="302">
        <f t="shared" si="267"/>
        <v>2331.2800000000002</v>
      </c>
      <c r="BV260" s="302">
        <f t="shared" si="268"/>
        <v>1155.72</v>
      </c>
      <c r="BW260" s="302">
        <f t="shared" si="269"/>
        <v>754.88</v>
      </c>
      <c r="BX260" s="302">
        <f t="shared" si="270"/>
        <v>574.88</v>
      </c>
      <c r="BY260" s="302">
        <f t="shared" si="271"/>
        <v>459.35</v>
      </c>
      <c r="BZ260" s="302">
        <f t="shared" si="272"/>
        <v>435.65</v>
      </c>
      <c r="CA260" s="302">
        <f t="shared" si="273"/>
        <v>599.74</v>
      </c>
      <c r="CB260" s="302">
        <f t="shared" si="274"/>
        <v>1148.6500000000001</v>
      </c>
      <c r="CC260" s="302">
        <f t="shared" si="275"/>
        <v>2260.1999999999998</v>
      </c>
    </row>
    <row r="261" spans="1:81" x14ac:dyDescent="0.25">
      <c r="A261">
        <v>258</v>
      </c>
      <c r="B261" s="164" t="s">
        <v>642</v>
      </c>
      <c r="C261">
        <f>IFERROR(INDEX($BD$7:$BO$40,MATCH(Bacias!$G$4:$G$323,$BC$7:$BC$40,0),$C$2:$N$2),1)</f>
        <v>1</v>
      </c>
      <c r="D261">
        <f>IFERROR(INDEX($BD$7:$BO$40,MATCH(Bacias!$G$4:$G$323,$BC$7:$BC$40,0),$C$2:$N$2),1)</f>
        <v>1</v>
      </c>
      <c r="E261">
        <f>IFERROR(INDEX($BD$7:$BO$40,MATCH(Bacias!$G$4:$G$323,$BC$7:$BC$40,0),$C$2:$N$2),1)</f>
        <v>1</v>
      </c>
      <c r="F261">
        <f>IFERROR(INDEX($BD$7:$BO$40,MATCH(Bacias!$G$4:$G$323,$BC$7:$BC$40,0),$C$2:$N$2),1)</f>
        <v>1</v>
      </c>
      <c r="G261">
        <f>IFERROR(INDEX($BD$7:$BO$40,MATCH(Bacias!$G$4:$G$323,$BC$7:$BC$40,0),$C$2:$N$2),1)</f>
        <v>1</v>
      </c>
      <c r="H261">
        <f>IFERROR(INDEX($BD$7:$BO$40,MATCH(Bacias!$G$4:$G$323,$BC$7:$BC$40,0),$C$2:$N$2),1)</f>
        <v>1</v>
      </c>
      <c r="I261">
        <f>IFERROR(INDEX($BD$7:$BO$40,MATCH(Bacias!$G$4:$G$323,$BC$7:$BC$40,0),$C$2:$N$2),1)</f>
        <v>1</v>
      </c>
      <c r="J261">
        <f>IFERROR(INDEX($BD$7:$BO$40,MATCH(Bacias!$G$4:$G$323,$BC$7:$BC$40,0),$C$2:$N$2),1)</f>
        <v>1</v>
      </c>
      <c r="K261">
        <f>IFERROR(INDEX($BD$7:$BO$40,MATCH(Bacias!$G$4:$G$323,$BC$7:$BC$40,0),$C$2:$N$2),1)</f>
        <v>1</v>
      </c>
      <c r="L261">
        <f>IFERROR(INDEX($BD$7:$BO$40,MATCH(Bacias!$G$4:$G$323,$BC$7:$BC$40,0),$C$2:$N$2),1)</f>
        <v>1</v>
      </c>
      <c r="M261">
        <f>IFERROR(INDEX($BD$7:$BO$40,MATCH(Bacias!$G$4:$G$323,$BC$7:$BC$40,0),$C$2:$N$2),1)</f>
        <v>1</v>
      </c>
      <c r="N261">
        <f>IFERROR(INDEX($BD$7:$BO$40,MATCH(Bacias!$G$4:$G$323,$BC$7:$BC$40,0),$C$2:$N$2),1)</f>
        <v>1</v>
      </c>
      <c r="AA261">
        <f>C261*IF(NOT(ISNA($AY261)),INDEX(Entrada!$C$53:$N$372,$AY261,AA$2),0)</f>
        <v>393.2</v>
      </c>
      <c r="AB261">
        <f>D261*IF(NOT(ISNA($AY261)),INDEX(Entrada!$C$53:$N$372,$AY261,AB$2),0)</f>
        <v>278.14999999999998</v>
      </c>
      <c r="AC261">
        <f>E261*IF(NOT(ISNA($AY261)),INDEX(Entrada!$C$53:$N$372,$AY261,AC$2),0)</f>
        <v>237.72</v>
      </c>
      <c r="AD261">
        <f>F261*IF(NOT(ISNA($AY261)),INDEX(Entrada!$C$53:$N$372,$AY261,AD$2),0)</f>
        <v>148.88</v>
      </c>
      <c r="AE261">
        <f>G261*IF(NOT(ISNA($AY261)),INDEX(Entrada!$C$53:$N$372,$AY261,AE$2),0)</f>
        <v>78.61</v>
      </c>
      <c r="AF261">
        <f>H261*IF(NOT(ISNA($AY261)),INDEX(Entrada!$C$53:$N$372,$AY261,AF$2),0)</f>
        <v>58.61</v>
      </c>
      <c r="AG261">
        <f>I261*IF(NOT(ISNA($AY261)),INDEX(Entrada!$C$53:$N$372,$AY261,AG$2),0)</f>
        <v>49.17</v>
      </c>
      <c r="AH261">
        <f>J261*IF(NOT(ISNA($AY261)),INDEX(Entrada!$C$53:$N$372,$AY261,AH$2),0)</f>
        <v>41.4</v>
      </c>
      <c r="AI261">
        <f>K261*IF(NOT(ISNA($AY261)),INDEX(Entrada!$C$53:$N$372,$AY261,AI$2),0)</f>
        <v>39.659999999999997</v>
      </c>
      <c r="AJ261">
        <f>L261*IF(NOT(ISNA($AY261)),INDEX(Entrada!$C$53:$N$372,$AY261,AJ$2),0)</f>
        <v>73.349999999999994</v>
      </c>
      <c r="AK261">
        <f>M261*IF(NOT(ISNA($AY261)),INDEX(Entrada!$C$53:$N$372,$AY261,AK$2),0)</f>
        <v>224.72</v>
      </c>
      <c r="AL261">
        <f>N261*IF(NOT(ISNA($AY261)),INDEX(Entrada!$C$53:$N$372,$AY261,AL$2),0)</f>
        <v>411.9</v>
      </c>
      <c r="AM261">
        <f t="shared" si="242"/>
        <v>393.2</v>
      </c>
      <c r="AN261">
        <f t="shared" si="277"/>
        <v>278.14999999999998</v>
      </c>
      <c r="AO261">
        <f t="shared" si="277"/>
        <v>237.72</v>
      </c>
      <c r="AP261">
        <f t="shared" si="277"/>
        <v>148.88</v>
      </c>
      <c r="AQ261">
        <f t="shared" si="277"/>
        <v>78.61</v>
      </c>
      <c r="AR261">
        <f t="shared" si="277"/>
        <v>58.61</v>
      </c>
      <c r="AS261">
        <f t="shared" si="277"/>
        <v>49.17</v>
      </c>
      <c r="AT261">
        <f t="shared" si="277"/>
        <v>41.4</v>
      </c>
      <c r="AU261">
        <f t="shared" si="277"/>
        <v>39.659999999999997</v>
      </c>
      <c r="AV261">
        <f t="shared" si="277"/>
        <v>73.349999999999994</v>
      </c>
      <c r="AW261">
        <f t="shared" si="277"/>
        <v>224.72</v>
      </c>
      <c r="AX261">
        <f t="shared" si="277"/>
        <v>411.9</v>
      </c>
      <c r="AY261">
        <f>MATCH(A261,Entrada!$A$53:$A$372,0)</f>
        <v>258</v>
      </c>
      <c r="BQ261" t="e">
        <f t="shared" si="278"/>
        <v>#N/A</v>
      </c>
      <c r="BR261" s="302">
        <f t="shared" si="264"/>
        <v>393.2</v>
      </c>
      <c r="BS261" s="302">
        <f t="shared" si="265"/>
        <v>278.14999999999998</v>
      </c>
      <c r="BT261" s="302">
        <f t="shared" si="266"/>
        <v>237.72</v>
      </c>
      <c r="BU261" s="302">
        <f t="shared" si="267"/>
        <v>148.88</v>
      </c>
      <c r="BV261" s="302">
        <f t="shared" si="268"/>
        <v>78.61</v>
      </c>
      <c r="BW261" s="302">
        <f t="shared" si="269"/>
        <v>58.61</v>
      </c>
      <c r="BX261" s="302">
        <f t="shared" si="270"/>
        <v>49.17</v>
      </c>
      <c r="BY261" s="302">
        <f t="shared" si="271"/>
        <v>41.4</v>
      </c>
      <c r="BZ261" s="302">
        <f t="shared" si="272"/>
        <v>39.659999999999997</v>
      </c>
      <c r="CA261" s="302">
        <f t="shared" si="273"/>
        <v>73.349999999999994</v>
      </c>
      <c r="CB261" s="302">
        <f t="shared" si="274"/>
        <v>224.72</v>
      </c>
      <c r="CC261" s="302">
        <f t="shared" si="275"/>
        <v>411.9</v>
      </c>
    </row>
    <row r="262" spans="1:81" x14ac:dyDescent="0.25">
      <c r="A262">
        <v>259</v>
      </c>
      <c r="B262" s="164" t="s">
        <v>643</v>
      </c>
      <c r="C262">
        <f>IFERROR(INDEX($BD$7:$BO$40,MATCH(Bacias!$G$4:$G$323,$BC$7:$BC$40,0),$C$2:$N$2),1)</f>
        <v>1</v>
      </c>
      <c r="D262">
        <f>IFERROR(INDEX($BD$7:$BO$40,MATCH(Bacias!$G$4:$G$323,$BC$7:$BC$40,0),$C$2:$N$2),1)</f>
        <v>1</v>
      </c>
      <c r="E262">
        <f>IFERROR(INDEX($BD$7:$BO$40,MATCH(Bacias!$G$4:$G$323,$BC$7:$BC$40,0),$C$2:$N$2),1)</f>
        <v>1</v>
      </c>
      <c r="F262">
        <f>IFERROR(INDEX($BD$7:$BO$40,MATCH(Bacias!$G$4:$G$323,$BC$7:$BC$40,0),$C$2:$N$2),1)</f>
        <v>1</v>
      </c>
      <c r="G262">
        <f>IFERROR(INDEX($BD$7:$BO$40,MATCH(Bacias!$G$4:$G$323,$BC$7:$BC$40,0),$C$2:$N$2),1)</f>
        <v>1</v>
      </c>
      <c r="H262">
        <f>IFERROR(INDEX($BD$7:$BO$40,MATCH(Bacias!$G$4:$G$323,$BC$7:$BC$40,0),$C$2:$N$2),1)</f>
        <v>1</v>
      </c>
      <c r="I262">
        <f>IFERROR(INDEX($BD$7:$BO$40,MATCH(Bacias!$G$4:$G$323,$BC$7:$BC$40,0),$C$2:$N$2),1)</f>
        <v>1</v>
      </c>
      <c r="J262">
        <f>IFERROR(INDEX($BD$7:$BO$40,MATCH(Bacias!$G$4:$G$323,$BC$7:$BC$40,0),$C$2:$N$2),1)</f>
        <v>1</v>
      </c>
      <c r="K262">
        <f>IFERROR(INDEX($BD$7:$BO$40,MATCH(Bacias!$G$4:$G$323,$BC$7:$BC$40,0),$C$2:$N$2),1)</f>
        <v>1</v>
      </c>
      <c r="L262">
        <f>IFERROR(INDEX($BD$7:$BO$40,MATCH(Bacias!$G$4:$G$323,$BC$7:$BC$40,0),$C$2:$N$2),1)</f>
        <v>1</v>
      </c>
      <c r="M262">
        <f>IFERROR(INDEX($BD$7:$BO$40,MATCH(Bacias!$G$4:$G$323,$BC$7:$BC$40,0),$C$2:$N$2),1)</f>
        <v>1</v>
      </c>
      <c r="N262">
        <f>IFERROR(INDEX($BD$7:$BO$40,MATCH(Bacias!$G$4:$G$323,$BC$7:$BC$40,0),$C$2:$N$2),1)</f>
        <v>1</v>
      </c>
      <c r="AA262">
        <f>C262*IF(NOT(ISNA($AY262)),INDEX(Entrada!$C$53:$N$372,$AY262,AA$2),0)</f>
        <v>99.42</v>
      </c>
      <c r="AB262">
        <f>D262*IF(NOT(ISNA($AY262)),INDEX(Entrada!$C$53:$N$372,$AY262,AB$2),0)</f>
        <v>112.82</v>
      </c>
      <c r="AC262">
        <f>E262*IF(NOT(ISNA($AY262)),INDEX(Entrada!$C$53:$N$372,$AY262,AC$2),0)</f>
        <v>110.75</v>
      </c>
      <c r="AD262">
        <f>F262*IF(NOT(ISNA($AY262)),INDEX(Entrada!$C$53:$N$372,$AY262,AD$2),0)</f>
        <v>88.6</v>
      </c>
      <c r="AE262">
        <f>G262*IF(NOT(ISNA($AY262)),INDEX(Entrada!$C$53:$N$372,$AY262,AE$2),0)</f>
        <v>66.39</v>
      </c>
      <c r="AF262">
        <f>H262*IF(NOT(ISNA($AY262)),INDEX(Entrada!$C$53:$N$372,$AY262,AF$2),0)</f>
        <v>56.74</v>
      </c>
      <c r="AG262">
        <f>I262*IF(NOT(ISNA($AY262)),INDEX(Entrada!$C$53:$N$372,$AY262,AG$2),0)</f>
        <v>50.92</v>
      </c>
      <c r="AH262">
        <f>J262*IF(NOT(ISNA($AY262)),INDEX(Entrada!$C$53:$N$372,$AY262,AH$2),0)</f>
        <v>47.03</v>
      </c>
      <c r="AI262">
        <f>K262*IF(NOT(ISNA($AY262)),INDEX(Entrada!$C$53:$N$372,$AY262,AI$2),0)</f>
        <v>47.32</v>
      </c>
      <c r="AJ262">
        <f>L262*IF(NOT(ISNA($AY262)),INDEX(Entrada!$C$53:$N$372,$AY262,AJ$2),0)</f>
        <v>51.96</v>
      </c>
      <c r="AK262">
        <f>M262*IF(NOT(ISNA($AY262)),INDEX(Entrada!$C$53:$N$372,$AY262,AK$2),0)</f>
        <v>61.15</v>
      </c>
      <c r="AL262">
        <f>N262*IF(NOT(ISNA($AY262)),INDEX(Entrada!$C$53:$N$372,$AY262,AL$2),0)</f>
        <v>79.680000000000007</v>
      </c>
      <c r="AM262">
        <f t="shared" si="242"/>
        <v>99.42</v>
      </c>
      <c r="AN262">
        <f t="shared" si="277"/>
        <v>112.82</v>
      </c>
      <c r="AO262">
        <f t="shared" si="277"/>
        <v>110.75</v>
      </c>
      <c r="AP262">
        <f t="shared" si="277"/>
        <v>88.6</v>
      </c>
      <c r="AQ262">
        <f t="shared" si="277"/>
        <v>66.39</v>
      </c>
      <c r="AR262">
        <f t="shared" si="277"/>
        <v>56.74</v>
      </c>
      <c r="AS262">
        <f t="shared" si="277"/>
        <v>50.92</v>
      </c>
      <c r="AT262">
        <f t="shared" si="277"/>
        <v>47.03</v>
      </c>
      <c r="AU262">
        <f t="shared" si="277"/>
        <v>47.32</v>
      </c>
      <c r="AV262">
        <f t="shared" si="277"/>
        <v>51.96</v>
      </c>
      <c r="AW262">
        <f t="shared" si="277"/>
        <v>61.15</v>
      </c>
      <c r="AX262">
        <f t="shared" si="277"/>
        <v>79.680000000000007</v>
      </c>
      <c r="AY262">
        <f>MATCH(A262,Entrada!$A$53:$A$372,0)</f>
        <v>259</v>
      </c>
      <c r="BQ262" t="e">
        <f t="shared" si="278"/>
        <v>#N/A</v>
      </c>
      <c r="BR262" s="302">
        <f t="shared" si="264"/>
        <v>99.42</v>
      </c>
      <c r="BS262" s="302">
        <f t="shared" si="265"/>
        <v>112.82</v>
      </c>
      <c r="BT262" s="302">
        <f t="shared" si="266"/>
        <v>110.75</v>
      </c>
      <c r="BU262" s="302">
        <f t="shared" si="267"/>
        <v>88.6</v>
      </c>
      <c r="BV262" s="302">
        <f t="shared" si="268"/>
        <v>66.39</v>
      </c>
      <c r="BW262" s="302">
        <f t="shared" si="269"/>
        <v>56.74</v>
      </c>
      <c r="BX262" s="302">
        <f t="shared" si="270"/>
        <v>50.92</v>
      </c>
      <c r="BY262" s="302">
        <f t="shared" si="271"/>
        <v>47.03</v>
      </c>
      <c r="BZ262" s="302">
        <f t="shared" si="272"/>
        <v>47.32</v>
      </c>
      <c r="CA262" s="302">
        <f t="shared" si="273"/>
        <v>51.96</v>
      </c>
      <c r="CB262" s="302">
        <f t="shared" si="274"/>
        <v>61.15</v>
      </c>
      <c r="CC262" s="302">
        <f t="shared" si="275"/>
        <v>79.680000000000007</v>
      </c>
    </row>
    <row r="263" spans="1:81" x14ac:dyDescent="0.25">
      <c r="A263">
        <v>260</v>
      </c>
      <c r="B263" s="164"/>
      <c r="C263">
        <f>IFERROR(INDEX($BD$7:$BO$40,MATCH(Bacias!$G$4:$G$323,$BC$7:$BC$40,0),$C$2:$N$2),1)</f>
        <v>1</v>
      </c>
      <c r="D263">
        <f>IFERROR(INDEX($BD$7:$BO$40,MATCH(Bacias!$G$4:$G$323,$BC$7:$BC$40,0),$C$2:$N$2),1)</f>
        <v>1</v>
      </c>
      <c r="E263">
        <f>IFERROR(INDEX($BD$7:$BO$40,MATCH(Bacias!$G$4:$G$323,$BC$7:$BC$40,0),$C$2:$N$2),1)</f>
        <v>1</v>
      </c>
      <c r="F263">
        <f>IFERROR(INDEX($BD$7:$BO$40,MATCH(Bacias!$G$4:$G$323,$BC$7:$BC$40,0),$C$2:$N$2),1)</f>
        <v>1</v>
      </c>
      <c r="G263">
        <f>IFERROR(INDEX($BD$7:$BO$40,MATCH(Bacias!$G$4:$G$323,$BC$7:$BC$40,0),$C$2:$N$2),1)</f>
        <v>1</v>
      </c>
      <c r="H263">
        <f>IFERROR(INDEX($BD$7:$BO$40,MATCH(Bacias!$G$4:$G$323,$BC$7:$BC$40,0),$C$2:$N$2),1)</f>
        <v>1</v>
      </c>
      <c r="I263">
        <f>IFERROR(INDEX($BD$7:$BO$40,MATCH(Bacias!$G$4:$G$323,$BC$7:$BC$40,0),$C$2:$N$2),1)</f>
        <v>1</v>
      </c>
      <c r="J263">
        <f>IFERROR(INDEX($BD$7:$BO$40,MATCH(Bacias!$G$4:$G$323,$BC$7:$BC$40,0),$C$2:$N$2),1)</f>
        <v>1</v>
      </c>
      <c r="K263">
        <f>IFERROR(INDEX($BD$7:$BO$40,MATCH(Bacias!$G$4:$G$323,$BC$7:$BC$40,0),$C$2:$N$2),1)</f>
        <v>1</v>
      </c>
      <c r="L263">
        <f>IFERROR(INDEX($BD$7:$BO$40,MATCH(Bacias!$G$4:$G$323,$BC$7:$BC$40,0),$C$2:$N$2),1)</f>
        <v>1</v>
      </c>
      <c r="M263">
        <f>IFERROR(INDEX($BD$7:$BO$40,MATCH(Bacias!$G$4:$G$323,$BC$7:$BC$40,0),$C$2:$N$2),1)</f>
        <v>1</v>
      </c>
      <c r="N263">
        <f>IFERROR(INDEX($BD$7:$BO$40,MATCH(Bacias!$G$4:$G$323,$BC$7:$BC$40,0),$C$2:$N$2),1)</f>
        <v>1</v>
      </c>
      <c r="AA263">
        <f>C263*IF(NOT(ISNA($AY263)),INDEX(Entrada!$C$53:$N$372,$AY263,AA$2),0)</f>
        <v>0</v>
      </c>
      <c r="AB263">
        <f>D263*IF(NOT(ISNA($AY263)),INDEX(Entrada!$C$53:$N$372,$AY263,AB$2),0)</f>
        <v>0</v>
      </c>
      <c r="AC263">
        <f>E263*IF(NOT(ISNA($AY263)),INDEX(Entrada!$C$53:$N$372,$AY263,AC$2),0)</f>
        <v>0</v>
      </c>
      <c r="AD263">
        <f>F263*IF(NOT(ISNA($AY263)),INDEX(Entrada!$C$53:$N$372,$AY263,AD$2),0)</f>
        <v>0</v>
      </c>
      <c r="AE263">
        <f>G263*IF(NOT(ISNA($AY263)),INDEX(Entrada!$C$53:$N$372,$AY263,AE$2),0)</f>
        <v>0</v>
      </c>
      <c r="AF263">
        <f>H263*IF(NOT(ISNA($AY263)),INDEX(Entrada!$C$53:$N$372,$AY263,AF$2),0)</f>
        <v>0</v>
      </c>
      <c r="AG263">
        <f>I263*IF(NOT(ISNA($AY263)),INDEX(Entrada!$C$53:$N$372,$AY263,AG$2),0)</f>
        <v>0</v>
      </c>
      <c r="AH263">
        <f>J263*IF(NOT(ISNA($AY263)),INDEX(Entrada!$C$53:$N$372,$AY263,AH$2),0)</f>
        <v>0</v>
      </c>
      <c r="AI263">
        <f>K263*IF(NOT(ISNA($AY263)),INDEX(Entrada!$C$53:$N$372,$AY263,AI$2),0)</f>
        <v>0</v>
      </c>
      <c r="AJ263">
        <f>L263*IF(NOT(ISNA($AY263)),INDEX(Entrada!$C$53:$N$372,$AY263,AJ$2),0)</f>
        <v>0</v>
      </c>
      <c r="AK263">
        <f>M263*IF(NOT(ISNA($AY263)),INDEX(Entrada!$C$53:$N$372,$AY263,AK$2),0)</f>
        <v>0</v>
      </c>
      <c r="AL263">
        <f>N263*IF(NOT(ISNA($AY263)),INDEX(Entrada!$C$53:$N$372,$AY263,AL$2),0)</f>
        <v>0</v>
      </c>
      <c r="AM263">
        <f t="shared" si="242"/>
        <v>0</v>
      </c>
      <c r="AN263">
        <f t="shared" si="277"/>
        <v>0</v>
      </c>
      <c r="AO263">
        <f t="shared" si="277"/>
        <v>0</v>
      </c>
      <c r="AP263">
        <f t="shared" si="277"/>
        <v>0</v>
      </c>
      <c r="AQ263">
        <f t="shared" si="277"/>
        <v>0</v>
      </c>
      <c r="AR263">
        <f t="shared" si="277"/>
        <v>0</v>
      </c>
      <c r="AS263">
        <f t="shared" si="277"/>
        <v>0</v>
      </c>
      <c r="AT263">
        <f t="shared" si="277"/>
        <v>0</v>
      </c>
      <c r="AU263">
        <f t="shared" si="277"/>
        <v>0</v>
      </c>
      <c r="AV263">
        <f t="shared" si="277"/>
        <v>0</v>
      </c>
      <c r="AW263">
        <f t="shared" si="277"/>
        <v>0</v>
      </c>
      <c r="AX263">
        <f t="shared" si="277"/>
        <v>0</v>
      </c>
      <c r="AY263">
        <f>MATCH(A263,Entrada!$A$53:$A$372,0)</f>
        <v>260</v>
      </c>
      <c r="BQ263" t="e">
        <f t="shared" si="278"/>
        <v>#N/A</v>
      </c>
      <c r="BR263" s="302">
        <f t="shared" si="264"/>
        <v>0</v>
      </c>
      <c r="BS263" s="302">
        <f t="shared" si="265"/>
        <v>0</v>
      </c>
      <c r="BT263" s="302">
        <f t="shared" si="266"/>
        <v>0</v>
      </c>
      <c r="BU263" s="302">
        <f t="shared" si="267"/>
        <v>0</v>
      </c>
      <c r="BV263" s="302">
        <f t="shared" si="268"/>
        <v>0</v>
      </c>
      <c r="BW263" s="302">
        <f t="shared" si="269"/>
        <v>0</v>
      </c>
      <c r="BX263" s="302">
        <f t="shared" si="270"/>
        <v>0</v>
      </c>
      <c r="BY263" s="302">
        <f t="shared" si="271"/>
        <v>0</v>
      </c>
      <c r="BZ263" s="302">
        <f t="shared" si="272"/>
        <v>0</v>
      </c>
      <c r="CA263" s="302">
        <f t="shared" si="273"/>
        <v>0</v>
      </c>
      <c r="CB263" s="302">
        <f t="shared" si="274"/>
        <v>0</v>
      </c>
      <c r="CC263" s="302">
        <f t="shared" si="275"/>
        <v>0</v>
      </c>
    </row>
    <row r="264" spans="1:81" x14ac:dyDescent="0.25">
      <c r="A264">
        <v>261</v>
      </c>
      <c r="B264" s="164" t="s">
        <v>644</v>
      </c>
      <c r="C264">
        <f>IFERROR(INDEX($BD$7:$BO$40,MATCH(Bacias!$G$4:$G$323,$BC$7:$BC$40,0),$C$2:$N$2),1)</f>
        <v>1</v>
      </c>
      <c r="D264">
        <f>IFERROR(INDEX($BD$7:$BO$40,MATCH(Bacias!$G$4:$G$323,$BC$7:$BC$40,0),$C$2:$N$2),1)</f>
        <v>1</v>
      </c>
      <c r="E264">
        <f>IFERROR(INDEX($BD$7:$BO$40,MATCH(Bacias!$G$4:$G$323,$BC$7:$BC$40,0),$C$2:$N$2),1)</f>
        <v>1</v>
      </c>
      <c r="F264">
        <f>IFERROR(INDEX($BD$7:$BO$40,MATCH(Bacias!$G$4:$G$323,$BC$7:$BC$40,0),$C$2:$N$2),1)</f>
        <v>1</v>
      </c>
      <c r="G264">
        <f>IFERROR(INDEX($BD$7:$BO$40,MATCH(Bacias!$G$4:$G$323,$BC$7:$BC$40,0),$C$2:$N$2),1)</f>
        <v>1</v>
      </c>
      <c r="H264">
        <f>IFERROR(INDEX($BD$7:$BO$40,MATCH(Bacias!$G$4:$G$323,$BC$7:$BC$40,0),$C$2:$N$2),1)</f>
        <v>1</v>
      </c>
      <c r="I264">
        <f>IFERROR(INDEX($BD$7:$BO$40,MATCH(Bacias!$G$4:$G$323,$BC$7:$BC$40,0),$C$2:$N$2),1)</f>
        <v>1</v>
      </c>
      <c r="J264">
        <f>IFERROR(INDEX($BD$7:$BO$40,MATCH(Bacias!$G$4:$G$323,$BC$7:$BC$40,0),$C$2:$N$2),1)</f>
        <v>1</v>
      </c>
      <c r="K264">
        <f>IFERROR(INDEX($BD$7:$BO$40,MATCH(Bacias!$G$4:$G$323,$BC$7:$BC$40,0),$C$2:$N$2),1)</f>
        <v>1</v>
      </c>
      <c r="L264">
        <f>IFERROR(INDEX($BD$7:$BO$40,MATCH(Bacias!$G$4:$G$323,$BC$7:$BC$40,0),$C$2:$N$2),1)</f>
        <v>1</v>
      </c>
      <c r="M264">
        <f>IFERROR(INDEX($BD$7:$BO$40,MATCH(Bacias!$G$4:$G$323,$BC$7:$BC$40,0),$C$2:$N$2),1)</f>
        <v>1</v>
      </c>
      <c r="N264">
        <f>IFERROR(INDEX($BD$7:$BO$40,MATCH(Bacias!$G$4:$G$323,$BC$7:$BC$40,0),$C$2:$N$2),1)</f>
        <v>1</v>
      </c>
      <c r="AA264">
        <f>C264*IF(NOT(ISNA($AY264)),INDEX(Entrada!$C$53:$N$372,$AY264,AA$2),0)</f>
        <v>312.25</v>
      </c>
      <c r="AB264">
        <f>D264*IF(NOT(ISNA($AY264)),INDEX(Entrada!$C$53:$N$372,$AY264,AB$2),0)</f>
        <v>347.8</v>
      </c>
      <c r="AC264">
        <f>E264*IF(NOT(ISNA($AY264)),INDEX(Entrada!$C$53:$N$372,$AY264,AC$2),0)</f>
        <v>357.89</v>
      </c>
      <c r="AD264">
        <f>F264*IF(NOT(ISNA($AY264)),INDEX(Entrada!$C$53:$N$372,$AY264,AD$2),0)</f>
        <v>277</v>
      </c>
      <c r="AE264">
        <f>G264*IF(NOT(ISNA($AY264)),INDEX(Entrada!$C$53:$N$372,$AY264,AE$2),0)</f>
        <v>194.61</v>
      </c>
      <c r="AF264">
        <f>H264*IF(NOT(ISNA($AY264)),INDEX(Entrada!$C$53:$N$372,$AY264,AF$2),0)</f>
        <v>153.18</v>
      </c>
      <c r="AG264">
        <f>I264*IF(NOT(ISNA($AY264)),INDEX(Entrada!$C$53:$N$372,$AY264,AG$2),0)</f>
        <v>127.27</v>
      </c>
      <c r="AH264">
        <f>J264*IF(NOT(ISNA($AY264)),INDEX(Entrada!$C$53:$N$372,$AY264,AH$2),0)</f>
        <v>110.51</v>
      </c>
      <c r="AI264">
        <f>K264*IF(NOT(ISNA($AY264)),INDEX(Entrada!$C$53:$N$372,$AY264,AI$2),0)</f>
        <v>111.49</v>
      </c>
      <c r="AJ264">
        <f>L264*IF(NOT(ISNA($AY264)),INDEX(Entrada!$C$53:$N$372,$AY264,AJ$2),0)</f>
        <v>137.52000000000001</v>
      </c>
      <c r="AK264">
        <f>M264*IF(NOT(ISNA($AY264)),INDEX(Entrada!$C$53:$N$372,$AY264,AK$2),0)</f>
        <v>181</v>
      </c>
      <c r="AL264">
        <f>N264*IF(NOT(ISNA($AY264)),INDEX(Entrada!$C$53:$N$372,$AY264,AL$2),0)</f>
        <v>251.73</v>
      </c>
      <c r="AM264">
        <f t="shared" ref="AM264:AM294" si="279">AA264</f>
        <v>312.25</v>
      </c>
      <c r="AN264">
        <f t="shared" si="277"/>
        <v>347.8</v>
      </c>
      <c r="AO264">
        <f t="shared" si="277"/>
        <v>357.89</v>
      </c>
      <c r="AP264">
        <f t="shared" si="277"/>
        <v>277</v>
      </c>
      <c r="AQ264">
        <f t="shared" si="277"/>
        <v>194.61</v>
      </c>
      <c r="AR264">
        <f t="shared" si="277"/>
        <v>153.18</v>
      </c>
      <c r="AS264">
        <f t="shared" si="277"/>
        <v>127.27</v>
      </c>
      <c r="AT264">
        <f t="shared" si="277"/>
        <v>110.51</v>
      </c>
      <c r="AU264">
        <f t="shared" si="277"/>
        <v>111.49</v>
      </c>
      <c r="AV264">
        <f t="shared" si="277"/>
        <v>137.52000000000001</v>
      </c>
      <c r="AW264">
        <f t="shared" si="277"/>
        <v>181</v>
      </c>
      <c r="AX264">
        <f t="shared" si="277"/>
        <v>251.73</v>
      </c>
      <c r="AY264">
        <f>MATCH(A264,Entrada!$A$53:$A$372,0)</f>
        <v>261</v>
      </c>
      <c r="BQ264">
        <f t="shared" si="278"/>
        <v>23</v>
      </c>
      <c r="BR264" s="302">
        <f t="shared" si="264"/>
        <v>312.74912</v>
      </c>
      <c r="BS264" s="302">
        <f t="shared" si="265"/>
        <v>347.85520000000008</v>
      </c>
      <c r="BT264" s="302">
        <f t="shared" si="266"/>
        <v>358.18124999999998</v>
      </c>
      <c r="BU264" s="302">
        <f t="shared" si="267"/>
        <v>276.64240000000001</v>
      </c>
      <c r="BV264" s="302">
        <f t="shared" si="268"/>
        <v>194.60632000000004</v>
      </c>
      <c r="BW264" s="302">
        <f t="shared" si="269"/>
        <v>153.16178000000005</v>
      </c>
      <c r="BX264" s="302">
        <f t="shared" si="270"/>
        <v>127.28480000000002</v>
      </c>
      <c r="BY264" s="302">
        <f t="shared" si="271"/>
        <v>110.50015</v>
      </c>
      <c r="BZ264" s="302">
        <f t="shared" si="272"/>
        <v>111.53270999999999</v>
      </c>
      <c r="CA264" s="302">
        <f t="shared" si="273"/>
        <v>137.72252000000003</v>
      </c>
      <c r="CB264" s="302">
        <f t="shared" si="274"/>
        <v>181.3716</v>
      </c>
      <c r="CC264" s="302">
        <f t="shared" si="275"/>
        <v>251.84619999999998</v>
      </c>
    </row>
    <row r="265" spans="1:81" x14ac:dyDescent="0.25">
      <c r="A265">
        <v>262</v>
      </c>
      <c r="B265" s="164" t="s">
        <v>259</v>
      </c>
      <c r="C265">
        <f>IFERROR(INDEX($BD$7:$BO$40,MATCH(Bacias!$G$4:$G$323,$BC$7:$BC$40,0),$C$2:$N$2),1)</f>
        <v>1</v>
      </c>
      <c r="D265">
        <f>IFERROR(INDEX($BD$7:$BO$40,MATCH(Bacias!$G$4:$G$323,$BC$7:$BC$40,0),$C$2:$N$2),1)</f>
        <v>1</v>
      </c>
      <c r="E265">
        <f>IFERROR(INDEX($BD$7:$BO$40,MATCH(Bacias!$G$4:$G$323,$BC$7:$BC$40,0),$C$2:$N$2),1)</f>
        <v>1</v>
      </c>
      <c r="F265">
        <f>IFERROR(INDEX($BD$7:$BO$40,MATCH(Bacias!$G$4:$G$323,$BC$7:$BC$40,0),$C$2:$N$2),1)</f>
        <v>1</v>
      </c>
      <c r="G265">
        <f>IFERROR(INDEX($BD$7:$BO$40,MATCH(Bacias!$G$4:$G$323,$BC$7:$BC$40,0),$C$2:$N$2),1)</f>
        <v>1</v>
      </c>
      <c r="H265">
        <f>IFERROR(INDEX($BD$7:$BO$40,MATCH(Bacias!$G$4:$G$323,$BC$7:$BC$40,0),$C$2:$N$2),1)</f>
        <v>1</v>
      </c>
      <c r="I265">
        <f>IFERROR(INDEX($BD$7:$BO$40,MATCH(Bacias!$G$4:$G$323,$BC$7:$BC$40,0),$C$2:$N$2),1)</f>
        <v>1</v>
      </c>
      <c r="J265">
        <f>IFERROR(INDEX($BD$7:$BO$40,MATCH(Bacias!$G$4:$G$323,$BC$7:$BC$40,0),$C$2:$N$2),1)</f>
        <v>1</v>
      </c>
      <c r="K265">
        <f>IFERROR(INDEX($BD$7:$BO$40,MATCH(Bacias!$G$4:$G$323,$BC$7:$BC$40,0),$C$2:$N$2),1)</f>
        <v>1</v>
      </c>
      <c r="L265">
        <f>IFERROR(INDEX($BD$7:$BO$40,MATCH(Bacias!$G$4:$G$323,$BC$7:$BC$40,0),$C$2:$N$2),1)</f>
        <v>1</v>
      </c>
      <c r="M265">
        <f>IFERROR(INDEX($BD$7:$BO$40,MATCH(Bacias!$G$4:$G$323,$BC$7:$BC$40,0),$C$2:$N$2),1)</f>
        <v>1</v>
      </c>
      <c r="N265">
        <f>IFERROR(INDEX($BD$7:$BO$40,MATCH(Bacias!$G$4:$G$323,$BC$7:$BC$40,0),$C$2:$N$2),1)</f>
        <v>1</v>
      </c>
      <c r="AA265">
        <f>C265*IF(NOT(ISNA($AY265)),INDEX(Entrada!$C$53:$N$372,$AY265,AA$2),0)</f>
        <v>148.15</v>
      </c>
      <c r="AB265">
        <f>D265*IF(NOT(ISNA($AY265)),INDEX(Entrada!$C$53:$N$372,$AY265,AB$2),0)</f>
        <v>113.91</v>
      </c>
      <c r="AC265">
        <f>E265*IF(NOT(ISNA($AY265)),INDEX(Entrada!$C$53:$N$372,$AY265,AC$2),0)</f>
        <v>102.25</v>
      </c>
      <c r="AD265">
        <f>F265*IF(NOT(ISNA($AY265)),INDEX(Entrada!$C$53:$N$372,$AY265,AD$2),0)</f>
        <v>73.23</v>
      </c>
      <c r="AE265">
        <f>G265*IF(NOT(ISNA($AY265)),INDEX(Entrada!$C$53:$N$372,$AY265,AE$2),0)</f>
        <v>54.88</v>
      </c>
      <c r="AF265">
        <f>H265*IF(NOT(ISNA($AY265)),INDEX(Entrada!$C$53:$N$372,$AY265,AF$2),0)</f>
        <v>46.8</v>
      </c>
      <c r="AG265">
        <f>I265*IF(NOT(ISNA($AY265)),INDEX(Entrada!$C$53:$N$372,$AY265,AG$2),0)</f>
        <v>41.07</v>
      </c>
      <c r="AH265">
        <f>J265*IF(NOT(ISNA($AY265)),INDEX(Entrada!$C$53:$N$372,$AY265,AH$2),0)</f>
        <v>36.33</v>
      </c>
      <c r="AI265">
        <f>K265*IF(NOT(ISNA($AY265)),INDEX(Entrada!$C$53:$N$372,$AY265,AI$2),0)</f>
        <v>36.4</v>
      </c>
      <c r="AJ265">
        <f>L265*IF(NOT(ISNA($AY265)),INDEX(Entrada!$C$53:$N$372,$AY265,AJ$2),0)</f>
        <v>46.25</v>
      </c>
      <c r="AK265">
        <f>M265*IF(NOT(ISNA($AY265)),INDEX(Entrada!$C$53:$N$372,$AY265,AK$2),0)</f>
        <v>77.11</v>
      </c>
      <c r="AL265">
        <f>N265*IF(NOT(ISNA($AY265)),INDEX(Entrada!$C$53:$N$372,$AY265,AL$2),0)</f>
        <v>127.09</v>
      </c>
      <c r="AM265">
        <f t="shared" si="279"/>
        <v>148.15</v>
      </c>
      <c r="AN265">
        <f t="shared" si="277"/>
        <v>113.91</v>
      </c>
      <c r="AO265">
        <f t="shared" si="277"/>
        <v>102.25</v>
      </c>
      <c r="AP265">
        <f t="shared" si="277"/>
        <v>73.23</v>
      </c>
      <c r="AQ265">
        <f t="shared" si="277"/>
        <v>54.88</v>
      </c>
      <c r="AR265">
        <f t="shared" si="277"/>
        <v>46.8</v>
      </c>
      <c r="AS265">
        <f t="shared" si="277"/>
        <v>41.07</v>
      </c>
      <c r="AT265">
        <f t="shared" si="277"/>
        <v>36.33</v>
      </c>
      <c r="AU265">
        <f t="shared" si="277"/>
        <v>36.4</v>
      </c>
      <c r="AV265">
        <f t="shared" si="277"/>
        <v>46.25</v>
      </c>
      <c r="AW265">
        <f t="shared" si="277"/>
        <v>77.11</v>
      </c>
      <c r="AX265">
        <f t="shared" si="277"/>
        <v>127.09</v>
      </c>
      <c r="AY265">
        <f>MATCH(A265,Entrada!$A$53:$A$372,0)</f>
        <v>262</v>
      </c>
      <c r="BQ265">
        <f t="shared" si="278"/>
        <v>78</v>
      </c>
      <c r="BR265" s="302">
        <f t="shared" si="264"/>
        <v>144.96759999999998</v>
      </c>
      <c r="BS265" s="302">
        <f t="shared" si="265"/>
        <v>113.47773999999998</v>
      </c>
      <c r="BT265" s="302">
        <f t="shared" si="266"/>
        <v>102.16520999999999</v>
      </c>
      <c r="BU265" s="302">
        <f t="shared" si="267"/>
        <v>73.097239999999999</v>
      </c>
      <c r="BV265" s="302">
        <f t="shared" si="268"/>
        <v>55.077300000000008</v>
      </c>
      <c r="BW265" s="302">
        <f t="shared" si="269"/>
        <v>47.099919999999997</v>
      </c>
      <c r="BX265" s="302">
        <f t="shared" si="270"/>
        <v>41.867649999999998</v>
      </c>
      <c r="BY265" s="302">
        <f t="shared" si="271"/>
        <v>37.13579</v>
      </c>
      <c r="BZ265" s="302">
        <f t="shared" si="272"/>
        <v>37.363169999999997</v>
      </c>
      <c r="CA265" s="302">
        <f t="shared" si="273"/>
        <v>46.478549999999998</v>
      </c>
      <c r="CB265" s="302">
        <f t="shared" si="274"/>
        <v>75.990250000000003</v>
      </c>
      <c r="CC265" s="302">
        <f t="shared" si="275"/>
        <v>126.03316</v>
      </c>
    </row>
    <row r="266" spans="1:81" x14ac:dyDescent="0.25">
      <c r="A266">
        <v>263</v>
      </c>
      <c r="B266" s="164" t="s">
        <v>645</v>
      </c>
      <c r="C266">
        <f>IFERROR(INDEX($BD$7:$BO$40,MATCH(Bacias!$G$4:$G$323,$BC$7:$BC$40,0),$C$2:$N$2),1)</f>
        <v>1</v>
      </c>
      <c r="D266">
        <f>IFERROR(INDEX($BD$7:$BO$40,MATCH(Bacias!$G$4:$G$323,$BC$7:$BC$40,0),$C$2:$N$2),1)</f>
        <v>1</v>
      </c>
      <c r="E266">
        <f>IFERROR(INDEX($BD$7:$BO$40,MATCH(Bacias!$G$4:$G$323,$BC$7:$BC$40,0),$C$2:$N$2),1)</f>
        <v>1</v>
      </c>
      <c r="F266">
        <f>IFERROR(INDEX($BD$7:$BO$40,MATCH(Bacias!$G$4:$G$323,$BC$7:$BC$40,0),$C$2:$N$2),1)</f>
        <v>1</v>
      </c>
      <c r="G266">
        <f>IFERROR(INDEX($BD$7:$BO$40,MATCH(Bacias!$G$4:$G$323,$BC$7:$BC$40,0),$C$2:$N$2),1)</f>
        <v>1</v>
      </c>
      <c r="H266">
        <f>IFERROR(INDEX($BD$7:$BO$40,MATCH(Bacias!$G$4:$G$323,$BC$7:$BC$40,0),$C$2:$N$2),1)</f>
        <v>1</v>
      </c>
      <c r="I266">
        <f>IFERROR(INDEX($BD$7:$BO$40,MATCH(Bacias!$G$4:$G$323,$BC$7:$BC$40,0),$C$2:$N$2),1)</f>
        <v>1</v>
      </c>
      <c r="J266">
        <f>IFERROR(INDEX($BD$7:$BO$40,MATCH(Bacias!$G$4:$G$323,$BC$7:$BC$40,0),$C$2:$N$2),1)</f>
        <v>1</v>
      </c>
      <c r="K266">
        <f>IFERROR(INDEX($BD$7:$BO$40,MATCH(Bacias!$G$4:$G$323,$BC$7:$BC$40,0),$C$2:$N$2),1)</f>
        <v>1</v>
      </c>
      <c r="L266">
        <f>IFERROR(INDEX($BD$7:$BO$40,MATCH(Bacias!$G$4:$G$323,$BC$7:$BC$40,0),$C$2:$N$2),1)</f>
        <v>1</v>
      </c>
      <c r="M266">
        <f>IFERROR(INDEX($BD$7:$BO$40,MATCH(Bacias!$G$4:$G$323,$BC$7:$BC$40,0),$C$2:$N$2),1)</f>
        <v>1</v>
      </c>
      <c r="N266">
        <f>IFERROR(INDEX($BD$7:$BO$40,MATCH(Bacias!$G$4:$G$323,$BC$7:$BC$40,0),$C$2:$N$2),1)</f>
        <v>1</v>
      </c>
      <c r="AA266">
        <f>C266*IF(NOT(ISNA($AY266)),INDEX(Entrada!$C$53:$N$372,$AY266,AA$2),0)</f>
        <v>297.33999999999997</v>
      </c>
      <c r="AB266">
        <f>D266*IF(NOT(ISNA($AY266)),INDEX(Entrada!$C$53:$N$372,$AY266,AB$2),0)</f>
        <v>244.95</v>
      </c>
      <c r="AC266">
        <f>E266*IF(NOT(ISNA($AY266)),INDEX(Entrada!$C$53:$N$372,$AY266,AC$2),0)</f>
        <v>218.96</v>
      </c>
      <c r="AD266">
        <f>F266*IF(NOT(ISNA($AY266)),INDEX(Entrada!$C$53:$N$372,$AY266,AD$2),0)</f>
        <v>161.94999999999999</v>
      </c>
      <c r="AE266">
        <f>G266*IF(NOT(ISNA($AY266)),INDEX(Entrada!$C$53:$N$372,$AY266,AE$2),0)</f>
        <v>116.08</v>
      </c>
      <c r="AF266">
        <f>H266*IF(NOT(ISNA($AY266)),INDEX(Entrada!$C$53:$N$372,$AY266,AF$2),0)</f>
        <v>94.95</v>
      </c>
      <c r="AG266">
        <f>I266*IF(NOT(ISNA($AY266)),INDEX(Entrada!$C$53:$N$372,$AY266,AG$2),0)</f>
        <v>80.59</v>
      </c>
      <c r="AH266">
        <f>J266*IF(NOT(ISNA($AY266)),INDEX(Entrada!$C$53:$N$372,$AY266,AH$2),0)</f>
        <v>69.849999999999994</v>
      </c>
      <c r="AI266">
        <f>K266*IF(NOT(ISNA($AY266)),INDEX(Entrada!$C$53:$N$372,$AY266,AI$2),0)</f>
        <v>66.92</v>
      </c>
      <c r="AJ266">
        <f>L266*IF(NOT(ISNA($AY266)),INDEX(Entrada!$C$53:$N$372,$AY266,AJ$2),0)</f>
        <v>86.08</v>
      </c>
      <c r="AK266">
        <f>M266*IF(NOT(ISNA($AY266)),INDEX(Entrada!$C$53:$N$372,$AY266,AK$2),0)</f>
        <v>163.85</v>
      </c>
      <c r="AL266">
        <f>N266*IF(NOT(ISNA($AY266)),INDEX(Entrada!$C$53:$N$372,$AY266,AL$2),0)</f>
        <v>263.2</v>
      </c>
      <c r="AM266">
        <f t="shared" si="279"/>
        <v>297.33999999999997</v>
      </c>
      <c r="AN266">
        <f t="shared" si="277"/>
        <v>244.95</v>
      </c>
      <c r="AO266">
        <f t="shared" si="277"/>
        <v>218.96</v>
      </c>
      <c r="AP266">
        <f t="shared" si="277"/>
        <v>161.94999999999999</v>
      </c>
      <c r="AQ266">
        <f t="shared" si="277"/>
        <v>116.08</v>
      </c>
      <c r="AR266">
        <f t="shared" si="277"/>
        <v>94.95</v>
      </c>
      <c r="AS266">
        <f t="shared" si="277"/>
        <v>80.59</v>
      </c>
      <c r="AT266">
        <f t="shared" si="277"/>
        <v>69.849999999999994</v>
      </c>
      <c r="AU266">
        <f t="shared" si="277"/>
        <v>66.92</v>
      </c>
      <c r="AV266">
        <f t="shared" si="277"/>
        <v>86.08</v>
      </c>
      <c r="AW266">
        <f t="shared" si="277"/>
        <v>163.85</v>
      </c>
      <c r="AX266">
        <f t="shared" si="277"/>
        <v>263.2</v>
      </c>
      <c r="AY266">
        <f>MATCH(A266,Entrada!$A$53:$A$372,0)</f>
        <v>263</v>
      </c>
      <c r="BQ266">
        <f t="shared" si="278"/>
        <v>62</v>
      </c>
      <c r="BR266" s="302">
        <f t="shared" si="264"/>
        <v>297.86244999999997</v>
      </c>
      <c r="BS266" s="302">
        <f t="shared" si="265"/>
        <v>245.56804000000002</v>
      </c>
      <c r="BT266" s="302">
        <f t="shared" si="266"/>
        <v>219.47243999999998</v>
      </c>
      <c r="BU266" s="302">
        <f t="shared" si="267"/>
        <v>162.12747999999999</v>
      </c>
      <c r="BV266" s="302">
        <f t="shared" si="268"/>
        <v>116.20254999999999</v>
      </c>
      <c r="BW266" s="302">
        <f t="shared" si="269"/>
        <v>95.103999999999999</v>
      </c>
      <c r="BX266" s="302">
        <f t="shared" si="270"/>
        <v>80.608099999999993</v>
      </c>
      <c r="BY266" s="302">
        <f t="shared" si="271"/>
        <v>69.913380000000004</v>
      </c>
      <c r="BZ266" s="302">
        <f t="shared" si="272"/>
        <v>66.974119999999999</v>
      </c>
      <c r="CA266" s="302">
        <f t="shared" si="273"/>
        <v>86.203950000000006</v>
      </c>
      <c r="CB266" s="302">
        <f t="shared" si="274"/>
        <v>164.31522999999999</v>
      </c>
      <c r="CC266" s="302">
        <f t="shared" si="275"/>
        <v>263.68472000000003</v>
      </c>
    </row>
    <row r="267" spans="1:81" x14ac:dyDescent="0.25">
      <c r="A267">
        <v>264</v>
      </c>
      <c r="B267" s="164"/>
      <c r="C267">
        <f>IFERROR(INDEX($BD$7:$BO$40,MATCH(Bacias!$G$4:$G$323,$BC$7:$BC$40,0),$C$2:$N$2),1)</f>
        <v>1</v>
      </c>
      <c r="D267">
        <f>IFERROR(INDEX($BD$7:$BO$40,MATCH(Bacias!$G$4:$G$323,$BC$7:$BC$40,0),$C$2:$N$2),1)</f>
        <v>1</v>
      </c>
      <c r="E267">
        <f>IFERROR(INDEX($BD$7:$BO$40,MATCH(Bacias!$G$4:$G$323,$BC$7:$BC$40,0),$C$2:$N$2),1)</f>
        <v>1</v>
      </c>
      <c r="F267">
        <f>IFERROR(INDEX($BD$7:$BO$40,MATCH(Bacias!$G$4:$G$323,$BC$7:$BC$40,0),$C$2:$N$2),1)</f>
        <v>1</v>
      </c>
      <c r="G267">
        <f>IFERROR(INDEX($BD$7:$BO$40,MATCH(Bacias!$G$4:$G$323,$BC$7:$BC$40,0),$C$2:$N$2),1)</f>
        <v>1</v>
      </c>
      <c r="H267">
        <f>IFERROR(INDEX($BD$7:$BO$40,MATCH(Bacias!$G$4:$G$323,$BC$7:$BC$40,0),$C$2:$N$2),1)</f>
        <v>1</v>
      </c>
      <c r="I267">
        <f>IFERROR(INDEX($BD$7:$BO$40,MATCH(Bacias!$G$4:$G$323,$BC$7:$BC$40,0),$C$2:$N$2),1)</f>
        <v>1</v>
      </c>
      <c r="J267">
        <f>IFERROR(INDEX($BD$7:$BO$40,MATCH(Bacias!$G$4:$G$323,$BC$7:$BC$40,0),$C$2:$N$2),1)</f>
        <v>1</v>
      </c>
      <c r="K267">
        <f>IFERROR(INDEX($BD$7:$BO$40,MATCH(Bacias!$G$4:$G$323,$BC$7:$BC$40,0),$C$2:$N$2),1)</f>
        <v>1</v>
      </c>
      <c r="L267">
        <f>IFERROR(INDEX($BD$7:$BO$40,MATCH(Bacias!$G$4:$G$323,$BC$7:$BC$40,0),$C$2:$N$2),1)</f>
        <v>1</v>
      </c>
      <c r="M267">
        <f>IFERROR(INDEX($BD$7:$BO$40,MATCH(Bacias!$G$4:$G$323,$BC$7:$BC$40,0),$C$2:$N$2),1)</f>
        <v>1</v>
      </c>
      <c r="N267">
        <f>IFERROR(INDEX($BD$7:$BO$40,MATCH(Bacias!$G$4:$G$323,$BC$7:$BC$40,0),$C$2:$N$2),1)</f>
        <v>1</v>
      </c>
      <c r="AA267">
        <f>C267*IF(NOT(ISNA($AY267)),INDEX(Entrada!$C$53:$N$372,$AY267,AA$2),0)</f>
        <v>0</v>
      </c>
      <c r="AB267">
        <f>D267*IF(NOT(ISNA($AY267)),INDEX(Entrada!$C$53:$N$372,$AY267,AB$2),0)</f>
        <v>0</v>
      </c>
      <c r="AC267">
        <f>E267*IF(NOT(ISNA($AY267)),INDEX(Entrada!$C$53:$N$372,$AY267,AC$2),0)</f>
        <v>0</v>
      </c>
      <c r="AD267">
        <f>F267*IF(NOT(ISNA($AY267)),INDEX(Entrada!$C$53:$N$372,$AY267,AD$2),0)</f>
        <v>0</v>
      </c>
      <c r="AE267">
        <f>G267*IF(NOT(ISNA($AY267)),INDEX(Entrada!$C$53:$N$372,$AY267,AE$2),0)</f>
        <v>0</v>
      </c>
      <c r="AF267">
        <f>H267*IF(NOT(ISNA($AY267)),INDEX(Entrada!$C$53:$N$372,$AY267,AF$2),0)</f>
        <v>0</v>
      </c>
      <c r="AG267">
        <f>I267*IF(NOT(ISNA($AY267)),INDEX(Entrada!$C$53:$N$372,$AY267,AG$2),0)</f>
        <v>0</v>
      </c>
      <c r="AH267">
        <f>J267*IF(NOT(ISNA($AY267)),INDEX(Entrada!$C$53:$N$372,$AY267,AH$2),0)</f>
        <v>0</v>
      </c>
      <c r="AI267">
        <f>K267*IF(NOT(ISNA($AY267)),INDEX(Entrada!$C$53:$N$372,$AY267,AI$2),0)</f>
        <v>0</v>
      </c>
      <c r="AJ267">
        <f>L267*IF(NOT(ISNA($AY267)),INDEX(Entrada!$C$53:$N$372,$AY267,AJ$2),0)</f>
        <v>0</v>
      </c>
      <c r="AK267">
        <f>M267*IF(NOT(ISNA($AY267)),INDEX(Entrada!$C$53:$N$372,$AY267,AK$2),0)</f>
        <v>0</v>
      </c>
      <c r="AL267">
        <f>N267*IF(NOT(ISNA($AY267)),INDEX(Entrada!$C$53:$N$372,$AY267,AL$2),0)</f>
        <v>0</v>
      </c>
      <c r="AM267">
        <f t="shared" si="279"/>
        <v>0</v>
      </c>
      <c r="AN267">
        <f t="shared" si="277"/>
        <v>0</v>
      </c>
      <c r="AO267">
        <f t="shared" si="277"/>
        <v>0</v>
      </c>
      <c r="AP267">
        <f t="shared" si="277"/>
        <v>0</v>
      </c>
      <c r="AQ267">
        <f t="shared" si="277"/>
        <v>0</v>
      </c>
      <c r="AR267">
        <f t="shared" si="277"/>
        <v>0</v>
      </c>
      <c r="AS267">
        <f t="shared" si="277"/>
        <v>0</v>
      </c>
      <c r="AT267">
        <f t="shared" si="277"/>
        <v>0</v>
      </c>
      <c r="AU267">
        <f t="shared" si="277"/>
        <v>0</v>
      </c>
      <c r="AV267">
        <f t="shared" si="277"/>
        <v>0</v>
      </c>
      <c r="AW267">
        <f t="shared" si="277"/>
        <v>0</v>
      </c>
      <c r="AX267">
        <f t="shared" si="277"/>
        <v>0</v>
      </c>
      <c r="AY267">
        <f>MATCH(A267,Entrada!$A$53:$A$372,0)</f>
        <v>264</v>
      </c>
      <c r="BQ267" t="e">
        <f t="shared" si="278"/>
        <v>#N/A</v>
      </c>
      <c r="BR267" s="302">
        <f t="shared" si="264"/>
        <v>0</v>
      </c>
      <c r="BS267" s="302">
        <f t="shared" si="265"/>
        <v>0</v>
      </c>
      <c r="BT267" s="302">
        <f t="shared" si="266"/>
        <v>0</v>
      </c>
      <c r="BU267" s="302">
        <f t="shared" si="267"/>
        <v>0</v>
      </c>
      <c r="BV267" s="302">
        <f t="shared" si="268"/>
        <v>0</v>
      </c>
      <c r="BW267" s="302">
        <f t="shared" si="269"/>
        <v>0</v>
      </c>
      <c r="BX267" s="302">
        <f t="shared" si="270"/>
        <v>0</v>
      </c>
      <c r="BY267" s="302">
        <f t="shared" si="271"/>
        <v>0</v>
      </c>
      <c r="BZ267" s="302">
        <f t="shared" si="272"/>
        <v>0</v>
      </c>
      <c r="CA267" s="302">
        <f t="shared" si="273"/>
        <v>0</v>
      </c>
      <c r="CB267" s="302">
        <f t="shared" si="274"/>
        <v>0</v>
      </c>
      <c r="CC267" s="302">
        <f t="shared" si="275"/>
        <v>0</v>
      </c>
    </row>
    <row r="268" spans="1:81" x14ac:dyDescent="0.25">
      <c r="A268">
        <v>265</v>
      </c>
      <c r="B268" s="164" t="s">
        <v>646</v>
      </c>
      <c r="C268">
        <f>IFERROR(INDEX($BD$7:$BO$40,MATCH(Bacias!$G$4:$G$323,$BC$7:$BC$40,0),$C$2:$N$2),1)</f>
        <v>1</v>
      </c>
      <c r="D268">
        <f>IFERROR(INDEX($BD$7:$BO$40,MATCH(Bacias!$G$4:$G$323,$BC$7:$BC$40,0),$C$2:$N$2),1)</f>
        <v>1</v>
      </c>
      <c r="E268">
        <f>IFERROR(INDEX($BD$7:$BO$40,MATCH(Bacias!$G$4:$G$323,$BC$7:$BC$40,0),$C$2:$N$2),1)</f>
        <v>1</v>
      </c>
      <c r="F268">
        <f>IFERROR(INDEX($BD$7:$BO$40,MATCH(Bacias!$G$4:$G$323,$BC$7:$BC$40,0),$C$2:$N$2),1)</f>
        <v>1</v>
      </c>
      <c r="G268">
        <f>IFERROR(INDEX($BD$7:$BO$40,MATCH(Bacias!$G$4:$G$323,$BC$7:$BC$40,0),$C$2:$N$2),1)</f>
        <v>1</v>
      </c>
      <c r="H268">
        <f>IFERROR(INDEX($BD$7:$BO$40,MATCH(Bacias!$G$4:$G$323,$BC$7:$BC$40,0),$C$2:$N$2),1)</f>
        <v>1</v>
      </c>
      <c r="I268">
        <f>IFERROR(INDEX($BD$7:$BO$40,MATCH(Bacias!$G$4:$G$323,$BC$7:$BC$40,0),$C$2:$N$2),1)</f>
        <v>1</v>
      </c>
      <c r="J268">
        <f>IFERROR(INDEX($BD$7:$BO$40,MATCH(Bacias!$G$4:$G$323,$BC$7:$BC$40,0),$C$2:$N$2),1)</f>
        <v>1</v>
      </c>
      <c r="K268">
        <f>IFERROR(INDEX($BD$7:$BO$40,MATCH(Bacias!$G$4:$G$323,$BC$7:$BC$40,0),$C$2:$N$2),1)</f>
        <v>1</v>
      </c>
      <c r="L268">
        <f>IFERROR(INDEX($BD$7:$BO$40,MATCH(Bacias!$G$4:$G$323,$BC$7:$BC$40,0),$C$2:$N$2),1)</f>
        <v>1</v>
      </c>
      <c r="M268">
        <f>IFERROR(INDEX($BD$7:$BO$40,MATCH(Bacias!$G$4:$G$323,$BC$7:$BC$40,0),$C$2:$N$2),1)</f>
        <v>1</v>
      </c>
      <c r="N268">
        <f>IFERROR(INDEX($BD$7:$BO$40,MATCH(Bacias!$G$4:$G$323,$BC$7:$BC$40,0),$C$2:$N$2),1)</f>
        <v>1</v>
      </c>
      <c r="AA268">
        <f>C268*IF(NOT(ISNA($AY268)),INDEX(Entrada!$C$53:$N$372,$AY268,AA$2),0)</f>
        <v>64.650000000000006</v>
      </c>
      <c r="AB268">
        <f>D268*IF(NOT(ISNA($AY268)),INDEX(Entrada!$C$53:$N$372,$AY268,AB$2),0)</f>
        <v>52.47</v>
      </c>
      <c r="AC268">
        <f>E268*IF(NOT(ISNA($AY268)),INDEX(Entrada!$C$53:$N$372,$AY268,AC$2),0)</f>
        <v>46.82</v>
      </c>
      <c r="AD268">
        <f>F268*IF(NOT(ISNA($AY268)),INDEX(Entrada!$C$53:$N$372,$AY268,AD$2),0)</f>
        <v>38.950000000000003</v>
      </c>
      <c r="AE268">
        <f>G268*IF(NOT(ISNA($AY268)),INDEX(Entrada!$C$53:$N$372,$AY268,AE$2),0)</f>
        <v>29.7</v>
      </c>
      <c r="AF268">
        <f>H268*IF(NOT(ISNA($AY268)),INDEX(Entrada!$C$53:$N$372,$AY268,AF$2),0)</f>
        <v>25.64</v>
      </c>
      <c r="AG268">
        <f>I268*IF(NOT(ISNA($AY268)),INDEX(Entrada!$C$53:$N$372,$AY268,AG$2),0)</f>
        <v>23.23</v>
      </c>
      <c r="AH268">
        <f>J268*IF(NOT(ISNA($AY268)),INDEX(Entrada!$C$53:$N$372,$AY268,AH$2),0)</f>
        <v>20.57</v>
      </c>
      <c r="AI268">
        <f>K268*IF(NOT(ISNA($AY268)),INDEX(Entrada!$C$53:$N$372,$AY268,AI$2),0)</f>
        <v>19.53</v>
      </c>
      <c r="AJ268">
        <f>L268*IF(NOT(ISNA($AY268)),INDEX(Entrada!$C$53:$N$372,$AY268,AJ$2),0)</f>
        <v>23.47</v>
      </c>
      <c r="AK268">
        <f>M268*IF(NOT(ISNA($AY268)),INDEX(Entrada!$C$53:$N$372,$AY268,AK$2),0)</f>
        <v>37.97</v>
      </c>
      <c r="AL268">
        <f>N268*IF(NOT(ISNA($AY268)),INDEX(Entrada!$C$53:$N$372,$AY268,AL$2),0)</f>
        <v>59.52</v>
      </c>
      <c r="AM268">
        <f t="shared" si="279"/>
        <v>64.650000000000006</v>
      </c>
      <c r="AN268">
        <f t="shared" si="277"/>
        <v>52.47</v>
      </c>
      <c r="AO268">
        <f t="shared" si="277"/>
        <v>46.82</v>
      </c>
      <c r="AP268">
        <f t="shared" si="277"/>
        <v>38.950000000000003</v>
      </c>
      <c r="AQ268">
        <f t="shared" si="277"/>
        <v>29.7</v>
      </c>
      <c r="AR268">
        <f t="shared" si="277"/>
        <v>25.64</v>
      </c>
      <c r="AS268">
        <f t="shared" si="277"/>
        <v>23.23</v>
      </c>
      <c r="AT268">
        <f t="shared" si="277"/>
        <v>20.57</v>
      </c>
      <c r="AU268">
        <f t="shared" si="277"/>
        <v>19.53</v>
      </c>
      <c r="AV268">
        <f t="shared" si="277"/>
        <v>23.47</v>
      </c>
      <c r="AW268">
        <f t="shared" si="277"/>
        <v>37.97</v>
      </c>
      <c r="AX268">
        <f t="shared" si="277"/>
        <v>59.52</v>
      </c>
      <c r="AY268">
        <f>MATCH(A268,Entrada!$A$53:$A$372,0)</f>
        <v>265</v>
      </c>
      <c r="BQ268" t="e">
        <f t="shared" si="278"/>
        <v>#N/A</v>
      </c>
      <c r="BR268" s="302">
        <f t="shared" si="264"/>
        <v>64.650000000000006</v>
      </c>
      <c r="BS268" s="302">
        <f t="shared" si="265"/>
        <v>52.47</v>
      </c>
      <c r="BT268" s="302">
        <f t="shared" si="266"/>
        <v>46.82</v>
      </c>
      <c r="BU268" s="302">
        <f t="shared" si="267"/>
        <v>38.950000000000003</v>
      </c>
      <c r="BV268" s="302">
        <f t="shared" si="268"/>
        <v>29.7</v>
      </c>
      <c r="BW268" s="302">
        <f t="shared" si="269"/>
        <v>25.64</v>
      </c>
      <c r="BX268" s="302">
        <f t="shared" si="270"/>
        <v>23.23</v>
      </c>
      <c r="BY268" s="302">
        <f t="shared" si="271"/>
        <v>20.57</v>
      </c>
      <c r="BZ268" s="302">
        <f t="shared" si="272"/>
        <v>19.53</v>
      </c>
      <c r="CA268" s="302">
        <f t="shared" si="273"/>
        <v>23.47</v>
      </c>
      <c r="CB268" s="302">
        <f t="shared" si="274"/>
        <v>37.97</v>
      </c>
      <c r="CC268" s="302">
        <f t="shared" si="275"/>
        <v>59.52</v>
      </c>
    </row>
    <row r="269" spans="1:81" x14ac:dyDescent="0.25">
      <c r="A269">
        <v>266</v>
      </c>
      <c r="B269" s="164" t="s">
        <v>563</v>
      </c>
      <c r="C269">
        <f>IFERROR(INDEX($BD$7:$BO$40,MATCH(Bacias!$G$4:$G$323,$BC$7:$BC$40,0),$C$2:$N$2),1)</f>
        <v>1</v>
      </c>
      <c r="D269">
        <f>IFERROR(INDEX($BD$7:$BO$40,MATCH(Bacias!$G$4:$G$323,$BC$7:$BC$40,0),$C$2:$N$2),1)</f>
        <v>1</v>
      </c>
      <c r="E269">
        <f>IFERROR(INDEX($BD$7:$BO$40,MATCH(Bacias!$G$4:$G$323,$BC$7:$BC$40,0),$C$2:$N$2),1)</f>
        <v>1</v>
      </c>
      <c r="F269">
        <f>IFERROR(INDEX($BD$7:$BO$40,MATCH(Bacias!$G$4:$G$323,$BC$7:$BC$40,0),$C$2:$N$2),1)</f>
        <v>1</v>
      </c>
      <c r="G269">
        <f>IFERROR(INDEX($BD$7:$BO$40,MATCH(Bacias!$G$4:$G$323,$BC$7:$BC$40,0),$C$2:$N$2),1)</f>
        <v>1</v>
      </c>
      <c r="H269">
        <f>IFERROR(INDEX($BD$7:$BO$40,MATCH(Bacias!$G$4:$G$323,$BC$7:$BC$40,0),$C$2:$N$2),1)</f>
        <v>1</v>
      </c>
      <c r="I269">
        <f>IFERROR(INDEX($BD$7:$BO$40,MATCH(Bacias!$G$4:$G$323,$BC$7:$BC$40,0),$C$2:$N$2),1)</f>
        <v>1</v>
      </c>
      <c r="J269">
        <f>IFERROR(INDEX($BD$7:$BO$40,MATCH(Bacias!$G$4:$G$323,$BC$7:$BC$40,0),$C$2:$N$2),1)</f>
        <v>1</v>
      </c>
      <c r="K269">
        <f>IFERROR(INDEX($BD$7:$BO$40,MATCH(Bacias!$G$4:$G$323,$BC$7:$BC$40,0),$C$2:$N$2),1)</f>
        <v>1</v>
      </c>
      <c r="L269">
        <f>IFERROR(INDEX($BD$7:$BO$40,MATCH(Bacias!$G$4:$G$323,$BC$7:$BC$40,0),$C$2:$N$2),1)</f>
        <v>1</v>
      </c>
      <c r="M269">
        <f>IFERROR(INDEX($BD$7:$BO$40,MATCH(Bacias!$G$4:$G$323,$BC$7:$BC$40,0),$C$2:$N$2),1)</f>
        <v>1</v>
      </c>
      <c r="N269">
        <f>IFERROR(INDEX($BD$7:$BO$40,MATCH(Bacias!$G$4:$G$323,$BC$7:$BC$40,0),$C$2:$N$2),1)</f>
        <v>1</v>
      </c>
      <c r="AA269">
        <f>C269*IF(NOT(ISNA($AY269)),INDEX(Entrada!$C$53:$N$372,$AY269,AA$2),0)</f>
        <v>14781.62</v>
      </c>
      <c r="AB269">
        <f>D269*IF(NOT(ISNA($AY269)),INDEX(Entrada!$C$53:$N$372,$AY269,AB$2),0)</f>
        <v>15961.02</v>
      </c>
      <c r="AC269">
        <f>E269*IF(NOT(ISNA($AY269)),INDEX(Entrada!$C$53:$N$372,$AY269,AC$2),0)</f>
        <v>14995.58</v>
      </c>
      <c r="AD269">
        <f>F269*IF(NOT(ISNA($AY269)),INDEX(Entrada!$C$53:$N$372,$AY269,AD$2),0)</f>
        <v>11858.71</v>
      </c>
      <c r="AE269">
        <f>G269*IF(NOT(ISNA($AY269)),INDEX(Entrada!$C$53:$N$372,$AY269,AE$2),0)</f>
        <v>9545.5499999999993</v>
      </c>
      <c r="AF269">
        <f>H269*IF(NOT(ISNA($AY269)),INDEX(Entrada!$C$53:$N$372,$AY269,AF$2),0)</f>
        <v>8972.5499999999993</v>
      </c>
      <c r="AG269">
        <f>I269*IF(NOT(ISNA($AY269)),INDEX(Entrada!$C$53:$N$372,$AY269,AG$2),0)</f>
        <v>7534.93</v>
      </c>
      <c r="AH269">
        <f>J269*IF(NOT(ISNA($AY269)),INDEX(Entrada!$C$53:$N$372,$AY269,AH$2),0)</f>
        <v>6339.98</v>
      </c>
      <c r="AI269">
        <f>K269*IF(NOT(ISNA($AY269)),INDEX(Entrada!$C$53:$N$372,$AY269,AI$2),0)</f>
        <v>6345.14</v>
      </c>
      <c r="AJ269">
        <f>L269*IF(NOT(ISNA($AY269)),INDEX(Entrada!$C$53:$N$372,$AY269,AJ$2),0)</f>
        <v>7661.89</v>
      </c>
      <c r="AK269">
        <f>M269*IF(NOT(ISNA($AY269)),INDEX(Entrada!$C$53:$N$372,$AY269,AK$2),0)</f>
        <v>8460.6</v>
      </c>
      <c r="AL269">
        <f>N269*IF(NOT(ISNA($AY269)),INDEX(Entrada!$C$53:$N$372,$AY269,AL$2),0)</f>
        <v>11100.72</v>
      </c>
      <c r="AM269">
        <f t="shared" si="279"/>
        <v>14781.62</v>
      </c>
      <c r="AN269">
        <f t="shared" si="277"/>
        <v>15961.02</v>
      </c>
      <c r="AO269">
        <f t="shared" si="277"/>
        <v>14995.58</v>
      </c>
      <c r="AP269">
        <f t="shared" si="277"/>
        <v>11858.71</v>
      </c>
      <c r="AQ269">
        <f t="shared" si="277"/>
        <v>9545.5499999999993</v>
      </c>
      <c r="AR269">
        <f t="shared" si="277"/>
        <v>8972.5499999999993</v>
      </c>
      <c r="AS269">
        <f t="shared" si="277"/>
        <v>7534.93</v>
      </c>
      <c r="AT269">
        <f t="shared" si="277"/>
        <v>6339.98</v>
      </c>
      <c r="AU269">
        <f t="shared" si="277"/>
        <v>6345.14</v>
      </c>
      <c r="AV269">
        <f t="shared" si="277"/>
        <v>7661.89</v>
      </c>
      <c r="AW269">
        <f t="shared" si="277"/>
        <v>8460.6</v>
      </c>
      <c r="AX269">
        <f t="shared" si="277"/>
        <v>11100.72</v>
      </c>
      <c r="AY269">
        <f>MATCH(A269,Entrada!$A$53:$A$372,0)</f>
        <v>266</v>
      </c>
      <c r="BQ269" t="e">
        <f t="shared" si="278"/>
        <v>#N/A</v>
      </c>
      <c r="BR269" s="302">
        <f t="shared" si="264"/>
        <v>14781.62</v>
      </c>
      <c r="BS269" s="302">
        <f t="shared" si="265"/>
        <v>15961.02</v>
      </c>
      <c r="BT269" s="302">
        <f t="shared" si="266"/>
        <v>14995.58</v>
      </c>
      <c r="BU269" s="302">
        <f t="shared" si="267"/>
        <v>11858.71</v>
      </c>
      <c r="BV269" s="302">
        <f t="shared" si="268"/>
        <v>9545.5499999999993</v>
      </c>
      <c r="BW269" s="302">
        <f t="shared" si="269"/>
        <v>8972.5499999999993</v>
      </c>
      <c r="BX269" s="302">
        <f t="shared" si="270"/>
        <v>7534.93</v>
      </c>
      <c r="BY269" s="302">
        <f t="shared" si="271"/>
        <v>6339.98</v>
      </c>
      <c r="BZ269" s="302">
        <f t="shared" si="272"/>
        <v>6345.14</v>
      </c>
      <c r="CA269" s="302">
        <f t="shared" si="273"/>
        <v>7661.89</v>
      </c>
      <c r="CB269" s="302">
        <f t="shared" si="274"/>
        <v>8460.6</v>
      </c>
      <c r="CC269" s="302">
        <f t="shared" si="275"/>
        <v>11100.72</v>
      </c>
    </row>
    <row r="270" spans="1:81" x14ac:dyDescent="0.25">
      <c r="A270">
        <v>267</v>
      </c>
      <c r="B270" s="164" t="s">
        <v>647</v>
      </c>
      <c r="C270">
        <f>IFERROR(INDEX($BD$7:$BO$40,MATCH(Bacias!$G$4:$G$323,$BC$7:$BC$40,0),$C$2:$N$2),1)</f>
        <v>1</v>
      </c>
      <c r="D270">
        <f>IFERROR(INDEX($BD$7:$BO$40,MATCH(Bacias!$G$4:$G$323,$BC$7:$BC$40,0),$C$2:$N$2),1)</f>
        <v>1</v>
      </c>
      <c r="E270">
        <f>IFERROR(INDEX($BD$7:$BO$40,MATCH(Bacias!$G$4:$G$323,$BC$7:$BC$40,0),$C$2:$N$2),1)</f>
        <v>1</v>
      </c>
      <c r="F270">
        <f>IFERROR(INDEX($BD$7:$BO$40,MATCH(Bacias!$G$4:$G$323,$BC$7:$BC$40,0),$C$2:$N$2),1)</f>
        <v>1</v>
      </c>
      <c r="G270">
        <f>IFERROR(INDEX($BD$7:$BO$40,MATCH(Bacias!$G$4:$G$323,$BC$7:$BC$40,0),$C$2:$N$2),1)</f>
        <v>1</v>
      </c>
      <c r="H270">
        <f>IFERROR(INDEX($BD$7:$BO$40,MATCH(Bacias!$G$4:$G$323,$BC$7:$BC$40,0),$C$2:$N$2),1)</f>
        <v>1</v>
      </c>
      <c r="I270">
        <f>IFERROR(INDEX($BD$7:$BO$40,MATCH(Bacias!$G$4:$G$323,$BC$7:$BC$40,0),$C$2:$N$2),1)</f>
        <v>1</v>
      </c>
      <c r="J270">
        <f>IFERROR(INDEX($BD$7:$BO$40,MATCH(Bacias!$G$4:$G$323,$BC$7:$BC$40,0),$C$2:$N$2),1)</f>
        <v>1</v>
      </c>
      <c r="K270">
        <f>IFERROR(INDEX($BD$7:$BO$40,MATCH(Bacias!$G$4:$G$323,$BC$7:$BC$40,0),$C$2:$N$2),1)</f>
        <v>1</v>
      </c>
      <c r="L270">
        <f>IFERROR(INDEX($BD$7:$BO$40,MATCH(Bacias!$G$4:$G$323,$BC$7:$BC$40,0),$C$2:$N$2),1)</f>
        <v>1</v>
      </c>
      <c r="M270">
        <f>IFERROR(INDEX($BD$7:$BO$40,MATCH(Bacias!$G$4:$G$323,$BC$7:$BC$40,0),$C$2:$N$2),1)</f>
        <v>1</v>
      </c>
      <c r="N270">
        <f>IFERROR(INDEX($BD$7:$BO$40,MATCH(Bacias!$G$4:$G$323,$BC$7:$BC$40,0),$C$2:$N$2),1)</f>
        <v>1</v>
      </c>
      <c r="AA270">
        <f>C270*IF(NOT(ISNA($AY270)),INDEX(Entrada!$C$53:$N$372,$AY270,AA$2),0)</f>
        <v>263.13</v>
      </c>
      <c r="AB270">
        <f>D270*IF(NOT(ISNA($AY270)),INDEX(Entrada!$C$53:$N$372,$AY270,AB$2),0)</f>
        <v>223.36</v>
      </c>
      <c r="AC270">
        <f>E270*IF(NOT(ISNA($AY270)),INDEX(Entrada!$C$53:$N$372,$AY270,AC$2),0)</f>
        <v>199.42</v>
      </c>
      <c r="AD270">
        <f>F270*IF(NOT(ISNA($AY270)),INDEX(Entrada!$C$53:$N$372,$AY270,AD$2),0)</f>
        <v>153.03</v>
      </c>
      <c r="AE270">
        <f>G270*IF(NOT(ISNA($AY270)),INDEX(Entrada!$C$53:$N$372,$AY270,AE$2),0)</f>
        <v>117.67</v>
      </c>
      <c r="AF270">
        <f>H270*IF(NOT(ISNA($AY270)),INDEX(Entrada!$C$53:$N$372,$AY270,AF$2),0)</f>
        <v>102.54</v>
      </c>
      <c r="AG270">
        <f>I270*IF(NOT(ISNA($AY270)),INDEX(Entrada!$C$53:$N$372,$AY270,AG$2),0)</f>
        <v>91.44</v>
      </c>
      <c r="AH270">
        <f>J270*IF(NOT(ISNA($AY270)),INDEX(Entrada!$C$53:$N$372,$AY270,AH$2),0)</f>
        <v>82.08</v>
      </c>
      <c r="AI270">
        <f>K270*IF(NOT(ISNA($AY270)),INDEX(Entrada!$C$53:$N$372,$AY270,AI$2),0)</f>
        <v>81.34</v>
      </c>
      <c r="AJ270">
        <f>L270*IF(NOT(ISNA($AY270)),INDEX(Entrada!$C$53:$N$372,$AY270,AJ$2),0)</f>
        <v>96.06</v>
      </c>
      <c r="AK270">
        <f>M270*IF(NOT(ISNA($AY270)),INDEX(Entrada!$C$53:$N$372,$AY270,AK$2),0)</f>
        <v>141.38</v>
      </c>
      <c r="AL270">
        <f>N270*IF(NOT(ISNA($AY270)),INDEX(Entrada!$C$53:$N$372,$AY270,AL$2),0)</f>
        <v>223.05</v>
      </c>
      <c r="AM270">
        <f t="shared" si="279"/>
        <v>263.13</v>
      </c>
      <c r="AN270">
        <f t="shared" si="277"/>
        <v>223.36</v>
      </c>
      <c r="AO270">
        <f t="shared" si="277"/>
        <v>199.42</v>
      </c>
      <c r="AP270">
        <f t="shared" si="277"/>
        <v>153.03</v>
      </c>
      <c r="AQ270">
        <f t="shared" si="277"/>
        <v>117.67</v>
      </c>
      <c r="AR270">
        <f t="shared" si="277"/>
        <v>102.54</v>
      </c>
      <c r="AS270">
        <f t="shared" si="277"/>
        <v>91.44</v>
      </c>
      <c r="AT270">
        <f t="shared" si="277"/>
        <v>82.08</v>
      </c>
      <c r="AU270">
        <f t="shared" si="277"/>
        <v>81.34</v>
      </c>
      <c r="AV270">
        <f t="shared" si="277"/>
        <v>96.06</v>
      </c>
      <c r="AW270">
        <f t="shared" si="277"/>
        <v>141.38</v>
      </c>
      <c r="AX270">
        <f t="shared" si="277"/>
        <v>223.05</v>
      </c>
      <c r="AY270">
        <f>MATCH(A270,Entrada!$A$53:$A$372,0)</f>
        <v>267</v>
      </c>
      <c r="BQ270" t="e">
        <f t="shared" si="278"/>
        <v>#N/A</v>
      </c>
      <c r="BR270" s="302">
        <f t="shared" si="264"/>
        <v>263.13</v>
      </c>
      <c r="BS270" s="302">
        <f t="shared" si="265"/>
        <v>223.36</v>
      </c>
      <c r="BT270" s="302">
        <f t="shared" si="266"/>
        <v>199.42</v>
      </c>
      <c r="BU270" s="302">
        <f t="shared" si="267"/>
        <v>153.03</v>
      </c>
      <c r="BV270" s="302">
        <f t="shared" si="268"/>
        <v>117.67</v>
      </c>
      <c r="BW270" s="302">
        <f t="shared" si="269"/>
        <v>102.54</v>
      </c>
      <c r="BX270" s="302">
        <f t="shared" si="270"/>
        <v>91.44</v>
      </c>
      <c r="BY270" s="302">
        <f t="shared" si="271"/>
        <v>82.08</v>
      </c>
      <c r="BZ270" s="302">
        <f t="shared" si="272"/>
        <v>81.34</v>
      </c>
      <c r="CA270" s="302">
        <f t="shared" si="273"/>
        <v>96.06</v>
      </c>
      <c r="CB270" s="302">
        <f t="shared" si="274"/>
        <v>141.38</v>
      </c>
      <c r="CC270" s="302">
        <f t="shared" si="275"/>
        <v>223.05</v>
      </c>
    </row>
    <row r="271" spans="1:81" x14ac:dyDescent="0.25">
      <c r="A271">
        <v>268</v>
      </c>
      <c r="B271" s="164"/>
      <c r="C271">
        <f>IFERROR(INDEX($BD$7:$BO$40,MATCH(Bacias!$G$4:$G$323,$BC$7:$BC$40,0),$C$2:$N$2),1)</f>
        <v>1</v>
      </c>
      <c r="D271">
        <f>IFERROR(INDEX($BD$7:$BO$40,MATCH(Bacias!$G$4:$G$323,$BC$7:$BC$40,0),$C$2:$N$2),1)</f>
        <v>1</v>
      </c>
      <c r="E271">
        <f>IFERROR(INDEX($BD$7:$BO$40,MATCH(Bacias!$G$4:$G$323,$BC$7:$BC$40,0),$C$2:$N$2),1)</f>
        <v>1</v>
      </c>
      <c r="F271">
        <f>IFERROR(INDEX($BD$7:$BO$40,MATCH(Bacias!$G$4:$G$323,$BC$7:$BC$40,0),$C$2:$N$2),1)</f>
        <v>1</v>
      </c>
      <c r="G271">
        <f>IFERROR(INDEX($BD$7:$BO$40,MATCH(Bacias!$G$4:$G$323,$BC$7:$BC$40,0),$C$2:$N$2),1)</f>
        <v>1</v>
      </c>
      <c r="H271">
        <f>IFERROR(INDEX($BD$7:$BO$40,MATCH(Bacias!$G$4:$G$323,$BC$7:$BC$40,0),$C$2:$N$2),1)</f>
        <v>1</v>
      </c>
      <c r="I271">
        <f>IFERROR(INDEX($BD$7:$BO$40,MATCH(Bacias!$G$4:$G$323,$BC$7:$BC$40,0),$C$2:$N$2),1)</f>
        <v>1</v>
      </c>
      <c r="J271">
        <f>IFERROR(INDEX($BD$7:$BO$40,MATCH(Bacias!$G$4:$G$323,$BC$7:$BC$40,0),$C$2:$N$2),1)</f>
        <v>1</v>
      </c>
      <c r="K271">
        <f>IFERROR(INDEX($BD$7:$BO$40,MATCH(Bacias!$G$4:$G$323,$BC$7:$BC$40,0),$C$2:$N$2),1)</f>
        <v>1</v>
      </c>
      <c r="L271">
        <f>IFERROR(INDEX($BD$7:$BO$40,MATCH(Bacias!$G$4:$G$323,$BC$7:$BC$40,0),$C$2:$N$2),1)</f>
        <v>1</v>
      </c>
      <c r="M271">
        <f>IFERROR(INDEX($BD$7:$BO$40,MATCH(Bacias!$G$4:$G$323,$BC$7:$BC$40,0),$C$2:$N$2),1)</f>
        <v>1</v>
      </c>
      <c r="N271">
        <f>IFERROR(INDEX($BD$7:$BO$40,MATCH(Bacias!$G$4:$G$323,$BC$7:$BC$40,0),$C$2:$N$2),1)</f>
        <v>1</v>
      </c>
      <c r="AA271">
        <f>C271*IF(NOT(ISNA($AY271)),INDEX(Entrada!$C$53:$N$372,$AY271,AA$2),0)</f>
        <v>0</v>
      </c>
      <c r="AB271">
        <f>D271*IF(NOT(ISNA($AY271)),INDEX(Entrada!$C$53:$N$372,$AY271,AB$2),0)</f>
        <v>0</v>
      </c>
      <c r="AC271">
        <f>E271*IF(NOT(ISNA($AY271)),INDEX(Entrada!$C$53:$N$372,$AY271,AC$2),0)</f>
        <v>0</v>
      </c>
      <c r="AD271">
        <f>F271*IF(NOT(ISNA($AY271)),INDEX(Entrada!$C$53:$N$372,$AY271,AD$2),0)</f>
        <v>0</v>
      </c>
      <c r="AE271">
        <f>G271*IF(NOT(ISNA($AY271)),INDEX(Entrada!$C$53:$N$372,$AY271,AE$2),0)</f>
        <v>0</v>
      </c>
      <c r="AF271">
        <f>H271*IF(NOT(ISNA($AY271)),INDEX(Entrada!$C$53:$N$372,$AY271,AF$2),0)</f>
        <v>0</v>
      </c>
      <c r="AG271">
        <f>I271*IF(NOT(ISNA($AY271)),INDEX(Entrada!$C$53:$N$372,$AY271,AG$2),0)</f>
        <v>0</v>
      </c>
      <c r="AH271">
        <f>J271*IF(NOT(ISNA($AY271)),INDEX(Entrada!$C$53:$N$372,$AY271,AH$2),0)</f>
        <v>0</v>
      </c>
      <c r="AI271">
        <f>K271*IF(NOT(ISNA($AY271)),INDEX(Entrada!$C$53:$N$372,$AY271,AI$2),0)</f>
        <v>0</v>
      </c>
      <c r="AJ271">
        <f>L271*IF(NOT(ISNA($AY271)),INDEX(Entrada!$C$53:$N$372,$AY271,AJ$2),0)</f>
        <v>0</v>
      </c>
      <c r="AK271">
        <f>M271*IF(NOT(ISNA($AY271)),INDEX(Entrada!$C$53:$N$372,$AY271,AK$2),0)</f>
        <v>0</v>
      </c>
      <c r="AL271">
        <f>N271*IF(NOT(ISNA($AY271)),INDEX(Entrada!$C$53:$N$372,$AY271,AL$2),0)</f>
        <v>0</v>
      </c>
      <c r="AM271">
        <f t="shared" si="279"/>
        <v>0</v>
      </c>
      <c r="AN271">
        <f t="shared" si="277"/>
        <v>0</v>
      </c>
      <c r="AO271">
        <f t="shared" si="277"/>
        <v>0</v>
      </c>
      <c r="AP271">
        <f t="shared" si="277"/>
        <v>0</v>
      </c>
      <c r="AQ271">
        <f t="shared" si="277"/>
        <v>0</v>
      </c>
      <c r="AR271">
        <f t="shared" si="277"/>
        <v>0</v>
      </c>
      <c r="AS271">
        <f t="shared" si="277"/>
        <v>0</v>
      </c>
      <c r="AT271">
        <f t="shared" si="277"/>
        <v>0</v>
      </c>
      <c r="AU271">
        <f t="shared" si="277"/>
        <v>0</v>
      </c>
      <c r="AV271">
        <f t="shared" si="277"/>
        <v>0</v>
      </c>
      <c r="AW271">
        <f t="shared" si="277"/>
        <v>0</v>
      </c>
      <c r="AX271">
        <f t="shared" si="277"/>
        <v>0</v>
      </c>
      <c r="AY271">
        <f>MATCH(A271,Entrada!$A$53:$A$372,0)</f>
        <v>268</v>
      </c>
      <c r="BQ271" t="e">
        <f t="shared" si="278"/>
        <v>#N/A</v>
      </c>
      <c r="BR271" s="302">
        <f t="shared" si="264"/>
        <v>0</v>
      </c>
      <c r="BS271" s="302">
        <f t="shared" si="265"/>
        <v>0</v>
      </c>
      <c r="BT271" s="302">
        <f t="shared" si="266"/>
        <v>0</v>
      </c>
      <c r="BU271" s="302">
        <f t="shared" si="267"/>
        <v>0</v>
      </c>
      <c r="BV271" s="302">
        <f t="shared" si="268"/>
        <v>0</v>
      </c>
      <c r="BW271" s="302">
        <f t="shared" si="269"/>
        <v>0</v>
      </c>
      <c r="BX271" s="302">
        <f t="shared" si="270"/>
        <v>0</v>
      </c>
      <c r="BY271" s="302">
        <f t="shared" si="271"/>
        <v>0</v>
      </c>
      <c r="BZ271" s="302">
        <f t="shared" si="272"/>
        <v>0</v>
      </c>
      <c r="CA271" s="302">
        <f t="shared" si="273"/>
        <v>0</v>
      </c>
      <c r="CB271" s="302">
        <f t="shared" si="274"/>
        <v>0</v>
      </c>
      <c r="CC271" s="302">
        <f t="shared" si="275"/>
        <v>0</v>
      </c>
    </row>
    <row r="272" spans="1:81" x14ac:dyDescent="0.25">
      <c r="A272">
        <v>269</v>
      </c>
      <c r="B272" s="164" t="s">
        <v>648</v>
      </c>
      <c r="C272">
        <f>IFERROR(INDEX($BD$7:$BO$40,MATCH(Bacias!$G$4:$G$323,$BC$7:$BC$40,0),$C$2:$N$2),1)</f>
        <v>1</v>
      </c>
      <c r="D272">
        <f>IFERROR(INDEX($BD$7:$BO$40,MATCH(Bacias!$G$4:$G$323,$BC$7:$BC$40,0),$C$2:$N$2),1)</f>
        <v>1</v>
      </c>
      <c r="E272">
        <f>IFERROR(INDEX($BD$7:$BO$40,MATCH(Bacias!$G$4:$G$323,$BC$7:$BC$40,0),$C$2:$N$2),1)</f>
        <v>1</v>
      </c>
      <c r="F272">
        <f>IFERROR(INDEX($BD$7:$BO$40,MATCH(Bacias!$G$4:$G$323,$BC$7:$BC$40,0),$C$2:$N$2),1)</f>
        <v>1</v>
      </c>
      <c r="G272">
        <f>IFERROR(INDEX($BD$7:$BO$40,MATCH(Bacias!$G$4:$G$323,$BC$7:$BC$40,0),$C$2:$N$2),1)</f>
        <v>1</v>
      </c>
      <c r="H272">
        <f>IFERROR(INDEX($BD$7:$BO$40,MATCH(Bacias!$G$4:$G$323,$BC$7:$BC$40,0),$C$2:$N$2),1)</f>
        <v>1</v>
      </c>
      <c r="I272">
        <f>IFERROR(INDEX($BD$7:$BO$40,MATCH(Bacias!$G$4:$G$323,$BC$7:$BC$40,0),$C$2:$N$2),1)</f>
        <v>1</v>
      </c>
      <c r="J272">
        <f>IFERROR(INDEX($BD$7:$BO$40,MATCH(Bacias!$G$4:$G$323,$BC$7:$BC$40,0),$C$2:$N$2),1)</f>
        <v>1</v>
      </c>
      <c r="K272">
        <f>IFERROR(INDEX($BD$7:$BO$40,MATCH(Bacias!$G$4:$G$323,$BC$7:$BC$40,0),$C$2:$N$2),1)</f>
        <v>1</v>
      </c>
      <c r="L272">
        <f>IFERROR(INDEX($BD$7:$BO$40,MATCH(Bacias!$G$4:$G$323,$BC$7:$BC$40,0),$C$2:$N$2),1)</f>
        <v>1</v>
      </c>
      <c r="M272">
        <f>IFERROR(INDEX($BD$7:$BO$40,MATCH(Bacias!$G$4:$G$323,$BC$7:$BC$40,0),$C$2:$N$2),1)</f>
        <v>1</v>
      </c>
      <c r="N272">
        <f>IFERROR(INDEX($BD$7:$BO$40,MATCH(Bacias!$G$4:$G$323,$BC$7:$BC$40,0),$C$2:$N$2),1)</f>
        <v>1</v>
      </c>
      <c r="AA272">
        <f>C272*IF(NOT(ISNA($AY272)),INDEX(Entrada!$C$53:$N$372,$AY272,AA$2),0)</f>
        <v>401.09</v>
      </c>
      <c r="AB272">
        <f>D272*IF(NOT(ISNA($AY272)),INDEX(Entrada!$C$53:$N$372,$AY272,AB$2),0)</f>
        <v>589.91999999999996</v>
      </c>
      <c r="AC272">
        <f>E272*IF(NOT(ISNA($AY272)),INDEX(Entrada!$C$53:$N$372,$AY272,AC$2),0)</f>
        <v>758.38</v>
      </c>
      <c r="AD272">
        <f>F272*IF(NOT(ISNA($AY272)),INDEX(Entrada!$C$53:$N$372,$AY272,AD$2),0)</f>
        <v>1031.04</v>
      </c>
      <c r="AE272">
        <f>G272*IF(NOT(ISNA($AY272)),INDEX(Entrada!$C$53:$N$372,$AY272,AE$2),0)</f>
        <v>1207.54</v>
      </c>
      <c r="AF272">
        <f>H272*IF(NOT(ISNA($AY272)),INDEX(Entrada!$C$53:$N$372,$AY272,AF$2),0)</f>
        <v>1043.82</v>
      </c>
      <c r="AG272">
        <f>I272*IF(NOT(ISNA($AY272)),INDEX(Entrada!$C$53:$N$372,$AY272,AG$2),0)</f>
        <v>668.85</v>
      </c>
      <c r="AH272">
        <f>J272*IF(NOT(ISNA($AY272)),INDEX(Entrada!$C$53:$N$372,$AY272,AH$2),0)</f>
        <v>420.2</v>
      </c>
      <c r="AI272">
        <f>K272*IF(NOT(ISNA($AY272)),INDEX(Entrada!$C$53:$N$372,$AY272,AI$2),0)</f>
        <v>317.8</v>
      </c>
      <c r="AJ272">
        <f>L272*IF(NOT(ISNA($AY272)),INDEX(Entrada!$C$53:$N$372,$AY272,AJ$2),0)</f>
        <v>277.36</v>
      </c>
      <c r="AK272">
        <f>M272*IF(NOT(ISNA($AY272)),INDEX(Entrada!$C$53:$N$372,$AY272,AK$2),0)</f>
        <v>278.54000000000002</v>
      </c>
      <c r="AL272">
        <f>N272*IF(NOT(ISNA($AY272)),INDEX(Entrada!$C$53:$N$372,$AY272,AL$2),0)</f>
        <v>321.23</v>
      </c>
      <c r="AM272">
        <f t="shared" si="279"/>
        <v>401.09</v>
      </c>
      <c r="AN272">
        <f t="shared" si="277"/>
        <v>589.91999999999996</v>
      </c>
      <c r="AO272">
        <f t="shared" si="277"/>
        <v>758.38</v>
      </c>
      <c r="AP272">
        <f t="shared" si="277"/>
        <v>1031.04</v>
      </c>
      <c r="AQ272">
        <f t="shared" si="277"/>
        <v>1207.54</v>
      </c>
      <c r="AR272">
        <f t="shared" si="277"/>
        <v>1043.82</v>
      </c>
      <c r="AS272">
        <f t="shared" si="277"/>
        <v>668.85</v>
      </c>
      <c r="AT272">
        <f t="shared" si="277"/>
        <v>420.2</v>
      </c>
      <c r="AU272">
        <f t="shared" si="277"/>
        <v>317.8</v>
      </c>
      <c r="AV272">
        <f t="shared" si="277"/>
        <v>277.36</v>
      </c>
      <c r="AW272">
        <f t="shared" si="277"/>
        <v>278.54000000000002</v>
      </c>
      <c r="AX272">
        <f t="shared" si="277"/>
        <v>321.23</v>
      </c>
      <c r="AY272">
        <f>MATCH(A272,Entrada!$A$53:$A$372,0)</f>
        <v>269</v>
      </c>
      <c r="BQ272" t="e">
        <f t="shared" si="278"/>
        <v>#N/A</v>
      </c>
      <c r="BR272" s="302">
        <f t="shared" si="264"/>
        <v>401.09</v>
      </c>
      <c r="BS272" s="302">
        <f t="shared" si="265"/>
        <v>589.91999999999996</v>
      </c>
      <c r="BT272" s="302">
        <f t="shared" si="266"/>
        <v>758.38</v>
      </c>
      <c r="BU272" s="302">
        <f t="shared" si="267"/>
        <v>1031.04</v>
      </c>
      <c r="BV272" s="302">
        <f t="shared" si="268"/>
        <v>1207.54</v>
      </c>
      <c r="BW272" s="302">
        <f t="shared" si="269"/>
        <v>1043.82</v>
      </c>
      <c r="BX272" s="302">
        <f t="shared" si="270"/>
        <v>668.85</v>
      </c>
      <c r="BY272" s="302">
        <f t="shared" si="271"/>
        <v>420.2</v>
      </c>
      <c r="BZ272" s="302">
        <f t="shared" si="272"/>
        <v>317.8</v>
      </c>
      <c r="CA272" s="302">
        <f t="shared" si="273"/>
        <v>277.36</v>
      </c>
      <c r="CB272" s="302">
        <f t="shared" si="274"/>
        <v>278.54000000000002</v>
      </c>
      <c r="CC272" s="302">
        <f t="shared" si="275"/>
        <v>321.23</v>
      </c>
    </row>
    <row r="273" spans="1:81" x14ac:dyDescent="0.25">
      <c r="A273">
        <v>270</v>
      </c>
      <c r="B273" s="164" t="s">
        <v>649</v>
      </c>
      <c r="C273">
        <f>IFERROR(INDEX($BD$7:$BO$40,MATCH(Bacias!$G$4:$G$323,$BC$7:$BC$40,0),$C$2:$N$2),1)</f>
        <v>1</v>
      </c>
      <c r="D273">
        <f>IFERROR(INDEX($BD$7:$BO$40,MATCH(Bacias!$G$4:$G$323,$BC$7:$BC$40,0),$C$2:$N$2),1)</f>
        <v>1</v>
      </c>
      <c r="E273">
        <f>IFERROR(INDEX($BD$7:$BO$40,MATCH(Bacias!$G$4:$G$323,$BC$7:$BC$40,0),$C$2:$N$2),1)</f>
        <v>1</v>
      </c>
      <c r="F273">
        <f>IFERROR(INDEX($BD$7:$BO$40,MATCH(Bacias!$G$4:$G$323,$BC$7:$BC$40,0),$C$2:$N$2),1)</f>
        <v>1</v>
      </c>
      <c r="G273">
        <f>IFERROR(INDEX($BD$7:$BO$40,MATCH(Bacias!$G$4:$G$323,$BC$7:$BC$40,0),$C$2:$N$2),1)</f>
        <v>1</v>
      </c>
      <c r="H273">
        <f>IFERROR(INDEX($BD$7:$BO$40,MATCH(Bacias!$G$4:$G$323,$BC$7:$BC$40,0),$C$2:$N$2),1)</f>
        <v>1</v>
      </c>
      <c r="I273">
        <f>IFERROR(INDEX($BD$7:$BO$40,MATCH(Bacias!$G$4:$G$323,$BC$7:$BC$40,0),$C$2:$N$2),1)</f>
        <v>1</v>
      </c>
      <c r="J273">
        <f>IFERROR(INDEX($BD$7:$BO$40,MATCH(Bacias!$G$4:$G$323,$BC$7:$BC$40,0),$C$2:$N$2),1)</f>
        <v>1</v>
      </c>
      <c r="K273">
        <f>IFERROR(INDEX($BD$7:$BO$40,MATCH(Bacias!$G$4:$G$323,$BC$7:$BC$40,0),$C$2:$N$2),1)</f>
        <v>1</v>
      </c>
      <c r="L273">
        <f>IFERROR(INDEX($BD$7:$BO$40,MATCH(Bacias!$G$4:$G$323,$BC$7:$BC$40,0),$C$2:$N$2),1)</f>
        <v>1</v>
      </c>
      <c r="M273">
        <f>IFERROR(INDEX($BD$7:$BO$40,MATCH(Bacias!$G$4:$G$323,$BC$7:$BC$40,0),$C$2:$N$2),1)</f>
        <v>1</v>
      </c>
      <c r="N273">
        <f>IFERROR(INDEX($BD$7:$BO$40,MATCH(Bacias!$G$4:$G$323,$BC$7:$BC$40,0),$C$2:$N$2),1)</f>
        <v>1</v>
      </c>
      <c r="AA273">
        <f>C273*IF(NOT(ISNA($AY273)),INDEX(Entrada!$C$53:$N$372,$AY273,AA$2),0)</f>
        <v>1376.33</v>
      </c>
      <c r="AB273">
        <f>D273*IF(NOT(ISNA($AY273)),INDEX(Entrada!$C$53:$N$372,$AY273,AB$2),0)</f>
        <v>1569.99</v>
      </c>
      <c r="AC273">
        <f>E273*IF(NOT(ISNA($AY273)),INDEX(Entrada!$C$53:$N$372,$AY273,AC$2),0)</f>
        <v>1455.45</v>
      </c>
      <c r="AD273">
        <f>F273*IF(NOT(ISNA($AY273)),INDEX(Entrada!$C$53:$N$372,$AY273,AD$2),0)</f>
        <v>1031.1199999999999</v>
      </c>
      <c r="AE273">
        <f>G273*IF(NOT(ISNA($AY273)),INDEX(Entrada!$C$53:$N$372,$AY273,AE$2),0)</f>
        <v>546.45000000000005</v>
      </c>
      <c r="AF273">
        <f>H273*IF(NOT(ISNA($AY273)),INDEX(Entrada!$C$53:$N$372,$AY273,AF$2),0)</f>
        <v>377.74</v>
      </c>
      <c r="AG273">
        <f>I273*IF(NOT(ISNA($AY273)),INDEX(Entrada!$C$53:$N$372,$AY273,AG$2),0)</f>
        <v>283.75</v>
      </c>
      <c r="AH273">
        <f>J273*IF(NOT(ISNA($AY273)),INDEX(Entrada!$C$53:$N$372,$AY273,AH$2),0)</f>
        <v>218.37</v>
      </c>
      <c r="AI273">
        <f>K273*IF(NOT(ISNA($AY273)),INDEX(Entrada!$C$53:$N$372,$AY273,AI$2),0)</f>
        <v>206</v>
      </c>
      <c r="AJ273">
        <f>L273*IF(NOT(ISNA($AY273)),INDEX(Entrada!$C$53:$N$372,$AY273,AJ$2),0)</f>
        <v>300.45999999999998</v>
      </c>
      <c r="AK273">
        <f>M273*IF(NOT(ISNA($AY273)),INDEX(Entrada!$C$53:$N$372,$AY273,AK$2),0)</f>
        <v>550.45000000000005</v>
      </c>
      <c r="AL273">
        <f>N273*IF(NOT(ISNA($AY273)),INDEX(Entrada!$C$53:$N$372,$AY273,AL$2),0)</f>
        <v>1032.29</v>
      </c>
      <c r="AM273">
        <f t="shared" si="279"/>
        <v>1376.33</v>
      </c>
      <c r="AN273">
        <f t="shared" si="277"/>
        <v>1569.99</v>
      </c>
      <c r="AO273">
        <f t="shared" si="277"/>
        <v>1455.45</v>
      </c>
      <c r="AP273">
        <f t="shared" si="277"/>
        <v>1031.1199999999999</v>
      </c>
      <c r="AQ273">
        <f t="shared" si="277"/>
        <v>546.45000000000005</v>
      </c>
      <c r="AR273">
        <f t="shared" si="277"/>
        <v>377.74</v>
      </c>
      <c r="AS273">
        <f t="shared" si="277"/>
        <v>283.75</v>
      </c>
      <c r="AT273">
        <f t="shared" si="277"/>
        <v>218.37</v>
      </c>
      <c r="AU273">
        <f t="shared" si="277"/>
        <v>206</v>
      </c>
      <c r="AV273">
        <f t="shared" si="277"/>
        <v>300.45999999999998</v>
      </c>
      <c r="AW273">
        <f t="shared" si="277"/>
        <v>550.45000000000005</v>
      </c>
      <c r="AX273">
        <f t="shared" si="277"/>
        <v>1032.29</v>
      </c>
      <c r="AY273">
        <f>MATCH(A273,Entrada!$A$53:$A$372,0)</f>
        <v>270</v>
      </c>
      <c r="BQ273" t="e">
        <f t="shared" si="278"/>
        <v>#N/A</v>
      </c>
      <c r="BR273" s="302">
        <f t="shared" si="264"/>
        <v>1376.33</v>
      </c>
      <c r="BS273" s="302">
        <f t="shared" si="265"/>
        <v>1569.99</v>
      </c>
      <c r="BT273" s="302">
        <f t="shared" si="266"/>
        <v>1455.45</v>
      </c>
      <c r="BU273" s="302">
        <f t="shared" si="267"/>
        <v>1031.1199999999999</v>
      </c>
      <c r="BV273" s="302">
        <f t="shared" si="268"/>
        <v>546.45000000000005</v>
      </c>
      <c r="BW273" s="302">
        <f t="shared" si="269"/>
        <v>377.74</v>
      </c>
      <c r="BX273" s="302">
        <f t="shared" si="270"/>
        <v>283.75</v>
      </c>
      <c r="BY273" s="302">
        <f t="shared" si="271"/>
        <v>218.37</v>
      </c>
      <c r="BZ273" s="302">
        <f t="shared" si="272"/>
        <v>206</v>
      </c>
      <c r="CA273" s="302">
        <f t="shared" si="273"/>
        <v>300.45999999999998</v>
      </c>
      <c r="CB273" s="302">
        <f t="shared" si="274"/>
        <v>550.45000000000005</v>
      </c>
      <c r="CC273" s="302">
        <f t="shared" si="275"/>
        <v>1032.29</v>
      </c>
    </row>
    <row r="274" spans="1:81" x14ac:dyDescent="0.25">
      <c r="A274">
        <v>271</v>
      </c>
      <c r="B274" s="164" t="s">
        <v>222</v>
      </c>
      <c r="C274">
        <f>IFERROR(INDEX($BD$7:$BO$40,MATCH(Bacias!$G$4:$G$323,$BC$7:$BC$40,0),$C$2:$N$2),1)</f>
        <v>1</v>
      </c>
      <c r="D274">
        <f>IFERROR(INDEX($BD$7:$BO$40,MATCH(Bacias!$G$4:$G$323,$BC$7:$BC$40,0),$C$2:$N$2),1)</f>
        <v>1</v>
      </c>
      <c r="E274">
        <f>IFERROR(INDEX($BD$7:$BO$40,MATCH(Bacias!$G$4:$G$323,$BC$7:$BC$40,0),$C$2:$N$2),1)</f>
        <v>1</v>
      </c>
      <c r="F274">
        <f>IFERROR(INDEX($BD$7:$BO$40,MATCH(Bacias!$G$4:$G$323,$BC$7:$BC$40,0),$C$2:$N$2),1)</f>
        <v>1</v>
      </c>
      <c r="G274">
        <f>IFERROR(INDEX($BD$7:$BO$40,MATCH(Bacias!$G$4:$G$323,$BC$7:$BC$40,0),$C$2:$N$2),1)</f>
        <v>1</v>
      </c>
      <c r="H274">
        <f>IFERROR(INDEX($BD$7:$BO$40,MATCH(Bacias!$G$4:$G$323,$BC$7:$BC$40,0),$C$2:$N$2),1)</f>
        <v>1</v>
      </c>
      <c r="I274">
        <f>IFERROR(INDEX($BD$7:$BO$40,MATCH(Bacias!$G$4:$G$323,$BC$7:$BC$40,0),$C$2:$N$2),1)</f>
        <v>1</v>
      </c>
      <c r="J274">
        <f>IFERROR(INDEX($BD$7:$BO$40,MATCH(Bacias!$G$4:$G$323,$BC$7:$BC$40,0),$C$2:$N$2),1)</f>
        <v>1</v>
      </c>
      <c r="K274">
        <f>IFERROR(INDEX($BD$7:$BO$40,MATCH(Bacias!$G$4:$G$323,$BC$7:$BC$40,0),$C$2:$N$2),1)</f>
        <v>1</v>
      </c>
      <c r="L274">
        <f>IFERROR(INDEX($BD$7:$BO$40,MATCH(Bacias!$G$4:$G$323,$BC$7:$BC$40,0),$C$2:$N$2),1)</f>
        <v>1</v>
      </c>
      <c r="M274">
        <f>IFERROR(INDEX($BD$7:$BO$40,MATCH(Bacias!$G$4:$G$323,$BC$7:$BC$40,0),$C$2:$N$2),1)</f>
        <v>1</v>
      </c>
      <c r="N274">
        <f>IFERROR(INDEX($BD$7:$BO$40,MATCH(Bacias!$G$4:$G$323,$BC$7:$BC$40,0),$C$2:$N$2),1)</f>
        <v>1</v>
      </c>
      <c r="AA274">
        <f>C274*IF(NOT(ISNA($AY274)),INDEX(Entrada!$C$53:$N$372,$AY274,AA$2),0)</f>
        <v>6694.66</v>
      </c>
      <c r="AB274">
        <f>D274*IF(NOT(ISNA($AY274)),INDEX(Entrada!$C$53:$N$372,$AY274,AB$2),0)</f>
        <v>8045.89</v>
      </c>
      <c r="AC274">
        <f>E274*IF(NOT(ISNA($AY274)),INDEX(Entrada!$C$53:$N$372,$AY274,AC$2),0)</f>
        <v>8586.2199999999993</v>
      </c>
      <c r="AD274">
        <f>F274*IF(NOT(ISNA($AY274)),INDEX(Entrada!$C$53:$N$372,$AY274,AD$2),0)</f>
        <v>7144.48</v>
      </c>
      <c r="AE274">
        <f>G274*IF(NOT(ISNA($AY274)),INDEX(Entrada!$C$53:$N$372,$AY274,AE$2),0)</f>
        <v>3977.66</v>
      </c>
      <c r="AF274">
        <f>H274*IF(NOT(ISNA($AY274)),INDEX(Entrada!$C$53:$N$372,$AY274,AF$2),0)</f>
        <v>2267.5700000000002</v>
      </c>
      <c r="AG274">
        <f>I274*IF(NOT(ISNA($AY274)),INDEX(Entrada!$C$53:$N$372,$AY274,AG$2),0)</f>
        <v>1604.72</v>
      </c>
      <c r="AH274">
        <f>J274*IF(NOT(ISNA($AY274)),INDEX(Entrada!$C$53:$N$372,$AY274,AH$2),0)</f>
        <v>1238.4000000000001</v>
      </c>
      <c r="AI274">
        <f>K274*IF(NOT(ISNA($AY274)),INDEX(Entrada!$C$53:$N$372,$AY274,AI$2),0)</f>
        <v>1114.5999999999999</v>
      </c>
      <c r="AJ274">
        <f>L274*IF(NOT(ISNA($AY274)),INDEX(Entrada!$C$53:$N$372,$AY274,AJ$2),0)</f>
        <v>1436.32</v>
      </c>
      <c r="AK274">
        <f>M274*IF(NOT(ISNA($AY274)),INDEX(Entrada!$C$53:$N$372,$AY274,AK$2),0)</f>
        <v>2524.3200000000002</v>
      </c>
      <c r="AL274">
        <f>N274*IF(NOT(ISNA($AY274)),INDEX(Entrada!$C$53:$N$372,$AY274,AL$2),0)</f>
        <v>4642.74</v>
      </c>
      <c r="AM274">
        <f t="shared" si="279"/>
        <v>6694.66</v>
      </c>
      <c r="AN274">
        <f t="shared" si="277"/>
        <v>8045.89</v>
      </c>
      <c r="AO274">
        <f t="shared" si="277"/>
        <v>8586.2199999999993</v>
      </c>
      <c r="AP274">
        <f t="shared" si="277"/>
        <v>7144.48</v>
      </c>
      <c r="AQ274">
        <f t="shared" si="277"/>
        <v>3977.66</v>
      </c>
      <c r="AR274">
        <f t="shared" si="277"/>
        <v>2267.5700000000002</v>
      </c>
      <c r="AS274">
        <f t="shared" si="277"/>
        <v>1604.72</v>
      </c>
      <c r="AT274">
        <f t="shared" si="277"/>
        <v>1238.4000000000001</v>
      </c>
      <c r="AU274">
        <f t="shared" si="277"/>
        <v>1114.5999999999999</v>
      </c>
      <c r="AV274">
        <f t="shared" si="277"/>
        <v>1436.32</v>
      </c>
      <c r="AW274">
        <f t="shared" si="277"/>
        <v>2524.3200000000002</v>
      </c>
      <c r="AX274">
        <f t="shared" si="277"/>
        <v>4642.74</v>
      </c>
      <c r="AY274">
        <f>MATCH(A274,Entrada!$A$53:$A$372,0)</f>
        <v>271</v>
      </c>
      <c r="BQ274" t="e">
        <f t="shared" si="278"/>
        <v>#N/A</v>
      </c>
      <c r="BR274" s="302">
        <f t="shared" si="264"/>
        <v>6694.66</v>
      </c>
      <c r="BS274" s="302">
        <f t="shared" si="265"/>
        <v>8045.89</v>
      </c>
      <c r="BT274" s="302">
        <f t="shared" si="266"/>
        <v>8586.2199999999993</v>
      </c>
      <c r="BU274" s="302">
        <f t="shared" si="267"/>
        <v>7144.48</v>
      </c>
      <c r="BV274" s="302">
        <f t="shared" si="268"/>
        <v>3977.66</v>
      </c>
      <c r="BW274" s="302">
        <f t="shared" si="269"/>
        <v>2267.5700000000002</v>
      </c>
      <c r="BX274" s="302">
        <f t="shared" si="270"/>
        <v>1604.72</v>
      </c>
      <c r="BY274" s="302">
        <f t="shared" si="271"/>
        <v>1238.4000000000001</v>
      </c>
      <c r="BZ274" s="302">
        <f t="shared" si="272"/>
        <v>1114.5999999999999</v>
      </c>
      <c r="CA274" s="302">
        <f t="shared" si="273"/>
        <v>1436.32</v>
      </c>
      <c r="CB274" s="302">
        <f t="shared" si="274"/>
        <v>2524.3200000000002</v>
      </c>
      <c r="CC274" s="302">
        <f t="shared" si="275"/>
        <v>4642.74</v>
      </c>
    </row>
    <row r="275" spans="1:81" x14ac:dyDescent="0.25">
      <c r="A275">
        <v>272</v>
      </c>
      <c r="B275" s="164"/>
      <c r="C275">
        <f>IFERROR(INDEX($BD$7:$BO$40,MATCH(Bacias!$G$4:$G$323,$BC$7:$BC$40,0),$C$2:$N$2),1)</f>
        <v>1</v>
      </c>
      <c r="D275">
        <f>IFERROR(INDEX($BD$7:$BO$40,MATCH(Bacias!$G$4:$G$323,$BC$7:$BC$40,0),$C$2:$N$2),1)</f>
        <v>1</v>
      </c>
      <c r="E275">
        <f>IFERROR(INDEX($BD$7:$BO$40,MATCH(Bacias!$G$4:$G$323,$BC$7:$BC$40,0),$C$2:$N$2),1)</f>
        <v>1</v>
      </c>
      <c r="F275">
        <f>IFERROR(INDEX($BD$7:$BO$40,MATCH(Bacias!$G$4:$G$323,$BC$7:$BC$40,0),$C$2:$N$2),1)</f>
        <v>1</v>
      </c>
      <c r="G275">
        <f>IFERROR(INDEX($BD$7:$BO$40,MATCH(Bacias!$G$4:$G$323,$BC$7:$BC$40,0),$C$2:$N$2),1)</f>
        <v>1</v>
      </c>
      <c r="H275">
        <f>IFERROR(INDEX($BD$7:$BO$40,MATCH(Bacias!$G$4:$G$323,$BC$7:$BC$40,0),$C$2:$N$2),1)</f>
        <v>1</v>
      </c>
      <c r="I275">
        <f>IFERROR(INDEX($BD$7:$BO$40,MATCH(Bacias!$G$4:$G$323,$BC$7:$BC$40,0),$C$2:$N$2),1)</f>
        <v>1</v>
      </c>
      <c r="J275">
        <f>IFERROR(INDEX($BD$7:$BO$40,MATCH(Bacias!$G$4:$G$323,$BC$7:$BC$40,0),$C$2:$N$2),1)</f>
        <v>1</v>
      </c>
      <c r="K275">
        <f>IFERROR(INDEX($BD$7:$BO$40,MATCH(Bacias!$G$4:$G$323,$BC$7:$BC$40,0),$C$2:$N$2),1)</f>
        <v>1</v>
      </c>
      <c r="L275">
        <f>IFERROR(INDEX($BD$7:$BO$40,MATCH(Bacias!$G$4:$G$323,$BC$7:$BC$40,0),$C$2:$N$2),1)</f>
        <v>1</v>
      </c>
      <c r="M275">
        <f>IFERROR(INDEX($BD$7:$BO$40,MATCH(Bacias!$G$4:$G$323,$BC$7:$BC$40,0),$C$2:$N$2),1)</f>
        <v>1</v>
      </c>
      <c r="N275">
        <f>IFERROR(INDEX($BD$7:$BO$40,MATCH(Bacias!$G$4:$G$323,$BC$7:$BC$40,0),$C$2:$N$2),1)</f>
        <v>1</v>
      </c>
      <c r="AA275">
        <f>C275*IF(NOT(ISNA($AY275)),INDEX(Entrada!$C$53:$N$372,$AY275,AA$2),0)</f>
        <v>0</v>
      </c>
      <c r="AB275">
        <f>D275*IF(NOT(ISNA($AY275)),INDEX(Entrada!$C$53:$N$372,$AY275,AB$2),0)</f>
        <v>0</v>
      </c>
      <c r="AC275">
        <f>E275*IF(NOT(ISNA($AY275)),INDEX(Entrada!$C$53:$N$372,$AY275,AC$2),0)</f>
        <v>0</v>
      </c>
      <c r="AD275">
        <f>F275*IF(NOT(ISNA($AY275)),INDEX(Entrada!$C$53:$N$372,$AY275,AD$2),0)</f>
        <v>0</v>
      </c>
      <c r="AE275">
        <f>G275*IF(NOT(ISNA($AY275)),INDEX(Entrada!$C$53:$N$372,$AY275,AE$2),0)</f>
        <v>0</v>
      </c>
      <c r="AF275">
        <f>H275*IF(NOT(ISNA($AY275)),INDEX(Entrada!$C$53:$N$372,$AY275,AF$2),0)</f>
        <v>0</v>
      </c>
      <c r="AG275">
        <f>I275*IF(NOT(ISNA($AY275)),INDEX(Entrada!$C$53:$N$372,$AY275,AG$2),0)</f>
        <v>0</v>
      </c>
      <c r="AH275">
        <f>J275*IF(NOT(ISNA($AY275)),INDEX(Entrada!$C$53:$N$372,$AY275,AH$2),0)</f>
        <v>0</v>
      </c>
      <c r="AI275">
        <f>K275*IF(NOT(ISNA($AY275)),INDEX(Entrada!$C$53:$N$372,$AY275,AI$2),0)</f>
        <v>0</v>
      </c>
      <c r="AJ275">
        <f>L275*IF(NOT(ISNA($AY275)),INDEX(Entrada!$C$53:$N$372,$AY275,AJ$2),0)</f>
        <v>0</v>
      </c>
      <c r="AK275">
        <f>M275*IF(NOT(ISNA($AY275)),INDEX(Entrada!$C$53:$N$372,$AY275,AK$2),0)</f>
        <v>0</v>
      </c>
      <c r="AL275">
        <f>N275*IF(NOT(ISNA($AY275)),INDEX(Entrada!$C$53:$N$372,$AY275,AL$2),0)</f>
        <v>0</v>
      </c>
      <c r="AM275">
        <f t="shared" si="279"/>
        <v>0</v>
      </c>
      <c r="AN275">
        <f t="shared" si="277"/>
        <v>0</v>
      </c>
      <c r="AO275">
        <f t="shared" si="277"/>
        <v>0</v>
      </c>
      <c r="AP275">
        <f t="shared" si="277"/>
        <v>0</v>
      </c>
      <c r="AQ275">
        <f t="shared" si="277"/>
        <v>0</v>
      </c>
      <c r="AR275">
        <f t="shared" si="277"/>
        <v>0</v>
      </c>
      <c r="AS275">
        <f t="shared" si="277"/>
        <v>0</v>
      </c>
      <c r="AT275">
        <f t="shared" si="277"/>
        <v>0</v>
      </c>
      <c r="AU275">
        <f t="shared" si="277"/>
        <v>0</v>
      </c>
      <c r="AV275">
        <f t="shared" si="277"/>
        <v>0</v>
      </c>
      <c r="AW275">
        <f t="shared" si="277"/>
        <v>0</v>
      </c>
      <c r="AX275">
        <f t="shared" si="277"/>
        <v>0</v>
      </c>
      <c r="AY275">
        <f>MATCH(A275,Entrada!$A$53:$A$372,0)</f>
        <v>272</v>
      </c>
      <c r="BQ275" t="e">
        <f t="shared" si="278"/>
        <v>#N/A</v>
      </c>
      <c r="BR275" s="302">
        <f t="shared" si="264"/>
        <v>0</v>
      </c>
      <c r="BS275" s="302">
        <f t="shared" si="265"/>
        <v>0</v>
      </c>
      <c r="BT275" s="302">
        <f t="shared" si="266"/>
        <v>0</v>
      </c>
      <c r="BU275" s="302">
        <f t="shared" si="267"/>
        <v>0</v>
      </c>
      <c r="BV275" s="302">
        <f t="shared" si="268"/>
        <v>0</v>
      </c>
      <c r="BW275" s="302">
        <f t="shared" si="269"/>
        <v>0</v>
      </c>
      <c r="BX275" s="302">
        <f t="shared" si="270"/>
        <v>0</v>
      </c>
      <c r="BY275" s="302">
        <f t="shared" si="271"/>
        <v>0</v>
      </c>
      <c r="BZ275" s="302">
        <f t="shared" si="272"/>
        <v>0</v>
      </c>
      <c r="CA275" s="302">
        <f t="shared" si="273"/>
        <v>0</v>
      </c>
      <c r="CB275" s="302">
        <f t="shared" si="274"/>
        <v>0</v>
      </c>
      <c r="CC275" s="302">
        <f t="shared" si="275"/>
        <v>0</v>
      </c>
    </row>
    <row r="276" spans="1:81" x14ac:dyDescent="0.25">
      <c r="A276">
        <v>273</v>
      </c>
      <c r="B276" s="164" t="s">
        <v>650</v>
      </c>
      <c r="C276">
        <f>IFERROR(INDEX($BD$7:$BO$40,MATCH(Bacias!$G$4:$G$323,$BC$7:$BC$40,0),$C$2:$N$2),1)</f>
        <v>1</v>
      </c>
      <c r="D276">
        <f>IFERROR(INDEX($BD$7:$BO$40,MATCH(Bacias!$G$4:$G$323,$BC$7:$BC$40,0),$C$2:$N$2),1)</f>
        <v>1</v>
      </c>
      <c r="E276">
        <f>IFERROR(INDEX($BD$7:$BO$40,MATCH(Bacias!$G$4:$G$323,$BC$7:$BC$40,0),$C$2:$N$2),1)</f>
        <v>1</v>
      </c>
      <c r="F276">
        <f>IFERROR(INDEX($BD$7:$BO$40,MATCH(Bacias!$G$4:$G$323,$BC$7:$BC$40,0),$C$2:$N$2),1)</f>
        <v>1</v>
      </c>
      <c r="G276">
        <f>IFERROR(INDEX($BD$7:$BO$40,MATCH(Bacias!$G$4:$G$323,$BC$7:$BC$40,0),$C$2:$N$2),1)</f>
        <v>1</v>
      </c>
      <c r="H276">
        <f>IFERROR(INDEX($BD$7:$BO$40,MATCH(Bacias!$G$4:$G$323,$BC$7:$BC$40,0),$C$2:$N$2),1)</f>
        <v>1</v>
      </c>
      <c r="I276">
        <f>IFERROR(INDEX($BD$7:$BO$40,MATCH(Bacias!$G$4:$G$323,$BC$7:$BC$40,0),$C$2:$N$2),1)</f>
        <v>1</v>
      </c>
      <c r="J276">
        <f>IFERROR(INDEX($BD$7:$BO$40,MATCH(Bacias!$G$4:$G$323,$BC$7:$BC$40,0),$C$2:$N$2),1)</f>
        <v>1</v>
      </c>
      <c r="K276">
        <f>IFERROR(INDEX($BD$7:$BO$40,MATCH(Bacias!$G$4:$G$323,$BC$7:$BC$40,0),$C$2:$N$2),1)</f>
        <v>1</v>
      </c>
      <c r="L276">
        <f>IFERROR(INDEX($BD$7:$BO$40,MATCH(Bacias!$G$4:$G$323,$BC$7:$BC$40,0),$C$2:$N$2),1)</f>
        <v>1</v>
      </c>
      <c r="M276">
        <f>IFERROR(INDEX($BD$7:$BO$40,MATCH(Bacias!$G$4:$G$323,$BC$7:$BC$40,0),$C$2:$N$2),1)</f>
        <v>1</v>
      </c>
      <c r="N276">
        <f>IFERROR(INDEX($BD$7:$BO$40,MATCH(Bacias!$G$4:$G$323,$BC$7:$BC$40,0),$C$2:$N$2),1)</f>
        <v>1</v>
      </c>
      <c r="AA276">
        <f>C276*IF(NOT(ISNA($AY276)),INDEX(Entrada!$C$53:$N$372,$AY276,AA$2),0)</f>
        <v>4326.3500000000004</v>
      </c>
      <c r="AB276">
        <f>D276*IF(NOT(ISNA($AY276)),INDEX(Entrada!$C$53:$N$372,$AY276,AB$2),0)</f>
        <v>4949.97</v>
      </c>
      <c r="AC276">
        <f>E276*IF(NOT(ISNA($AY276)),INDEX(Entrada!$C$53:$N$372,$AY276,AC$2),0)</f>
        <v>4999.97</v>
      </c>
      <c r="AD276">
        <f>F276*IF(NOT(ISNA($AY276)),INDEX(Entrada!$C$53:$N$372,$AY276,AD$2),0)</f>
        <v>3732.36</v>
      </c>
      <c r="AE276">
        <f>G276*IF(NOT(ISNA($AY276)),INDEX(Entrada!$C$53:$N$372,$AY276,AE$2),0)</f>
        <v>1832.15</v>
      </c>
      <c r="AF276">
        <f>H276*IF(NOT(ISNA($AY276)),INDEX(Entrada!$C$53:$N$372,$AY276,AF$2),0)</f>
        <v>1085.24</v>
      </c>
      <c r="AG276">
        <f>I276*IF(NOT(ISNA($AY276)),INDEX(Entrada!$C$53:$N$372,$AY276,AG$2),0)</f>
        <v>778.36</v>
      </c>
      <c r="AH276">
        <f>J276*IF(NOT(ISNA($AY276)),INDEX(Entrada!$C$53:$N$372,$AY276,AH$2),0)</f>
        <v>595.65</v>
      </c>
      <c r="AI276">
        <f>K276*IF(NOT(ISNA($AY276)),INDEX(Entrada!$C$53:$N$372,$AY276,AI$2),0)</f>
        <v>541</v>
      </c>
      <c r="AJ276">
        <f>L276*IF(NOT(ISNA($AY276)),INDEX(Entrada!$C$53:$N$372,$AY276,AJ$2),0)</f>
        <v>753.04</v>
      </c>
      <c r="AK276">
        <f>M276*IF(NOT(ISNA($AY276)),INDEX(Entrada!$C$53:$N$372,$AY276,AK$2),0)</f>
        <v>1513.05</v>
      </c>
      <c r="AL276">
        <f>N276*IF(NOT(ISNA($AY276)),INDEX(Entrada!$C$53:$N$372,$AY276,AL$2),0)</f>
        <v>3084.91</v>
      </c>
      <c r="AM276">
        <f t="shared" si="279"/>
        <v>4326.3500000000004</v>
      </c>
      <c r="AN276">
        <f t="shared" si="277"/>
        <v>4949.97</v>
      </c>
      <c r="AO276">
        <f t="shared" si="277"/>
        <v>4999.97</v>
      </c>
      <c r="AP276">
        <f t="shared" si="277"/>
        <v>3732.36</v>
      </c>
      <c r="AQ276">
        <f t="shared" si="277"/>
        <v>1832.15</v>
      </c>
      <c r="AR276">
        <f t="shared" si="277"/>
        <v>1085.24</v>
      </c>
      <c r="AS276">
        <f t="shared" si="277"/>
        <v>778.36</v>
      </c>
      <c r="AT276">
        <f t="shared" si="277"/>
        <v>595.65</v>
      </c>
      <c r="AU276">
        <f t="shared" si="277"/>
        <v>541</v>
      </c>
      <c r="AV276">
        <f t="shared" si="277"/>
        <v>753.04</v>
      </c>
      <c r="AW276">
        <f t="shared" si="277"/>
        <v>1513.05</v>
      </c>
      <c r="AX276">
        <f t="shared" si="277"/>
        <v>3084.91</v>
      </c>
      <c r="AY276">
        <f>MATCH(A276,Entrada!$A$53:$A$372,0)</f>
        <v>273</v>
      </c>
      <c r="BQ276">
        <f t="shared" si="278"/>
        <v>68</v>
      </c>
      <c r="BR276" s="302">
        <f t="shared" si="264"/>
        <v>4327.0218199999999</v>
      </c>
      <c r="BS276" s="302">
        <f t="shared" si="265"/>
        <v>4974.1221699999996</v>
      </c>
      <c r="BT276" s="302">
        <f t="shared" si="266"/>
        <v>5023.0147400000005</v>
      </c>
      <c r="BU276" s="302">
        <f t="shared" si="267"/>
        <v>3763.7858400000005</v>
      </c>
      <c r="BV276" s="302">
        <f t="shared" si="268"/>
        <v>1847.3098800000002</v>
      </c>
      <c r="BW276" s="302">
        <f t="shared" si="269"/>
        <v>1089.4636800000001</v>
      </c>
      <c r="BX276" s="302">
        <f t="shared" si="270"/>
        <v>779.02127999999993</v>
      </c>
      <c r="BY276" s="302">
        <f t="shared" si="271"/>
        <v>595.0761</v>
      </c>
      <c r="BZ276" s="302">
        <f t="shared" si="272"/>
        <v>541.95245</v>
      </c>
      <c r="CA276" s="302">
        <f t="shared" si="273"/>
        <v>750.87448000000006</v>
      </c>
      <c r="CB276" s="302">
        <f t="shared" si="274"/>
        <v>1509.44505</v>
      </c>
      <c r="CC276" s="302">
        <f t="shared" si="275"/>
        <v>3090.9694</v>
      </c>
    </row>
    <row r="277" spans="1:81" x14ac:dyDescent="0.25">
      <c r="A277">
        <v>274</v>
      </c>
      <c r="B277" s="164" t="s">
        <v>651</v>
      </c>
      <c r="C277">
        <f>IFERROR(INDEX($BD$7:$BO$40,MATCH(Bacias!$G$4:$G$323,$BC$7:$BC$40,0),$C$2:$N$2),1)</f>
        <v>1</v>
      </c>
      <c r="D277">
        <f>IFERROR(INDEX($BD$7:$BO$40,MATCH(Bacias!$G$4:$G$323,$BC$7:$BC$40,0),$C$2:$N$2),1)</f>
        <v>1</v>
      </c>
      <c r="E277">
        <f>IFERROR(INDEX($BD$7:$BO$40,MATCH(Bacias!$G$4:$G$323,$BC$7:$BC$40,0),$C$2:$N$2),1)</f>
        <v>1</v>
      </c>
      <c r="F277">
        <f>IFERROR(INDEX($BD$7:$BO$40,MATCH(Bacias!$G$4:$G$323,$BC$7:$BC$40,0),$C$2:$N$2),1)</f>
        <v>1</v>
      </c>
      <c r="G277">
        <f>IFERROR(INDEX($BD$7:$BO$40,MATCH(Bacias!$G$4:$G$323,$BC$7:$BC$40,0),$C$2:$N$2),1)</f>
        <v>1</v>
      </c>
      <c r="H277">
        <f>IFERROR(INDEX($BD$7:$BO$40,MATCH(Bacias!$G$4:$G$323,$BC$7:$BC$40,0),$C$2:$N$2),1)</f>
        <v>1</v>
      </c>
      <c r="I277">
        <f>IFERROR(INDEX($BD$7:$BO$40,MATCH(Bacias!$G$4:$G$323,$BC$7:$BC$40,0),$C$2:$N$2),1)</f>
        <v>1</v>
      </c>
      <c r="J277">
        <f>IFERROR(INDEX($BD$7:$BO$40,MATCH(Bacias!$G$4:$G$323,$BC$7:$BC$40,0),$C$2:$N$2),1)</f>
        <v>1</v>
      </c>
      <c r="K277">
        <f>IFERROR(INDEX($BD$7:$BO$40,MATCH(Bacias!$G$4:$G$323,$BC$7:$BC$40,0),$C$2:$N$2),1)</f>
        <v>1</v>
      </c>
      <c r="L277">
        <f>IFERROR(INDEX($BD$7:$BO$40,MATCH(Bacias!$G$4:$G$323,$BC$7:$BC$40,0),$C$2:$N$2),1)</f>
        <v>1</v>
      </c>
      <c r="M277">
        <f>IFERROR(INDEX($BD$7:$BO$40,MATCH(Bacias!$G$4:$G$323,$BC$7:$BC$40,0),$C$2:$N$2),1)</f>
        <v>1</v>
      </c>
      <c r="N277">
        <f>IFERROR(INDEX($BD$7:$BO$40,MATCH(Bacias!$G$4:$G$323,$BC$7:$BC$40,0),$C$2:$N$2),1)</f>
        <v>1</v>
      </c>
      <c r="AA277">
        <f>C277*IF(NOT(ISNA($AY277)),INDEX(Entrada!$C$53:$N$372,$AY277,AA$2),0)</f>
        <v>6992.6</v>
      </c>
      <c r="AB277">
        <f>D277*IF(NOT(ISNA($AY277)),INDEX(Entrada!$C$53:$N$372,$AY277,AB$2),0)</f>
        <v>8558.67</v>
      </c>
      <c r="AC277">
        <f>E277*IF(NOT(ISNA($AY277)),INDEX(Entrada!$C$53:$N$372,$AY277,AC$2),0)</f>
        <v>9229.6</v>
      </c>
      <c r="AD277">
        <f>F277*IF(NOT(ISNA($AY277)),INDEX(Entrada!$C$53:$N$372,$AY277,AD$2),0)</f>
        <v>7972.62</v>
      </c>
      <c r="AE277">
        <f>G277*IF(NOT(ISNA($AY277)),INDEX(Entrada!$C$53:$N$372,$AY277,AE$2),0)</f>
        <v>4545.0600000000004</v>
      </c>
      <c r="AF277">
        <f>H277*IF(NOT(ISNA($AY277)),INDEX(Entrada!$C$53:$N$372,$AY277,AF$2),0)</f>
        <v>2597.63</v>
      </c>
      <c r="AG277">
        <f>I277*IF(NOT(ISNA($AY277)),INDEX(Entrada!$C$53:$N$372,$AY277,AG$2),0)</f>
        <v>1841.06</v>
      </c>
      <c r="AH277">
        <f>J277*IF(NOT(ISNA($AY277)),INDEX(Entrada!$C$53:$N$372,$AY277,AH$2),0)</f>
        <v>1443.99</v>
      </c>
      <c r="AI277">
        <f>K277*IF(NOT(ISNA($AY277)),INDEX(Entrada!$C$53:$N$372,$AY277,AI$2),0)</f>
        <v>1306.01</v>
      </c>
      <c r="AJ277">
        <f>L277*IF(NOT(ISNA($AY277)),INDEX(Entrada!$C$53:$N$372,$AY277,AJ$2),0)</f>
        <v>1603.97</v>
      </c>
      <c r="AK277">
        <f>M277*IF(NOT(ISNA($AY277)),INDEX(Entrada!$C$53:$N$372,$AY277,AK$2),0)</f>
        <v>2649.04</v>
      </c>
      <c r="AL277">
        <f>N277*IF(NOT(ISNA($AY277)),INDEX(Entrada!$C$53:$N$372,$AY277,AL$2),0)</f>
        <v>4724.88</v>
      </c>
      <c r="AM277">
        <f t="shared" si="279"/>
        <v>6992.6</v>
      </c>
      <c r="AN277">
        <f t="shared" si="277"/>
        <v>8558.67</v>
      </c>
      <c r="AO277">
        <f t="shared" si="277"/>
        <v>9229.6</v>
      </c>
      <c r="AP277">
        <f t="shared" si="277"/>
        <v>7972.62</v>
      </c>
      <c r="AQ277">
        <f t="shared" si="277"/>
        <v>4545.0600000000004</v>
      </c>
      <c r="AR277">
        <f t="shared" si="277"/>
        <v>2597.63</v>
      </c>
      <c r="AS277">
        <f t="shared" si="277"/>
        <v>1841.06</v>
      </c>
      <c r="AT277">
        <f t="shared" si="277"/>
        <v>1443.99</v>
      </c>
      <c r="AU277">
        <f t="shared" si="277"/>
        <v>1306.01</v>
      </c>
      <c r="AV277">
        <f t="shared" si="277"/>
        <v>1603.97</v>
      </c>
      <c r="AW277">
        <f t="shared" si="277"/>
        <v>2649.04</v>
      </c>
      <c r="AX277">
        <f t="shared" si="277"/>
        <v>4724.88</v>
      </c>
      <c r="AY277">
        <f>MATCH(A277,Entrada!$A$53:$A$372,0)</f>
        <v>274</v>
      </c>
      <c r="BQ277" t="e">
        <f t="shared" si="278"/>
        <v>#N/A</v>
      </c>
      <c r="BR277" s="302">
        <f t="shared" si="264"/>
        <v>6992.6</v>
      </c>
      <c r="BS277" s="302">
        <f t="shared" si="265"/>
        <v>8558.67</v>
      </c>
      <c r="BT277" s="302">
        <f t="shared" si="266"/>
        <v>9229.6</v>
      </c>
      <c r="BU277" s="302">
        <f t="shared" si="267"/>
        <v>7972.62</v>
      </c>
      <c r="BV277" s="302">
        <f t="shared" si="268"/>
        <v>4545.0600000000004</v>
      </c>
      <c r="BW277" s="302">
        <f t="shared" si="269"/>
        <v>2597.63</v>
      </c>
      <c r="BX277" s="302">
        <f t="shared" si="270"/>
        <v>1841.06</v>
      </c>
      <c r="BY277" s="302">
        <f t="shared" si="271"/>
        <v>1443.99</v>
      </c>
      <c r="BZ277" s="302">
        <f t="shared" si="272"/>
        <v>1306.01</v>
      </c>
      <c r="CA277" s="302">
        <f t="shared" si="273"/>
        <v>1603.97</v>
      </c>
      <c r="CB277" s="302">
        <f t="shared" si="274"/>
        <v>2649.04</v>
      </c>
      <c r="CC277" s="302">
        <f t="shared" si="275"/>
        <v>4724.88</v>
      </c>
    </row>
    <row r="278" spans="1:81" x14ac:dyDescent="0.25">
      <c r="A278">
        <v>275</v>
      </c>
      <c r="B278" s="164" t="s">
        <v>37</v>
      </c>
      <c r="C278">
        <f>IFERROR(INDEX($BD$7:$BO$40,MATCH(Bacias!$G$4:$G$323,$BC$7:$BC$40,0),$C$2:$N$2),1)</f>
        <v>1</v>
      </c>
      <c r="D278">
        <f>IFERROR(INDEX($BD$7:$BO$40,MATCH(Bacias!$G$4:$G$323,$BC$7:$BC$40,0),$C$2:$N$2),1)</f>
        <v>1</v>
      </c>
      <c r="E278">
        <f>IFERROR(INDEX($BD$7:$BO$40,MATCH(Bacias!$G$4:$G$323,$BC$7:$BC$40,0),$C$2:$N$2),1)</f>
        <v>1</v>
      </c>
      <c r="F278">
        <f>IFERROR(INDEX($BD$7:$BO$40,MATCH(Bacias!$G$4:$G$323,$BC$7:$BC$40,0),$C$2:$N$2),1)</f>
        <v>1</v>
      </c>
      <c r="G278">
        <f>IFERROR(INDEX($BD$7:$BO$40,MATCH(Bacias!$G$4:$G$323,$BC$7:$BC$40,0),$C$2:$N$2),1)</f>
        <v>1</v>
      </c>
      <c r="H278">
        <f>IFERROR(INDEX($BD$7:$BO$40,MATCH(Bacias!$G$4:$G$323,$BC$7:$BC$40,0),$C$2:$N$2),1)</f>
        <v>1</v>
      </c>
      <c r="I278">
        <f>IFERROR(INDEX($BD$7:$BO$40,MATCH(Bacias!$G$4:$G$323,$BC$7:$BC$40,0),$C$2:$N$2),1)</f>
        <v>1</v>
      </c>
      <c r="J278">
        <f>IFERROR(INDEX($BD$7:$BO$40,MATCH(Bacias!$G$4:$G$323,$BC$7:$BC$40,0),$C$2:$N$2),1)</f>
        <v>1</v>
      </c>
      <c r="K278">
        <f>IFERROR(INDEX($BD$7:$BO$40,MATCH(Bacias!$G$4:$G$323,$BC$7:$BC$40,0),$C$2:$N$2),1)</f>
        <v>1</v>
      </c>
      <c r="L278">
        <f>IFERROR(INDEX($BD$7:$BO$40,MATCH(Bacias!$G$4:$G$323,$BC$7:$BC$40,0),$C$2:$N$2),1)</f>
        <v>1</v>
      </c>
      <c r="M278">
        <f>IFERROR(INDEX($BD$7:$BO$40,MATCH(Bacias!$G$4:$G$323,$BC$7:$BC$40,0),$C$2:$N$2),1)</f>
        <v>1</v>
      </c>
      <c r="N278">
        <f>IFERROR(INDEX($BD$7:$BO$40,MATCH(Bacias!$G$4:$G$323,$BC$7:$BC$40,0),$C$2:$N$2),1)</f>
        <v>1</v>
      </c>
      <c r="AA278">
        <f>C278*IF(NOT(ISNA($AY278)),INDEX(Entrada!$C$53:$N$372,$AY278,AA$2),0)</f>
        <v>14813.98</v>
      </c>
      <c r="AB278">
        <f>D278*IF(NOT(ISNA($AY278)),INDEX(Entrada!$C$53:$N$372,$AY278,AB$2),0)</f>
        <v>20193.849999999999</v>
      </c>
      <c r="AC278">
        <f>E278*IF(NOT(ISNA($AY278)),INDEX(Entrada!$C$53:$N$372,$AY278,AC$2),0)</f>
        <v>23873.18</v>
      </c>
      <c r="AD278">
        <f>F278*IF(NOT(ISNA($AY278)),INDEX(Entrada!$C$53:$N$372,$AY278,AD$2),0)</f>
        <v>23755.200000000001</v>
      </c>
      <c r="AE278">
        <f>G278*IF(NOT(ISNA($AY278)),INDEX(Entrada!$C$53:$N$372,$AY278,AE$2),0)</f>
        <v>15273.58</v>
      </c>
      <c r="AF278">
        <f>H278*IF(NOT(ISNA($AY278)),INDEX(Entrada!$C$53:$N$372,$AY278,AF$2),0)</f>
        <v>7111.34</v>
      </c>
      <c r="AG278">
        <f>I278*IF(NOT(ISNA($AY278)),INDEX(Entrada!$C$53:$N$372,$AY278,AG$2),0)</f>
        <v>4069.36</v>
      </c>
      <c r="AH278">
        <f>J278*IF(NOT(ISNA($AY278)),INDEX(Entrada!$C$53:$N$372,$AY278,AH$2),0)</f>
        <v>2844.67</v>
      </c>
      <c r="AI278">
        <f>K278*IF(NOT(ISNA($AY278)),INDEX(Entrada!$C$53:$N$372,$AY278,AI$2),0)</f>
        <v>2242.9299999999998</v>
      </c>
      <c r="AJ278">
        <f>L278*IF(NOT(ISNA($AY278)),INDEX(Entrada!$C$53:$N$372,$AY278,AJ$2),0)</f>
        <v>2518.9899999999998</v>
      </c>
      <c r="AK278">
        <f>M278*IF(NOT(ISNA($AY278)),INDEX(Entrada!$C$53:$N$372,$AY278,AK$2),0)</f>
        <v>4232.66</v>
      </c>
      <c r="AL278">
        <f>N278*IF(NOT(ISNA($AY278)),INDEX(Entrada!$C$53:$N$372,$AY278,AL$2),0)</f>
        <v>8386.7999999999993</v>
      </c>
      <c r="AM278">
        <f t="shared" si="279"/>
        <v>14813.98</v>
      </c>
      <c r="AN278">
        <f t="shared" si="277"/>
        <v>20193.849999999999</v>
      </c>
      <c r="AO278">
        <f t="shared" si="277"/>
        <v>23873.18</v>
      </c>
      <c r="AP278">
        <f t="shared" si="277"/>
        <v>23755.200000000001</v>
      </c>
      <c r="AQ278">
        <f t="shared" si="277"/>
        <v>15273.58</v>
      </c>
      <c r="AR278">
        <f t="shared" si="277"/>
        <v>7111.34</v>
      </c>
      <c r="AS278">
        <f t="shared" si="277"/>
        <v>4069.36</v>
      </c>
      <c r="AT278">
        <f t="shared" si="277"/>
        <v>2844.67</v>
      </c>
      <c r="AU278">
        <f t="shared" si="277"/>
        <v>2242.9299999999998</v>
      </c>
      <c r="AV278">
        <f t="shared" si="277"/>
        <v>2518.9899999999998</v>
      </c>
      <c r="AW278">
        <f t="shared" si="277"/>
        <v>4232.66</v>
      </c>
      <c r="AX278">
        <f t="shared" si="277"/>
        <v>8386.7999999999993</v>
      </c>
      <c r="AY278">
        <f>MATCH(A278,Entrada!$A$53:$A$372,0)</f>
        <v>275</v>
      </c>
      <c r="BQ278" t="e">
        <f t="shared" si="278"/>
        <v>#N/A</v>
      </c>
      <c r="BR278" s="302">
        <f t="shared" si="264"/>
        <v>14813.98</v>
      </c>
      <c r="BS278" s="302">
        <f t="shared" si="265"/>
        <v>20193.849999999999</v>
      </c>
      <c r="BT278" s="302">
        <f t="shared" si="266"/>
        <v>23873.18</v>
      </c>
      <c r="BU278" s="302">
        <f t="shared" si="267"/>
        <v>23755.200000000001</v>
      </c>
      <c r="BV278" s="302">
        <f t="shared" si="268"/>
        <v>15273.58</v>
      </c>
      <c r="BW278" s="302">
        <f t="shared" si="269"/>
        <v>7111.34</v>
      </c>
      <c r="BX278" s="302">
        <f t="shared" si="270"/>
        <v>4069.36</v>
      </c>
      <c r="BY278" s="302">
        <f t="shared" si="271"/>
        <v>2844.67</v>
      </c>
      <c r="BZ278" s="302">
        <f t="shared" si="272"/>
        <v>2242.9299999999998</v>
      </c>
      <c r="CA278" s="302">
        <f t="shared" si="273"/>
        <v>2518.9899999999998</v>
      </c>
      <c r="CB278" s="302">
        <f t="shared" si="274"/>
        <v>4232.66</v>
      </c>
      <c r="CC278" s="302">
        <f t="shared" si="275"/>
        <v>8386.7999999999993</v>
      </c>
    </row>
    <row r="279" spans="1:81" x14ac:dyDescent="0.25">
      <c r="A279">
        <v>276</v>
      </c>
      <c r="B279" s="164" t="s">
        <v>652</v>
      </c>
      <c r="C279">
        <f>IFERROR(INDEX($BD$7:$BO$40,MATCH(Bacias!$G$4:$G$323,$BC$7:$BC$40,0),$C$2:$N$2),1)</f>
        <v>1</v>
      </c>
      <c r="D279">
        <f>IFERROR(INDEX($BD$7:$BO$40,MATCH(Bacias!$G$4:$G$323,$BC$7:$BC$40,0),$C$2:$N$2),1)</f>
        <v>1</v>
      </c>
      <c r="E279">
        <f>IFERROR(INDEX($BD$7:$BO$40,MATCH(Bacias!$G$4:$G$323,$BC$7:$BC$40,0),$C$2:$N$2),1)</f>
        <v>1</v>
      </c>
      <c r="F279">
        <f>IFERROR(INDEX($BD$7:$BO$40,MATCH(Bacias!$G$4:$G$323,$BC$7:$BC$40,0),$C$2:$N$2),1)</f>
        <v>1</v>
      </c>
      <c r="G279">
        <f>IFERROR(INDEX($BD$7:$BO$40,MATCH(Bacias!$G$4:$G$323,$BC$7:$BC$40,0),$C$2:$N$2),1)</f>
        <v>1</v>
      </c>
      <c r="H279">
        <f>IFERROR(INDEX($BD$7:$BO$40,MATCH(Bacias!$G$4:$G$323,$BC$7:$BC$40,0),$C$2:$N$2),1)</f>
        <v>1</v>
      </c>
      <c r="I279">
        <f>IFERROR(INDEX($BD$7:$BO$40,MATCH(Bacias!$G$4:$G$323,$BC$7:$BC$40,0),$C$2:$N$2),1)</f>
        <v>1</v>
      </c>
      <c r="J279">
        <f>IFERROR(INDEX($BD$7:$BO$40,MATCH(Bacias!$G$4:$G$323,$BC$7:$BC$40,0),$C$2:$N$2),1)</f>
        <v>1</v>
      </c>
      <c r="K279">
        <f>IFERROR(INDEX($BD$7:$BO$40,MATCH(Bacias!$G$4:$G$323,$BC$7:$BC$40,0),$C$2:$N$2),1)</f>
        <v>1</v>
      </c>
      <c r="L279">
        <f>IFERROR(INDEX($BD$7:$BO$40,MATCH(Bacias!$G$4:$G$323,$BC$7:$BC$40,0),$C$2:$N$2),1)</f>
        <v>1</v>
      </c>
      <c r="M279">
        <f>IFERROR(INDEX($BD$7:$BO$40,MATCH(Bacias!$G$4:$G$323,$BC$7:$BC$40,0),$C$2:$N$2),1)</f>
        <v>1</v>
      </c>
      <c r="N279">
        <f>IFERROR(INDEX($BD$7:$BO$40,MATCH(Bacias!$G$4:$G$323,$BC$7:$BC$40,0),$C$2:$N$2),1)</f>
        <v>1</v>
      </c>
      <c r="AA279">
        <f>C279*IF(NOT(ISNA($AY279)),INDEX(Entrada!$C$53:$N$372,$AY279,AA$2),0)</f>
        <v>6504.2</v>
      </c>
      <c r="AB279">
        <f>D279*IF(NOT(ISNA($AY279)),INDEX(Entrada!$C$53:$N$372,$AY279,AB$2),0)</f>
        <v>9997.76</v>
      </c>
      <c r="AC279">
        <f>E279*IF(NOT(ISNA($AY279)),INDEX(Entrada!$C$53:$N$372,$AY279,AC$2),0)</f>
        <v>12522.85</v>
      </c>
      <c r="AD279">
        <f>F279*IF(NOT(ISNA($AY279)),INDEX(Entrada!$C$53:$N$372,$AY279,AD$2),0)</f>
        <v>13106.06</v>
      </c>
      <c r="AE279">
        <f>G279*IF(NOT(ISNA($AY279)),INDEX(Entrada!$C$53:$N$372,$AY279,AE$2),0)</f>
        <v>8650.19</v>
      </c>
      <c r="AF279">
        <f>H279*IF(NOT(ISNA($AY279)),INDEX(Entrada!$C$53:$N$372,$AY279,AF$2),0)</f>
        <v>3583.18</v>
      </c>
      <c r="AG279">
        <f>I279*IF(NOT(ISNA($AY279)),INDEX(Entrada!$C$53:$N$372,$AY279,AG$2),0)</f>
        <v>1762.79</v>
      </c>
      <c r="AH279">
        <f>J279*IF(NOT(ISNA($AY279)),INDEX(Entrada!$C$53:$N$372,$AY279,AH$2),0)</f>
        <v>1093.69</v>
      </c>
      <c r="AI279">
        <f>K279*IF(NOT(ISNA($AY279)),INDEX(Entrada!$C$53:$N$372,$AY279,AI$2),0)</f>
        <v>811.37</v>
      </c>
      <c r="AJ279">
        <f>L279*IF(NOT(ISNA($AY279)),INDEX(Entrada!$C$53:$N$372,$AY279,AJ$2),0)</f>
        <v>937.07</v>
      </c>
      <c r="AK279">
        <f>M279*IF(NOT(ISNA($AY279)),INDEX(Entrada!$C$53:$N$372,$AY279,AK$2),0)</f>
        <v>1630.24</v>
      </c>
      <c r="AL279">
        <f>N279*IF(NOT(ISNA($AY279)),INDEX(Entrada!$C$53:$N$372,$AY279,AL$2),0)</f>
        <v>3306.98</v>
      </c>
      <c r="AM279">
        <f t="shared" si="279"/>
        <v>6504.2</v>
      </c>
      <c r="AN279">
        <f t="shared" si="277"/>
        <v>9997.76</v>
      </c>
      <c r="AO279">
        <f t="shared" ref="AO279:AO294" si="280">AC279</f>
        <v>12522.85</v>
      </c>
      <c r="AP279">
        <f t="shared" ref="AP279:AP294" si="281">AD279</f>
        <v>13106.06</v>
      </c>
      <c r="AQ279">
        <f t="shared" ref="AQ279:AQ294" si="282">AE279</f>
        <v>8650.19</v>
      </c>
      <c r="AR279">
        <f t="shared" ref="AR279:AR294" si="283">AF279</f>
        <v>3583.18</v>
      </c>
      <c r="AS279">
        <f t="shared" ref="AS279:AS294" si="284">AG279</f>
        <v>1762.79</v>
      </c>
      <c r="AT279">
        <f t="shared" ref="AT279:AT294" si="285">AH279</f>
        <v>1093.69</v>
      </c>
      <c r="AU279">
        <f t="shared" ref="AU279:AU294" si="286">AI279</f>
        <v>811.37</v>
      </c>
      <c r="AV279">
        <f t="shared" ref="AV279:AV294" si="287">AJ279</f>
        <v>937.07</v>
      </c>
      <c r="AW279">
        <f t="shared" ref="AW279:AW294" si="288">AK279</f>
        <v>1630.24</v>
      </c>
      <c r="AX279">
        <f t="shared" ref="AX279:AX294" si="289">AL279</f>
        <v>3306.98</v>
      </c>
      <c r="AY279">
        <f>MATCH(A279,Entrada!$A$53:$A$372,0)</f>
        <v>276</v>
      </c>
      <c r="BQ279" t="e">
        <f t="shared" si="278"/>
        <v>#N/A</v>
      </c>
      <c r="BR279" s="302">
        <f t="shared" si="264"/>
        <v>6504.2</v>
      </c>
      <c r="BS279" s="302">
        <f t="shared" si="265"/>
        <v>9997.76</v>
      </c>
      <c r="BT279" s="302">
        <f t="shared" si="266"/>
        <v>12522.85</v>
      </c>
      <c r="BU279" s="302">
        <f t="shared" si="267"/>
        <v>13106.06</v>
      </c>
      <c r="BV279" s="302">
        <f t="shared" si="268"/>
        <v>8650.19</v>
      </c>
      <c r="BW279" s="302">
        <f t="shared" si="269"/>
        <v>3583.18</v>
      </c>
      <c r="BX279" s="302">
        <f t="shared" si="270"/>
        <v>1762.79</v>
      </c>
      <c r="BY279" s="302">
        <f t="shared" si="271"/>
        <v>1093.69</v>
      </c>
      <c r="BZ279" s="302">
        <f t="shared" si="272"/>
        <v>811.37</v>
      </c>
      <c r="CA279" s="302">
        <f t="shared" si="273"/>
        <v>937.07</v>
      </c>
      <c r="CB279" s="302">
        <f t="shared" si="274"/>
        <v>1630.24</v>
      </c>
      <c r="CC279" s="302">
        <f t="shared" si="275"/>
        <v>3306.98</v>
      </c>
    </row>
    <row r="280" spans="1:81" x14ac:dyDescent="0.25">
      <c r="A280">
        <v>277</v>
      </c>
      <c r="B280" s="164" t="s">
        <v>224</v>
      </c>
      <c r="C280">
        <f>IFERROR(INDEX($BD$7:$BO$40,MATCH(Bacias!$G$4:$G$323,$BC$7:$BC$40,0),$C$2:$N$2),1)</f>
        <v>1</v>
      </c>
      <c r="D280">
        <f>IFERROR(INDEX($BD$7:$BO$40,MATCH(Bacias!$G$4:$G$323,$BC$7:$BC$40,0),$C$2:$N$2),1)</f>
        <v>1</v>
      </c>
      <c r="E280">
        <f>IFERROR(INDEX($BD$7:$BO$40,MATCH(Bacias!$G$4:$G$323,$BC$7:$BC$40,0),$C$2:$N$2),1)</f>
        <v>1</v>
      </c>
      <c r="F280">
        <f>IFERROR(INDEX($BD$7:$BO$40,MATCH(Bacias!$G$4:$G$323,$BC$7:$BC$40,0),$C$2:$N$2),1)</f>
        <v>1</v>
      </c>
      <c r="G280">
        <f>IFERROR(INDEX($BD$7:$BO$40,MATCH(Bacias!$G$4:$G$323,$BC$7:$BC$40,0),$C$2:$N$2),1)</f>
        <v>1</v>
      </c>
      <c r="H280">
        <f>IFERROR(INDEX($BD$7:$BO$40,MATCH(Bacias!$G$4:$G$323,$BC$7:$BC$40,0),$C$2:$N$2),1)</f>
        <v>1</v>
      </c>
      <c r="I280">
        <f>IFERROR(INDEX($BD$7:$BO$40,MATCH(Bacias!$G$4:$G$323,$BC$7:$BC$40,0),$C$2:$N$2),1)</f>
        <v>1</v>
      </c>
      <c r="J280">
        <f>IFERROR(INDEX($BD$7:$BO$40,MATCH(Bacias!$G$4:$G$323,$BC$7:$BC$40,0),$C$2:$N$2),1)</f>
        <v>1</v>
      </c>
      <c r="K280">
        <f>IFERROR(INDEX($BD$7:$BO$40,MATCH(Bacias!$G$4:$G$323,$BC$7:$BC$40,0),$C$2:$N$2),1)</f>
        <v>1</v>
      </c>
      <c r="L280">
        <f>IFERROR(INDEX($BD$7:$BO$40,MATCH(Bacias!$G$4:$G$323,$BC$7:$BC$40,0),$C$2:$N$2),1)</f>
        <v>1</v>
      </c>
      <c r="M280">
        <f>IFERROR(INDEX($BD$7:$BO$40,MATCH(Bacias!$G$4:$G$323,$BC$7:$BC$40,0),$C$2:$N$2),1)</f>
        <v>1</v>
      </c>
      <c r="N280">
        <f>IFERROR(INDEX($BD$7:$BO$40,MATCH(Bacias!$G$4:$G$323,$BC$7:$BC$40,0),$C$2:$N$2),1)</f>
        <v>1</v>
      </c>
      <c r="AA280">
        <f>C280*IF(NOT(ISNA($AY280)),INDEX(Entrada!$C$53:$N$372,$AY280,AA$2),0)</f>
        <v>148.62</v>
      </c>
      <c r="AB280">
        <f>D280*IF(NOT(ISNA($AY280)),INDEX(Entrada!$C$53:$N$372,$AY280,AB$2),0)</f>
        <v>215.37</v>
      </c>
      <c r="AC280">
        <f>E280*IF(NOT(ISNA($AY280)),INDEX(Entrada!$C$53:$N$372,$AY280,AC$2),0)</f>
        <v>327.74</v>
      </c>
      <c r="AD280">
        <f>F280*IF(NOT(ISNA($AY280)),INDEX(Entrada!$C$53:$N$372,$AY280,AD$2),0)</f>
        <v>415.36</v>
      </c>
      <c r="AE280">
        <f>G280*IF(NOT(ISNA($AY280)),INDEX(Entrada!$C$53:$N$372,$AY280,AE$2),0)</f>
        <v>389.48</v>
      </c>
      <c r="AF280">
        <f>H280*IF(NOT(ISNA($AY280)),INDEX(Entrada!$C$53:$N$372,$AY280,AF$2),0)</f>
        <v>268.22000000000003</v>
      </c>
      <c r="AG280">
        <f>I280*IF(NOT(ISNA($AY280)),INDEX(Entrada!$C$53:$N$372,$AY280,AG$2),0)</f>
        <v>197.52</v>
      </c>
      <c r="AH280">
        <f>J280*IF(NOT(ISNA($AY280)),INDEX(Entrada!$C$53:$N$372,$AY280,AH$2),0)</f>
        <v>149</v>
      </c>
      <c r="AI280">
        <f>K280*IF(NOT(ISNA($AY280)),INDEX(Entrada!$C$53:$N$372,$AY280,AI$2),0)</f>
        <v>128.80000000000001</v>
      </c>
      <c r="AJ280">
        <f>L280*IF(NOT(ISNA($AY280)),INDEX(Entrada!$C$53:$N$372,$AY280,AJ$2),0)</f>
        <v>116.02</v>
      </c>
      <c r="AK280">
        <f>M280*IF(NOT(ISNA($AY280)),INDEX(Entrada!$C$53:$N$372,$AY280,AK$2),0)</f>
        <v>117.32</v>
      </c>
      <c r="AL280">
        <f>N280*IF(NOT(ISNA($AY280)),INDEX(Entrada!$C$53:$N$372,$AY280,AL$2),0)</f>
        <v>123.5</v>
      </c>
      <c r="AM280">
        <f t="shared" si="279"/>
        <v>148.62</v>
      </c>
      <c r="AN280">
        <f t="shared" ref="AN280:AN294" si="290">AB280</f>
        <v>215.37</v>
      </c>
      <c r="AO280">
        <f t="shared" si="280"/>
        <v>327.74</v>
      </c>
      <c r="AP280">
        <f t="shared" si="281"/>
        <v>415.36</v>
      </c>
      <c r="AQ280">
        <f t="shared" si="282"/>
        <v>389.48</v>
      </c>
      <c r="AR280">
        <f t="shared" si="283"/>
        <v>268.22000000000003</v>
      </c>
      <c r="AS280">
        <f t="shared" si="284"/>
        <v>197.52</v>
      </c>
      <c r="AT280">
        <f t="shared" si="285"/>
        <v>149</v>
      </c>
      <c r="AU280">
        <f t="shared" si="286"/>
        <v>128.80000000000001</v>
      </c>
      <c r="AV280">
        <f t="shared" si="287"/>
        <v>116.02</v>
      </c>
      <c r="AW280">
        <f t="shared" si="288"/>
        <v>117.32</v>
      </c>
      <c r="AX280">
        <f t="shared" si="289"/>
        <v>123.5</v>
      </c>
      <c r="AY280">
        <f>MATCH(A280,Entrada!$A$53:$A$372,0)</f>
        <v>277</v>
      </c>
      <c r="BQ280" t="e">
        <f t="shared" si="278"/>
        <v>#N/A</v>
      </c>
      <c r="BR280" s="302">
        <f t="shared" si="264"/>
        <v>148.62</v>
      </c>
      <c r="BS280" s="302">
        <f t="shared" si="265"/>
        <v>215.37</v>
      </c>
      <c r="BT280" s="302">
        <f t="shared" si="266"/>
        <v>327.74</v>
      </c>
      <c r="BU280" s="302">
        <f t="shared" si="267"/>
        <v>415.36</v>
      </c>
      <c r="BV280" s="302">
        <f t="shared" si="268"/>
        <v>389.48</v>
      </c>
      <c r="BW280" s="302">
        <f t="shared" si="269"/>
        <v>268.22000000000003</v>
      </c>
      <c r="BX280" s="302">
        <f t="shared" si="270"/>
        <v>197.52</v>
      </c>
      <c r="BY280" s="302">
        <f t="shared" si="271"/>
        <v>149</v>
      </c>
      <c r="BZ280" s="302">
        <f t="shared" si="272"/>
        <v>128.80000000000001</v>
      </c>
      <c r="CA280" s="302">
        <f t="shared" si="273"/>
        <v>116.02</v>
      </c>
      <c r="CB280" s="302">
        <f t="shared" si="274"/>
        <v>117.32</v>
      </c>
      <c r="CC280" s="302">
        <f t="shared" si="275"/>
        <v>123.5</v>
      </c>
    </row>
    <row r="281" spans="1:81" x14ac:dyDescent="0.25">
      <c r="A281">
        <v>278</v>
      </c>
      <c r="B281" s="164" t="s">
        <v>653</v>
      </c>
      <c r="C281">
        <f>IFERROR(INDEX($BD$7:$BO$40,MATCH(Bacias!$G$4:$G$323,$BC$7:$BC$40,0),$C$2:$N$2),1)</f>
        <v>1</v>
      </c>
      <c r="D281">
        <f>IFERROR(INDEX($BD$7:$BO$40,MATCH(Bacias!$G$4:$G$323,$BC$7:$BC$40,0),$C$2:$N$2),1)</f>
        <v>1</v>
      </c>
      <c r="E281">
        <f>IFERROR(INDEX($BD$7:$BO$40,MATCH(Bacias!$G$4:$G$323,$BC$7:$BC$40,0),$C$2:$N$2),1)</f>
        <v>1</v>
      </c>
      <c r="F281">
        <f>IFERROR(INDEX($BD$7:$BO$40,MATCH(Bacias!$G$4:$G$323,$BC$7:$BC$40,0),$C$2:$N$2),1)</f>
        <v>1</v>
      </c>
      <c r="G281">
        <f>IFERROR(INDEX($BD$7:$BO$40,MATCH(Bacias!$G$4:$G$323,$BC$7:$BC$40,0),$C$2:$N$2),1)</f>
        <v>1</v>
      </c>
      <c r="H281">
        <f>IFERROR(INDEX($BD$7:$BO$40,MATCH(Bacias!$G$4:$G$323,$BC$7:$BC$40,0),$C$2:$N$2),1)</f>
        <v>1</v>
      </c>
      <c r="I281">
        <f>IFERROR(INDEX($BD$7:$BO$40,MATCH(Bacias!$G$4:$G$323,$BC$7:$BC$40,0),$C$2:$N$2),1)</f>
        <v>1</v>
      </c>
      <c r="J281">
        <f>IFERROR(INDEX($BD$7:$BO$40,MATCH(Bacias!$G$4:$G$323,$BC$7:$BC$40,0),$C$2:$N$2),1)</f>
        <v>1</v>
      </c>
      <c r="K281">
        <f>IFERROR(INDEX($BD$7:$BO$40,MATCH(Bacias!$G$4:$G$323,$BC$7:$BC$40,0),$C$2:$N$2),1)</f>
        <v>1</v>
      </c>
      <c r="L281">
        <f>IFERROR(INDEX($BD$7:$BO$40,MATCH(Bacias!$G$4:$G$323,$BC$7:$BC$40,0),$C$2:$N$2),1)</f>
        <v>1</v>
      </c>
      <c r="M281">
        <f>IFERROR(INDEX($BD$7:$BO$40,MATCH(Bacias!$G$4:$G$323,$BC$7:$BC$40,0),$C$2:$N$2),1)</f>
        <v>1</v>
      </c>
      <c r="N281">
        <f>IFERROR(INDEX($BD$7:$BO$40,MATCH(Bacias!$G$4:$G$323,$BC$7:$BC$40,0),$C$2:$N$2),1)</f>
        <v>1</v>
      </c>
      <c r="AA281">
        <f>C281*IF(NOT(ISNA($AY281)),INDEX(Entrada!$C$53:$N$372,$AY281,AA$2),0)</f>
        <v>298.36</v>
      </c>
      <c r="AB281">
        <f>D281*IF(NOT(ISNA($AY281)),INDEX(Entrada!$C$53:$N$372,$AY281,AB$2),0)</f>
        <v>344.67</v>
      </c>
      <c r="AC281">
        <f>E281*IF(NOT(ISNA($AY281)),INDEX(Entrada!$C$53:$N$372,$AY281,AC$2),0)</f>
        <v>321.47000000000003</v>
      </c>
      <c r="AD281">
        <f>F281*IF(NOT(ISNA($AY281)),INDEX(Entrada!$C$53:$N$372,$AY281,AD$2),0)</f>
        <v>210.67</v>
      </c>
      <c r="AE281">
        <f>G281*IF(NOT(ISNA($AY281)),INDEX(Entrada!$C$53:$N$372,$AY281,AE$2),0)</f>
        <v>119.57</v>
      </c>
      <c r="AF281">
        <f>H281*IF(NOT(ISNA($AY281)),INDEX(Entrada!$C$53:$N$372,$AY281,AF$2),0)</f>
        <v>89.46</v>
      </c>
      <c r="AG281">
        <f>I281*IF(NOT(ISNA($AY281)),INDEX(Entrada!$C$53:$N$372,$AY281,AG$2),0)</f>
        <v>75.61</v>
      </c>
      <c r="AH281">
        <f>J281*IF(NOT(ISNA($AY281)),INDEX(Entrada!$C$53:$N$372,$AY281,AH$2),0)</f>
        <v>67.27</v>
      </c>
      <c r="AI281">
        <f>K281*IF(NOT(ISNA($AY281)),INDEX(Entrada!$C$53:$N$372,$AY281,AI$2),0)</f>
        <v>68.33</v>
      </c>
      <c r="AJ281">
        <f>L281*IF(NOT(ISNA($AY281)),INDEX(Entrada!$C$53:$N$372,$AY281,AJ$2),0)</f>
        <v>91.9</v>
      </c>
      <c r="AK281">
        <f>M281*IF(NOT(ISNA($AY281)),INDEX(Entrada!$C$53:$N$372,$AY281,AK$2),0)</f>
        <v>129.47</v>
      </c>
      <c r="AL281">
        <f>N281*IF(NOT(ISNA($AY281)),INDEX(Entrada!$C$53:$N$372,$AY281,AL$2),0)</f>
        <v>206.23</v>
      </c>
      <c r="AM281">
        <f t="shared" si="279"/>
        <v>298.36</v>
      </c>
      <c r="AN281">
        <f t="shared" si="290"/>
        <v>344.67</v>
      </c>
      <c r="AO281">
        <f t="shared" si="280"/>
        <v>321.47000000000003</v>
      </c>
      <c r="AP281">
        <f t="shared" si="281"/>
        <v>210.67</v>
      </c>
      <c r="AQ281">
        <f t="shared" si="282"/>
        <v>119.57</v>
      </c>
      <c r="AR281">
        <f t="shared" si="283"/>
        <v>89.46</v>
      </c>
      <c r="AS281">
        <f t="shared" si="284"/>
        <v>75.61</v>
      </c>
      <c r="AT281">
        <f t="shared" si="285"/>
        <v>67.27</v>
      </c>
      <c r="AU281">
        <f t="shared" si="286"/>
        <v>68.33</v>
      </c>
      <c r="AV281">
        <f t="shared" si="287"/>
        <v>91.9</v>
      </c>
      <c r="AW281">
        <f t="shared" si="288"/>
        <v>129.47</v>
      </c>
      <c r="AX281">
        <f t="shared" si="289"/>
        <v>206.23</v>
      </c>
      <c r="AY281">
        <f>MATCH(A281,Entrada!$A$53:$A$372,0)</f>
        <v>278</v>
      </c>
      <c r="BQ281" t="e">
        <f t="shared" si="278"/>
        <v>#N/A</v>
      </c>
      <c r="BR281" s="302">
        <f t="shared" si="264"/>
        <v>298.36</v>
      </c>
      <c r="BS281" s="302">
        <f t="shared" si="265"/>
        <v>344.67</v>
      </c>
      <c r="BT281" s="302">
        <f t="shared" si="266"/>
        <v>321.47000000000003</v>
      </c>
      <c r="BU281" s="302">
        <f t="shared" si="267"/>
        <v>210.67</v>
      </c>
      <c r="BV281" s="302">
        <f t="shared" si="268"/>
        <v>119.57</v>
      </c>
      <c r="BW281" s="302">
        <f t="shared" si="269"/>
        <v>89.46</v>
      </c>
      <c r="BX281" s="302">
        <f t="shared" si="270"/>
        <v>75.61</v>
      </c>
      <c r="BY281" s="302">
        <f t="shared" si="271"/>
        <v>67.27</v>
      </c>
      <c r="BZ281" s="302">
        <f t="shared" si="272"/>
        <v>68.33</v>
      </c>
      <c r="CA281" s="302">
        <f t="shared" si="273"/>
        <v>91.9</v>
      </c>
      <c r="CB281" s="302">
        <f t="shared" si="274"/>
        <v>129.47</v>
      </c>
      <c r="CC281" s="302">
        <f t="shared" si="275"/>
        <v>206.23</v>
      </c>
    </row>
    <row r="282" spans="1:81" x14ac:dyDescent="0.25">
      <c r="A282">
        <v>279</v>
      </c>
      <c r="B282" s="164" t="s">
        <v>654</v>
      </c>
      <c r="C282">
        <f>IFERROR(INDEX($BD$7:$BO$40,MATCH(Bacias!$G$4:$G$323,$BC$7:$BC$40,0),$C$2:$N$2),1)</f>
        <v>1</v>
      </c>
      <c r="D282">
        <f>IFERROR(INDEX($BD$7:$BO$40,MATCH(Bacias!$G$4:$G$323,$BC$7:$BC$40,0),$C$2:$N$2),1)</f>
        <v>1</v>
      </c>
      <c r="E282">
        <f>IFERROR(INDEX($BD$7:$BO$40,MATCH(Bacias!$G$4:$G$323,$BC$7:$BC$40,0),$C$2:$N$2),1)</f>
        <v>1</v>
      </c>
      <c r="F282">
        <f>IFERROR(INDEX($BD$7:$BO$40,MATCH(Bacias!$G$4:$G$323,$BC$7:$BC$40,0),$C$2:$N$2),1)</f>
        <v>1</v>
      </c>
      <c r="G282">
        <f>IFERROR(INDEX($BD$7:$BO$40,MATCH(Bacias!$G$4:$G$323,$BC$7:$BC$40,0),$C$2:$N$2),1)</f>
        <v>1</v>
      </c>
      <c r="H282">
        <f>IFERROR(INDEX($BD$7:$BO$40,MATCH(Bacias!$G$4:$G$323,$BC$7:$BC$40,0),$C$2:$N$2),1)</f>
        <v>1</v>
      </c>
      <c r="I282">
        <f>IFERROR(INDEX($BD$7:$BO$40,MATCH(Bacias!$G$4:$G$323,$BC$7:$BC$40,0),$C$2:$N$2),1)</f>
        <v>1</v>
      </c>
      <c r="J282">
        <f>IFERROR(INDEX($BD$7:$BO$40,MATCH(Bacias!$G$4:$G$323,$BC$7:$BC$40,0),$C$2:$N$2),1)</f>
        <v>1</v>
      </c>
      <c r="K282">
        <f>IFERROR(INDEX($BD$7:$BO$40,MATCH(Bacias!$G$4:$G$323,$BC$7:$BC$40,0),$C$2:$N$2),1)</f>
        <v>1</v>
      </c>
      <c r="L282">
        <f>IFERROR(INDEX($BD$7:$BO$40,MATCH(Bacias!$G$4:$G$323,$BC$7:$BC$40,0),$C$2:$N$2),1)</f>
        <v>1</v>
      </c>
      <c r="M282">
        <f>IFERROR(INDEX($BD$7:$BO$40,MATCH(Bacias!$G$4:$G$323,$BC$7:$BC$40,0),$C$2:$N$2),1)</f>
        <v>1</v>
      </c>
      <c r="N282">
        <f>IFERROR(INDEX($BD$7:$BO$40,MATCH(Bacias!$G$4:$G$323,$BC$7:$BC$40,0),$C$2:$N$2),1)</f>
        <v>1</v>
      </c>
      <c r="AA282">
        <f>C282*IF(NOT(ISNA($AY282)),INDEX(Entrada!$C$53:$N$372,$AY282,AA$2),0)</f>
        <v>489.82</v>
      </c>
      <c r="AB282">
        <f>D282*IF(NOT(ISNA($AY282)),INDEX(Entrada!$C$53:$N$372,$AY282,AB$2),0)</f>
        <v>758.62</v>
      </c>
      <c r="AC282">
        <f>E282*IF(NOT(ISNA($AY282)),INDEX(Entrada!$C$53:$N$372,$AY282,AC$2),0)</f>
        <v>860.67</v>
      </c>
      <c r="AD282">
        <f>F282*IF(NOT(ISNA($AY282)),INDEX(Entrada!$C$53:$N$372,$AY282,AD$2),0)</f>
        <v>762.36</v>
      </c>
      <c r="AE282">
        <f>G282*IF(NOT(ISNA($AY282)),INDEX(Entrada!$C$53:$N$372,$AY282,AE$2),0)</f>
        <v>459.25</v>
      </c>
      <c r="AF282">
        <f>H282*IF(NOT(ISNA($AY282)),INDEX(Entrada!$C$53:$N$372,$AY282,AF$2),0)</f>
        <v>238.8</v>
      </c>
      <c r="AG282">
        <f>I282*IF(NOT(ISNA($AY282)),INDEX(Entrada!$C$53:$N$372,$AY282,AG$2),0)</f>
        <v>138.16999999999999</v>
      </c>
      <c r="AH282">
        <f>J282*IF(NOT(ISNA($AY282)),INDEX(Entrada!$C$53:$N$372,$AY282,AH$2),0)</f>
        <v>85.6</v>
      </c>
      <c r="AI282">
        <f>K282*IF(NOT(ISNA($AY282)),INDEX(Entrada!$C$53:$N$372,$AY282,AI$2),0)</f>
        <v>60.65</v>
      </c>
      <c r="AJ282">
        <f>L282*IF(NOT(ISNA($AY282)),INDEX(Entrada!$C$53:$N$372,$AY282,AJ$2),0)</f>
        <v>61.1</v>
      </c>
      <c r="AK282">
        <f>M282*IF(NOT(ISNA($AY282)),INDEX(Entrada!$C$53:$N$372,$AY282,AK$2),0)</f>
        <v>122.78</v>
      </c>
      <c r="AL282">
        <f>N282*IF(NOT(ISNA($AY282)),INDEX(Entrada!$C$53:$N$372,$AY282,AL$2),0)</f>
        <v>255.63</v>
      </c>
      <c r="AM282">
        <f t="shared" si="279"/>
        <v>489.82</v>
      </c>
      <c r="AN282">
        <f t="shared" si="290"/>
        <v>758.62</v>
      </c>
      <c r="AO282">
        <f t="shared" si="280"/>
        <v>860.67</v>
      </c>
      <c r="AP282">
        <f t="shared" si="281"/>
        <v>762.36</v>
      </c>
      <c r="AQ282">
        <f t="shared" si="282"/>
        <v>459.25</v>
      </c>
      <c r="AR282">
        <f t="shared" si="283"/>
        <v>238.8</v>
      </c>
      <c r="AS282">
        <f t="shared" si="284"/>
        <v>138.16999999999999</v>
      </c>
      <c r="AT282">
        <f t="shared" si="285"/>
        <v>85.6</v>
      </c>
      <c r="AU282">
        <f t="shared" si="286"/>
        <v>60.65</v>
      </c>
      <c r="AV282">
        <f t="shared" si="287"/>
        <v>61.1</v>
      </c>
      <c r="AW282">
        <f t="shared" si="288"/>
        <v>122.78</v>
      </c>
      <c r="AX282">
        <f t="shared" si="289"/>
        <v>255.63</v>
      </c>
      <c r="AY282">
        <f>MATCH(A282,Entrada!$A$53:$A$372,0)</f>
        <v>279</v>
      </c>
      <c r="BQ282" t="e">
        <f t="shared" si="278"/>
        <v>#N/A</v>
      </c>
      <c r="BR282" s="302">
        <f t="shared" si="264"/>
        <v>489.82</v>
      </c>
      <c r="BS282" s="302">
        <f t="shared" si="265"/>
        <v>758.62</v>
      </c>
      <c r="BT282" s="302">
        <f t="shared" si="266"/>
        <v>860.67</v>
      </c>
      <c r="BU282" s="302">
        <f t="shared" si="267"/>
        <v>762.36</v>
      </c>
      <c r="BV282" s="302">
        <f t="shared" si="268"/>
        <v>459.25</v>
      </c>
      <c r="BW282" s="302">
        <f t="shared" si="269"/>
        <v>238.8</v>
      </c>
      <c r="BX282" s="302">
        <f t="shared" si="270"/>
        <v>138.16999999999999</v>
      </c>
      <c r="BY282" s="302">
        <f t="shared" si="271"/>
        <v>85.6</v>
      </c>
      <c r="BZ282" s="302">
        <f t="shared" si="272"/>
        <v>60.65</v>
      </c>
      <c r="CA282" s="302">
        <f t="shared" si="273"/>
        <v>61.1</v>
      </c>
      <c r="CB282" s="302">
        <f t="shared" si="274"/>
        <v>122.78</v>
      </c>
      <c r="CC282" s="302">
        <f t="shared" si="275"/>
        <v>255.63</v>
      </c>
    </row>
    <row r="283" spans="1:81" x14ac:dyDescent="0.25">
      <c r="A283">
        <v>280</v>
      </c>
      <c r="B283" s="164" t="s">
        <v>655</v>
      </c>
      <c r="C283">
        <f>IFERROR(INDEX($BD$7:$BO$40,MATCH(Bacias!$G$4:$G$323,$BC$7:$BC$40,0),$C$2:$N$2),1)</f>
        <v>1</v>
      </c>
      <c r="D283">
        <f>IFERROR(INDEX($BD$7:$BO$40,MATCH(Bacias!$G$4:$G$323,$BC$7:$BC$40,0),$C$2:$N$2),1)</f>
        <v>1</v>
      </c>
      <c r="E283">
        <f>IFERROR(INDEX($BD$7:$BO$40,MATCH(Bacias!$G$4:$G$323,$BC$7:$BC$40,0),$C$2:$N$2),1)</f>
        <v>1</v>
      </c>
      <c r="F283">
        <f>IFERROR(INDEX($BD$7:$BO$40,MATCH(Bacias!$G$4:$G$323,$BC$7:$BC$40,0),$C$2:$N$2),1)</f>
        <v>1</v>
      </c>
      <c r="G283">
        <f>IFERROR(INDEX($BD$7:$BO$40,MATCH(Bacias!$G$4:$G$323,$BC$7:$BC$40,0),$C$2:$N$2),1)</f>
        <v>1</v>
      </c>
      <c r="H283">
        <f>IFERROR(INDEX($BD$7:$BO$40,MATCH(Bacias!$G$4:$G$323,$BC$7:$BC$40,0),$C$2:$N$2),1)</f>
        <v>1</v>
      </c>
      <c r="I283">
        <f>IFERROR(INDEX($BD$7:$BO$40,MATCH(Bacias!$G$4:$G$323,$BC$7:$BC$40,0),$C$2:$N$2),1)</f>
        <v>1</v>
      </c>
      <c r="J283">
        <f>IFERROR(INDEX($BD$7:$BO$40,MATCH(Bacias!$G$4:$G$323,$BC$7:$BC$40,0),$C$2:$N$2),1)</f>
        <v>1</v>
      </c>
      <c r="K283">
        <f>IFERROR(INDEX($BD$7:$BO$40,MATCH(Bacias!$G$4:$G$323,$BC$7:$BC$40,0),$C$2:$N$2),1)</f>
        <v>1</v>
      </c>
      <c r="L283">
        <f>IFERROR(INDEX($BD$7:$BO$40,MATCH(Bacias!$G$4:$G$323,$BC$7:$BC$40,0),$C$2:$N$2),1)</f>
        <v>1</v>
      </c>
      <c r="M283">
        <f>IFERROR(INDEX($BD$7:$BO$40,MATCH(Bacias!$G$4:$G$323,$BC$7:$BC$40,0),$C$2:$N$2),1)</f>
        <v>1</v>
      </c>
      <c r="N283">
        <f>IFERROR(INDEX($BD$7:$BO$40,MATCH(Bacias!$G$4:$G$323,$BC$7:$BC$40,0),$C$2:$N$2),1)</f>
        <v>1</v>
      </c>
      <c r="AA283">
        <f>C283*IF(NOT(ISNA($AY283)),INDEX(Entrada!$C$53:$N$372,$AY283,AA$2),0)</f>
        <v>553.28</v>
      </c>
      <c r="AB283">
        <f>D283*IF(NOT(ISNA($AY283)),INDEX(Entrada!$C$53:$N$372,$AY283,AB$2),0)</f>
        <v>1018.89</v>
      </c>
      <c r="AC283">
        <f>E283*IF(NOT(ISNA($AY283)),INDEX(Entrada!$C$53:$N$372,$AY283,AC$2),0)</f>
        <v>1529.7</v>
      </c>
      <c r="AD283">
        <f>F283*IF(NOT(ISNA($AY283)),INDEX(Entrada!$C$53:$N$372,$AY283,AD$2),0)</f>
        <v>1898.92</v>
      </c>
      <c r="AE283">
        <f>G283*IF(NOT(ISNA($AY283)),INDEX(Entrada!$C$53:$N$372,$AY283,AE$2),0)</f>
        <v>2036.38</v>
      </c>
      <c r="AF283">
        <f>H283*IF(NOT(ISNA($AY283)),INDEX(Entrada!$C$53:$N$372,$AY283,AF$2),0)</f>
        <v>1596.47</v>
      </c>
      <c r="AG283">
        <f>I283*IF(NOT(ISNA($AY283)),INDEX(Entrada!$C$53:$N$372,$AY283,AG$2),0)</f>
        <v>1181.17</v>
      </c>
      <c r="AH283">
        <f>J283*IF(NOT(ISNA($AY283)),INDEX(Entrada!$C$53:$N$372,$AY283,AH$2),0)</f>
        <v>790.77</v>
      </c>
      <c r="AI283">
        <f>K283*IF(NOT(ISNA($AY283)),INDEX(Entrada!$C$53:$N$372,$AY283,AI$2),0)</f>
        <v>459.53</v>
      </c>
      <c r="AJ283">
        <f>L283*IF(NOT(ISNA($AY283)),INDEX(Entrada!$C$53:$N$372,$AY283,AJ$2),0)</f>
        <v>276.5</v>
      </c>
      <c r="AK283">
        <f>M283*IF(NOT(ISNA($AY283)),INDEX(Entrada!$C$53:$N$372,$AY283,AK$2),0)</f>
        <v>204.82</v>
      </c>
      <c r="AL283">
        <f>N283*IF(NOT(ISNA($AY283)),INDEX(Entrada!$C$53:$N$372,$AY283,AL$2),0)</f>
        <v>253.76</v>
      </c>
      <c r="AM283">
        <f t="shared" si="279"/>
        <v>553.28</v>
      </c>
      <c r="AN283">
        <f t="shared" si="290"/>
        <v>1018.89</v>
      </c>
      <c r="AO283">
        <f t="shared" si="280"/>
        <v>1529.7</v>
      </c>
      <c r="AP283">
        <f t="shared" si="281"/>
        <v>1898.92</v>
      </c>
      <c r="AQ283">
        <f t="shared" si="282"/>
        <v>2036.38</v>
      </c>
      <c r="AR283">
        <f t="shared" si="283"/>
        <v>1596.47</v>
      </c>
      <c r="AS283">
        <f t="shared" si="284"/>
        <v>1181.17</v>
      </c>
      <c r="AT283">
        <f t="shared" si="285"/>
        <v>790.77</v>
      </c>
      <c r="AU283">
        <f t="shared" si="286"/>
        <v>459.53</v>
      </c>
      <c r="AV283">
        <f t="shared" si="287"/>
        <v>276.5</v>
      </c>
      <c r="AW283">
        <f t="shared" si="288"/>
        <v>204.82</v>
      </c>
      <c r="AX283">
        <f t="shared" si="289"/>
        <v>253.76</v>
      </c>
      <c r="AY283">
        <f>MATCH(A283,Entrada!$A$53:$A$372,0)</f>
        <v>280</v>
      </c>
      <c r="BQ283" t="e">
        <f t="shared" si="278"/>
        <v>#N/A</v>
      </c>
      <c r="BR283" s="302">
        <f t="shared" si="264"/>
        <v>553.28</v>
      </c>
      <c r="BS283" s="302">
        <f t="shared" si="265"/>
        <v>1018.89</v>
      </c>
      <c r="BT283" s="302">
        <f t="shared" si="266"/>
        <v>1529.7</v>
      </c>
      <c r="BU283" s="302">
        <f t="shared" si="267"/>
        <v>1898.92</v>
      </c>
      <c r="BV283" s="302">
        <f t="shared" si="268"/>
        <v>2036.38</v>
      </c>
      <c r="BW283" s="302">
        <f t="shared" si="269"/>
        <v>1596.47</v>
      </c>
      <c r="BX283" s="302">
        <f t="shared" si="270"/>
        <v>1181.17</v>
      </c>
      <c r="BY283" s="302">
        <f t="shared" si="271"/>
        <v>790.77</v>
      </c>
      <c r="BZ283" s="302">
        <f t="shared" si="272"/>
        <v>459.53</v>
      </c>
      <c r="CA283" s="302">
        <f t="shared" si="273"/>
        <v>276.5</v>
      </c>
      <c r="CB283" s="302">
        <f t="shared" si="274"/>
        <v>204.82</v>
      </c>
      <c r="CC283" s="302">
        <f t="shared" si="275"/>
        <v>253.76</v>
      </c>
    </row>
    <row r="284" spans="1:81" x14ac:dyDescent="0.25">
      <c r="A284">
        <v>281</v>
      </c>
      <c r="B284" s="164" t="s">
        <v>656</v>
      </c>
      <c r="C284">
        <f>IFERROR(INDEX($BD$7:$BO$40,MATCH(Bacias!$G$4:$G$323,$BC$7:$BC$40,0),$C$2:$N$2),1)</f>
        <v>1</v>
      </c>
      <c r="D284">
        <f>IFERROR(INDEX($BD$7:$BO$40,MATCH(Bacias!$G$4:$G$323,$BC$7:$BC$40,0),$C$2:$N$2),1)</f>
        <v>1</v>
      </c>
      <c r="E284">
        <f>IFERROR(INDEX($BD$7:$BO$40,MATCH(Bacias!$G$4:$G$323,$BC$7:$BC$40,0),$C$2:$N$2),1)</f>
        <v>1</v>
      </c>
      <c r="F284">
        <f>IFERROR(INDEX($BD$7:$BO$40,MATCH(Bacias!$G$4:$G$323,$BC$7:$BC$40,0),$C$2:$N$2),1)</f>
        <v>1</v>
      </c>
      <c r="G284">
        <f>IFERROR(INDEX($BD$7:$BO$40,MATCH(Bacias!$G$4:$G$323,$BC$7:$BC$40,0),$C$2:$N$2),1)</f>
        <v>1</v>
      </c>
      <c r="H284">
        <f>IFERROR(INDEX($BD$7:$BO$40,MATCH(Bacias!$G$4:$G$323,$BC$7:$BC$40,0),$C$2:$N$2),1)</f>
        <v>1</v>
      </c>
      <c r="I284">
        <f>IFERROR(INDEX($BD$7:$BO$40,MATCH(Bacias!$G$4:$G$323,$BC$7:$BC$40,0),$C$2:$N$2),1)</f>
        <v>1</v>
      </c>
      <c r="J284">
        <f>IFERROR(INDEX($BD$7:$BO$40,MATCH(Bacias!$G$4:$G$323,$BC$7:$BC$40,0),$C$2:$N$2),1)</f>
        <v>1</v>
      </c>
      <c r="K284">
        <f>IFERROR(INDEX($BD$7:$BO$40,MATCH(Bacias!$G$4:$G$323,$BC$7:$BC$40,0),$C$2:$N$2),1)</f>
        <v>1</v>
      </c>
      <c r="L284">
        <f>IFERROR(INDEX($BD$7:$BO$40,MATCH(Bacias!$G$4:$G$323,$BC$7:$BC$40,0),$C$2:$N$2),1)</f>
        <v>1</v>
      </c>
      <c r="M284">
        <f>IFERROR(INDEX($BD$7:$BO$40,MATCH(Bacias!$G$4:$G$323,$BC$7:$BC$40,0),$C$2:$N$2),1)</f>
        <v>1</v>
      </c>
      <c r="N284">
        <f>IFERROR(INDEX($BD$7:$BO$40,MATCH(Bacias!$G$4:$G$323,$BC$7:$BC$40,0),$C$2:$N$2),1)</f>
        <v>1</v>
      </c>
      <c r="AA284">
        <f>C284*IF(NOT(ISNA($AY284)),INDEX(Entrada!$C$53:$N$372,$AY284,AA$2),0)</f>
        <v>86.38</v>
      </c>
      <c r="AB284">
        <f>D284*IF(NOT(ISNA($AY284)),INDEX(Entrada!$C$53:$N$372,$AY284,AB$2),0)</f>
        <v>91</v>
      </c>
      <c r="AC284">
        <f>E284*IF(NOT(ISNA($AY284)),INDEX(Entrada!$C$53:$N$372,$AY284,AC$2),0)</f>
        <v>91.86</v>
      </c>
      <c r="AD284">
        <f>F284*IF(NOT(ISNA($AY284)),INDEX(Entrada!$C$53:$N$372,$AY284,AD$2),0)</f>
        <v>84.74</v>
      </c>
      <c r="AE284">
        <f>G284*IF(NOT(ISNA($AY284)),INDEX(Entrada!$C$53:$N$372,$AY284,AE$2),0)</f>
        <v>77.040000000000006</v>
      </c>
      <c r="AF284">
        <f>H284*IF(NOT(ISNA($AY284)),INDEX(Entrada!$C$53:$N$372,$AY284,AF$2),0)</f>
        <v>71.33</v>
      </c>
      <c r="AG284">
        <f>I284*IF(NOT(ISNA($AY284)),INDEX(Entrada!$C$53:$N$372,$AY284,AG$2),0)</f>
        <v>67.150000000000006</v>
      </c>
      <c r="AH284">
        <f>J284*IF(NOT(ISNA($AY284)),INDEX(Entrada!$C$53:$N$372,$AY284,AH$2),0)</f>
        <v>63.97</v>
      </c>
      <c r="AI284">
        <f>K284*IF(NOT(ISNA($AY284)),INDEX(Entrada!$C$53:$N$372,$AY284,AI$2),0)</f>
        <v>63.33</v>
      </c>
      <c r="AJ284">
        <f>L284*IF(NOT(ISNA($AY284)),INDEX(Entrada!$C$53:$N$372,$AY284,AJ$2),0)</f>
        <v>66.95</v>
      </c>
      <c r="AK284">
        <f>M284*IF(NOT(ISNA($AY284)),INDEX(Entrada!$C$53:$N$372,$AY284,AK$2),0)</f>
        <v>72.14</v>
      </c>
      <c r="AL284">
        <f>N284*IF(NOT(ISNA($AY284)),INDEX(Entrada!$C$53:$N$372,$AY284,AL$2),0)</f>
        <v>78.84</v>
      </c>
      <c r="AM284">
        <f t="shared" si="279"/>
        <v>86.38</v>
      </c>
      <c r="AN284">
        <f t="shared" si="290"/>
        <v>91</v>
      </c>
      <c r="AO284">
        <f t="shared" si="280"/>
        <v>91.86</v>
      </c>
      <c r="AP284">
        <f t="shared" si="281"/>
        <v>84.74</v>
      </c>
      <c r="AQ284">
        <f t="shared" si="282"/>
        <v>77.040000000000006</v>
      </c>
      <c r="AR284">
        <f t="shared" si="283"/>
        <v>71.33</v>
      </c>
      <c r="AS284">
        <f t="shared" si="284"/>
        <v>67.150000000000006</v>
      </c>
      <c r="AT284">
        <f t="shared" si="285"/>
        <v>63.97</v>
      </c>
      <c r="AU284">
        <f t="shared" si="286"/>
        <v>63.33</v>
      </c>
      <c r="AV284">
        <f t="shared" si="287"/>
        <v>66.95</v>
      </c>
      <c r="AW284">
        <f t="shared" si="288"/>
        <v>72.14</v>
      </c>
      <c r="AX284">
        <f t="shared" si="289"/>
        <v>78.84</v>
      </c>
      <c r="AY284">
        <f>MATCH(A284,Entrada!$A$53:$A$372,0)</f>
        <v>281</v>
      </c>
      <c r="BQ284" t="e">
        <f t="shared" si="278"/>
        <v>#N/A</v>
      </c>
      <c r="BR284" s="302">
        <f t="shared" si="264"/>
        <v>86.38</v>
      </c>
      <c r="BS284" s="302">
        <f t="shared" si="265"/>
        <v>91</v>
      </c>
      <c r="BT284" s="302">
        <f t="shared" si="266"/>
        <v>91.86</v>
      </c>
      <c r="BU284" s="302">
        <f t="shared" si="267"/>
        <v>84.74</v>
      </c>
      <c r="BV284" s="302">
        <f t="shared" si="268"/>
        <v>77.040000000000006</v>
      </c>
      <c r="BW284" s="302">
        <f t="shared" si="269"/>
        <v>71.33</v>
      </c>
      <c r="BX284" s="302">
        <f t="shared" si="270"/>
        <v>67.150000000000006</v>
      </c>
      <c r="BY284" s="302">
        <f t="shared" si="271"/>
        <v>63.97</v>
      </c>
      <c r="BZ284" s="302">
        <f t="shared" si="272"/>
        <v>63.33</v>
      </c>
      <c r="CA284" s="302">
        <f t="shared" si="273"/>
        <v>66.95</v>
      </c>
      <c r="CB284" s="302">
        <f t="shared" si="274"/>
        <v>72.14</v>
      </c>
      <c r="CC284" s="302">
        <f t="shared" si="275"/>
        <v>78.84</v>
      </c>
    </row>
    <row r="285" spans="1:81" x14ac:dyDescent="0.25">
      <c r="A285">
        <v>282</v>
      </c>
      <c r="B285" s="164" t="s">
        <v>657</v>
      </c>
      <c r="C285">
        <f>IFERROR(INDEX($BD$7:$BO$40,MATCH(Bacias!$G$4:$G$323,$BC$7:$BC$40,0),$C$2:$N$2),1)</f>
        <v>1</v>
      </c>
      <c r="D285">
        <f>IFERROR(INDEX($BD$7:$BO$40,MATCH(Bacias!$G$4:$G$323,$BC$7:$BC$40,0),$C$2:$N$2),1)</f>
        <v>1</v>
      </c>
      <c r="E285">
        <f>IFERROR(INDEX($BD$7:$BO$40,MATCH(Bacias!$G$4:$G$323,$BC$7:$BC$40,0),$C$2:$N$2),1)</f>
        <v>1</v>
      </c>
      <c r="F285">
        <f>IFERROR(INDEX($BD$7:$BO$40,MATCH(Bacias!$G$4:$G$323,$BC$7:$BC$40,0),$C$2:$N$2),1)</f>
        <v>1</v>
      </c>
      <c r="G285">
        <f>IFERROR(INDEX($BD$7:$BO$40,MATCH(Bacias!$G$4:$G$323,$BC$7:$BC$40,0),$C$2:$N$2),1)</f>
        <v>1</v>
      </c>
      <c r="H285">
        <f>IFERROR(INDEX($BD$7:$BO$40,MATCH(Bacias!$G$4:$G$323,$BC$7:$BC$40,0),$C$2:$N$2),1)</f>
        <v>1</v>
      </c>
      <c r="I285">
        <f>IFERROR(INDEX($BD$7:$BO$40,MATCH(Bacias!$G$4:$G$323,$BC$7:$BC$40,0),$C$2:$N$2),1)</f>
        <v>1</v>
      </c>
      <c r="J285">
        <f>IFERROR(INDEX($BD$7:$BO$40,MATCH(Bacias!$G$4:$G$323,$BC$7:$BC$40,0),$C$2:$N$2),1)</f>
        <v>1</v>
      </c>
      <c r="K285">
        <f>IFERROR(INDEX($BD$7:$BO$40,MATCH(Bacias!$G$4:$G$323,$BC$7:$BC$40,0),$C$2:$N$2),1)</f>
        <v>1</v>
      </c>
      <c r="L285">
        <f>IFERROR(INDEX($BD$7:$BO$40,MATCH(Bacias!$G$4:$G$323,$BC$7:$BC$40,0),$C$2:$N$2),1)</f>
        <v>1</v>
      </c>
      <c r="M285">
        <f>IFERROR(INDEX($BD$7:$BO$40,MATCH(Bacias!$G$4:$G$323,$BC$7:$BC$40,0),$C$2:$N$2),1)</f>
        <v>1</v>
      </c>
      <c r="N285">
        <f>IFERROR(INDEX($BD$7:$BO$40,MATCH(Bacias!$G$4:$G$323,$BC$7:$BC$40,0),$C$2:$N$2),1)</f>
        <v>1</v>
      </c>
      <c r="AA285">
        <f>C285*IF(NOT(ISNA($AY285)),INDEX(Entrada!$C$53:$N$372,$AY285,AA$2),0)</f>
        <v>98.85</v>
      </c>
      <c r="AB285">
        <f>D285*IF(NOT(ISNA($AY285)),INDEX(Entrada!$C$53:$N$372,$AY285,AB$2),0)</f>
        <v>105.37</v>
      </c>
      <c r="AC285">
        <f>E285*IF(NOT(ISNA($AY285)),INDEX(Entrada!$C$53:$N$372,$AY285,AC$2),0)</f>
        <v>105.46</v>
      </c>
      <c r="AD285">
        <f>F285*IF(NOT(ISNA($AY285)),INDEX(Entrada!$C$53:$N$372,$AY285,AD$2),0)</f>
        <v>89.72</v>
      </c>
      <c r="AE285">
        <f>G285*IF(NOT(ISNA($AY285)),INDEX(Entrada!$C$53:$N$372,$AY285,AE$2),0)</f>
        <v>73.84</v>
      </c>
      <c r="AF285">
        <f>H285*IF(NOT(ISNA($AY285)),INDEX(Entrada!$C$53:$N$372,$AY285,AF$2),0)</f>
        <v>66.150000000000006</v>
      </c>
      <c r="AG285">
        <f>I285*IF(NOT(ISNA($AY285)),INDEX(Entrada!$C$53:$N$372,$AY285,AG$2),0)</f>
        <v>60.37</v>
      </c>
      <c r="AH285">
        <f>J285*IF(NOT(ISNA($AY285)),INDEX(Entrada!$C$53:$N$372,$AY285,AH$2),0)</f>
        <v>56.77</v>
      </c>
      <c r="AI285">
        <f>K285*IF(NOT(ISNA($AY285)),INDEX(Entrada!$C$53:$N$372,$AY285,AI$2),0)</f>
        <v>57.23</v>
      </c>
      <c r="AJ285">
        <f>L285*IF(NOT(ISNA($AY285)),INDEX(Entrada!$C$53:$N$372,$AY285,AJ$2),0)</f>
        <v>62.68</v>
      </c>
      <c r="AK285">
        <f>M285*IF(NOT(ISNA($AY285)),INDEX(Entrada!$C$53:$N$372,$AY285,AK$2),0)</f>
        <v>71.540000000000006</v>
      </c>
      <c r="AL285">
        <f>N285*IF(NOT(ISNA($AY285)),INDEX(Entrada!$C$53:$N$372,$AY285,AL$2),0)</f>
        <v>86.18</v>
      </c>
      <c r="AM285">
        <f t="shared" si="279"/>
        <v>98.85</v>
      </c>
      <c r="AN285">
        <f t="shared" si="290"/>
        <v>105.37</v>
      </c>
      <c r="AO285">
        <f t="shared" si="280"/>
        <v>105.46</v>
      </c>
      <c r="AP285">
        <f t="shared" si="281"/>
        <v>89.72</v>
      </c>
      <c r="AQ285">
        <f t="shared" si="282"/>
        <v>73.84</v>
      </c>
      <c r="AR285">
        <f t="shared" si="283"/>
        <v>66.150000000000006</v>
      </c>
      <c r="AS285">
        <f t="shared" si="284"/>
        <v>60.37</v>
      </c>
      <c r="AT285">
        <f t="shared" si="285"/>
        <v>56.77</v>
      </c>
      <c r="AU285">
        <f t="shared" si="286"/>
        <v>57.23</v>
      </c>
      <c r="AV285">
        <f t="shared" si="287"/>
        <v>62.68</v>
      </c>
      <c r="AW285">
        <f t="shared" si="288"/>
        <v>71.540000000000006</v>
      </c>
      <c r="AX285">
        <f t="shared" si="289"/>
        <v>86.18</v>
      </c>
      <c r="AY285">
        <f>MATCH(A285,Entrada!$A$53:$A$372,0)</f>
        <v>282</v>
      </c>
      <c r="BQ285" t="e">
        <f t="shared" si="278"/>
        <v>#N/A</v>
      </c>
      <c r="BR285" s="302">
        <f t="shared" si="264"/>
        <v>98.85</v>
      </c>
      <c r="BS285" s="302">
        <f t="shared" si="265"/>
        <v>105.37</v>
      </c>
      <c r="BT285" s="302">
        <f t="shared" si="266"/>
        <v>105.46</v>
      </c>
      <c r="BU285" s="302">
        <f t="shared" si="267"/>
        <v>89.72</v>
      </c>
      <c r="BV285" s="302">
        <f t="shared" si="268"/>
        <v>73.84</v>
      </c>
      <c r="BW285" s="302">
        <f t="shared" si="269"/>
        <v>66.150000000000006</v>
      </c>
      <c r="BX285" s="302">
        <f t="shared" si="270"/>
        <v>60.37</v>
      </c>
      <c r="BY285" s="302">
        <f t="shared" si="271"/>
        <v>56.77</v>
      </c>
      <c r="BZ285" s="302">
        <f t="shared" si="272"/>
        <v>57.23</v>
      </c>
      <c r="CA285" s="302">
        <f t="shared" si="273"/>
        <v>62.68</v>
      </c>
      <c r="CB285" s="302">
        <f t="shared" si="274"/>
        <v>71.540000000000006</v>
      </c>
      <c r="CC285" s="302">
        <f t="shared" si="275"/>
        <v>86.18</v>
      </c>
    </row>
    <row r="286" spans="1:81" x14ac:dyDescent="0.25">
      <c r="A286">
        <v>283</v>
      </c>
      <c r="B286" s="164" t="s">
        <v>263</v>
      </c>
      <c r="C286">
        <f>IFERROR(INDEX($BD$7:$BO$40,MATCH(Bacias!$G$4:$G$323,$BC$7:$BC$40,0),$C$2:$N$2),1)</f>
        <v>1</v>
      </c>
      <c r="D286">
        <f>IFERROR(INDEX($BD$7:$BO$40,MATCH(Bacias!$G$4:$G$323,$BC$7:$BC$40,0),$C$2:$N$2),1)</f>
        <v>1</v>
      </c>
      <c r="E286">
        <f>IFERROR(INDEX($BD$7:$BO$40,MATCH(Bacias!$G$4:$G$323,$BC$7:$BC$40,0),$C$2:$N$2),1)</f>
        <v>1</v>
      </c>
      <c r="F286">
        <f>IFERROR(INDEX($BD$7:$BO$40,MATCH(Bacias!$G$4:$G$323,$BC$7:$BC$40,0),$C$2:$N$2),1)</f>
        <v>1</v>
      </c>
      <c r="G286">
        <f>IFERROR(INDEX($BD$7:$BO$40,MATCH(Bacias!$G$4:$G$323,$BC$7:$BC$40,0),$C$2:$N$2),1)</f>
        <v>1</v>
      </c>
      <c r="H286">
        <f>IFERROR(INDEX($BD$7:$BO$40,MATCH(Bacias!$G$4:$G$323,$BC$7:$BC$40,0),$C$2:$N$2),1)</f>
        <v>1</v>
      </c>
      <c r="I286">
        <f>IFERROR(INDEX($BD$7:$BO$40,MATCH(Bacias!$G$4:$G$323,$BC$7:$BC$40,0),$C$2:$N$2),1)</f>
        <v>1</v>
      </c>
      <c r="J286">
        <f>IFERROR(INDEX($BD$7:$BO$40,MATCH(Bacias!$G$4:$G$323,$BC$7:$BC$40,0),$C$2:$N$2),1)</f>
        <v>1</v>
      </c>
      <c r="K286">
        <f>IFERROR(INDEX($BD$7:$BO$40,MATCH(Bacias!$G$4:$G$323,$BC$7:$BC$40,0),$C$2:$N$2),1)</f>
        <v>1</v>
      </c>
      <c r="L286">
        <f>IFERROR(INDEX($BD$7:$BO$40,MATCH(Bacias!$G$4:$G$323,$BC$7:$BC$40,0),$C$2:$N$2),1)</f>
        <v>1</v>
      </c>
      <c r="M286">
        <f>IFERROR(INDEX($BD$7:$BO$40,MATCH(Bacias!$G$4:$G$323,$BC$7:$BC$40,0),$C$2:$N$2),1)</f>
        <v>1</v>
      </c>
      <c r="N286">
        <f>IFERROR(INDEX($BD$7:$BO$40,MATCH(Bacias!$G$4:$G$323,$BC$7:$BC$40,0),$C$2:$N$2),1)</f>
        <v>1</v>
      </c>
      <c r="AA286">
        <f>C286*IF(NOT(ISNA($AY286)),INDEX(Entrada!$C$53:$N$372,$AY286,AA$2),0)</f>
        <v>165.74</v>
      </c>
      <c r="AB286">
        <f>D286*IF(NOT(ISNA($AY286)),INDEX(Entrada!$C$53:$N$372,$AY286,AB$2),0)</f>
        <v>118.25</v>
      </c>
      <c r="AC286">
        <f>E286*IF(NOT(ISNA($AY286)),INDEX(Entrada!$C$53:$N$372,$AY286,AC$2),0)</f>
        <v>114.85</v>
      </c>
      <c r="AD286">
        <f>F286*IF(NOT(ISNA($AY286)),INDEX(Entrada!$C$53:$N$372,$AY286,AD$2),0)</f>
        <v>100.63</v>
      </c>
      <c r="AE286">
        <f>G286*IF(NOT(ISNA($AY286)),INDEX(Entrada!$C$53:$N$372,$AY286,AE$2),0)</f>
        <v>69.05</v>
      </c>
      <c r="AF286">
        <f>H286*IF(NOT(ISNA($AY286)),INDEX(Entrada!$C$53:$N$372,$AY286,AF$2),0)</f>
        <v>58.24</v>
      </c>
      <c r="AG286">
        <f>I286*IF(NOT(ISNA($AY286)),INDEX(Entrada!$C$53:$N$372,$AY286,AG$2),0)</f>
        <v>56.45</v>
      </c>
      <c r="AH286">
        <f>J286*IF(NOT(ISNA($AY286)),INDEX(Entrada!$C$53:$N$372,$AY286,AH$2),0)</f>
        <v>47.82</v>
      </c>
      <c r="AI286">
        <f>K286*IF(NOT(ISNA($AY286)),INDEX(Entrada!$C$53:$N$372,$AY286,AI$2),0)</f>
        <v>41.54</v>
      </c>
      <c r="AJ286">
        <f>L286*IF(NOT(ISNA($AY286)),INDEX(Entrada!$C$53:$N$372,$AY286,AJ$2),0)</f>
        <v>57.35</v>
      </c>
      <c r="AK286">
        <f>M286*IF(NOT(ISNA($AY286)),INDEX(Entrada!$C$53:$N$372,$AY286,AK$2),0)</f>
        <v>117.27</v>
      </c>
      <c r="AL286">
        <f>N286*IF(NOT(ISNA($AY286)),INDEX(Entrada!$C$53:$N$372,$AY286,AL$2),0)</f>
        <v>178.86</v>
      </c>
      <c r="AM286">
        <f t="shared" si="279"/>
        <v>165.74</v>
      </c>
      <c r="AN286">
        <f t="shared" si="290"/>
        <v>118.25</v>
      </c>
      <c r="AO286">
        <f t="shared" si="280"/>
        <v>114.85</v>
      </c>
      <c r="AP286">
        <f t="shared" si="281"/>
        <v>100.63</v>
      </c>
      <c r="AQ286">
        <f t="shared" si="282"/>
        <v>69.05</v>
      </c>
      <c r="AR286">
        <f t="shared" si="283"/>
        <v>58.24</v>
      </c>
      <c r="AS286">
        <f t="shared" si="284"/>
        <v>56.45</v>
      </c>
      <c r="AT286">
        <f t="shared" si="285"/>
        <v>47.82</v>
      </c>
      <c r="AU286">
        <f t="shared" si="286"/>
        <v>41.54</v>
      </c>
      <c r="AV286">
        <f t="shared" si="287"/>
        <v>57.35</v>
      </c>
      <c r="AW286">
        <f t="shared" si="288"/>
        <v>117.27</v>
      </c>
      <c r="AX286">
        <f t="shared" si="289"/>
        <v>178.86</v>
      </c>
      <c r="AY286">
        <f>MATCH(A286,Entrada!$A$53:$A$372,0)</f>
        <v>283</v>
      </c>
      <c r="BQ286" t="e">
        <f t="shared" si="278"/>
        <v>#N/A</v>
      </c>
      <c r="BR286" s="302">
        <f t="shared" si="264"/>
        <v>165.74</v>
      </c>
      <c r="BS286" s="302">
        <f t="shared" si="265"/>
        <v>118.25</v>
      </c>
      <c r="BT286" s="302">
        <f t="shared" si="266"/>
        <v>114.85</v>
      </c>
      <c r="BU286" s="302">
        <f t="shared" si="267"/>
        <v>100.63</v>
      </c>
      <c r="BV286" s="302">
        <f t="shared" si="268"/>
        <v>69.05</v>
      </c>
      <c r="BW286" s="302">
        <f t="shared" si="269"/>
        <v>58.24</v>
      </c>
      <c r="BX286" s="302">
        <f t="shared" si="270"/>
        <v>56.45</v>
      </c>
      <c r="BY286" s="302">
        <f t="shared" si="271"/>
        <v>47.82</v>
      </c>
      <c r="BZ286" s="302">
        <f t="shared" si="272"/>
        <v>41.54</v>
      </c>
      <c r="CA286" s="302">
        <f t="shared" si="273"/>
        <v>57.35</v>
      </c>
      <c r="CB286" s="302">
        <f t="shared" si="274"/>
        <v>117.27</v>
      </c>
      <c r="CC286" s="302">
        <f t="shared" si="275"/>
        <v>178.86</v>
      </c>
    </row>
    <row r="287" spans="1:81" x14ac:dyDescent="0.25">
      <c r="A287">
        <v>284</v>
      </c>
      <c r="B287" s="164" t="s">
        <v>658</v>
      </c>
      <c r="C287">
        <f>IFERROR(INDEX($BD$7:$BO$40,MATCH(Bacias!$G$4:$G$323,$BC$7:$BC$40,0),$C$2:$N$2),1)</f>
        <v>1</v>
      </c>
      <c r="D287">
        <f>IFERROR(INDEX($BD$7:$BO$40,MATCH(Bacias!$G$4:$G$323,$BC$7:$BC$40,0),$C$2:$N$2),1)</f>
        <v>1</v>
      </c>
      <c r="E287">
        <f>IFERROR(INDEX($BD$7:$BO$40,MATCH(Bacias!$G$4:$G$323,$BC$7:$BC$40,0),$C$2:$N$2),1)</f>
        <v>1</v>
      </c>
      <c r="F287">
        <f>IFERROR(INDEX($BD$7:$BO$40,MATCH(Bacias!$G$4:$G$323,$BC$7:$BC$40,0),$C$2:$N$2),1)</f>
        <v>1</v>
      </c>
      <c r="G287">
        <f>IFERROR(INDEX($BD$7:$BO$40,MATCH(Bacias!$G$4:$G$323,$BC$7:$BC$40,0),$C$2:$N$2),1)</f>
        <v>1</v>
      </c>
      <c r="H287">
        <f>IFERROR(INDEX($BD$7:$BO$40,MATCH(Bacias!$G$4:$G$323,$BC$7:$BC$40,0),$C$2:$N$2),1)</f>
        <v>1</v>
      </c>
      <c r="I287">
        <f>IFERROR(INDEX($BD$7:$BO$40,MATCH(Bacias!$G$4:$G$323,$BC$7:$BC$40,0),$C$2:$N$2),1)</f>
        <v>1</v>
      </c>
      <c r="J287">
        <f>IFERROR(INDEX($BD$7:$BO$40,MATCH(Bacias!$G$4:$G$323,$BC$7:$BC$40,0),$C$2:$N$2),1)</f>
        <v>1</v>
      </c>
      <c r="K287">
        <f>IFERROR(INDEX($BD$7:$BO$40,MATCH(Bacias!$G$4:$G$323,$BC$7:$BC$40,0),$C$2:$N$2),1)</f>
        <v>1</v>
      </c>
      <c r="L287">
        <f>IFERROR(INDEX($BD$7:$BO$40,MATCH(Bacias!$G$4:$G$323,$BC$7:$BC$40,0),$C$2:$N$2),1)</f>
        <v>1</v>
      </c>
      <c r="M287">
        <f>IFERROR(INDEX($BD$7:$BO$40,MATCH(Bacias!$G$4:$G$323,$BC$7:$BC$40,0),$C$2:$N$2),1)</f>
        <v>1</v>
      </c>
      <c r="N287">
        <f>IFERROR(INDEX($BD$7:$BO$40,MATCH(Bacias!$G$4:$G$323,$BC$7:$BC$40,0),$C$2:$N$2),1)</f>
        <v>1</v>
      </c>
      <c r="AA287">
        <f>C287*IF(NOT(ISNA($AY287)),INDEX(Entrada!$C$53:$N$372,$AY287,AA$2),0)</f>
        <v>168.04</v>
      </c>
      <c r="AB287">
        <f>D287*IF(NOT(ISNA($AY287)),INDEX(Entrada!$C$53:$N$372,$AY287,AB$2),0)</f>
        <v>204.87</v>
      </c>
      <c r="AC287">
        <f>E287*IF(NOT(ISNA($AY287)),INDEX(Entrada!$C$53:$N$372,$AY287,AC$2),0)</f>
        <v>159.91999999999999</v>
      </c>
      <c r="AD287">
        <f>F287*IF(NOT(ISNA($AY287)),INDEX(Entrada!$C$53:$N$372,$AY287,AD$2),0)</f>
        <v>178.47</v>
      </c>
      <c r="AE287">
        <f>G287*IF(NOT(ISNA($AY287)),INDEX(Entrada!$C$53:$N$372,$AY287,AE$2),0)</f>
        <v>254.86</v>
      </c>
      <c r="AF287">
        <f>H287*IF(NOT(ISNA($AY287)),INDEX(Entrada!$C$53:$N$372,$AY287,AF$2),0)</f>
        <v>342.5</v>
      </c>
      <c r="AG287">
        <f>I287*IF(NOT(ISNA($AY287)),INDEX(Entrada!$C$53:$N$372,$AY287,AG$2),0)</f>
        <v>430.25</v>
      </c>
      <c r="AH287">
        <f>J287*IF(NOT(ISNA($AY287)),INDEX(Entrada!$C$53:$N$372,$AY287,AH$2),0)</f>
        <v>416.71</v>
      </c>
      <c r="AI287">
        <f>K287*IF(NOT(ISNA($AY287)),INDEX(Entrada!$C$53:$N$372,$AY287,AI$2),0)</f>
        <v>470.99</v>
      </c>
      <c r="AJ287">
        <f>L287*IF(NOT(ISNA($AY287)),INDEX(Entrada!$C$53:$N$372,$AY287,AJ$2),0)</f>
        <v>411.15</v>
      </c>
      <c r="AK287">
        <f>M287*IF(NOT(ISNA($AY287)),INDEX(Entrada!$C$53:$N$372,$AY287,AK$2),0)</f>
        <v>235.26</v>
      </c>
      <c r="AL287">
        <f>N287*IF(NOT(ISNA($AY287)),INDEX(Entrada!$C$53:$N$372,$AY287,AL$2),0)</f>
        <v>183.59</v>
      </c>
      <c r="AM287">
        <f t="shared" si="279"/>
        <v>168.04</v>
      </c>
      <c r="AN287">
        <f t="shared" si="290"/>
        <v>204.87</v>
      </c>
      <c r="AO287">
        <f t="shared" si="280"/>
        <v>159.91999999999999</v>
      </c>
      <c r="AP287">
        <f t="shared" si="281"/>
        <v>178.47</v>
      </c>
      <c r="AQ287">
        <f t="shared" si="282"/>
        <v>254.86</v>
      </c>
      <c r="AR287">
        <f t="shared" si="283"/>
        <v>342.5</v>
      </c>
      <c r="AS287">
        <f t="shared" si="284"/>
        <v>430.25</v>
      </c>
      <c r="AT287">
        <f t="shared" si="285"/>
        <v>416.71</v>
      </c>
      <c r="AU287">
        <f t="shared" si="286"/>
        <v>470.99</v>
      </c>
      <c r="AV287">
        <f t="shared" si="287"/>
        <v>411.15</v>
      </c>
      <c r="AW287">
        <f t="shared" si="288"/>
        <v>235.26</v>
      </c>
      <c r="AX287">
        <f t="shared" si="289"/>
        <v>183.59</v>
      </c>
      <c r="AY287">
        <f>MATCH(A287,Entrada!$A$53:$A$372,0)</f>
        <v>284</v>
      </c>
      <c r="BQ287">
        <f t="shared" si="278"/>
        <v>52</v>
      </c>
      <c r="BR287" s="302">
        <f t="shared" si="264"/>
        <v>171.90852999999998</v>
      </c>
      <c r="BS287" s="302">
        <f t="shared" si="265"/>
        <v>207.25327999999999</v>
      </c>
      <c r="BT287" s="302">
        <f t="shared" si="266"/>
        <v>161.24124</v>
      </c>
      <c r="BU287" s="302">
        <f t="shared" si="267"/>
        <v>178.31938</v>
      </c>
      <c r="BV287" s="302">
        <f t="shared" si="268"/>
        <v>259.64</v>
      </c>
      <c r="BW287" s="302">
        <f t="shared" si="269"/>
        <v>350.55559999999997</v>
      </c>
      <c r="BX287" s="302">
        <f t="shared" si="270"/>
        <v>442.33175999999997</v>
      </c>
      <c r="BY287" s="302">
        <f t="shared" si="271"/>
        <v>422.09686000000005</v>
      </c>
      <c r="BZ287" s="302">
        <f t="shared" si="272"/>
        <v>479.81733999999994</v>
      </c>
      <c r="CA287" s="302">
        <f t="shared" si="273"/>
        <v>423.94722000000002</v>
      </c>
      <c r="CB287" s="302">
        <f t="shared" si="274"/>
        <v>237.45625000000001</v>
      </c>
      <c r="CC287" s="302">
        <f t="shared" si="275"/>
        <v>185.06543999999997</v>
      </c>
    </row>
    <row r="288" spans="1:81" x14ac:dyDescent="0.25">
      <c r="A288">
        <v>285</v>
      </c>
      <c r="B288" s="164" t="s">
        <v>659</v>
      </c>
      <c r="C288">
        <f>IFERROR(INDEX($BD$7:$BO$40,MATCH(Bacias!$G$4:$G$323,$BC$7:$BC$40,0),$C$2:$N$2),1)</f>
        <v>1</v>
      </c>
      <c r="D288">
        <f>IFERROR(INDEX($BD$7:$BO$40,MATCH(Bacias!$G$4:$G$323,$BC$7:$BC$40,0),$C$2:$N$2),1)</f>
        <v>1</v>
      </c>
      <c r="E288">
        <f>IFERROR(INDEX($BD$7:$BO$40,MATCH(Bacias!$G$4:$G$323,$BC$7:$BC$40,0),$C$2:$N$2),1)</f>
        <v>1</v>
      </c>
      <c r="F288">
        <f>IFERROR(INDEX($BD$7:$BO$40,MATCH(Bacias!$G$4:$G$323,$BC$7:$BC$40,0),$C$2:$N$2),1)</f>
        <v>1</v>
      </c>
      <c r="G288">
        <f>IFERROR(INDEX($BD$7:$BO$40,MATCH(Bacias!$G$4:$G$323,$BC$7:$BC$40,0),$C$2:$N$2),1)</f>
        <v>1</v>
      </c>
      <c r="H288">
        <f>IFERROR(INDEX($BD$7:$BO$40,MATCH(Bacias!$G$4:$G$323,$BC$7:$BC$40,0),$C$2:$N$2),1)</f>
        <v>1</v>
      </c>
      <c r="I288">
        <f>IFERROR(INDEX($BD$7:$BO$40,MATCH(Bacias!$G$4:$G$323,$BC$7:$BC$40,0),$C$2:$N$2),1)</f>
        <v>1</v>
      </c>
      <c r="J288">
        <f>IFERROR(INDEX($BD$7:$BO$40,MATCH(Bacias!$G$4:$G$323,$BC$7:$BC$40,0),$C$2:$N$2),1)</f>
        <v>1</v>
      </c>
      <c r="K288">
        <f>IFERROR(INDEX($BD$7:$BO$40,MATCH(Bacias!$G$4:$G$323,$BC$7:$BC$40,0),$C$2:$N$2),1)</f>
        <v>1</v>
      </c>
      <c r="L288">
        <f>IFERROR(INDEX($BD$7:$BO$40,MATCH(Bacias!$G$4:$G$323,$BC$7:$BC$40,0),$C$2:$N$2),1)</f>
        <v>1</v>
      </c>
      <c r="M288">
        <f>IFERROR(INDEX($BD$7:$BO$40,MATCH(Bacias!$G$4:$G$323,$BC$7:$BC$40,0),$C$2:$N$2),1)</f>
        <v>1</v>
      </c>
      <c r="N288">
        <f>IFERROR(INDEX($BD$7:$BO$40,MATCH(Bacias!$G$4:$G$323,$BC$7:$BC$40,0),$C$2:$N$2),1)</f>
        <v>1</v>
      </c>
      <c r="AA288">
        <f>C288*IF(NOT(ISNA($AY288)),INDEX(Entrada!$C$53:$N$372,$AY288,AA$2),0)</f>
        <v>23673.79</v>
      </c>
      <c r="AB288">
        <f>D288*IF(NOT(ISNA($AY288)),INDEX(Entrada!$C$53:$N$372,$AY288,AB$2),0)</f>
        <v>30395</v>
      </c>
      <c r="AC288">
        <f>E288*IF(NOT(ISNA($AY288)),INDEX(Entrada!$C$53:$N$372,$AY288,AC$2),0)</f>
        <v>34986.04</v>
      </c>
      <c r="AD288">
        <f>F288*IF(NOT(ISNA($AY288)),INDEX(Entrada!$C$53:$N$372,$AY288,AD$2),0)</f>
        <v>33765.93</v>
      </c>
      <c r="AE288">
        <f>G288*IF(NOT(ISNA($AY288)),INDEX(Entrada!$C$53:$N$372,$AY288,AE$2),0)</f>
        <v>25986.02</v>
      </c>
      <c r="AF288">
        <f>H288*IF(NOT(ISNA($AY288)),INDEX(Entrada!$C$53:$N$372,$AY288,AF$2),0)</f>
        <v>18147.84</v>
      </c>
      <c r="AG288">
        <f>I288*IF(NOT(ISNA($AY288)),INDEX(Entrada!$C$53:$N$372,$AY288,AG$2),0)</f>
        <v>11530.72</v>
      </c>
      <c r="AH288">
        <f>J288*IF(NOT(ISNA($AY288)),INDEX(Entrada!$C$53:$N$372,$AY288,AH$2),0)</f>
        <v>7065.75</v>
      </c>
      <c r="AI288">
        <f>K288*IF(NOT(ISNA($AY288)),INDEX(Entrada!$C$53:$N$372,$AY288,AI$2),0)</f>
        <v>5240.18</v>
      </c>
      <c r="AJ288">
        <f>L288*IF(NOT(ISNA($AY288)),INDEX(Entrada!$C$53:$N$372,$AY288,AJ$2),0)</f>
        <v>6253.07</v>
      </c>
      <c r="AK288">
        <f>M288*IF(NOT(ISNA($AY288)),INDEX(Entrada!$C$53:$N$372,$AY288,AK$2),0)</f>
        <v>9930.9699999999993</v>
      </c>
      <c r="AL288">
        <f>N288*IF(NOT(ISNA($AY288)),INDEX(Entrada!$C$53:$N$372,$AY288,AL$2),0)</f>
        <v>16088.88</v>
      </c>
      <c r="AM288">
        <f t="shared" si="279"/>
        <v>23673.79</v>
      </c>
      <c r="AN288">
        <f t="shared" si="290"/>
        <v>30395</v>
      </c>
      <c r="AO288">
        <f t="shared" si="280"/>
        <v>34986.04</v>
      </c>
      <c r="AP288">
        <f t="shared" si="281"/>
        <v>33765.93</v>
      </c>
      <c r="AQ288">
        <f t="shared" si="282"/>
        <v>25986.02</v>
      </c>
      <c r="AR288">
        <f t="shared" si="283"/>
        <v>18147.84</v>
      </c>
      <c r="AS288">
        <f t="shared" si="284"/>
        <v>11530.72</v>
      </c>
      <c r="AT288">
        <f t="shared" si="285"/>
        <v>7065.75</v>
      </c>
      <c r="AU288">
        <f t="shared" si="286"/>
        <v>5240.18</v>
      </c>
      <c r="AV288">
        <f t="shared" si="287"/>
        <v>6253.07</v>
      </c>
      <c r="AW288">
        <f t="shared" si="288"/>
        <v>9930.9699999999993</v>
      </c>
      <c r="AX288">
        <f t="shared" si="289"/>
        <v>16088.88</v>
      </c>
      <c r="AY288">
        <f>MATCH(A288,Entrada!$A$53:$A$372,0)</f>
        <v>285</v>
      </c>
      <c r="BQ288">
        <f t="shared" si="278"/>
        <v>70</v>
      </c>
      <c r="BR288" s="302">
        <f t="shared" si="264"/>
        <v>23681.100000000002</v>
      </c>
      <c r="BS288" s="302">
        <f t="shared" si="265"/>
        <v>30410.799999999999</v>
      </c>
      <c r="BT288" s="302">
        <f t="shared" si="266"/>
        <v>35031.825000000004</v>
      </c>
      <c r="BU288" s="302">
        <f t="shared" si="267"/>
        <v>33816.204999999994</v>
      </c>
      <c r="BV288" s="302">
        <f t="shared" si="268"/>
        <v>26019.445</v>
      </c>
      <c r="BW288" s="302">
        <f t="shared" si="269"/>
        <v>18179.605</v>
      </c>
      <c r="BX288" s="302">
        <f t="shared" si="270"/>
        <v>11549.01</v>
      </c>
      <c r="BY288" s="302">
        <f t="shared" si="271"/>
        <v>7074.07</v>
      </c>
      <c r="BZ288" s="302">
        <f t="shared" si="272"/>
        <v>5245.91</v>
      </c>
      <c r="CA288" s="302">
        <f t="shared" si="273"/>
        <v>6247.4549999999999</v>
      </c>
      <c r="CB288" s="302">
        <f t="shared" si="274"/>
        <v>9918.4500000000007</v>
      </c>
      <c r="CC288" s="302">
        <f t="shared" si="275"/>
        <v>16063.065000000001</v>
      </c>
    </row>
    <row r="289" spans="1:81" x14ac:dyDescent="0.25">
      <c r="A289">
        <v>286</v>
      </c>
      <c r="B289" s="164" t="s">
        <v>237</v>
      </c>
      <c r="C289">
        <f>IFERROR(INDEX($BD$7:$BO$40,MATCH(Bacias!$G$4:$G$323,$BC$7:$BC$40,0),$C$2:$N$2),1)</f>
        <v>1</v>
      </c>
      <c r="D289">
        <f>IFERROR(INDEX($BD$7:$BO$40,MATCH(Bacias!$G$4:$G$323,$BC$7:$BC$40,0),$C$2:$N$2),1)</f>
        <v>1</v>
      </c>
      <c r="E289">
        <f>IFERROR(INDEX($BD$7:$BO$40,MATCH(Bacias!$G$4:$G$323,$BC$7:$BC$40,0),$C$2:$N$2),1)</f>
        <v>1</v>
      </c>
      <c r="F289">
        <f>IFERROR(INDEX($BD$7:$BO$40,MATCH(Bacias!$G$4:$G$323,$BC$7:$BC$40,0),$C$2:$N$2),1)</f>
        <v>1</v>
      </c>
      <c r="G289">
        <f>IFERROR(INDEX($BD$7:$BO$40,MATCH(Bacias!$G$4:$G$323,$BC$7:$BC$40,0),$C$2:$N$2),1)</f>
        <v>1</v>
      </c>
      <c r="H289">
        <f>IFERROR(INDEX($BD$7:$BO$40,MATCH(Bacias!$G$4:$G$323,$BC$7:$BC$40,0),$C$2:$N$2),1)</f>
        <v>1</v>
      </c>
      <c r="I289">
        <f>IFERROR(INDEX($BD$7:$BO$40,MATCH(Bacias!$G$4:$G$323,$BC$7:$BC$40,0),$C$2:$N$2),1)</f>
        <v>1</v>
      </c>
      <c r="J289">
        <f>IFERROR(INDEX($BD$7:$BO$40,MATCH(Bacias!$G$4:$G$323,$BC$7:$BC$40,0),$C$2:$N$2),1)</f>
        <v>1</v>
      </c>
      <c r="K289">
        <f>IFERROR(INDEX($BD$7:$BO$40,MATCH(Bacias!$G$4:$G$323,$BC$7:$BC$40,0),$C$2:$N$2),1)</f>
        <v>1</v>
      </c>
      <c r="L289">
        <f>IFERROR(INDEX($BD$7:$BO$40,MATCH(Bacias!$G$4:$G$323,$BC$7:$BC$40,0),$C$2:$N$2),1)</f>
        <v>1</v>
      </c>
      <c r="M289">
        <f>IFERROR(INDEX($BD$7:$BO$40,MATCH(Bacias!$G$4:$G$323,$BC$7:$BC$40,0),$C$2:$N$2),1)</f>
        <v>1</v>
      </c>
      <c r="N289">
        <f>IFERROR(INDEX($BD$7:$BO$40,MATCH(Bacias!$G$4:$G$323,$BC$7:$BC$40,0),$C$2:$N$2),1)</f>
        <v>1</v>
      </c>
      <c r="AA289">
        <f>C289*IF(NOT(ISNA($AY289)),INDEX(Entrada!$C$53:$N$372,$AY289,AA$2),0)</f>
        <v>57.65</v>
      </c>
      <c r="AB289">
        <f>D289*IF(NOT(ISNA($AY289)),INDEX(Entrada!$C$53:$N$372,$AY289,AB$2),0)</f>
        <v>65.62</v>
      </c>
      <c r="AC289">
        <f>E289*IF(NOT(ISNA($AY289)),INDEX(Entrada!$C$53:$N$372,$AY289,AC$2),0)</f>
        <v>57.14</v>
      </c>
      <c r="AD289">
        <f>F289*IF(NOT(ISNA($AY289)),INDEX(Entrada!$C$53:$N$372,$AY289,AD$2),0)</f>
        <v>58.25</v>
      </c>
      <c r="AE289">
        <f>G289*IF(NOT(ISNA($AY289)),INDEX(Entrada!$C$53:$N$372,$AY289,AE$2),0)</f>
        <v>83.24</v>
      </c>
      <c r="AF289">
        <f>H289*IF(NOT(ISNA($AY289)),INDEX(Entrada!$C$53:$N$372,$AY289,AF$2),0)</f>
        <v>96.84</v>
      </c>
      <c r="AG289">
        <f>I289*IF(NOT(ISNA($AY289)),INDEX(Entrada!$C$53:$N$372,$AY289,AG$2),0)</f>
        <v>90.17</v>
      </c>
      <c r="AH289">
        <f>J289*IF(NOT(ISNA($AY289)),INDEX(Entrada!$C$53:$N$372,$AY289,AH$2),0)</f>
        <v>85.34</v>
      </c>
      <c r="AI289">
        <f>K289*IF(NOT(ISNA($AY289)),INDEX(Entrada!$C$53:$N$372,$AY289,AI$2),0)</f>
        <v>95.35</v>
      </c>
      <c r="AJ289">
        <f>L289*IF(NOT(ISNA($AY289)),INDEX(Entrada!$C$53:$N$372,$AY289,AJ$2),0)</f>
        <v>122.87</v>
      </c>
      <c r="AK289">
        <f>M289*IF(NOT(ISNA($AY289)),INDEX(Entrada!$C$53:$N$372,$AY289,AK$2),0)</f>
        <v>82.49</v>
      </c>
      <c r="AL289">
        <f>N289*IF(NOT(ISNA($AY289)),INDEX(Entrada!$C$53:$N$372,$AY289,AL$2),0)</f>
        <v>62.15</v>
      </c>
      <c r="AM289">
        <f t="shared" si="279"/>
        <v>57.65</v>
      </c>
      <c r="AN289">
        <f t="shared" si="290"/>
        <v>65.62</v>
      </c>
      <c r="AO289">
        <f t="shared" si="280"/>
        <v>57.14</v>
      </c>
      <c r="AP289">
        <f t="shared" si="281"/>
        <v>58.25</v>
      </c>
      <c r="AQ289">
        <f t="shared" si="282"/>
        <v>83.24</v>
      </c>
      <c r="AR289">
        <f t="shared" si="283"/>
        <v>96.84</v>
      </c>
      <c r="AS289">
        <f t="shared" si="284"/>
        <v>90.17</v>
      </c>
      <c r="AT289">
        <f t="shared" si="285"/>
        <v>85.34</v>
      </c>
      <c r="AU289">
        <f t="shared" si="286"/>
        <v>95.35</v>
      </c>
      <c r="AV289">
        <f t="shared" si="287"/>
        <v>122.87</v>
      </c>
      <c r="AW289">
        <f t="shared" si="288"/>
        <v>82.49</v>
      </c>
      <c r="AX289">
        <f t="shared" si="289"/>
        <v>62.15</v>
      </c>
      <c r="AY289">
        <f>MATCH(A289,Entrada!$A$53:$A$372,0)</f>
        <v>286</v>
      </c>
      <c r="BQ289" t="e">
        <f t="shared" si="278"/>
        <v>#N/A</v>
      </c>
      <c r="BR289" s="302">
        <f t="shared" si="264"/>
        <v>57.65</v>
      </c>
      <c r="BS289" s="302">
        <f t="shared" si="265"/>
        <v>65.62</v>
      </c>
      <c r="BT289" s="302">
        <f t="shared" si="266"/>
        <v>57.14</v>
      </c>
      <c r="BU289" s="302">
        <f t="shared" si="267"/>
        <v>58.25</v>
      </c>
      <c r="BV289" s="302">
        <f t="shared" si="268"/>
        <v>83.24</v>
      </c>
      <c r="BW289" s="302">
        <f t="shared" si="269"/>
        <v>96.84</v>
      </c>
      <c r="BX289" s="302">
        <f t="shared" si="270"/>
        <v>90.17</v>
      </c>
      <c r="BY289" s="302">
        <f t="shared" si="271"/>
        <v>85.34</v>
      </c>
      <c r="BZ289" s="302">
        <f t="shared" si="272"/>
        <v>95.35</v>
      </c>
      <c r="CA289" s="302">
        <f t="shared" si="273"/>
        <v>122.87</v>
      </c>
      <c r="CB289" s="302">
        <f t="shared" si="274"/>
        <v>82.49</v>
      </c>
      <c r="CC289" s="302">
        <f t="shared" si="275"/>
        <v>62.15</v>
      </c>
    </row>
    <row r="290" spans="1:81" x14ac:dyDescent="0.25">
      <c r="A290">
        <v>287</v>
      </c>
      <c r="B290" s="164" t="s">
        <v>660</v>
      </c>
      <c r="C290">
        <f>IFERROR(INDEX($BD$7:$BO$40,MATCH(Bacias!$G$4:$G$323,$BC$7:$BC$40,0),$C$2:$N$2),1)</f>
        <v>1</v>
      </c>
      <c r="D290">
        <f>IFERROR(INDEX($BD$7:$BO$40,MATCH(Bacias!$G$4:$G$323,$BC$7:$BC$40,0),$C$2:$N$2),1)</f>
        <v>1</v>
      </c>
      <c r="E290">
        <f>IFERROR(INDEX($BD$7:$BO$40,MATCH(Bacias!$G$4:$G$323,$BC$7:$BC$40,0),$C$2:$N$2),1)</f>
        <v>1</v>
      </c>
      <c r="F290">
        <f>IFERROR(INDEX($BD$7:$BO$40,MATCH(Bacias!$G$4:$G$323,$BC$7:$BC$40,0),$C$2:$N$2),1)</f>
        <v>1</v>
      </c>
      <c r="G290">
        <f>IFERROR(INDEX($BD$7:$BO$40,MATCH(Bacias!$G$4:$G$323,$BC$7:$BC$40,0),$C$2:$N$2),1)</f>
        <v>1</v>
      </c>
      <c r="H290">
        <f>IFERROR(INDEX($BD$7:$BO$40,MATCH(Bacias!$G$4:$G$323,$BC$7:$BC$40,0),$C$2:$N$2),1)</f>
        <v>1</v>
      </c>
      <c r="I290">
        <f>IFERROR(INDEX($BD$7:$BO$40,MATCH(Bacias!$G$4:$G$323,$BC$7:$BC$40,0),$C$2:$N$2),1)</f>
        <v>1</v>
      </c>
      <c r="J290">
        <f>IFERROR(INDEX($BD$7:$BO$40,MATCH(Bacias!$G$4:$G$323,$BC$7:$BC$40,0),$C$2:$N$2),1)</f>
        <v>1</v>
      </c>
      <c r="K290">
        <f>IFERROR(INDEX($BD$7:$BO$40,MATCH(Bacias!$G$4:$G$323,$BC$7:$BC$40,0),$C$2:$N$2),1)</f>
        <v>1</v>
      </c>
      <c r="L290">
        <f>IFERROR(INDEX($BD$7:$BO$40,MATCH(Bacias!$G$4:$G$323,$BC$7:$BC$40,0),$C$2:$N$2),1)</f>
        <v>1</v>
      </c>
      <c r="M290">
        <f>IFERROR(INDEX($BD$7:$BO$40,MATCH(Bacias!$G$4:$G$323,$BC$7:$BC$40,0),$C$2:$N$2),1)</f>
        <v>1</v>
      </c>
      <c r="N290">
        <f>IFERROR(INDEX($BD$7:$BO$40,MATCH(Bacias!$G$4:$G$323,$BC$7:$BC$40,0),$C$2:$N$2),1)</f>
        <v>1</v>
      </c>
      <c r="AA290">
        <f>C290*IF(NOT(ISNA($AY290)),INDEX(Entrada!$C$53:$N$372,$AY290,AA$2),0)</f>
        <v>24040</v>
      </c>
      <c r="AB290">
        <f>D290*IF(NOT(ISNA($AY290)),INDEX(Entrada!$C$53:$N$372,$AY290,AB$2),0)</f>
        <v>30860</v>
      </c>
      <c r="AC290">
        <f>E290*IF(NOT(ISNA($AY290)),INDEX(Entrada!$C$53:$N$372,$AY290,AC$2),0)</f>
        <v>35565</v>
      </c>
      <c r="AD290">
        <f>F290*IF(NOT(ISNA($AY290)),INDEX(Entrada!$C$53:$N$372,$AY290,AD$2),0)</f>
        <v>34333</v>
      </c>
      <c r="AE290">
        <f>G290*IF(NOT(ISNA($AY290)),INDEX(Entrada!$C$53:$N$372,$AY290,AE$2),0)</f>
        <v>26417</v>
      </c>
      <c r="AF290">
        <f>H290*IF(NOT(ISNA($AY290)),INDEX(Entrada!$C$53:$N$372,$AY290,AF$2),0)</f>
        <v>18453</v>
      </c>
      <c r="AG290">
        <f>I290*IF(NOT(ISNA($AY290)),INDEX(Entrada!$C$53:$N$372,$AY290,AG$2),0)</f>
        <v>11726</v>
      </c>
      <c r="AH290">
        <f>J290*IF(NOT(ISNA($AY290)),INDEX(Entrada!$C$53:$N$372,$AY290,AH$2),0)</f>
        <v>7182</v>
      </c>
      <c r="AI290">
        <f>K290*IF(NOT(ISNA($AY290)),INDEX(Entrada!$C$53:$N$372,$AY290,AI$2),0)</f>
        <v>5326</v>
      </c>
      <c r="AJ290">
        <f>L290*IF(NOT(ISNA($AY290)),INDEX(Entrada!$C$53:$N$372,$AY290,AJ$2),0)</f>
        <v>6343</v>
      </c>
      <c r="AK290">
        <f>M290*IF(NOT(ISNA($AY290)),INDEX(Entrada!$C$53:$N$372,$AY290,AK$2),0)</f>
        <v>10070</v>
      </c>
      <c r="AL290">
        <f>N290*IF(NOT(ISNA($AY290)),INDEX(Entrada!$C$53:$N$372,$AY290,AL$2),0)</f>
        <v>16309</v>
      </c>
      <c r="AM290">
        <f t="shared" si="279"/>
        <v>24040</v>
      </c>
      <c r="AN290">
        <f t="shared" si="290"/>
        <v>30860</v>
      </c>
      <c r="AO290">
        <f t="shared" si="280"/>
        <v>35565</v>
      </c>
      <c r="AP290">
        <f t="shared" si="281"/>
        <v>34333</v>
      </c>
      <c r="AQ290">
        <f t="shared" si="282"/>
        <v>26417</v>
      </c>
      <c r="AR290">
        <f t="shared" si="283"/>
        <v>18453</v>
      </c>
      <c r="AS290">
        <f t="shared" si="284"/>
        <v>11726</v>
      </c>
      <c r="AT290">
        <f t="shared" si="285"/>
        <v>7182</v>
      </c>
      <c r="AU290">
        <f t="shared" si="286"/>
        <v>5326</v>
      </c>
      <c r="AV290">
        <f t="shared" si="287"/>
        <v>6343</v>
      </c>
      <c r="AW290">
        <f t="shared" si="288"/>
        <v>10070</v>
      </c>
      <c r="AX290">
        <f t="shared" si="289"/>
        <v>16309</v>
      </c>
      <c r="AY290">
        <f>MATCH(A290,Entrada!$A$53:$A$372,0)</f>
        <v>287</v>
      </c>
      <c r="BQ290" t="e">
        <f t="shared" si="278"/>
        <v>#N/A</v>
      </c>
      <c r="BR290" s="302">
        <f t="shared" si="264"/>
        <v>24040</v>
      </c>
      <c r="BS290" s="302">
        <f t="shared" si="265"/>
        <v>30860</v>
      </c>
      <c r="BT290" s="302">
        <f t="shared" si="266"/>
        <v>35565</v>
      </c>
      <c r="BU290" s="302">
        <f t="shared" si="267"/>
        <v>34333</v>
      </c>
      <c r="BV290" s="302">
        <f t="shared" si="268"/>
        <v>26417</v>
      </c>
      <c r="BW290" s="302">
        <f t="shared" si="269"/>
        <v>18453</v>
      </c>
      <c r="BX290" s="302">
        <f t="shared" si="270"/>
        <v>11726</v>
      </c>
      <c r="BY290" s="302">
        <f t="shared" si="271"/>
        <v>7182</v>
      </c>
      <c r="BZ290" s="302">
        <f t="shared" si="272"/>
        <v>5326</v>
      </c>
      <c r="CA290" s="302">
        <f t="shared" si="273"/>
        <v>6343</v>
      </c>
      <c r="CB290" s="302">
        <f t="shared" si="274"/>
        <v>10070</v>
      </c>
      <c r="CC290" s="302">
        <f t="shared" si="275"/>
        <v>16309</v>
      </c>
    </row>
    <row r="291" spans="1:81" x14ac:dyDescent="0.25">
      <c r="A291" s="88">
        <v>288</v>
      </c>
      <c r="B291" s="165" t="s">
        <v>661</v>
      </c>
      <c r="C291">
        <f>IFERROR(INDEX($BD$7:$BO$40,MATCH(Bacias!$G$4:$G$323,$BC$7:$BC$40,0),$C$2:$N$2),1)</f>
        <v>1</v>
      </c>
      <c r="D291">
        <f>IFERROR(INDEX($BD$7:$BO$40,MATCH(Bacias!$G$4:$G$323,$BC$7:$BC$40,0),$C$2:$N$2),1)</f>
        <v>1</v>
      </c>
      <c r="E291">
        <f>IFERROR(INDEX($BD$7:$BO$40,MATCH(Bacias!$G$4:$G$323,$BC$7:$BC$40,0),$C$2:$N$2),1)</f>
        <v>1</v>
      </c>
      <c r="F291">
        <f>IFERROR(INDEX($BD$7:$BO$40,MATCH(Bacias!$G$4:$G$323,$BC$7:$BC$40,0),$C$2:$N$2),1)</f>
        <v>1</v>
      </c>
      <c r="G291">
        <f>IFERROR(INDEX($BD$7:$BO$40,MATCH(Bacias!$G$4:$G$323,$BC$7:$BC$40,0),$C$2:$N$2),1)</f>
        <v>1</v>
      </c>
      <c r="H291">
        <f>IFERROR(INDEX($BD$7:$BO$40,MATCH(Bacias!$G$4:$G$323,$BC$7:$BC$40,0),$C$2:$N$2),1)</f>
        <v>1</v>
      </c>
      <c r="I291">
        <f>IFERROR(INDEX($BD$7:$BO$40,MATCH(Bacias!$G$4:$G$323,$BC$7:$BC$40,0),$C$2:$N$2),1)</f>
        <v>1</v>
      </c>
      <c r="J291">
        <f>IFERROR(INDEX($BD$7:$BO$40,MATCH(Bacias!$G$4:$G$323,$BC$7:$BC$40,0),$C$2:$N$2),1)</f>
        <v>1</v>
      </c>
      <c r="K291">
        <f>IFERROR(INDEX($BD$7:$BO$40,MATCH(Bacias!$G$4:$G$323,$BC$7:$BC$40,0),$C$2:$N$2),1)</f>
        <v>1</v>
      </c>
      <c r="L291">
        <f>IFERROR(INDEX($BD$7:$BO$40,MATCH(Bacias!$G$4:$G$323,$BC$7:$BC$40,0),$C$2:$N$2),1)</f>
        <v>1</v>
      </c>
      <c r="M291">
        <f>IFERROR(INDEX($BD$7:$BO$40,MATCH(Bacias!$G$4:$G$323,$BC$7:$BC$40,0),$C$2:$N$2),1)</f>
        <v>1</v>
      </c>
      <c r="N291">
        <f>IFERROR(INDEX($BD$7:$BO$40,MATCH(Bacias!$G$4:$G$323,$BC$7:$BC$40,0),$C$2:$N$2),1)</f>
        <v>1</v>
      </c>
      <c r="AA291">
        <f>C291*IF(NOT(ISNA($AY291)),INDEX(Entrada!$C$53:$N$372,$AY291,AA$2),0)</f>
        <v>8087.79</v>
      </c>
      <c r="AB291">
        <f>D291*IF(NOT(ISNA($AY291)),INDEX(Entrada!$C$53:$N$372,$AY291,AB$2),0)</f>
        <v>13230.62</v>
      </c>
      <c r="AC291">
        <f>E291*IF(NOT(ISNA($AY291)),INDEX(Entrada!$C$53:$N$372,$AY291,AC$2),0)</f>
        <v>18161.41</v>
      </c>
      <c r="AD291">
        <f>F291*IF(NOT(ISNA($AY291)),INDEX(Entrada!$C$53:$N$372,$AY291,AD$2),0)</f>
        <v>21185.32</v>
      </c>
      <c r="AE291">
        <f>G291*IF(NOT(ISNA($AY291)),INDEX(Entrada!$C$53:$N$372,$AY291,AE$2),0)</f>
        <v>15288.49</v>
      </c>
      <c r="AF291">
        <f>H291*IF(NOT(ISNA($AY291)),INDEX(Entrada!$C$53:$N$372,$AY291,AF$2),0)</f>
        <v>7251.62</v>
      </c>
      <c r="AG291">
        <f>I291*IF(NOT(ISNA($AY291)),INDEX(Entrada!$C$53:$N$372,$AY291,AG$2),0)</f>
        <v>2912.3</v>
      </c>
      <c r="AH291">
        <f>J291*IF(NOT(ISNA($AY291)),INDEX(Entrada!$C$53:$N$372,$AY291,AH$2),0)</f>
        <v>1566.71</v>
      </c>
      <c r="AI291">
        <f>K291*IF(NOT(ISNA($AY291)),INDEX(Entrada!$C$53:$N$372,$AY291,AI$2),0)</f>
        <v>1073.1600000000001</v>
      </c>
      <c r="AJ291">
        <f>L291*IF(NOT(ISNA($AY291)),INDEX(Entrada!$C$53:$N$372,$AY291,AJ$2),0)</f>
        <v>1089.97</v>
      </c>
      <c r="AK291">
        <f>M291*IF(NOT(ISNA($AY291)),INDEX(Entrada!$C$53:$N$372,$AY291,AK$2),0)</f>
        <v>1871.07</v>
      </c>
      <c r="AL291">
        <f>N291*IF(NOT(ISNA($AY291)),INDEX(Entrada!$C$53:$N$372,$AY291,AL$2),0)</f>
        <v>3874.09</v>
      </c>
      <c r="AM291">
        <f t="shared" si="279"/>
        <v>8087.79</v>
      </c>
      <c r="AN291">
        <f t="shared" si="290"/>
        <v>13230.62</v>
      </c>
      <c r="AO291">
        <f t="shared" si="280"/>
        <v>18161.41</v>
      </c>
      <c r="AP291">
        <f t="shared" si="281"/>
        <v>21185.32</v>
      </c>
      <c r="AQ291">
        <f t="shared" si="282"/>
        <v>15288.49</v>
      </c>
      <c r="AR291">
        <f t="shared" si="283"/>
        <v>7251.62</v>
      </c>
      <c r="AS291">
        <f t="shared" si="284"/>
        <v>2912.3</v>
      </c>
      <c r="AT291">
        <f t="shared" si="285"/>
        <v>1566.71</v>
      </c>
      <c r="AU291">
        <f t="shared" si="286"/>
        <v>1073.1600000000001</v>
      </c>
      <c r="AV291">
        <f t="shared" si="287"/>
        <v>1089.97</v>
      </c>
      <c r="AW291">
        <f t="shared" si="288"/>
        <v>1871.07</v>
      </c>
      <c r="AX291">
        <f t="shared" si="289"/>
        <v>3874.09</v>
      </c>
      <c r="AY291">
        <f>MATCH(A291,Entrada!$A$53:$A$372,0)</f>
        <v>288</v>
      </c>
      <c r="BQ291" t="e">
        <f t="shared" si="278"/>
        <v>#N/A</v>
      </c>
      <c r="BR291" s="302">
        <f t="shared" si="264"/>
        <v>8087.79</v>
      </c>
      <c r="BS291" s="302">
        <f t="shared" si="265"/>
        <v>13230.62</v>
      </c>
      <c r="BT291" s="302">
        <f t="shared" si="266"/>
        <v>18161.41</v>
      </c>
      <c r="BU291" s="302">
        <f t="shared" si="267"/>
        <v>21185.32</v>
      </c>
      <c r="BV291" s="302">
        <f t="shared" si="268"/>
        <v>15288.49</v>
      </c>
      <c r="BW291" s="302">
        <f t="shared" si="269"/>
        <v>7251.62</v>
      </c>
      <c r="BX291" s="302">
        <f t="shared" si="270"/>
        <v>2912.3</v>
      </c>
      <c r="BY291" s="302">
        <f t="shared" si="271"/>
        <v>1566.71</v>
      </c>
      <c r="BZ291" s="302">
        <f t="shared" si="272"/>
        <v>1073.1600000000001</v>
      </c>
      <c r="CA291" s="302">
        <f t="shared" si="273"/>
        <v>1089.97</v>
      </c>
      <c r="CB291" s="302">
        <f t="shared" si="274"/>
        <v>1871.07</v>
      </c>
      <c r="CC291" s="302">
        <f t="shared" si="275"/>
        <v>3874.09</v>
      </c>
    </row>
    <row r="292" spans="1:81" x14ac:dyDescent="0.25">
      <c r="A292">
        <v>289</v>
      </c>
      <c r="B292" s="164" t="s">
        <v>662</v>
      </c>
      <c r="C292">
        <f>IFERROR(INDEX($BD$7:$BO$40,MATCH(Bacias!$G$4:$G$323,$BC$7:$BC$40,0),$C$2:$N$2),1)</f>
        <v>1</v>
      </c>
      <c r="D292">
        <f>IFERROR(INDEX($BD$7:$BO$40,MATCH(Bacias!$G$4:$G$323,$BC$7:$BC$40,0),$C$2:$N$2),1)</f>
        <v>1</v>
      </c>
      <c r="E292">
        <f>IFERROR(INDEX($BD$7:$BO$40,MATCH(Bacias!$G$4:$G$323,$BC$7:$BC$40,0),$C$2:$N$2),1)</f>
        <v>1</v>
      </c>
      <c r="F292">
        <f>IFERROR(INDEX($BD$7:$BO$40,MATCH(Bacias!$G$4:$G$323,$BC$7:$BC$40,0),$C$2:$N$2),1)</f>
        <v>1</v>
      </c>
      <c r="G292">
        <f>IFERROR(INDEX($BD$7:$BO$40,MATCH(Bacias!$G$4:$G$323,$BC$7:$BC$40,0),$C$2:$N$2),1)</f>
        <v>1</v>
      </c>
      <c r="H292">
        <f>IFERROR(INDEX($BD$7:$BO$40,MATCH(Bacias!$G$4:$G$323,$BC$7:$BC$40,0),$C$2:$N$2),1)</f>
        <v>1</v>
      </c>
      <c r="I292">
        <f>IFERROR(INDEX($BD$7:$BO$40,MATCH(Bacias!$G$4:$G$323,$BC$7:$BC$40,0),$C$2:$N$2),1)</f>
        <v>1</v>
      </c>
      <c r="J292">
        <f>IFERROR(INDEX($BD$7:$BO$40,MATCH(Bacias!$G$4:$G$323,$BC$7:$BC$40,0),$C$2:$N$2),1)</f>
        <v>1</v>
      </c>
      <c r="K292">
        <f>IFERROR(INDEX($BD$7:$BO$40,MATCH(Bacias!$G$4:$G$323,$BC$7:$BC$40,0),$C$2:$N$2),1)</f>
        <v>1</v>
      </c>
      <c r="L292">
        <f>IFERROR(INDEX($BD$7:$BO$40,MATCH(Bacias!$G$4:$G$323,$BC$7:$BC$40,0),$C$2:$N$2),1)</f>
        <v>1</v>
      </c>
      <c r="M292">
        <f>IFERROR(INDEX($BD$7:$BO$40,MATCH(Bacias!$G$4:$G$323,$BC$7:$BC$40,0),$C$2:$N$2),1)</f>
        <v>1</v>
      </c>
      <c r="N292">
        <f>IFERROR(INDEX($BD$7:$BO$40,MATCH(Bacias!$G$4:$G$323,$BC$7:$BC$40,0),$C$2:$N$2),1)</f>
        <v>1</v>
      </c>
      <c r="AA292">
        <f>C292*IF(NOT(ISNA($AY292)),INDEX(Entrada!$C$53:$N$372,$AY292,AA$2),0)</f>
        <v>64.23</v>
      </c>
      <c r="AB292">
        <f>D292*IF(NOT(ISNA($AY292)),INDEX(Entrada!$C$53:$N$372,$AY292,AB$2),0)</f>
        <v>68.260000000000005</v>
      </c>
      <c r="AC292">
        <f>E292*IF(NOT(ISNA($AY292)),INDEX(Entrada!$C$53:$N$372,$AY292,AC$2),0)</f>
        <v>68.5</v>
      </c>
      <c r="AD292">
        <f>F292*IF(NOT(ISNA($AY292)),INDEX(Entrada!$C$53:$N$372,$AY292,AD$2),0)</f>
        <v>59.08</v>
      </c>
      <c r="AE292">
        <f>G292*IF(NOT(ISNA($AY292)),INDEX(Entrada!$C$53:$N$372,$AY292,AE$2),0)</f>
        <v>48.86</v>
      </c>
      <c r="AF292">
        <f>H292*IF(NOT(ISNA($AY292)),INDEX(Entrada!$C$53:$N$372,$AY292,AF$2),0)</f>
        <v>44.09</v>
      </c>
      <c r="AG292">
        <f>I292*IF(NOT(ISNA($AY292)),INDEX(Entrada!$C$53:$N$372,$AY292,AG$2),0)</f>
        <v>40.26</v>
      </c>
      <c r="AH292">
        <f>J292*IF(NOT(ISNA($AY292)),INDEX(Entrada!$C$53:$N$372,$AY292,AH$2),0)</f>
        <v>38.15</v>
      </c>
      <c r="AI292">
        <f>K292*IF(NOT(ISNA($AY292)),INDEX(Entrada!$C$53:$N$372,$AY292,AI$2),0)</f>
        <v>38.409999999999997</v>
      </c>
      <c r="AJ292">
        <f>L292*IF(NOT(ISNA($AY292)),INDEX(Entrada!$C$53:$N$372,$AY292,AJ$2),0)</f>
        <v>41.89</v>
      </c>
      <c r="AK292">
        <f>M292*IF(NOT(ISNA($AY292)),INDEX(Entrada!$C$53:$N$372,$AY292,AK$2),0)</f>
        <v>47.6</v>
      </c>
      <c r="AL292">
        <f>N292*IF(NOT(ISNA($AY292)),INDEX(Entrada!$C$53:$N$372,$AY292,AL$2),0)</f>
        <v>56.44</v>
      </c>
      <c r="AM292">
        <f t="shared" si="279"/>
        <v>64.23</v>
      </c>
      <c r="AN292">
        <f t="shared" si="290"/>
        <v>68.260000000000005</v>
      </c>
      <c r="AO292">
        <f t="shared" si="280"/>
        <v>68.5</v>
      </c>
      <c r="AP292">
        <f t="shared" si="281"/>
        <v>59.08</v>
      </c>
      <c r="AQ292">
        <f t="shared" si="282"/>
        <v>48.86</v>
      </c>
      <c r="AR292">
        <f t="shared" si="283"/>
        <v>44.09</v>
      </c>
      <c r="AS292">
        <f t="shared" si="284"/>
        <v>40.26</v>
      </c>
      <c r="AT292">
        <f t="shared" si="285"/>
        <v>38.15</v>
      </c>
      <c r="AU292">
        <f t="shared" si="286"/>
        <v>38.409999999999997</v>
      </c>
      <c r="AV292">
        <f t="shared" si="287"/>
        <v>41.89</v>
      </c>
      <c r="AW292">
        <f t="shared" si="288"/>
        <v>47.6</v>
      </c>
      <c r="AX292">
        <f t="shared" si="289"/>
        <v>56.44</v>
      </c>
      <c r="AY292">
        <f>MATCH(A292,Entrada!$A$53:$A$372,0)</f>
        <v>289</v>
      </c>
      <c r="BQ292" t="e">
        <f t="shared" si="278"/>
        <v>#N/A</v>
      </c>
      <c r="BR292" s="302">
        <f t="shared" si="264"/>
        <v>64.23</v>
      </c>
      <c r="BS292" s="302">
        <f t="shared" si="265"/>
        <v>68.260000000000005</v>
      </c>
      <c r="BT292" s="302">
        <f t="shared" si="266"/>
        <v>68.5</v>
      </c>
      <c r="BU292" s="302">
        <f t="shared" si="267"/>
        <v>59.08</v>
      </c>
      <c r="BV292" s="302">
        <f t="shared" si="268"/>
        <v>48.86</v>
      </c>
      <c r="BW292" s="302">
        <f t="shared" si="269"/>
        <v>44.09</v>
      </c>
      <c r="BX292" s="302">
        <f t="shared" si="270"/>
        <v>40.26</v>
      </c>
      <c r="BY292" s="302">
        <f t="shared" si="271"/>
        <v>38.15</v>
      </c>
      <c r="BZ292" s="302">
        <f t="shared" si="272"/>
        <v>38.409999999999997</v>
      </c>
      <c r="CA292" s="302">
        <f t="shared" si="273"/>
        <v>41.89</v>
      </c>
      <c r="CB292" s="302">
        <f t="shared" si="274"/>
        <v>47.6</v>
      </c>
      <c r="CC292" s="302">
        <f t="shared" si="275"/>
        <v>56.44</v>
      </c>
    </row>
    <row r="293" spans="1:81" x14ac:dyDescent="0.25">
      <c r="A293">
        <v>290</v>
      </c>
      <c r="B293" s="164" t="s">
        <v>663</v>
      </c>
      <c r="C293">
        <f>IFERROR(INDEX($BD$7:$BO$40,MATCH(Bacias!$G$4:$G$323,$BC$7:$BC$40,0),$C$2:$N$2),1)</f>
        <v>1</v>
      </c>
      <c r="D293">
        <f>IFERROR(INDEX($BD$7:$BO$40,MATCH(Bacias!$G$4:$G$323,$BC$7:$BC$40,0),$C$2:$N$2),1)</f>
        <v>1</v>
      </c>
      <c r="E293">
        <f>IFERROR(INDEX($BD$7:$BO$40,MATCH(Bacias!$G$4:$G$323,$BC$7:$BC$40,0),$C$2:$N$2),1)</f>
        <v>1</v>
      </c>
      <c r="F293">
        <f>IFERROR(INDEX($BD$7:$BO$40,MATCH(Bacias!$G$4:$G$323,$BC$7:$BC$40,0),$C$2:$N$2),1)</f>
        <v>1</v>
      </c>
      <c r="G293">
        <f>IFERROR(INDEX($BD$7:$BO$40,MATCH(Bacias!$G$4:$G$323,$BC$7:$BC$40,0),$C$2:$N$2),1)</f>
        <v>1</v>
      </c>
      <c r="H293">
        <f>IFERROR(INDEX($BD$7:$BO$40,MATCH(Bacias!$G$4:$G$323,$BC$7:$BC$40,0),$C$2:$N$2),1)</f>
        <v>1</v>
      </c>
      <c r="I293">
        <f>IFERROR(INDEX($BD$7:$BO$40,MATCH(Bacias!$G$4:$G$323,$BC$7:$BC$40,0),$C$2:$N$2),1)</f>
        <v>1</v>
      </c>
      <c r="J293">
        <f>IFERROR(INDEX($BD$7:$BO$40,MATCH(Bacias!$G$4:$G$323,$BC$7:$BC$40,0),$C$2:$N$2),1)</f>
        <v>1</v>
      </c>
      <c r="K293">
        <f>IFERROR(INDEX($BD$7:$BO$40,MATCH(Bacias!$G$4:$G$323,$BC$7:$BC$40,0),$C$2:$N$2),1)</f>
        <v>1</v>
      </c>
      <c r="L293">
        <f>IFERROR(INDEX($BD$7:$BO$40,MATCH(Bacias!$G$4:$G$323,$BC$7:$BC$40,0),$C$2:$N$2),1)</f>
        <v>1</v>
      </c>
      <c r="M293">
        <f>IFERROR(INDEX($BD$7:$BO$40,MATCH(Bacias!$G$4:$G$323,$BC$7:$BC$40,0),$C$2:$N$2),1)</f>
        <v>1</v>
      </c>
      <c r="N293">
        <f>IFERROR(INDEX($BD$7:$BO$40,MATCH(Bacias!$G$4:$G$323,$BC$7:$BC$40,0),$C$2:$N$2),1)</f>
        <v>1</v>
      </c>
      <c r="AA293">
        <f>C293*IF(NOT(ISNA($AY293)),INDEX(Entrada!$C$53:$N$372,$AY293,AA$2),0)</f>
        <v>681.52</v>
      </c>
      <c r="AB293">
        <f>D293*IF(NOT(ISNA($AY293)),INDEX(Entrada!$C$53:$N$372,$AY293,AB$2),0)</f>
        <v>1068.42</v>
      </c>
      <c r="AC293">
        <f>E293*IF(NOT(ISNA($AY293)),INDEX(Entrada!$C$53:$N$372,$AY293,AC$2),0)</f>
        <v>1385.14</v>
      </c>
      <c r="AD293">
        <f>F293*IF(NOT(ISNA($AY293)),INDEX(Entrada!$C$53:$N$372,$AY293,AD$2),0)</f>
        <v>1852.43</v>
      </c>
      <c r="AE293">
        <f>G293*IF(NOT(ISNA($AY293)),INDEX(Entrada!$C$53:$N$372,$AY293,AE$2),0)</f>
        <v>2187.6799999999998</v>
      </c>
      <c r="AF293">
        <f>H293*IF(NOT(ISNA($AY293)),INDEX(Entrada!$C$53:$N$372,$AY293,AF$2),0)</f>
        <v>2097.38</v>
      </c>
      <c r="AG293">
        <f>I293*IF(NOT(ISNA($AY293)),INDEX(Entrada!$C$53:$N$372,$AY293,AG$2),0)</f>
        <v>1472.23</v>
      </c>
      <c r="AH293">
        <f>J293*IF(NOT(ISNA($AY293)),INDEX(Entrada!$C$53:$N$372,$AY293,AH$2),0)</f>
        <v>975.26</v>
      </c>
      <c r="AI293">
        <f>K293*IF(NOT(ISNA($AY293)),INDEX(Entrada!$C$53:$N$372,$AY293,AI$2),0)</f>
        <v>602.84</v>
      </c>
      <c r="AJ293">
        <f>L293*IF(NOT(ISNA($AY293)),INDEX(Entrada!$C$53:$N$372,$AY293,AJ$2),0)</f>
        <v>344.6</v>
      </c>
      <c r="AK293">
        <f>M293*IF(NOT(ISNA($AY293)),INDEX(Entrada!$C$53:$N$372,$AY293,AK$2),0)</f>
        <v>260.22000000000003</v>
      </c>
      <c r="AL293">
        <f>N293*IF(NOT(ISNA($AY293)),INDEX(Entrada!$C$53:$N$372,$AY293,AL$2),0)</f>
        <v>355.82</v>
      </c>
      <c r="AM293">
        <f t="shared" si="279"/>
        <v>681.52</v>
      </c>
      <c r="AN293">
        <f t="shared" si="290"/>
        <v>1068.42</v>
      </c>
      <c r="AO293">
        <f t="shared" si="280"/>
        <v>1385.14</v>
      </c>
      <c r="AP293">
        <f t="shared" si="281"/>
        <v>1852.43</v>
      </c>
      <c r="AQ293">
        <f t="shared" si="282"/>
        <v>2187.6799999999998</v>
      </c>
      <c r="AR293">
        <f t="shared" si="283"/>
        <v>2097.38</v>
      </c>
      <c r="AS293">
        <f t="shared" si="284"/>
        <v>1472.23</v>
      </c>
      <c r="AT293">
        <f t="shared" si="285"/>
        <v>975.26</v>
      </c>
      <c r="AU293">
        <f t="shared" si="286"/>
        <v>602.84</v>
      </c>
      <c r="AV293">
        <f t="shared" si="287"/>
        <v>344.6</v>
      </c>
      <c r="AW293">
        <f t="shared" si="288"/>
        <v>260.22000000000003</v>
      </c>
      <c r="AX293">
        <f t="shared" si="289"/>
        <v>355.82</v>
      </c>
      <c r="AY293">
        <f>MATCH(A293,Entrada!$A$53:$A$372,0)</f>
        <v>290</v>
      </c>
      <c r="BQ293" t="e">
        <f t="shared" si="278"/>
        <v>#N/A</v>
      </c>
      <c r="BR293" s="302">
        <f t="shared" si="264"/>
        <v>681.52</v>
      </c>
      <c r="BS293" s="302">
        <f t="shared" si="265"/>
        <v>1068.42</v>
      </c>
      <c r="BT293" s="302">
        <f t="shared" si="266"/>
        <v>1385.14</v>
      </c>
      <c r="BU293" s="302">
        <f t="shared" si="267"/>
        <v>1852.43</v>
      </c>
      <c r="BV293" s="302">
        <f t="shared" si="268"/>
        <v>2187.6799999999998</v>
      </c>
      <c r="BW293" s="302">
        <f t="shared" si="269"/>
        <v>2097.38</v>
      </c>
      <c r="BX293" s="302">
        <f t="shared" si="270"/>
        <v>1472.23</v>
      </c>
      <c r="BY293" s="302">
        <f t="shared" si="271"/>
        <v>975.26</v>
      </c>
      <c r="BZ293" s="302">
        <f t="shared" si="272"/>
        <v>602.84</v>
      </c>
      <c r="CA293" s="302">
        <f t="shared" si="273"/>
        <v>344.6</v>
      </c>
      <c r="CB293" s="302">
        <f t="shared" si="274"/>
        <v>260.22000000000003</v>
      </c>
      <c r="CC293" s="302">
        <f t="shared" si="275"/>
        <v>355.82</v>
      </c>
    </row>
    <row r="294" spans="1:81" x14ac:dyDescent="0.25">
      <c r="A294">
        <v>291</v>
      </c>
      <c r="B294" s="164" t="s">
        <v>664</v>
      </c>
      <c r="C294">
        <f>IFERROR(INDEX($BD$7:$BO$40,MATCH(Bacias!$G$4:$G$323,$BC$7:$BC$40,0),$C$2:$N$2),1)</f>
        <v>1</v>
      </c>
      <c r="D294">
        <f>IFERROR(INDEX($BD$7:$BO$40,MATCH(Bacias!$G$4:$G$323,$BC$7:$BC$40,0),$C$2:$N$2),1)</f>
        <v>1</v>
      </c>
      <c r="E294">
        <f>IFERROR(INDEX($BD$7:$BO$40,MATCH(Bacias!$G$4:$G$323,$BC$7:$BC$40,0),$C$2:$N$2),1)</f>
        <v>1</v>
      </c>
      <c r="F294">
        <f>IFERROR(INDEX($BD$7:$BO$40,MATCH(Bacias!$G$4:$G$323,$BC$7:$BC$40,0),$C$2:$N$2),1)</f>
        <v>1</v>
      </c>
      <c r="G294">
        <f>IFERROR(INDEX($BD$7:$BO$40,MATCH(Bacias!$G$4:$G$323,$BC$7:$BC$40,0),$C$2:$N$2),1)</f>
        <v>1</v>
      </c>
      <c r="H294">
        <f>IFERROR(INDEX($BD$7:$BO$40,MATCH(Bacias!$G$4:$G$323,$BC$7:$BC$40,0),$C$2:$N$2),1)</f>
        <v>1</v>
      </c>
      <c r="I294">
        <f>IFERROR(INDEX($BD$7:$BO$40,MATCH(Bacias!$G$4:$G$323,$BC$7:$BC$40,0),$C$2:$N$2),1)</f>
        <v>1</v>
      </c>
      <c r="J294">
        <f>IFERROR(INDEX($BD$7:$BO$40,MATCH(Bacias!$G$4:$G$323,$BC$7:$BC$40,0),$C$2:$N$2),1)</f>
        <v>1</v>
      </c>
      <c r="K294">
        <f>IFERROR(INDEX($BD$7:$BO$40,MATCH(Bacias!$G$4:$G$323,$BC$7:$BC$40,0),$C$2:$N$2),1)</f>
        <v>1</v>
      </c>
      <c r="L294">
        <f>IFERROR(INDEX($BD$7:$BO$40,MATCH(Bacias!$G$4:$G$323,$BC$7:$BC$40,0),$C$2:$N$2),1)</f>
        <v>1</v>
      </c>
      <c r="M294">
        <f>IFERROR(INDEX($BD$7:$BO$40,MATCH(Bacias!$G$4:$G$323,$BC$7:$BC$40,0),$C$2:$N$2),1)</f>
        <v>1</v>
      </c>
      <c r="N294">
        <f>IFERROR(INDEX($BD$7:$BO$40,MATCH(Bacias!$G$4:$G$323,$BC$7:$BC$40,0),$C$2:$N$2),1)</f>
        <v>1</v>
      </c>
      <c r="AA294">
        <f>C294*IF(NOT(ISNA($AY294)),INDEX(Entrada!$C$53:$N$372,$AY294,AA$2),0)</f>
        <v>495.24</v>
      </c>
      <c r="AB294">
        <f>D294*IF(NOT(ISNA($AY294)),INDEX(Entrada!$C$53:$N$372,$AY294,AB$2),0)</f>
        <v>738.47</v>
      </c>
      <c r="AC294">
        <f>E294*IF(NOT(ISNA($AY294)),INDEX(Entrada!$C$53:$N$372,$AY294,AC$2),0)</f>
        <v>835.03</v>
      </c>
      <c r="AD294">
        <f>F294*IF(NOT(ISNA($AY294)),INDEX(Entrada!$C$53:$N$372,$AY294,AD$2),0)</f>
        <v>726.1</v>
      </c>
      <c r="AE294">
        <f>G294*IF(NOT(ISNA($AY294)),INDEX(Entrada!$C$53:$N$372,$AY294,AE$2),0)</f>
        <v>455.29</v>
      </c>
      <c r="AF294">
        <f>H294*IF(NOT(ISNA($AY294)),INDEX(Entrada!$C$53:$N$372,$AY294,AF$2),0)</f>
        <v>214.51</v>
      </c>
      <c r="AG294">
        <f>I294*IF(NOT(ISNA($AY294)),INDEX(Entrada!$C$53:$N$372,$AY294,AG$2),0)</f>
        <v>100.17</v>
      </c>
      <c r="AH294">
        <f>J294*IF(NOT(ISNA($AY294)),INDEX(Entrada!$C$53:$N$372,$AY294,AH$2),0)</f>
        <v>57.5</v>
      </c>
      <c r="AI294">
        <f>K294*IF(NOT(ISNA($AY294)),INDEX(Entrada!$C$53:$N$372,$AY294,AI$2),0)</f>
        <v>46.58</v>
      </c>
      <c r="AJ294">
        <f>L294*IF(NOT(ISNA($AY294)),INDEX(Entrada!$C$53:$N$372,$AY294,AJ$2),0)</f>
        <v>53.54</v>
      </c>
      <c r="AK294">
        <f>M294*IF(NOT(ISNA($AY294)),INDEX(Entrada!$C$53:$N$372,$AY294,AK$2),0)</f>
        <v>93.91</v>
      </c>
      <c r="AL294">
        <f>N294*IF(NOT(ISNA($AY294)),INDEX(Entrada!$C$53:$N$372,$AY294,AL$2),0)</f>
        <v>229.64</v>
      </c>
      <c r="AM294">
        <f t="shared" si="279"/>
        <v>495.24</v>
      </c>
      <c r="AN294">
        <f t="shared" si="290"/>
        <v>738.47</v>
      </c>
      <c r="AO294">
        <f t="shared" si="280"/>
        <v>835.03</v>
      </c>
      <c r="AP294">
        <f t="shared" si="281"/>
        <v>726.1</v>
      </c>
      <c r="AQ294">
        <f t="shared" si="282"/>
        <v>455.29</v>
      </c>
      <c r="AR294">
        <f t="shared" si="283"/>
        <v>214.51</v>
      </c>
      <c r="AS294">
        <f t="shared" si="284"/>
        <v>100.17</v>
      </c>
      <c r="AT294">
        <f t="shared" si="285"/>
        <v>57.5</v>
      </c>
      <c r="AU294">
        <f t="shared" si="286"/>
        <v>46.58</v>
      </c>
      <c r="AV294">
        <f t="shared" si="287"/>
        <v>53.54</v>
      </c>
      <c r="AW294">
        <f t="shared" si="288"/>
        <v>93.91</v>
      </c>
      <c r="AX294">
        <f t="shared" si="289"/>
        <v>229.64</v>
      </c>
      <c r="AY294">
        <f>MATCH(A294,Entrada!$A$53:$A$372,0)</f>
        <v>291</v>
      </c>
      <c r="BQ294" t="e">
        <f t="shared" si="278"/>
        <v>#N/A</v>
      </c>
      <c r="BR294" s="302">
        <f t="shared" si="264"/>
        <v>495.24</v>
      </c>
      <c r="BS294" s="302">
        <f t="shared" si="265"/>
        <v>738.47</v>
      </c>
      <c r="BT294" s="302">
        <f t="shared" si="266"/>
        <v>835.03</v>
      </c>
      <c r="BU294" s="302">
        <f t="shared" si="267"/>
        <v>726.1</v>
      </c>
      <c r="BV294" s="302">
        <f t="shared" si="268"/>
        <v>455.29</v>
      </c>
      <c r="BW294" s="302">
        <f t="shared" si="269"/>
        <v>214.51</v>
      </c>
      <c r="BX294" s="302">
        <f t="shared" si="270"/>
        <v>100.17</v>
      </c>
      <c r="BY294" s="302">
        <f t="shared" si="271"/>
        <v>57.5</v>
      </c>
      <c r="BZ294" s="302">
        <f t="shared" si="272"/>
        <v>46.58</v>
      </c>
      <c r="CA294" s="302">
        <f t="shared" si="273"/>
        <v>53.54</v>
      </c>
      <c r="CB294" s="302">
        <f t="shared" si="274"/>
        <v>93.91</v>
      </c>
      <c r="CC294" s="302">
        <f t="shared" si="275"/>
        <v>229.64</v>
      </c>
    </row>
    <row r="295" spans="1:81" x14ac:dyDescent="0.25">
      <c r="A295" s="88">
        <v>292</v>
      </c>
      <c r="B295" s="165" t="s">
        <v>665</v>
      </c>
      <c r="C295">
        <f>IFERROR(INDEX($BD$7:$BO$40,MATCH(Bacias!$G$4:$G$323,$BC$7:$BC$40,0),$C$2:$N$2),1)</f>
        <v>1</v>
      </c>
      <c r="D295">
        <f>IFERROR(INDEX($BD$7:$BO$40,MATCH(Bacias!$G$4:$G$323,$BC$7:$BC$40,0),$C$2:$N$2),1)</f>
        <v>1</v>
      </c>
      <c r="E295">
        <f>IFERROR(INDEX($BD$7:$BO$40,MATCH(Bacias!$G$4:$G$323,$BC$7:$BC$40,0),$C$2:$N$2),1)</f>
        <v>1</v>
      </c>
      <c r="F295">
        <f>IFERROR(INDEX($BD$7:$BO$40,MATCH(Bacias!$G$4:$G$323,$BC$7:$BC$40,0),$C$2:$N$2),1)</f>
        <v>1</v>
      </c>
      <c r="G295">
        <f>IFERROR(INDEX($BD$7:$BO$40,MATCH(Bacias!$G$4:$G$323,$BC$7:$BC$40,0),$C$2:$N$2),1)</f>
        <v>1</v>
      </c>
      <c r="H295">
        <f>IFERROR(INDEX($BD$7:$BO$40,MATCH(Bacias!$G$4:$G$323,$BC$7:$BC$40,0),$C$2:$N$2),1)</f>
        <v>1</v>
      </c>
      <c r="I295">
        <f>IFERROR(INDEX($BD$7:$BO$40,MATCH(Bacias!$G$4:$G$323,$BC$7:$BC$40,0),$C$2:$N$2),1)</f>
        <v>1</v>
      </c>
      <c r="J295">
        <f>IFERROR(INDEX($BD$7:$BO$40,MATCH(Bacias!$G$4:$G$323,$BC$7:$BC$40,0),$C$2:$N$2),1)</f>
        <v>1</v>
      </c>
      <c r="K295">
        <f>IFERROR(INDEX($BD$7:$BO$40,MATCH(Bacias!$G$4:$G$323,$BC$7:$BC$40,0),$C$2:$N$2),1)</f>
        <v>1</v>
      </c>
      <c r="L295">
        <f>IFERROR(INDEX($BD$7:$BO$40,MATCH(Bacias!$G$4:$G$323,$BC$7:$BC$40,0),$C$2:$N$2),1)</f>
        <v>1</v>
      </c>
      <c r="M295">
        <f>IFERROR(INDEX($BD$7:$BO$40,MATCH(Bacias!$G$4:$G$323,$BC$7:$BC$40,0),$C$2:$N$2),1)</f>
        <v>1</v>
      </c>
      <c r="N295">
        <f>IFERROR(INDEX($BD$7:$BO$40,MATCH(Bacias!$G$4:$G$323,$BC$7:$BC$40,0),$C$2:$N$2),1)</f>
        <v>1</v>
      </c>
      <c r="AA295">
        <f>C295*IF(NOT(ISNA($AY295)),INDEX(Entrada!$C$53:$N$372,$AY295,AA$2),0)</f>
        <v>6854.43</v>
      </c>
      <c r="AB295">
        <f>D295*IF(NOT(ISNA($AY295)),INDEX(Entrada!$C$53:$N$372,$AY295,AB$2),0)</f>
        <v>10816.21</v>
      </c>
      <c r="AC295">
        <f>E295*IF(NOT(ISNA($AY295)),INDEX(Entrada!$C$53:$N$372,$AY295,AC$2),0)</f>
        <v>12355.72</v>
      </c>
      <c r="AD295">
        <f>F295*IF(NOT(ISNA($AY295)),INDEX(Entrada!$C$53:$N$372,$AY295,AD$2),0)</f>
        <v>12171.2</v>
      </c>
      <c r="AE295">
        <f>G295*IF(NOT(ISNA($AY295)),INDEX(Entrada!$C$53:$N$372,$AY295,AE$2),0)</f>
        <v>10968.7</v>
      </c>
      <c r="AF295">
        <f>H295*IF(NOT(ISNA($AY295)),INDEX(Entrada!$C$53:$N$372,$AY295,AF$2),0)</f>
        <v>5651.62</v>
      </c>
      <c r="AG295">
        <f>I295*IF(NOT(ISNA($AY295)),INDEX(Entrada!$C$53:$N$372,$AY295,AG$2),0)</f>
        <v>1812.3</v>
      </c>
      <c r="AH295">
        <f>J295*IF(NOT(ISNA($AY295)),INDEX(Entrada!$C$53:$N$372,$AY295,AH$2),0)</f>
        <v>667.75</v>
      </c>
      <c r="AI295">
        <f>K295*IF(NOT(ISNA($AY295)),INDEX(Entrada!$C$53:$N$372,$AY295,AI$2),0)</f>
        <v>330.4</v>
      </c>
      <c r="AJ295">
        <f>L295*IF(NOT(ISNA($AY295)),INDEX(Entrada!$C$53:$N$372,$AY295,AJ$2),0)</f>
        <v>403.9</v>
      </c>
      <c r="AK295">
        <f>M295*IF(NOT(ISNA($AY295)),INDEX(Entrada!$C$53:$N$372,$AY295,AK$2),0)</f>
        <v>1073.67</v>
      </c>
      <c r="AL295">
        <f>N295*IF(NOT(ISNA($AY295)),INDEX(Entrada!$C$53:$N$372,$AY295,AL$2),0)</f>
        <v>2974.09</v>
      </c>
      <c r="AM295" s="282">
        <f>IF(_tipo="MENSAL",IF(AM291&lt;=Usinas!I3,0,IF(AM291&lt;=(Usinas!I3+13900),AM291-Usinas!I3,13900)),
IF(_tipo="SEMANAL",   IF(AM291&lt;=Usinas!I$4,0,IF(AM291&lt;=(Usinas!I$4+13900),AM291-Usinas!I$4,13900)),
IF(AM291&lt;=INDEX(Usinas!$I$3:$T$3,1,MONTH(Prevs!Q3)),0,IF(AM291&lt;=(INDEX(Usinas!$I$3:$T$3,1,MONTH(Prevs!Q3))+13900),AM291-INDEX(Usinas!$I$3:$T$3,1,MONTH(Prevs!Q3)),13900))
))</f>
        <v>6987.79</v>
      </c>
      <c r="AN295" s="282">
        <f>IF(_tipo="MENSAL",IF(AN291&lt;=Usinas!J3,0,IF(AN291&lt;=(Usinas!J3+13900),AN291-Usinas!J3,13900)),
IF(_tipo="SEMANAL",   IF(AN291&lt;=Usinas!J$4,0,IF(AN291&lt;=(Usinas!J$4+13900),AN291-Usinas!J$4,13900)),
IF(AN291&lt;=INDEX(Usinas!$I$3:$T$3,1,MONTH(Prevs!R3)),0,IF(AN291&lt;=(INDEX(Usinas!$I$3:$T$3,1,MONTH(Prevs!R3))+13900),AN291-INDEX(Usinas!$I$3:$T$3,1,MONTH(Prevs!R3)),13900))
))</f>
        <v>11630.62</v>
      </c>
      <c r="AO295" s="282">
        <f>IF(_tipo="MENSAL",IF(AO291&lt;=Usinas!K3,0,IF(AO291&lt;=(Usinas!K3+13900),AO291-Usinas!K3,13900)),
IF(_tipo="SEMANAL",   IF(AO291&lt;=Usinas!K$4,0,IF(AO291&lt;=(Usinas!K$4+13900),AO291-Usinas!K$4,13900)),
IF(AO291&lt;=INDEX(Usinas!$I$3:$T$3,1,MONTH(Prevs!S3)),0,IF(AO291&lt;=(INDEX(Usinas!$I$3:$T$3,1,MONTH(Prevs!S3))+13900),AO291-INDEX(Usinas!$I$3:$T$3,1,MONTH(Prevs!S3)),13900))
))</f>
        <v>13900</v>
      </c>
      <c r="AP295" s="282">
        <f>IF(_tipo="MENSAL",IF(AP291&lt;=Usinas!L3,0,IF(AP291&lt;=(Usinas!L3+13900),AP291-Usinas!L3,13900)),
IF(_tipo="SEMANAL",   IF(AP291&lt;=Usinas!L$4,0,IF(AP291&lt;=(Usinas!L$4+13900),AP291-Usinas!L$4,13900)),
IF(AP291&lt;=INDEX(Usinas!$I$3:$T$3,1,MONTH(Prevs!T3)),0,IF(AP291&lt;=(INDEX(Usinas!$I$3:$T$3,1,MONTH(Prevs!T3))+13900),AP291-INDEX(Usinas!$I$3:$T$3,1,MONTH(Prevs!T3)),13900))
))</f>
        <v>13900</v>
      </c>
      <c r="AQ295" s="282">
        <f>IF(_tipo="MENSAL",IF(AQ291&lt;=Usinas!M3,0,IF(AQ291&lt;=(Usinas!M3+13900),AQ291-Usinas!M3,13900)),
IF(_tipo="SEMANAL",   IF(AQ291&lt;=Usinas!M$4,0,IF(AQ291&lt;=(Usinas!M$4+13900),AQ291-Usinas!M$4,13900)),
IF(AQ291&lt;=INDEX(Usinas!$I$3:$T$3,1,MONTH(Prevs!U3)),0,IF(AQ291&lt;=(INDEX(Usinas!$I$3:$T$3,1,MONTH(Prevs!U3))+13900),AQ291-INDEX(Usinas!$I$3:$T$3,1,MONTH(Prevs!U3)),13900))
))</f>
        <v>12388.49</v>
      </c>
      <c r="AR295" s="282">
        <f>IF(_tipo="MENSAL",IF(AR291&lt;=Usinas!N3,0,IF(AR291&lt;=(Usinas!N3+13900),AR291-Usinas!N3,13900)),
IF(_tipo="SEMANAL",   IF(AR291&lt;=Usinas!N$4,0,IF(AR291&lt;=(Usinas!N$4+13900),AR291-Usinas!N$4,13900)),
IF(AR291&lt;=INDEX(Usinas!$I$3:$T$3,1,MONTH(Prevs!V3)),0,IF(AR291&lt;=(INDEX(Usinas!$I$3:$T$3,1,MONTH(Prevs!V3))+13900),AR291-INDEX(Usinas!$I$3:$T$3,1,MONTH(Prevs!V3)),13900))
))</f>
        <v>5651.62</v>
      </c>
      <c r="AS295" s="282">
        <f>IF(_tipo="MENSAL",IF(AS291&lt;=Usinas!O3,0,IF(AS291&lt;=(Usinas!O3+13900),AS291-Usinas!O3,13900)),
IF(_tipo="SEMANAL",   IF(AS291&lt;=Usinas!O$4,0,IF(AS291&lt;=(Usinas!O$4+13900),AS291-Usinas!O$4,13900)),
IF(AS291&lt;=INDEX(Usinas!$I$3:$T$3,1,MONTH(Prevs!W3)),0,IF(AS291&lt;=(INDEX(Usinas!$I$3:$T$3,1,MONTH(Prevs!W3))+13900),AS291-INDEX(Usinas!$I$3:$T$3,1,MONTH(Prevs!W3)),13900))
))</f>
        <v>1812.3000000000002</v>
      </c>
      <c r="AT295" s="282">
        <f>IF(_tipo="MENSAL",IF(AT291&lt;=Usinas!P3,0,IF(AT291&lt;=(Usinas!P3+13900),AT291-Usinas!P3,13900)),
IF(_tipo="SEMANAL",   IF(AT291&lt;=Usinas!P$4,0,IF(AT291&lt;=(Usinas!P$4+13900),AT291-Usinas!P$4,13900)),
IF(AT291&lt;=INDEX(Usinas!$I$3:$T$3,1,MONTH(Prevs!X3)),0,IF(AT291&lt;=(INDEX(Usinas!$I$3:$T$3,1,MONTH(Prevs!X3))+13900),AT291-INDEX(Usinas!$I$3:$T$3,1,MONTH(Prevs!X3)),13900))
))</f>
        <v>666.71</v>
      </c>
      <c r="AU295" s="282">
        <f>IF(_tipo="MENSAL",IF(AU291&lt;=Usinas!Q3,0,IF(AU291&lt;=(Usinas!Q3+13900),AU291-Usinas!Q3,13900)),
IF(_tipo="SEMANAL",   IF(AU291&lt;=Usinas!Q$4,0,IF(AU291&lt;=(Usinas!Q$4+13900),AU291-Usinas!Q$4,13900)),
IF(AU291&lt;=INDEX(Usinas!$I$3:$T$3,1,MONTH(Prevs!Y3)),0,IF(AU291&lt;=(INDEX(Usinas!$I$3:$T$3,1,MONTH(Prevs!Y3))+13900),AU291-INDEX(Usinas!$I$3:$T$3,1,MONTH(Prevs!Y3)),13900))
))</f>
        <v>323.16000000000008</v>
      </c>
      <c r="AV295" s="282">
        <f>IF(_tipo="MENSAL",IF(AV291&lt;=Usinas!R3,0,IF(AV291&lt;=(Usinas!R3+13900),AV291-Usinas!R3,13900)),
IF(_tipo="SEMANAL",   IF(AV291&lt;=Usinas!R$4,0,IF(AV291&lt;=(Usinas!R$4+13900),AV291-Usinas!R$4,13900)),
IF(AV291&lt;=INDEX(Usinas!$I$3:$T$3,1,MONTH(Prevs!Z3)),0,IF(AV291&lt;=(INDEX(Usinas!$I$3:$T$3,1,MONTH(Prevs!Z3))+13900),AV291-INDEX(Usinas!$I$3:$T$3,1,MONTH(Prevs!Z3)),13900))
))</f>
        <v>389.97</v>
      </c>
      <c r="AW295" s="282">
        <f>IF(_tipo="MENSAL",IF(AW291&lt;=Usinas!S3,0,IF(AW291&lt;=(Usinas!S3+13900),AW291-Usinas!S3,13900)),
IF(_tipo="SEMANAL",   IF(AW291&lt;=Usinas!S$4,0,IF(AW291&lt;=(Usinas!S$4+13900),AW291-Usinas!S$4,13900)),
IF(AW291&lt;=INDEX(Usinas!$I$3:$T$3,1,MONTH(Prevs!AA3)),0,IF(AW291&lt;=(INDEX(Usinas!$I$3:$T$3,1,MONTH(Prevs!AA3))+13900),AW291-INDEX(Usinas!$I$3:$T$3,1,MONTH(Prevs!AA3)),13900))
))</f>
        <v>1071.07</v>
      </c>
      <c r="AX295" s="282">
        <f>IF(_tipo="MENSAL",IF(AX291&lt;=Usinas!T3,0,IF(AX291&lt;=(Usinas!T3+13900),AX291-Usinas!T3,13900)),
IF(_tipo="SEMANAL",   IF(AX291&lt;=Usinas!T$4,0,IF(AX291&lt;=(Usinas!T$4+13900),AX291-Usinas!T$4,13900)),
IF(AX291&lt;=INDEX(Usinas!$I$3:$T$3,1,MONTH(Prevs!AB3)),0,IF(AX291&lt;=(INDEX(Usinas!$I$3:$T$3,1,MONTH(Prevs!AB3))+13900),AX291-INDEX(Usinas!$I$3:$T$3,1,MONTH(Prevs!AB3)),13900))
))</f>
        <v>2974.09</v>
      </c>
      <c r="AY295">
        <f>MATCH(A295,Entrada!$A$53:$A$372,0)</f>
        <v>292</v>
      </c>
      <c r="BQ295" t="e">
        <f t="shared" si="278"/>
        <v>#N/A</v>
      </c>
      <c r="BR295" s="302">
        <f t="shared" si="264"/>
        <v>6987.79</v>
      </c>
      <c r="BS295" s="302">
        <f t="shared" si="265"/>
        <v>11630.62</v>
      </c>
      <c r="BT295" s="302">
        <f t="shared" si="266"/>
        <v>13900</v>
      </c>
      <c r="BU295" s="302">
        <f t="shared" si="267"/>
        <v>13900</v>
      </c>
      <c r="BV295" s="302">
        <f t="shared" si="268"/>
        <v>12388.49</v>
      </c>
      <c r="BW295" s="302">
        <f t="shared" si="269"/>
        <v>5651.62</v>
      </c>
      <c r="BX295" s="302">
        <f t="shared" si="270"/>
        <v>1812.3000000000002</v>
      </c>
      <c r="BY295" s="302">
        <f t="shared" si="271"/>
        <v>666.71</v>
      </c>
      <c r="BZ295" s="302">
        <f t="shared" si="272"/>
        <v>323.16000000000008</v>
      </c>
      <c r="CA295" s="302">
        <f t="shared" si="273"/>
        <v>389.97</v>
      </c>
      <c r="CB295" s="302">
        <f t="shared" si="274"/>
        <v>1071.07</v>
      </c>
      <c r="CC295" s="302">
        <f t="shared" si="275"/>
        <v>2974.09</v>
      </c>
    </row>
    <row r="296" spans="1:81" x14ac:dyDescent="0.25">
      <c r="A296" s="285">
        <v>293</v>
      </c>
      <c r="B296" s="286" t="s">
        <v>666</v>
      </c>
      <c r="C296">
        <f>IFERROR(INDEX($BD$7:$BO$40,MATCH(Bacias!$G$4:$G$323,$BC$7:$BC$40,0),$C$2:$N$2),1)</f>
        <v>1</v>
      </c>
      <c r="D296">
        <f>IFERROR(INDEX($BD$7:$BO$40,MATCH(Bacias!$G$4:$G$323,$BC$7:$BC$40,0),$C$2:$N$2),1)</f>
        <v>1</v>
      </c>
      <c r="E296">
        <f>IFERROR(INDEX($BD$7:$BO$40,MATCH(Bacias!$G$4:$G$323,$BC$7:$BC$40,0),$C$2:$N$2),1)</f>
        <v>1</v>
      </c>
      <c r="F296">
        <f>IFERROR(INDEX($BD$7:$BO$40,MATCH(Bacias!$G$4:$G$323,$BC$7:$BC$40,0),$C$2:$N$2),1)</f>
        <v>1</v>
      </c>
      <c r="G296">
        <f>IFERROR(INDEX($BD$7:$BO$40,MATCH(Bacias!$G$4:$G$323,$BC$7:$BC$40,0),$C$2:$N$2),1)</f>
        <v>1</v>
      </c>
      <c r="H296">
        <f>IFERROR(INDEX($BD$7:$BO$40,MATCH(Bacias!$G$4:$G$323,$BC$7:$BC$40,0),$C$2:$N$2),1)</f>
        <v>1</v>
      </c>
      <c r="I296">
        <f>IFERROR(INDEX($BD$7:$BO$40,MATCH(Bacias!$G$4:$G$323,$BC$7:$BC$40,0),$C$2:$N$2),1)</f>
        <v>1</v>
      </c>
      <c r="J296">
        <f>IFERROR(INDEX($BD$7:$BO$40,MATCH(Bacias!$G$4:$G$323,$BC$7:$BC$40,0),$C$2:$N$2),1)</f>
        <v>1</v>
      </c>
      <c r="K296">
        <f>IFERROR(INDEX($BD$7:$BO$40,MATCH(Bacias!$G$4:$G$323,$BC$7:$BC$40,0),$C$2:$N$2),1)</f>
        <v>1</v>
      </c>
      <c r="L296">
        <f>IFERROR(INDEX($BD$7:$BO$40,MATCH(Bacias!$G$4:$G$323,$BC$7:$BC$40,0),$C$2:$N$2),1)</f>
        <v>1</v>
      </c>
      <c r="M296">
        <f>IFERROR(INDEX($BD$7:$BO$40,MATCH(Bacias!$G$4:$G$323,$BC$7:$BC$40,0),$C$2:$N$2),1)</f>
        <v>1</v>
      </c>
      <c r="N296">
        <f>IFERROR(INDEX($BD$7:$BO$40,MATCH(Bacias!$G$4:$G$323,$BC$7:$BC$40,0),$C$2:$N$2),1)</f>
        <v>1</v>
      </c>
      <c r="AA296">
        <f>C296*IF(NOT(ISNA($AY296)),INDEX(Entrada!$C$53:$N$372,$AY296,AA$2),0)</f>
        <v>1666</v>
      </c>
      <c r="AB296">
        <f>D296*IF(NOT(ISNA($AY296)),INDEX(Entrada!$C$53:$N$372,$AY296,AB$2),0)</f>
        <v>2526</v>
      </c>
      <c r="AC296">
        <f>E296*IF(NOT(ISNA($AY296)),INDEX(Entrada!$C$53:$N$372,$AY296,AC$2),0)</f>
        <v>5533</v>
      </c>
      <c r="AD296">
        <f>F296*IF(NOT(ISNA($AY296)),INDEX(Entrada!$C$53:$N$372,$AY296,AD$2),0)</f>
        <v>8768</v>
      </c>
      <c r="AE296">
        <f>G296*IF(NOT(ISNA($AY296)),INDEX(Entrada!$C$53:$N$372,$AY296,AE$2),0)</f>
        <v>3970</v>
      </c>
      <c r="AF296">
        <f>H296*IF(NOT(ISNA($AY296)),INDEX(Entrada!$C$53:$N$372,$AY296,AF$2),0)</f>
        <v>2108</v>
      </c>
      <c r="AG296">
        <f>I296*IF(NOT(ISNA($AY296)),INDEX(Entrada!$C$53:$N$372,$AY296,AG$2),0)</f>
        <v>1304</v>
      </c>
      <c r="AH296">
        <f>J296*IF(NOT(ISNA($AY296)),INDEX(Entrada!$C$53:$N$372,$AY296,AH$2),0)</f>
        <v>1010</v>
      </c>
      <c r="AI296">
        <f>K296*IF(NOT(ISNA($AY296)),INDEX(Entrada!$C$53:$N$372,$AY296,AI$2),0)</f>
        <v>825</v>
      </c>
      <c r="AJ296">
        <f>L296*IF(NOT(ISNA($AY296)),INDEX(Entrada!$C$53:$N$372,$AY296,AJ$2),0)</f>
        <v>776</v>
      </c>
      <c r="AK296">
        <f>M296*IF(NOT(ISNA($AY296)),INDEX(Entrada!$C$53:$N$372,$AY296,AK$2),0)</f>
        <v>931</v>
      </c>
      <c r="AL296">
        <f>N296*IF(NOT(ISNA($AY296)),INDEX(Entrada!$C$53:$N$372,$AY296,AL$2),0)</f>
        <v>1171</v>
      </c>
      <c r="AM296" s="167">
        <f t="shared" ref="AM296" si="291">1.07*AM291-AM295</f>
        <v>1666.145300000001</v>
      </c>
      <c r="AN296" s="167">
        <f t="shared" ref="AN296:AX296" si="292">1.07*AN291-AN295</f>
        <v>2526.1434000000008</v>
      </c>
      <c r="AO296" s="167">
        <f t="shared" si="292"/>
        <v>5532.7086999999992</v>
      </c>
      <c r="AP296" s="167">
        <f t="shared" si="292"/>
        <v>8768.2924000000021</v>
      </c>
      <c r="AQ296" s="167">
        <f t="shared" si="292"/>
        <v>3970.194300000001</v>
      </c>
      <c r="AR296" s="167">
        <f t="shared" si="292"/>
        <v>2107.6134000000002</v>
      </c>
      <c r="AS296" s="167">
        <f t="shared" si="292"/>
        <v>1303.8610000000003</v>
      </c>
      <c r="AT296" s="167">
        <f t="shared" si="292"/>
        <v>1009.6697000000001</v>
      </c>
      <c r="AU296" s="167">
        <f t="shared" si="292"/>
        <v>825.12120000000004</v>
      </c>
      <c r="AV296" s="167">
        <f t="shared" si="292"/>
        <v>776.29790000000003</v>
      </c>
      <c r="AW296" s="167">
        <f t="shared" si="292"/>
        <v>930.97490000000016</v>
      </c>
      <c r="AX296" s="167">
        <f t="shared" si="292"/>
        <v>1171.1863000000003</v>
      </c>
      <c r="AY296">
        <f>MATCH(A296,Entrada!$A$53:$A$372,0)</f>
        <v>293</v>
      </c>
      <c r="BQ296" t="e">
        <f t="shared" si="278"/>
        <v>#N/A</v>
      </c>
      <c r="BR296" s="167">
        <f t="shared" ref="BR296:CC296" si="293">1.07*BR291-BR295</f>
        <v>1666.145300000001</v>
      </c>
      <c r="BS296" s="167">
        <f t="shared" si="293"/>
        <v>2526.1434000000008</v>
      </c>
      <c r="BT296" s="167">
        <f t="shared" si="293"/>
        <v>5532.7086999999992</v>
      </c>
      <c r="BU296" s="167">
        <f t="shared" si="293"/>
        <v>8768.2924000000021</v>
      </c>
      <c r="BV296" s="167">
        <f t="shared" si="293"/>
        <v>3970.194300000001</v>
      </c>
      <c r="BW296" s="167">
        <f t="shared" si="293"/>
        <v>2107.6134000000002</v>
      </c>
      <c r="BX296" s="167">
        <f t="shared" si="293"/>
        <v>1303.8610000000003</v>
      </c>
      <c r="BY296" s="167">
        <f t="shared" si="293"/>
        <v>1009.6697000000001</v>
      </c>
      <c r="BZ296" s="167">
        <f t="shared" si="293"/>
        <v>825.12120000000004</v>
      </c>
      <c r="CA296" s="167">
        <f t="shared" si="293"/>
        <v>776.29790000000003</v>
      </c>
      <c r="CB296" s="167">
        <f t="shared" si="293"/>
        <v>930.97490000000016</v>
      </c>
      <c r="CC296" s="167">
        <f t="shared" si="293"/>
        <v>1171.1863000000003</v>
      </c>
    </row>
    <row r="297" spans="1:81" x14ac:dyDescent="0.25">
      <c r="A297" s="285">
        <v>294</v>
      </c>
      <c r="B297" s="286" t="s">
        <v>667</v>
      </c>
      <c r="C297">
        <f>IFERROR(INDEX($BD$7:$BO$40,MATCH(Bacias!$G$4:$G$323,$BC$7:$BC$40,0),$C$2:$N$2),1)</f>
        <v>1</v>
      </c>
      <c r="D297">
        <f>IFERROR(INDEX($BD$7:$BO$40,MATCH(Bacias!$G$4:$G$323,$BC$7:$BC$40,0),$C$2:$N$2),1)</f>
        <v>1</v>
      </c>
      <c r="E297">
        <f>IFERROR(INDEX($BD$7:$BO$40,MATCH(Bacias!$G$4:$G$323,$BC$7:$BC$40,0),$C$2:$N$2),1)</f>
        <v>1</v>
      </c>
      <c r="F297">
        <f>IFERROR(INDEX($BD$7:$BO$40,MATCH(Bacias!$G$4:$G$323,$BC$7:$BC$40,0),$C$2:$N$2),1)</f>
        <v>1</v>
      </c>
      <c r="G297">
        <f>IFERROR(INDEX($BD$7:$BO$40,MATCH(Bacias!$G$4:$G$323,$BC$7:$BC$40,0),$C$2:$N$2),1)</f>
        <v>1</v>
      </c>
      <c r="H297">
        <f>IFERROR(INDEX($BD$7:$BO$40,MATCH(Bacias!$G$4:$G$323,$BC$7:$BC$40,0),$C$2:$N$2),1)</f>
        <v>1</v>
      </c>
      <c r="I297">
        <f>IFERROR(INDEX($BD$7:$BO$40,MATCH(Bacias!$G$4:$G$323,$BC$7:$BC$40,0),$C$2:$N$2),1)</f>
        <v>1</v>
      </c>
      <c r="J297">
        <f>IFERROR(INDEX($BD$7:$BO$40,MATCH(Bacias!$G$4:$G$323,$BC$7:$BC$40,0),$C$2:$N$2),1)</f>
        <v>1</v>
      </c>
      <c r="K297">
        <f>IFERROR(INDEX($BD$7:$BO$40,MATCH(Bacias!$G$4:$G$323,$BC$7:$BC$40,0),$C$2:$N$2),1)</f>
        <v>1</v>
      </c>
      <c r="L297">
        <f>IFERROR(INDEX($BD$7:$BO$40,MATCH(Bacias!$G$4:$G$323,$BC$7:$BC$40,0),$C$2:$N$2),1)</f>
        <v>1</v>
      </c>
      <c r="M297">
        <f>IFERROR(INDEX($BD$7:$BO$40,MATCH(Bacias!$G$4:$G$323,$BC$7:$BC$40,0),$C$2:$N$2),1)</f>
        <v>1</v>
      </c>
      <c r="N297">
        <f>IFERROR(INDEX($BD$7:$BO$40,MATCH(Bacias!$G$4:$G$323,$BC$7:$BC$40,0),$C$2:$N$2),1)</f>
        <v>1</v>
      </c>
      <c r="AA297">
        <f>C297*IF(NOT(ISNA($AY297)),INDEX(Entrada!$C$53:$N$372,$AY297,AA$2),0)</f>
        <v>237.72</v>
      </c>
      <c r="AB297">
        <f>D297*IF(NOT(ISNA($AY297)),INDEX(Entrada!$C$53:$N$372,$AY297,AB$2),0)</f>
        <v>256.33999999999997</v>
      </c>
      <c r="AC297">
        <f>E297*IF(NOT(ISNA($AY297)),INDEX(Entrada!$C$53:$N$372,$AY297,AC$2),0)</f>
        <v>259.01</v>
      </c>
      <c r="AD297">
        <f>F297*IF(NOT(ISNA($AY297)),INDEX(Entrada!$C$53:$N$372,$AY297,AD$2),0)</f>
        <v>208.33</v>
      </c>
      <c r="AE297">
        <f>G297*IF(NOT(ISNA($AY297)),INDEX(Entrada!$C$53:$N$372,$AY297,AE$2),0)</f>
        <v>162.99</v>
      </c>
      <c r="AF297">
        <f>H297*IF(NOT(ISNA($AY297)),INDEX(Entrada!$C$53:$N$372,$AY297,AF$2),0)</f>
        <v>141.47999999999999</v>
      </c>
      <c r="AG297">
        <f>I297*IF(NOT(ISNA($AY297)),INDEX(Entrada!$C$53:$N$372,$AY297,AG$2),0)</f>
        <v>126.23</v>
      </c>
      <c r="AH297">
        <f>J297*IF(NOT(ISNA($AY297)),INDEX(Entrada!$C$53:$N$372,$AY297,AH$2),0)</f>
        <v>116.93</v>
      </c>
      <c r="AI297">
        <f>K297*IF(NOT(ISNA($AY297)),INDEX(Entrada!$C$53:$N$372,$AY297,AI$2),0)</f>
        <v>119.39</v>
      </c>
      <c r="AJ297">
        <f>L297*IF(NOT(ISNA($AY297)),INDEX(Entrada!$C$53:$N$372,$AY297,AJ$2),0)</f>
        <v>136.44999999999999</v>
      </c>
      <c r="AK297">
        <f>M297*IF(NOT(ISNA($AY297)),INDEX(Entrada!$C$53:$N$372,$AY297,AK$2),0)</f>
        <v>163.24</v>
      </c>
      <c r="AL297">
        <f>N297*IF(NOT(ISNA($AY297)),INDEX(Entrada!$C$53:$N$372,$AY297,AL$2),0)</f>
        <v>202.53</v>
      </c>
      <c r="AM297">
        <f t="shared" ref="AM297:AM300" si="294">AA297</f>
        <v>237.72</v>
      </c>
      <c r="AN297">
        <f t="shared" ref="AN297:AN300" si="295">AB297</f>
        <v>256.33999999999997</v>
      </c>
      <c r="AO297">
        <f t="shared" ref="AO297:AO300" si="296">AC297</f>
        <v>259.01</v>
      </c>
      <c r="AP297">
        <f t="shared" ref="AP297:AP300" si="297">AD297</f>
        <v>208.33</v>
      </c>
      <c r="AQ297">
        <f t="shared" ref="AQ297:AQ300" si="298">AE297</f>
        <v>162.99</v>
      </c>
      <c r="AR297">
        <f t="shared" ref="AR297:AR300" si="299">AF297</f>
        <v>141.47999999999999</v>
      </c>
      <c r="AS297">
        <f t="shared" ref="AS297:AS300" si="300">AG297</f>
        <v>126.23</v>
      </c>
      <c r="AT297">
        <f t="shared" ref="AT297:AT300" si="301">AH297</f>
        <v>116.93</v>
      </c>
      <c r="AU297">
        <f t="shared" ref="AU297:AU300" si="302">AI297</f>
        <v>119.39</v>
      </c>
      <c r="AV297">
        <f t="shared" ref="AV297:AV300" si="303">AJ297</f>
        <v>136.44999999999999</v>
      </c>
      <c r="AW297">
        <f t="shared" ref="AW297:AW300" si="304">AK297</f>
        <v>163.24</v>
      </c>
      <c r="AX297">
        <f t="shared" ref="AX297:AX300" si="305">AL297</f>
        <v>202.53</v>
      </c>
      <c r="AY297">
        <f>MATCH(A297,Entrada!$A$53:$A$372,0)</f>
        <v>294</v>
      </c>
      <c r="BQ297" t="e">
        <f t="shared" si="278"/>
        <v>#N/A</v>
      </c>
      <c r="BR297" s="302">
        <f t="shared" ref="BR297:CC302" si="306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237.72</v>
      </c>
      <c r="BS297" s="302">
        <f t="shared" si="306"/>
        <v>256.33999999999997</v>
      </c>
      <c r="BT297" s="302">
        <f t="shared" si="306"/>
        <v>259.01</v>
      </c>
      <c r="BU297" s="302">
        <f t="shared" si="306"/>
        <v>208.33</v>
      </c>
      <c r="BV297" s="302">
        <f t="shared" si="306"/>
        <v>162.99</v>
      </c>
      <c r="BW297" s="302">
        <f t="shared" si="306"/>
        <v>141.47999999999999</v>
      </c>
      <c r="BX297" s="302">
        <f t="shared" si="306"/>
        <v>126.23</v>
      </c>
      <c r="BY297" s="302">
        <f t="shared" si="306"/>
        <v>116.93</v>
      </c>
      <c r="BZ297" s="302">
        <f t="shared" si="306"/>
        <v>119.39</v>
      </c>
      <c r="CA297" s="302">
        <f t="shared" si="306"/>
        <v>136.44999999999999</v>
      </c>
      <c r="CB297" s="302">
        <f t="shared" si="306"/>
        <v>163.24</v>
      </c>
      <c r="CC297" s="302">
        <f t="shared" si="306"/>
        <v>202.53</v>
      </c>
    </row>
    <row r="298" spans="1:81" x14ac:dyDescent="0.25">
      <c r="A298">
        <v>295</v>
      </c>
      <c r="B298" s="164" t="s">
        <v>668</v>
      </c>
      <c r="C298">
        <f>IFERROR(INDEX($BD$7:$BO$40,MATCH(Bacias!$G$4:$G$323,$BC$7:$BC$40,0),$C$2:$N$2),1)</f>
        <v>1</v>
      </c>
      <c r="D298">
        <f>IFERROR(INDEX($BD$7:$BO$40,MATCH(Bacias!$G$4:$G$323,$BC$7:$BC$40,0),$C$2:$N$2),1)</f>
        <v>1</v>
      </c>
      <c r="E298">
        <f>IFERROR(INDEX($BD$7:$BO$40,MATCH(Bacias!$G$4:$G$323,$BC$7:$BC$40,0),$C$2:$N$2),1)</f>
        <v>1</v>
      </c>
      <c r="F298">
        <f>IFERROR(INDEX($BD$7:$BO$40,MATCH(Bacias!$G$4:$G$323,$BC$7:$BC$40,0),$C$2:$N$2),1)</f>
        <v>1</v>
      </c>
      <c r="G298">
        <f>IFERROR(INDEX($BD$7:$BO$40,MATCH(Bacias!$G$4:$G$323,$BC$7:$BC$40,0),$C$2:$N$2),1)</f>
        <v>1</v>
      </c>
      <c r="H298">
        <f>IFERROR(INDEX($BD$7:$BO$40,MATCH(Bacias!$G$4:$G$323,$BC$7:$BC$40,0),$C$2:$N$2),1)</f>
        <v>1</v>
      </c>
      <c r="I298">
        <f>IFERROR(INDEX($BD$7:$BO$40,MATCH(Bacias!$G$4:$G$323,$BC$7:$BC$40,0),$C$2:$N$2),1)</f>
        <v>1</v>
      </c>
      <c r="J298">
        <f>IFERROR(INDEX($BD$7:$BO$40,MATCH(Bacias!$G$4:$G$323,$BC$7:$BC$40,0),$C$2:$N$2),1)</f>
        <v>1</v>
      </c>
      <c r="K298">
        <f>IFERROR(INDEX($BD$7:$BO$40,MATCH(Bacias!$G$4:$G$323,$BC$7:$BC$40,0),$C$2:$N$2),1)</f>
        <v>1</v>
      </c>
      <c r="L298">
        <f>IFERROR(INDEX($BD$7:$BO$40,MATCH(Bacias!$G$4:$G$323,$BC$7:$BC$40,0),$C$2:$N$2),1)</f>
        <v>1</v>
      </c>
      <c r="M298">
        <f>IFERROR(INDEX($BD$7:$BO$40,MATCH(Bacias!$G$4:$G$323,$BC$7:$BC$40,0),$C$2:$N$2),1)</f>
        <v>1</v>
      </c>
      <c r="N298">
        <f>IFERROR(INDEX($BD$7:$BO$40,MATCH(Bacias!$G$4:$G$323,$BC$7:$BC$40,0),$C$2:$N$2),1)</f>
        <v>1</v>
      </c>
      <c r="AA298">
        <f>C298*IF(NOT(ISNA($AY298)),INDEX(Entrada!$C$53:$N$372,$AY298,AA$2),0)</f>
        <v>96.3</v>
      </c>
      <c r="AB298">
        <f>D298*IF(NOT(ISNA($AY298)),INDEX(Entrada!$C$53:$N$372,$AY298,AB$2),0)</f>
        <v>100.79</v>
      </c>
      <c r="AC298">
        <f>E298*IF(NOT(ISNA($AY298)),INDEX(Entrada!$C$53:$N$372,$AY298,AC$2),0)</f>
        <v>108.16</v>
      </c>
      <c r="AD298">
        <f>F298*IF(NOT(ISNA($AY298)),INDEX(Entrada!$C$53:$N$372,$AY298,AD$2),0)</f>
        <v>94.62</v>
      </c>
      <c r="AE298">
        <f>G298*IF(NOT(ISNA($AY298)),INDEX(Entrada!$C$53:$N$372,$AY298,AE$2),0)</f>
        <v>83.55</v>
      </c>
      <c r="AF298">
        <f>H298*IF(NOT(ISNA($AY298)),INDEX(Entrada!$C$53:$N$372,$AY298,AF$2),0)</f>
        <v>77.98</v>
      </c>
      <c r="AG298">
        <f>I298*IF(NOT(ISNA($AY298)),INDEX(Entrada!$C$53:$N$372,$AY298,AG$2),0)</f>
        <v>74.67</v>
      </c>
      <c r="AH298">
        <f>J298*IF(NOT(ISNA($AY298)),INDEX(Entrada!$C$53:$N$372,$AY298,AH$2),0)</f>
        <v>71.209999999999994</v>
      </c>
      <c r="AI298">
        <f>K298*IF(NOT(ISNA($AY298)),INDEX(Entrada!$C$53:$N$372,$AY298,AI$2),0)</f>
        <v>70.33</v>
      </c>
      <c r="AJ298">
        <f>L298*IF(NOT(ISNA($AY298)),INDEX(Entrada!$C$53:$N$372,$AY298,AJ$2),0)</f>
        <v>73.95</v>
      </c>
      <c r="AK298">
        <f>M298*IF(NOT(ISNA($AY298)),INDEX(Entrada!$C$53:$N$372,$AY298,AK$2),0)</f>
        <v>78.37</v>
      </c>
      <c r="AL298">
        <f>N298*IF(NOT(ISNA($AY298)),INDEX(Entrada!$C$53:$N$372,$AY298,AL$2),0)</f>
        <v>86.3</v>
      </c>
      <c r="AM298">
        <f t="shared" si="294"/>
        <v>96.3</v>
      </c>
      <c r="AN298">
        <f t="shared" si="295"/>
        <v>100.79</v>
      </c>
      <c r="AO298">
        <f t="shared" si="296"/>
        <v>108.16</v>
      </c>
      <c r="AP298">
        <f t="shared" si="297"/>
        <v>94.62</v>
      </c>
      <c r="AQ298">
        <f t="shared" si="298"/>
        <v>83.55</v>
      </c>
      <c r="AR298">
        <f t="shared" si="299"/>
        <v>77.98</v>
      </c>
      <c r="AS298">
        <f t="shared" si="300"/>
        <v>74.67</v>
      </c>
      <c r="AT298">
        <f t="shared" si="301"/>
        <v>71.209999999999994</v>
      </c>
      <c r="AU298">
        <f t="shared" si="302"/>
        <v>70.33</v>
      </c>
      <c r="AV298">
        <f t="shared" si="303"/>
        <v>73.95</v>
      </c>
      <c r="AW298">
        <f t="shared" si="304"/>
        <v>78.37</v>
      </c>
      <c r="AX298">
        <f t="shared" si="305"/>
        <v>86.3</v>
      </c>
      <c r="AY298">
        <f>MATCH(A298,Entrada!$A$53:$A$372,0)</f>
        <v>295</v>
      </c>
      <c r="BQ298" t="e">
        <f t="shared" si="278"/>
        <v>#N/A</v>
      </c>
      <c r="BR298" s="302">
        <f t="shared" si="306"/>
        <v>96.3</v>
      </c>
      <c r="BS298" s="302">
        <f t="shared" si="306"/>
        <v>100.79</v>
      </c>
      <c r="BT298" s="302">
        <f t="shared" si="306"/>
        <v>108.16</v>
      </c>
      <c r="BU298" s="302">
        <f t="shared" si="306"/>
        <v>94.62</v>
      </c>
      <c r="BV298" s="302">
        <f t="shared" si="306"/>
        <v>83.55</v>
      </c>
      <c r="BW298" s="302">
        <f t="shared" si="306"/>
        <v>77.98</v>
      </c>
      <c r="BX298" s="302">
        <f t="shared" si="306"/>
        <v>74.67</v>
      </c>
      <c r="BY298" s="302">
        <f t="shared" si="306"/>
        <v>71.209999999999994</v>
      </c>
      <c r="BZ298" s="302">
        <f t="shared" si="306"/>
        <v>70.33</v>
      </c>
      <c r="CA298" s="302">
        <f t="shared" si="306"/>
        <v>73.95</v>
      </c>
      <c r="CB298" s="302">
        <f t="shared" si="306"/>
        <v>78.37</v>
      </c>
      <c r="CC298" s="302">
        <f t="shared" si="306"/>
        <v>86.3</v>
      </c>
    </row>
    <row r="299" spans="1:81" x14ac:dyDescent="0.25">
      <c r="A299">
        <v>296</v>
      </c>
      <c r="B299" s="164" t="s">
        <v>669</v>
      </c>
      <c r="C299">
        <f>IFERROR(INDEX($BD$7:$BO$40,MATCH(Bacias!$G$4:$G$323,$BC$7:$BC$40,0),$C$2:$N$2),1)</f>
        <v>1</v>
      </c>
      <c r="D299">
        <f>IFERROR(INDEX($BD$7:$BO$40,MATCH(Bacias!$G$4:$G$323,$BC$7:$BC$40,0),$C$2:$N$2),1)</f>
        <v>1</v>
      </c>
      <c r="E299">
        <f>IFERROR(INDEX($BD$7:$BO$40,MATCH(Bacias!$G$4:$G$323,$BC$7:$BC$40,0),$C$2:$N$2),1)</f>
        <v>1</v>
      </c>
      <c r="F299">
        <f>IFERROR(INDEX($BD$7:$BO$40,MATCH(Bacias!$G$4:$G$323,$BC$7:$BC$40,0),$C$2:$N$2),1)</f>
        <v>1</v>
      </c>
      <c r="G299">
        <f>IFERROR(INDEX($BD$7:$BO$40,MATCH(Bacias!$G$4:$G$323,$BC$7:$BC$40,0),$C$2:$N$2),1)</f>
        <v>1</v>
      </c>
      <c r="H299">
        <f>IFERROR(INDEX($BD$7:$BO$40,MATCH(Bacias!$G$4:$G$323,$BC$7:$BC$40,0),$C$2:$N$2),1)</f>
        <v>1</v>
      </c>
      <c r="I299">
        <f>IFERROR(INDEX($BD$7:$BO$40,MATCH(Bacias!$G$4:$G$323,$BC$7:$BC$40,0),$C$2:$N$2),1)</f>
        <v>1</v>
      </c>
      <c r="J299">
        <f>IFERROR(INDEX($BD$7:$BO$40,MATCH(Bacias!$G$4:$G$323,$BC$7:$BC$40,0),$C$2:$N$2),1)</f>
        <v>1</v>
      </c>
      <c r="K299">
        <f>IFERROR(INDEX($BD$7:$BO$40,MATCH(Bacias!$G$4:$G$323,$BC$7:$BC$40,0),$C$2:$N$2),1)</f>
        <v>1</v>
      </c>
      <c r="L299">
        <f>IFERROR(INDEX($BD$7:$BO$40,MATCH(Bacias!$G$4:$G$323,$BC$7:$BC$40,0),$C$2:$N$2),1)</f>
        <v>1</v>
      </c>
      <c r="M299">
        <f>IFERROR(INDEX($BD$7:$BO$40,MATCH(Bacias!$G$4:$G$323,$BC$7:$BC$40,0),$C$2:$N$2),1)</f>
        <v>1</v>
      </c>
      <c r="N299">
        <f>IFERROR(INDEX($BD$7:$BO$40,MATCH(Bacias!$G$4:$G$323,$BC$7:$BC$40,0),$C$2:$N$2),1)</f>
        <v>1</v>
      </c>
      <c r="AA299">
        <f>C299*IF(NOT(ISNA($AY299)),INDEX(Entrada!$C$53:$N$372,$AY299,AA$2),0)</f>
        <v>35.619999999999997</v>
      </c>
      <c r="AB299">
        <f>D299*IF(NOT(ISNA($AY299)),INDEX(Entrada!$C$53:$N$372,$AY299,AB$2),0)</f>
        <v>37.65</v>
      </c>
      <c r="AC299">
        <f>E299*IF(NOT(ISNA($AY299)),INDEX(Entrada!$C$53:$N$372,$AY299,AC$2),0)</f>
        <v>39.369999999999997</v>
      </c>
      <c r="AD299">
        <f>F299*IF(NOT(ISNA($AY299)),INDEX(Entrada!$C$53:$N$372,$AY299,AD$2),0)</f>
        <v>37.200000000000003</v>
      </c>
      <c r="AE299">
        <f>G299*IF(NOT(ISNA($AY299)),INDEX(Entrada!$C$53:$N$372,$AY299,AE$2),0)</f>
        <v>33.97</v>
      </c>
      <c r="AF299">
        <f>H299*IF(NOT(ISNA($AY299)),INDEX(Entrada!$C$53:$N$372,$AY299,AF$2),0)</f>
        <v>31.73</v>
      </c>
      <c r="AG299">
        <f>I299*IF(NOT(ISNA($AY299)),INDEX(Entrada!$C$53:$N$372,$AY299,AG$2),0)</f>
        <v>30.38</v>
      </c>
      <c r="AH299">
        <f>J299*IF(NOT(ISNA($AY299)),INDEX(Entrada!$C$53:$N$372,$AY299,AH$2),0)</f>
        <v>29.61</v>
      </c>
      <c r="AI299">
        <f>K299*IF(NOT(ISNA($AY299)),INDEX(Entrada!$C$53:$N$372,$AY299,AI$2),0)</f>
        <v>29.41</v>
      </c>
      <c r="AJ299">
        <f>L299*IF(NOT(ISNA($AY299)),INDEX(Entrada!$C$53:$N$372,$AY299,AJ$2),0)</f>
        <v>30.29</v>
      </c>
      <c r="AK299">
        <f>M299*IF(NOT(ISNA($AY299)),INDEX(Entrada!$C$53:$N$372,$AY299,AK$2),0)</f>
        <v>31.47</v>
      </c>
      <c r="AL299">
        <f>N299*IF(NOT(ISNA($AY299)),INDEX(Entrada!$C$53:$N$372,$AY299,AL$2),0)</f>
        <v>33.049999999999997</v>
      </c>
      <c r="AM299">
        <f t="shared" si="294"/>
        <v>35.619999999999997</v>
      </c>
      <c r="AN299">
        <f t="shared" si="295"/>
        <v>37.65</v>
      </c>
      <c r="AO299">
        <f t="shared" si="296"/>
        <v>39.369999999999997</v>
      </c>
      <c r="AP299">
        <f t="shared" si="297"/>
        <v>37.200000000000003</v>
      </c>
      <c r="AQ299">
        <f t="shared" si="298"/>
        <v>33.97</v>
      </c>
      <c r="AR299">
        <f t="shared" si="299"/>
        <v>31.73</v>
      </c>
      <c r="AS299">
        <f t="shared" si="300"/>
        <v>30.38</v>
      </c>
      <c r="AT299">
        <f t="shared" si="301"/>
        <v>29.61</v>
      </c>
      <c r="AU299">
        <f t="shared" si="302"/>
        <v>29.41</v>
      </c>
      <c r="AV299">
        <f t="shared" si="303"/>
        <v>30.29</v>
      </c>
      <c r="AW299">
        <f t="shared" si="304"/>
        <v>31.47</v>
      </c>
      <c r="AX299">
        <f t="shared" si="305"/>
        <v>33.049999999999997</v>
      </c>
      <c r="AY299">
        <f>MATCH(A299,Entrada!$A$53:$A$372,0)</f>
        <v>296</v>
      </c>
      <c r="BQ299" t="e">
        <f t="shared" si="278"/>
        <v>#N/A</v>
      </c>
      <c r="BR299" s="302">
        <f t="shared" si="306"/>
        <v>35.619999999999997</v>
      </c>
      <c r="BS299" s="302">
        <f t="shared" si="306"/>
        <v>37.65</v>
      </c>
      <c r="BT299" s="302">
        <f t="shared" si="306"/>
        <v>39.369999999999997</v>
      </c>
      <c r="BU299" s="302">
        <f t="shared" si="306"/>
        <v>37.200000000000003</v>
      </c>
      <c r="BV299" s="302">
        <f t="shared" si="306"/>
        <v>33.97</v>
      </c>
      <c r="BW299" s="302">
        <f t="shared" si="306"/>
        <v>31.73</v>
      </c>
      <c r="BX299" s="302">
        <f t="shared" si="306"/>
        <v>30.38</v>
      </c>
      <c r="BY299" s="302">
        <f t="shared" si="306"/>
        <v>29.61</v>
      </c>
      <c r="BZ299" s="302">
        <f t="shared" si="306"/>
        <v>29.41</v>
      </c>
      <c r="CA299" s="302">
        <f t="shared" si="306"/>
        <v>30.29</v>
      </c>
      <c r="CB299" s="302">
        <f t="shared" si="306"/>
        <v>31.47</v>
      </c>
      <c r="CC299" s="302">
        <f t="shared" si="306"/>
        <v>33.049999999999997</v>
      </c>
    </row>
    <row r="300" spans="1:81" x14ac:dyDescent="0.25">
      <c r="A300">
        <v>297</v>
      </c>
      <c r="B300" s="164" t="s">
        <v>670</v>
      </c>
      <c r="C300">
        <f>IFERROR(INDEX($BD$7:$BO$40,MATCH(Bacias!$G$4:$G$323,$BC$7:$BC$40,0),$C$2:$N$2),1)</f>
        <v>1</v>
      </c>
      <c r="D300">
        <f>IFERROR(INDEX($BD$7:$BO$40,MATCH(Bacias!$G$4:$G$323,$BC$7:$BC$40,0),$C$2:$N$2),1)</f>
        <v>1</v>
      </c>
      <c r="E300">
        <f>IFERROR(INDEX($BD$7:$BO$40,MATCH(Bacias!$G$4:$G$323,$BC$7:$BC$40,0),$C$2:$N$2),1)</f>
        <v>1</v>
      </c>
      <c r="F300">
        <f>IFERROR(INDEX($BD$7:$BO$40,MATCH(Bacias!$G$4:$G$323,$BC$7:$BC$40,0),$C$2:$N$2),1)</f>
        <v>1</v>
      </c>
      <c r="G300">
        <f>IFERROR(INDEX($BD$7:$BO$40,MATCH(Bacias!$G$4:$G$323,$BC$7:$BC$40,0),$C$2:$N$2),1)</f>
        <v>1</v>
      </c>
      <c r="H300">
        <f>IFERROR(INDEX($BD$7:$BO$40,MATCH(Bacias!$G$4:$G$323,$BC$7:$BC$40,0),$C$2:$N$2),1)</f>
        <v>1</v>
      </c>
      <c r="I300">
        <f>IFERROR(INDEX($BD$7:$BO$40,MATCH(Bacias!$G$4:$G$323,$BC$7:$BC$40,0),$C$2:$N$2),1)</f>
        <v>1</v>
      </c>
      <c r="J300">
        <f>IFERROR(INDEX($BD$7:$BO$40,MATCH(Bacias!$G$4:$G$323,$BC$7:$BC$40,0),$C$2:$N$2),1)</f>
        <v>1</v>
      </c>
      <c r="K300">
        <f>IFERROR(INDEX($BD$7:$BO$40,MATCH(Bacias!$G$4:$G$323,$BC$7:$BC$40,0),$C$2:$N$2),1)</f>
        <v>1</v>
      </c>
      <c r="L300">
        <f>IFERROR(INDEX($BD$7:$BO$40,MATCH(Bacias!$G$4:$G$323,$BC$7:$BC$40,0),$C$2:$N$2),1)</f>
        <v>1</v>
      </c>
      <c r="M300">
        <f>IFERROR(INDEX($BD$7:$BO$40,MATCH(Bacias!$G$4:$G$323,$BC$7:$BC$40,0),$C$2:$N$2),1)</f>
        <v>1</v>
      </c>
      <c r="N300">
        <f>IFERROR(INDEX($BD$7:$BO$40,MATCH(Bacias!$G$4:$G$323,$BC$7:$BC$40,0),$C$2:$N$2),1)</f>
        <v>1</v>
      </c>
      <c r="AA300">
        <f>C300*IF(NOT(ISNA($AY300)),INDEX(Entrada!$C$53:$N$372,$AY300,AA$2),0)</f>
        <v>558.14</v>
      </c>
      <c r="AB300">
        <f>D300*IF(NOT(ISNA($AY300)),INDEX(Entrada!$C$53:$N$372,$AY300,AB$2),0)</f>
        <v>1027.98</v>
      </c>
      <c r="AC300">
        <f>E300*IF(NOT(ISNA($AY300)),INDEX(Entrada!$C$53:$N$372,$AY300,AC$2),0)</f>
        <v>1543.23</v>
      </c>
      <c r="AD300">
        <f>F300*IF(NOT(ISNA($AY300)),INDEX(Entrada!$C$53:$N$372,$AY300,AD$2),0)</f>
        <v>1915.55</v>
      </c>
      <c r="AE300">
        <f>G300*IF(NOT(ISNA($AY300)),INDEX(Entrada!$C$53:$N$372,$AY300,AE$2),0)</f>
        <v>2054.5300000000002</v>
      </c>
      <c r="AF300">
        <f>H300*IF(NOT(ISNA($AY300)),INDEX(Entrada!$C$53:$N$372,$AY300,AF$2),0)</f>
        <v>1610.68</v>
      </c>
      <c r="AG300">
        <f>I300*IF(NOT(ISNA($AY300)),INDEX(Entrada!$C$53:$N$372,$AY300,AG$2),0)</f>
        <v>1191.7</v>
      </c>
      <c r="AH300">
        <f>J300*IF(NOT(ISNA($AY300)),INDEX(Entrada!$C$53:$N$372,$AY300,AH$2),0)</f>
        <v>797.98</v>
      </c>
      <c r="AI300">
        <f>K300*IF(NOT(ISNA($AY300)),INDEX(Entrada!$C$53:$N$372,$AY300,AI$2),0)</f>
        <v>463.7</v>
      </c>
      <c r="AJ300">
        <f>L300*IF(NOT(ISNA($AY300)),INDEX(Entrada!$C$53:$N$372,$AY300,AJ$2),0)</f>
        <v>279.05</v>
      </c>
      <c r="AK300">
        <f>M300*IF(NOT(ISNA($AY300)),INDEX(Entrada!$C$53:$N$372,$AY300,AK$2),0)</f>
        <v>206.63</v>
      </c>
      <c r="AL300">
        <f>N300*IF(NOT(ISNA($AY300)),INDEX(Entrada!$C$53:$N$372,$AY300,AL$2),0)</f>
        <v>256.02999999999997</v>
      </c>
      <c r="AM300">
        <f t="shared" si="294"/>
        <v>558.14</v>
      </c>
      <c r="AN300">
        <f t="shared" si="295"/>
        <v>1027.98</v>
      </c>
      <c r="AO300">
        <f t="shared" si="296"/>
        <v>1543.23</v>
      </c>
      <c r="AP300">
        <f t="shared" si="297"/>
        <v>1915.55</v>
      </c>
      <c r="AQ300">
        <f t="shared" si="298"/>
        <v>2054.5300000000002</v>
      </c>
      <c r="AR300">
        <f t="shared" si="299"/>
        <v>1610.68</v>
      </c>
      <c r="AS300">
        <f t="shared" si="300"/>
        <v>1191.7</v>
      </c>
      <c r="AT300">
        <f t="shared" si="301"/>
        <v>797.98</v>
      </c>
      <c r="AU300">
        <f t="shared" si="302"/>
        <v>463.7</v>
      </c>
      <c r="AV300">
        <f t="shared" si="303"/>
        <v>279.05</v>
      </c>
      <c r="AW300">
        <f t="shared" si="304"/>
        <v>206.63</v>
      </c>
      <c r="AX300">
        <f t="shared" si="305"/>
        <v>256.02999999999997</v>
      </c>
      <c r="AY300">
        <f>MATCH(A300,Entrada!$A$53:$A$372,0)</f>
        <v>297</v>
      </c>
      <c r="BQ300">
        <f t="shared" si="278"/>
        <v>75</v>
      </c>
      <c r="BR300" s="302">
        <f t="shared" si="306"/>
        <v>558.25951999999995</v>
      </c>
      <c r="BS300" s="302">
        <f t="shared" si="306"/>
        <v>1028.0600099999999</v>
      </c>
      <c r="BT300" s="302">
        <f t="shared" si="306"/>
        <v>1543.4672999999998</v>
      </c>
      <c r="BU300" s="302">
        <f t="shared" si="306"/>
        <v>1916.01028</v>
      </c>
      <c r="BV300" s="302">
        <f t="shared" si="306"/>
        <v>2054.7074199999997</v>
      </c>
      <c r="BW300" s="302">
        <f t="shared" si="306"/>
        <v>1610.8382299999998</v>
      </c>
      <c r="BX300" s="302">
        <f t="shared" si="306"/>
        <v>1191.80053</v>
      </c>
      <c r="BY300" s="302">
        <f t="shared" si="306"/>
        <v>797.88692999999989</v>
      </c>
      <c r="BZ300" s="302">
        <f t="shared" si="306"/>
        <v>463.66576999999995</v>
      </c>
      <c r="CA300" s="302">
        <f t="shared" si="306"/>
        <v>279.54149999999998</v>
      </c>
      <c r="CB300" s="302">
        <f t="shared" si="306"/>
        <v>206.8682</v>
      </c>
      <c r="CC300" s="302">
        <f t="shared" si="306"/>
        <v>256.04383999999999</v>
      </c>
    </row>
    <row r="301" spans="1:81" x14ac:dyDescent="0.25">
      <c r="A301">
        <v>298</v>
      </c>
      <c r="B301" s="164" t="s">
        <v>262</v>
      </c>
      <c r="C301">
        <f>IFERROR(INDEX($BD$7:$BO$40,MATCH(Bacias!$G$4:$G$323,$BC$7:$BC$40,0),$C$2:$N$2),1)</f>
        <v>1</v>
      </c>
      <c r="D301">
        <f>IFERROR(INDEX($BD$7:$BO$40,MATCH(Bacias!$G$4:$G$323,$BC$7:$BC$40,0),$C$2:$N$2),1)</f>
        <v>1</v>
      </c>
      <c r="E301">
        <f>IFERROR(INDEX($BD$7:$BO$40,MATCH(Bacias!$G$4:$G$323,$BC$7:$BC$40,0),$C$2:$N$2),1)</f>
        <v>1</v>
      </c>
      <c r="F301">
        <f>IFERROR(INDEX($BD$7:$BO$40,MATCH(Bacias!$G$4:$G$323,$BC$7:$BC$40,0),$C$2:$N$2),1)</f>
        <v>1</v>
      </c>
      <c r="G301">
        <f>IFERROR(INDEX($BD$7:$BO$40,MATCH(Bacias!$G$4:$G$323,$BC$7:$BC$40,0),$C$2:$N$2),1)</f>
        <v>1</v>
      </c>
      <c r="H301">
        <f>IFERROR(INDEX($BD$7:$BO$40,MATCH(Bacias!$G$4:$G$323,$BC$7:$BC$40,0),$C$2:$N$2),1)</f>
        <v>1</v>
      </c>
      <c r="I301">
        <f>IFERROR(INDEX($BD$7:$BO$40,MATCH(Bacias!$G$4:$G$323,$BC$7:$BC$40,0),$C$2:$N$2),1)</f>
        <v>1</v>
      </c>
      <c r="J301">
        <f>IFERROR(INDEX($BD$7:$BO$40,MATCH(Bacias!$G$4:$G$323,$BC$7:$BC$40,0),$C$2:$N$2),1)</f>
        <v>1</v>
      </c>
      <c r="K301">
        <f>IFERROR(INDEX($BD$7:$BO$40,MATCH(Bacias!$G$4:$G$323,$BC$7:$BC$40,0),$C$2:$N$2),1)</f>
        <v>1</v>
      </c>
      <c r="L301">
        <f>IFERROR(INDEX($BD$7:$BO$40,MATCH(Bacias!$G$4:$G$323,$BC$7:$BC$40,0),$C$2:$N$2),1)</f>
        <v>1</v>
      </c>
      <c r="M301">
        <f>IFERROR(INDEX($BD$7:$BO$40,MATCH(Bacias!$G$4:$G$323,$BC$7:$BC$40,0),$C$2:$N$2),1)</f>
        <v>1</v>
      </c>
      <c r="N301">
        <f>IFERROR(INDEX($BD$7:$BO$40,MATCH(Bacias!$G$4:$G$323,$BC$7:$BC$40,0),$C$2:$N$2),1)</f>
        <v>1</v>
      </c>
      <c r="AA301">
        <f>C301*IF(NOT(ISNA($AY301)),INDEX(Entrada!$C$53:$N$372,$AY301,AA$2),0)</f>
        <v>160</v>
      </c>
      <c r="AB301">
        <f>D301*IF(NOT(ISNA($AY301)),INDEX(Entrada!$C$53:$N$372,$AY301,AB$2),0)</f>
        <v>160</v>
      </c>
      <c r="AC301">
        <f>E301*IF(NOT(ISNA($AY301)),INDEX(Entrada!$C$53:$N$372,$AY301,AC$2),0)</f>
        <v>160</v>
      </c>
      <c r="AD301">
        <f>F301*IF(NOT(ISNA($AY301)),INDEX(Entrada!$C$53:$N$372,$AY301,AD$2),0)</f>
        <v>160</v>
      </c>
      <c r="AE301">
        <f>G301*IF(NOT(ISNA($AY301)),INDEX(Entrada!$C$53:$N$372,$AY301,AE$2),0)</f>
        <v>146</v>
      </c>
      <c r="AF301">
        <f>H301*IF(NOT(ISNA($AY301)),INDEX(Entrada!$C$53:$N$372,$AY301,AF$2),0)</f>
        <v>119</v>
      </c>
      <c r="AG301">
        <f>I301*IF(NOT(ISNA($AY301)),INDEX(Entrada!$C$53:$N$372,$AY301,AG$2),0)</f>
        <v>106</v>
      </c>
      <c r="AH301">
        <f>J301*IF(NOT(ISNA($AY301)),INDEX(Entrada!$C$53:$N$372,$AY301,AH$2),0)</f>
        <v>91</v>
      </c>
      <c r="AI301">
        <f>K301*IF(NOT(ISNA($AY301)),INDEX(Entrada!$C$53:$N$372,$AY301,AI$2),0)</f>
        <v>94</v>
      </c>
      <c r="AJ301">
        <f>L301*IF(NOT(ISNA($AY301)),INDEX(Entrada!$C$53:$N$372,$AY301,AJ$2),0)</f>
        <v>113</v>
      </c>
      <c r="AK301">
        <f>M301*IF(NOT(ISNA($AY301)),INDEX(Entrada!$C$53:$N$372,$AY301,AK$2),0)</f>
        <v>148</v>
      </c>
      <c r="AL301">
        <f>N301*IF(NOT(ISNA($AY301)),INDEX(Entrada!$C$53:$N$372,$AY301,AL$2),0)</f>
        <v>160</v>
      </c>
      <c r="AM301" s="167">
        <f t="shared" ref="AM301" si="307">IF(AM128&lt;=190,(AM128*119)/190,IF(AM128&lt;=209,119,IF(AM128&lt;=250,AM128-90,160)))</f>
        <v>160</v>
      </c>
      <c r="AN301" s="167">
        <f t="shared" ref="AN301:AX301" si="308">IF(AN128&lt;=190,(AN128*119)/190,IF(AN128&lt;=209,119,IF(AN128&lt;=250,AN128-90,160)))</f>
        <v>160</v>
      </c>
      <c r="AO301" s="167">
        <f t="shared" si="308"/>
        <v>160</v>
      </c>
      <c r="AP301" s="167">
        <f t="shared" si="308"/>
        <v>160</v>
      </c>
      <c r="AQ301" s="167">
        <f t="shared" si="308"/>
        <v>146.37</v>
      </c>
      <c r="AR301" s="167">
        <f t="shared" si="308"/>
        <v>119</v>
      </c>
      <c r="AS301" s="167">
        <f t="shared" si="308"/>
        <v>106.32963157894737</v>
      </c>
      <c r="AT301" s="167">
        <f t="shared" si="308"/>
        <v>90.997421052631566</v>
      </c>
      <c r="AU301" s="167">
        <f t="shared" si="308"/>
        <v>93.715631578947381</v>
      </c>
      <c r="AV301" s="167">
        <f t="shared" si="308"/>
        <v>113.21284210526315</v>
      </c>
      <c r="AW301" s="167">
        <f t="shared" si="308"/>
        <v>147.97999999999999</v>
      </c>
      <c r="AX301" s="167">
        <f t="shared" si="308"/>
        <v>160</v>
      </c>
      <c r="AY301">
        <f>MATCH(A301,Entrada!$A$53:$A$372,0)</f>
        <v>298</v>
      </c>
      <c r="BQ301" t="e">
        <f t="shared" si="278"/>
        <v>#N/A</v>
      </c>
      <c r="BR301" s="302">
        <f t="shared" si="306"/>
        <v>160</v>
      </c>
      <c r="BS301" s="302">
        <f t="shared" si="306"/>
        <v>160</v>
      </c>
      <c r="BT301" s="302">
        <f t="shared" si="306"/>
        <v>160</v>
      </c>
      <c r="BU301" s="302">
        <f t="shared" si="306"/>
        <v>160</v>
      </c>
      <c r="BV301" s="302">
        <f t="shared" si="306"/>
        <v>146.37</v>
      </c>
      <c r="BW301" s="302">
        <f t="shared" si="306"/>
        <v>119</v>
      </c>
      <c r="BX301" s="302">
        <f t="shared" si="306"/>
        <v>106.32963157894737</v>
      </c>
      <c r="BY301" s="302">
        <f t="shared" si="306"/>
        <v>90.997421052631566</v>
      </c>
      <c r="BZ301" s="302">
        <f t="shared" si="306"/>
        <v>93.715631578947381</v>
      </c>
      <c r="CA301" s="302">
        <f t="shared" si="306"/>
        <v>113.21284210526315</v>
      </c>
      <c r="CB301" s="302">
        <f t="shared" si="306"/>
        <v>147.97999999999999</v>
      </c>
      <c r="CC301" s="302">
        <f t="shared" si="306"/>
        <v>160</v>
      </c>
    </row>
    <row r="302" spans="1:81" x14ac:dyDescent="0.25">
      <c r="A302">
        <v>299</v>
      </c>
      <c r="B302" s="164" t="s">
        <v>595</v>
      </c>
      <c r="C302">
        <f>IFERROR(INDEX($BD$7:$BO$40,MATCH(Bacias!$G$4:$G$323,$BC$7:$BC$40,0),$C$2:$N$2),1)</f>
        <v>1</v>
      </c>
      <c r="D302">
        <f>IFERROR(INDEX($BD$7:$BO$40,MATCH(Bacias!$G$4:$G$323,$BC$7:$BC$40,0),$C$2:$N$2),1)</f>
        <v>1</v>
      </c>
      <c r="E302">
        <f>IFERROR(INDEX($BD$7:$BO$40,MATCH(Bacias!$G$4:$G$323,$BC$7:$BC$40,0),$C$2:$N$2),1)</f>
        <v>1</v>
      </c>
      <c r="F302">
        <f>IFERROR(INDEX($BD$7:$BO$40,MATCH(Bacias!$G$4:$G$323,$BC$7:$BC$40,0),$C$2:$N$2),1)</f>
        <v>1</v>
      </c>
      <c r="G302">
        <f>IFERROR(INDEX($BD$7:$BO$40,MATCH(Bacias!$G$4:$G$323,$BC$7:$BC$40,0),$C$2:$N$2),1)</f>
        <v>1</v>
      </c>
      <c r="H302">
        <f>IFERROR(INDEX($BD$7:$BO$40,MATCH(Bacias!$G$4:$G$323,$BC$7:$BC$40,0),$C$2:$N$2),1)</f>
        <v>1</v>
      </c>
      <c r="I302">
        <f>IFERROR(INDEX($BD$7:$BO$40,MATCH(Bacias!$G$4:$G$323,$BC$7:$BC$40,0),$C$2:$N$2),1)</f>
        <v>1</v>
      </c>
      <c r="J302">
        <f>IFERROR(INDEX($BD$7:$BO$40,MATCH(Bacias!$G$4:$G$323,$BC$7:$BC$40,0),$C$2:$N$2),1)</f>
        <v>1</v>
      </c>
      <c r="K302">
        <f>IFERROR(INDEX($BD$7:$BO$40,MATCH(Bacias!$G$4:$G$323,$BC$7:$BC$40,0),$C$2:$N$2),1)</f>
        <v>1</v>
      </c>
      <c r="L302">
        <f>IFERROR(INDEX($BD$7:$BO$40,MATCH(Bacias!$G$4:$G$323,$BC$7:$BC$40,0),$C$2:$N$2),1)</f>
        <v>1</v>
      </c>
      <c r="M302">
        <f>IFERROR(INDEX($BD$7:$BO$40,MATCH(Bacias!$G$4:$G$323,$BC$7:$BC$40,0),$C$2:$N$2),1)</f>
        <v>1</v>
      </c>
      <c r="N302">
        <f>IFERROR(INDEX($BD$7:$BO$40,MATCH(Bacias!$G$4:$G$323,$BC$7:$BC$40,0),$C$2:$N$2),1)</f>
        <v>1</v>
      </c>
      <c r="AA302">
        <f>C302*IF(NOT(ISNA($AY302)),INDEX(Entrada!$C$53:$N$372,$AY302,AA$2),0)</f>
        <v>862</v>
      </c>
      <c r="AB302">
        <f>D302*IF(NOT(ISNA($AY302)),INDEX(Entrada!$C$53:$N$372,$AY302,AB$2),0)</f>
        <v>863</v>
      </c>
      <c r="AC302">
        <f>E302*IF(NOT(ISNA($AY302)),INDEX(Entrada!$C$53:$N$372,$AY302,AC$2),0)</f>
        <v>796</v>
      </c>
      <c r="AD302">
        <f>F302*IF(NOT(ISNA($AY302)),INDEX(Entrada!$C$53:$N$372,$AY302,AD$2),0)</f>
        <v>525</v>
      </c>
      <c r="AE302">
        <f>G302*IF(NOT(ISNA($AY302)),INDEX(Entrada!$C$53:$N$372,$AY302,AE$2),0)</f>
        <v>341</v>
      </c>
      <c r="AF302">
        <f>H302*IF(NOT(ISNA($AY302)),INDEX(Entrada!$C$53:$N$372,$AY302,AF$2),0)</f>
        <v>292</v>
      </c>
      <c r="AG302">
        <f>I302*IF(NOT(ISNA($AY302)),INDEX(Entrada!$C$53:$N$372,$AY302,AG$2),0)</f>
        <v>239</v>
      </c>
      <c r="AH302">
        <f>J302*IF(NOT(ISNA($AY302)),INDEX(Entrada!$C$53:$N$372,$AY302,AH$2),0)</f>
        <v>206</v>
      </c>
      <c r="AI302">
        <f>K302*IF(NOT(ISNA($AY302)),INDEX(Entrada!$C$53:$N$372,$AY302,AI$2),0)</f>
        <v>208</v>
      </c>
      <c r="AJ302">
        <f>L302*IF(NOT(ISNA($AY302)),INDEX(Entrada!$C$53:$N$372,$AY302,AJ$2),0)</f>
        <v>247</v>
      </c>
      <c r="AK302">
        <f>M302*IF(NOT(ISNA($AY302)),INDEX(Entrada!$C$53:$N$372,$AY302,AK$2),0)</f>
        <v>348</v>
      </c>
      <c r="AL302">
        <f>N302*IF(NOT(ISNA($AY302)),INDEX(Entrada!$C$53:$N$372,$AY302,AL$2),0)</f>
        <v>588</v>
      </c>
      <c r="AM302" s="167">
        <f t="shared" ref="AM302:AX302" si="309">AM133-AM301-AM206+AM307</f>
        <v>862.00884000000008</v>
      </c>
      <c r="AN302" s="167">
        <f t="shared" si="309"/>
        <v>863.34277000000009</v>
      </c>
      <c r="AO302" s="167">
        <f t="shared" si="309"/>
        <v>796.32979999999998</v>
      </c>
      <c r="AP302" s="167">
        <f t="shared" si="309"/>
        <v>524.60925000000009</v>
      </c>
      <c r="AQ302" s="167">
        <f t="shared" si="309"/>
        <v>340.94279999999998</v>
      </c>
      <c r="AR302" s="167">
        <f t="shared" si="309"/>
        <v>292.43575999999996</v>
      </c>
      <c r="AS302" s="167">
        <f t="shared" si="309"/>
        <v>239.42936842105263</v>
      </c>
      <c r="AT302" s="167">
        <f t="shared" si="309"/>
        <v>206.42355894736841</v>
      </c>
      <c r="AU302" s="167">
        <f t="shared" si="309"/>
        <v>207.86156842105262</v>
      </c>
      <c r="AV302" s="167">
        <f t="shared" si="309"/>
        <v>247.19257789473684</v>
      </c>
      <c r="AW302" s="167">
        <f t="shared" si="309"/>
        <v>347.85224000000005</v>
      </c>
      <c r="AX302" s="167">
        <f t="shared" si="309"/>
        <v>587.61200999999994</v>
      </c>
      <c r="AY302">
        <f>MATCH(A302,Entrada!$A$53:$A$372,0)</f>
        <v>299</v>
      </c>
      <c r="BQ302" t="e">
        <f t="shared" si="278"/>
        <v>#N/A</v>
      </c>
      <c r="BR302" s="302">
        <f t="shared" si="306"/>
        <v>862.00884000000008</v>
      </c>
      <c r="BS302" s="302">
        <f t="shared" si="306"/>
        <v>863.34277000000009</v>
      </c>
      <c r="BT302" s="302">
        <f t="shared" si="306"/>
        <v>796.32979999999998</v>
      </c>
      <c r="BU302" s="302">
        <f t="shared" si="306"/>
        <v>524.60925000000009</v>
      </c>
      <c r="BV302" s="302">
        <f t="shared" si="306"/>
        <v>340.94279999999998</v>
      </c>
      <c r="BW302" s="302">
        <f t="shared" si="306"/>
        <v>292.43575999999996</v>
      </c>
      <c r="BX302" s="302">
        <f t="shared" si="306"/>
        <v>239.42936842105263</v>
      </c>
      <c r="BY302" s="302">
        <f t="shared" si="306"/>
        <v>206.42355894736841</v>
      </c>
      <c r="BZ302" s="302">
        <f t="shared" si="306"/>
        <v>207.86156842105262</v>
      </c>
      <c r="CA302" s="302">
        <f t="shared" si="306"/>
        <v>247.19257789473684</v>
      </c>
      <c r="CB302" s="302">
        <f t="shared" si="306"/>
        <v>347.85224000000005</v>
      </c>
      <c r="CC302" s="302">
        <f t="shared" si="306"/>
        <v>587.61200999999994</v>
      </c>
    </row>
    <row r="303" spans="1:81" x14ac:dyDescent="0.25">
      <c r="A303">
        <v>300</v>
      </c>
      <c r="B303" s="164" t="s">
        <v>671</v>
      </c>
      <c r="C303">
        <f>IFERROR(INDEX($BD$7:$BO$40,MATCH(Bacias!$G$4:$G$323,$BC$7:$BC$40,0),$C$2:$N$2),1)</f>
        <v>1</v>
      </c>
      <c r="D303">
        <f>IFERROR(INDEX($BD$7:$BO$40,MATCH(Bacias!$G$4:$G$323,$BC$7:$BC$40,0),$C$2:$N$2),1)</f>
        <v>1</v>
      </c>
      <c r="E303">
        <f>IFERROR(INDEX($BD$7:$BO$40,MATCH(Bacias!$G$4:$G$323,$BC$7:$BC$40,0),$C$2:$N$2),1)</f>
        <v>1</v>
      </c>
      <c r="F303">
        <f>IFERROR(INDEX($BD$7:$BO$40,MATCH(Bacias!$G$4:$G$323,$BC$7:$BC$40,0),$C$2:$N$2),1)</f>
        <v>1</v>
      </c>
      <c r="G303">
        <f>IFERROR(INDEX($BD$7:$BO$40,MATCH(Bacias!$G$4:$G$323,$BC$7:$BC$40,0),$C$2:$N$2),1)</f>
        <v>1</v>
      </c>
      <c r="H303">
        <f>IFERROR(INDEX($BD$7:$BO$40,MATCH(Bacias!$G$4:$G$323,$BC$7:$BC$40,0),$C$2:$N$2),1)</f>
        <v>1</v>
      </c>
      <c r="I303">
        <f>IFERROR(INDEX($BD$7:$BO$40,MATCH(Bacias!$G$4:$G$323,$BC$7:$BC$40,0),$C$2:$N$2),1)</f>
        <v>1</v>
      </c>
      <c r="J303">
        <f>IFERROR(INDEX($BD$7:$BO$40,MATCH(Bacias!$G$4:$G$323,$BC$7:$BC$40,0),$C$2:$N$2),1)</f>
        <v>1</v>
      </c>
      <c r="K303">
        <f>IFERROR(INDEX($BD$7:$BO$40,MATCH(Bacias!$G$4:$G$323,$BC$7:$BC$40,0),$C$2:$N$2),1)</f>
        <v>1</v>
      </c>
      <c r="L303">
        <f>IFERROR(INDEX($BD$7:$BO$40,MATCH(Bacias!$G$4:$G$323,$BC$7:$BC$40,0),$C$2:$N$2),1)</f>
        <v>1</v>
      </c>
      <c r="M303">
        <f>IFERROR(INDEX($BD$7:$BO$40,MATCH(Bacias!$G$4:$G$323,$BC$7:$BC$40,0),$C$2:$N$2),1)</f>
        <v>1</v>
      </c>
      <c r="N303">
        <f>IFERROR(INDEX($BD$7:$BO$40,MATCH(Bacias!$G$4:$G$323,$BC$7:$BC$40,0),$C$2:$N$2),1)</f>
        <v>1</v>
      </c>
      <c r="AA303">
        <f>C303*IF(NOT(ISNA($AY303)),INDEX(Entrada!$C$53:$N$372,$AY303,AA$2),0)</f>
        <v>0</v>
      </c>
      <c r="AB303">
        <f>D303*IF(NOT(ISNA($AY303)),INDEX(Entrada!$C$53:$N$372,$AY303,AB$2),0)</f>
        <v>0</v>
      </c>
      <c r="AC303">
        <f>E303*IF(NOT(ISNA($AY303)),INDEX(Entrada!$C$53:$N$372,$AY303,AC$2),0)</f>
        <v>0</v>
      </c>
      <c r="AD303">
        <f>F303*IF(NOT(ISNA($AY303)),INDEX(Entrada!$C$53:$N$372,$AY303,AD$2),0)</f>
        <v>0</v>
      </c>
      <c r="AE303">
        <f>G303*IF(NOT(ISNA($AY303)),INDEX(Entrada!$C$53:$N$372,$AY303,AE$2),0)</f>
        <v>0</v>
      </c>
      <c r="AF303">
        <f>H303*IF(NOT(ISNA($AY303)),INDEX(Entrada!$C$53:$N$372,$AY303,AF$2),0)</f>
        <v>0</v>
      </c>
      <c r="AG303">
        <f>I303*IF(NOT(ISNA($AY303)),INDEX(Entrada!$C$53:$N$372,$AY303,AG$2),0)</f>
        <v>0</v>
      </c>
      <c r="AH303">
        <f>J303*IF(NOT(ISNA($AY303)),INDEX(Entrada!$C$53:$N$372,$AY303,AH$2),0)</f>
        <v>0</v>
      </c>
      <c r="AI303">
        <f>K303*IF(NOT(ISNA($AY303)),INDEX(Entrada!$C$53:$N$372,$AY303,AI$2),0)</f>
        <v>0</v>
      </c>
      <c r="AJ303">
        <f>L303*IF(NOT(ISNA($AY303)),INDEX(Entrada!$C$53:$N$372,$AY303,AJ$2),0)</f>
        <v>0</v>
      </c>
      <c r="AK303">
        <f>M303*IF(NOT(ISNA($AY303)),INDEX(Entrada!$C$53:$N$372,$AY303,AK$2),0)</f>
        <v>0</v>
      </c>
      <c r="AL303">
        <f>N303*IF(NOT(ISNA($AY303)),INDEX(Entrada!$C$53:$N$372,$AY303,AL$2),0)</f>
        <v>0</v>
      </c>
      <c r="AM303" s="167">
        <f>0</f>
        <v>0</v>
      </c>
      <c r="AN303" s="167">
        <f>0</f>
        <v>0</v>
      </c>
      <c r="AO303" s="167">
        <f>0</f>
        <v>0</v>
      </c>
      <c r="AP303" s="167">
        <f>0</f>
        <v>0</v>
      </c>
      <c r="AQ303" s="167">
        <f>0</f>
        <v>0</v>
      </c>
      <c r="AR303" s="167">
        <f>0</f>
        <v>0</v>
      </c>
      <c r="AS303" s="167">
        <f>0</f>
        <v>0</v>
      </c>
      <c r="AT303" s="167">
        <f>0</f>
        <v>0</v>
      </c>
      <c r="AU303" s="167">
        <f>0</f>
        <v>0</v>
      </c>
      <c r="AV303" s="167">
        <f>0</f>
        <v>0</v>
      </c>
      <c r="AW303" s="167">
        <f>0</f>
        <v>0</v>
      </c>
      <c r="AX303" s="167">
        <f>0</f>
        <v>0</v>
      </c>
      <c r="AY303">
        <f>MATCH(A303,Entrada!$A$53:$A$372,0)</f>
        <v>300</v>
      </c>
      <c r="BQ303" t="e">
        <f t="shared" si="278"/>
        <v>#N/A</v>
      </c>
      <c r="BR303" s="167">
        <f>0</f>
        <v>0</v>
      </c>
      <c r="BS303" s="167">
        <f>0</f>
        <v>0</v>
      </c>
      <c r="BT303" s="167">
        <f>0</f>
        <v>0</v>
      </c>
      <c r="BU303" s="167">
        <f>0</f>
        <v>0</v>
      </c>
      <c r="BV303" s="167">
        <f>0</f>
        <v>0</v>
      </c>
      <c r="BW303" s="167">
        <f>0</f>
        <v>0</v>
      </c>
      <c r="BX303" s="167">
        <f>0</f>
        <v>0</v>
      </c>
      <c r="BY303" s="167">
        <f>0</f>
        <v>0</v>
      </c>
      <c r="BZ303" s="167">
        <f>0</f>
        <v>0</v>
      </c>
      <c r="CA303" s="167">
        <f>0</f>
        <v>0</v>
      </c>
      <c r="CB303" s="167">
        <f>0</f>
        <v>0</v>
      </c>
      <c r="CC303" s="167">
        <f>0</f>
        <v>0</v>
      </c>
    </row>
    <row r="304" spans="1:81" x14ac:dyDescent="0.25">
      <c r="A304">
        <v>301</v>
      </c>
      <c r="B304" s="164" t="s">
        <v>672</v>
      </c>
      <c r="C304">
        <f>IFERROR(INDEX($BD$7:$BO$40,MATCH(Bacias!$G$4:$G$323,$BC$7:$BC$40,0),$C$2:$N$2),1)</f>
        <v>1</v>
      </c>
      <c r="D304">
        <f>IFERROR(INDEX($BD$7:$BO$40,MATCH(Bacias!$G$4:$G$323,$BC$7:$BC$40,0),$C$2:$N$2),1)</f>
        <v>1</v>
      </c>
      <c r="E304">
        <f>IFERROR(INDEX($BD$7:$BO$40,MATCH(Bacias!$G$4:$G$323,$BC$7:$BC$40,0),$C$2:$N$2),1)</f>
        <v>1</v>
      </c>
      <c r="F304">
        <f>IFERROR(INDEX($BD$7:$BO$40,MATCH(Bacias!$G$4:$G$323,$BC$7:$BC$40,0),$C$2:$N$2),1)</f>
        <v>1</v>
      </c>
      <c r="G304">
        <f>IFERROR(INDEX($BD$7:$BO$40,MATCH(Bacias!$G$4:$G$323,$BC$7:$BC$40,0),$C$2:$N$2),1)</f>
        <v>1</v>
      </c>
      <c r="H304">
        <f>IFERROR(INDEX($BD$7:$BO$40,MATCH(Bacias!$G$4:$G$323,$BC$7:$BC$40,0),$C$2:$N$2),1)</f>
        <v>1</v>
      </c>
      <c r="I304">
        <f>IFERROR(INDEX($BD$7:$BO$40,MATCH(Bacias!$G$4:$G$323,$BC$7:$BC$40,0),$C$2:$N$2),1)</f>
        <v>1</v>
      </c>
      <c r="J304">
        <f>IFERROR(INDEX($BD$7:$BO$40,MATCH(Bacias!$G$4:$G$323,$BC$7:$BC$40,0),$C$2:$N$2),1)</f>
        <v>1</v>
      </c>
      <c r="K304">
        <f>IFERROR(INDEX($BD$7:$BO$40,MATCH(Bacias!$G$4:$G$323,$BC$7:$BC$40,0),$C$2:$N$2),1)</f>
        <v>1</v>
      </c>
      <c r="L304">
        <f>IFERROR(INDEX($BD$7:$BO$40,MATCH(Bacias!$G$4:$G$323,$BC$7:$BC$40,0),$C$2:$N$2),1)</f>
        <v>1</v>
      </c>
      <c r="M304">
        <f>IFERROR(INDEX($BD$7:$BO$40,MATCH(Bacias!$G$4:$G$323,$BC$7:$BC$40,0),$C$2:$N$2),1)</f>
        <v>1</v>
      </c>
      <c r="N304">
        <f>IFERROR(INDEX($BD$7:$BO$40,MATCH(Bacias!$G$4:$G$323,$BC$7:$BC$40,0),$C$2:$N$2),1)</f>
        <v>1</v>
      </c>
      <c r="AA304">
        <f>C304*IF(NOT(ISNA($AY304)),INDEX(Entrada!$C$53:$N$372,$AY304,AA$2),0)</f>
        <v>30.13</v>
      </c>
      <c r="AB304">
        <f>D304*IF(NOT(ISNA($AY304)),INDEX(Entrada!$C$53:$N$372,$AY304,AB$2),0)</f>
        <v>30.22</v>
      </c>
      <c r="AC304">
        <f>E304*IF(NOT(ISNA($AY304)),INDEX(Entrada!$C$53:$N$372,$AY304,AC$2),0)</f>
        <v>27.17</v>
      </c>
      <c r="AD304">
        <f>F304*IF(NOT(ISNA($AY304)),INDEX(Entrada!$C$53:$N$372,$AY304,AD$2),0)</f>
        <v>18.329999999999998</v>
      </c>
      <c r="AE304">
        <f>G304*IF(NOT(ISNA($AY304)),INDEX(Entrada!$C$53:$N$372,$AY304,AE$2),0)</f>
        <v>13.1</v>
      </c>
      <c r="AF304">
        <f>H304*IF(NOT(ISNA($AY304)),INDEX(Entrada!$C$53:$N$372,$AY304,AF$2),0)</f>
        <v>11.8</v>
      </c>
      <c r="AG304">
        <f>I304*IF(NOT(ISNA($AY304)),INDEX(Entrada!$C$53:$N$372,$AY304,AG$2),0)</f>
        <v>9.9</v>
      </c>
      <c r="AH304">
        <f>J304*IF(NOT(ISNA($AY304)),INDEX(Entrada!$C$53:$N$372,$AY304,AH$2),0)</f>
        <v>9.39</v>
      </c>
      <c r="AI304">
        <f>K304*IF(NOT(ISNA($AY304)),INDEX(Entrada!$C$53:$N$372,$AY304,AI$2),0)</f>
        <v>13.95</v>
      </c>
      <c r="AJ304">
        <f>L304*IF(NOT(ISNA($AY304)),INDEX(Entrada!$C$53:$N$372,$AY304,AJ$2),0)</f>
        <v>18.149999999999999</v>
      </c>
      <c r="AK304">
        <f>M304*IF(NOT(ISNA($AY304)),INDEX(Entrada!$C$53:$N$372,$AY304,AK$2),0)</f>
        <v>18.73</v>
      </c>
      <c r="AL304">
        <f>N304*IF(NOT(ISNA($AY304)),INDEX(Entrada!$C$53:$N$372,$AY304,AL$2),0)</f>
        <v>23.93</v>
      </c>
      <c r="AM304" s="424">
        <f t="shared" ref="AM304:AX304" si="310">AM121</f>
        <v>26.16</v>
      </c>
      <c r="AN304" s="424">
        <f t="shared" si="310"/>
        <v>26.09</v>
      </c>
      <c r="AO304" s="424">
        <f t="shared" si="310"/>
        <v>23.97</v>
      </c>
      <c r="AP304" s="424">
        <f t="shared" si="310"/>
        <v>17.079999999999998</v>
      </c>
      <c r="AQ304" s="424">
        <f t="shared" si="310"/>
        <v>12.75</v>
      </c>
      <c r="AR304" s="424">
        <f t="shared" si="310"/>
        <v>11.5</v>
      </c>
      <c r="AS304" s="424">
        <f t="shared" si="310"/>
        <v>9.51</v>
      </c>
      <c r="AT304" s="424">
        <f t="shared" si="310"/>
        <v>8.8000000000000007</v>
      </c>
      <c r="AU304" s="424">
        <f t="shared" si="310"/>
        <v>12.51</v>
      </c>
      <c r="AV304" s="424">
        <f t="shared" si="310"/>
        <v>15.78</v>
      </c>
      <c r="AW304" s="424">
        <f t="shared" si="310"/>
        <v>16.22</v>
      </c>
      <c r="AX304" s="424">
        <f t="shared" si="310"/>
        <v>20.94</v>
      </c>
      <c r="AY304">
        <f>MATCH(A304,Entrada!$A$53:$A$372,0)</f>
        <v>301</v>
      </c>
      <c r="BQ304">
        <f t="shared" si="278"/>
        <v>26</v>
      </c>
      <c r="BR304" s="302">
        <f t="shared" ref="BR304:CC306" si="311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25.845099999999995</v>
      </c>
      <c r="BS304" s="302">
        <f t="shared" si="311"/>
        <v>25.859639999999999</v>
      </c>
      <c r="BT304" s="302">
        <f t="shared" si="311"/>
        <v>24.20168</v>
      </c>
      <c r="BU304" s="302">
        <f t="shared" si="311"/>
        <v>17.205100000000002</v>
      </c>
      <c r="BV304" s="302">
        <f t="shared" si="311"/>
        <v>12.892069999999999</v>
      </c>
      <c r="BW304" s="302">
        <f t="shared" si="311"/>
        <v>10.877500000000001</v>
      </c>
      <c r="BX304" s="302">
        <f t="shared" si="311"/>
        <v>9.5310200000000016</v>
      </c>
      <c r="BY304" s="302">
        <f t="shared" si="311"/>
        <v>8.5547899999999988</v>
      </c>
      <c r="BZ304" s="302">
        <f t="shared" si="311"/>
        <v>12.772540000000001</v>
      </c>
      <c r="CA304" s="302">
        <f t="shared" si="311"/>
        <v>15.6</v>
      </c>
      <c r="CB304" s="302">
        <f t="shared" si="311"/>
        <v>16.597670000000001</v>
      </c>
      <c r="CC304" s="302">
        <f t="shared" si="311"/>
        <v>20.485259999999997</v>
      </c>
    </row>
    <row r="305" spans="1:81" x14ac:dyDescent="0.25">
      <c r="A305" s="169">
        <v>302</v>
      </c>
      <c r="B305" s="284" t="s">
        <v>673</v>
      </c>
      <c r="C305">
        <f>IFERROR(INDEX($BD$7:$BO$40,MATCH(Bacias!$G$4:$G$323,$BC$7:$BC$40,0),$C$2:$N$2),1)</f>
        <v>1</v>
      </c>
      <c r="D305">
        <f>IFERROR(INDEX($BD$7:$BO$40,MATCH(Bacias!$G$4:$G$323,$BC$7:$BC$40,0),$C$2:$N$2),1)</f>
        <v>1</v>
      </c>
      <c r="E305">
        <f>IFERROR(INDEX($BD$7:$BO$40,MATCH(Bacias!$G$4:$G$323,$BC$7:$BC$40,0),$C$2:$N$2),1)</f>
        <v>1</v>
      </c>
      <c r="F305">
        <f>IFERROR(INDEX($BD$7:$BO$40,MATCH(Bacias!$G$4:$G$323,$BC$7:$BC$40,0),$C$2:$N$2),1)</f>
        <v>1</v>
      </c>
      <c r="G305">
        <f>IFERROR(INDEX($BD$7:$BO$40,MATCH(Bacias!$G$4:$G$323,$BC$7:$BC$40,0),$C$2:$N$2),1)</f>
        <v>1</v>
      </c>
      <c r="H305">
        <f>IFERROR(INDEX($BD$7:$BO$40,MATCH(Bacias!$G$4:$G$323,$BC$7:$BC$40,0),$C$2:$N$2),1)</f>
        <v>1</v>
      </c>
      <c r="I305">
        <f>IFERROR(INDEX($BD$7:$BO$40,MATCH(Bacias!$G$4:$G$323,$BC$7:$BC$40,0),$C$2:$N$2),1)</f>
        <v>1</v>
      </c>
      <c r="J305">
        <f>IFERROR(INDEX($BD$7:$BO$40,MATCH(Bacias!$G$4:$G$323,$BC$7:$BC$40,0),$C$2:$N$2),1)</f>
        <v>1</v>
      </c>
      <c r="K305">
        <f>IFERROR(INDEX($BD$7:$BO$40,MATCH(Bacias!$G$4:$G$323,$BC$7:$BC$40,0),$C$2:$N$2),1)</f>
        <v>1</v>
      </c>
      <c r="L305">
        <f>IFERROR(INDEX($BD$7:$BO$40,MATCH(Bacias!$G$4:$G$323,$BC$7:$BC$40,0),$C$2:$N$2),1)</f>
        <v>1</v>
      </c>
      <c r="M305">
        <f>IFERROR(INDEX($BD$7:$BO$40,MATCH(Bacias!$G$4:$G$323,$BC$7:$BC$40,0),$C$2:$N$2),1)</f>
        <v>1</v>
      </c>
      <c r="N305">
        <f>IFERROR(INDEX($BD$7:$BO$40,MATCH(Bacias!$G$4:$G$323,$BC$7:$BC$40,0),$C$2:$N$2),1)</f>
        <v>1</v>
      </c>
      <c r="AA305">
        <f>C305*IF(NOT(ISNA($AY305)),INDEX(Entrada!$C$53:$N$372,$AY305,AA$2),0)</f>
        <v>1233.3599999999999</v>
      </c>
      <c r="AB305">
        <f>D305*IF(NOT(ISNA($AY305)),INDEX(Entrada!$C$53:$N$372,$AY305,AB$2),0)</f>
        <v>2414.41</v>
      </c>
      <c r="AC305">
        <f>E305*IF(NOT(ISNA($AY305)),INDEX(Entrada!$C$53:$N$372,$AY305,AC$2),0)</f>
        <v>5805.7</v>
      </c>
      <c r="AD305">
        <f>F305*IF(NOT(ISNA($AY305)),INDEX(Entrada!$C$53:$N$372,$AY305,AD$2),0)</f>
        <v>9014.1200000000008</v>
      </c>
      <c r="AE305">
        <f>G305*IF(NOT(ISNA($AY305)),INDEX(Entrada!$C$53:$N$372,$AY305,AE$2),0)</f>
        <v>4319.79</v>
      </c>
      <c r="AF305">
        <f>H305*IF(NOT(ISNA($AY305)),INDEX(Entrada!$C$53:$N$372,$AY305,AF$2),0)</f>
        <v>1600</v>
      </c>
      <c r="AG305">
        <f>I305*IF(NOT(ISNA($AY305)),INDEX(Entrada!$C$53:$N$372,$AY305,AG$2),0)</f>
        <v>1100</v>
      </c>
      <c r="AH305">
        <f>J305*IF(NOT(ISNA($AY305)),INDEX(Entrada!$C$53:$N$372,$AY305,AH$2),0)</f>
        <v>898.96</v>
      </c>
      <c r="AI305">
        <f>K305*IF(NOT(ISNA($AY305)),INDEX(Entrada!$C$53:$N$372,$AY305,AI$2),0)</f>
        <v>742.76</v>
      </c>
      <c r="AJ305">
        <f>L305*IF(NOT(ISNA($AY305)),INDEX(Entrada!$C$53:$N$372,$AY305,AJ$2),0)</f>
        <v>686.07</v>
      </c>
      <c r="AK305">
        <f>M305*IF(NOT(ISNA($AY305)),INDEX(Entrada!$C$53:$N$372,$AY305,AK$2),0)</f>
        <v>797.39</v>
      </c>
      <c r="AL305">
        <f>N305*IF(NOT(ISNA($AY305)),INDEX(Entrada!$C$53:$N$372,$AY305,AL$2),0)</f>
        <v>900</v>
      </c>
      <c r="AM305" s="282">
        <f t="shared" ref="AM305" si="312">AM291-AM295</f>
        <v>1100</v>
      </c>
      <c r="AN305" s="282">
        <f t="shared" ref="AN305:AX305" si="313">AN291-AN295</f>
        <v>1600</v>
      </c>
      <c r="AO305" s="282">
        <f t="shared" si="313"/>
        <v>4261.41</v>
      </c>
      <c r="AP305" s="282">
        <f t="shared" si="313"/>
        <v>7285.32</v>
      </c>
      <c r="AQ305" s="282">
        <f t="shared" si="313"/>
        <v>2900</v>
      </c>
      <c r="AR305" s="282">
        <f t="shared" si="313"/>
        <v>1600</v>
      </c>
      <c r="AS305" s="282">
        <f t="shared" si="313"/>
        <v>1100</v>
      </c>
      <c r="AT305" s="282">
        <f t="shared" si="313"/>
        <v>900</v>
      </c>
      <c r="AU305" s="282">
        <f t="shared" si="313"/>
        <v>750</v>
      </c>
      <c r="AV305" s="282">
        <f t="shared" si="313"/>
        <v>700</v>
      </c>
      <c r="AW305" s="282">
        <f t="shared" si="313"/>
        <v>800</v>
      </c>
      <c r="AX305" s="282">
        <f t="shared" si="313"/>
        <v>900</v>
      </c>
      <c r="AY305">
        <f>MATCH(A305,Entrada!$A$53:$A$372,0)</f>
        <v>302</v>
      </c>
      <c r="BQ305" t="e">
        <f t="shared" si="278"/>
        <v>#N/A</v>
      </c>
      <c r="BR305" s="302">
        <f t="shared" si="311"/>
        <v>1100</v>
      </c>
      <c r="BS305" s="302">
        <f t="shared" si="311"/>
        <v>1600</v>
      </c>
      <c r="BT305" s="302">
        <f t="shared" si="311"/>
        <v>4261.41</v>
      </c>
      <c r="BU305" s="302">
        <f t="shared" si="311"/>
        <v>7285.32</v>
      </c>
      <c r="BV305" s="302">
        <f t="shared" si="311"/>
        <v>2900</v>
      </c>
      <c r="BW305" s="302">
        <f t="shared" si="311"/>
        <v>1600</v>
      </c>
      <c r="BX305" s="302">
        <f t="shared" si="311"/>
        <v>1100</v>
      </c>
      <c r="BY305" s="302">
        <f t="shared" si="311"/>
        <v>900</v>
      </c>
      <c r="BZ305" s="302">
        <f t="shared" si="311"/>
        <v>750</v>
      </c>
      <c r="CA305" s="302">
        <f t="shared" si="311"/>
        <v>700</v>
      </c>
      <c r="CB305" s="302">
        <f t="shared" si="311"/>
        <v>800</v>
      </c>
      <c r="CC305" s="302">
        <f t="shared" si="311"/>
        <v>900</v>
      </c>
    </row>
    <row r="306" spans="1:81" x14ac:dyDescent="0.25">
      <c r="A306">
        <v>303</v>
      </c>
      <c r="B306" s="164" t="s">
        <v>674</v>
      </c>
      <c r="C306">
        <f>IFERROR(INDEX($BD$7:$BO$40,MATCH(Bacias!$G$4:$G$323,$BC$7:$BC$40,0),$C$2:$N$2),1)</f>
        <v>1</v>
      </c>
      <c r="D306">
        <f>IFERROR(INDEX($BD$7:$BO$40,MATCH(Bacias!$G$4:$G$323,$BC$7:$BC$40,0),$C$2:$N$2),1)</f>
        <v>1</v>
      </c>
      <c r="E306">
        <f>IFERROR(INDEX($BD$7:$BO$40,MATCH(Bacias!$G$4:$G$323,$BC$7:$BC$40,0),$C$2:$N$2),1)</f>
        <v>1</v>
      </c>
      <c r="F306">
        <f>IFERROR(INDEX($BD$7:$BO$40,MATCH(Bacias!$G$4:$G$323,$BC$7:$BC$40,0),$C$2:$N$2),1)</f>
        <v>1</v>
      </c>
      <c r="G306">
        <f>IFERROR(INDEX($BD$7:$BO$40,MATCH(Bacias!$G$4:$G$323,$BC$7:$BC$40,0),$C$2:$N$2),1)</f>
        <v>1</v>
      </c>
      <c r="H306">
        <f>IFERROR(INDEX($BD$7:$BO$40,MATCH(Bacias!$G$4:$G$323,$BC$7:$BC$40,0),$C$2:$N$2),1)</f>
        <v>1</v>
      </c>
      <c r="I306">
        <f>IFERROR(INDEX($BD$7:$BO$40,MATCH(Bacias!$G$4:$G$323,$BC$7:$BC$40,0),$C$2:$N$2),1)</f>
        <v>1</v>
      </c>
      <c r="J306">
        <f>IFERROR(INDEX($BD$7:$BO$40,MATCH(Bacias!$G$4:$G$323,$BC$7:$BC$40,0),$C$2:$N$2),1)</f>
        <v>1</v>
      </c>
      <c r="K306">
        <f>IFERROR(INDEX($BD$7:$BO$40,MATCH(Bacias!$G$4:$G$323,$BC$7:$BC$40,0),$C$2:$N$2),1)</f>
        <v>1</v>
      </c>
      <c r="L306">
        <f>IFERROR(INDEX($BD$7:$BO$40,MATCH(Bacias!$G$4:$G$323,$BC$7:$BC$40,0),$C$2:$N$2),1)</f>
        <v>1</v>
      </c>
      <c r="M306">
        <f>IFERROR(INDEX($BD$7:$BO$40,MATCH(Bacias!$G$4:$G$323,$BC$7:$BC$40,0),$C$2:$N$2),1)</f>
        <v>1</v>
      </c>
      <c r="N306">
        <f>IFERROR(INDEX($BD$7:$BO$40,MATCH(Bacias!$G$4:$G$323,$BC$7:$BC$40,0),$C$2:$N$2),1)</f>
        <v>1</v>
      </c>
      <c r="AA306">
        <f>C306*IF(NOT(ISNA($AY306)),INDEX(Entrada!$C$53:$N$372,$AY306,AA$2),0)</f>
        <v>44</v>
      </c>
      <c r="AB306">
        <f>D306*IF(NOT(ISNA($AY306)),INDEX(Entrada!$C$53:$N$372,$AY306,AB$2),0)</f>
        <v>44</v>
      </c>
      <c r="AC306">
        <f>E306*IF(NOT(ISNA($AY306)),INDEX(Entrada!$C$53:$N$372,$AY306,AC$2),0)</f>
        <v>44</v>
      </c>
      <c r="AD306">
        <f>F306*IF(NOT(ISNA($AY306)),INDEX(Entrada!$C$53:$N$372,$AY306,AD$2),0)</f>
        <v>41</v>
      </c>
      <c r="AE306">
        <f>G306*IF(NOT(ISNA($AY306)),INDEX(Entrada!$C$53:$N$372,$AY306,AE$2),0)</f>
        <v>25</v>
      </c>
      <c r="AF306">
        <f>H306*IF(NOT(ISNA($AY306)),INDEX(Entrada!$C$53:$N$372,$AY306,AF$2),0)</f>
        <v>12</v>
      </c>
      <c r="AG306">
        <f>I306*IF(NOT(ISNA($AY306)),INDEX(Entrada!$C$53:$N$372,$AY306,AG$2),0)</f>
        <v>10</v>
      </c>
      <c r="AH306">
        <f>J306*IF(NOT(ISNA($AY306)),INDEX(Entrada!$C$53:$N$372,$AY306,AH$2),0)</f>
        <v>9</v>
      </c>
      <c r="AI306">
        <f>K306*IF(NOT(ISNA($AY306)),INDEX(Entrada!$C$53:$N$372,$AY306,AI$2),0)</f>
        <v>9</v>
      </c>
      <c r="AJ306">
        <f>L306*IF(NOT(ISNA($AY306)),INDEX(Entrada!$C$53:$N$372,$AY306,AJ$2),0)</f>
        <v>11</v>
      </c>
      <c r="AK306">
        <f>M306*IF(NOT(ISNA($AY306)),INDEX(Entrada!$C$53:$N$372,$AY306,AK$2),0)</f>
        <v>26</v>
      </c>
      <c r="AL306">
        <f>N306*IF(NOT(ISNA($AY306)),INDEX(Entrada!$C$53:$N$372,$AY306,AL$2),0)</f>
        <v>41</v>
      </c>
      <c r="AM306" s="291">
        <f t="shared" ref="AM306:AX306" si="314">IF(AM135&lt;17, AM135+ MIN(AM319-(AM134),34), 17 + MIN(AM319-(AM134),34))</f>
        <v>43.981159999999988</v>
      </c>
      <c r="AN306" s="291">
        <f t="shared" si="314"/>
        <v>44.297230000000013</v>
      </c>
      <c r="AO306" s="291">
        <f t="shared" si="314"/>
        <v>43.580199999999991</v>
      </c>
      <c r="AP306" s="291">
        <f t="shared" si="314"/>
        <v>41.340750000000014</v>
      </c>
      <c r="AQ306" s="291">
        <f t="shared" si="314"/>
        <v>24.807200000000012</v>
      </c>
      <c r="AR306" s="291">
        <f t="shared" si="314"/>
        <v>12.450000000000001</v>
      </c>
      <c r="AS306" s="291">
        <f t="shared" si="314"/>
        <v>10.050000000000001</v>
      </c>
      <c r="AT306" s="291">
        <f t="shared" si="314"/>
        <v>8.5299999999999994</v>
      </c>
      <c r="AU306" s="291">
        <f t="shared" si="314"/>
        <v>9.07</v>
      </c>
      <c r="AV306" s="291">
        <f t="shared" si="314"/>
        <v>10.91</v>
      </c>
      <c r="AW306" s="291">
        <f t="shared" si="314"/>
        <v>25.957759999999986</v>
      </c>
      <c r="AX306" s="291">
        <f t="shared" si="314"/>
        <v>41.357990000000001</v>
      </c>
      <c r="AY306">
        <f>MATCH(A306,Entrada!$A$53:$A$372,0)</f>
        <v>303</v>
      </c>
      <c r="BQ306">
        <f t="shared" si="278"/>
        <v>53</v>
      </c>
      <c r="BR306" s="302">
        <f t="shared" si="311"/>
        <v>10.6069</v>
      </c>
      <c r="BS306" s="302">
        <f t="shared" si="311"/>
        <v>10.0496</v>
      </c>
      <c r="BT306" s="302">
        <f t="shared" si="311"/>
        <v>9.5300000000000011</v>
      </c>
      <c r="BU306" s="302">
        <f t="shared" si="311"/>
        <v>7.0424999999999995</v>
      </c>
      <c r="BV306" s="302">
        <f t="shared" si="311"/>
        <v>4.6735000000000007</v>
      </c>
      <c r="BW306" s="302">
        <f t="shared" si="311"/>
        <v>3.5111999999999997</v>
      </c>
      <c r="BX306" s="302">
        <f t="shared" si="311"/>
        <v>2.5449999999999999</v>
      </c>
      <c r="BY306" s="302">
        <f t="shared" si="311"/>
        <v>2.2218999999999998</v>
      </c>
      <c r="BZ306" s="302">
        <f t="shared" si="311"/>
        <v>2.6960000000000006</v>
      </c>
      <c r="CA306" s="302">
        <f t="shared" si="311"/>
        <v>3.1604000000000005</v>
      </c>
      <c r="CB306" s="302">
        <f t="shared" si="311"/>
        <v>4.6399999999999997</v>
      </c>
      <c r="CC306" s="302">
        <f t="shared" si="311"/>
        <v>7.7701000000000002</v>
      </c>
    </row>
    <row r="307" spans="1:81" x14ac:dyDescent="0.25">
      <c r="A307">
        <v>304</v>
      </c>
      <c r="B307" s="164" t="s">
        <v>622</v>
      </c>
      <c r="C307">
        <f>IFERROR(INDEX($BD$7:$BO$40,MATCH(Bacias!$G$4:$G$323,$BC$7:$BC$40,0),$C$2:$N$2),1)</f>
        <v>1</v>
      </c>
      <c r="D307">
        <f>IFERROR(INDEX($BD$7:$BO$40,MATCH(Bacias!$G$4:$G$323,$BC$7:$BC$40,0),$C$2:$N$2),1)</f>
        <v>1</v>
      </c>
      <c r="E307">
        <f>IFERROR(INDEX($BD$7:$BO$40,MATCH(Bacias!$G$4:$G$323,$BC$7:$BC$40,0),$C$2:$N$2),1)</f>
        <v>1</v>
      </c>
      <c r="F307">
        <f>IFERROR(INDEX($BD$7:$BO$40,MATCH(Bacias!$G$4:$G$323,$BC$7:$BC$40,0),$C$2:$N$2),1)</f>
        <v>1</v>
      </c>
      <c r="G307">
        <f>IFERROR(INDEX($BD$7:$BO$40,MATCH(Bacias!$G$4:$G$323,$BC$7:$BC$40,0),$C$2:$N$2),1)</f>
        <v>1</v>
      </c>
      <c r="H307">
        <f>IFERROR(INDEX($BD$7:$BO$40,MATCH(Bacias!$G$4:$G$323,$BC$7:$BC$40,0),$C$2:$N$2),1)</f>
        <v>1</v>
      </c>
      <c r="I307">
        <f>IFERROR(INDEX($BD$7:$BO$40,MATCH(Bacias!$G$4:$G$323,$BC$7:$BC$40,0),$C$2:$N$2),1)</f>
        <v>1</v>
      </c>
      <c r="J307">
        <f>IFERROR(INDEX($BD$7:$BO$40,MATCH(Bacias!$G$4:$G$323,$BC$7:$BC$40,0),$C$2:$N$2),1)</f>
        <v>1</v>
      </c>
      <c r="K307">
        <f>IFERROR(INDEX($BD$7:$BO$40,MATCH(Bacias!$G$4:$G$323,$BC$7:$BC$40,0),$C$2:$N$2),1)</f>
        <v>1</v>
      </c>
      <c r="L307">
        <f>IFERROR(INDEX($BD$7:$BO$40,MATCH(Bacias!$G$4:$G$323,$BC$7:$BC$40,0),$C$2:$N$2),1)</f>
        <v>1</v>
      </c>
      <c r="M307">
        <f>IFERROR(INDEX($BD$7:$BO$40,MATCH(Bacias!$G$4:$G$323,$BC$7:$BC$40,0),$C$2:$N$2),1)</f>
        <v>1</v>
      </c>
      <c r="N307">
        <f>IFERROR(INDEX($BD$7:$BO$40,MATCH(Bacias!$G$4:$G$323,$BC$7:$BC$40,0),$C$2:$N$2),1)</f>
        <v>1</v>
      </c>
      <c r="AA307">
        <f>C307*IF(NOT(ISNA($AY307)),INDEX(Entrada!$C$53:$N$372,$AY307,AA$2),0)</f>
        <v>3.02</v>
      </c>
      <c r="AB307">
        <f>D307*IF(NOT(ISNA($AY307)),INDEX(Entrada!$C$53:$N$372,$AY307,AB$2),0)</f>
        <v>3.96</v>
      </c>
      <c r="AC307">
        <f>E307*IF(NOT(ISNA($AY307)),INDEX(Entrada!$C$53:$N$372,$AY307,AC$2),0)</f>
        <v>2.25</v>
      </c>
      <c r="AD307">
        <f>F307*IF(NOT(ISNA($AY307)),INDEX(Entrada!$C$53:$N$372,$AY307,AD$2),0)</f>
        <v>0.27</v>
      </c>
      <c r="AE307">
        <f>G307*IF(NOT(ISNA($AY307)),INDEX(Entrada!$C$53:$N$372,$AY307,AE$2),0)</f>
        <v>0</v>
      </c>
      <c r="AF307">
        <f>H307*IF(NOT(ISNA($AY307)),INDEX(Entrada!$C$53:$N$372,$AY307,AF$2),0)</f>
        <v>0</v>
      </c>
      <c r="AG307">
        <f>I307*IF(NOT(ISNA($AY307)),INDEX(Entrada!$C$53:$N$372,$AY307,AG$2),0)</f>
        <v>0</v>
      </c>
      <c r="AH307">
        <f>J307*IF(NOT(ISNA($AY307)),INDEX(Entrada!$C$53:$N$372,$AY307,AH$2),0)</f>
        <v>0</v>
      </c>
      <c r="AI307">
        <f>K307*IF(NOT(ISNA($AY307)),INDEX(Entrada!$C$53:$N$372,$AY307,AI$2),0)</f>
        <v>0</v>
      </c>
      <c r="AJ307">
        <f>L307*IF(NOT(ISNA($AY307)),INDEX(Entrada!$C$53:$N$372,$AY307,AJ$2),0)</f>
        <v>0</v>
      </c>
      <c r="AK307">
        <f>M307*IF(NOT(ISNA($AY307)),INDEX(Entrada!$C$53:$N$372,$AY307,AK$2),0)</f>
        <v>0</v>
      </c>
      <c r="AL307">
        <f>N307*IF(NOT(ISNA($AY307)),INDEX(Entrada!$C$53:$N$372,$AY307,AL$2),0)</f>
        <v>0.73</v>
      </c>
      <c r="AM307" s="167">
        <f t="shared" ref="AM307" si="315">AM318-AM319</f>
        <v>0</v>
      </c>
      <c r="AN307" s="167">
        <f t="shared" ref="AN307:AX307" si="316">AN318-AN319</f>
        <v>0</v>
      </c>
      <c r="AO307" s="167">
        <f t="shared" si="316"/>
        <v>0</v>
      </c>
      <c r="AP307" s="167">
        <f t="shared" si="316"/>
        <v>0</v>
      </c>
      <c r="AQ307" s="167">
        <f t="shared" si="316"/>
        <v>0</v>
      </c>
      <c r="AR307" s="167">
        <f t="shared" si="316"/>
        <v>0</v>
      </c>
      <c r="AS307" s="167">
        <f t="shared" si="316"/>
        <v>0</v>
      </c>
      <c r="AT307" s="167">
        <f t="shared" si="316"/>
        <v>0</v>
      </c>
      <c r="AU307" s="167">
        <f t="shared" si="316"/>
        <v>0</v>
      </c>
      <c r="AV307" s="167">
        <f t="shared" si="316"/>
        <v>0</v>
      </c>
      <c r="AW307" s="167">
        <f t="shared" si="316"/>
        <v>0</v>
      </c>
      <c r="AX307" s="167">
        <f t="shared" si="316"/>
        <v>0</v>
      </c>
      <c r="AY307">
        <f>MATCH(A307,Entrada!$A$53:$A$372,0)</f>
        <v>304</v>
      </c>
      <c r="BQ307" t="e">
        <f t="shared" si="278"/>
        <v>#N/A</v>
      </c>
      <c r="BR307" s="167">
        <f t="shared" ref="BR307:CC307" si="317">BR318-BR319</f>
        <v>0</v>
      </c>
      <c r="BS307" s="167">
        <f t="shared" si="317"/>
        <v>0</v>
      </c>
      <c r="BT307" s="167">
        <f t="shared" si="317"/>
        <v>0</v>
      </c>
      <c r="BU307" s="167">
        <f t="shared" si="317"/>
        <v>0</v>
      </c>
      <c r="BV307" s="167">
        <f t="shared" si="317"/>
        <v>0</v>
      </c>
      <c r="BW307" s="167">
        <f t="shared" si="317"/>
        <v>0</v>
      </c>
      <c r="BX307" s="167">
        <f t="shared" si="317"/>
        <v>0</v>
      </c>
      <c r="BY307" s="167">
        <f t="shared" si="317"/>
        <v>0</v>
      </c>
      <c r="BZ307" s="167">
        <f t="shared" si="317"/>
        <v>0</v>
      </c>
      <c r="CA307" s="167">
        <f t="shared" si="317"/>
        <v>0</v>
      </c>
      <c r="CB307" s="167">
        <f t="shared" si="317"/>
        <v>0</v>
      </c>
      <c r="CC307" s="167">
        <f t="shared" si="317"/>
        <v>0</v>
      </c>
    </row>
    <row r="308" spans="1:81" x14ac:dyDescent="0.25">
      <c r="A308">
        <v>305</v>
      </c>
      <c r="B308" s="164"/>
      <c r="C308">
        <f>IFERROR(INDEX($BD$7:$BO$40,MATCH(Bacias!$G$4:$G$323,$BC$7:$BC$40,0),$C$2:$N$2),1)</f>
        <v>1</v>
      </c>
      <c r="D308">
        <f>IFERROR(INDEX($BD$7:$BO$40,MATCH(Bacias!$G$4:$G$323,$BC$7:$BC$40,0),$C$2:$N$2),1)</f>
        <v>1</v>
      </c>
      <c r="E308">
        <f>IFERROR(INDEX($BD$7:$BO$40,MATCH(Bacias!$G$4:$G$323,$BC$7:$BC$40,0),$C$2:$N$2),1)</f>
        <v>1</v>
      </c>
      <c r="F308">
        <f>IFERROR(INDEX($BD$7:$BO$40,MATCH(Bacias!$G$4:$G$323,$BC$7:$BC$40,0),$C$2:$N$2),1)</f>
        <v>1</v>
      </c>
      <c r="G308">
        <f>IFERROR(INDEX($BD$7:$BO$40,MATCH(Bacias!$G$4:$G$323,$BC$7:$BC$40,0),$C$2:$N$2),1)</f>
        <v>1</v>
      </c>
      <c r="H308">
        <f>IFERROR(INDEX($BD$7:$BO$40,MATCH(Bacias!$G$4:$G$323,$BC$7:$BC$40,0),$C$2:$N$2),1)</f>
        <v>1</v>
      </c>
      <c r="I308">
        <f>IFERROR(INDEX($BD$7:$BO$40,MATCH(Bacias!$G$4:$G$323,$BC$7:$BC$40,0),$C$2:$N$2),1)</f>
        <v>1</v>
      </c>
      <c r="J308">
        <f>IFERROR(INDEX($BD$7:$BO$40,MATCH(Bacias!$G$4:$G$323,$BC$7:$BC$40,0),$C$2:$N$2),1)</f>
        <v>1</v>
      </c>
      <c r="K308">
        <f>IFERROR(INDEX($BD$7:$BO$40,MATCH(Bacias!$G$4:$G$323,$BC$7:$BC$40,0),$C$2:$N$2),1)</f>
        <v>1</v>
      </c>
      <c r="L308">
        <f>IFERROR(INDEX($BD$7:$BO$40,MATCH(Bacias!$G$4:$G$323,$BC$7:$BC$40,0),$C$2:$N$2),1)</f>
        <v>1</v>
      </c>
      <c r="M308">
        <f>IFERROR(INDEX($BD$7:$BO$40,MATCH(Bacias!$G$4:$G$323,$BC$7:$BC$40,0),$C$2:$N$2),1)</f>
        <v>1</v>
      </c>
      <c r="N308">
        <f>IFERROR(INDEX($BD$7:$BO$40,MATCH(Bacias!$G$4:$G$323,$BC$7:$BC$40,0),$C$2:$N$2),1)</f>
        <v>1</v>
      </c>
      <c r="AA308">
        <f>C308*IF(NOT(ISNA($AY308)),INDEX(Entrada!$C$53:$N$372,$AY308,AA$2),0)</f>
        <v>0</v>
      </c>
      <c r="AB308">
        <f>D308*IF(NOT(ISNA($AY308)),INDEX(Entrada!$C$53:$N$372,$AY308,AB$2),0)</f>
        <v>0</v>
      </c>
      <c r="AC308">
        <f>E308*IF(NOT(ISNA($AY308)),INDEX(Entrada!$C$53:$N$372,$AY308,AC$2),0)</f>
        <v>0</v>
      </c>
      <c r="AD308">
        <f>F308*IF(NOT(ISNA($AY308)),INDEX(Entrada!$C$53:$N$372,$AY308,AD$2),0)</f>
        <v>0</v>
      </c>
      <c r="AE308">
        <f>G308*IF(NOT(ISNA($AY308)),INDEX(Entrada!$C$53:$N$372,$AY308,AE$2),0)</f>
        <v>0</v>
      </c>
      <c r="AF308">
        <f>H308*IF(NOT(ISNA($AY308)),INDEX(Entrada!$C$53:$N$372,$AY308,AF$2),0)</f>
        <v>0</v>
      </c>
      <c r="AG308">
        <f>I308*IF(NOT(ISNA($AY308)),INDEX(Entrada!$C$53:$N$372,$AY308,AG$2),0)</f>
        <v>0</v>
      </c>
      <c r="AH308">
        <f>J308*IF(NOT(ISNA($AY308)),INDEX(Entrada!$C$53:$N$372,$AY308,AH$2),0)</f>
        <v>0</v>
      </c>
      <c r="AI308">
        <f>K308*IF(NOT(ISNA($AY308)),INDEX(Entrada!$C$53:$N$372,$AY308,AI$2),0)</f>
        <v>0</v>
      </c>
      <c r="AJ308">
        <f>L308*IF(NOT(ISNA($AY308)),INDEX(Entrada!$C$53:$N$372,$AY308,AJ$2),0)</f>
        <v>0</v>
      </c>
      <c r="AK308">
        <f>M308*IF(NOT(ISNA($AY308)),INDEX(Entrada!$C$53:$N$372,$AY308,AK$2),0)</f>
        <v>0</v>
      </c>
      <c r="AL308">
        <f>N308*IF(NOT(ISNA($AY308)),INDEX(Entrada!$C$53:$N$372,$AY308,AL$2),0)</f>
        <v>0</v>
      </c>
      <c r="AM308">
        <f t="shared" ref="AM308" si="318">AA308</f>
        <v>0</v>
      </c>
      <c r="AN308">
        <f t="shared" ref="AN308" si="319">AB308</f>
        <v>0</v>
      </c>
      <c r="AO308">
        <f t="shared" ref="AO308" si="320">AC308</f>
        <v>0</v>
      </c>
      <c r="AP308">
        <f t="shared" ref="AP308" si="321">AD308</f>
        <v>0</v>
      </c>
      <c r="AQ308">
        <f t="shared" ref="AQ308" si="322">AE308</f>
        <v>0</v>
      </c>
      <c r="AR308">
        <f t="shared" ref="AR308" si="323">AF308</f>
        <v>0</v>
      </c>
      <c r="AS308">
        <f t="shared" ref="AS308" si="324">AG308</f>
        <v>0</v>
      </c>
      <c r="AT308">
        <f t="shared" ref="AT308" si="325">AH308</f>
        <v>0</v>
      </c>
      <c r="AU308">
        <f t="shared" ref="AU308" si="326">AI308</f>
        <v>0</v>
      </c>
      <c r="AV308">
        <f t="shared" ref="AV308" si="327">AJ308</f>
        <v>0</v>
      </c>
      <c r="AW308">
        <f t="shared" ref="AW308" si="328">AK308</f>
        <v>0</v>
      </c>
      <c r="AX308">
        <f t="shared" ref="AX308" si="329">AL308</f>
        <v>0</v>
      </c>
      <c r="AY308">
        <f>MATCH(A308,Entrada!$A$53:$A$372,0)</f>
        <v>305</v>
      </c>
      <c r="BQ308" t="e">
        <f t="shared" si="278"/>
        <v>#N/A</v>
      </c>
      <c r="BR308" s="302">
        <f t="shared" ref="BR308:CC308" si="330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308" s="302">
        <f t="shared" si="330"/>
        <v>0</v>
      </c>
      <c r="BT308" s="302">
        <f t="shared" si="330"/>
        <v>0</v>
      </c>
      <c r="BU308" s="302">
        <f t="shared" si="330"/>
        <v>0</v>
      </c>
      <c r="BV308" s="302">
        <f t="shared" si="330"/>
        <v>0</v>
      </c>
      <c r="BW308" s="302">
        <f t="shared" si="330"/>
        <v>0</v>
      </c>
      <c r="BX308" s="302">
        <f t="shared" si="330"/>
        <v>0</v>
      </c>
      <c r="BY308" s="302">
        <f t="shared" si="330"/>
        <v>0</v>
      </c>
      <c r="BZ308" s="302">
        <f t="shared" si="330"/>
        <v>0</v>
      </c>
      <c r="CA308" s="302">
        <f t="shared" si="330"/>
        <v>0</v>
      </c>
      <c r="CB308" s="302">
        <f t="shared" si="330"/>
        <v>0</v>
      </c>
      <c r="CC308" s="302">
        <f t="shared" si="330"/>
        <v>0</v>
      </c>
    </row>
    <row r="309" spans="1:81" x14ac:dyDescent="0.25">
      <c r="A309">
        <v>306</v>
      </c>
      <c r="B309" s="164" t="s">
        <v>270</v>
      </c>
      <c r="C309">
        <f>IFERROR(INDEX($BD$7:$BO$40,MATCH(Bacias!$G$4:$G$323,$BC$7:$BC$40,0),$C$2:$N$2),1)</f>
        <v>1</v>
      </c>
      <c r="D309">
        <f>IFERROR(INDEX($BD$7:$BO$40,MATCH(Bacias!$G$4:$G$323,$BC$7:$BC$40,0),$C$2:$N$2),1)</f>
        <v>1</v>
      </c>
      <c r="E309">
        <f>IFERROR(INDEX($BD$7:$BO$40,MATCH(Bacias!$G$4:$G$323,$BC$7:$BC$40,0),$C$2:$N$2),1)</f>
        <v>1</v>
      </c>
      <c r="F309">
        <f>IFERROR(INDEX($BD$7:$BO$40,MATCH(Bacias!$G$4:$G$323,$BC$7:$BC$40,0),$C$2:$N$2),1)</f>
        <v>1</v>
      </c>
      <c r="G309">
        <f>IFERROR(INDEX($BD$7:$BO$40,MATCH(Bacias!$G$4:$G$323,$BC$7:$BC$40,0),$C$2:$N$2),1)</f>
        <v>1</v>
      </c>
      <c r="H309">
        <f>IFERROR(INDEX($BD$7:$BO$40,MATCH(Bacias!$G$4:$G$323,$BC$7:$BC$40,0),$C$2:$N$2),1)</f>
        <v>1</v>
      </c>
      <c r="I309">
        <f>IFERROR(INDEX($BD$7:$BO$40,MATCH(Bacias!$G$4:$G$323,$BC$7:$BC$40,0),$C$2:$N$2),1)</f>
        <v>1</v>
      </c>
      <c r="J309">
        <f>IFERROR(INDEX($BD$7:$BO$40,MATCH(Bacias!$G$4:$G$323,$BC$7:$BC$40,0),$C$2:$N$2),1)</f>
        <v>1</v>
      </c>
      <c r="K309">
        <f>IFERROR(INDEX($BD$7:$BO$40,MATCH(Bacias!$G$4:$G$323,$BC$7:$BC$40,0),$C$2:$N$2),1)</f>
        <v>1</v>
      </c>
      <c r="L309">
        <f>IFERROR(INDEX($BD$7:$BO$40,MATCH(Bacias!$G$4:$G$323,$BC$7:$BC$40,0),$C$2:$N$2),1)</f>
        <v>1</v>
      </c>
      <c r="M309">
        <f>IFERROR(INDEX($BD$7:$BO$40,MATCH(Bacias!$G$4:$G$323,$BC$7:$BC$40,0),$C$2:$N$2),1)</f>
        <v>1</v>
      </c>
      <c r="N309">
        <f>IFERROR(INDEX($BD$7:$BO$40,MATCH(Bacias!$G$4:$G$323,$BC$7:$BC$40,0),$C$2:$N$2),1)</f>
        <v>1</v>
      </c>
      <c r="AA309">
        <f>C309*IF(NOT(ISNA($AY309)),INDEX(Entrada!$C$53:$N$372,$AY309,AA$2),0)</f>
        <v>188</v>
      </c>
      <c r="AB309">
        <f>D309*IF(NOT(ISNA($AY309)),INDEX(Entrada!$C$53:$N$372,$AY309,AB$2),0)</f>
        <v>188</v>
      </c>
      <c r="AC309">
        <f>E309*IF(NOT(ISNA($AY309)),INDEX(Entrada!$C$53:$N$372,$AY309,AC$2),0)</f>
        <v>188</v>
      </c>
      <c r="AD309">
        <f>F309*IF(NOT(ISNA($AY309)),INDEX(Entrada!$C$53:$N$372,$AY309,AD$2),0)</f>
        <v>185</v>
      </c>
      <c r="AE309">
        <f>G309*IF(NOT(ISNA($AY309)),INDEX(Entrada!$C$53:$N$372,$AY309,AE$2),0)</f>
        <v>169</v>
      </c>
      <c r="AF309">
        <f>H309*IF(NOT(ISNA($AY309)),INDEX(Entrada!$C$53:$N$372,$AY309,AF$2),0)</f>
        <v>136</v>
      </c>
      <c r="AG309">
        <f>I309*IF(NOT(ISNA($AY309)),INDEX(Entrada!$C$53:$N$372,$AY309,AG$2),0)</f>
        <v>120</v>
      </c>
      <c r="AH309">
        <f>J309*IF(NOT(ISNA($AY309)),INDEX(Entrada!$C$53:$N$372,$AY309,AH$2),0)</f>
        <v>102</v>
      </c>
      <c r="AI309">
        <f>K309*IF(NOT(ISNA($AY309)),INDEX(Entrada!$C$53:$N$372,$AY309,AI$2),0)</f>
        <v>106</v>
      </c>
      <c r="AJ309">
        <f>L309*IF(NOT(ISNA($AY309)),INDEX(Entrada!$C$53:$N$372,$AY309,AJ$2),0)</f>
        <v>128</v>
      </c>
      <c r="AK309">
        <f>M309*IF(NOT(ISNA($AY309)),INDEX(Entrada!$C$53:$N$372,$AY309,AK$2),0)</f>
        <v>170</v>
      </c>
      <c r="AL309">
        <f>N309*IF(NOT(ISNA($AY309)),INDEX(Entrada!$C$53:$N$372,$AY309,AL$2),0)</f>
        <v>185</v>
      </c>
      <c r="AM309" s="167">
        <f t="shared" ref="AM309" si="331">AM306+AM134</f>
        <v>187.98115999999999</v>
      </c>
      <c r="AN309" s="167">
        <f t="shared" ref="AN309:AX309" si="332">AN306+AN134</f>
        <v>188.29723000000001</v>
      </c>
      <c r="AO309" s="167">
        <f t="shared" si="332"/>
        <v>187.58019999999999</v>
      </c>
      <c r="AP309" s="167">
        <f t="shared" si="332"/>
        <v>185.34075000000001</v>
      </c>
      <c r="AQ309" s="167">
        <f t="shared" si="332"/>
        <v>168.80720000000002</v>
      </c>
      <c r="AR309" s="167">
        <f t="shared" si="332"/>
        <v>135.50424000000001</v>
      </c>
      <c r="AS309" s="167">
        <f t="shared" si="332"/>
        <v>119.74063157894737</v>
      </c>
      <c r="AT309" s="167">
        <f t="shared" si="332"/>
        <v>102.39644105263157</v>
      </c>
      <c r="AU309" s="167">
        <f t="shared" si="332"/>
        <v>105.73843157894737</v>
      </c>
      <c r="AV309" s="167">
        <f t="shared" si="332"/>
        <v>127.63742210526314</v>
      </c>
      <c r="AW309" s="167">
        <f t="shared" si="332"/>
        <v>169.95775999999998</v>
      </c>
      <c r="AX309" s="167">
        <f t="shared" si="332"/>
        <v>185.35799</v>
      </c>
      <c r="AY309">
        <f>MATCH(A309,Entrada!$A$53:$A$372,0)</f>
        <v>306</v>
      </c>
      <c r="BQ309">
        <f t="shared" si="278"/>
        <v>57</v>
      </c>
      <c r="BR309" s="167">
        <f t="shared" ref="BR309:CC309" si="333">BR306+BR134</f>
        <v>154.6069</v>
      </c>
      <c r="BS309" s="167">
        <f t="shared" si="333"/>
        <v>154.0496</v>
      </c>
      <c r="BT309" s="167">
        <f t="shared" si="333"/>
        <v>153.53</v>
      </c>
      <c r="BU309" s="167">
        <f t="shared" si="333"/>
        <v>151.04249999999999</v>
      </c>
      <c r="BV309" s="167">
        <f t="shared" si="333"/>
        <v>148.67349999999999</v>
      </c>
      <c r="BW309" s="167">
        <f t="shared" si="333"/>
        <v>126.56544000000001</v>
      </c>
      <c r="BX309" s="167">
        <f t="shared" si="333"/>
        <v>112.23563157894738</v>
      </c>
      <c r="BY309" s="167">
        <f t="shared" si="333"/>
        <v>96.088341052631577</v>
      </c>
      <c r="BZ309" s="167">
        <f t="shared" si="333"/>
        <v>99.364431578947375</v>
      </c>
      <c r="CA309" s="167">
        <f t="shared" si="333"/>
        <v>119.88782210526314</v>
      </c>
      <c r="CB309" s="167">
        <f t="shared" si="333"/>
        <v>148.63999999999999</v>
      </c>
      <c r="CC309" s="167">
        <f t="shared" si="333"/>
        <v>151.77010000000001</v>
      </c>
    </row>
    <row r="310" spans="1:81" x14ac:dyDescent="0.25">
      <c r="A310">
        <v>307</v>
      </c>
      <c r="B310" s="164"/>
      <c r="C310">
        <f>IFERROR(INDEX($BD$7:$BO$40,MATCH(Bacias!$G$4:$G$323,$BC$7:$BC$40,0),$C$2:$N$2),1)</f>
        <v>1</v>
      </c>
      <c r="D310">
        <f>IFERROR(INDEX($BD$7:$BO$40,MATCH(Bacias!$G$4:$G$323,$BC$7:$BC$40,0),$C$2:$N$2),1)</f>
        <v>1</v>
      </c>
      <c r="E310">
        <f>IFERROR(INDEX($BD$7:$BO$40,MATCH(Bacias!$G$4:$G$323,$BC$7:$BC$40,0),$C$2:$N$2),1)</f>
        <v>1</v>
      </c>
      <c r="F310">
        <f>IFERROR(INDEX($BD$7:$BO$40,MATCH(Bacias!$G$4:$G$323,$BC$7:$BC$40,0),$C$2:$N$2),1)</f>
        <v>1</v>
      </c>
      <c r="G310">
        <f>IFERROR(INDEX($BD$7:$BO$40,MATCH(Bacias!$G$4:$G$323,$BC$7:$BC$40,0),$C$2:$N$2),1)</f>
        <v>1</v>
      </c>
      <c r="H310">
        <f>IFERROR(INDEX($BD$7:$BO$40,MATCH(Bacias!$G$4:$G$323,$BC$7:$BC$40,0),$C$2:$N$2),1)</f>
        <v>1</v>
      </c>
      <c r="I310">
        <f>IFERROR(INDEX($BD$7:$BO$40,MATCH(Bacias!$G$4:$G$323,$BC$7:$BC$40,0),$C$2:$N$2),1)</f>
        <v>1</v>
      </c>
      <c r="J310">
        <f>IFERROR(INDEX($BD$7:$BO$40,MATCH(Bacias!$G$4:$G$323,$BC$7:$BC$40,0),$C$2:$N$2),1)</f>
        <v>1</v>
      </c>
      <c r="K310">
        <f>IFERROR(INDEX($BD$7:$BO$40,MATCH(Bacias!$G$4:$G$323,$BC$7:$BC$40,0),$C$2:$N$2),1)</f>
        <v>1</v>
      </c>
      <c r="L310">
        <f>IFERROR(INDEX($BD$7:$BO$40,MATCH(Bacias!$G$4:$G$323,$BC$7:$BC$40,0),$C$2:$N$2),1)</f>
        <v>1</v>
      </c>
      <c r="M310">
        <f>IFERROR(INDEX($BD$7:$BO$40,MATCH(Bacias!$G$4:$G$323,$BC$7:$BC$40,0),$C$2:$N$2),1)</f>
        <v>1</v>
      </c>
      <c r="N310">
        <f>IFERROR(INDEX($BD$7:$BO$40,MATCH(Bacias!$G$4:$G$323,$BC$7:$BC$40,0),$C$2:$N$2),1)</f>
        <v>1</v>
      </c>
      <c r="AA310">
        <f>C310*IF(NOT(ISNA($AY310)),INDEX(Entrada!$C$53:$N$372,$AY310,AA$2),0)</f>
        <v>0</v>
      </c>
      <c r="AB310">
        <f>D310*IF(NOT(ISNA($AY310)),INDEX(Entrada!$C$53:$N$372,$AY310,AB$2),0)</f>
        <v>0</v>
      </c>
      <c r="AC310">
        <f>E310*IF(NOT(ISNA($AY310)),INDEX(Entrada!$C$53:$N$372,$AY310,AC$2),0)</f>
        <v>0</v>
      </c>
      <c r="AD310">
        <f>F310*IF(NOT(ISNA($AY310)),INDEX(Entrada!$C$53:$N$372,$AY310,AD$2),0)</f>
        <v>0</v>
      </c>
      <c r="AE310">
        <f>G310*IF(NOT(ISNA($AY310)),INDEX(Entrada!$C$53:$N$372,$AY310,AE$2),0)</f>
        <v>0</v>
      </c>
      <c r="AF310">
        <f>H310*IF(NOT(ISNA($AY310)),INDEX(Entrada!$C$53:$N$372,$AY310,AF$2),0)</f>
        <v>0</v>
      </c>
      <c r="AG310">
        <f>I310*IF(NOT(ISNA($AY310)),INDEX(Entrada!$C$53:$N$372,$AY310,AG$2),0)</f>
        <v>0</v>
      </c>
      <c r="AH310">
        <f>J310*IF(NOT(ISNA($AY310)),INDEX(Entrada!$C$53:$N$372,$AY310,AH$2),0)</f>
        <v>0</v>
      </c>
      <c r="AI310">
        <f>K310*IF(NOT(ISNA($AY310)),INDEX(Entrada!$C$53:$N$372,$AY310,AI$2),0)</f>
        <v>0</v>
      </c>
      <c r="AJ310">
        <f>L310*IF(NOT(ISNA($AY310)),INDEX(Entrada!$C$53:$N$372,$AY310,AJ$2),0)</f>
        <v>0</v>
      </c>
      <c r="AK310">
        <f>M310*IF(NOT(ISNA($AY310)),INDEX(Entrada!$C$53:$N$372,$AY310,AK$2),0)</f>
        <v>0</v>
      </c>
      <c r="AL310">
        <f>N310*IF(NOT(ISNA($AY310)),INDEX(Entrada!$C$53:$N$372,$AY310,AL$2),0)</f>
        <v>0</v>
      </c>
      <c r="AM310" s="290">
        <f>MAX(0,AM204-25)</f>
        <v>0</v>
      </c>
      <c r="AN310" s="290">
        <f t="shared" ref="AN310:AX310" si="334">MAX(0,AN204-25)</f>
        <v>0</v>
      </c>
      <c r="AO310" s="290">
        <f t="shared" si="334"/>
        <v>0</v>
      </c>
      <c r="AP310" s="290">
        <f t="shared" si="334"/>
        <v>0</v>
      </c>
      <c r="AQ310" s="290">
        <f t="shared" si="334"/>
        <v>0</v>
      </c>
      <c r="AR310" s="290">
        <f t="shared" si="334"/>
        <v>0</v>
      </c>
      <c r="AS310" s="290">
        <f t="shared" si="334"/>
        <v>0</v>
      </c>
      <c r="AT310" s="290">
        <f t="shared" si="334"/>
        <v>0</v>
      </c>
      <c r="AU310" s="290">
        <f t="shared" si="334"/>
        <v>0</v>
      </c>
      <c r="AV310" s="290">
        <f t="shared" si="334"/>
        <v>0</v>
      </c>
      <c r="AW310" s="290">
        <f t="shared" si="334"/>
        <v>0</v>
      </c>
      <c r="AX310" s="290">
        <f t="shared" si="334"/>
        <v>0</v>
      </c>
      <c r="AY310">
        <f>MATCH(A310,Entrada!$A$53:$A$372,0)</f>
        <v>307</v>
      </c>
      <c r="BQ310" t="e">
        <f t="shared" si="278"/>
        <v>#N/A</v>
      </c>
      <c r="BR310" s="302">
        <f t="shared" ref="BR310:CC316" si="335" xml:space="preserve">    IF(ISNA($BQ$4:$BQ$323),AM$4:AM$323,
IF(OR(_tipo="Mensal", _tipo="Diario"),INDEX(_regrA0,$BQ$4:$BQ$323,$BR$1:$CC$1)+INDEX(_regrA1,$BQ$4:$BQ$323,$BR$1:$CC$1)*INDEX(AM$4:AM$323,INDEX(_regrPostoBase,$BQ$4:$BQ$323)),
INDEX(_regrA0sem,$BQ$4:$BQ$323,$BR$2:$CC$2)+INDEX(_regrA1sem,$BQ$4:$BQ$323,$BR$2:$CC$2)*INDEX(AM$4:AM$323,INDEX(_regrPostoBase,$BQ$4:$BQ$323))
))</f>
        <v>0</v>
      </c>
      <c r="BS310" s="302">
        <f t="shared" si="335"/>
        <v>0</v>
      </c>
      <c r="BT310" s="302">
        <f t="shared" si="335"/>
        <v>0</v>
      </c>
      <c r="BU310" s="302">
        <f t="shared" si="335"/>
        <v>0</v>
      </c>
      <c r="BV310" s="302">
        <f t="shared" si="335"/>
        <v>0</v>
      </c>
      <c r="BW310" s="302">
        <f t="shared" si="335"/>
        <v>0</v>
      </c>
      <c r="BX310" s="302">
        <f t="shared" si="335"/>
        <v>0</v>
      </c>
      <c r="BY310" s="302">
        <f t="shared" si="335"/>
        <v>0</v>
      </c>
      <c r="BZ310" s="302">
        <f t="shared" si="335"/>
        <v>0</v>
      </c>
      <c r="CA310" s="302">
        <f t="shared" si="335"/>
        <v>0</v>
      </c>
      <c r="CB310" s="302">
        <f t="shared" si="335"/>
        <v>0</v>
      </c>
      <c r="CC310" s="302">
        <f t="shared" si="335"/>
        <v>0</v>
      </c>
    </row>
    <row r="311" spans="1:81" x14ac:dyDescent="0.25">
      <c r="A311">
        <v>308</v>
      </c>
      <c r="B311" s="164"/>
      <c r="C311">
        <f>IFERROR(INDEX($BD$7:$BO$40,MATCH(Bacias!$G$4:$G$323,$BC$7:$BC$40,0),$C$2:$N$2),1)</f>
        <v>1</v>
      </c>
      <c r="D311">
        <f>IFERROR(INDEX($BD$7:$BO$40,MATCH(Bacias!$G$4:$G$323,$BC$7:$BC$40,0),$C$2:$N$2),1)</f>
        <v>1</v>
      </c>
      <c r="E311">
        <f>IFERROR(INDEX($BD$7:$BO$40,MATCH(Bacias!$G$4:$G$323,$BC$7:$BC$40,0),$C$2:$N$2),1)</f>
        <v>1</v>
      </c>
      <c r="F311">
        <f>IFERROR(INDEX($BD$7:$BO$40,MATCH(Bacias!$G$4:$G$323,$BC$7:$BC$40,0),$C$2:$N$2),1)</f>
        <v>1</v>
      </c>
      <c r="G311">
        <f>IFERROR(INDEX($BD$7:$BO$40,MATCH(Bacias!$G$4:$G$323,$BC$7:$BC$40,0),$C$2:$N$2),1)</f>
        <v>1</v>
      </c>
      <c r="H311">
        <f>IFERROR(INDEX($BD$7:$BO$40,MATCH(Bacias!$G$4:$G$323,$BC$7:$BC$40,0),$C$2:$N$2),1)</f>
        <v>1</v>
      </c>
      <c r="I311">
        <f>IFERROR(INDEX($BD$7:$BO$40,MATCH(Bacias!$G$4:$G$323,$BC$7:$BC$40,0),$C$2:$N$2),1)</f>
        <v>1</v>
      </c>
      <c r="J311">
        <f>IFERROR(INDEX($BD$7:$BO$40,MATCH(Bacias!$G$4:$G$323,$BC$7:$BC$40,0),$C$2:$N$2),1)</f>
        <v>1</v>
      </c>
      <c r="K311">
        <f>IFERROR(INDEX($BD$7:$BO$40,MATCH(Bacias!$G$4:$G$323,$BC$7:$BC$40,0),$C$2:$N$2),1)</f>
        <v>1</v>
      </c>
      <c r="L311">
        <f>IFERROR(INDEX($BD$7:$BO$40,MATCH(Bacias!$G$4:$G$323,$BC$7:$BC$40,0),$C$2:$N$2),1)</f>
        <v>1</v>
      </c>
      <c r="M311">
        <f>IFERROR(INDEX($BD$7:$BO$40,MATCH(Bacias!$G$4:$G$323,$BC$7:$BC$40,0),$C$2:$N$2),1)</f>
        <v>1</v>
      </c>
      <c r="N311">
        <f>IFERROR(INDEX($BD$7:$BO$40,MATCH(Bacias!$G$4:$G$323,$BC$7:$BC$40,0),$C$2:$N$2),1)</f>
        <v>1</v>
      </c>
      <c r="AA311">
        <f>C311*IF(NOT(ISNA($AY311)),INDEX(Entrada!$C$53:$N$372,$AY311,AA$2),0)</f>
        <v>0</v>
      </c>
      <c r="AB311">
        <f>D311*IF(NOT(ISNA($AY311)),INDEX(Entrada!$C$53:$N$372,$AY311,AB$2),0)</f>
        <v>0</v>
      </c>
      <c r="AC311">
        <f>E311*IF(NOT(ISNA($AY311)),INDEX(Entrada!$C$53:$N$372,$AY311,AC$2),0)</f>
        <v>0</v>
      </c>
      <c r="AD311">
        <f>F311*IF(NOT(ISNA($AY311)),INDEX(Entrada!$C$53:$N$372,$AY311,AD$2),0)</f>
        <v>0</v>
      </c>
      <c r="AE311">
        <f>G311*IF(NOT(ISNA($AY311)),INDEX(Entrada!$C$53:$N$372,$AY311,AE$2),0)</f>
        <v>0</v>
      </c>
      <c r="AF311">
        <f>H311*IF(NOT(ISNA($AY311)),INDEX(Entrada!$C$53:$N$372,$AY311,AF$2),0)</f>
        <v>0</v>
      </c>
      <c r="AG311">
        <f>I311*IF(NOT(ISNA($AY311)),INDEX(Entrada!$C$53:$N$372,$AY311,AG$2),0)</f>
        <v>0</v>
      </c>
      <c r="AH311">
        <f>J311*IF(NOT(ISNA($AY311)),INDEX(Entrada!$C$53:$N$372,$AY311,AH$2),0)</f>
        <v>0</v>
      </c>
      <c r="AI311">
        <f>K311*IF(NOT(ISNA($AY311)),INDEX(Entrada!$C$53:$N$372,$AY311,AI$2),0)</f>
        <v>0</v>
      </c>
      <c r="AJ311">
        <f>L311*IF(NOT(ISNA($AY311)),INDEX(Entrada!$C$53:$N$372,$AY311,AJ$2),0)</f>
        <v>0</v>
      </c>
      <c r="AK311">
        <f>M311*IF(NOT(ISNA($AY311)),INDEX(Entrada!$C$53:$N$372,$AY311,AK$2),0)</f>
        <v>0</v>
      </c>
      <c r="AL311">
        <f>N311*IF(NOT(ISNA($AY311)),INDEX(Entrada!$C$53:$N$372,$AY311,AL$2),0)</f>
        <v>0</v>
      </c>
      <c r="AM311">
        <f t="shared" ref="AM311:AM316" si="336">AA311</f>
        <v>0</v>
      </c>
      <c r="AN311">
        <f t="shared" ref="AN311:AN316" si="337">AB311</f>
        <v>0</v>
      </c>
      <c r="AO311">
        <f t="shared" ref="AO311:AO316" si="338">AC311</f>
        <v>0</v>
      </c>
      <c r="AP311">
        <f t="shared" ref="AP311:AP316" si="339">AD311</f>
        <v>0</v>
      </c>
      <c r="AQ311">
        <f t="shared" ref="AQ311:AQ316" si="340">AE311</f>
        <v>0</v>
      </c>
      <c r="AR311">
        <f t="shared" ref="AR311:AR316" si="341">AF311</f>
        <v>0</v>
      </c>
      <c r="AS311">
        <f t="shared" ref="AS311:AS316" si="342">AG311</f>
        <v>0</v>
      </c>
      <c r="AT311">
        <f t="shared" ref="AT311:AT316" si="343">AH311</f>
        <v>0</v>
      </c>
      <c r="AU311">
        <f t="shared" ref="AU311:AU316" si="344">AI311</f>
        <v>0</v>
      </c>
      <c r="AV311">
        <f t="shared" ref="AV311:AV316" si="345">AJ311</f>
        <v>0</v>
      </c>
      <c r="AW311">
        <f t="shared" ref="AW311:AW316" si="346">AK311</f>
        <v>0</v>
      </c>
      <c r="AX311">
        <f t="shared" ref="AX311:AX316" si="347">AL311</f>
        <v>0</v>
      </c>
      <c r="AY311">
        <f>MATCH(A311,Entrada!$A$53:$A$372,0)</f>
        <v>308</v>
      </c>
      <c r="BQ311" t="e">
        <f t="shared" si="278"/>
        <v>#N/A</v>
      </c>
      <c r="BR311" s="302">
        <f t="shared" si="335"/>
        <v>0</v>
      </c>
      <c r="BS311" s="302">
        <f t="shared" si="335"/>
        <v>0</v>
      </c>
      <c r="BT311" s="302">
        <f t="shared" si="335"/>
        <v>0</v>
      </c>
      <c r="BU311" s="302">
        <f t="shared" si="335"/>
        <v>0</v>
      </c>
      <c r="BV311" s="302">
        <f t="shared" si="335"/>
        <v>0</v>
      </c>
      <c r="BW311" s="302">
        <f t="shared" si="335"/>
        <v>0</v>
      </c>
      <c r="BX311" s="302">
        <f t="shared" si="335"/>
        <v>0</v>
      </c>
      <c r="BY311" s="302">
        <f t="shared" si="335"/>
        <v>0</v>
      </c>
      <c r="BZ311" s="302">
        <f t="shared" si="335"/>
        <v>0</v>
      </c>
      <c r="CA311" s="302">
        <f t="shared" si="335"/>
        <v>0</v>
      </c>
      <c r="CB311" s="302">
        <f t="shared" si="335"/>
        <v>0</v>
      </c>
      <c r="CC311" s="302">
        <f t="shared" si="335"/>
        <v>0</v>
      </c>
    </row>
    <row r="312" spans="1:81" x14ac:dyDescent="0.25">
      <c r="A312">
        <v>309</v>
      </c>
      <c r="B312" s="164"/>
      <c r="C312">
        <f>IFERROR(INDEX($BD$7:$BO$40,MATCH(Bacias!$G$4:$G$323,$BC$7:$BC$40,0),$C$2:$N$2),1)</f>
        <v>1</v>
      </c>
      <c r="D312">
        <f>IFERROR(INDEX($BD$7:$BO$40,MATCH(Bacias!$G$4:$G$323,$BC$7:$BC$40,0),$C$2:$N$2),1)</f>
        <v>1</v>
      </c>
      <c r="E312">
        <f>IFERROR(INDEX($BD$7:$BO$40,MATCH(Bacias!$G$4:$G$323,$BC$7:$BC$40,0),$C$2:$N$2),1)</f>
        <v>1</v>
      </c>
      <c r="F312">
        <f>IFERROR(INDEX($BD$7:$BO$40,MATCH(Bacias!$G$4:$G$323,$BC$7:$BC$40,0),$C$2:$N$2),1)</f>
        <v>1</v>
      </c>
      <c r="G312">
        <f>IFERROR(INDEX($BD$7:$BO$40,MATCH(Bacias!$G$4:$G$323,$BC$7:$BC$40,0),$C$2:$N$2),1)</f>
        <v>1</v>
      </c>
      <c r="H312">
        <f>IFERROR(INDEX($BD$7:$BO$40,MATCH(Bacias!$G$4:$G$323,$BC$7:$BC$40,0),$C$2:$N$2),1)</f>
        <v>1</v>
      </c>
      <c r="I312">
        <f>IFERROR(INDEX($BD$7:$BO$40,MATCH(Bacias!$G$4:$G$323,$BC$7:$BC$40,0),$C$2:$N$2),1)</f>
        <v>1</v>
      </c>
      <c r="J312">
        <f>IFERROR(INDEX($BD$7:$BO$40,MATCH(Bacias!$G$4:$G$323,$BC$7:$BC$40,0),$C$2:$N$2),1)</f>
        <v>1</v>
      </c>
      <c r="K312">
        <f>IFERROR(INDEX($BD$7:$BO$40,MATCH(Bacias!$G$4:$G$323,$BC$7:$BC$40,0),$C$2:$N$2),1)</f>
        <v>1</v>
      </c>
      <c r="L312">
        <f>IFERROR(INDEX($BD$7:$BO$40,MATCH(Bacias!$G$4:$G$323,$BC$7:$BC$40,0),$C$2:$N$2),1)</f>
        <v>1</v>
      </c>
      <c r="M312">
        <f>IFERROR(INDEX($BD$7:$BO$40,MATCH(Bacias!$G$4:$G$323,$BC$7:$BC$40,0),$C$2:$N$2),1)</f>
        <v>1</v>
      </c>
      <c r="N312">
        <f>IFERROR(INDEX($BD$7:$BO$40,MATCH(Bacias!$G$4:$G$323,$BC$7:$BC$40,0),$C$2:$N$2),1)</f>
        <v>1</v>
      </c>
      <c r="AA312">
        <f>C312*IF(NOT(ISNA($AY312)),INDEX(Entrada!$C$53:$N$372,$AY312,AA$2),0)</f>
        <v>0</v>
      </c>
      <c r="AB312">
        <f>D312*IF(NOT(ISNA($AY312)),INDEX(Entrada!$C$53:$N$372,$AY312,AB$2),0)</f>
        <v>0</v>
      </c>
      <c r="AC312">
        <f>E312*IF(NOT(ISNA($AY312)),INDEX(Entrada!$C$53:$N$372,$AY312,AC$2),0)</f>
        <v>0</v>
      </c>
      <c r="AD312">
        <f>F312*IF(NOT(ISNA($AY312)),INDEX(Entrada!$C$53:$N$372,$AY312,AD$2),0)</f>
        <v>0</v>
      </c>
      <c r="AE312">
        <f>G312*IF(NOT(ISNA($AY312)),INDEX(Entrada!$C$53:$N$372,$AY312,AE$2),0)</f>
        <v>0</v>
      </c>
      <c r="AF312">
        <f>H312*IF(NOT(ISNA($AY312)),INDEX(Entrada!$C$53:$N$372,$AY312,AF$2),0)</f>
        <v>0</v>
      </c>
      <c r="AG312">
        <f>I312*IF(NOT(ISNA($AY312)),INDEX(Entrada!$C$53:$N$372,$AY312,AG$2),0)</f>
        <v>0</v>
      </c>
      <c r="AH312">
        <f>J312*IF(NOT(ISNA($AY312)),INDEX(Entrada!$C$53:$N$372,$AY312,AH$2),0)</f>
        <v>0</v>
      </c>
      <c r="AI312">
        <f>K312*IF(NOT(ISNA($AY312)),INDEX(Entrada!$C$53:$N$372,$AY312,AI$2),0)</f>
        <v>0</v>
      </c>
      <c r="AJ312">
        <f>L312*IF(NOT(ISNA($AY312)),INDEX(Entrada!$C$53:$N$372,$AY312,AJ$2),0)</f>
        <v>0</v>
      </c>
      <c r="AK312">
        <f>M312*IF(NOT(ISNA($AY312)),INDEX(Entrada!$C$53:$N$372,$AY312,AK$2),0)</f>
        <v>0</v>
      </c>
      <c r="AL312">
        <f>N312*IF(NOT(ISNA($AY312)),INDEX(Entrada!$C$53:$N$372,$AY312,AL$2),0)</f>
        <v>0</v>
      </c>
      <c r="AM312">
        <f t="shared" si="336"/>
        <v>0</v>
      </c>
      <c r="AN312">
        <f t="shared" si="337"/>
        <v>0</v>
      </c>
      <c r="AO312">
        <f t="shared" si="338"/>
        <v>0</v>
      </c>
      <c r="AP312">
        <f t="shared" si="339"/>
        <v>0</v>
      </c>
      <c r="AQ312">
        <f t="shared" si="340"/>
        <v>0</v>
      </c>
      <c r="AR312">
        <f t="shared" si="341"/>
        <v>0</v>
      </c>
      <c r="AS312">
        <f t="shared" si="342"/>
        <v>0</v>
      </c>
      <c r="AT312">
        <f t="shared" si="343"/>
        <v>0</v>
      </c>
      <c r="AU312">
        <f t="shared" si="344"/>
        <v>0</v>
      </c>
      <c r="AV312">
        <f t="shared" si="345"/>
        <v>0</v>
      </c>
      <c r="AW312">
        <f t="shared" si="346"/>
        <v>0</v>
      </c>
      <c r="AX312">
        <f t="shared" si="347"/>
        <v>0</v>
      </c>
      <c r="AY312">
        <f>MATCH(A312,Entrada!$A$53:$A$372,0)</f>
        <v>309</v>
      </c>
      <c r="BQ312" t="e">
        <f t="shared" si="278"/>
        <v>#N/A</v>
      </c>
      <c r="BR312" s="302">
        <f t="shared" si="335"/>
        <v>0</v>
      </c>
      <c r="BS312" s="302">
        <f t="shared" si="335"/>
        <v>0</v>
      </c>
      <c r="BT312" s="302">
        <f t="shared" si="335"/>
        <v>0</v>
      </c>
      <c r="BU312" s="302">
        <f t="shared" si="335"/>
        <v>0</v>
      </c>
      <c r="BV312" s="302">
        <f t="shared" si="335"/>
        <v>0</v>
      </c>
      <c r="BW312" s="302">
        <f t="shared" si="335"/>
        <v>0</v>
      </c>
      <c r="BX312" s="302">
        <f t="shared" si="335"/>
        <v>0</v>
      </c>
      <c r="BY312" s="302">
        <f t="shared" si="335"/>
        <v>0</v>
      </c>
      <c r="BZ312" s="302">
        <f t="shared" si="335"/>
        <v>0</v>
      </c>
      <c r="CA312" s="302">
        <f t="shared" si="335"/>
        <v>0</v>
      </c>
      <c r="CB312" s="302">
        <f t="shared" si="335"/>
        <v>0</v>
      </c>
      <c r="CC312" s="302">
        <f t="shared" si="335"/>
        <v>0</v>
      </c>
    </row>
    <row r="313" spans="1:81" x14ac:dyDescent="0.25">
      <c r="A313">
        <v>310</v>
      </c>
      <c r="B313" s="164"/>
      <c r="C313">
        <f>IFERROR(INDEX($BD$7:$BO$40,MATCH(Bacias!$G$4:$G$323,$BC$7:$BC$40,0),$C$2:$N$2),1)</f>
        <v>1</v>
      </c>
      <c r="D313">
        <f>IFERROR(INDEX($BD$7:$BO$40,MATCH(Bacias!$G$4:$G$323,$BC$7:$BC$40,0),$C$2:$N$2),1)</f>
        <v>1</v>
      </c>
      <c r="E313">
        <f>IFERROR(INDEX($BD$7:$BO$40,MATCH(Bacias!$G$4:$G$323,$BC$7:$BC$40,0),$C$2:$N$2),1)</f>
        <v>1</v>
      </c>
      <c r="F313">
        <f>IFERROR(INDEX($BD$7:$BO$40,MATCH(Bacias!$G$4:$G$323,$BC$7:$BC$40,0),$C$2:$N$2),1)</f>
        <v>1</v>
      </c>
      <c r="G313">
        <f>IFERROR(INDEX($BD$7:$BO$40,MATCH(Bacias!$G$4:$G$323,$BC$7:$BC$40,0),$C$2:$N$2),1)</f>
        <v>1</v>
      </c>
      <c r="H313">
        <f>IFERROR(INDEX($BD$7:$BO$40,MATCH(Bacias!$G$4:$G$323,$BC$7:$BC$40,0),$C$2:$N$2),1)</f>
        <v>1</v>
      </c>
      <c r="I313">
        <f>IFERROR(INDEX($BD$7:$BO$40,MATCH(Bacias!$G$4:$G$323,$BC$7:$BC$40,0),$C$2:$N$2),1)</f>
        <v>1</v>
      </c>
      <c r="J313">
        <f>IFERROR(INDEX($BD$7:$BO$40,MATCH(Bacias!$G$4:$G$323,$BC$7:$BC$40,0),$C$2:$N$2),1)</f>
        <v>1</v>
      </c>
      <c r="K313">
        <f>IFERROR(INDEX($BD$7:$BO$40,MATCH(Bacias!$G$4:$G$323,$BC$7:$BC$40,0),$C$2:$N$2),1)</f>
        <v>1</v>
      </c>
      <c r="L313">
        <f>IFERROR(INDEX($BD$7:$BO$40,MATCH(Bacias!$G$4:$G$323,$BC$7:$BC$40,0),$C$2:$N$2),1)</f>
        <v>1</v>
      </c>
      <c r="M313">
        <f>IFERROR(INDEX($BD$7:$BO$40,MATCH(Bacias!$G$4:$G$323,$BC$7:$BC$40,0),$C$2:$N$2),1)</f>
        <v>1</v>
      </c>
      <c r="N313">
        <f>IFERROR(INDEX($BD$7:$BO$40,MATCH(Bacias!$G$4:$G$323,$BC$7:$BC$40,0),$C$2:$N$2),1)</f>
        <v>1</v>
      </c>
      <c r="AA313">
        <f>C313*IF(NOT(ISNA($AY313)),INDEX(Entrada!$C$53:$N$372,$AY313,AA$2),0)</f>
        <v>0</v>
      </c>
      <c r="AB313">
        <f>D313*IF(NOT(ISNA($AY313)),INDEX(Entrada!$C$53:$N$372,$AY313,AB$2),0)</f>
        <v>0</v>
      </c>
      <c r="AC313">
        <f>E313*IF(NOT(ISNA($AY313)),INDEX(Entrada!$C$53:$N$372,$AY313,AC$2),0)</f>
        <v>0</v>
      </c>
      <c r="AD313">
        <f>F313*IF(NOT(ISNA($AY313)),INDEX(Entrada!$C$53:$N$372,$AY313,AD$2),0)</f>
        <v>0</v>
      </c>
      <c r="AE313">
        <f>G313*IF(NOT(ISNA($AY313)),INDEX(Entrada!$C$53:$N$372,$AY313,AE$2),0)</f>
        <v>0</v>
      </c>
      <c r="AF313">
        <f>H313*IF(NOT(ISNA($AY313)),INDEX(Entrada!$C$53:$N$372,$AY313,AF$2),0)</f>
        <v>0</v>
      </c>
      <c r="AG313">
        <f>I313*IF(NOT(ISNA($AY313)),INDEX(Entrada!$C$53:$N$372,$AY313,AG$2),0)</f>
        <v>0</v>
      </c>
      <c r="AH313">
        <f>J313*IF(NOT(ISNA($AY313)),INDEX(Entrada!$C$53:$N$372,$AY313,AH$2),0)</f>
        <v>0</v>
      </c>
      <c r="AI313">
        <f>K313*IF(NOT(ISNA($AY313)),INDEX(Entrada!$C$53:$N$372,$AY313,AI$2),0)</f>
        <v>0</v>
      </c>
      <c r="AJ313">
        <f>L313*IF(NOT(ISNA($AY313)),INDEX(Entrada!$C$53:$N$372,$AY313,AJ$2),0)</f>
        <v>0</v>
      </c>
      <c r="AK313">
        <f>M313*IF(NOT(ISNA($AY313)),INDEX(Entrada!$C$53:$N$372,$AY313,AK$2),0)</f>
        <v>0</v>
      </c>
      <c r="AL313">
        <f>N313*IF(NOT(ISNA($AY313)),INDEX(Entrada!$C$53:$N$372,$AY313,AL$2),0)</f>
        <v>0</v>
      </c>
      <c r="AM313">
        <f t="shared" si="336"/>
        <v>0</v>
      </c>
      <c r="AN313">
        <f t="shared" si="337"/>
        <v>0</v>
      </c>
      <c r="AO313">
        <f t="shared" si="338"/>
        <v>0</v>
      </c>
      <c r="AP313">
        <f t="shared" si="339"/>
        <v>0</v>
      </c>
      <c r="AQ313">
        <f t="shared" si="340"/>
        <v>0</v>
      </c>
      <c r="AR313">
        <f t="shared" si="341"/>
        <v>0</v>
      </c>
      <c r="AS313">
        <f t="shared" si="342"/>
        <v>0</v>
      </c>
      <c r="AT313">
        <f t="shared" si="343"/>
        <v>0</v>
      </c>
      <c r="AU313">
        <f t="shared" si="344"/>
        <v>0</v>
      </c>
      <c r="AV313">
        <f t="shared" si="345"/>
        <v>0</v>
      </c>
      <c r="AW313">
        <f t="shared" si="346"/>
        <v>0</v>
      </c>
      <c r="AX313">
        <f t="shared" si="347"/>
        <v>0</v>
      </c>
      <c r="AY313">
        <f>MATCH(A313,Entrada!$A$53:$A$372,0)</f>
        <v>310</v>
      </c>
      <c r="BQ313" t="e">
        <f t="shared" si="278"/>
        <v>#N/A</v>
      </c>
      <c r="BR313" s="302">
        <f t="shared" si="335"/>
        <v>0</v>
      </c>
      <c r="BS313" s="302">
        <f t="shared" si="335"/>
        <v>0</v>
      </c>
      <c r="BT313" s="302">
        <f t="shared" si="335"/>
        <v>0</v>
      </c>
      <c r="BU313" s="302">
        <f t="shared" si="335"/>
        <v>0</v>
      </c>
      <c r="BV313" s="302">
        <f t="shared" si="335"/>
        <v>0</v>
      </c>
      <c r="BW313" s="302">
        <f t="shared" si="335"/>
        <v>0</v>
      </c>
      <c r="BX313" s="302">
        <f t="shared" si="335"/>
        <v>0</v>
      </c>
      <c r="BY313" s="302">
        <f t="shared" si="335"/>
        <v>0</v>
      </c>
      <c r="BZ313" s="302">
        <f t="shared" si="335"/>
        <v>0</v>
      </c>
      <c r="CA313" s="302">
        <f t="shared" si="335"/>
        <v>0</v>
      </c>
      <c r="CB313" s="302">
        <f t="shared" si="335"/>
        <v>0</v>
      </c>
      <c r="CC313" s="302">
        <f t="shared" si="335"/>
        <v>0</v>
      </c>
    </row>
    <row r="314" spans="1:81" x14ac:dyDescent="0.25">
      <c r="A314">
        <v>311</v>
      </c>
      <c r="B314" s="164"/>
      <c r="C314">
        <f>IFERROR(INDEX($BD$7:$BO$40,MATCH(Bacias!$G$4:$G$323,$BC$7:$BC$40,0),$C$2:$N$2),1)</f>
        <v>1</v>
      </c>
      <c r="D314">
        <f>IFERROR(INDEX($BD$7:$BO$40,MATCH(Bacias!$G$4:$G$323,$BC$7:$BC$40,0),$C$2:$N$2),1)</f>
        <v>1</v>
      </c>
      <c r="E314">
        <f>IFERROR(INDEX($BD$7:$BO$40,MATCH(Bacias!$G$4:$G$323,$BC$7:$BC$40,0),$C$2:$N$2),1)</f>
        <v>1</v>
      </c>
      <c r="F314">
        <f>IFERROR(INDEX($BD$7:$BO$40,MATCH(Bacias!$G$4:$G$323,$BC$7:$BC$40,0),$C$2:$N$2),1)</f>
        <v>1</v>
      </c>
      <c r="G314">
        <f>IFERROR(INDEX($BD$7:$BO$40,MATCH(Bacias!$G$4:$G$323,$BC$7:$BC$40,0),$C$2:$N$2),1)</f>
        <v>1</v>
      </c>
      <c r="H314">
        <f>IFERROR(INDEX($BD$7:$BO$40,MATCH(Bacias!$G$4:$G$323,$BC$7:$BC$40,0),$C$2:$N$2),1)</f>
        <v>1</v>
      </c>
      <c r="I314">
        <f>IFERROR(INDEX($BD$7:$BO$40,MATCH(Bacias!$G$4:$G$323,$BC$7:$BC$40,0),$C$2:$N$2),1)</f>
        <v>1</v>
      </c>
      <c r="J314">
        <f>IFERROR(INDEX($BD$7:$BO$40,MATCH(Bacias!$G$4:$G$323,$BC$7:$BC$40,0),$C$2:$N$2),1)</f>
        <v>1</v>
      </c>
      <c r="K314">
        <f>IFERROR(INDEX($BD$7:$BO$40,MATCH(Bacias!$G$4:$G$323,$BC$7:$BC$40,0),$C$2:$N$2),1)</f>
        <v>1</v>
      </c>
      <c r="L314">
        <f>IFERROR(INDEX($BD$7:$BO$40,MATCH(Bacias!$G$4:$G$323,$BC$7:$BC$40,0),$C$2:$N$2),1)</f>
        <v>1</v>
      </c>
      <c r="M314">
        <f>IFERROR(INDEX($BD$7:$BO$40,MATCH(Bacias!$G$4:$G$323,$BC$7:$BC$40,0),$C$2:$N$2),1)</f>
        <v>1</v>
      </c>
      <c r="N314">
        <f>IFERROR(INDEX($BD$7:$BO$40,MATCH(Bacias!$G$4:$G$323,$BC$7:$BC$40,0),$C$2:$N$2),1)</f>
        <v>1</v>
      </c>
      <c r="AA314">
        <f>C314*IF(NOT(ISNA($AY314)),INDEX(Entrada!$C$53:$N$372,$AY314,AA$2),0)</f>
        <v>0</v>
      </c>
      <c r="AB314">
        <f>D314*IF(NOT(ISNA($AY314)),INDEX(Entrada!$C$53:$N$372,$AY314,AB$2),0)</f>
        <v>0</v>
      </c>
      <c r="AC314">
        <f>E314*IF(NOT(ISNA($AY314)),INDEX(Entrada!$C$53:$N$372,$AY314,AC$2),0)</f>
        <v>0</v>
      </c>
      <c r="AD314">
        <f>F314*IF(NOT(ISNA($AY314)),INDEX(Entrada!$C$53:$N$372,$AY314,AD$2),0)</f>
        <v>0</v>
      </c>
      <c r="AE314">
        <f>G314*IF(NOT(ISNA($AY314)),INDEX(Entrada!$C$53:$N$372,$AY314,AE$2),0)</f>
        <v>0</v>
      </c>
      <c r="AF314">
        <f>H314*IF(NOT(ISNA($AY314)),INDEX(Entrada!$C$53:$N$372,$AY314,AF$2),0)</f>
        <v>0</v>
      </c>
      <c r="AG314">
        <f>I314*IF(NOT(ISNA($AY314)),INDEX(Entrada!$C$53:$N$372,$AY314,AG$2),0)</f>
        <v>0</v>
      </c>
      <c r="AH314">
        <f>J314*IF(NOT(ISNA($AY314)),INDEX(Entrada!$C$53:$N$372,$AY314,AH$2),0)</f>
        <v>0</v>
      </c>
      <c r="AI314">
        <f>K314*IF(NOT(ISNA($AY314)),INDEX(Entrada!$C$53:$N$372,$AY314,AI$2),0)</f>
        <v>0</v>
      </c>
      <c r="AJ314">
        <f>L314*IF(NOT(ISNA($AY314)),INDEX(Entrada!$C$53:$N$372,$AY314,AJ$2),0)</f>
        <v>0</v>
      </c>
      <c r="AK314">
        <f>M314*IF(NOT(ISNA($AY314)),INDEX(Entrada!$C$53:$N$372,$AY314,AK$2),0)</f>
        <v>0</v>
      </c>
      <c r="AL314">
        <f>N314*IF(NOT(ISNA($AY314)),INDEX(Entrada!$C$53:$N$372,$AY314,AL$2),0)</f>
        <v>0</v>
      </c>
      <c r="AM314">
        <f t="shared" si="336"/>
        <v>0</v>
      </c>
      <c r="AN314">
        <f t="shared" si="337"/>
        <v>0</v>
      </c>
      <c r="AO314">
        <f t="shared" si="338"/>
        <v>0</v>
      </c>
      <c r="AP314">
        <f t="shared" si="339"/>
        <v>0</v>
      </c>
      <c r="AQ314">
        <f t="shared" si="340"/>
        <v>0</v>
      </c>
      <c r="AR314">
        <f t="shared" si="341"/>
        <v>0</v>
      </c>
      <c r="AS314">
        <f t="shared" si="342"/>
        <v>0</v>
      </c>
      <c r="AT314">
        <f t="shared" si="343"/>
        <v>0</v>
      </c>
      <c r="AU314">
        <f t="shared" si="344"/>
        <v>0</v>
      </c>
      <c r="AV314">
        <f t="shared" si="345"/>
        <v>0</v>
      </c>
      <c r="AW314">
        <f t="shared" si="346"/>
        <v>0</v>
      </c>
      <c r="AX314">
        <f t="shared" si="347"/>
        <v>0</v>
      </c>
      <c r="AY314">
        <f>MATCH(A314,Entrada!$A$53:$A$372,0)</f>
        <v>311</v>
      </c>
      <c r="BQ314" t="e">
        <f t="shared" si="278"/>
        <v>#N/A</v>
      </c>
      <c r="BR314" s="302">
        <f t="shared" si="335"/>
        <v>0</v>
      </c>
      <c r="BS314" s="302">
        <f t="shared" si="335"/>
        <v>0</v>
      </c>
      <c r="BT314" s="302">
        <f t="shared" si="335"/>
        <v>0</v>
      </c>
      <c r="BU314" s="302">
        <f t="shared" si="335"/>
        <v>0</v>
      </c>
      <c r="BV314" s="302">
        <f t="shared" si="335"/>
        <v>0</v>
      </c>
      <c r="BW314" s="302">
        <f t="shared" si="335"/>
        <v>0</v>
      </c>
      <c r="BX314" s="302">
        <f t="shared" si="335"/>
        <v>0</v>
      </c>
      <c r="BY314" s="302">
        <f t="shared" si="335"/>
        <v>0</v>
      </c>
      <c r="BZ314" s="302">
        <f t="shared" si="335"/>
        <v>0</v>
      </c>
      <c r="CA314" s="302">
        <f t="shared" si="335"/>
        <v>0</v>
      </c>
      <c r="CB314" s="302">
        <f t="shared" si="335"/>
        <v>0</v>
      </c>
      <c r="CC314" s="302">
        <f t="shared" si="335"/>
        <v>0</v>
      </c>
    </row>
    <row r="315" spans="1:81" x14ac:dyDescent="0.25">
      <c r="A315">
        <v>312</v>
      </c>
      <c r="B315" s="164"/>
      <c r="C315">
        <f>IFERROR(INDEX($BD$7:$BO$40,MATCH(Bacias!$G$4:$G$323,$BC$7:$BC$40,0),$C$2:$N$2),1)</f>
        <v>1</v>
      </c>
      <c r="D315">
        <f>IFERROR(INDEX($BD$7:$BO$40,MATCH(Bacias!$G$4:$G$323,$BC$7:$BC$40,0),$C$2:$N$2),1)</f>
        <v>1</v>
      </c>
      <c r="E315">
        <f>IFERROR(INDEX($BD$7:$BO$40,MATCH(Bacias!$G$4:$G$323,$BC$7:$BC$40,0),$C$2:$N$2),1)</f>
        <v>1</v>
      </c>
      <c r="F315">
        <f>IFERROR(INDEX($BD$7:$BO$40,MATCH(Bacias!$G$4:$G$323,$BC$7:$BC$40,0),$C$2:$N$2),1)</f>
        <v>1</v>
      </c>
      <c r="G315">
        <f>IFERROR(INDEX($BD$7:$BO$40,MATCH(Bacias!$G$4:$G$323,$BC$7:$BC$40,0),$C$2:$N$2),1)</f>
        <v>1</v>
      </c>
      <c r="H315">
        <f>IFERROR(INDEX($BD$7:$BO$40,MATCH(Bacias!$G$4:$G$323,$BC$7:$BC$40,0),$C$2:$N$2),1)</f>
        <v>1</v>
      </c>
      <c r="I315">
        <f>IFERROR(INDEX($BD$7:$BO$40,MATCH(Bacias!$G$4:$G$323,$BC$7:$BC$40,0),$C$2:$N$2),1)</f>
        <v>1</v>
      </c>
      <c r="J315">
        <f>IFERROR(INDEX($BD$7:$BO$40,MATCH(Bacias!$G$4:$G$323,$BC$7:$BC$40,0),$C$2:$N$2),1)</f>
        <v>1</v>
      </c>
      <c r="K315">
        <f>IFERROR(INDEX($BD$7:$BO$40,MATCH(Bacias!$G$4:$G$323,$BC$7:$BC$40,0),$C$2:$N$2),1)</f>
        <v>1</v>
      </c>
      <c r="L315">
        <f>IFERROR(INDEX($BD$7:$BO$40,MATCH(Bacias!$G$4:$G$323,$BC$7:$BC$40,0),$C$2:$N$2),1)</f>
        <v>1</v>
      </c>
      <c r="M315">
        <f>IFERROR(INDEX($BD$7:$BO$40,MATCH(Bacias!$G$4:$G$323,$BC$7:$BC$40,0),$C$2:$N$2),1)</f>
        <v>1</v>
      </c>
      <c r="N315">
        <f>IFERROR(INDEX($BD$7:$BO$40,MATCH(Bacias!$G$4:$G$323,$BC$7:$BC$40,0),$C$2:$N$2),1)</f>
        <v>1</v>
      </c>
      <c r="AA315">
        <f>C315*IF(NOT(ISNA($AY315)),INDEX(Entrada!$C$53:$N$372,$AY315,AA$2),0)</f>
        <v>0</v>
      </c>
      <c r="AB315">
        <f>D315*IF(NOT(ISNA($AY315)),INDEX(Entrada!$C$53:$N$372,$AY315,AB$2),0)</f>
        <v>0</v>
      </c>
      <c r="AC315">
        <f>E315*IF(NOT(ISNA($AY315)),INDEX(Entrada!$C$53:$N$372,$AY315,AC$2),0)</f>
        <v>0</v>
      </c>
      <c r="AD315">
        <f>F315*IF(NOT(ISNA($AY315)),INDEX(Entrada!$C$53:$N$372,$AY315,AD$2),0)</f>
        <v>0</v>
      </c>
      <c r="AE315">
        <f>G315*IF(NOT(ISNA($AY315)),INDEX(Entrada!$C$53:$N$372,$AY315,AE$2),0)</f>
        <v>0</v>
      </c>
      <c r="AF315">
        <f>H315*IF(NOT(ISNA($AY315)),INDEX(Entrada!$C$53:$N$372,$AY315,AF$2),0)</f>
        <v>0</v>
      </c>
      <c r="AG315">
        <f>I315*IF(NOT(ISNA($AY315)),INDEX(Entrada!$C$53:$N$372,$AY315,AG$2),0)</f>
        <v>0</v>
      </c>
      <c r="AH315">
        <f>J315*IF(NOT(ISNA($AY315)),INDEX(Entrada!$C$53:$N$372,$AY315,AH$2),0)</f>
        <v>0</v>
      </c>
      <c r="AI315">
        <f>K315*IF(NOT(ISNA($AY315)),INDEX(Entrada!$C$53:$N$372,$AY315,AI$2),0)</f>
        <v>0</v>
      </c>
      <c r="AJ315">
        <f>L315*IF(NOT(ISNA($AY315)),INDEX(Entrada!$C$53:$N$372,$AY315,AJ$2),0)</f>
        <v>0</v>
      </c>
      <c r="AK315">
        <f>M315*IF(NOT(ISNA($AY315)),INDEX(Entrada!$C$53:$N$372,$AY315,AK$2),0)</f>
        <v>0</v>
      </c>
      <c r="AL315">
        <f>N315*IF(NOT(ISNA($AY315)),INDEX(Entrada!$C$53:$N$372,$AY315,AL$2),0)</f>
        <v>0</v>
      </c>
      <c r="AM315">
        <f t="shared" si="336"/>
        <v>0</v>
      </c>
      <c r="AN315">
        <f t="shared" si="337"/>
        <v>0</v>
      </c>
      <c r="AO315">
        <f t="shared" si="338"/>
        <v>0</v>
      </c>
      <c r="AP315">
        <f t="shared" si="339"/>
        <v>0</v>
      </c>
      <c r="AQ315">
        <f t="shared" si="340"/>
        <v>0</v>
      </c>
      <c r="AR315">
        <f t="shared" si="341"/>
        <v>0</v>
      </c>
      <c r="AS315">
        <f t="shared" si="342"/>
        <v>0</v>
      </c>
      <c r="AT315">
        <f t="shared" si="343"/>
        <v>0</v>
      </c>
      <c r="AU315">
        <f t="shared" si="344"/>
        <v>0</v>
      </c>
      <c r="AV315">
        <f t="shared" si="345"/>
        <v>0</v>
      </c>
      <c r="AW315">
        <f t="shared" si="346"/>
        <v>0</v>
      </c>
      <c r="AX315">
        <f t="shared" si="347"/>
        <v>0</v>
      </c>
      <c r="AY315">
        <f>MATCH(A315,Entrada!$A$53:$A$372,0)</f>
        <v>312</v>
      </c>
      <c r="BQ315" t="e">
        <f t="shared" si="278"/>
        <v>#N/A</v>
      </c>
      <c r="BR315" s="302">
        <f t="shared" si="335"/>
        <v>0</v>
      </c>
      <c r="BS315" s="302">
        <f t="shared" si="335"/>
        <v>0</v>
      </c>
      <c r="BT315" s="302">
        <f t="shared" si="335"/>
        <v>0</v>
      </c>
      <c r="BU315" s="302">
        <f t="shared" si="335"/>
        <v>0</v>
      </c>
      <c r="BV315" s="302">
        <f t="shared" si="335"/>
        <v>0</v>
      </c>
      <c r="BW315" s="302">
        <f t="shared" si="335"/>
        <v>0</v>
      </c>
      <c r="BX315" s="302">
        <f t="shared" si="335"/>
        <v>0</v>
      </c>
      <c r="BY315" s="302">
        <f t="shared" si="335"/>
        <v>0</v>
      </c>
      <c r="BZ315" s="302">
        <f t="shared" si="335"/>
        <v>0</v>
      </c>
      <c r="CA315" s="302">
        <f t="shared" si="335"/>
        <v>0</v>
      </c>
      <c r="CB315" s="302">
        <f t="shared" si="335"/>
        <v>0</v>
      </c>
      <c r="CC315" s="302">
        <f t="shared" si="335"/>
        <v>0</v>
      </c>
    </row>
    <row r="316" spans="1:81" x14ac:dyDescent="0.25">
      <c r="A316">
        <v>313</v>
      </c>
      <c r="B316" s="164" t="s">
        <v>675</v>
      </c>
      <c r="C316">
        <f>IFERROR(INDEX($BD$7:$BO$40,MATCH(Bacias!$G$4:$G$323,$BC$7:$BC$40,0),$C$2:$N$2),1)</f>
        <v>1</v>
      </c>
      <c r="D316">
        <f>IFERROR(INDEX($BD$7:$BO$40,MATCH(Bacias!$G$4:$G$323,$BC$7:$BC$40,0),$C$2:$N$2),1)</f>
        <v>1</v>
      </c>
      <c r="E316">
        <f>IFERROR(INDEX($BD$7:$BO$40,MATCH(Bacias!$G$4:$G$323,$BC$7:$BC$40,0),$C$2:$N$2),1)</f>
        <v>1</v>
      </c>
      <c r="F316">
        <f>IFERROR(INDEX($BD$7:$BO$40,MATCH(Bacias!$G$4:$G$323,$BC$7:$BC$40,0),$C$2:$N$2),1)</f>
        <v>1</v>
      </c>
      <c r="G316">
        <f>IFERROR(INDEX($BD$7:$BO$40,MATCH(Bacias!$G$4:$G$323,$BC$7:$BC$40,0),$C$2:$N$2),1)</f>
        <v>1</v>
      </c>
      <c r="H316">
        <f>IFERROR(INDEX($BD$7:$BO$40,MATCH(Bacias!$G$4:$G$323,$BC$7:$BC$40,0),$C$2:$N$2),1)</f>
        <v>1</v>
      </c>
      <c r="I316">
        <f>IFERROR(INDEX($BD$7:$BO$40,MATCH(Bacias!$G$4:$G$323,$BC$7:$BC$40,0),$C$2:$N$2),1)</f>
        <v>1</v>
      </c>
      <c r="J316">
        <f>IFERROR(INDEX($BD$7:$BO$40,MATCH(Bacias!$G$4:$G$323,$BC$7:$BC$40,0),$C$2:$N$2),1)</f>
        <v>1</v>
      </c>
      <c r="K316">
        <f>IFERROR(INDEX($BD$7:$BO$40,MATCH(Bacias!$G$4:$G$323,$BC$7:$BC$40,0),$C$2:$N$2),1)</f>
        <v>1</v>
      </c>
      <c r="L316">
        <f>IFERROR(INDEX($BD$7:$BO$40,MATCH(Bacias!$G$4:$G$323,$BC$7:$BC$40,0),$C$2:$N$2),1)</f>
        <v>1</v>
      </c>
      <c r="M316">
        <f>IFERROR(INDEX($BD$7:$BO$40,MATCH(Bacias!$G$4:$G$323,$BC$7:$BC$40,0),$C$2:$N$2),1)</f>
        <v>1</v>
      </c>
      <c r="N316">
        <f>IFERROR(INDEX($BD$7:$BO$40,MATCH(Bacias!$G$4:$G$323,$BC$7:$BC$40,0),$C$2:$N$2),1)</f>
        <v>1</v>
      </c>
      <c r="AA316">
        <f>C316*IF(NOT(ISNA($AY316)),INDEX(Entrada!$C$53:$N$372,$AY316,AA$2),0)</f>
        <v>320.19</v>
      </c>
      <c r="AB316">
        <f>D316*IF(NOT(ISNA($AY316)),INDEX(Entrada!$C$53:$N$372,$AY316,AB$2),0)</f>
        <v>357.63</v>
      </c>
      <c r="AC316">
        <f>E316*IF(NOT(ISNA($AY316)),INDEX(Entrada!$C$53:$N$372,$AY316,AC$2),0)</f>
        <v>362.41</v>
      </c>
      <c r="AD316">
        <f>F316*IF(NOT(ISNA($AY316)),INDEX(Entrada!$C$53:$N$372,$AY316,AD$2),0)</f>
        <v>279.88</v>
      </c>
      <c r="AE316">
        <f>G316*IF(NOT(ISNA($AY316)),INDEX(Entrada!$C$53:$N$372,$AY316,AE$2),0)</f>
        <v>196.2</v>
      </c>
      <c r="AF316">
        <f>H316*IF(NOT(ISNA($AY316)),INDEX(Entrada!$C$53:$N$372,$AY316,AF$2),0)</f>
        <v>153.88</v>
      </c>
      <c r="AG316">
        <f>I316*IF(NOT(ISNA($AY316)),INDEX(Entrada!$C$53:$N$372,$AY316,AG$2),0)</f>
        <v>128.57</v>
      </c>
      <c r="AH316">
        <f>J316*IF(NOT(ISNA($AY316)),INDEX(Entrada!$C$53:$N$372,$AY316,AH$2),0)</f>
        <v>112.36</v>
      </c>
      <c r="AI316">
        <f>K316*IF(NOT(ISNA($AY316)),INDEX(Entrada!$C$53:$N$372,$AY316,AI$2),0)</f>
        <v>114.8</v>
      </c>
      <c r="AJ316">
        <f>L316*IF(NOT(ISNA($AY316)),INDEX(Entrada!$C$53:$N$372,$AY316,AJ$2),0)</f>
        <v>142.41999999999999</v>
      </c>
      <c r="AK316">
        <f>M316*IF(NOT(ISNA($AY316)),INDEX(Entrada!$C$53:$N$372,$AY316,AK$2),0)</f>
        <v>184</v>
      </c>
      <c r="AL316">
        <f>N316*IF(NOT(ISNA($AY316)),INDEX(Entrada!$C$53:$N$372,$AY316,AL$2),0)</f>
        <v>258.08999999999997</v>
      </c>
      <c r="AM316">
        <f t="shared" si="336"/>
        <v>320.19</v>
      </c>
      <c r="AN316">
        <f t="shared" si="337"/>
        <v>357.63</v>
      </c>
      <c r="AO316">
        <f t="shared" si="338"/>
        <v>362.41</v>
      </c>
      <c r="AP316">
        <f t="shared" si="339"/>
        <v>279.88</v>
      </c>
      <c r="AQ316">
        <f t="shared" si="340"/>
        <v>196.2</v>
      </c>
      <c r="AR316">
        <f t="shared" si="341"/>
        <v>153.88</v>
      </c>
      <c r="AS316">
        <f t="shared" si="342"/>
        <v>128.57</v>
      </c>
      <c r="AT316">
        <f t="shared" si="343"/>
        <v>112.36</v>
      </c>
      <c r="AU316">
        <f t="shared" si="344"/>
        <v>114.8</v>
      </c>
      <c r="AV316">
        <f t="shared" si="345"/>
        <v>142.41999999999999</v>
      </c>
      <c r="AW316">
        <f t="shared" si="346"/>
        <v>184</v>
      </c>
      <c r="AX316">
        <f t="shared" si="347"/>
        <v>258.08999999999997</v>
      </c>
      <c r="AY316">
        <f>MATCH(A316,Entrada!$A$53:$A$372,0)</f>
        <v>313</v>
      </c>
      <c r="BQ316" t="e">
        <f t="shared" si="278"/>
        <v>#N/A</v>
      </c>
      <c r="BR316" s="302">
        <f t="shared" si="335"/>
        <v>320.19</v>
      </c>
      <c r="BS316" s="302">
        <f t="shared" si="335"/>
        <v>357.63</v>
      </c>
      <c r="BT316" s="302">
        <f t="shared" si="335"/>
        <v>362.41</v>
      </c>
      <c r="BU316" s="302">
        <f t="shared" si="335"/>
        <v>279.88</v>
      </c>
      <c r="BV316" s="302">
        <f t="shared" si="335"/>
        <v>196.2</v>
      </c>
      <c r="BW316" s="302">
        <f t="shared" si="335"/>
        <v>153.88</v>
      </c>
      <c r="BX316" s="302">
        <f t="shared" si="335"/>
        <v>128.57</v>
      </c>
      <c r="BY316" s="302">
        <f t="shared" si="335"/>
        <v>112.36</v>
      </c>
      <c r="BZ316" s="302">
        <f t="shared" si="335"/>
        <v>114.8</v>
      </c>
      <c r="CA316" s="302">
        <f t="shared" si="335"/>
        <v>142.41999999999999</v>
      </c>
      <c r="CB316" s="302">
        <f t="shared" si="335"/>
        <v>184</v>
      </c>
      <c r="CC316" s="302">
        <f t="shared" si="335"/>
        <v>258.08999999999997</v>
      </c>
    </row>
    <row r="317" spans="1:81" x14ac:dyDescent="0.25">
      <c r="A317">
        <v>314</v>
      </c>
      <c r="B317" s="164" t="s">
        <v>620</v>
      </c>
      <c r="C317">
        <f>IFERROR(INDEX($BD$7:$BO$40,MATCH(Bacias!$G$4:$G$323,$BC$7:$BC$40,0),$C$2:$N$2),1)</f>
        <v>1</v>
      </c>
      <c r="D317">
        <f>IFERROR(INDEX($BD$7:$BO$40,MATCH(Bacias!$G$4:$G$323,$BC$7:$BC$40,0),$C$2:$N$2),1)</f>
        <v>1</v>
      </c>
      <c r="E317">
        <f>IFERROR(INDEX($BD$7:$BO$40,MATCH(Bacias!$G$4:$G$323,$BC$7:$BC$40,0),$C$2:$N$2),1)</f>
        <v>1</v>
      </c>
      <c r="F317">
        <f>IFERROR(INDEX($BD$7:$BO$40,MATCH(Bacias!$G$4:$G$323,$BC$7:$BC$40,0),$C$2:$N$2),1)</f>
        <v>1</v>
      </c>
      <c r="G317">
        <f>IFERROR(INDEX($BD$7:$BO$40,MATCH(Bacias!$G$4:$G$323,$BC$7:$BC$40,0),$C$2:$N$2),1)</f>
        <v>1</v>
      </c>
      <c r="H317">
        <f>IFERROR(INDEX($BD$7:$BO$40,MATCH(Bacias!$G$4:$G$323,$BC$7:$BC$40,0),$C$2:$N$2),1)</f>
        <v>1</v>
      </c>
      <c r="I317">
        <f>IFERROR(INDEX($BD$7:$BO$40,MATCH(Bacias!$G$4:$G$323,$BC$7:$BC$40,0),$C$2:$N$2),1)</f>
        <v>1</v>
      </c>
      <c r="J317">
        <f>IFERROR(INDEX($BD$7:$BO$40,MATCH(Bacias!$G$4:$G$323,$BC$7:$BC$40,0),$C$2:$N$2),1)</f>
        <v>1</v>
      </c>
      <c r="K317">
        <f>IFERROR(INDEX($BD$7:$BO$40,MATCH(Bacias!$G$4:$G$323,$BC$7:$BC$40,0),$C$2:$N$2),1)</f>
        <v>1</v>
      </c>
      <c r="L317">
        <f>IFERROR(INDEX($BD$7:$BO$40,MATCH(Bacias!$G$4:$G$323,$BC$7:$BC$40,0),$C$2:$N$2),1)</f>
        <v>1</v>
      </c>
      <c r="M317">
        <f>IFERROR(INDEX($BD$7:$BO$40,MATCH(Bacias!$G$4:$G$323,$BC$7:$BC$40,0),$C$2:$N$2),1)</f>
        <v>1</v>
      </c>
      <c r="N317">
        <f>IFERROR(INDEX($BD$7:$BO$40,MATCH(Bacias!$G$4:$G$323,$BC$7:$BC$40,0),$C$2:$N$2),1)</f>
        <v>1</v>
      </c>
      <c r="AA317">
        <f>C317*IF(NOT(ISNA($AY317)),INDEX(Entrada!$C$53:$N$372,$AY317,AA$2),0)</f>
        <v>913.64</v>
      </c>
      <c r="AB317">
        <f>D317*IF(NOT(ISNA($AY317)),INDEX(Entrada!$C$53:$N$372,$AY317,AB$2),0)</f>
        <v>918.55</v>
      </c>
      <c r="AC317">
        <f>E317*IF(NOT(ISNA($AY317)),INDEX(Entrada!$C$53:$N$372,$AY317,AC$2),0)</f>
        <v>848.11</v>
      </c>
      <c r="AD317">
        <f>F317*IF(NOT(ISNA($AY317)),INDEX(Entrada!$C$53:$N$372,$AY317,AD$2),0)</f>
        <v>568.94000000000005</v>
      </c>
      <c r="AE317">
        <f>G317*IF(NOT(ISNA($AY317)),INDEX(Entrada!$C$53:$N$372,$AY317,AE$2),0)</f>
        <v>376.12</v>
      </c>
      <c r="AF317">
        <f>H317*IF(NOT(ISNA($AY317)),INDEX(Entrada!$C$53:$N$372,$AY317,AF$2),0)</f>
        <v>313.92</v>
      </c>
      <c r="AG317">
        <f>I317*IF(NOT(ISNA($AY317)),INDEX(Entrada!$C$53:$N$372,$AY317,AG$2),0)</f>
        <v>260.42</v>
      </c>
      <c r="AH317">
        <f>J317*IF(NOT(ISNA($AY317)),INDEX(Entrada!$C$53:$N$372,$AY317,AH$2),0)</f>
        <v>222.07</v>
      </c>
      <c r="AI317">
        <f>K317*IF(NOT(ISNA($AY317)),INDEX(Entrada!$C$53:$N$372,$AY317,AI$2),0)</f>
        <v>225.2</v>
      </c>
      <c r="AJ317">
        <f>L317*IF(NOT(ISNA($AY317)),INDEX(Entrada!$C$53:$N$372,$AY317,AJ$2),0)</f>
        <v>268.24</v>
      </c>
      <c r="AK317">
        <f>M317*IF(NOT(ISNA($AY317)),INDEX(Entrada!$C$53:$N$372,$AY317,AK$2),0)</f>
        <v>383.18</v>
      </c>
      <c r="AL317">
        <f>N317*IF(NOT(ISNA($AY317)),INDEX(Entrada!$C$53:$N$372,$AY317,AL$2),0)</f>
        <v>624.99</v>
      </c>
      <c r="AM317" s="167">
        <f t="shared" ref="AM317" si="348">AM202-AM301-AM206+AM307</f>
        <v>913.41883999999993</v>
      </c>
      <c r="AN317" s="167">
        <f t="shared" ref="AN317:AX317" si="349">AN202-AN301-AN206+AN307</f>
        <v>916.99276999999995</v>
      </c>
      <c r="AO317" s="167">
        <f t="shared" si="349"/>
        <v>849.07979999999998</v>
      </c>
      <c r="AP317" s="167">
        <f t="shared" si="349"/>
        <v>565.19925000000001</v>
      </c>
      <c r="AQ317" s="167">
        <f t="shared" si="349"/>
        <v>368.32279999999997</v>
      </c>
      <c r="AR317" s="167">
        <f t="shared" si="349"/>
        <v>315.18575999999996</v>
      </c>
      <c r="AS317" s="167">
        <f t="shared" si="349"/>
        <v>258.49936842105262</v>
      </c>
      <c r="AT317" s="167">
        <f t="shared" si="349"/>
        <v>222.47355894736842</v>
      </c>
      <c r="AU317" s="167">
        <f t="shared" si="349"/>
        <v>223.34156842105264</v>
      </c>
      <c r="AV317" s="167">
        <f t="shared" si="349"/>
        <v>264.82257789473687</v>
      </c>
      <c r="AW317" s="167">
        <f t="shared" si="349"/>
        <v>371.37224000000003</v>
      </c>
      <c r="AX317" s="167">
        <f t="shared" si="349"/>
        <v>621.86200999999994</v>
      </c>
      <c r="AY317">
        <f>MATCH(A317,Entrada!$A$53:$A$372,0)</f>
        <v>314</v>
      </c>
      <c r="BQ317" t="e">
        <f t="shared" si="278"/>
        <v>#N/A</v>
      </c>
      <c r="BR317" s="167">
        <f t="shared" ref="BR317:CC317" si="350">BR202-BR301-BR206+BR307</f>
        <v>913.41883999999993</v>
      </c>
      <c r="BS317" s="167">
        <f t="shared" si="350"/>
        <v>916.99276999999995</v>
      </c>
      <c r="BT317" s="167">
        <f t="shared" si="350"/>
        <v>849.07979999999998</v>
      </c>
      <c r="BU317" s="167">
        <f t="shared" si="350"/>
        <v>565.19925000000001</v>
      </c>
      <c r="BV317" s="167">
        <f t="shared" si="350"/>
        <v>368.32279999999997</v>
      </c>
      <c r="BW317" s="167">
        <f t="shared" si="350"/>
        <v>315.18575999999996</v>
      </c>
      <c r="BX317" s="167">
        <f t="shared" si="350"/>
        <v>258.49936842105262</v>
      </c>
      <c r="BY317" s="167">
        <f t="shared" si="350"/>
        <v>222.47355894736842</v>
      </c>
      <c r="BZ317" s="167">
        <f t="shared" si="350"/>
        <v>223.34156842105264</v>
      </c>
      <c r="CA317" s="167">
        <f t="shared" si="350"/>
        <v>264.82257789473687</v>
      </c>
      <c r="CB317" s="167">
        <f t="shared" si="350"/>
        <v>371.37224000000003</v>
      </c>
      <c r="CC317" s="167">
        <f t="shared" si="350"/>
        <v>621.86200999999994</v>
      </c>
    </row>
    <row r="318" spans="1:81" x14ac:dyDescent="0.25">
      <c r="A318">
        <v>315</v>
      </c>
      <c r="B318" s="164" t="s">
        <v>622</v>
      </c>
      <c r="C318">
        <f>IFERROR(INDEX($BD$7:$BO$40,MATCH(Bacias!$G$4:$G$323,$BC$7:$BC$40,0),$C$2:$N$2),1)</f>
        <v>1</v>
      </c>
      <c r="D318">
        <f>IFERROR(INDEX($BD$7:$BO$40,MATCH(Bacias!$G$4:$G$323,$BC$7:$BC$40,0),$C$2:$N$2),1)</f>
        <v>1</v>
      </c>
      <c r="E318">
        <f>IFERROR(INDEX($BD$7:$BO$40,MATCH(Bacias!$G$4:$G$323,$BC$7:$BC$40,0),$C$2:$N$2),1)</f>
        <v>1</v>
      </c>
      <c r="F318">
        <f>IFERROR(INDEX($BD$7:$BO$40,MATCH(Bacias!$G$4:$G$323,$BC$7:$BC$40,0),$C$2:$N$2),1)</f>
        <v>1</v>
      </c>
      <c r="G318">
        <f>IFERROR(INDEX($BD$7:$BO$40,MATCH(Bacias!$G$4:$G$323,$BC$7:$BC$40,0),$C$2:$N$2),1)</f>
        <v>1</v>
      </c>
      <c r="H318">
        <f>IFERROR(INDEX($BD$7:$BO$40,MATCH(Bacias!$G$4:$G$323,$BC$7:$BC$40,0),$C$2:$N$2),1)</f>
        <v>1</v>
      </c>
      <c r="I318">
        <f>IFERROR(INDEX($BD$7:$BO$40,MATCH(Bacias!$G$4:$G$323,$BC$7:$BC$40,0),$C$2:$N$2),1)</f>
        <v>1</v>
      </c>
      <c r="J318">
        <f>IFERROR(INDEX($BD$7:$BO$40,MATCH(Bacias!$G$4:$G$323,$BC$7:$BC$40,0),$C$2:$N$2),1)</f>
        <v>1</v>
      </c>
      <c r="K318">
        <f>IFERROR(INDEX($BD$7:$BO$40,MATCH(Bacias!$G$4:$G$323,$BC$7:$BC$40,0),$C$2:$N$2),1)</f>
        <v>1</v>
      </c>
      <c r="L318">
        <f>IFERROR(INDEX($BD$7:$BO$40,MATCH(Bacias!$G$4:$G$323,$BC$7:$BC$40,0),$C$2:$N$2),1)</f>
        <v>1</v>
      </c>
      <c r="M318">
        <f>IFERROR(INDEX($BD$7:$BO$40,MATCH(Bacias!$G$4:$G$323,$BC$7:$BC$40,0),$C$2:$N$2),1)</f>
        <v>1</v>
      </c>
      <c r="N318">
        <f>IFERROR(INDEX($BD$7:$BO$40,MATCH(Bacias!$G$4:$G$323,$BC$7:$BC$40,0),$C$2:$N$2),1)</f>
        <v>1</v>
      </c>
      <c r="AA318">
        <f>C318*IF(NOT(ISNA($AY318)),INDEX(Entrada!$C$53:$N$372,$AY318,AA$2),0)</f>
        <v>171</v>
      </c>
      <c r="AB318">
        <f>D318*IF(NOT(ISNA($AY318)),INDEX(Entrada!$C$53:$N$372,$AY318,AB$2),0)</f>
        <v>171</v>
      </c>
      <c r="AC318">
        <f>E318*IF(NOT(ISNA($AY318)),INDEX(Entrada!$C$53:$N$372,$AY318,AC$2),0)</f>
        <v>171</v>
      </c>
      <c r="AD318">
        <f>F318*IF(NOT(ISNA($AY318)),INDEX(Entrada!$C$53:$N$372,$AY318,AD$2),0)</f>
        <v>168</v>
      </c>
      <c r="AE318">
        <f>G318*IF(NOT(ISNA($AY318)),INDEX(Entrada!$C$53:$N$372,$AY318,AE$2),0)</f>
        <v>152</v>
      </c>
      <c r="AF318">
        <f>H318*IF(NOT(ISNA($AY318)),INDEX(Entrada!$C$53:$N$372,$AY318,AF$2),0)</f>
        <v>123</v>
      </c>
      <c r="AG318">
        <f>I318*IF(NOT(ISNA($AY318)),INDEX(Entrada!$C$53:$N$372,$AY318,AG$2),0)</f>
        <v>110</v>
      </c>
      <c r="AH318">
        <f>J318*IF(NOT(ISNA($AY318)),INDEX(Entrada!$C$53:$N$372,$AY318,AH$2),0)</f>
        <v>94</v>
      </c>
      <c r="AI318">
        <f>K318*IF(NOT(ISNA($AY318)),INDEX(Entrada!$C$53:$N$372,$AY318,AI$2),0)</f>
        <v>97</v>
      </c>
      <c r="AJ318">
        <f>L318*IF(NOT(ISNA($AY318)),INDEX(Entrada!$C$53:$N$372,$AY318,AJ$2),0)</f>
        <v>117</v>
      </c>
      <c r="AK318">
        <f>M318*IF(NOT(ISNA($AY318)),INDEX(Entrada!$C$53:$N$372,$AY318,AK$2),0)</f>
        <v>153</v>
      </c>
      <c r="AL318">
        <f>N318*IF(NOT(ISNA($AY318)),INDEX(Entrada!$C$53:$N$372,$AY318,AL$2),0)</f>
        <v>168</v>
      </c>
      <c r="AM318" s="167">
        <f t="shared" ref="AM318" si="351">(AM206-AM204)+AM320+AM301</f>
        <v>170.98115999999999</v>
      </c>
      <c r="AN318" s="167">
        <f t="shared" ref="AN318:AX318" si="352">(AN206-AN204)+AN320+AN301</f>
        <v>171.29723000000001</v>
      </c>
      <c r="AO318" s="167">
        <f t="shared" si="352"/>
        <v>170.58019999999999</v>
      </c>
      <c r="AP318" s="167">
        <f t="shared" si="352"/>
        <v>168.34075000000001</v>
      </c>
      <c r="AQ318" s="167">
        <f t="shared" si="352"/>
        <v>151.97720000000001</v>
      </c>
      <c r="AR318" s="167">
        <f t="shared" si="352"/>
        <v>123.05424000000001</v>
      </c>
      <c r="AS318" s="167">
        <f t="shared" si="352"/>
        <v>109.69063157894738</v>
      </c>
      <c r="AT318" s="167">
        <f t="shared" si="352"/>
        <v>93.866441052631572</v>
      </c>
      <c r="AU318" s="167">
        <f t="shared" si="352"/>
        <v>96.668431578947377</v>
      </c>
      <c r="AV318" s="167">
        <f t="shared" si="352"/>
        <v>116.72742210526314</v>
      </c>
      <c r="AW318" s="167">
        <f t="shared" si="352"/>
        <v>153.41775999999999</v>
      </c>
      <c r="AX318" s="167">
        <f t="shared" si="352"/>
        <v>168.35799</v>
      </c>
      <c r="AY318">
        <f>MATCH(A318,Entrada!$A$53:$A$372,0)</f>
        <v>315</v>
      </c>
      <c r="BQ318" t="e">
        <f t="shared" si="278"/>
        <v>#N/A</v>
      </c>
      <c r="BR318" s="167">
        <f t="shared" ref="BR318:CC318" si="353">BR206-BR204+BR320+BR301</f>
        <v>170.98115999999999</v>
      </c>
      <c r="BS318" s="167">
        <f t="shared" si="353"/>
        <v>171.29723000000001</v>
      </c>
      <c r="BT318" s="167">
        <f t="shared" si="353"/>
        <v>170.58019999999999</v>
      </c>
      <c r="BU318" s="167">
        <f t="shared" si="353"/>
        <v>168.34075000000001</v>
      </c>
      <c r="BV318" s="167">
        <f t="shared" si="353"/>
        <v>151.97720000000001</v>
      </c>
      <c r="BW318" s="167">
        <f t="shared" si="353"/>
        <v>123.05424000000001</v>
      </c>
      <c r="BX318" s="167">
        <f t="shared" si="353"/>
        <v>109.69063157894738</v>
      </c>
      <c r="BY318" s="167">
        <f t="shared" si="353"/>
        <v>93.866441052631572</v>
      </c>
      <c r="BZ318" s="167">
        <f t="shared" si="353"/>
        <v>96.668431578947377</v>
      </c>
      <c r="CA318" s="167">
        <f t="shared" si="353"/>
        <v>116.72742210526314</v>
      </c>
      <c r="CB318" s="167">
        <f t="shared" si="353"/>
        <v>153.41775999999999</v>
      </c>
      <c r="CC318" s="167">
        <f t="shared" si="353"/>
        <v>168.35799</v>
      </c>
    </row>
    <row r="319" spans="1:81" x14ac:dyDescent="0.25">
      <c r="A319">
        <v>316</v>
      </c>
      <c r="B319" s="164" t="s">
        <v>676</v>
      </c>
      <c r="C319">
        <f>IFERROR(INDEX($BD$7:$BO$40,MATCH(Bacias!$G$4:$G$323,$BC$7:$BC$40,0),$C$2:$N$2),1)</f>
        <v>1</v>
      </c>
      <c r="D319">
        <f>IFERROR(INDEX($BD$7:$BO$40,MATCH(Bacias!$G$4:$G$323,$BC$7:$BC$40,0),$C$2:$N$2),1)</f>
        <v>1</v>
      </c>
      <c r="E319">
        <f>IFERROR(INDEX($BD$7:$BO$40,MATCH(Bacias!$G$4:$G$323,$BC$7:$BC$40,0),$C$2:$N$2),1)</f>
        <v>1</v>
      </c>
      <c r="F319">
        <f>IFERROR(INDEX($BD$7:$BO$40,MATCH(Bacias!$G$4:$G$323,$BC$7:$BC$40,0),$C$2:$N$2),1)</f>
        <v>1</v>
      </c>
      <c r="G319">
        <f>IFERROR(INDEX($BD$7:$BO$40,MATCH(Bacias!$G$4:$G$323,$BC$7:$BC$40,0),$C$2:$N$2),1)</f>
        <v>1</v>
      </c>
      <c r="H319">
        <f>IFERROR(INDEX($BD$7:$BO$40,MATCH(Bacias!$G$4:$G$323,$BC$7:$BC$40,0),$C$2:$N$2),1)</f>
        <v>1</v>
      </c>
      <c r="I319">
        <f>IFERROR(INDEX($BD$7:$BO$40,MATCH(Bacias!$G$4:$G$323,$BC$7:$BC$40,0),$C$2:$N$2),1)</f>
        <v>1</v>
      </c>
      <c r="J319">
        <f>IFERROR(INDEX($BD$7:$BO$40,MATCH(Bacias!$G$4:$G$323,$BC$7:$BC$40,0),$C$2:$N$2),1)</f>
        <v>1</v>
      </c>
      <c r="K319">
        <f>IFERROR(INDEX($BD$7:$BO$40,MATCH(Bacias!$G$4:$G$323,$BC$7:$BC$40,0),$C$2:$N$2),1)</f>
        <v>1</v>
      </c>
      <c r="L319">
        <f>IFERROR(INDEX($BD$7:$BO$40,MATCH(Bacias!$G$4:$G$323,$BC$7:$BC$40,0),$C$2:$N$2),1)</f>
        <v>1</v>
      </c>
      <c r="M319">
        <f>IFERROR(INDEX($BD$7:$BO$40,MATCH(Bacias!$G$4:$G$323,$BC$7:$BC$40,0),$C$2:$N$2),1)</f>
        <v>1</v>
      </c>
      <c r="N319">
        <f>IFERROR(INDEX($BD$7:$BO$40,MATCH(Bacias!$G$4:$G$323,$BC$7:$BC$40,0),$C$2:$N$2),1)</f>
        <v>1</v>
      </c>
      <c r="AA319">
        <f>C319*IF(NOT(ISNA($AY319)),INDEX(Entrada!$C$53:$N$372,$AY319,AA$2),0)</f>
        <v>171</v>
      </c>
      <c r="AB319">
        <f>D319*IF(NOT(ISNA($AY319)),INDEX(Entrada!$C$53:$N$372,$AY319,AB$2),0)</f>
        <v>171</v>
      </c>
      <c r="AC319">
        <f>E319*IF(NOT(ISNA($AY319)),INDEX(Entrada!$C$53:$N$372,$AY319,AC$2),0)</f>
        <v>171</v>
      </c>
      <c r="AD319">
        <f>F319*IF(NOT(ISNA($AY319)),INDEX(Entrada!$C$53:$N$372,$AY319,AD$2),0)</f>
        <v>168</v>
      </c>
      <c r="AE319">
        <f>G319*IF(NOT(ISNA($AY319)),INDEX(Entrada!$C$53:$N$372,$AY319,AE$2),0)</f>
        <v>152</v>
      </c>
      <c r="AF319">
        <f>H319*IF(NOT(ISNA($AY319)),INDEX(Entrada!$C$53:$N$372,$AY319,AF$2),0)</f>
        <v>123</v>
      </c>
      <c r="AG319">
        <f>I319*IF(NOT(ISNA($AY319)),INDEX(Entrada!$C$53:$N$372,$AY319,AG$2),0)</f>
        <v>110</v>
      </c>
      <c r="AH319">
        <f>J319*IF(NOT(ISNA($AY319)),INDEX(Entrada!$C$53:$N$372,$AY319,AH$2),0)</f>
        <v>94</v>
      </c>
      <c r="AI319">
        <f>K319*IF(NOT(ISNA($AY319)),INDEX(Entrada!$C$53:$N$372,$AY319,AI$2),0)</f>
        <v>97</v>
      </c>
      <c r="AJ319">
        <f>L319*IF(NOT(ISNA($AY319)),INDEX(Entrada!$C$53:$N$372,$AY319,AJ$2),0)</f>
        <v>117</v>
      </c>
      <c r="AK319">
        <f>M319*IF(NOT(ISNA($AY319)),INDEX(Entrada!$C$53:$N$372,$AY319,AK$2),0)</f>
        <v>153</v>
      </c>
      <c r="AL319">
        <f>N319*IF(NOT(ISNA($AY319)),INDEX(Entrada!$C$53:$N$372,$AY319,AL$2),0)</f>
        <v>168</v>
      </c>
      <c r="AM319" s="167">
        <f t="shared" ref="AM319" si="354">MIN(AM318,190)</f>
        <v>170.98115999999999</v>
      </c>
      <c r="AN319" s="167">
        <f t="shared" ref="AN319:AX319" si="355">MIN(AN318,190)</f>
        <v>171.29723000000001</v>
      </c>
      <c r="AO319" s="167">
        <f t="shared" si="355"/>
        <v>170.58019999999999</v>
      </c>
      <c r="AP319" s="167">
        <f t="shared" si="355"/>
        <v>168.34075000000001</v>
      </c>
      <c r="AQ319" s="167">
        <f t="shared" si="355"/>
        <v>151.97720000000001</v>
      </c>
      <c r="AR319" s="167">
        <f t="shared" si="355"/>
        <v>123.05424000000001</v>
      </c>
      <c r="AS319" s="167">
        <f t="shared" si="355"/>
        <v>109.69063157894738</v>
      </c>
      <c r="AT319" s="167">
        <f t="shared" si="355"/>
        <v>93.866441052631572</v>
      </c>
      <c r="AU319" s="167">
        <f t="shared" si="355"/>
        <v>96.668431578947377</v>
      </c>
      <c r="AV319" s="167">
        <f t="shared" si="355"/>
        <v>116.72742210526314</v>
      </c>
      <c r="AW319" s="167">
        <f t="shared" si="355"/>
        <v>153.41775999999999</v>
      </c>
      <c r="AX319" s="167">
        <f t="shared" si="355"/>
        <v>168.35799</v>
      </c>
      <c r="AY319">
        <f>MATCH(A319,Entrada!$A$53:$A$372,0)</f>
        <v>316</v>
      </c>
      <c r="BQ319" t="e">
        <f t="shared" si="278"/>
        <v>#N/A</v>
      </c>
      <c r="BR319" s="167">
        <f t="shared" ref="BR319:CC319" si="356">MIN(BR318,190)</f>
        <v>170.98115999999999</v>
      </c>
      <c r="BS319" s="167">
        <f t="shared" si="356"/>
        <v>171.29723000000001</v>
      </c>
      <c r="BT319" s="167">
        <f t="shared" si="356"/>
        <v>170.58019999999999</v>
      </c>
      <c r="BU319" s="167">
        <f t="shared" si="356"/>
        <v>168.34075000000001</v>
      </c>
      <c r="BV319" s="167">
        <f t="shared" si="356"/>
        <v>151.97720000000001</v>
      </c>
      <c r="BW319" s="167">
        <f t="shared" si="356"/>
        <v>123.05424000000001</v>
      </c>
      <c r="BX319" s="167">
        <f t="shared" si="356"/>
        <v>109.69063157894738</v>
      </c>
      <c r="BY319" s="167">
        <f t="shared" si="356"/>
        <v>93.866441052631572</v>
      </c>
      <c r="BZ319" s="167">
        <f t="shared" si="356"/>
        <v>96.668431578947377</v>
      </c>
      <c r="CA319" s="167">
        <f t="shared" si="356"/>
        <v>116.72742210526314</v>
      </c>
      <c r="CB319" s="167">
        <f t="shared" si="356"/>
        <v>153.41775999999999</v>
      </c>
      <c r="CC319" s="167">
        <f t="shared" si="356"/>
        <v>168.35799</v>
      </c>
    </row>
    <row r="320" spans="1:81" x14ac:dyDescent="0.25">
      <c r="A320">
        <v>317</v>
      </c>
      <c r="B320" s="164" t="s">
        <v>621</v>
      </c>
      <c r="C320">
        <f>IFERROR(INDEX($BD$7:$BO$40,MATCH(Bacias!$G$4:$G$323,$BC$7:$BC$40,0),$C$2:$N$2),1)</f>
        <v>1</v>
      </c>
      <c r="D320">
        <f>IFERROR(INDEX($BD$7:$BO$40,MATCH(Bacias!$G$4:$G$323,$BC$7:$BC$40,0),$C$2:$N$2),1)</f>
        <v>1</v>
      </c>
      <c r="E320">
        <f>IFERROR(INDEX($BD$7:$BO$40,MATCH(Bacias!$G$4:$G$323,$BC$7:$BC$40,0),$C$2:$N$2),1)</f>
        <v>1</v>
      </c>
      <c r="F320">
        <f>IFERROR(INDEX($BD$7:$BO$40,MATCH(Bacias!$G$4:$G$323,$BC$7:$BC$40,0),$C$2:$N$2),1)</f>
        <v>1</v>
      </c>
      <c r="G320">
        <f>IFERROR(INDEX($BD$7:$BO$40,MATCH(Bacias!$G$4:$G$323,$BC$7:$BC$40,0),$C$2:$N$2),1)</f>
        <v>1</v>
      </c>
      <c r="H320">
        <f>IFERROR(INDEX($BD$7:$BO$40,MATCH(Bacias!$G$4:$G$323,$BC$7:$BC$40,0),$C$2:$N$2),1)</f>
        <v>1</v>
      </c>
      <c r="I320">
        <f>IFERROR(INDEX($BD$7:$BO$40,MATCH(Bacias!$G$4:$G$323,$BC$7:$BC$40,0),$C$2:$N$2),1)</f>
        <v>1</v>
      </c>
      <c r="J320">
        <f>IFERROR(INDEX($BD$7:$BO$40,MATCH(Bacias!$G$4:$G$323,$BC$7:$BC$40,0),$C$2:$N$2),1)</f>
        <v>1</v>
      </c>
      <c r="K320">
        <f>IFERROR(INDEX($BD$7:$BO$40,MATCH(Bacias!$G$4:$G$323,$BC$7:$BC$40,0),$C$2:$N$2),1)</f>
        <v>1</v>
      </c>
      <c r="L320">
        <f>IFERROR(INDEX($BD$7:$BO$40,MATCH(Bacias!$G$4:$G$323,$BC$7:$BC$40,0),$C$2:$N$2),1)</f>
        <v>1</v>
      </c>
      <c r="M320">
        <f>IFERROR(INDEX($BD$7:$BO$40,MATCH(Bacias!$G$4:$G$323,$BC$7:$BC$40,0),$C$2:$N$2),1)</f>
        <v>1</v>
      </c>
      <c r="N320">
        <f>IFERROR(INDEX($BD$7:$BO$40,MATCH(Bacias!$G$4:$G$323,$BC$7:$BC$40,0),$C$2:$N$2),1)</f>
        <v>1</v>
      </c>
      <c r="AA320">
        <f>C320*IF(NOT(ISNA($AY320)),INDEX(Entrada!$C$53:$N$372,$AY320,AA$2),0)</f>
        <v>0</v>
      </c>
      <c r="AB320">
        <f>D320*IF(NOT(ISNA($AY320)),INDEX(Entrada!$C$53:$N$372,$AY320,AB$2),0)</f>
        <v>0</v>
      </c>
      <c r="AC320">
        <f>E320*IF(NOT(ISNA($AY320)),INDEX(Entrada!$C$53:$N$372,$AY320,AC$2),0)</f>
        <v>0</v>
      </c>
      <c r="AD320">
        <f>F320*IF(NOT(ISNA($AY320)),INDEX(Entrada!$C$53:$N$372,$AY320,AD$2),0)</f>
        <v>0</v>
      </c>
      <c r="AE320">
        <f>G320*IF(NOT(ISNA($AY320)),INDEX(Entrada!$C$53:$N$372,$AY320,AE$2),0)</f>
        <v>0</v>
      </c>
      <c r="AF320">
        <f>H320*IF(NOT(ISNA($AY320)),INDEX(Entrada!$C$53:$N$372,$AY320,AF$2),0)</f>
        <v>0</v>
      </c>
      <c r="AG320">
        <f>I320*IF(NOT(ISNA($AY320)),INDEX(Entrada!$C$53:$N$372,$AY320,AG$2),0)</f>
        <v>0</v>
      </c>
      <c r="AH320">
        <f>J320*IF(NOT(ISNA($AY320)),INDEX(Entrada!$C$53:$N$372,$AY320,AH$2),0)</f>
        <v>0</v>
      </c>
      <c r="AI320">
        <f>K320*IF(NOT(ISNA($AY320)),INDEX(Entrada!$C$53:$N$372,$AY320,AI$2),0)</f>
        <v>0</v>
      </c>
      <c r="AJ320">
        <f>L320*IF(NOT(ISNA($AY320)),INDEX(Entrada!$C$53:$N$372,$AY320,AJ$2),0)</f>
        <v>0</v>
      </c>
      <c r="AK320">
        <f>M320*IF(NOT(ISNA($AY320)),INDEX(Entrada!$C$53:$N$372,$AY320,AK$2),0)</f>
        <v>0</v>
      </c>
      <c r="AL320">
        <f>N320*IF(NOT(ISNA($AY320)),INDEX(Entrada!$C$53:$N$372,$AY320,AL$2),0)</f>
        <v>0</v>
      </c>
      <c r="AM320" s="167">
        <f t="shared" ref="AM320" si="357">MAX(0,AM204-25)</f>
        <v>0</v>
      </c>
      <c r="AN320" s="167">
        <f t="shared" ref="AN320:AX320" si="358">MAX(0,AN204-25)</f>
        <v>0</v>
      </c>
      <c r="AO320" s="167">
        <f t="shared" si="358"/>
        <v>0</v>
      </c>
      <c r="AP320" s="167">
        <f t="shared" si="358"/>
        <v>0</v>
      </c>
      <c r="AQ320" s="167">
        <f t="shared" si="358"/>
        <v>0</v>
      </c>
      <c r="AR320" s="167">
        <f t="shared" si="358"/>
        <v>0</v>
      </c>
      <c r="AS320" s="167">
        <f t="shared" si="358"/>
        <v>0</v>
      </c>
      <c r="AT320" s="167">
        <f t="shared" si="358"/>
        <v>0</v>
      </c>
      <c r="AU320" s="167">
        <f t="shared" si="358"/>
        <v>0</v>
      </c>
      <c r="AV320" s="167">
        <f t="shared" si="358"/>
        <v>0</v>
      </c>
      <c r="AW320" s="167">
        <f t="shared" si="358"/>
        <v>0</v>
      </c>
      <c r="AX320" s="167">
        <f t="shared" si="358"/>
        <v>0</v>
      </c>
      <c r="AY320">
        <f>MATCH(A320,Entrada!$A$53:$A$372,0)</f>
        <v>317</v>
      </c>
      <c r="BQ320" t="e">
        <f t="shared" si="278"/>
        <v>#N/A</v>
      </c>
      <c r="BR320" s="167">
        <f t="shared" ref="BR320:CC320" si="359">MAX(0,BR204-25)</f>
        <v>0</v>
      </c>
      <c r="BS320" s="167">
        <f t="shared" si="359"/>
        <v>0</v>
      </c>
      <c r="BT320" s="167">
        <f t="shared" si="359"/>
        <v>0</v>
      </c>
      <c r="BU320" s="167">
        <f t="shared" si="359"/>
        <v>0</v>
      </c>
      <c r="BV320" s="167">
        <f t="shared" si="359"/>
        <v>0</v>
      </c>
      <c r="BW320" s="167">
        <f t="shared" si="359"/>
        <v>0</v>
      </c>
      <c r="BX320" s="167">
        <f t="shared" si="359"/>
        <v>0</v>
      </c>
      <c r="BY320" s="167">
        <f t="shared" si="359"/>
        <v>0</v>
      </c>
      <c r="BZ320" s="167">
        <f t="shared" si="359"/>
        <v>0</v>
      </c>
      <c r="CA320" s="167">
        <f t="shared" si="359"/>
        <v>0</v>
      </c>
      <c r="CB320" s="167">
        <f t="shared" si="359"/>
        <v>0</v>
      </c>
      <c r="CC320" s="167">
        <f t="shared" si="359"/>
        <v>0</v>
      </c>
    </row>
    <row r="321" spans="1:81" x14ac:dyDescent="0.25">
      <c r="A321">
        <v>318</v>
      </c>
      <c r="B321" s="164" t="s">
        <v>586</v>
      </c>
      <c r="C321">
        <f>IFERROR(INDEX($BD$7:$BO$40,MATCH(Bacias!$G$4:$G$323,$BC$7:$BC$40,0),$C$2:$N$2),1)</f>
        <v>1</v>
      </c>
      <c r="D321">
        <f>IFERROR(INDEX($BD$7:$BO$40,MATCH(Bacias!$G$4:$G$323,$BC$7:$BC$40,0),$C$2:$N$2),1)</f>
        <v>1</v>
      </c>
      <c r="E321">
        <f>IFERROR(INDEX($BD$7:$BO$40,MATCH(Bacias!$G$4:$G$323,$BC$7:$BC$40,0),$C$2:$N$2),1)</f>
        <v>1</v>
      </c>
      <c r="F321">
        <f>IFERROR(INDEX($BD$7:$BO$40,MATCH(Bacias!$G$4:$G$323,$BC$7:$BC$40,0),$C$2:$N$2),1)</f>
        <v>1</v>
      </c>
      <c r="G321">
        <f>IFERROR(INDEX($BD$7:$BO$40,MATCH(Bacias!$G$4:$G$323,$BC$7:$BC$40,0),$C$2:$N$2),1)</f>
        <v>1</v>
      </c>
      <c r="H321">
        <f>IFERROR(INDEX($BD$7:$BO$40,MATCH(Bacias!$G$4:$G$323,$BC$7:$BC$40,0),$C$2:$N$2),1)</f>
        <v>1</v>
      </c>
      <c r="I321">
        <f>IFERROR(INDEX($BD$7:$BO$40,MATCH(Bacias!$G$4:$G$323,$BC$7:$BC$40,0),$C$2:$N$2),1)</f>
        <v>1</v>
      </c>
      <c r="J321">
        <f>IFERROR(INDEX($BD$7:$BO$40,MATCH(Bacias!$G$4:$G$323,$BC$7:$BC$40,0),$C$2:$N$2),1)</f>
        <v>1</v>
      </c>
      <c r="K321">
        <f>IFERROR(INDEX($BD$7:$BO$40,MATCH(Bacias!$G$4:$G$323,$BC$7:$BC$40,0),$C$2:$N$2),1)</f>
        <v>1</v>
      </c>
      <c r="L321">
        <f>IFERROR(INDEX($BD$7:$BO$40,MATCH(Bacias!$G$4:$G$323,$BC$7:$BC$40,0),$C$2:$N$2),1)</f>
        <v>1</v>
      </c>
      <c r="M321">
        <f>IFERROR(INDEX($BD$7:$BO$40,MATCH(Bacias!$G$4:$G$323,$BC$7:$BC$40,0),$C$2:$N$2),1)</f>
        <v>1</v>
      </c>
      <c r="N321">
        <f>IFERROR(INDEX($BD$7:$BO$40,MATCH(Bacias!$G$4:$G$323,$BC$7:$BC$40,0),$C$2:$N$2),1)</f>
        <v>1</v>
      </c>
      <c r="AA321">
        <f>C321*IF(NOT(ISNA($AY321)),INDEX(Entrada!$C$53:$N$372,$AY321,AA$2),0)</f>
        <v>66</v>
      </c>
      <c r="AB321">
        <f>D321*IF(NOT(ISNA($AY321)),INDEX(Entrada!$C$53:$N$372,$AY321,AB$2),0)</f>
        <v>67</v>
      </c>
      <c r="AC321">
        <f>E321*IF(NOT(ISNA($AY321)),INDEX(Entrada!$C$53:$N$372,$AY321,AC$2),0)</f>
        <v>61</v>
      </c>
      <c r="AD321">
        <f>F321*IF(NOT(ISNA($AY321)),INDEX(Entrada!$C$53:$N$372,$AY321,AD$2),0)</f>
        <v>42</v>
      </c>
      <c r="AE321">
        <f>G321*IF(NOT(ISNA($AY321)),INDEX(Entrada!$C$53:$N$372,$AY321,AE$2),0)</f>
        <v>33</v>
      </c>
      <c r="AF321">
        <f>H321*IF(NOT(ISNA($AY321)),INDEX(Entrada!$C$53:$N$372,$AY321,AF$2),0)</f>
        <v>30</v>
      </c>
      <c r="AG321">
        <f>I321*IF(NOT(ISNA($AY321)),INDEX(Entrada!$C$53:$N$372,$AY321,AG$2),0)</f>
        <v>25</v>
      </c>
      <c r="AH321">
        <f>J321*IF(NOT(ISNA($AY321)),INDEX(Entrada!$C$53:$N$372,$AY321,AH$2),0)</f>
        <v>23</v>
      </c>
      <c r="AI321">
        <f>K321*IF(NOT(ISNA($AY321)),INDEX(Entrada!$C$53:$N$372,$AY321,AI$2),0)</f>
        <v>30</v>
      </c>
      <c r="AJ321">
        <f>L321*IF(NOT(ISNA($AY321)),INDEX(Entrada!$C$53:$N$372,$AY321,AJ$2),0)</f>
        <v>37</v>
      </c>
      <c r="AK321">
        <f>M321*IF(NOT(ISNA($AY321)),INDEX(Entrada!$C$53:$N$372,$AY321,AK$2),0)</f>
        <v>39</v>
      </c>
      <c r="AL321">
        <f>N321*IF(NOT(ISNA($AY321)),INDEX(Entrada!$C$53:$N$372,$AY321,AL$2),0)</f>
        <v>50</v>
      </c>
      <c r="AM321" s="167">
        <f t="shared" ref="AM321" si="360">AM119+0.1*(AM164-AM120-AM304)+AM120+AM304</f>
        <v>65.73299999999999</v>
      </c>
      <c r="AN321" s="167">
        <f t="shared" ref="AN321:AX321" si="361">AN119+0.1*(AN164-AN120-AN304)+AN120+AN304</f>
        <v>67.284000000000006</v>
      </c>
      <c r="AO321" s="167">
        <f t="shared" si="361"/>
        <v>60.695</v>
      </c>
      <c r="AP321" s="167">
        <f t="shared" si="361"/>
        <v>41.954000000000001</v>
      </c>
      <c r="AQ321" s="167">
        <f t="shared" si="361"/>
        <v>32.548000000000002</v>
      </c>
      <c r="AR321" s="167">
        <f t="shared" si="361"/>
        <v>30.427</v>
      </c>
      <c r="AS321" s="167">
        <f t="shared" si="361"/>
        <v>25.295999999999999</v>
      </c>
      <c r="AT321" s="167">
        <f t="shared" si="361"/>
        <v>22.764000000000003</v>
      </c>
      <c r="AU321" s="167">
        <f t="shared" si="361"/>
        <v>29.915999999999997</v>
      </c>
      <c r="AV321" s="167">
        <f t="shared" si="361"/>
        <v>37.231999999999999</v>
      </c>
      <c r="AW321" s="167">
        <f t="shared" si="361"/>
        <v>39.095999999999997</v>
      </c>
      <c r="AX321" s="167">
        <f t="shared" si="361"/>
        <v>50.448999999999998</v>
      </c>
      <c r="AY321">
        <f>MATCH(A321,Entrada!$A$53:$A$372,0)</f>
        <v>318</v>
      </c>
      <c r="BQ321" t="e">
        <f t="shared" si="278"/>
        <v>#N/A</v>
      </c>
      <c r="BR321" s="167">
        <f t="shared" ref="BR321:CC321" si="362">BR119+BR120+BR121+0.1*(BR164-BR120-BR121)</f>
        <v>65.764489999999995</v>
      </c>
      <c r="BS321" s="167">
        <f t="shared" si="362"/>
        <v>67.307035999999997</v>
      </c>
      <c r="BT321" s="167">
        <f t="shared" si="362"/>
        <v>60.671832000000002</v>
      </c>
      <c r="BU321" s="167">
        <f t="shared" si="362"/>
        <v>41.941490000000002</v>
      </c>
      <c r="BV321" s="167">
        <f t="shared" si="362"/>
        <v>32.533793000000003</v>
      </c>
      <c r="BW321" s="167">
        <f t="shared" si="362"/>
        <v>30.489250000000002</v>
      </c>
      <c r="BX321" s="167">
        <f t="shared" si="362"/>
        <v>25.293898000000002</v>
      </c>
      <c r="BY321" s="167">
        <f t="shared" si="362"/>
        <v>22.788520999999999</v>
      </c>
      <c r="BZ321" s="167">
        <f t="shared" si="362"/>
        <v>29.889746000000002</v>
      </c>
      <c r="CA321" s="167">
        <f t="shared" si="362"/>
        <v>37.25</v>
      </c>
      <c r="CB321" s="167">
        <f t="shared" si="362"/>
        <v>39.058233000000001</v>
      </c>
      <c r="CC321" s="167">
        <f t="shared" si="362"/>
        <v>50.494473999999997</v>
      </c>
    </row>
    <row r="322" spans="1:81" x14ac:dyDescent="0.25">
      <c r="A322">
        <v>319</v>
      </c>
      <c r="B322" s="164" t="s">
        <v>587</v>
      </c>
      <c r="C322">
        <f>IFERROR(INDEX($BD$7:$BO$40,MATCH(Bacias!$G$4:$G$323,$BC$7:$BC$40,0),$C$2:$N$2),1)</f>
        <v>1</v>
      </c>
      <c r="D322">
        <f>IFERROR(INDEX($BD$7:$BO$40,MATCH(Bacias!$G$4:$G$323,$BC$7:$BC$40,0),$C$2:$N$2),1)</f>
        <v>1</v>
      </c>
      <c r="E322">
        <f>IFERROR(INDEX($BD$7:$BO$40,MATCH(Bacias!$G$4:$G$323,$BC$7:$BC$40,0),$C$2:$N$2),1)</f>
        <v>1</v>
      </c>
      <c r="F322">
        <f>IFERROR(INDEX($BD$7:$BO$40,MATCH(Bacias!$G$4:$G$323,$BC$7:$BC$40,0),$C$2:$N$2),1)</f>
        <v>1</v>
      </c>
      <c r="G322">
        <f>IFERROR(INDEX($BD$7:$BO$40,MATCH(Bacias!$G$4:$G$323,$BC$7:$BC$40,0),$C$2:$N$2),1)</f>
        <v>1</v>
      </c>
      <c r="H322">
        <f>IFERROR(INDEX($BD$7:$BO$40,MATCH(Bacias!$G$4:$G$323,$BC$7:$BC$40,0),$C$2:$N$2),1)</f>
        <v>1</v>
      </c>
      <c r="I322">
        <f>IFERROR(INDEX($BD$7:$BO$40,MATCH(Bacias!$G$4:$G$323,$BC$7:$BC$40,0),$C$2:$N$2),1)</f>
        <v>1</v>
      </c>
      <c r="J322">
        <f>IFERROR(INDEX($BD$7:$BO$40,MATCH(Bacias!$G$4:$G$323,$BC$7:$BC$40,0),$C$2:$N$2),1)</f>
        <v>1</v>
      </c>
      <c r="K322">
        <f>IFERROR(INDEX($BD$7:$BO$40,MATCH(Bacias!$G$4:$G$323,$BC$7:$BC$40,0),$C$2:$N$2),1)</f>
        <v>1</v>
      </c>
      <c r="L322">
        <f>IFERROR(INDEX($BD$7:$BO$40,MATCH(Bacias!$G$4:$G$323,$BC$7:$BC$40,0),$C$2:$N$2),1)</f>
        <v>1</v>
      </c>
      <c r="M322">
        <f>IFERROR(INDEX($BD$7:$BO$40,MATCH(Bacias!$G$4:$G$323,$BC$7:$BC$40,0),$C$2:$N$2),1)</f>
        <v>1</v>
      </c>
      <c r="N322">
        <f>IFERROR(INDEX($BD$7:$BO$40,MATCH(Bacias!$G$4:$G$323,$BC$7:$BC$40,0),$C$2:$N$2),1)</f>
        <v>1</v>
      </c>
      <c r="AA322">
        <f>C322*IF(NOT(ISNA($AY322)),INDEX(Entrada!$C$53:$N$372,$AY322,AA$2),0)</f>
        <v>60</v>
      </c>
      <c r="AB322">
        <f>D322*IF(NOT(ISNA($AY322)),INDEX(Entrada!$C$53:$N$372,$AY322,AB$2),0)</f>
        <v>61</v>
      </c>
      <c r="AC322">
        <f>E322*IF(NOT(ISNA($AY322)),INDEX(Entrada!$C$53:$N$372,$AY322,AC$2),0)</f>
        <v>55</v>
      </c>
      <c r="AD322">
        <f>F322*IF(NOT(ISNA($AY322)),INDEX(Entrada!$C$53:$N$372,$AY322,AD$2),0)</f>
        <v>38</v>
      </c>
      <c r="AE322">
        <f>G322*IF(NOT(ISNA($AY322)),INDEX(Entrada!$C$53:$N$372,$AY322,AE$2),0)</f>
        <v>30</v>
      </c>
      <c r="AF322">
        <f>H322*IF(NOT(ISNA($AY322)),INDEX(Entrada!$C$53:$N$372,$AY322,AF$2),0)</f>
        <v>28</v>
      </c>
      <c r="AG322">
        <f>I322*IF(NOT(ISNA($AY322)),INDEX(Entrada!$C$53:$N$372,$AY322,AG$2),0)</f>
        <v>23</v>
      </c>
      <c r="AH322">
        <f>J322*IF(NOT(ISNA($AY322)),INDEX(Entrada!$C$53:$N$372,$AY322,AH$2),0)</f>
        <v>21</v>
      </c>
      <c r="AI322">
        <f>K322*IF(NOT(ISNA($AY322)),INDEX(Entrada!$C$53:$N$372,$AY322,AI$2),0)</f>
        <v>27</v>
      </c>
      <c r="AJ322">
        <f>L322*IF(NOT(ISNA($AY322)),INDEX(Entrada!$C$53:$N$372,$AY322,AJ$2),0)</f>
        <v>34</v>
      </c>
      <c r="AK322">
        <f>M322*IF(NOT(ISNA($AY322)),INDEX(Entrada!$C$53:$N$372,$AY322,AK$2),0)</f>
        <v>36</v>
      </c>
      <c r="AL322">
        <f>N322*IF(NOT(ISNA($AY322)),INDEX(Entrada!$C$53:$N$372,$AY322,AL$2),0)</f>
        <v>46</v>
      </c>
      <c r="AM322" s="167">
        <f t="shared" ref="AM322" si="363">AM120+AM121+0.1*(AM164-AM120-AM121)</f>
        <v>59.843000000000004</v>
      </c>
      <c r="AN322" s="167">
        <f t="shared" ref="AN322:AX322" si="364">AN120+AN121+0.1*(AN164-AN120-AN121)</f>
        <v>61.404000000000003</v>
      </c>
      <c r="AO322" s="167">
        <f t="shared" si="364"/>
        <v>55.305</v>
      </c>
      <c r="AP322" s="167">
        <f t="shared" si="364"/>
        <v>38.183999999999997</v>
      </c>
      <c r="AQ322" s="167">
        <f t="shared" si="364"/>
        <v>29.787999999999997</v>
      </c>
      <c r="AR322" s="167">
        <f t="shared" si="364"/>
        <v>27.956999999999997</v>
      </c>
      <c r="AS322" s="167">
        <f t="shared" si="364"/>
        <v>23.296000000000003</v>
      </c>
      <c r="AT322" s="167">
        <f t="shared" si="364"/>
        <v>20.934000000000001</v>
      </c>
      <c r="AU322" s="167">
        <f t="shared" si="364"/>
        <v>27.215999999999998</v>
      </c>
      <c r="AV322" s="167">
        <f t="shared" si="364"/>
        <v>33.762</v>
      </c>
      <c r="AW322" s="167">
        <f t="shared" si="364"/>
        <v>35.526000000000003</v>
      </c>
      <c r="AX322" s="167">
        <f t="shared" si="364"/>
        <v>45.769000000000005</v>
      </c>
      <c r="AY322">
        <f>MATCH(A322,Entrada!$A$53:$A$372,0)</f>
        <v>319</v>
      </c>
      <c r="BQ322" t="e">
        <f t="shared" si="278"/>
        <v>#N/A</v>
      </c>
      <c r="BR322" s="167">
        <f t="shared" ref="BR322:CC322" si="365">BR120+BR121+0.1*(BR164-BR120-BR121)</f>
        <v>59.559589999999993</v>
      </c>
      <c r="BS322" s="167">
        <f t="shared" si="365"/>
        <v>61.196675999999997</v>
      </c>
      <c r="BT322" s="167">
        <f t="shared" si="365"/>
        <v>55.513511999999999</v>
      </c>
      <c r="BU322" s="167">
        <f t="shared" si="365"/>
        <v>38.296590000000002</v>
      </c>
      <c r="BV322" s="167">
        <f t="shared" si="365"/>
        <v>29.915862999999998</v>
      </c>
      <c r="BW322" s="167">
        <f t="shared" si="365"/>
        <v>27.396750000000004</v>
      </c>
      <c r="BX322" s="167">
        <f t="shared" si="365"/>
        <v>23.314918000000002</v>
      </c>
      <c r="BY322" s="167">
        <f t="shared" si="365"/>
        <v>20.713311000000001</v>
      </c>
      <c r="BZ322" s="167">
        <f t="shared" si="365"/>
        <v>27.452286000000001</v>
      </c>
      <c r="CA322" s="167">
        <f t="shared" si="365"/>
        <v>33.6</v>
      </c>
      <c r="CB322" s="167">
        <f t="shared" si="365"/>
        <v>35.865903000000003</v>
      </c>
      <c r="CC322" s="167">
        <f t="shared" si="365"/>
        <v>45.359733999999996</v>
      </c>
    </row>
    <row r="323" spans="1:81" x14ac:dyDescent="0.25">
      <c r="A323">
        <v>320</v>
      </c>
      <c r="B323" s="164" t="s">
        <v>588</v>
      </c>
      <c r="C323">
        <f>IFERROR(INDEX($BD$7:$BO$40,MATCH(Bacias!$G$4:$G$323,$BC$7:$BC$40,0),$C$2:$N$2),1)</f>
        <v>1</v>
      </c>
      <c r="D323">
        <f>IFERROR(INDEX($BD$7:$BO$40,MATCH(Bacias!$G$4:$G$323,$BC$7:$BC$40,0),$C$2:$N$2),1)</f>
        <v>1</v>
      </c>
      <c r="E323">
        <f>IFERROR(INDEX($BD$7:$BO$40,MATCH(Bacias!$G$4:$G$323,$BC$7:$BC$40,0),$C$2:$N$2),1)</f>
        <v>1</v>
      </c>
      <c r="F323">
        <f>IFERROR(INDEX($BD$7:$BO$40,MATCH(Bacias!$G$4:$G$323,$BC$7:$BC$40,0),$C$2:$N$2),1)</f>
        <v>1</v>
      </c>
      <c r="G323">
        <f>IFERROR(INDEX($BD$7:$BO$40,MATCH(Bacias!$G$4:$G$323,$BC$7:$BC$40,0),$C$2:$N$2),1)</f>
        <v>1</v>
      </c>
      <c r="H323">
        <f>IFERROR(INDEX($BD$7:$BO$40,MATCH(Bacias!$G$4:$G$323,$BC$7:$BC$40,0),$C$2:$N$2),1)</f>
        <v>1</v>
      </c>
      <c r="I323">
        <f>IFERROR(INDEX($BD$7:$BO$40,MATCH(Bacias!$G$4:$G$323,$BC$7:$BC$40,0),$C$2:$N$2),1)</f>
        <v>1</v>
      </c>
      <c r="J323">
        <f>IFERROR(INDEX($BD$7:$BO$40,MATCH(Bacias!$G$4:$G$323,$BC$7:$BC$40,0),$C$2:$N$2),1)</f>
        <v>1</v>
      </c>
      <c r="K323">
        <f>IFERROR(INDEX($BD$7:$BO$40,MATCH(Bacias!$G$4:$G$323,$BC$7:$BC$40,0),$C$2:$N$2),1)</f>
        <v>1</v>
      </c>
      <c r="L323">
        <f>IFERROR(INDEX($BD$7:$BO$40,MATCH(Bacias!$G$4:$G$323,$BC$7:$BC$40,0),$C$2:$N$2),1)</f>
        <v>1</v>
      </c>
      <c r="M323">
        <f>IFERROR(INDEX($BD$7:$BO$40,MATCH(Bacias!$G$4:$G$323,$BC$7:$BC$40,0),$C$2:$N$2),1)</f>
        <v>1</v>
      </c>
      <c r="N323">
        <f>IFERROR(INDEX($BD$7:$BO$40,MATCH(Bacias!$G$4:$G$323,$BC$7:$BC$40,0),$C$2:$N$2),1)</f>
        <v>1</v>
      </c>
      <c r="AA323">
        <f>C323*IF(NOT(ISNA($AY323)),INDEX(Entrada!$C$53:$N$372,$AY323,AA$2),0)</f>
        <v>31.27</v>
      </c>
      <c r="AB323">
        <f>D323*IF(NOT(ISNA($AY323)),INDEX(Entrada!$C$53:$N$372,$AY323,AB$2),0)</f>
        <v>31.21</v>
      </c>
      <c r="AC323">
        <f>E323*IF(NOT(ISNA($AY323)),INDEX(Entrada!$C$53:$N$372,$AY323,AC$2),0)</f>
        <v>28.15</v>
      </c>
      <c r="AD323">
        <f>F323*IF(NOT(ISNA($AY323)),INDEX(Entrada!$C$53:$N$372,$AY323,AD$2),0)</f>
        <v>19.239999999999998</v>
      </c>
      <c r="AE323">
        <f>G323*IF(NOT(ISNA($AY323)),INDEX(Entrada!$C$53:$N$372,$AY323,AE$2),0)</f>
        <v>13.72</v>
      </c>
      <c r="AF323">
        <f>H323*IF(NOT(ISNA($AY323)),INDEX(Entrada!$C$53:$N$372,$AY323,AF$2),0)</f>
        <v>12.38</v>
      </c>
      <c r="AG323">
        <f>I323*IF(NOT(ISNA($AY323)),INDEX(Entrada!$C$53:$N$372,$AY323,AG$2),0)</f>
        <v>10.51</v>
      </c>
      <c r="AH323">
        <f>J323*IF(NOT(ISNA($AY323)),INDEX(Entrada!$C$53:$N$372,$AY323,AH$2),0)</f>
        <v>9.8800000000000008</v>
      </c>
      <c r="AI323">
        <f>K323*IF(NOT(ISNA($AY323)),INDEX(Entrada!$C$53:$N$372,$AY323,AI$2),0)</f>
        <v>14.57</v>
      </c>
      <c r="AJ323">
        <f>L323*IF(NOT(ISNA($AY323)),INDEX(Entrada!$C$53:$N$372,$AY323,AJ$2),0)</f>
        <v>18.920000000000002</v>
      </c>
      <c r="AK323">
        <f>M323*IF(NOT(ISNA($AY323)),INDEX(Entrada!$C$53:$N$372,$AY323,AK$2),0)</f>
        <v>19.47</v>
      </c>
      <c r="AL323">
        <f>N323*IF(NOT(ISNA($AY323)),INDEX(Entrada!$C$53:$N$372,$AY323,AL$2),0)</f>
        <v>24.92</v>
      </c>
      <c r="AM323" s="424">
        <f t="shared" ref="AM323" si="366">AM122</f>
        <v>32.049999999999997</v>
      </c>
      <c r="AN323" s="424">
        <f t="shared" ref="AN323:AX323" si="367">AN122</f>
        <v>31.97</v>
      </c>
      <c r="AO323" s="424">
        <f t="shared" si="367"/>
        <v>29.36</v>
      </c>
      <c r="AP323" s="424">
        <f t="shared" si="367"/>
        <v>20.85</v>
      </c>
      <c r="AQ323" s="424">
        <f t="shared" si="367"/>
        <v>15.51</v>
      </c>
      <c r="AR323" s="424">
        <f t="shared" si="367"/>
        <v>13.97</v>
      </c>
      <c r="AS323" s="424">
        <f t="shared" si="367"/>
        <v>11.51</v>
      </c>
      <c r="AT323" s="424">
        <f t="shared" si="367"/>
        <v>10.63</v>
      </c>
      <c r="AU323" s="424">
        <f t="shared" si="367"/>
        <v>15.21</v>
      </c>
      <c r="AV323" s="424">
        <f t="shared" si="367"/>
        <v>19.25</v>
      </c>
      <c r="AW323" s="424">
        <f t="shared" si="367"/>
        <v>19.79</v>
      </c>
      <c r="AX323" s="424">
        <f t="shared" si="367"/>
        <v>25.62</v>
      </c>
      <c r="AY323">
        <f>MATCH(A323,Entrada!$A$53:$A$372,0)</f>
        <v>320</v>
      </c>
      <c r="BQ323">
        <f t="shared" si="278"/>
        <v>27</v>
      </c>
      <c r="BR323" s="167">
        <f t="shared" ref="BR323:CC323" si="368">BR122</f>
        <v>32.049999999999997</v>
      </c>
      <c r="BS323" s="167">
        <f t="shared" si="368"/>
        <v>31.97</v>
      </c>
      <c r="BT323" s="167">
        <f t="shared" si="368"/>
        <v>29.36</v>
      </c>
      <c r="BU323" s="167">
        <f t="shared" si="368"/>
        <v>20.85</v>
      </c>
      <c r="BV323" s="167">
        <f t="shared" si="368"/>
        <v>15.51</v>
      </c>
      <c r="BW323" s="167">
        <f t="shared" si="368"/>
        <v>13.97</v>
      </c>
      <c r="BX323" s="167">
        <f t="shared" si="368"/>
        <v>11.51</v>
      </c>
      <c r="BY323" s="167">
        <f t="shared" si="368"/>
        <v>10.63</v>
      </c>
      <c r="BZ323" s="167">
        <f t="shared" si="368"/>
        <v>15.21</v>
      </c>
      <c r="CA323" s="167">
        <f t="shared" si="368"/>
        <v>19.25</v>
      </c>
      <c r="CB323" s="167">
        <f t="shared" si="368"/>
        <v>19.79</v>
      </c>
      <c r="CC323" s="167">
        <f t="shared" si="368"/>
        <v>25.62</v>
      </c>
    </row>
  </sheetData>
  <autoFilter ref="BR3:CC323" xr:uid="{D46E1C43-7F20-4F63-B064-1C1AB04953B6}"/>
  <mergeCells count="1">
    <mergeCell ref="BP1:BQ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AM5:AX5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8A40-C00C-472F-AC0C-B7BC6B5C2144}">
  <sheetPr codeName="Plan10"/>
  <dimension ref="A1:DE323"/>
  <sheetViews>
    <sheetView workbookViewId="0"/>
  </sheetViews>
  <sheetFormatPr defaultColWidth="9.140625" defaultRowHeight="15" x14ac:dyDescent="0.25"/>
  <cols>
    <col min="1" max="1" width="5.5703125" customWidth="1"/>
    <col min="2" max="2" width="7.5703125" customWidth="1"/>
    <col min="3" max="3" width="12.5703125" customWidth="1"/>
    <col min="4" max="27" width="12.5703125" hidden="1" customWidth="1"/>
    <col min="28" max="28" width="12.5703125" customWidth="1"/>
    <col min="29" max="30" width="12" bestFit="1" customWidth="1"/>
    <col min="31" max="52" width="0.7109375" customWidth="1"/>
    <col min="54" max="58" width="8.85546875" customWidth="1"/>
    <col min="59" max="60" width="12.7109375" bestFit="1" customWidth="1"/>
    <col min="61" max="62" width="8" bestFit="1" customWidth="1"/>
    <col min="63" max="63" width="12.7109375" bestFit="1" customWidth="1"/>
    <col min="64" max="65" width="8" bestFit="1" customWidth="1"/>
    <col min="66" max="80" width="8" customWidth="1"/>
    <col min="84" max="95" width="10.140625" customWidth="1"/>
  </cols>
  <sheetData>
    <row r="1" spans="1:109" x14ac:dyDescent="0.25">
      <c r="CD1" s="560" t="s">
        <v>720</v>
      </c>
      <c r="CE1" s="560"/>
      <c r="CF1">
        <f ca="1">MONTH(Prevs!Q3)</f>
        <v>12</v>
      </c>
      <c r="CG1">
        <f ca="1">MONTH(Prevs!R3)</f>
        <v>12</v>
      </c>
      <c r="CH1">
        <f ca="1">MONTH(Prevs!S3)</f>
        <v>12</v>
      </c>
      <c r="CI1">
        <f ca="1">MONTH(Prevs!T3)</f>
        <v>12</v>
      </c>
      <c r="CJ1">
        <f ca="1">MONTH(Prevs!U3)</f>
        <v>12</v>
      </c>
      <c r="CK1">
        <f ca="1">MONTH(Prevs!V3)</f>
        <v>12</v>
      </c>
      <c r="CL1">
        <f ca="1">MONTH(Prevs!W3)</f>
        <v>12</v>
      </c>
      <c r="CM1">
        <f ca="1">MONTH(Prevs!X3)</f>
        <v>12</v>
      </c>
      <c r="CN1">
        <f ca="1">MONTH(Prevs!Y3)</f>
        <v>12</v>
      </c>
      <c r="CO1">
        <f ca="1">MONTH(Prevs!Z3)</f>
        <v>12</v>
      </c>
      <c r="CP1">
        <f ca="1">MONTH(Prevs!AA3)</f>
        <v>12</v>
      </c>
      <c r="CQ1">
        <f ca="1">MONTH(Prevs!AB3)</f>
        <v>12</v>
      </c>
      <c r="CR1">
        <f ca="1">MONTH(Prevs!AC3)</f>
        <v>12</v>
      </c>
      <c r="CS1">
        <f ca="1">MONTH(Prevs!AD3)</f>
        <v>12</v>
      </c>
      <c r="CT1">
        <f ca="1">MONTH(Prevs!AE3)</f>
        <v>12</v>
      </c>
      <c r="CU1">
        <f ca="1">MONTH(Prevs!AF3)</f>
        <v>12</v>
      </c>
      <c r="CV1">
        <f ca="1">MONTH(Prevs!AG3)</f>
        <v>12</v>
      </c>
      <c r="CW1">
        <f ca="1">MONTH(Prevs!AH3)</f>
        <v>12</v>
      </c>
      <c r="CX1">
        <f ca="1">MONTH(Prevs!AI3)</f>
        <v>12</v>
      </c>
      <c r="CY1">
        <f ca="1">MONTH(Prevs!AJ3)</f>
        <v>12</v>
      </c>
      <c r="CZ1">
        <f ca="1">MONTH(Prevs!AK3)</f>
        <v>12</v>
      </c>
      <c r="DA1">
        <f ca="1">MONTH(Prevs!AL3)</f>
        <v>12</v>
      </c>
      <c r="DB1">
        <f ca="1">MONTH(Prevs!AM3)</f>
        <v>12</v>
      </c>
      <c r="DC1">
        <f ca="1">MONTH(Prevs!AN3)</f>
        <v>12</v>
      </c>
      <c r="DD1">
        <f ca="1">MONTH(Prevs!AO3)</f>
        <v>12</v>
      </c>
      <c r="DE1">
        <f ca="1">MONTH(Prevs!AP3)</f>
        <v>12</v>
      </c>
    </row>
    <row r="2" spans="1:109" ht="15.75" thickBot="1" x14ac:dyDescent="0.3">
      <c r="AB2"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I2">
        <v>8</v>
      </c>
      <c r="AJ2">
        <v>9</v>
      </c>
      <c r="AK2">
        <v>10</v>
      </c>
      <c r="AL2">
        <v>11</v>
      </c>
      <c r="AM2">
        <v>12</v>
      </c>
      <c r="AN2">
        <v>13</v>
      </c>
      <c r="AO2">
        <v>14</v>
      </c>
      <c r="AP2">
        <v>15</v>
      </c>
      <c r="AQ2">
        <v>16</v>
      </c>
      <c r="AR2">
        <v>17</v>
      </c>
      <c r="AS2">
        <v>18</v>
      </c>
      <c r="AT2">
        <v>19</v>
      </c>
      <c r="AU2">
        <v>20</v>
      </c>
      <c r="AV2">
        <v>21</v>
      </c>
      <c r="AW2">
        <v>22</v>
      </c>
      <c r="AX2">
        <v>23</v>
      </c>
      <c r="AY2">
        <v>24</v>
      </c>
      <c r="AZ2">
        <v>25</v>
      </c>
      <c r="BA2">
        <v>26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17</v>
      </c>
      <c r="BS2">
        <v>18</v>
      </c>
      <c r="BT2">
        <v>19</v>
      </c>
      <c r="BU2">
        <v>20</v>
      </c>
      <c r="BV2">
        <v>21</v>
      </c>
      <c r="BW2">
        <v>22</v>
      </c>
      <c r="BX2">
        <v>23</v>
      </c>
      <c r="BY2">
        <v>24</v>
      </c>
      <c r="BZ2">
        <v>25</v>
      </c>
      <c r="CA2">
        <v>26</v>
      </c>
      <c r="CD2" s="560"/>
      <c r="CE2" s="560"/>
      <c r="CF2">
        <v>1</v>
      </c>
      <c r="CG2">
        <v>2</v>
      </c>
      <c r="CH2">
        <v>3</v>
      </c>
      <c r="CI2">
        <v>4</v>
      </c>
      <c r="CJ2">
        <v>5</v>
      </c>
      <c r="CK2">
        <v>6</v>
      </c>
      <c r="CL2">
        <v>7</v>
      </c>
      <c r="CM2">
        <v>8</v>
      </c>
      <c r="CN2">
        <v>9</v>
      </c>
      <c r="CO2">
        <v>10</v>
      </c>
      <c r="CP2">
        <v>11</v>
      </c>
      <c r="CQ2">
        <v>12</v>
      </c>
      <c r="CR2">
        <v>13</v>
      </c>
      <c r="CS2">
        <v>14</v>
      </c>
      <c r="CT2">
        <v>15</v>
      </c>
      <c r="CU2">
        <v>16</v>
      </c>
      <c r="CV2">
        <v>17</v>
      </c>
      <c r="CW2">
        <v>18</v>
      </c>
      <c r="CX2">
        <v>19</v>
      </c>
      <c r="CY2">
        <v>20</v>
      </c>
      <c r="CZ2">
        <v>21</v>
      </c>
      <c r="DA2">
        <v>22</v>
      </c>
      <c r="DB2">
        <v>23</v>
      </c>
      <c r="DC2">
        <v>24</v>
      </c>
      <c r="DD2">
        <v>25</v>
      </c>
      <c r="DE2">
        <v>26</v>
      </c>
    </row>
    <row r="3" spans="1:109" x14ac:dyDescent="0.25">
      <c r="A3" s="110" t="s">
        <v>525</v>
      </c>
      <c r="B3" s="110"/>
      <c r="C3" s="110" t="s">
        <v>38</v>
      </c>
      <c r="AB3" s="169" t="s">
        <v>678</v>
      </c>
      <c r="AC3" s="169" t="s">
        <v>678</v>
      </c>
      <c r="AD3" s="169" t="s">
        <v>678</v>
      </c>
      <c r="AE3" s="169" t="s">
        <v>678</v>
      </c>
      <c r="AF3" s="169" t="s">
        <v>678</v>
      </c>
      <c r="AG3" s="169" t="s">
        <v>678</v>
      </c>
      <c r="AH3" s="169" t="s">
        <v>678</v>
      </c>
      <c r="AI3" s="169" t="s">
        <v>678</v>
      </c>
      <c r="AJ3" s="169" t="s">
        <v>678</v>
      </c>
      <c r="AK3" s="169" t="s">
        <v>678</v>
      </c>
      <c r="AL3" s="169" t="s">
        <v>678</v>
      </c>
      <c r="AM3" s="169" t="s">
        <v>678</v>
      </c>
      <c r="AN3" s="169" t="s">
        <v>678</v>
      </c>
      <c r="AO3" s="169" t="s">
        <v>678</v>
      </c>
      <c r="AP3" s="169" t="s">
        <v>678</v>
      </c>
      <c r="AQ3" s="169" t="s">
        <v>678</v>
      </c>
      <c r="AR3" s="169" t="s">
        <v>678</v>
      </c>
      <c r="AS3" s="169" t="s">
        <v>678</v>
      </c>
      <c r="AT3" s="169" t="s">
        <v>678</v>
      </c>
      <c r="AU3" s="169" t="s">
        <v>678</v>
      </c>
      <c r="AV3" s="169" t="s">
        <v>678</v>
      </c>
      <c r="AW3" s="169" t="s">
        <v>678</v>
      </c>
      <c r="AX3" s="169" t="s">
        <v>678</v>
      </c>
      <c r="AY3" s="169" t="s">
        <v>678</v>
      </c>
      <c r="AZ3" s="169" t="s">
        <v>678</v>
      </c>
      <c r="BA3" s="169" t="s">
        <v>678</v>
      </c>
      <c r="BB3" s="169" t="s">
        <v>680</v>
      </c>
      <c r="BC3" s="169" t="s">
        <v>680</v>
      </c>
      <c r="BD3" s="169" t="s">
        <v>680</v>
      </c>
      <c r="BE3" s="169" t="s">
        <v>680</v>
      </c>
      <c r="BF3" s="169" t="s">
        <v>680</v>
      </c>
      <c r="BG3" s="169" t="s">
        <v>680</v>
      </c>
      <c r="BH3" s="169" t="s">
        <v>680</v>
      </c>
      <c r="BI3" s="169" t="s">
        <v>680</v>
      </c>
      <c r="BJ3" s="169" t="s">
        <v>680</v>
      </c>
      <c r="BK3" s="169" t="s">
        <v>680</v>
      </c>
      <c r="BL3" s="169" t="s">
        <v>680</v>
      </c>
      <c r="BM3" s="169" t="s">
        <v>680</v>
      </c>
      <c r="BN3" s="169" t="s">
        <v>680</v>
      </c>
      <c r="BO3" s="169" t="s">
        <v>680</v>
      </c>
      <c r="BP3" s="169" t="s">
        <v>680</v>
      </c>
      <c r="BQ3" s="169" t="s">
        <v>680</v>
      </c>
      <c r="BR3" s="169" t="s">
        <v>680</v>
      </c>
      <c r="BS3" s="169" t="s">
        <v>680</v>
      </c>
      <c r="BT3" s="169" t="s">
        <v>680</v>
      </c>
      <c r="BU3" s="169" t="s">
        <v>680</v>
      </c>
      <c r="BV3" s="169" t="s">
        <v>680</v>
      </c>
      <c r="BW3" s="169" t="s">
        <v>680</v>
      </c>
      <c r="BX3" s="169" t="s">
        <v>680</v>
      </c>
      <c r="BY3" s="169" t="s">
        <v>680</v>
      </c>
      <c r="BZ3" s="169" t="s">
        <v>680</v>
      </c>
      <c r="CA3" s="169" t="s">
        <v>680</v>
      </c>
      <c r="CD3" s="560"/>
      <c r="CE3" s="560"/>
      <c r="CF3" s="169" t="s">
        <v>678</v>
      </c>
      <c r="CG3" s="169" t="s">
        <v>678</v>
      </c>
      <c r="CH3" s="169" t="s">
        <v>678</v>
      </c>
      <c r="CI3" s="169" t="s">
        <v>678</v>
      </c>
      <c r="CJ3" s="169" t="s">
        <v>678</v>
      </c>
      <c r="CK3" s="169" t="s">
        <v>678</v>
      </c>
      <c r="CL3" s="169" t="s">
        <v>678</v>
      </c>
      <c r="CM3" s="169" t="s">
        <v>678</v>
      </c>
      <c r="CN3" s="169" t="s">
        <v>678</v>
      </c>
      <c r="CO3" s="169" t="s">
        <v>678</v>
      </c>
      <c r="CP3" s="169" t="s">
        <v>678</v>
      </c>
      <c r="CQ3" s="169" t="s">
        <v>678</v>
      </c>
      <c r="CR3" s="169" t="s">
        <v>678</v>
      </c>
      <c r="CS3" s="169" t="s">
        <v>678</v>
      </c>
      <c r="CT3" s="169" t="s">
        <v>678</v>
      </c>
      <c r="CU3" s="169" t="s">
        <v>678</v>
      </c>
      <c r="CV3" s="169" t="s">
        <v>678</v>
      </c>
      <c r="CW3" s="169" t="s">
        <v>678</v>
      </c>
      <c r="CX3" s="169" t="s">
        <v>678</v>
      </c>
      <c r="CY3" s="169" t="s">
        <v>678</v>
      </c>
      <c r="CZ3" s="169" t="s">
        <v>678</v>
      </c>
      <c r="DA3" s="169" t="s">
        <v>678</v>
      </c>
      <c r="DB3" s="169" t="s">
        <v>678</v>
      </c>
      <c r="DC3" s="169" t="s">
        <v>678</v>
      </c>
      <c r="DD3" s="169" t="s">
        <v>678</v>
      </c>
      <c r="DE3" s="169" t="s">
        <v>678</v>
      </c>
    </row>
    <row r="4" spans="1:109" x14ac:dyDescent="0.25">
      <c r="A4">
        <v>1</v>
      </c>
      <c r="B4">
        <f>MATCH(A4,Entrada!$A$53:$A$369,0)</f>
        <v>1</v>
      </c>
      <c r="C4" s="164" t="s">
        <v>526</v>
      </c>
      <c r="AB4" s="108">
        <f>IF(NOT(ISNA($B4)),INDEX(Entrada!C$53:C$369,$B4),0)</f>
        <v>242.02</v>
      </c>
      <c r="AC4">
        <f>IF(NOT(ISNA($B4)),INDEX(Entrada!D$53:D$369,$B4),0)</f>
        <v>220.04</v>
      </c>
      <c r="AD4">
        <f>IF(NOT(ISNA($B4)),INDEX(Entrada!E$53:E$369,$B4),0)</f>
        <v>195.27</v>
      </c>
      <c r="AE4">
        <f>IF(NOT(ISNA($B4)),INDEX(Entrada!F$53:F$369,$B4),0)</f>
        <v>133</v>
      </c>
      <c r="AF4">
        <f>IF(NOT(ISNA($B4)),INDEX(Entrada!G$53:G$369,$B4),0)</f>
        <v>99.73</v>
      </c>
      <c r="AG4">
        <f>IF(NOT(ISNA($B4)),INDEX(Entrada!H$53:H$369,$B4),0)</f>
        <v>84.98</v>
      </c>
      <c r="AH4">
        <f>IF(NOT(ISNA($B4)),INDEX(Entrada!I$53:I$369,$B4),0)</f>
        <v>70.959999999999994</v>
      </c>
      <c r="AI4">
        <f>IF(NOT(ISNA($B4)),INDEX(Entrada!J$53:J$369,$B4),0)</f>
        <v>61.13</v>
      </c>
      <c r="AJ4">
        <f>IF(NOT(ISNA($B4)),INDEX(Entrada!K$53:K$369,$B4),0)</f>
        <v>63.8</v>
      </c>
      <c r="AK4">
        <f>IF(NOT(ISNA($B4)),INDEX(Entrada!L$53:L$369,$B4),0)</f>
        <v>75.7</v>
      </c>
      <c r="AL4">
        <f>IF(NOT(ISNA($B4)),INDEX(Entrada!M$53:M$369,$B4),0)</f>
        <v>107.73</v>
      </c>
      <c r="AM4">
        <f>IF(NOT(ISNA($B4)),INDEX(Entrada!N$53:N$369,$B4),0)</f>
        <v>175.6</v>
      </c>
      <c r="AN4">
        <f>IF(NOT(ISNA($B4)),INDEX(Entrada!O$53:O$369,$B4),0)</f>
        <v>0</v>
      </c>
      <c r="AO4">
        <f>IF(NOT(ISNA($B4)),INDEX(Entrada!P$53:P$369,$B4),0)</f>
        <v>0</v>
      </c>
      <c r="AP4">
        <f>IF(NOT(ISNA($B4)),INDEX(Entrada!Q$53:Q$369,$B4),0)</f>
        <v>0</v>
      </c>
      <c r="AQ4">
        <f>IF(NOT(ISNA($B4)),INDEX(Entrada!R$53:R$369,$B4),0)</f>
        <v>0</v>
      </c>
      <c r="AR4">
        <f>IF(NOT(ISNA($B4)),INDEX(Entrada!S$53:S$369,$B4),0)</f>
        <v>0</v>
      </c>
      <c r="AS4">
        <f>IF(NOT(ISNA($B4)),INDEX(Entrada!T$53:T$369,$B4),0)</f>
        <v>0</v>
      </c>
      <c r="AT4">
        <f>IF(NOT(ISNA($B4)),INDEX(Entrada!U$53:U$369,$B4),0)</f>
        <v>0</v>
      </c>
      <c r="AU4">
        <f>IF(NOT(ISNA($B4)),INDEX(Entrada!V$53:V$369,$B4),0)</f>
        <v>0</v>
      </c>
      <c r="AV4">
        <f>IF(NOT(ISNA($B4)),INDEX(Entrada!W$53:W$369,$B4),0)</f>
        <v>0</v>
      </c>
      <c r="AW4">
        <f>IF(NOT(ISNA($B4)),INDEX(Entrada!X$53:X$369,$B4),0)</f>
        <v>0</v>
      </c>
      <c r="AX4">
        <f>IF(NOT(ISNA($B4)),INDEX(Entrada!Y$53:Y$369,$B4),0)</f>
        <v>0</v>
      </c>
      <c r="AY4">
        <f>IF(NOT(ISNA($B4)),INDEX(Entrada!Z$53:Z$369,$B4),0)</f>
        <v>0</v>
      </c>
      <c r="AZ4">
        <f>IF(NOT(ISNA($B4)),INDEX(Entrada!AA$53:AA$369,$B4),0)</f>
        <v>0</v>
      </c>
      <c r="BA4">
        <f>IF(NOT(ISNA($B4)),INDEX(Entrada!AB$53:AB$369,$B4),0)</f>
        <v>0</v>
      </c>
      <c r="BB4">
        <f t="shared" ref="BB4:BM4" si="0">AB4</f>
        <v>242.02</v>
      </c>
      <c r="BC4">
        <f t="shared" si="0"/>
        <v>220.04</v>
      </c>
      <c r="BD4">
        <f t="shared" si="0"/>
        <v>195.27</v>
      </c>
      <c r="BE4">
        <f t="shared" si="0"/>
        <v>133</v>
      </c>
      <c r="BF4">
        <f t="shared" si="0"/>
        <v>99.73</v>
      </c>
      <c r="BG4">
        <f t="shared" si="0"/>
        <v>84.98</v>
      </c>
      <c r="BH4">
        <f t="shared" si="0"/>
        <v>70.959999999999994</v>
      </c>
      <c r="BI4">
        <f t="shared" si="0"/>
        <v>61.13</v>
      </c>
      <c r="BJ4">
        <f t="shared" si="0"/>
        <v>63.8</v>
      </c>
      <c r="BK4">
        <f t="shared" si="0"/>
        <v>75.7</v>
      </c>
      <c r="BL4">
        <f t="shared" si="0"/>
        <v>107.73</v>
      </c>
      <c r="BM4">
        <f t="shared" si="0"/>
        <v>175.6</v>
      </c>
      <c r="BN4">
        <f t="shared" ref="BN4:CA4" si="1">AN4</f>
        <v>0</v>
      </c>
      <c r="BO4">
        <f t="shared" si="1"/>
        <v>0</v>
      </c>
      <c r="BP4">
        <f t="shared" si="1"/>
        <v>0</v>
      </c>
      <c r="BQ4">
        <f t="shared" si="1"/>
        <v>0</v>
      </c>
      <c r="BR4">
        <f t="shared" si="1"/>
        <v>0</v>
      </c>
      <c r="BS4">
        <f t="shared" si="1"/>
        <v>0</v>
      </c>
      <c r="BT4">
        <f t="shared" si="1"/>
        <v>0</v>
      </c>
      <c r="BU4">
        <f t="shared" si="1"/>
        <v>0</v>
      </c>
      <c r="BV4">
        <f t="shared" si="1"/>
        <v>0</v>
      </c>
      <c r="BW4">
        <f t="shared" si="1"/>
        <v>0</v>
      </c>
      <c r="BX4">
        <f t="shared" si="1"/>
        <v>0</v>
      </c>
      <c r="BY4">
        <f t="shared" si="1"/>
        <v>0</v>
      </c>
      <c r="BZ4">
        <f t="shared" si="1"/>
        <v>0</v>
      </c>
      <c r="CA4">
        <f t="shared" si="1"/>
        <v>0</v>
      </c>
      <c r="CE4" t="e">
        <f t="shared" ref="CE4:CE67" si="2">MATCH($A:$A,_regrPosto,0)</f>
        <v>#N/A</v>
      </c>
      <c r="CF4" s="302">
        <f t="shared" ref="CF4:CF67" si="3" xml:space="preserve">    IF(ISNA($CE$4:$CE$323),BB$4:BB$323,
IF(OR(_tipo="Mensal", _tipo="Diario"),INDEX(_regrA0,$CE$4:$CE$323,$CF$1:$DE$1)+INDEX(_regrA1,$CE$4:$CE$323,$CF$1:$DE$1)*INDEX(BB$4:BB$323,INDEX(_regrPostoBase,$CE$4:$CE$323)),0
))</f>
        <v>242.02</v>
      </c>
      <c r="CG4" s="302">
        <f t="shared" ref="CG4:CG39" si="4" xml:space="preserve">    IF(ISNA($CE$4:$CE$323),BC$4:BC$323,
IF(OR(_tipo="Mensal", _tipo="Diario"),INDEX(_regrA0,$CE$4:$CE$323,$CF$1:$DE$1)+INDEX(_regrA1,$CE$4:$CE$323,$CF$1:$DE$1)*INDEX(BC$4:BC$323,INDEX(_regrPostoBase,$CE$4:$CE$323)),0
))</f>
        <v>220.04</v>
      </c>
      <c r="CH4" s="302">
        <f t="shared" ref="CH4:CH39" si="5" xml:space="preserve">    IF(ISNA($CE$4:$CE$323),BD$4:BD$323,
IF(OR(_tipo="Mensal", _tipo="Diario"),INDEX(_regrA0,$CE$4:$CE$323,$CF$1:$DE$1)+INDEX(_regrA1,$CE$4:$CE$323,$CF$1:$DE$1)*INDEX(BD$4:BD$323,INDEX(_regrPostoBase,$CE$4:$CE$323)),0
))</f>
        <v>195.27</v>
      </c>
      <c r="CI4" s="302">
        <f t="shared" ref="CI4:CI39" si="6" xml:space="preserve">    IF(ISNA($CE$4:$CE$323),BE$4:BE$323,
IF(OR(_tipo="Mensal", _tipo="Diario"),INDEX(_regrA0,$CE$4:$CE$323,$CF$1:$DE$1)+INDEX(_regrA1,$CE$4:$CE$323,$CF$1:$DE$1)*INDEX(BE$4:BE$323,INDEX(_regrPostoBase,$CE$4:$CE$323)),0
))</f>
        <v>133</v>
      </c>
      <c r="CJ4" s="302">
        <f t="shared" ref="CJ4:CJ39" si="7" xml:space="preserve">    IF(ISNA($CE$4:$CE$323),BF$4:BF$323,
IF(OR(_tipo="Mensal", _tipo="Diario"),INDEX(_regrA0,$CE$4:$CE$323,$CF$1:$DE$1)+INDEX(_regrA1,$CE$4:$CE$323,$CF$1:$DE$1)*INDEX(BF$4:BF$323,INDEX(_regrPostoBase,$CE$4:$CE$323)),0
))</f>
        <v>99.73</v>
      </c>
      <c r="CK4" s="302">
        <f t="shared" ref="CK4:CK39" si="8" xml:space="preserve">    IF(ISNA($CE$4:$CE$323),BG$4:BG$323,
IF(OR(_tipo="Mensal", _tipo="Diario"),INDEX(_regrA0,$CE$4:$CE$323,$CF$1:$DE$1)+INDEX(_regrA1,$CE$4:$CE$323,$CF$1:$DE$1)*INDEX(BG$4:BG$323,INDEX(_regrPostoBase,$CE$4:$CE$323)),0
))</f>
        <v>84.98</v>
      </c>
      <c r="CL4" s="302">
        <f t="shared" ref="CL4:CL39" si="9" xml:space="preserve">    IF(ISNA($CE$4:$CE$323),BH$4:BH$323,
IF(OR(_tipo="Mensal", _tipo="Diario"),INDEX(_regrA0,$CE$4:$CE$323,$CF$1:$DE$1)+INDEX(_regrA1,$CE$4:$CE$323,$CF$1:$DE$1)*INDEX(BH$4:BH$323,INDEX(_regrPostoBase,$CE$4:$CE$323)),0
))</f>
        <v>70.959999999999994</v>
      </c>
      <c r="CM4" s="302">
        <f t="shared" ref="CM4:CM39" si="10" xml:space="preserve">    IF(ISNA($CE$4:$CE$323),BI$4:BI$323,
IF(OR(_tipo="Mensal", _tipo="Diario"),INDEX(_regrA0,$CE$4:$CE$323,$CF$1:$DE$1)+INDEX(_regrA1,$CE$4:$CE$323,$CF$1:$DE$1)*INDEX(BI$4:BI$323,INDEX(_regrPostoBase,$CE$4:$CE$323)),0
))</f>
        <v>61.13</v>
      </c>
      <c r="CN4" s="302">
        <f t="shared" ref="CN4:CN39" si="11" xml:space="preserve">    IF(ISNA($CE$4:$CE$323),BJ$4:BJ$323,
IF(OR(_tipo="Mensal", _tipo="Diario"),INDEX(_regrA0,$CE$4:$CE$323,$CF$1:$DE$1)+INDEX(_regrA1,$CE$4:$CE$323,$CF$1:$DE$1)*INDEX(BJ$4:BJ$323,INDEX(_regrPostoBase,$CE$4:$CE$323)),0
))</f>
        <v>63.8</v>
      </c>
      <c r="CO4" s="302">
        <f t="shared" ref="CO4:CO39" si="12" xml:space="preserve">    IF(ISNA($CE$4:$CE$323),BK$4:BK$323,
IF(OR(_tipo="Mensal", _tipo="Diario"),INDEX(_regrA0,$CE$4:$CE$323,$CF$1:$DE$1)+INDEX(_regrA1,$CE$4:$CE$323,$CF$1:$DE$1)*INDEX(BK$4:BK$323,INDEX(_regrPostoBase,$CE$4:$CE$323)),0
))</f>
        <v>75.7</v>
      </c>
      <c r="CP4" s="302">
        <f t="shared" ref="CP4:CP39" si="13" xml:space="preserve">    IF(ISNA($CE$4:$CE$323),BL$4:BL$323,
IF(OR(_tipo="Mensal", _tipo="Diario"),INDEX(_regrA0,$CE$4:$CE$323,$CF$1:$DE$1)+INDEX(_regrA1,$CE$4:$CE$323,$CF$1:$DE$1)*INDEX(BL$4:BL$323,INDEX(_regrPostoBase,$CE$4:$CE$323)),0
))</f>
        <v>107.73</v>
      </c>
      <c r="CQ4" s="302">
        <f t="shared" ref="CQ4:CQ39" si="14" xml:space="preserve">    IF(ISNA($CE$4:$CE$323),BM$4:BM$323,
IF(OR(_tipo="Mensal", _tipo="Diario"),INDEX(_regrA0,$CE$4:$CE$323,$CF$1:$DE$1)+INDEX(_regrA1,$CE$4:$CE$323,$CF$1:$DE$1)*INDEX(BM$4:BM$323,INDEX(_regrPostoBase,$CE$4:$CE$323)),0
))</f>
        <v>175.6</v>
      </c>
      <c r="CR4" s="302">
        <f t="shared" ref="CR4:CR39" si="1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4" s="302">
        <f t="shared" ref="CS4:CS39" si="1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4" s="302">
        <f t="shared" ref="CT4:CT39" si="1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" s="302">
        <f t="shared" ref="CU4:CU39" si="1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" s="302">
        <f t="shared" ref="CV4:CV39" si="1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" s="302">
        <f t="shared" ref="CW4:CW39" si="2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" s="302">
        <f t="shared" ref="CX4:CX39" si="2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" s="302">
        <f t="shared" ref="CY4:CY39" si="2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" s="302">
        <f t="shared" ref="CZ4:CZ39" si="2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" s="302">
        <f t="shared" ref="DA4:DA39" si="2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" s="302">
        <f t="shared" ref="DB4:DB39" si="2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" s="302">
        <f t="shared" ref="DC4:DC39" si="2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" s="302">
        <f t="shared" ref="DD4:DD39" si="2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" s="302">
        <f t="shared" ref="DE4:DE39" si="2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" spans="1:109" x14ac:dyDescent="0.25">
      <c r="A5">
        <v>2</v>
      </c>
      <c r="B5">
        <f>MATCH(A5,Entrada!$A$53:$A$369,0)</f>
        <v>2</v>
      </c>
      <c r="C5" s="164" t="s">
        <v>527</v>
      </c>
      <c r="AB5">
        <f>IF(NOT(ISNA($B5)),INDEX(Entrada!C$53:C$369,$B5),0)</f>
        <v>242.02</v>
      </c>
      <c r="AC5">
        <f>IF(NOT(ISNA($B5)),INDEX(Entrada!D$53:D$369,$B5),0)</f>
        <v>220.04</v>
      </c>
      <c r="AD5">
        <f>IF(NOT(ISNA($B5)),INDEX(Entrada!E$53:E$369,$B5),0)</f>
        <v>195.27</v>
      </c>
      <c r="AE5">
        <f>IF(NOT(ISNA($B5)),INDEX(Entrada!F$53:F$369,$B5),0)</f>
        <v>133</v>
      </c>
      <c r="AF5">
        <f>IF(NOT(ISNA($B5)),INDEX(Entrada!G$53:G$369,$B5),0)</f>
        <v>99.73</v>
      </c>
      <c r="AG5">
        <f>IF(NOT(ISNA($B5)),INDEX(Entrada!H$53:H$369,$B5),0)</f>
        <v>84.98</v>
      </c>
      <c r="AH5">
        <f>IF(NOT(ISNA($B5)),INDEX(Entrada!I$53:I$369,$B5),0)</f>
        <v>70.959999999999994</v>
      </c>
      <c r="AI5">
        <f>IF(NOT(ISNA($B5)),INDEX(Entrada!J$53:J$369,$B5),0)</f>
        <v>61.13</v>
      </c>
      <c r="AJ5">
        <f>IF(NOT(ISNA($B5)),INDEX(Entrada!K$53:K$369,$B5),0)</f>
        <v>63.8</v>
      </c>
      <c r="AK5">
        <f>IF(NOT(ISNA($B5)),INDEX(Entrada!L$53:L$369,$B5),0)</f>
        <v>75.7</v>
      </c>
      <c r="AL5">
        <f>IF(NOT(ISNA($B5)),INDEX(Entrada!M$53:M$369,$B5),0)</f>
        <v>107.73</v>
      </c>
      <c r="AM5">
        <f>IF(NOT(ISNA($B5)),INDEX(Entrada!N$53:N$369,$B5),0)</f>
        <v>175.6</v>
      </c>
      <c r="AN5">
        <f>IF(NOT(ISNA($B5)),INDEX(Entrada!O$53:O$369,$B5),0)</f>
        <v>0</v>
      </c>
      <c r="AO5">
        <f>IF(NOT(ISNA($B5)),INDEX(Entrada!P$53:P$369,$B5),0)</f>
        <v>0</v>
      </c>
      <c r="AP5">
        <f>IF(NOT(ISNA($B5)),INDEX(Entrada!Q$53:Q$369,$B5),0)</f>
        <v>0</v>
      </c>
      <c r="AQ5">
        <f>IF(NOT(ISNA($B5)),INDEX(Entrada!R$53:R$369,$B5),0)</f>
        <v>0</v>
      </c>
      <c r="AR5">
        <f>IF(NOT(ISNA($B5)),INDEX(Entrada!S$53:S$369,$B5),0)</f>
        <v>0</v>
      </c>
      <c r="AS5">
        <f>IF(NOT(ISNA($B5)),INDEX(Entrada!T$53:T$369,$B5),0)</f>
        <v>0</v>
      </c>
      <c r="AT5">
        <f>IF(NOT(ISNA($B5)),INDEX(Entrada!U$53:U$369,$B5),0)</f>
        <v>0</v>
      </c>
      <c r="AU5">
        <f>IF(NOT(ISNA($B5)),INDEX(Entrada!V$53:V$369,$B5),0)</f>
        <v>0</v>
      </c>
      <c r="AV5">
        <f>IF(NOT(ISNA($B5)),INDEX(Entrada!W$53:W$369,$B5),0)</f>
        <v>0</v>
      </c>
      <c r="AW5">
        <f>IF(NOT(ISNA($B5)),INDEX(Entrada!X$53:X$369,$B5),0)</f>
        <v>0</v>
      </c>
      <c r="AX5">
        <f>IF(NOT(ISNA($B5)),INDEX(Entrada!Y$53:Y$369,$B5),0)</f>
        <v>0</v>
      </c>
      <c r="AY5">
        <f>IF(NOT(ISNA($B5)),INDEX(Entrada!Z$53:Z$369,$B5),0)</f>
        <v>0</v>
      </c>
      <c r="AZ5">
        <f>IF(NOT(ISNA($B5)),INDEX(Entrada!AA$53:AA$369,$B5),0)</f>
        <v>0</v>
      </c>
      <c r="BA5">
        <f>IF(NOT(ISNA($B5)),INDEX(Entrada!AB$53:AB$369,$B5),0)</f>
        <v>0</v>
      </c>
      <c r="BB5" s="423">
        <f t="shared" ref="BB5:BM5" si="29">BB4</f>
        <v>242.02</v>
      </c>
      <c r="BC5" s="423">
        <f t="shared" si="29"/>
        <v>220.04</v>
      </c>
      <c r="BD5" s="423">
        <f t="shared" si="29"/>
        <v>195.27</v>
      </c>
      <c r="BE5" s="423">
        <f t="shared" si="29"/>
        <v>133</v>
      </c>
      <c r="BF5" s="423">
        <f t="shared" si="29"/>
        <v>99.73</v>
      </c>
      <c r="BG5" s="423">
        <f t="shared" si="29"/>
        <v>84.98</v>
      </c>
      <c r="BH5" s="423">
        <f t="shared" si="29"/>
        <v>70.959999999999994</v>
      </c>
      <c r="BI5" s="423">
        <f t="shared" si="29"/>
        <v>61.13</v>
      </c>
      <c r="BJ5" s="423">
        <f t="shared" si="29"/>
        <v>63.8</v>
      </c>
      <c r="BK5" s="423">
        <f t="shared" si="29"/>
        <v>75.7</v>
      </c>
      <c r="BL5" s="423">
        <f t="shared" si="29"/>
        <v>107.73</v>
      </c>
      <c r="BM5" s="423">
        <f t="shared" si="29"/>
        <v>175.6</v>
      </c>
      <c r="BN5" s="423">
        <f t="shared" ref="BN5:CA5" si="30">BN4</f>
        <v>0</v>
      </c>
      <c r="BO5" s="423">
        <f t="shared" si="30"/>
        <v>0</v>
      </c>
      <c r="BP5" s="423">
        <f t="shared" si="30"/>
        <v>0</v>
      </c>
      <c r="BQ5" s="423">
        <f t="shared" si="30"/>
        <v>0</v>
      </c>
      <c r="BR5" s="423">
        <f t="shared" si="30"/>
        <v>0</v>
      </c>
      <c r="BS5" s="423">
        <f t="shared" si="30"/>
        <v>0</v>
      </c>
      <c r="BT5" s="423">
        <f t="shared" si="30"/>
        <v>0</v>
      </c>
      <c r="BU5" s="423">
        <f t="shared" si="30"/>
        <v>0</v>
      </c>
      <c r="BV5" s="423">
        <f t="shared" si="30"/>
        <v>0</v>
      </c>
      <c r="BW5" s="423">
        <f t="shared" si="30"/>
        <v>0</v>
      </c>
      <c r="BX5" s="423">
        <f t="shared" si="30"/>
        <v>0</v>
      </c>
      <c r="BY5" s="423">
        <f t="shared" si="30"/>
        <v>0</v>
      </c>
      <c r="BZ5" s="423">
        <f t="shared" si="30"/>
        <v>0</v>
      </c>
      <c r="CA5" s="423">
        <f t="shared" si="30"/>
        <v>0</v>
      </c>
      <c r="CE5">
        <f t="shared" si="2"/>
        <v>6</v>
      </c>
      <c r="CF5" s="302">
        <f t="shared" ca="1" si="3"/>
        <v>242.02</v>
      </c>
      <c r="CG5" s="302">
        <f t="shared" ca="1" si="4"/>
        <v>220.04</v>
      </c>
      <c r="CH5" s="302">
        <f t="shared" ca="1" si="5"/>
        <v>195.27</v>
      </c>
      <c r="CI5" s="302">
        <f t="shared" ca="1" si="6"/>
        <v>133</v>
      </c>
      <c r="CJ5" s="302">
        <f t="shared" ca="1" si="7"/>
        <v>99.73</v>
      </c>
      <c r="CK5" s="302">
        <f t="shared" ca="1" si="8"/>
        <v>84.98</v>
      </c>
      <c r="CL5" s="302">
        <f t="shared" ca="1" si="9"/>
        <v>70.959999999999994</v>
      </c>
      <c r="CM5" s="302">
        <f t="shared" ca="1" si="10"/>
        <v>61.13</v>
      </c>
      <c r="CN5" s="302">
        <f t="shared" ca="1" si="11"/>
        <v>63.8</v>
      </c>
      <c r="CO5" s="302">
        <f t="shared" ca="1" si="12"/>
        <v>75.7</v>
      </c>
      <c r="CP5" s="302">
        <f t="shared" ca="1" si="13"/>
        <v>107.73</v>
      </c>
      <c r="CQ5" s="302">
        <f t="shared" ca="1" si="14"/>
        <v>175.6</v>
      </c>
      <c r="CR5" s="302">
        <f t="shared" ca="1" si="15"/>
        <v>0</v>
      </c>
      <c r="CS5" s="302">
        <f t="shared" ca="1" si="16"/>
        <v>0</v>
      </c>
      <c r="CT5" s="302">
        <f t="shared" ca="1" si="17"/>
        <v>0</v>
      </c>
      <c r="CU5" s="302">
        <f t="shared" ca="1" si="18"/>
        <v>0</v>
      </c>
      <c r="CV5" s="302">
        <f t="shared" ca="1" si="19"/>
        <v>0</v>
      </c>
      <c r="CW5" s="302">
        <f t="shared" ca="1" si="20"/>
        <v>0</v>
      </c>
      <c r="CX5" s="302">
        <f t="shared" ca="1" si="21"/>
        <v>0</v>
      </c>
      <c r="CY5" s="302">
        <f t="shared" ca="1" si="22"/>
        <v>0</v>
      </c>
      <c r="CZ5" s="302">
        <f t="shared" ca="1" si="23"/>
        <v>0</v>
      </c>
      <c r="DA5" s="302">
        <f t="shared" ca="1" si="24"/>
        <v>0</v>
      </c>
      <c r="DB5" s="302">
        <f t="shared" ca="1" si="25"/>
        <v>0</v>
      </c>
      <c r="DC5" s="302">
        <f t="shared" ca="1" si="26"/>
        <v>0</v>
      </c>
      <c r="DD5" s="302">
        <f t="shared" ca="1" si="27"/>
        <v>0</v>
      </c>
      <c r="DE5" s="302">
        <f t="shared" ca="1" si="28"/>
        <v>0</v>
      </c>
    </row>
    <row r="6" spans="1:109" x14ac:dyDescent="0.25">
      <c r="A6">
        <v>3</v>
      </c>
      <c r="B6">
        <f>MATCH(A6,Entrada!$A$53:$A$369,0)</f>
        <v>3</v>
      </c>
      <c r="C6" s="164"/>
      <c r="AB6">
        <f>IF(NOT(ISNA($B6)),INDEX(Entrada!C$53:C$369,$B6),0)</f>
        <v>0</v>
      </c>
      <c r="AC6">
        <f>IF(NOT(ISNA($B6)),INDEX(Entrada!D$53:D$369,$B6),0)</f>
        <v>0</v>
      </c>
      <c r="AD6">
        <f>IF(NOT(ISNA($B6)),INDEX(Entrada!E$53:E$369,$B6),0)</f>
        <v>0</v>
      </c>
      <c r="AE6">
        <f>IF(NOT(ISNA($B6)),INDEX(Entrada!F$53:F$369,$B6),0)</f>
        <v>0</v>
      </c>
      <c r="AF6">
        <f>IF(NOT(ISNA($B6)),INDEX(Entrada!G$53:G$369,$B6),0)</f>
        <v>0</v>
      </c>
      <c r="AG6">
        <f>IF(NOT(ISNA($B6)),INDEX(Entrada!H$53:H$369,$B6),0)</f>
        <v>0</v>
      </c>
      <c r="AH6">
        <f>IF(NOT(ISNA($B6)),INDEX(Entrada!I$53:I$369,$B6),0)</f>
        <v>0</v>
      </c>
      <c r="AI6">
        <f>IF(NOT(ISNA($B6)),INDEX(Entrada!J$53:J$369,$B6),0)</f>
        <v>0</v>
      </c>
      <c r="AJ6">
        <f>IF(NOT(ISNA($B6)),INDEX(Entrada!K$53:K$369,$B6),0)</f>
        <v>0</v>
      </c>
      <c r="AK6">
        <f>IF(NOT(ISNA($B6)),INDEX(Entrada!L$53:L$369,$B6),0)</f>
        <v>0</v>
      </c>
      <c r="AL6">
        <f>IF(NOT(ISNA($B6)),INDEX(Entrada!M$53:M$369,$B6),0)</f>
        <v>0</v>
      </c>
      <c r="AM6">
        <f>IF(NOT(ISNA($B6)),INDEX(Entrada!N$53:N$369,$B6),0)</f>
        <v>0</v>
      </c>
      <c r="AN6">
        <f>IF(NOT(ISNA($B6)),INDEX(Entrada!O$53:O$369,$B6),0)</f>
        <v>0</v>
      </c>
      <c r="AO6">
        <f>IF(NOT(ISNA($B6)),INDEX(Entrada!P$53:P$369,$B6),0)</f>
        <v>0</v>
      </c>
      <c r="AP6">
        <f>IF(NOT(ISNA($B6)),INDEX(Entrada!Q$53:Q$369,$B6),0)</f>
        <v>0</v>
      </c>
      <c r="AQ6">
        <f>IF(NOT(ISNA($B6)),INDEX(Entrada!R$53:R$369,$B6),0)</f>
        <v>0</v>
      </c>
      <c r="AR6">
        <f>IF(NOT(ISNA($B6)),INDEX(Entrada!S$53:S$369,$B6),0)</f>
        <v>0</v>
      </c>
      <c r="AS6">
        <f>IF(NOT(ISNA($B6)),INDEX(Entrada!T$53:T$369,$B6),0)</f>
        <v>0</v>
      </c>
      <c r="AT6">
        <f>IF(NOT(ISNA($B6)),INDEX(Entrada!U$53:U$369,$B6),0)</f>
        <v>0</v>
      </c>
      <c r="AU6">
        <f>IF(NOT(ISNA($B6)),INDEX(Entrada!V$53:V$369,$B6),0)</f>
        <v>0</v>
      </c>
      <c r="AV6">
        <f>IF(NOT(ISNA($B6)),INDEX(Entrada!W$53:W$369,$B6),0)</f>
        <v>0</v>
      </c>
      <c r="AW6">
        <f>IF(NOT(ISNA($B6)),INDEX(Entrada!X$53:X$369,$B6),0)</f>
        <v>0</v>
      </c>
      <c r="AX6">
        <f>IF(NOT(ISNA($B6)),INDEX(Entrada!Y$53:Y$369,$B6),0)</f>
        <v>0</v>
      </c>
      <c r="AY6">
        <f>IF(NOT(ISNA($B6)),INDEX(Entrada!Z$53:Z$369,$B6),0)</f>
        <v>0</v>
      </c>
      <c r="AZ6">
        <f>IF(NOT(ISNA($B6)),INDEX(Entrada!AA$53:AA$369,$B6),0)</f>
        <v>0</v>
      </c>
      <c r="BA6">
        <f>IF(NOT(ISNA($B6)),INDEX(Entrada!AB$53:AB$369,$B6),0)</f>
        <v>0</v>
      </c>
      <c r="BB6">
        <f t="shared" ref="BB6:BB23" si="31">AB6</f>
        <v>0</v>
      </c>
      <c r="BC6">
        <f t="shared" ref="BC6:BC23" si="32">AC6</f>
        <v>0</v>
      </c>
      <c r="BD6">
        <f t="shared" ref="BD6:BD23" si="33">AD6</f>
        <v>0</v>
      </c>
      <c r="BE6">
        <f t="shared" ref="BE6:BE23" si="34">AE6</f>
        <v>0</v>
      </c>
      <c r="BF6">
        <f t="shared" ref="BF6:BF23" si="35">AF6</f>
        <v>0</v>
      </c>
      <c r="BG6">
        <f t="shared" ref="BG6:BG23" si="36">AG6</f>
        <v>0</v>
      </c>
      <c r="BH6">
        <f t="shared" ref="BH6:BH23" si="37">AH6</f>
        <v>0</v>
      </c>
      <c r="BI6">
        <f t="shared" ref="BI6:BI23" si="38">AI6</f>
        <v>0</v>
      </c>
      <c r="BJ6">
        <f t="shared" ref="BJ6:BJ23" si="39">AJ6</f>
        <v>0</v>
      </c>
      <c r="BK6">
        <f t="shared" ref="BK6:BK23" si="40">AK6</f>
        <v>0</v>
      </c>
      <c r="BL6">
        <f t="shared" ref="BL6:BL23" si="41">AL6</f>
        <v>0</v>
      </c>
      <c r="BM6">
        <f t="shared" ref="BM6:BM23" si="42">AM6</f>
        <v>0</v>
      </c>
      <c r="BN6">
        <f t="shared" ref="BN6:CA21" si="43">AN6</f>
        <v>0</v>
      </c>
      <c r="BO6">
        <f t="shared" si="43"/>
        <v>0</v>
      </c>
      <c r="BP6">
        <f t="shared" si="43"/>
        <v>0</v>
      </c>
      <c r="BQ6">
        <f t="shared" si="43"/>
        <v>0</v>
      </c>
      <c r="BR6">
        <f t="shared" si="43"/>
        <v>0</v>
      </c>
      <c r="BS6">
        <f t="shared" si="43"/>
        <v>0</v>
      </c>
      <c r="BT6">
        <f t="shared" si="43"/>
        <v>0</v>
      </c>
      <c r="BU6">
        <f t="shared" si="43"/>
        <v>0</v>
      </c>
      <c r="BV6">
        <f t="shared" si="43"/>
        <v>0</v>
      </c>
      <c r="BW6">
        <f t="shared" si="43"/>
        <v>0</v>
      </c>
      <c r="BX6">
        <f t="shared" si="43"/>
        <v>0</v>
      </c>
      <c r="BY6">
        <f t="shared" si="43"/>
        <v>0</v>
      </c>
      <c r="BZ6">
        <f t="shared" si="43"/>
        <v>0</v>
      </c>
      <c r="CA6">
        <f t="shared" si="43"/>
        <v>0</v>
      </c>
      <c r="CE6" t="e">
        <f t="shared" si="2"/>
        <v>#N/A</v>
      </c>
      <c r="CF6" s="302">
        <f t="shared" si="3"/>
        <v>0</v>
      </c>
      <c r="CG6" s="302">
        <f t="shared" si="4"/>
        <v>0</v>
      </c>
      <c r="CH6" s="302">
        <f t="shared" si="5"/>
        <v>0</v>
      </c>
      <c r="CI6" s="302">
        <f t="shared" si="6"/>
        <v>0</v>
      </c>
      <c r="CJ6" s="302">
        <f t="shared" si="7"/>
        <v>0</v>
      </c>
      <c r="CK6" s="302">
        <f t="shared" si="8"/>
        <v>0</v>
      </c>
      <c r="CL6" s="302">
        <f t="shared" si="9"/>
        <v>0</v>
      </c>
      <c r="CM6" s="302">
        <f t="shared" si="10"/>
        <v>0</v>
      </c>
      <c r="CN6" s="302">
        <f t="shared" si="11"/>
        <v>0</v>
      </c>
      <c r="CO6" s="302">
        <f t="shared" si="12"/>
        <v>0</v>
      </c>
      <c r="CP6" s="302">
        <f t="shared" si="13"/>
        <v>0</v>
      </c>
      <c r="CQ6" s="302">
        <f t="shared" si="14"/>
        <v>0</v>
      </c>
      <c r="CR6" s="302">
        <f t="shared" si="15"/>
        <v>0</v>
      </c>
      <c r="CS6" s="302">
        <f t="shared" si="16"/>
        <v>0</v>
      </c>
      <c r="CT6" s="302">
        <f t="shared" si="17"/>
        <v>0</v>
      </c>
      <c r="CU6" s="302">
        <f t="shared" si="18"/>
        <v>0</v>
      </c>
      <c r="CV6" s="302">
        <f t="shared" si="19"/>
        <v>0</v>
      </c>
      <c r="CW6" s="302">
        <f t="shared" si="20"/>
        <v>0</v>
      </c>
      <c r="CX6" s="302">
        <f t="shared" si="21"/>
        <v>0</v>
      </c>
      <c r="CY6" s="302">
        <f t="shared" si="22"/>
        <v>0</v>
      </c>
      <c r="CZ6" s="302">
        <f t="shared" si="23"/>
        <v>0</v>
      </c>
      <c r="DA6" s="302">
        <f t="shared" si="24"/>
        <v>0</v>
      </c>
      <c r="DB6" s="302">
        <f t="shared" si="25"/>
        <v>0</v>
      </c>
      <c r="DC6" s="302">
        <f t="shared" si="26"/>
        <v>0</v>
      </c>
      <c r="DD6" s="302">
        <f t="shared" si="27"/>
        <v>0</v>
      </c>
      <c r="DE6" s="302">
        <f t="shared" si="28"/>
        <v>0</v>
      </c>
    </row>
    <row r="7" spans="1:109" x14ac:dyDescent="0.25">
      <c r="A7">
        <v>4</v>
      </c>
      <c r="B7">
        <f>MATCH(A7,Entrada!$A$53:$A$369,0)</f>
        <v>4</v>
      </c>
      <c r="C7" s="164"/>
      <c r="AB7">
        <f>IF(NOT(ISNA($B7)),INDEX(Entrada!C$53:C$369,$B7),0)</f>
        <v>0</v>
      </c>
      <c r="AC7">
        <f>IF(NOT(ISNA($B7)),INDEX(Entrada!D$53:D$369,$B7),0)</f>
        <v>0</v>
      </c>
      <c r="AD7">
        <f>IF(NOT(ISNA($B7)),INDEX(Entrada!E$53:E$369,$B7),0)</f>
        <v>0</v>
      </c>
      <c r="AE7">
        <f>IF(NOT(ISNA($B7)),INDEX(Entrada!F$53:F$369,$B7),0)</f>
        <v>0</v>
      </c>
      <c r="AF7">
        <f>IF(NOT(ISNA($B7)),INDEX(Entrada!G$53:G$369,$B7),0)</f>
        <v>0</v>
      </c>
      <c r="AG7">
        <f>IF(NOT(ISNA($B7)),INDEX(Entrada!H$53:H$369,$B7),0)</f>
        <v>0</v>
      </c>
      <c r="AH7">
        <f>IF(NOT(ISNA($B7)),INDEX(Entrada!I$53:I$369,$B7),0)</f>
        <v>0</v>
      </c>
      <c r="AI7">
        <f>IF(NOT(ISNA($B7)),INDEX(Entrada!J$53:J$369,$B7),0)</f>
        <v>0</v>
      </c>
      <c r="AJ7">
        <f>IF(NOT(ISNA($B7)),INDEX(Entrada!K$53:K$369,$B7),0)</f>
        <v>0</v>
      </c>
      <c r="AK7">
        <f>IF(NOT(ISNA($B7)),INDEX(Entrada!L$53:L$369,$B7),0)</f>
        <v>0</v>
      </c>
      <c r="AL7">
        <f>IF(NOT(ISNA($B7)),INDEX(Entrada!M$53:M$369,$B7),0)</f>
        <v>0</v>
      </c>
      <c r="AM7">
        <f>IF(NOT(ISNA($B7)),INDEX(Entrada!N$53:N$369,$B7),0)</f>
        <v>0</v>
      </c>
      <c r="AN7">
        <f>IF(NOT(ISNA($B7)),INDEX(Entrada!O$53:O$369,$B7),0)</f>
        <v>0</v>
      </c>
      <c r="AO7">
        <f>IF(NOT(ISNA($B7)),INDEX(Entrada!P$53:P$369,$B7),0)</f>
        <v>0</v>
      </c>
      <c r="AP7">
        <f>IF(NOT(ISNA($B7)),INDEX(Entrada!Q$53:Q$369,$B7),0)</f>
        <v>0</v>
      </c>
      <c r="AQ7">
        <f>IF(NOT(ISNA($B7)),INDEX(Entrada!R$53:R$369,$B7),0)</f>
        <v>0</v>
      </c>
      <c r="AR7">
        <f>IF(NOT(ISNA($B7)),INDEX(Entrada!S$53:S$369,$B7),0)</f>
        <v>0</v>
      </c>
      <c r="AS7">
        <f>IF(NOT(ISNA($B7)),INDEX(Entrada!T$53:T$369,$B7),0)</f>
        <v>0</v>
      </c>
      <c r="AT7">
        <f>IF(NOT(ISNA($B7)),INDEX(Entrada!U$53:U$369,$B7),0)</f>
        <v>0</v>
      </c>
      <c r="AU7">
        <f>IF(NOT(ISNA($B7)),INDEX(Entrada!V$53:V$369,$B7),0)</f>
        <v>0</v>
      </c>
      <c r="AV7">
        <f>IF(NOT(ISNA($B7)),INDEX(Entrada!W$53:W$369,$B7),0)</f>
        <v>0</v>
      </c>
      <c r="AW7">
        <f>IF(NOT(ISNA($B7)),INDEX(Entrada!X$53:X$369,$B7),0)</f>
        <v>0</v>
      </c>
      <c r="AX7">
        <f>IF(NOT(ISNA($B7)),INDEX(Entrada!Y$53:Y$369,$B7),0)</f>
        <v>0</v>
      </c>
      <c r="AY7">
        <f>IF(NOT(ISNA($B7)),INDEX(Entrada!Z$53:Z$369,$B7),0)</f>
        <v>0</v>
      </c>
      <c r="AZ7">
        <f>IF(NOT(ISNA($B7)),INDEX(Entrada!AA$53:AA$369,$B7),0)</f>
        <v>0</v>
      </c>
      <c r="BA7">
        <f>IF(NOT(ISNA($B7)),INDEX(Entrada!AB$53:AB$369,$B7),0)</f>
        <v>0</v>
      </c>
      <c r="BB7">
        <f t="shared" si="31"/>
        <v>0</v>
      </c>
      <c r="BC7">
        <f t="shared" si="32"/>
        <v>0</v>
      </c>
      <c r="BD7">
        <f t="shared" si="33"/>
        <v>0</v>
      </c>
      <c r="BE7">
        <f t="shared" si="34"/>
        <v>0</v>
      </c>
      <c r="BF7">
        <f t="shared" si="35"/>
        <v>0</v>
      </c>
      <c r="BG7">
        <f t="shared" si="36"/>
        <v>0</v>
      </c>
      <c r="BH7">
        <f t="shared" si="37"/>
        <v>0</v>
      </c>
      <c r="BI7">
        <f t="shared" si="38"/>
        <v>0</v>
      </c>
      <c r="BJ7">
        <f t="shared" si="39"/>
        <v>0</v>
      </c>
      <c r="BK7">
        <f t="shared" si="40"/>
        <v>0</v>
      </c>
      <c r="BL7">
        <f t="shared" si="41"/>
        <v>0</v>
      </c>
      <c r="BM7">
        <f t="shared" si="42"/>
        <v>0</v>
      </c>
      <c r="BN7">
        <f t="shared" si="43"/>
        <v>0</v>
      </c>
      <c r="BO7">
        <f t="shared" si="43"/>
        <v>0</v>
      </c>
      <c r="BP7">
        <f t="shared" si="43"/>
        <v>0</v>
      </c>
      <c r="BQ7">
        <f t="shared" si="43"/>
        <v>0</v>
      </c>
      <c r="BR7">
        <f t="shared" si="43"/>
        <v>0</v>
      </c>
      <c r="BS7">
        <f t="shared" si="43"/>
        <v>0</v>
      </c>
      <c r="BT7">
        <f t="shared" si="43"/>
        <v>0</v>
      </c>
      <c r="BU7">
        <f t="shared" si="43"/>
        <v>0</v>
      </c>
      <c r="BV7">
        <f t="shared" si="43"/>
        <v>0</v>
      </c>
      <c r="BW7">
        <f t="shared" si="43"/>
        <v>0</v>
      </c>
      <c r="BX7">
        <f t="shared" si="43"/>
        <v>0</v>
      </c>
      <c r="BY7">
        <f t="shared" si="43"/>
        <v>0</v>
      </c>
      <c r="BZ7">
        <f t="shared" si="43"/>
        <v>0</v>
      </c>
      <c r="CA7">
        <f t="shared" si="43"/>
        <v>0</v>
      </c>
      <c r="CE7" t="e">
        <f t="shared" si="2"/>
        <v>#N/A</v>
      </c>
      <c r="CF7" s="302">
        <f t="shared" si="3"/>
        <v>0</v>
      </c>
      <c r="CG7" s="302">
        <f t="shared" si="4"/>
        <v>0</v>
      </c>
      <c r="CH7" s="302">
        <f t="shared" si="5"/>
        <v>0</v>
      </c>
      <c r="CI7" s="302">
        <f t="shared" si="6"/>
        <v>0</v>
      </c>
      <c r="CJ7" s="302">
        <f t="shared" si="7"/>
        <v>0</v>
      </c>
      <c r="CK7" s="302">
        <f t="shared" si="8"/>
        <v>0</v>
      </c>
      <c r="CL7" s="302">
        <f t="shared" si="9"/>
        <v>0</v>
      </c>
      <c r="CM7" s="302">
        <f t="shared" si="10"/>
        <v>0</v>
      </c>
      <c r="CN7" s="302">
        <f t="shared" si="11"/>
        <v>0</v>
      </c>
      <c r="CO7" s="302">
        <f t="shared" si="12"/>
        <v>0</v>
      </c>
      <c r="CP7" s="302">
        <f t="shared" si="13"/>
        <v>0</v>
      </c>
      <c r="CQ7" s="302">
        <f t="shared" si="14"/>
        <v>0</v>
      </c>
      <c r="CR7" s="302">
        <f t="shared" si="15"/>
        <v>0</v>
      </c>
      <c r="CS7" s="302">
        <f t="shared" si="16"/>
        <v>0</v>
      </c>
      <c r="CT7" s="302">
        <f t="shared" si="17"/>
        <v>0</v>
      </c>
      <c r="CU7" s="302">
        <f t="shared" si="18"/>
        <v>0</v>
      </c>
      <c r="CV7" s="302">
        <f t="shared" si="19"/>
        <v>0</v>
      </c>
      <c r="CW7" s="302">
        <f t="shared" si="20"/>
        <v>0</v>
      </c>
      <c r="CX7" s="302">
        <f t="shared" si="21"/>
        <v>0</v>
      </c>
      <c r="CY7" s="302">
        <f t="shared" si="22"/>
        <v>0</v>
      </c>
      <c r="CZ7" s="302">
        <f t="shared" si="23"/>
        <v>0</v>
      </c>
      <c r="DA7" s="302">
        <f t="shared" si="24"/>
        <v>0</v>
      </c>
      <c r="DB7" s="302">
        <f t="shared" si="25"/>
        <v>0</v>
      </c>
      <c r="DC7" s="302">
        <f t="shared" si="26"/>
        <v>0</v>
      </c>
      <c r="DD7" s="302">
        <f t="shared" si="27"/>
        <v>0</v>
      </c>
      <c r="DE7" s="302">
        <f t="shared" si="28"/>
        <v>0</v>
      </c>
    </row>
    <row r="8" spans="1:109" x14ac:dyDescent="0.25">
      <c r="A8">
        <v>5</v>
      </c>
      <c r="B8">
        <f>MATCH(A8,Entrada!$A$53:$A$369,0)</f>
        <v>5</v>
      </c>
      <c r="C8" s="164"/>
      <c r="AB8">
        <f>IF(NOT(ISNA($B8)),INDEX(Entrada!C$53:C$369,$B8),0)</f>
        <v>0</v>
      </c>
      <c r="AC8">
        <f>IF(NOT(ISNA($B8)),INDEX(Entrada!D$53:D$369,$B8),0)</f>
        <v>0</v>
      </c>
      <c r="AD8">
        <f>IF(NOT(ISNA($B8)),INDEX(Entrada!E$53:E$369,$B8),0)</f>
        <v>0</v>
      </c>
      <c r="AE8">
        <f>IF(NOT(ISNA($B8)),INDEX(Entrada!F$53:F$369,$B8),0)</f>
        <v>0</v>
      </c>
      <c r="AF8">
        <f>IF(NOT(ISNA($B8)),INDEX(Entrada!G$53:G$369,$B8),0)</f>
        <v>0</v>
      </c>
      <c r="AG8">
        <f>IF(NOT(ISNA($B8)),INDEX(Entrada!H$53:H$369,$B8),0)</f>
        <v>0</v>
      </c>
      <c r="AH8">
        <f>IF(NOT(ISNA($B8)),INDEX(Entrada!I$53:I$369,$B8),0)</f>
        <v>0</v>
      </c>
      <c r="AI8">
        <f>IF(NOT(ISNA($B8)),INDEX(Entrada!J$53:J$369,$B8),0)</f>
        <v>0</v>
      </c>
      <c r="AJ8">
        <f>IF(NOT(ISNA($B8)),INDEX(Entrada!K$53:K$369,$B8),0)</f>
        <v>0</v>
      </c>
      <c r="AK8">
        <f>IF(NOT(ISNA($B8)),INDEX(Entrada!L$53:L$369,$B8),0)</f>
        <v>0</v>
      </c>
      <c r="AL8">
        <f>IF(NOT(ISNA($B8)),INDEX(Entrada!M$53:M$369,$B8),0)</f>
        <v>0</v>
      </c>
      <c r="AM8">
        <f>IF(NOT(ISNA($B8)),INDEX(Entrada!N$53:N$369,$B8),0)</f>
        <v>0</v>
      </c>
      <c r="AN8">
        <f>IF(NOT(ISNA($B8)),INDEX(Entrada!O$53:O$369,$B8),0)</f>
        <v>0</v>
      </c>
      <c r="AO8">
        <f>IF(NOT(ISNA($B8)),INDEX(Entrada!P$53:P$369,$B8),0)</f>
        <v>0</v>
      </c>
      <c r="AP8">
        <f>IF(NOT(ISNA($B8)),INDEX(Entrada!Q$53:Q$369,$B8),0)</f>
        <v>0</v>
      </c>
      <c r="AQ8">
        <f>IF(NOT(ISNA($B8)),INDEX(Entrada!R$53:R$369,$B8),0)</f>
        <v>0</v>
      </c>
      <c r="AR8">
        <f>IF(NOT(ISNA($B8)),INDEX(Entrada!S$53:S$369,$B8),0)</f>
        <v>0</v>
      </c>
      <c r="AS8">
        <f>IF(NOT(ISNA($B8)),INDEX(Entrada!T$53:T$369,$B8),0)</f>
        <v>0</v>
      </c>
      <c r="AT8">
        <f>IF(NOT(ISNA($B8)),INDEX(Entrada!U$53:U$369,$B8),0)</f>
        <v>0</v>
      </c>
      <c r="AU8">
        <f>IF(NOT(ISNA($B8)),INDEX(Entrada!V$53:V$369,$B8),0)</f>
        <v>0</v>
      </c>
      <c r="AV8">
        <f>IF(NOT(ISNA($B8)),INDEX(Entrada!W$53:W$369,$B8),0)</f>
        <v>0</v>
      </c>
      <c r="AW8">
        <f>IF(NOT(ISNA($B8)),INDEX(Entrada!X$53:X$369,$B8),0)</f>
        <v>0</v>
      </c>
      <c r="AX8">
        <f>IF(NOT(ISNA($B8)),INDEX(Entrada!Y$53:Y$369,$B8),0)</f>
        <v>0</v>
      </c>
      <c r="AY8">
        <f>IF(NOT(ISNA($B8)),INDEX(Entrada!Z$53:Z$369,$B8),0)</f>
        <v>0</v>
      </c>
      <c r="AZ8">
        <f>IF(NOT(ISNA($B8)),INDEX(Entrada!AA$53:AA$369,$B8),0)</f>
        <v>0</v>
      </c>
      <c r="BA8">
        <f>IF(NOT(ISNA($B8)),INDEX(Entrada!AB$53:AB$369,$B8),0)</f>
        <v>0</v>
      </c>
      <c r="BB8">
        <f t="shared" si="31"/>
        <v>0</v>
      </c>
      <c r="BC8">
        <f t="shared" si="32"/>
        <v>0</v>
      </c>
      <c r="BD8">
        <f t="shared" si="33"/>
        <v>0</v>
      </c>
      <c r="BE8">
        <f t="shared" si="34"/>
        <v>0</v>
      </c>
      <c r="BF8">
        <f t="shared" si="35"/>
        <v>0</v>
      </c>
      <c r="BG8">
        <f t="shared" si="36"/>
        <v>0</v>
      </c>
      <c r="BH8">
        <f t="shared" si="37"/>
        <v>0</v>
      </c>
      <c r="BI8">
        <f t="shared" si="38"/>
        <v>0</v>
      </c>
      <c r="BJ8">
        <f t="shared" si="39"/>
        <v>0</v>
      </c>
      <c r="BK8">
        <f t="shared" si="40"/>
        <v>0</v>
      </c>
      <c r="BL8">
        <f t="shared" si="41"/>
        <v>0</v>
      </c>
      <c r="BM8">
        <f t="shared" si="42"/>
        <v>0</v>
      </c>
      <c r="BN8">
        <f t="shared" si="43"/>
        <v>0</v>
      </c>
      <c r="BO8">
        <f t="shared" si="43"/>
        <v>0</v>
      </c>
      <c r="BP8">
        <f t="shared" si="43"/>
        <v>0</v>
      </c>
      <c r="BQ8">
        <f t="shared" si="43"/>
        <v>0</v>
      </c>
      <c r="BR8">
        <f t="shared" si="43"/>
        <v>0</v>
      </c>
      <c r="BS8">
        <f t="shared" si="43"/>
        <v>0</v>
      </c>
      <c r="BT8">
        <f t="shared" si="43"/>
        <v>0</v>
      </c>
      <c r="BU8">
        <f t="shared" si="43"/>
        <v>0</v>
      </c>
      <c r="BV8">
        <f t="shared" si="43"/>
        <v>0</v>
      </c>
      <c r="BW8">
        <f t="shared" si="43"/>
        <v>0</v>
      </c>
      <c r="BX8">
        <f t="shared" si="43"/>
        <v>0</v>
      </c>
      <c r="BY8">
        <f t="shared" si="43"/>
        <v>0</v>
      </c>
      <c r="BZ8">
        <f t="shared" si="43"/>
        <v>0</v>
      </c>
      <c r="CA8">
        <f t="shared" si="43"/>
        <v>0</v>
      </c>
      <c r="CE8" t="e">
        <f t="shared" si="2"/>
        <v>#N/A</v>
      </c>
      <c r="CF8" s="302">
        <f t="shared" si="3"/>
        <v>0</v>
      </c>
      <c r="CG8" s="302">
        <f t="shared" si="4"/>
        <v>0</v>
      </c>
      <c r="CH8" s="302">
        <f t="shared" si="5"/>
        <v>0</v>
      </c>
      <c r="CI8" s="302">
        <f t="shared" si="6"/>
        <v>0</v>
      </c>
      <c r="CJ8" s="302">
        <f t="shared" si="7"/>
        <v>0</v>
      </c>
      <c r="CK8" s="302">
        <f t="shared" si="8"/>
        <v>0</v>
      </c>
      <c r="CL8" s="302">
        <f t="shared" si="9"/>
        <v>0</v>
      </c>
      <c r="CM8" s="302">
        <f t="shared" si="10"/>
        <v>0</v>
      </c>
      <c r="CN8" s="302">
        <f t="shared" si="11"/>
        <v>0</v>
      </c>
      <c r="CO8" s="302">
        <f t="shared" si="12"/>
        <v>0</v>
      </c>
      <c r="CP8" s="302">
        <f t="shared" si="13"/>
        <v>0</v>
      </c>
      <c r="CQ8" s="302">
        <f t="shared" si="14"/>
        <v>0</v>
      </c>
      <c r="CR8" s="302">
        <f t="shared" si="15"/>
        <v>0</v>
      </c>
      <c r="CS8" s="302">
        <f t="shared" si="16"/>
        <v>0</v>
      </c>
      <c r="CT8" s="302">
        <f t="shared" si="17"/>
        <v>0</v>
      </c>
      <c r="CU8" s="302">
        <f t="shared" si="18"/>
        <v>0</v>
      </c>
      <c r="CV8" s="302">
        <f t="shared" si="19"/>
        <v>0</v>
      </c>
      <c r="CW8" s="302">
        <f t="shared" si="20"/>
        <v>0</v>
      </c>
      <c r="CX8" s="302">
        <f t="shared" si="21"/>
        <v>0</v>
      </c>
      <c r="CY8" s="302">
        <f t="shared" si="22"/>
        <v>0</v>
      </c>
      <c r="CZ8" s="302">
        <f t="shared" si="23"/>
        <v>0</v>
      </c>
      <c r="DA8" s="302">
        <f t="shared" si="24"/>
        <v>0</v>
      </c>
      <c r="DB8" s="302">
        <f t="shared" si="25"/>
        <v>0</v>
      </c>
      <c r="DC8" s="302">
        <f t="shared" si="26"/>
        <v>0</v>
      </c>
      <c r="DD8" s="302">
        <f t="shared" si="27"/>
        <v>0</v>
      </c>
      <c r="DE8" s="302">
        <f t="shared" si="28"/>
        <v>0</v>
      </c>
    </row>
    <row r="9" spans="1:109" x14ac:dyDescent="0.25">
      <c r="A9">
        <v>6</v>
      </c>
      <c r="B9">
        <f>MATCH(A9,Entrada!$A$53:$A$369,0)</f>
        <v>6</v>
      </c>
      <c r="C9" s="164" t="s">
        <v>528</v>
      </c>
      <c r="AB9">
        <f>IF(NOT(ISNA($B9)),INDEX(Entrada!C$53:C$369,$B9),0)</f>
        <v>1705.95</v>
      </c>
      <c r="AC9">
        <f>IF(NOT(ISNA($B9)),INDEX(Entrada!D$53:D$369,$B9),0)</f>
        <v>1593.24</v>
      </c>
      <c r="AD9">
        <f>IF(NOT(ISNA($B9)),INDEX(Entrada!E$53:E$369,$B9),0)</f>
        <v>1414.25</v>
      </c>
      <c r="AE9">
        <f>IF(NOT(ISNA($B9)),INDEX(Entrada!F$53:F$369,$B9),0)</f>
        <v>963.11</v>
      </c>
      <c r="AF9">
        <f>IF(NOT(ISNA($B9)),INDEX(Entrada!G$53:G$369,$B9),0)</f>
        <v>704.33</v>
      </c>
      <c r="AG9">
        <f>IF(NOT(ISNA($B9)),INDEX(Entrada!H$53:H$369,$B9),0)</f>
        <v>590.89</v>
      </c>
      <c r="AH9">
        <f>IF(NOT(ISNA($B9)),INDEX(Entrada!I$53:I$369,$B9),0)</f>
        <v>481.82</v>
      </c>
      <c r="AI9">
        <f>IF(NOT(ISNA($B9)),INDEX(Entrada!J$53:J$369,$B9),0)</f>
        <v>396.51</v>
      </c>
      <c r="AJ9">
        <f>IF(NOT(ISNA($B9)),INDEX(Entrada!K$53:K$369,$B9),0)</f>
        <v>411.98</v>
      </c>
      <c r="AK9">
        <f>IF(NOT(ISNA($B9)),INDEX(Entrada!L$53:L$369,$B9),0)</f>
        <v>490.88</v>
      </c>
      <c r="AL9">
        <f>IF(NOT(ISNA($B9)),INDEX(Entrada!M$53:M$369,$B9),0)</f>
        <v>701.71</v>
      </c>
      <c r="AM9">
        <f>IF(NOT(ISNA($B9)),INDEX(Entrada!N$53:N$369,$B9),0)</f>
        <v>1204.3800000000001</v>
      </c>
      <c r="AN9">
        <f>IF(NOT(ISNA($B9)),INDEX(Entrada!O$53:O$369,$B9),0)</f>
        <v>0</v>
      </c>
      <c r="AO9">
        <f>IF(NOT(ISNA($B9)),INDEX(Entrada!P$53:P$369,$B9),0)</f>
        <v>0</v>
      </c>
      <c r="AP9">
        <f>IF(NOT(ISNA($B9)),INDEX(Entrada!Q$53:Q$369,$B9),0)</f>
        <v>0</v>
      </c>
      <c r="AQ9">
        <f>IF(NOT(ISNA($B9)),INDEX(Entrada!R$53:R$369,$B9),0)</f>
        <v>0</v>
      </c>
      <c r="AR9">
        <f>IF(NOT(ISNA($B9)),INDEX(Entrada!S$53:S$369,$B9),0)</f>
        <v>0</v>
      </c>
      <c r="AS9">
        <f>IF(NOT(ISNA($B9)),INDEX(Entrada!T$53:T$369,$B9),0)</f>
        <v>0</v>
      </c>
      <c r="AT9">
        <f>IF(NOT(ISNA($B9)),INDEX(Entrada!U$53:U$369,$B9),0)</f>
        <v>0</v>
      </c>
      <c r="AU9">
        <f>IF(NOT(ISNA($B9)),INDEX(Entrada!V$53:V$369,$B9),0)</f>
        <v>0</v>
      </c>
      <c r="AV9">
        <f>IF(NOT(ISNA($B9)),INDEX(Entrada!W$53:W$369,$B9),0)</f>
        <v>0</v>
      </c>
      <c r="AW9">
        <f>IF(NOT(ISNA($B9)),INDEX(Entrada!X$53:X$369,$B9),0)</f>
        <v>0</v>
      </c>
      <c r="AX9">
        <f>IF(NOT(ISNA($B9)),INDEX(Entrada!Y$53:Y$369,$B9),0)</f>
        <v>0</v>
      </c>
      <c r="AY9">
        <f>IF(NOT(ISNA($B9)),INDEX(Entrada!Z$53:Z$369,$B9),0)</f>
        <v>0</v>
      </c>
      <c r="AZ9">
        <f>IF(NOT(ISNA($B9)),INDEX(Entrada!AA$53:AA$369,$B9),0)</f>
        <v>0</v>
      </c>
      <c r="BA9">
        <f>IF(NOT(ISNA($B9)),INDEX(Entrada!AB$53:AB$369,$B9),0)</f>
        <v>0</v>
      </c>
      <c r="BB9">
        <f t="shared" si="31"/>
        <v>1705.95</v>
      </c>
      <c r="BC9">
        <f t="shared" si="32"/>
        <v>1593.24</v>
      </c>
      <c r="BD9">
        <f t="shared" si="33"/>
        <v>1414.25</v>
      </c>
      <c r="BE9">
        <f t="shared" si="34"/>
        <v>963.11</v>
      </c>
      <c r="BF9">
        <f t="shared" si="35"/>
        <v>704.33</v>
      </c>
      <c r="BG9">
        <f t="shared" si="36"/>
        <v>590.89</v>
      </c>
      <c r="BH9">
        <f t="shared" si="37"/>
        <v>481.82</v>
      </c>
      <c r="BI9">
        <f t="shared" si="38"/>
        <v>396.51</v>
      </c>
      <c r="BJ9">
        <f t="shared" si="39"/>
        <v>411.98</v>
      </c>
      <c r="BK9">
        <f t="shared" si="40"/>
        <v>490.88</v>
      </c>
      <c r="BL9">
        <f t="shared" si="41"/>
        <v>701.71</v>
      </c>
      <c r="BM9">
        <f t="shared" si="42"/>
        <v>1204.3800000000001</v>
      </c>
      <c r="BN9">
        <f t="shared" si="43"/>
        <v>0</v>
      </c>
      <c r="BO9">
        <f t="shared" si="43"/>
        <v>0</v>
      </c>
      <c r="BP9">
        <f t="shared" si="43"/>
        <v>0</v>
      </c>
      <c r="BQ9">
        <f t="shared" si="43"/>
        <v>0</v>
      </c>
      <c r="BR9">
        <f t="shared" si="43"/>
        <v>0</v>
      </c>
      <c r="BS9">
        <f t="shared" si="43"/>
        <v>0</v>
      </c>
      <c r="BT9">
        <f t="shared" si="43"/>
        <v>0</v>
      </c>
      <c r="BU9">
        <f t="shared" si="43"/>
        <v>0</v>
      </c>
      <c r="BV9">
        <f t="shared" si="43"/>
        <v>0</v>
      </c>
      <c r="BW9">
        <f t="shared" si="43"/>
        <v>0</v>
      </c>
      <c r="BX9">
        <f t="shared" si="43"/>
        <v>0</v>
      </c>
      <c r="BY9">
        <f t="shared" si="43"/>
        <v>0</v>
      </c>
      <c r="BZ9">
        <f t="shared" si="43"/>
        <v>0</v>
      </c>
      <c r="CA9">
        <f t="shared" si="43"/>
        <v>0</v>
      </c>
      <c r="CE9" t="e">
        <f t="shared" si="2"/>
        <v>#N/A</v>
      </c>
      <c r="CF9" s="302">
        <f t="shared" si="3"/>
        <v>1705.95</v>
      </c>
      <c r="CG9" s="302">
        <f t="shared" si="4"/>
        <v>1593.24</v>
      </c>
      <c r="CH9" s="302">
        <f t="shared" si="5"/>
        <v>1414.25</v>
      </c>
      <c r="CI9" s="302">
        <f t="shared" si="6"/>
        <v>963.11</v>
      </c>
      <c r="CJ9" s="302">
        <f t="shared" si="7"/>
        <v>704.33</v>
      </c>
      <c r="CK9" s="302">
        <f t="shared" si="8"/>
        <v>590.89</v>
      </c>
      <c r="CL9" s="302">
        <f t="shared" si="9"/>
        <v>481.82</v>
      </c>
      <c r="CM9" s="302">
        <f t="shared" si="10"/>
        <v>396.51</v>
      </c>
      <c r="CN9" s="302">
        <f t="shared" si="11"/>
        <v>411.98</v>
      </c>
      <c r="CO9" s="302">
        <f t="shared" si="12"/>
        <v>490.88</v>
      </c>
      <c r="CP9" s="302">
        <f t="shared" si="13"/>
        <v>701.71</v>
      </c>
      <c r="CQ9" s="302">
        <f t="shared" si="14"/>
        <v>1204.3800000000001</v>
      </c>
      <c r="CR9" s="302">
        <f t="shared" si="15"/>
        <v>0</v>
      </c>
      <c r="CS9" s="302">
        <f t="shared" si="16"/>
        <v>0</v>
      </c>
      <c r="CT9" s="302">
        <f t="shared" si="17"/>
        <v>0</v>
      </c>
      <c r="CU9" s="302">
        <f t="shared" si="18"/>
        <v>0</v>
      </c>
      <c r="CV9" s="302">
        <f t="shared" si="19"/>
        <v>0</v>
      </c>
      <c r="CW9" s="302">
        <f t="shared" si="20"/>
        <v>0</v>
      </c>
      <c r="CX9" s="302">
        <f t="shared" si="21"/>
        <v>0</v>
      </c>
      <c r="CY9" s="302">
        <f t="shared" si="22"/>
        <v>0</v>
      </c>
      <c r="CZ9" s="302">
        <f t="shared" si="23"/>
        <v>0</v>
      </c>
      <c r="DA9" s="302">
        <f t="shared" si="24"/>
        <v>0</v>
      </c>
      <c r="DB9" s="302">
        <f t="shared" si="25"/>
        <v>0</v>
      </c>
      <c r="DC9" s="302">
        <f t="shared" si="26"/>
        <v>0</v>
      </c>
      <c r="DD9" s="302">
        <f t="shared" si="27"/>
        <v>0</v>
      </c>
      <c r="DE9" s="302">
        <f t="shared" si="28"/>
        <v>0</v>
      </c>
    </row>
    <row r="10" spans="1:109" x14ac:dyDescent="0.25">
      <c r="A10">
        <v>7</v>
      </c>
      <c r="B10">
        <f>MATCH(A10,Entrada!$A$53:$A$369,0)</f>
        <v>7</v>
      </c>
      <c r="C10" s="164" t="s">
        <v>268</v>
      </c>
      <c r="AB10">
        <f>IF(NOT(ISNA($B10)),INDEX(Entrada!C$53:C$369,$B10),0)</f>
        <v>1904.48</v>
      </c>
      <c r="AC10">
        <f>IF(NOT(ISNA($B10)),INDEX(Entrada!D$53:D$369,$B10),0)</f>
        <v>1793.91</v>
      </c>
      <c r="AD10">
        <f>IF(NOT(ISNA($B10)),INDEX(Entrada!E$53:E$369,$B10),0)</f>
        <v>1596.75</v>
      </c>
      <c r="AE10">
        <f>IF(NOT(ISNA($B10)),INDEX(Entrada!F$53:F$369,$B10),0)</f>
        <v>1089.08</v>
      </c>
      <c r="AF10">
        <f>IF(NOT(ISNA($B10)),INDEX(Entrada!G$53:G$369,$B10),0)</f>
        <v>793.63</v>
      </c>
      <c r="AG10">
        <f>IF(NOT(ISNA($B10)),INDEX(Entrada!H$53:H$369,$B10),0)</f>
        <v>661.25</v>
      </c>
      <c r="AH10">
        <f>IF(NOT(ISNA($B10)),INDEX(Entrada!I$53:I$369,$B10),0)</f>
        <v>538.79</v>
      </c>
      <c r="AI10">
        <f>IF(NOT(ISNA($B10)),INDEX(Entrada!J$53:J$369,$B10),0)</f>
        <v>442.87</v>
      </c>
      <c r="AJ10">
        <f>IF(NOT(ISNA($B10)),INDEX(Entrada!K$53:K$369,$B10),0)</f>
        <v>456.93</v>
      </c>
      <c r="AK10">
        <f>IF(NOT(ISNA($B10)),INDEX(Entrada!L$53:L$369,$B10),0)</f>
        <v>544</v>
      </c>
      <c r="AL10">
        <f>IF(NOT(ISNA($B10)),INDEX(Entrada!M$53:M$369,$B10),0)</f>
        <v>774.64</v>
      </c>
      <c r="AM10">
        <f>IF(NOT(ISNA($B10)),INDEX(Entrada!N$53:N$369,$B10),0)</f>
        <v>1327.5</v>
      </c>
      <c r="AN10">
        <f>IF(NOT(ISNA($B10)),INDEX(Entrada!O$53:O$369,$B10),0)</f>
        <v>0</v>
      </c>
      <c r="AO10">
        <f>IF(NOT(ISNA($B10)),INDEX(Entrada!P$53:P$369,$B10),0)</f>
        <v>0</v>
      </c>
      <c r="AP10">
        <f>IF(NOT(ISNA($B10)),INDEX(Entrada!Q$53:Q$369,$B10),0)</f>
        <v>0</v>
      </c>
      <c r="AQ10">
        <f>IF(NOT(ISNA($B10)),INDEX(Entrada!R$53:R$369,$B10),0)</f>
        <v>0</v>
      </c>
      <c r="AR10">
        <f>IF(NOT(ISNA($B10)),INDEX(Entrada!S$53:S$369,$B10),0)</f>
        <v>0</v>
      </c>
      <c r="AS10">
        <f>IF(NOT(ISNA($B10)),INDEX(Entrada!T$53:T$369,$B10),0)</f>
        <v>0</v>
      </c>
      <c r="AT10">
        <f>IF(NOT(ISNA($B10)),INDEX(Entrada!U$53:U$369,$B10),0)</f>
        <v>0</v>
      </c>
      <c r="AU10">
        <f>IF(NOT(ISNA($B10)),INDEX(Entrada!V$53:V$369,$B10),0)</f>
        <v>0</v>
      </c>
      <c r="AV10">
        <f>IF(NOT(ISNA($B10)),INDEX(Entrada!W$53:W$369,$B10),0)</f>
        <v>0</v>
      </c>
      <c r="AW10">
        <f>IF(NOT(ISNA($B10)),INDEX(Entrada!X$53:X$369,$B10),0)</f>
        <v>0</v>
      </c>
      <c r="AX10">
        <f>IF(NOT(ISNA($B10)),INDEX(Entrada!Y$53:Y$369,$B10),0)</f>
        <v>0</v>
      </c>
      <c r="AY10">
        <f>IF(NOT(ISNA($B10)),INDEX(Entrada!Z$53:Z$369,$B10),0)</f>
        <v>0</v>
      </c>
      <c r="AZ10">
        <f>IF(NOT(ISNA($B10)),INDEX(Entrada!AA$53:AA$369,$B10),0)</f>
        <v>0</v>
      </c>
      <c r="BA10">
        <f>IF(NOT(ISNA($B10)),INDEX(Entrada!AB$53:AB$369,$B10),0)</f>
        <v>0</v>
      </c>
      <c r="BB10">
        <f t="shared" si="31"/>
        <v>1904.48</v>
      </c>
      <c r="BC10">
        <f t="shared" si="32"/>
        <v>1793.91</v>
      </c>
      <c r="BD10">
        <f t="shared" si="33"/>
        <v>1596.75</v>
      </c>
      <c r="BE10">
        <f t="shared" si="34"/>
        <v>1089.08</v>
      </c>
      <c r="BF10">
        <f t="shared" si="35"/>
        <v>793.63</v>
      </c>
      <c r="BG10">
        <f t="shared" si="36"/>
        <v>661.25</v>
      </c>
      <c r="BH10">
        <f t="shared" si="37"/>
        <v>538.79</v>
      </c>
      <c r="BI10">
        <f t="shared" si="38"/>
        <v>442.87</v>
      </c>
      <c r="BJ10">
        <f t="shared" si="39"/>
        <v>456.93</v>
      </c>
      <c r="BK10">
        <f t="shared" si="40"/>
        <v>544</v>
      </c>
      <c r="BL10">
        <f t="shared" si="41"/>
        <v>774.64</v>
      </c>
      <c r="BM10">
        <f t="shared" si="42"/>
        <v>1327.5</v>
      </c>
      <c r="BN10">
        <f t="shared" si="43"/>
        <v>0</v>
      </c>
      <c r="BO10">
        <f t="shared" si="43"/>
        <v>0</v>
      </c>
      <c r="BP10">
        <f t="shared" si="43"/>
        <v>0</v>
      </c>
      <c r="BQ10">
        <f t="shared" si="43"/>
        <v>0</v>
      </c>
      <c r="BR10">
        <f t="shared" si="43"/>
        <v>0</v>
      </c>
      <c r="BS10">
        <f t="shared" si="43"/>
        <v>0</v>
      </c>
      <c r="BT10">
        <f t="shared" si="43"/>
        <v>0</v>
      </c>
      <c r="BU10">
        <f t="shared" si="43"/>
        <v>0</v>
      </c>
      <c r="BV10">
        <f t="shared" si="43"/>
        <v>0</v>
      </c>
      <c r="BW10">
        <f t="shared" si="43"/>
        <v>0</v>
      </c>
      <c r="BX10">
        <f t="shared" si="43"/>
        <v>0</v>
      </c>
      <c r="BY10">
        <f t="shared" si="43"/>
        <v>0</v>
      </c>
      <c r="BZ10">
        <f t="shared" si="43"/>
        <v>0</v>
      </c>
      <c r="CA10">
        <f t="shared" si="43"/>
        <v>0</v>
      </c>
      <c r="CE10">
        <f t="shared" si="2"/>
        <v>7</v>
      </c>
      <c r="CF10" s="302">
        <f t="shared" ca="1" si="3"/>
        <v>1883.3688000000002</v>
      </c>
      <c r="CG10" s="302">
        <f t="shared" ca="1" si="4"/>
        <v>1758.9369600000002</v>
      </c>
      <c r="CH10" s="302">
        <f t="shared" ca="1" si="5"/>
        <v>1561.3320000000001</v>
      </c>
      <c r="CI10" s="302">
        <f t="shared" ca="1" si="6"/>
        <v>1063.2734400000002</v>
      </c>
      <c r="CJ10" s="302">
        <f t="shared" ca="1" si="7"/>
        <v>777.58032000000014</v>
      </c>
      <c r="CK10" s="302">
        <f t="shared" ca="1" si="8"/>
        <v>652.34256000000005</v>
      </c>
      <c r="CL10" s="302">
        <f t="shared" ca="1" si="9"/>
        <v>531.92928000000006</v>
      </c>
      <c r="CM10" s="302">
        <f t="shared" ca="1" si="10"/>
        <v>437.74704000000003</v>
      </c>
      <c r="CN10" s="302">
        <f t="shared" ca="1" si="11"/>
        <v>454.82592000000005</v>
      </c>
      <c r="CO10" s="302">
        <f t="shared" ca="1" si="12"/>
        <v>541.93152000000009</v>
      </c>
      <c r="CP10" s="302">
        <f t="shared" ca="1" si="13"/>
        <v>774.68784000000005</v>
      </c>
      <c r="CQ10" s="302">
        <f t="shared" ca="1" si="14"/>
        <v>1329.6355200000003</v>
      </c>
      <c r="CR10" s="302">
        <f t="shared" ca="1" si="15"/>
        <v>0</v>
      </c>
      <c r="CS10" s="302">
        <f t="shared" ca="1" si="16"/>
        <v>0</v>
      </c>
      <c r="CT10" s="302">
        <f t="shared" ca="1" si="17"/>
        <v>0</v>
      </c>
      <c r="CU10" s="302">
        <f t="shared" ca="1" si="18"/>
        <v>0</v>
      </c>
      <c r="CV10" s="302">
        <f t="shared" ca="1" si="19"/>
        <v>0</v>
      </c>
      <c r="CW10" s="302">
        <f t="shared" ca="1" si="20"/>
        <v>0</v>
      </c>
      <c r="CX10" s="302">
        <f t="shared" ca="1" si="21"/>
        <v>0</v>
      </c>
      <c r="CY10" s="302">
        <f t="shared" ca="1" si="22"/>
        <v>0</v>
      </c>
      <c r="CZ10" s="302">
        <f t="shared" ca="1" si="23"/>
        <v>0</v>
      </c>
      <c r="DA10" s="302">
        <f t="shared" ca="1" si="24"/>
        <v>0</v>
      </c>
      <c r="DB10" s="302">
        <f t="shared" ca="1" si="25"/>
        <v>0</v>
      </c>
      <c r="DC10" s="302">
        <f t="shared" ca="1" si="26"/>
        <v>0</v>
      </c>
      <c r="DD10" s="302">
        <f t="shared" ca="1" si="27"/>
        <v>0</v>
      </c>
      <c r="DE10" s="302">
        <f t="shared" ca="1" si="28"/>
        <v>0</v>
      </c>
    </row>
    <row r="11" spans="1:109" x14ac:dyDescent="0.25">
      <c r="A11">
        <v>8</v>
      </c>
      <c r="B11">
        <f>MATCH(A11,Entrada!$A$53:$A$369,0)</f>
        <v>8</v>
      </c>
      <c r="C11" s="164" t="s">
        <v>529</v>
      </c>
      <c r="AB11">
        <f>IF(NOT(ISNA($B11)),INDEX(Entrada!C$53:C$369,$B11),0)</f>
        <v>1946.55</v>
      </c>
      <c r="AC11">
        <f>IF(NOT(ISNA($B11)),INDEX(Entrada!D$53:D$369,$B11),0)</f>
        <v>1842.53</v>
      </c>
      <c r="AD11">
        <f>IF(NOT(ISNA($B11)),INDEX(Entrada!E$53:E$369,$B11),0)</f>
        <v>1641.51</v>
      </c>
      <c r="AE11">
        <f>IF(NOT(ISNA($B11)),INDEX(Entrada!F$53:F$369,$B11),0)</f>
        <v>1123.77</v>
      </c>
      <c r="AF11">
        <f>IF(NOT(ISNA($B11)),INDEX(Entrada!G$53:G$369,$B11),0)</f>
        <v>815.98</v>
      </c>
      <c r="AG11">
        <f>IF(NOT(ISNA($B11)),INDEX(Entrada!H$53:H$369,$B11),0)</f>
        <v>678.91</v>
      </c>
      <c r="AH11">
        <f>IF(NOT(ISNA($B11)),INDEX(Entrada!I$53:I$369,$B11),0)</f>
        <v>552.64</v>
      </c>
      <c r="AI11">
        <f>IF(NOT(ISNA($B11)),INDEX(Entrada!J$53:J$369,$B11),0)</f>
        <v>453.82</v>
      </c>
      <c r="AJ11">
        <f>IF(NOT(ISNA($B11)),INDEX(Entrada!K$53:K$369,$B11),0)</f>
        <v>466.36</v>
      </c>
      <c r="AK11">
        <f>IF(NOT(ISNA($B11)),INDEX(Entrada!L$53:L$369,$B11),0)</f>
        <v>554.92999999999995</v>
      </c>
      <c r="AL11">
        <f>IF(NOT(ISNA($B11)),INDEX(Entrada!M$53:M$369,$B11),0)</f>
        <v>789.01</v>
      </c>
      <c r="AM11">
        <f>IF(NOT(ISNA($B11)),INDEX(Entrada!N$53:N$369,$B11),0)</f>
        <v>1349.79</v>
      </c>
      <c r="AN11">
        <f>IF(NOT(ISNA($B11)),INDEX(Entrada!O$53:O$369,$B11),0)</f>
        <v>0</v>
      </c>
      <c r="AO11">
        <f>IF(NOT(ISNA($B11)),INDEX(Entrada!P$53:P$369,$B11),0)</f>
        <v>0</v>
      </c>
      <c r="AP11">
        <f>IF(NOT(ISNA($B11)),INDEX(Entrada!Q$53:Q$369,$B11),0)</f>
        <v>0</v>
      </c>
      <c r="AQ11">
        <f>IF(NOT(ISNA($B11)),INDEX(Entrada!R$53:R$369,$B11),0)</f>
        <v>0</v>
      </c>
      <c r="AR11">
        <f>IF(NOT(ISNA($B11)),INDEX(Entrada!S$53:S$369,$B11),0)</f>
        <v>0</v>
      </c>
      <c r="AS11">
        <f>IF(NOT(ISNA($B11)),INDEX(Entrada!T$53:T$369,$B11),0)</f>
        <v>0</v>
      </c>
      <c r="AT11">
        <f>IF(NOT(ISNA($B11)),INDEX(Entrada!U$53:U$369,$B11),0)</f>
        <v>0</v>
      </c>
      <c r="AU11">
        <f>IF(NOT(ISNA($B11)),INDEX(Entrada!V$53:V$369,$B11),0)</f>
        <v>0</v>
      </c>
      <c r="AV11">
        <f>IF(NOT(ISNA($B11)),INDEX(Entrada!W$53:W$369,$B11),0)</f>
        <v>0</v>
      </c>
      <c r="AW11">
        <f>IF(NOT(ISNA($B11)),INDEX(Entrada!X$53:X$369,$B11),0)</f>
        <v>0</v>
      </c>
      <c r="AX11">
        <f>IF(NOT(ISNA($B11)),INDEX(Entrada!Y$53:Y$369,$B11),0)</f>
        <v>0</v>
      </c>
      <c r="AY11">
        <f>IF(NOT(ISNA($B11)),INDEX(Entrada!Z$53:Z$369,$B11),0)</f>
        <v>0</v>
      </c>
      <c r="AZ11">
        <f>IF(NOT(ISNA($B11)),INDEX(Entrada!AA$53:AA$369,$B11),0)</f>
        <v>0</v>
      </c>
      <c r="BA11">
        <f>IF(NOT(ISNA($B11)),INDEX(Entrada!AB$53:AB$369,$B11),0)</f>
        <v>0</v>
      </c>
      <c r="BB11">
        <f t="shared" si="31"/>
        <v>1946.55</v>
      </c>
      <c r="BC11">
        <f t="shared" si="32"/>
        <v>1842.53</v>
      </c>
      <c r="BD11">
        <f t="shared" si="33"/>
        <v>1641.51</v>
      </c>
      <c r="BE11">
        <f t="shared" si="34"/>
        <v>1123.77</v>
      </c>
      <c r="BF11">
        <f t="shared" si="35"/>
        <v>815.98</v>
      </c>
      <c r="BG11">
        <f t="shared" si="36"/>
        <v>678.91</v>
      </c>
      <c r="BH11">
        <f t="shared" si="37"/>
        <v>552.64</v>
      </c>
      <c r="BI11">
        <f t="shared" si="38"/>
        <v>453.82</v>
      </c>
      <c r="BJ11">
        <f t="shared" si="39"/>
        <v>466.36</v>
      </c>
      <c r="BK11">
        <f t="shared" si="40"/>
        <v>554.92999999999995</v>
      </c>
      <c r="BL11">
        <f t="shared" si="41"/>
        <v>789.01</v>
      </c>
      <c r="BM11">
        <f t="shared" si="42"/>
        <v>1349.79</v>
      </c>
      <c r="BN11">
        <f t="shared" si="43"/>
        <v>0</v>
      </c>
      <c r="BO11">
        <f t="shared" si="43"/>
        <v>0</v>
      </c>
      <c r="BP11">
        <f t="shared" si="43"/>
        <v>0</v>
      </c>
      <c r="BQ11">
        <f t="shared" si="43"/>
        <v>0</v>
      </c>
      <c r="BR11">
        <f t="shared" si="43"/>
        <v>0</v>
      </c>
      <c r="BS11">
        <f t="shared" si="43"/>
        <v>0</v>
      </c>
      <c r="BT11">
        <f t="shared" si="43"/>
        <v>0</v>
      </c>
      <c r="BU11">
        <f t="shared" si="43"/>
        <v>0</v>
      </c>
      <c r="BV11">
        <f t="shared" si="43"/>
        <v>0</v>
      </c>
      <c r="BW11">
        <f t="shared" si="43"/>
        <v>0</v>
      </c>
      <c r="BX11">
        <f t="shared" si="43"/>
        <v>0</v>
      </c>
      <c r="BY11">
        <f t="shared" si="43"/>
        <v>0</v>
      </c>
      <c r="BZ11">
        <f t="shared" si="43"/>
        <v>0</v>
      </c>
      <c r="CA11">
        <f t="shared" si="43"/>
        <v>0</v>
      </c>
      <c r="CE11">
        <f t="shared" si="2"/>
        <v>8</v>
      </c>
      <c r="CF11" s="302">
        <f t="shared" ca="1" si="3"/>
        <v>1914.0759000000003</v>
      </c>
      <c r="CG11" s="302">
        <f t="shared" ca="1" si="4"/>
        <v>1787.6152800000002</v>
      </c>
      <c r="CH11" s="302">
        <f t="shared" ca="1" si="5"/>
        <v>1586.7885000000001</v>
      </c>
      <c r="CI11" s="302">
        <f t="shared" ca="1" si="6"/>
        <v>1080.6094200000002</v>
      </c>
      <c r="CJ11" s="302">
        <f t="shared" ca="1" si="7"/>
        <v>790.25826000000018</v>
      </c>
      <c r="CK11" s="302">
        <f t="shared" ca="1" si="8"/>
        <v>662.97858000000008</v>
      </c>
      <c r="CL11" s="302">
        <f t="shared" ca="1" si="9"/>
        <v>540.60203999999999</v>
      </c>
      <c r="CM11" s="302">
        <f t="shared" ca="1" si="10"/>
        <v>444.88422000000003</v>
      </c>
      <c r="CN11" s="302">
        <f t="shared" ca="1" si="11"/>
        <v>462.24156000000005</v>
      </c>
      <c r="CO11" s="302">
        <f t="shared" ca="1" si="12"/>
        <v>550.76736000000005</v>
      </c>
      <c r="CP11" s="302">
        <f t="shared" ca="1" si="13"/>
        <v>787.31862000000012</v>
      </c>
      <c r="CQ11" s="302">
        <f t="shared" ca="1" si="14"/>
        <v>1351.3143600000003</v>
      </c>
      <c r="CR11" s="302">
        <f t="shared" ca="1" si="15"/>
        <v>0</v>
      </c>
      <c r="CS11" s="302">
        <f t="shared" ca="1" si="16"/>
        <v>0</v>
      </c>
      <c r="CT11" s="302">
        <f t="shared" ca="1" si="17"/>
        <v>0</v>
      </c>
      <c r="CU11" s="302">
        <f t="shared" ca="1" si="18"/>
        <v>0</v>
      </c>
      <c r="CV11" s="302">
        <f t="shared" ca="1" si="19"/>
        <v>0</v>
      </c>
      <c r="CW11" s="302">
        <f t="shared" ca="1" si="20"/>
        <v>0</v>
      </c>
      <c r="CX11" s="302">
        <f t="shared" ca="1" si="21"/>
        <v>0</v>
      </c>
      <c r="CY11" s="302">
        <f t="shared" ca="1" si="22"/>
        <v>0</v>
      </c>
      <c r="CZ11" s="302">
        <f t="shared" ca="1" si="23"/>
        <v>0</v>
      </c>
      <c r="DA11" s="302">
        <f t="shared" ca="1" si="24"/>
        <v>0</v>
      </c>
      <c r="DB11" s="302">
        <f t="shared" ca="1" si="25"/>
        <v>0</v>
      </c>
      <c r="DC11" s="302">
        <f t="shared" ca="1" si="26"/>
        <v>0</v>
      </c>
      <c r="DD11" s="302">
        <f t="shared" ca="1" si="27"/>
        <v>0</v>
      </c>
      <c r="DE11" s="302">
        <f t="shared" ca="1" si="28"/>
        <v>0</v>
      </c>
    </row>
    <row r="12" spans="1:109" x14ac:dyDescent="0.25">
      <c r="A12">
        <v>9</v>
      </c>
      <c r="B12">
        <f>MATCH(A12,Entrada!$A$53:$A$369,0)</f>
        <v>9</v>
      </c>
      <c r="C12" s="164" t="s">
        <v>530</v>
      </c>
      <c r="AB12">
        <f>IF(NOT(ISNA($B12)),INDEX(Entrada!C$53:C$369,$B12),0)</f>
        <v>1962.66</v>
      </c>
      <c r="AC12">
        <f>IF(NOT(ISNA($B12)),INDEX(Entrada!D$53:D$369,$B12),0)</f>
        <v>1863.45</v>
      </c>
      <c r="AD12">
        <f>IF(NOT(ISNA($B12)),INDEX(Entrada!E$53:E$369,$B12),0)</f>
        <v>1660.8</v>
      </c>
      <c r="AE12">
        <f>IF(NOT(ISNA($B12)),INDEX(Entrada!F$53:F$369,$B12),0)</f>
        <v>1139.73</v>
      </c>
      <c r="AF12">
        <f>IF(NOT(ISNA($B12)),INDEX(Entrada!G$53:G$369,$B12),0)</f>
        <v>825.7</v>
      </c>
      <c r="AG12">
        <f>IF(NOT(ISNA($B12)),INDEX(Entrada!H$53:H$369,$B12),0)</f>
        <v>686.63</v>
      </c>
      <c r="AH12">
        <f>IF(NOT(ISNA($B12)),INDEX(Entrada!I$53:I$369,$B12),0)</f>
        <v>558.72</v>
      </c>
      <c r="AI12">
        <f>IF(NOT(ISNA($B12)),INDEX(Entrada!J$53:J$369,$B12),0)</f>
        <v>458.67</v>
      </c>
      <c r="AJ12">
        <f>IF(NOT(ISNA($B12)),INDEX(Entrada!K$53:K$369,$B12),0)</f>
        <v>470.24</v>
      </c>
      <c r="AK12">
        <f>IF(NOT(ISNA($B12)),INDEX(Entrada!L$53:L$369,$B12),0)</f>
        <v>559.09</v>
      </c>
      <c r="AL12">
        <f>IF(NOT(ISNA($B12)),INDEX(Entrada!M$53:M$369,$B12),0)</f>
        <v>793.91</v>
      </c>
      <c r="AM12">
        <f>IF(NOT(ISNA($B12)),INDEX(Entrada!N$53:N$369,$B12),0)</f>
        <v>1356.37</v>
      </c>
      <c r="AN12">
        <f>IF(NOT(ISNA($B12)),INDEX(Entrada!O$53:O$369,$B12),0)</f>
        <v>0</v>
      </c>
      <c r="AO12">
        <f>IF(NOT(ISNA($B12)),INDEX(Entrada!P$53:P$369,$B12),0)</f>
        <v>0</v>
      </c>
      <c r="AP12">
        <f>IF(NOT(ISNA($B12)),INDEX(Entrada!Q$53:Q$369,$B12),0)</f>
        <v>0</v>
      </c>
      <c r="AQ12">
        <f>IF(NOT(ISNA($B12)),INDEX(Entrada!R$53:R$369,$B12),0)</f>
        <v>0</v>
      </c>
      <c r="AR12">
        <f>IF(NOT(ISNA($B12)),INDEX(Entrada!S$53:S$369,$B12),0)</f>
        <v>0</v>
      </c>
      <c r="AS12">
        <f>IF(NOT(ISNA($B12)),INDEX(Entrada!T$53:T$369,$B12),0)</f>
        <v>0</v>
      </c>
      <c r="AT12">
        <f>IF(NOT(ISNA($B12)),INDEX(Entrada!U$53:U$369,$B12),0)</f>
        <v>0</v>
      </c>
      <c r="AU12">
        <f>IF(NOT(ISNA($B12)),INDEX(Entrada!V$53:V$369,$B12),0)</f>
        <v>0</v>
      </c>
      <c r="AV12">
        <f>IF(NOT(ISNA($B12)),INDEX(Entrada!W$53:W$369,$B12),0)</f>
        <v>0</v>
      </c>
      <c r="AW12">
        <f>IF(NOT(ISNA($B12)),INDEX(Entrada!X$53:X$369,$B12),0)</f>
        <v>0</v>
      </c>
      <c r="AX12">
        <f>IF(NOT(ISNA($B12)),INDEX(Entrada!Y$53:Y$369,$B12),0)</f>
        <v>0</v>
      </c>
      <c r="AY12">
        <f>IF(NOT(ISNA($B12)),INDEX(Entrada!Z$53:Z$369,$B12),0)</f>
        <v>0</v>
      </c>
      <c r="AZ12">
        <f>IF(NOT(ISNA($B12)),INDEX(Entrada!AA$53:AA$369,$B12),0)</f>
        <v>0</v>
      </c>
      <c r="BA12">
        <f>IF(NOT(ISNA($B12)),INDEX(Entrada!AB$53:AB$369,$B12),0)</f>
        <v>0</v>
      </c>
      <c r="BB12">
        <f t="shared" si="31"/>
        <v>1962.66</v>
      </c>
      <c r="BC12">
        <f t="shared" si="32"/>
        <v>1863.45</v>
      </c>
      <c r="BD12">
        <f t="shared" si="33"/>
        <v>1660.8</v>
      </c>
      <c r="BE12">
        <f t="shared" si="34"/>
        <v>1139.73</v>
      </c>
      <c r="BF12">
        <f t="shared" si="35"/>
        <v>825.7</v>
      </c>
      <c r="BG12">
        <f t="shared" si="36"/>
        <v>686.63</v>
      </c>
      <c r="BH12">
        <f t="shared" si="37"/>
        <v>558.72</v>
      </c>
      <c r="BI12">
        <f t="shared" si="38"/>
        <v>458.67</v>
      </c>
      <c r="BJ12">
        <f t="shared" si="39"/>
        <v>470.24</v>
      </c>
      <c r="BK12">
        <f t="shared" si="40"/>
        <v>559.09</v>
      </c>
      <c r="BL12">
        <f t="shared" si="41"/>
        <v>793.91</v>
      </c>
      <c r="BM12">
        <f t="shared" si="42"/>
        <v>1356.37</v>
      </c>
      <c r="BN12">
        <f t="shared" si="43"/>
        <v>0</v>
      </c>
      <c r="BO12">
        <f t="shared" si="43"/>
        <v>0</v>
      </c>
      <c r="BP12">
        <f t="shared" si="43"/>
        <v>0</v>
      </c>
      <c r="BQ12">
        <f t="shared" si="43"/>
        <v>0</v>
      </c>
      <c r="BR12">
        <f t="shared" si="43"/>
        <v>0</v>
      </c>
      <c r="BS12">
        <f t="shared" si="43"/>
        <v>0</v>
      </c>
      <c r="BT12">
        <f t="shared" si="43"/>
        <v>0</v>
      </c>
      <c r="BU12">
        <f t="shared" si="43"/>
        <v>0</v>
      </c>
      <c r="BV12">
        <f t="shared" si="43"/>
        <v>0</v>
      </c>
      <c r="BW12">
        <f t="shared" si="43"/>
        <v>0</v>
      </c>
      <c r="BX12">
        <f t="shared" si="43"/>
        <v>0</v>
      </c>
      <c r="BY12">
        <f t="shared" si="43"/>
        <v>0</v>
      </c>
      <c r="BZ12">
        <f t="shared" si="43"/>
        <v>0</v>
      </c>
      <c r="CA12">
        <f t="shared" si="43"/>
        <v>0</v>
      </c>
      <c r="CE12">
        <f t="shared" si="2"/>
        <v>9</v>
      </c>
      <c r="CF12" s="302">
        <f t="shared" ca="1" si="3"/>
        <v>1922.60565</v>
      </c>
      <c r="CG12" s="302">
        <f t="shared" ca="1" si="4"/>
        <v>1795.5814800000001</v>
      </c>
      <c r="CH12" s="302">
        <f t="shared" ca="1" si="5"/>
        <v>1593.8597500000001</v>
      </c>
      <c r="CI12" s="302">
        <f t="shared" ca="1" si="6"/>
        <v>1085.42497</v>
      </c>
      <c r="CJ12" s="302">
        <f t="shared" ca="1" si="7"/>
        <v>793.77991000000009</v>
      </c>
      <c r="CK12" s="302">
        <f t="shared" ca="1" si="8"/>
        <v>665.93303000000003</v>
      </c>
      <c r="CL12" s="302">
        <f t="shared" ca="1" si="9"/>
        <v>543.01113999999995</v>
      </c>
      <c r="CM12" s="302">
        <f t="shared" ca="1" si="10"/>
        <v>446.86676999999997</v>
      </c>
      <c r="CN12" s="302">
        <f t="shared" ca="1" si="11"/>
        <v>464.30146000000002</v>
      </c>
      <c r="CO12" s="302">
        <f t="shared" ca="1" si="12"/>
        <v>553.22176000000002</v>
      </c>
      <c r="CP12" s="302">
        <f t="shared" ca="1" si="13"/>
        <v>790.82717000000002</v>
      </c>
      <c r="CQ12" s="302">
        <f t="shared" ca="1" si="14"/>
        <v>1357.33626</v>
      </c>
      <c r="CR12" s="302">
        <f t="shared" ca="1" si="15"/>
        <v>0</v>
      </c>
      <c r="CS12" s="302">
        <f t="shared" ca="1" si="16"/>
        <v>0</v>
      </c>
      <c r="CT12" s="302">
        <f t="shared" ca="1" si="17"/>
        <v>0</v>
      </c>
      <c r="CU12" s="302">
        <f t="shared" ca="1" si="18"/>
        <v>0</v>
      </c>
      <c r="CV12" s="302">
        <f t="shared" ca="1" si="19"/>
        <v>0</v>
      </c>
      <c r="CW12" s="302">
        <f t="shared" ca="1" si="20"/>
        <v>0</v>
      </c>
      <c r="CX12" s="302">
        <f t="shared" ca="1" si="21"/>
        <v>0</v>
      </c>
      <c r="CY12" s="302">
        <f t="shared" ca="1" si="22"/>
        <v>0</v>
      </c>
      <c r="CZ12" s="302">
        <f t="shared" ca="1" si="23"/>
        <v>0</v>
      </c>
      <c r="DA12" s="302">
        <f t="shared" ca="1" si="24"/>
        <v>0</v>
      </c>
      <c r="DB12" s="302">
        <f t="shared" ca="1" si="25"/>
        <v>0</v>
      </c>
      <c r="DC12" s="302">
        <f t="shared" ca="1" si="26"/>
        <v>0</v>
      </c>
      <c r="DD12" s="302">
        <f t="shared" ca="1" si="27"/>
        <v>0</v>
      </c>
      <c r="DE12" s="302">
        <f t="shared" ca="1" si="28"/>
        <v>0</v>
      </c>
    </row>
    <row r="13" spans="1:109" x14ac:dyDescent="0.25">
      <c r="A13">
        <v>10</v>
      </c>
      <c r="B13">
        <f>MATCH(A13,Entrada!$A$53:$A$369,0)</f>
        <v>10</v>
      </c>
      <c r="C13" s="164" t="s">
        <v>531</v>
      </c>
      <c r="AB13">
        <f>IF(NOT(ISNA($B13)),INDEX(Entrada!C$53:C$369,$B13),0)</f>
        <v>2011.68</v>
      </c>
      <c r="AC13">
        <f>IF(NOT(ISNA($B13)),INDEX(Entrada!D$53:D$369,$B13),0)</f>
        <v>1922.68</v>
      </c>
      <c r="AD13">
        <f>IF(NOT(ISNA($B13)),INDEX(Entrada!E$53:E$369,$B13),0)</f>
        <v>1714.93</v>
      </c>
      <c r="AE13">
        <f>IF(NOT(ISNA($B13)),INDEX(Entrada!F$53:F$369,$B13),0)</f>
        <v>1182.6199999999999</v>
      </c>
      <c r="AF13">
        <f>IF(NOT(ISNA($B13)),INDEX(Entrada!G$53:G$369,$B13),0)</f>
        <v>852.54</v>
      </c>
      <c r="AG13">
        <f>IF(NOT(ISNA($B13)),INDEX(Entrada!H$53:H$369,$B13),0)</f>
        <v>707.77</v>
      </c>
      <c r="AH13">
        <f>IF(NOT(ISNA($B13)),INDEX(Entrada!I$53:I$369,$B13),0)</f>
        <v>575.35</v>
      </c>
      <c r="AI13">
        <f>IF(NOT(ISNA($B13)),INDEX(Entrada!J$53:J$369,$B13),0)</f>
        <v>471.74</v>
      </c>
      <c r="AJ13">
        <f>IF(NOT(ISNA($B13)),INDEX(Entrada!K$53:K$369,$B13),0)</f>
        <v>481.04</v>
      </c>
      <c r="AK13">
        <f>IF(NOT(ISNA($B13)),INDEX(Entrada!L$53:L$369,$B13),0)</f>
        <v>571.67999999999995</v>
      </c>
      <c r="AL13">
        <f>IF(NOT(ISNA($B13)),INDEX(Entrada!M$53:M$369,$B13),0)</f>
        <v>810.12</v>
      </c>
      <c r="AM13">
        <f>IF(NOT(ISNA($B13)),INDEX(Entrada!N$53:N$369,$B13),0)</f>
        <v>1380.3</v>
      </c>
      <c r="AN13">
        <f>IF(NOT(ISNA($B13)),INDEX(Entrada!O$53:O$369,$B13),0)</f>
        <v>0</v>
      </c>
      <c r="AO13">
        <f>IF(NOT(ISNA($B13)),INDEX(Entrada!P$53:P$369,$B13),0)</f>
        <v>0</v>
      </c>
      <c r="AP13">
        <f>IF(NOT(ISNA($B13)),INDEX(Entrada!Q$53:Q$369,$B13),0)</f>
        <v>0</v>
      </c>
      <c r="AQ13">
        <f>IF(NOT(ISNA($B13)),INDEX(Entrada!R$53:R$369,$B13),0)</f>
        <v>0</v>
      </c>
      <c r="AR13">
        <f>IF(NOT(ISNA($B13)),INDEX(Entrada!S$53:S$369,$B13),0)</f>
        <v>0</v>
      </c>
      <c r="AS13">
        <f>IF(NOT(ISNA($B13)),INDEX(Entrada!T$53:T$369,$B13),0)</f>
        <v>0</v>
      </c>
      <c r="AT13">
        <f>IF(NOT(ISNA($B13)),INDEX(Entrada!U$53:U$369,$B13),0)</f>
        <v>0</v>
      </c>
      <c r="AU13">
        <f>IF(NOT(ISNA($B13)),INDEX(Entrada!V$53:V$369,$B13),0)</f>
        <v>0</v>
      </c>
      <c r="AV13">
        <f>IF(NOT(ISNA($B13)),INDEX(Entrada!W$53:W$369,$B13),0)</f>
        <v>0</v>
      </c>
      <c r="AW13">
        <f>IF(NOT(ISNA($B13)),INDEX(Entrada!X$53:X$369,$B13),0)</f>
        <v>0</v>
      </c>
      <c r="AX13">
        <f>IF(NOT(ISNA($B13)),INDEX(Entrada!Y$53:Y$369,$B13),0)</f>
        <v>0</v>
      </c>
      <c r="AY13">
        <f>IF(NOT(ISNA($B13)),INDEX(Entrada!Z$53:Z$369,$B13),0)</f>
        <v>0</v>
      </c>
      <c r="AZ13">
        <f>IF(NOT(ISNA($B13)),INDEX(Entrada!AA$53:AA$369,$B13),0)</f>
        <v>0</v>
      </c>
      <c r="BA13">
        <f>IF(NOT(ISNA($B13)),INDEX(Entrada!AB$53:AB$369,$B13),0)</f>
        <v>0</v>
      </c>
      <c r="BB13">
        <f t="shared" si="31"/>
        <v>2011.68</v>
      </c>
      <c r="BC13">
        <f t="shared" si="32"/>
        <v>1922.68</v>
      </c>
      <c r="BD13">
        <f t="shared" si="33"/>
        <v>1714.93</v>
      </c>
      <c r="BE13">
        <f t="shared" si="34"/>
        <v>1182.6199999999999</v>
      </c>
      <c r="BF13">
        <f t="shared" si="35"/>
        <v>852.54</v>
      </c>
      <c r="BG13">
        <f t="shared" si="36"/>
        <v>707.77</v>
      </c>
      <c r="BH13">
        <f t="shared" si="37"/>
        <v>575.35</v>
      </c>
      <c r="BI13">
        <f t="shared" si="38"/>
        <v>471.74</v>
      </c>
      <c r="BJ13">
        <f t="shared" si="39"/>
        <v>481.04</v>
      </c>
      <c r="BK13">
        <f t="shared" si="40"/>
        <v>571.67999999999995</v>
      </c>
      <c r="BL13">
        <f t="shared" si="41"/>
        <v>810.12</v>
      </c>
      <c r="BM13">
        <f t="shared" si="42"/>
        <v>1380.3</v>
      </c>
      <c r="BN13">
        <f t="shared" si="43"/>
        <v>0</v>
      </c>
      <c r="BO13">
        <f t="shared" si="43"/>
        <v>0</v>
      </c>
      <c r="BP13">
        <f t="shared" si="43"/>
        <v>0</v>
      </c>
      <c r="BQ13">
        <f t="shared" si="43"/>
        <v>0</v>
      </c>
      <c r="BR13">
        <f t="shared" si="43"/>
        <v>0</v>
      </c>
      <c r="BS13">
        <f t="shared" si="43"/>
        <v>0</v>
      </c>
      <c r="BT13">
        <f t="shared" si="43"/>
        <v>0</v>
      </c>
      <c r="BU13">
        <f t="shared" si="43"/>
        <v>0</v>
      </c>
      <c r="BV13">
        <f t="shared" si="43"/>
        <v>0</v>
      </c>
      <c r="BW13">
        <f t="shared" si="43"/>
        <v>0</v>
      </c>
      <c r="BX13">
        <f t="shared" si="43"/>
        <v>0</v>
      </c>
      <c r="BY13">
        <f t="shared" si="43"/>
        <v>0</v>
      </c>
      <c r="BZ13">
        <f t="shared" si="43"/>
        <v>0</v>
      </c>
      <c r="CA13">
        <f t="shared" si="43"/>
        <v>0</v>
      </c>
      <c r="CE13">
        <f t="shared" si="2"/>
        <v>10</v>
      </c>
      <c r="CF13" s="302">
        <f t="shared" ca="1" si="3"/>
        <v>1956.7246500000001</v>
      </c>
      <c r="CG13" s="302">
        <f t="shared" ca="1" si="4"/>
        <v>1827.4462800000001</v>
      </c>
      <c r="CH13" s="302">
        <f t="shared" ca="1" si="5"/>
        <v>1622.1447499999999</v>
      </c>
      <c r="CI13" s="302">
        <f t="shared" ca="1" si="6"/>
        <v>1104.6871699999999</v>
      </c>
      <c r="CJ13" s="302">
        <f t="shared" ca="1" si="7"/>
        <v>807.86651000000006</v>
      </c>
      <c r="CK13" s="302">
        <f t="shared" ca="1" si="8"/>
        <v>677.75082999999995</v>
      </c>
      <c r="CL13" s="302">
        <f t="shared" ca="1" si="9"/>
        <v>552.64754000000005</v>
      </c>
      <c r="CM13" s="302">
        <f t="shared" ca="1" si="10"/>
        <v>454.79696999999999</v>
      </c>
      <c r="CN13" s="302">
        <f t="shared" ca="1" si="11"/>
        <v>472.54106000000002</v>
      </c>
      <c r="CO13" s="302">
        <f t="shared" ca="1" si="12"/>
        <v>563.03935999999999</v>
      </c>
      <c r="CP13" s="302">
        <f t="shared" ca="1" si="13"/>
        <v>804.86137000000008</v>
      </c>
      <c r="CQ13" s="302">
        <f t="shared" ca="1" si="14"/>
        <v>1381.4238600000001</v>
      </c>
      <c r="CR13" s="302">
        <f t="shared" ca="1" si="15"/>
        <v>0</v>
      </c>
      <c r="CS13" s="302">
        <f t="shared" ca="1" si="16"/>
        <v>0</v>
      </c>
      <c r="CT13" s="302">
        <f t="shared" ca="1" si="17"/>
        <v>0</v>
      </c>
      <c r="CU13" s="302">
        <f t="shared" ca="1" si="18"/>
        <v>0</v>
      </c>
      <c r="CV13" s="302">
        <f t="shared" ca="1" si="19"/>
        <v>0</v>
      </c>
      <c r="CW13" s="302">
        <f t="shared" ca="1" si="20"/>
        <v>0</v>
      </c>
      <c r="CX13" s="302">
        <f t="shared" ca="1" si="21"/>
        <v>0</v>
      </c>
      <c r="CY13" s="302">
        <f t="shared" ca="1" si="22"/>
        <v>0</v>
      </c>
      <c r="CZ13" s="302">
        <f t="shared" ca="1" si="23"/>
        <v>0</v>
      </c>
      <c r="DA13" s="302">
        <f t="shared" ca="1" si="24"/>
        <v>0</v>
      </c>
      <c r="DB13" s="302">
        <f t="shared" ca="1" si="25"/>
        <v>0</v>
      </c>
      <c r="DC13" s="302">
        <f t="shared" ca="1" si="26"/>
        <v>0</v>
      </c>
      <c r="DD13" s="302">
        <f t="shared" ca="1" si="27"/>
        <v>0</v>
      </c>
      <c r="DE13" s="302">
        <f t="shared" ca="1" si="28"/>
        <v>0</v>
      </c>
    </row>
    <row r="14" spans="1:109" x14ac:dyDescent="0.25">
      <c r="A14">
        <v>11</v>
      </c>
      <c r="B14">
        <f>MATCH(A14,Entrada!$A$53:$A$369,0)</f>
        <v>11</v>
      </c>
      <c r="C14" s="164" t="s">
        <v>49</v>
      </c>
      <c r="AB14">
        <f>IF(NOT(ISNA($B14)),INDEX(Entrada!C$53:C$369,$B14),0)</f>
        <v>2123.5700000000002</v>
      </c>
      <c r="AC14">
        <f>IF(NOT(ISNA($B14)),INDEX(Entrada!D$53:D$369,$B14),0)</f>
        <v>2048.2600000000002</v>
      </c>
      <c r="AD14">
        <f>IF(NOT(ISNA($B14)),INDEX(Entrada!E$53:E$369,$B14),0)</f>
        <v>1830.2</v>
      </c>
      <c r="AE14">
        <f>IF(NOT(ISNA($B14)),INDEX(Entrada!F$53:F$369,$B14),0)</f>
        <v>1271.33</v>
      </c>
      <c r="AF14">
        <f>IF(NOT(ISNA($B14)),INDEX(Entrada!G$53:G$369,$B14),0)</f>
        <v>911.46</v>
      </c>
      <c r="AG14">
        <f>IF(NOT(ISNA($B14)),INDEX(Entrada!H$53:H$369,$B14),0)</f>
        <v>754.35</v>
      </c>
      <c r="AH14">
        <f>IF(NOT(ISNA($B14)),INDEX(Entrada!I$53:I$369,$B14),0)</f>
        <v>611.66</v>
      </c>
      <c r="AI14">
        <f>IF(NOT(ISNA($B14)),INDEX(Entrada!J$53:J$369,$B14),0)</f>
        <v>500.75</v>
      </c>
      <c r="AJ14">
        <f>IF(NOT(ISNA($B14)),INDEX(Entrada!K$53:K$369,$B14),0)</f>
        <v>507.12</v>
      </c>
      <c r="AK14">
        <f>IF(NOT(ISNA($B14)),INDEX(Entrada!L$53:L$369,$B14),0)</f>
        <v>601.84</v>
      </c>
      <c r="AL14">
        <f>IF(NOT(ISNA($B14)),INDEX(Entrada!M$53:M$369,$B14),0)</f>
        <v>850.16</v>
      </c>
      <c r="AM14">
        <f>IF(NOT(ISNA($B14)),INDEX(Entrada!N$53:N$369,$B14),0)</f>
        <v>1444.32</v>
      </c>
      <c r="AN14">
        <f>IF(NOT(ISNA($B14)),INDEX(Entrada!O$53:O$369,$B14),0)</f>
        <v>0</v>
      </c>
      <c r="AO14">
        <f>IF(NOT(ISNA($B14)),INDEX(Entrada!P$53:P$369,$B14),0)</f>
        <v>0</v>
      </c>
      <c r="AP14">
        <f>IF(NOT(ISNA($B14)),INDEX(Entrada!Q$53:Q$369,$B14),0)</f>
        <v>0</v>
      </c>
      <c r="AQ14">
        <f>IF(NOT(ISNA($B14)),INDEX(Entrada!R$53:R$369,$B14),0)</f>
        <v>0</v>
      </c>
      <c r="AR14">
        <f>IF(NOT(ISNA($B14)),INDEX(Entrada!S$53:S$369,$B14),0)</f>
        <v>0</v>
      </c>
      <c r="AS14">
        <f>IF(NOT(ISNA($B14)),INDEX(Entrada!T$53:T$369,$B14),0)</f>
        <v>0</v>
      </c>
      <c r="AT14">
        <f>IF(NOT(ISNA($B14)),INDEX(Entrada!U$53:U$369,$B14),0)</f>
        <v>0</v>
      </c>
      <c r="AU14">
        <f>IF(NOT(ISNA($B14)),INDEX(Entrada!V$53:V$369,$B14),0)</f>
        <v>0</v>
      </c>
      <c r="AV14">
        <f>IF(NOT(ISNA($B14)),INDEX(Entrada!W$53:W$369,$B14),0)</f>
        <v>0</v>
      </c>
      <c r="AW14">
        <f>IF(NOT(ISNA($B14)),INDEX(Entrada!X$53:X$369,$B14),0)</f>
        <v>0</v>
      </c>
      <c r="AX14">
        <f>IF(NOT(ISNA($B14)),INDEX(Entrada!Y$53:Y$369,$B14),0)</f>
        <v>0</v>
      </c>
      <c r="AY14">
        <f>IF(NOT(ISNA($B14)),INDEX(Entrada!Z$53:Z$369,$B14),0)</f>
        <v>0</v>
      </c>
      <c r="AZ14">
        <f>IF(NOT(ISNA($B14)),INDEX(Entrada!AA$53:AA$369,$B14),0)</f>
        <v>0</v>
      </c>
      <c r="BA14">
        <f>IF(NOT(ISNA($B14)),INDEX(Entrada!AB$53:AB$369,$B14),0)</f>
        <v>0</v>
      </c>
      <c r="BB14">
        <f t="shared" si="31"/>
        <v>2123.5700000000002</v>
      </c>
      <c r="BC14">
        <f t="shared" si="32"/>
        <v>2048.2600000000002</v>
      </c>
      <c r="BD14">
        <f t="shared" si="33"/>
        <v>1830.2</v>
      </c>
      <c r="BE14">
        <f t="shared" si="34"/>
        <v>1271.33</v>
      </c>
      <c r="BF14">
        <f t="shared" si="35"/>
        <v>911.46</v>
      </c>
      <c r="BG14">
        <f t="shared" si="36"/>
        <v>754.35</v>
      </c>
      <c r="BH14">
        <f t="shared" si="37"/>
        <v>611.66</v>
      </c>
      <c r="BI14">
        <f t="shared" si="38"/>
        <v>500.75</v>
      </c>
      <c r="BJ14">
        <f t="shared" si="39"/>
        <v>507.12</v>
      </c>
      <c r="BK14">
        <f t="shared" si="40"/>
        <v>601.84</v>
      </c>
      <c r="BL14">
        <f t="shared" si="41"/>
        <v>850.16</v>
      </c>
      <c r="BM14">
        <f t="shared" si="42"/>
        <v>1444.32</v>
      </c>
      <c r="BN14">
        <f t="shared" si="43"/>
        <v>0</v>
      </c>
      <c r="BO14">
        <f t="shared" si="43"/>
        <v>0</v>
      </c>
      <c r="BP14">
        <f t="shared" si="43"/>
        <v>0</v>
      </c>
      <c r="BQ14">
        <f t="shared" si="43"/>
        <v>0</v>
      </c>
      <c r="BR14">
        <f t="shared" si="43"/>
        <v>0</v>
      </c>
      <c r="BS14">
        <f t="shared" si="43"/>
        <v>0</v>
      </c>
      <c r="BT14">
        <f t="shared" si="43"/>
        <v>0</v>
      </c>
      <c r="BU14">
        <f t="shared" si="43"/>
        <v>0</v>
      </c>
      <c r="BV14">
        <f t="shared" si="43"/>
        <v>0</v>
      </c>
      <c r="BW14">
        <f t="shared" si="43"/>
        <v>0</v>
      </c>
      <c r="BX14">
        <f t="shared" si="43"/>
        <v>0</v>
      </c>
      <c r="BY14">
        <f t="shared" si="43"/>
        <v>0</v>
      </c>
      <c r="BZ14">
        <f t="shared" si="43"/>
        <v>0</v>
      </c>
      <c r="CA14">
        <f t="shared" si="43"/>
        <v>0</v>
      </c>
      <c r="CE14">
        <f t="shared" si="2"/>
        <v>11</v>
      </c>
      <c r="CF14" s="302">
        <f t="shared" ca="1" si="3"/>
        <v>2047.1399999999999</v>
      </c>
      <c r="CG14" s="302">
        <f t="shared" ca="1" si="4"/>
        <v>1911.8879999999999</v>
      </c>
      <c r="CH14" s="302">
        <f t="shared" ca="1" si="5"/>
        <v>1697.1</v>
      </c>
      <c r="CI14" s="302">
        <f t="shared" ca="1" si="6"/>
        <v>1155.732</v>
      </c>
      <c r="CJ14" s="302">
        <f t="shared" ca="1" si="7"/>
        <v>845.19600000000003</v>
      </c>
      <c r="CK14" s="302">
        <f t="shared" ca="1" si="8"/>
        <v>709.06799999999998</v>
      </c>
      <c r="CL14" s="302">
        <f t="shared" ca="1" si="9"/>
        <v>578.18399999999997</v>
      </c>
      <c r="CM14" s="302">
        <f t="shared" ca="1" si="10"/>
        <v>475.81199999999995</v>
      </c>
      <c r="CN14" s="302">
        <f t="shared" ca="1" si="11"/>
        <v>494.37599999999998</v>
      </c>
      <c r="CO14" s="302">
        <f t="shared" ca="1" si="12"/>
        <v>589.05599999999993</v>
      </c>
      <c r="CP14" s="302">
        <f t="shared" ca="1" si="13"/>
        <v>842.05200000000002</v>
      </c>
      <c r="CQ14" s="302">
        <f t="shared" ca="1" si="14"/>
        <v>1445.2560000000001</v>
      </c>
      <c r="CR14" s="302">
        <f t="shared" ca="1" si="15"/>
        <v>0</v>
      </c>
      <c r="CS14" s="302">
        <f t="shared" ca="1" si="16"/>
        <v>0</v>
      </c>
      <c r="CT14" s="302">
        <f t="shared" ca="1" si="17"/>
        <v>0</v>
      </c>
      <c r="CU14" s="302">
        <f t="shared" ca="1" si="18"/>
        <v>0</v>
      </c>
      <c r="CV14" s="302">
        <f t="shared" ca="1" si="19"/>
        <v>0</v>
      </c>
      <c r="CW14" s="302">
        <f t="shared" ca="1" si="20"/>
        <v>0</v>
      </c>
      <c r="CX14" s="302">
        <f t="shared" ca="1" si="21"/>
        <v>0</v>
      </c>
      <c r="CY14" s="302">
        <f t="shared" ca="1" si="22"/>
        <v>0</v>
      </c>
      <c r="CZ14" s="302">
        <f t="shared" ca="1" si="23"/>
        <v>0</v>
      </c>
      <c r="DA14" s="302">
        <f t="shared" ca="1" si="24"/>
        <v>0</v>
      </c>
      <c r="DB14" s="302">
        <f t="shared" ca="1" si="25"/>
        <v>0</v>
      </c>
      <c r="DC14" s="302">
        <f t="shared" ca="1" si="26"/>
        <v>0</v>
      </c>
      <c r="DD14" s="302">
        <f t="shared" ca="1" si="27"/>
        <v>0</v>
      </c>
      <c r="DE14" s="302">
        <f t="shared" ca="1" si="28"/>
        <v>0</v>
      </c>
    </row>
    <row r="15" spans="1:109" x14ac:dyDescent="0.25">
      <c r="A15">
        <v>12</v>
      </c>
      <c r="B15">
        <f>MATCH(A15,Entrada!$A$53:$A$369,0)</f>
        <v>12</v>
      </c>
      <c r="C15" s="164" t="s">
        <v>532</v>
      </c>
      <c r="AB15">
        <f>IF(NOT(ISNA($B15)),INDEX(Entrada!C$53:C$369,$B15),0)</f>
        <v>2396.2199999999998</v>
      </c>
      <c r="AC15">
        <f>IF(NOT(ISNA($B15)),INDEX(Entrada!D$53:D$369,$B15),0)</f>
        <v>2338.35</v>
      </c>
      <c r="AD15">
        <f>IF(NOT(ISNA($B15)),INDEX(Entrada!E$53:E$369,$B15),0)</f>
        <v>2099.42</v>
      </c>
      <c r="AE15">
        <f>IF(NOT(ISNA($B15)),INDEX(Entrada!F$53:F$369,$B15),0)</f>
        <v>1470.74</v>
      </c>
      <c r="AF15">
        <f>IF(NOT(ISNA($B15)),INDEX(Entrada!G$53:G$369,$B15),0)</f>
        <v>1048.73</v>
      </c>
      <c r="AG15">
        <f>IF(NOT(ISNA($B15)),INDEX(Entrada!H$53:H$369,$B15),0)</f>
        <v>861.99</v>
      </c>
      <c r="AH15">
        <f>IF(NOT(ISNA($B15)),INDEX(Entrada!I$53:I$369,$B15),0)</f>
        <v>695.95</v>
      </c>
      <c r="AI15">
        <f>IF(NOT(ISNA($B15)),INDEX(Entrada!J$53:J$369,$B15),0)</f>
        <v>568.11</v>
      </c>
      <c r="AJ15">
        <f>IF(NOT(ISNA($B15)),INDEX(Entrada!K$53:K$369,$B15),0)</f>
        <v>569.99</v>
      </c>
      <c r="AK15">
        <f>IF(NOT(ISNA($B15)),INDEX(Entrada!L$53:L$369,$B15),0)</f>
        <v>677.01</v>
      </c>
      <c r="AL15">
        <f>IF(NOT(ISNA($B15)),INDEX(Entrada!M$53:M$369,$B15),0)</f>
        <v>953.11</v>
      </c>
      <c r="AM15">
        <f>IF(NOT(ISNA($B15)),INDEX(Entrada!N$53:N$369,$B15),0)</f>
        <v>1614.21</v>
      </c>
      <c r="AN15">
        <f>IF(NOT(ISNA($B15)),INDEX(Entrada!O$53:O$369,$B15),0)</f>
        <v>0</v>
      </c>
      <c r="AO15">
        <f>IF(NOT(ISNA($B15)),INDEX(Entrada!P$53:P$369,$B15),0)</f>
        <v>0</v>
      </c>
      <c r="AP15">
        <f>IF(NOT(ISNA($B15)),INDEX(Entrada!Q$53:Q$369,$B15),0)</f>
        <v>0</v>
      </c>
      <c r="AQ15">
        <f>IF(NOT(ISNA($B15)),INDEX(Entrada!R$53:R$369,$B15),0)</f>
        <v>0</v>
      </c>
      <c r="AR15">
        <f>IF(NOT(ISNA($B15)),INDEX(Entrada!S$53:S$369,$B15),0)</f>
        <v>0</v>
      </c>
      <c r="AS15">
        <f>IF(NOT(ISNA($B15)),INDEX(Entrada!T$53:T$369,$B15),0)</f>
        <v>0</v>
      </c>
      <c r="AT15">
        <f>IF(NOT(ISNA($B15)),INDEX(Entrada!U$53:U$369,$B15),0)</f>
        <v>0</v>
      </c>
      <c r="AU15">
        <f>IF(NOT(ISNA($B15)),INDEX(Entrada!V$53:V$369,$B15),0)</f>
        <v>0</v>
      </c>
      <c r="AV15">
        <f>IF(NOT(ISNA($B15)),INDEX(Entrada!W$53:W$369,$B15),0)</f>
        <v>0</v>
      </c>
      <c r="AW15">
        <f>IF(NOT(ISNA($B15)),INDEX(Entrada!X$53:X$369,$B15),0)</f>
        <v>0</v>
      </c>
      <c r="AX15">
        <f>IF(NOT(ISNA($B15)),INDEX(Entrada!Y$53:Y$369,$B15),0)</f>
        <v>0</v>
      </c>
      <c r="AY15">
        <f>IF(NOT(ISNA($B15)),INDEX(Entrada!Z$53:Z$369,$B15),0)</f>
        <v>0</v>
      </c>
      <c r="AZ15">
        <f>IF(NOT(ISNA($B15)),INDEX(Entrada!AA$53:AA$369,$B15),0)</f>
        <v>0</v>
      </c>
      <c r="BA15">
        <f>IF(NOT(ISNA($B15)),INDEX(Entrada!AB$53:AB$369,$B15),0)</f>
        <v>0</v>
      </c>
      <c r="BB15">
        <f t="shared" si="31"/>
        <v>2396.2199999999998</v>
      </c>
      <c r="BC15">
        <f t="shared" si="32"/>
        <v>2338.35</v>
      </c>
      <c r="BD15">
        <f t="shared" si="33"/>
        <v>2099.42</v>
      </c>
      <c r="BE15">
        <f t="shared" si="34"/>
        <v>1470.74</v>
      </c>
      <c r="BF15">
        <f t="shared" si="35"/>
        <v>1048.73</v>
      </c>
      <c r="BG15">
        <f t="shared" si="36"/>
        <v>861.99</v>
      </c>
      <c r="BH15">
        <f t="shared" si="37"/>
        <v>695.95</v>
      </c>
      <c r="BI15">
        <f t="shared" si="38"/>
        <v>568.11</v>
      </c>
      <c r="BJ15">
        <f t="shared" si="39"/>
        <v>569.99</v>
      </c>
      <c r="BK15">
        <f t="shared" si="40"/>
        <v>677.01</v>
      </c>
      <c r="BL15">
        <f t="shared" si="41"/>
        <v>953.11</v>
      </c>
      <c r="BM15">
        <f t="shared" si="42"/>
        <v>1614.21</v>
      </c>
      <c r="BN15">
        <f t="shared" si="43"/>
        <v>0</v>
      </c>
      <c r="BO15">
        <f t="shared" si="43"/>
        <v>0</v>
      </c>
      <c r="BP15">
        <f t="shared" si="43"/>
        <v>0</v>
      </c>
      <c r="BQ15">
        <f t="shared" si="43"/>
        <v>0</v>
      </c>
      <c r="BR15">
        <f t="shared" si="43"/>
        <v>0</v>
      </c>
      <c r="BS15">
        <f t="shared" si="43"/>
        <v>0</v>
      </c>
      <c r="BT15">
        <f t="shared" si="43"/>
        <v>0</v>
      </c>
      <c r="BU15">
        <f t="shared" si="43"/>
        <v>0</v>
      </c>
      <c r="BV15">
        <f t="shared" si="43"/>
        <v>0</v>
      </c>
      <c r="BW15">
        <f t="shared" si="43"/>
        <v>0</v>
      </c>
      <c r="BX15">
        <f t="shared" si="43"/>
        <v>0</v>
      </c>
      <c r="BY15">
        <f t="shared" si="43"/>
        <v>0</v>
      </c>
      <c r="BZ15">
        <f t="shared" si="43"/>
        <v>0</v>
      </c>
      <c r="CA15">
        <f t="shared" si="43"/>
        <v>0</v>
      </c>
      <c r="CE15">
        <f t="shared" si="2"/>
        <v>12</v>
      </c>
      <c r="CF15" s="302">
        <f t="shared" ca="1" si="3"/>
        <v>2291.09085</v>
      </c>
      <c r="CG15" s="302">
        <f t="shared" ca="1" si="4"/>
        <v>2139.7213200000001</v>
      </c>
      <c r="CH15" s="302">
        <f t="shared" ca="1" si="5"/>
        <v>1899.3377499999999</v>
      </c>
      <c r="CI15" s="302">
        <f t="shared" ca="1" si="6"/>
        <v>1293.4567299999999</v>
      </c>
      <c r="CJ15" s="302">
        <f t="shared" ca="1" si="7"/>
        <v>945.91519000000005</v>
      </c>
      <c r="CK15" s="302">
        <f t="shared" ca="1" si="8"/>
        <v>793.56526999999994</v>
      </c>
      <c r="CL15" s="302">
        <f t="shared" ca="1" si="9"/>
        <v>647.08425999999997</v>
      </c>
      <c r="CM15" s="302">
        <f t="shared" ca="1" si="10"/>
        <v>532.51292999999998</v>
      </c>
      <c r="CN15" s="302">
        <f t="shared" ca="1" si="11"/>
        <v>553.28913999999997</v>
      </c>
      <c r="CO15" s="302">
        <f t="shared" ca="1" si="12"/>
        <v>659.25184000000002</v>
      </c>
      <c r="CP15" s="302">
        <f t="shared" ca="1" si="13"/>
        <v>942.39652999999998</v>
      </c>
      <c r="CQ15" s="302">
        <f t="shared" ca="1" si="14"/>
        <v>1617.48234</v>
      </c>
      <c r="CR15" s="302">
        <f t="shared" ca="1" si="15"/>
        <v>0</v>
      </c>
      <c r="CS15" s="302">
        <f t="shared" ca="1" si="16"/>
        <v>0</v>
      </c>
      <c r="CT15" s="302">
        <f t="shared" ca="1" si="17"/>
        <v>0</v>
      </c>
      <c r="CU15" s="302">
        <f t="shared" ca="1" si="18"/>
        <v>0</v>
      </c>
      <c r="CV15" s="302">
        <f t="shared" ca="1" si="19"/>
        <v>0</v>
      </c>
      <c r="CW15" s="302">
        <f t="shared" ca="1" si="20"/>
        <v>0</v>
      </c>
      <c r="CX15" s="302">
        <f t="shared" ca="1" si="21"/>
        <v>0</v>
      </c>
      <c r="CY15" s="302">
        <f t="shared" ca="1" si="22"/>
        <v>0</v>
      </c>
      <c r="CZ15" s="302">
        <f t="shared" ca="1" si="23"/>
        <v>0</v>
      </c>
      <c r="DA15" s="302">
        <f t="shared" ca="1" si="24"/>
        <v>0</v>
      </c>
      <c r="DB15" s="302">
        <f t="shared" ca="1" si="25"/>
        <v>0</v>
      </c>
      <c r="DC15" s="302">
        <f t="shared" ca="1" si="26"/>
        <v>0</v>
      </c>
      <c r="DD15" s="302">
        <f t="shared" ca="1" si="27"/>
        <v>0</v>
      </c>
      <c r="DE15" s="302">
        <f t="shared" ca="1" si="28"/>
        <v>0</v>
      </c>
    </row>
    <row r="16" spans="1:109" x14ac:dyDescent="0.25">
      <c r="A16">
        <v>13</v>
      </c>
      <c r="B16">
        <f>MATCH(A16,Entrada!$A$53:$A$369,0)</f>
        <v>13</v>
      </c>
      <c r="C16" s="164"/>
      <c r="AB16">
        <f>IF(NOT(ISNA($B16)),INDEX(Entrada!C$53:C$369,$B16),0)</f>
        <v>0</v>
      </c>
      <c r="AC16">
        <f>IF(NOT(ISNA($B16)),INDEX(Entrada!D$53:D$369,$B16),0)</f>
        <v>0</v>
      </c>
      <c r="AD16">
        <f>IF(NOT(ISNA($B16)),INDEX(Entrada!E$53:E$369,$B16),0)</f>
        <v>0</v>
      </c>
      <c r="AE16">
        <f>IF(NOT(ISNA($B16)),INDEX(Entrada!F$53:F$369,$B16),0)</f>
        <v>0</v>
      </c>
      <c r="AF16">
        <f>IF(NOT(ISNA($B16)),INDEX(Entrada!G$53:G$369,$B16),0)</f>
        <v>0</v>
      </c>
      <c r="AG16">
        <f>IF(NOT(ISNA($B16)),INDEX(Entrada!H$53:H$369,$B16),0)</f>
        <v>0</v>
      </c>
      <c r="AH16">
        <f>IF(NOT(ISNA($B16)),INDEX(Entrada!I$53:I$369,$B16),0)</f>
        <v>0</v>
      </c>
      <c r="AI16">
        <f>IF(NOT(ISNA($B16)),INDEX(Entrada!J$53:J$369,$B16),0)</f>
        <v>0</v>
      </c>
      <c r="AJ16">
        <f>IF(NOT(ISNA($B16)),INDEX(Entrada!K$53:K$369,$B16),0)</f>
        <v>0</v>
      </c>
      <c r="AK16">
        <f>IF(NOT(ISNA($B16)),INDEX(Entrada!L$53:L$369,$B16),0)</f>
        <v>0</v>
      </c>
      <c r="AL16">
        <f>IF(NOT(ISNA($B16)),INDEX(Entrada!M$53:M$369,$B16),0)</f>
        <v>0</v>
      </c>
      <c r="AM16">
        <f>IF(NOT(ISNA($B16)),INDEX(Entrada!N$53:N$369,$B16),0)</f>
        <v>0</v>
      </c>
      <c r="AN16">
        <f>IF(NOT(ISNA($B16)),INDEX(Entrada!O$53:O$369,$B16),0)</f>
        <v>0</v>
      </c>
      <c r="AO16">
        <f>IF(NOT(ISNA($B16)),INDEX(Entrada!P$53:P$369,$B16),0)</f>
        <v>0</v>
      </c>
      <c r="AP16">
        <f>IF(NOT(ISNA($B16)),INDEX(Entrada!Q$53:Q$369,$B16),0)</f>
        <v>0</v>
      </c>
      <c r="AQ16">
        <f>IF(NOT(ISNA($B16)),INDEX(Entrada!R$53:R$369,$B16),0)</f>
        <v>0</v>
      </c>
      <c r="AR16">
        <f>IF(NOT(ISNA($B16)),INDEX(Entrada!S$53:S$369,$B16),0)</f>
        <v>0</v>
      </c>
      <c r="AS16">
        <f>IF(NOT(ISNA($B16)),INDEX(Entrada!T$53:T$369,$B16),0)</f>
        <v>0</v>
      </c>
      <c r="AT16">
        <f>IF(NOT(ISNA($B16)),INDEX(Entrada!U$53:U$369,$B16),0)</f>
        <v>0</v>
      </c>
      <c r="AU16">
        <f>IF(NOT(ISNA($B16)),INDEX(Entrada!V$53:V$369,$B16),0)</f>
        <v>0</v>
      </c>
      <c r="AV16">
        <f>IF(NOT(ISNA($B16)),INDEX(Entrada!W$53:W$369,$B16),0)</f>
        <v>0</v>
      </c>
      <c r="AW16">
        <f>IF(NOT(ISNA($B16)),INDEX(Entrada!X$53:X$369,$B16),0)</f>
        <v>0</v>
      </c>
      <c r="AX16">
        <f>IF(NOT(ISNA($B16)),INDEX(Entrada!Y$53:Y$369,$B16),0)</f>
        <v>0</v>
      </c>
      <c r="AY16">
        <f>IF(NOT(ISNA($B16)),INDEX(Entrada!Z$53:Z$369,$B16),0)</f>
        <v>0</v>
      </c>
      <c r="AZ16">
        <f>IF(NOT(ISNA($B16)),INDEX(Entrada!AA$53:AA$369,$B16),0)</f>
        <v>0</v>
      </c>
      <c r="BA16">
        <f>IF(NOT(ISNA($B16)),INDEX(Entrada!AB$53:AB$369,$B16),0)</f>
        <v>0</v>
      </c>
      <c r="BB16">
        <f t="shared" si="31"/>
        <v>0</v>
      </c>
      <c r="BC16">
        <f t="shared" si="32"/>
        <v>0</v>
      </c>
      <c r="BD16">
        <f t="shared" si="33"/>
        <v>0</v>
      </c>
      <c r="BE16">
        <f t="shared" si="34"/>
        <v>0</v>
      </c>
      <c r="BF16">
        <f t="shared" si="35"/>
        <v>0</v>
      </c>
      <c r="BG16">
        <f t="shared" si="36"/>
        <v>0</v>
      </c>
      <c r="BH16">
        <f t="shared" si="37"/>
        <v>0</v>
      </c>
      <c r="BI16">
        <f t="shared" si="38"/>
        <v>0</v>
      </c>
      <c r="BJ16">
        <f t="shared" si="39"/>
        <v>0</v>
      </c>
      <c r="BK16">
        <f t="shared" si="40"/>
        <v>0</v>
      </c>
      <c r="BL16">
        <f t="shared" si="41"/>
        <v>0</v>
      </c>
      <c r="BM16">
        <f t="shared" si="42"/>
        <v>0</v>
      </c>
      <c r="BN16">
        <f t="shared" si="43"/>
        <v>0</v>
      </c>
      <c r="BO16">
        <f t="shared" si="43"/>
        <v>0</v>
      </c>
      <c r="BP16">
        <f t="shared" si="43"/>
        <v>0</v>
      </c>
      <c r="BQ16">
        <f t="shared" si="43"/>
        <v>0</v>
      </c>
      <c r="BR16">
        <f t="shared" si="43"/>
        <v>0</v>
      </c>
      <c r="BS16">
        <f t="shared" si="43"/>
        <v>0</v>
      </c>
      <c r="BT16">
        <f t="shared" si="43"/>
        <v>0</v>
      </c>
      <c r="BU16">
        <f t="shared" si="43"/>
        <v>0</v>
      </c>
      <c r="BV16">
        <f t="shared" si="43"/>
        <v>0</v>
      </c>
      <c r="BW16">
        <f t="shared" si="43"/>
        <v>0</v>
      </c>
      <c r="BX16">
        <f t="shared" si="43"/>
        <v>0</v>
      </c>
      <c r="BY16">
        <f t="shared" si="43"/>
        <v>0</v>
      </c>
      <c r="BZ16">
        <f t="shared" si="43"/>
        <v>0</v>
      </c>
      <c r="CA16">
        <f t="shared" si="43"/>
        <v>0</v>
      </c>
      <c r="CE16" t="e">
        <f t="shared" si="2"/>
        <v>#N/A</v>
      </c>
      <c r="CF16" s="302">
        <f t="shared" si="3"/>
        <v>0</v>
      </c>
      <c r="CG16" s="302">
        <f t="shared" si="4"/>
        <v>0</v>
      </c>
      <c r="CH16" s="302">
        <f t="shared" si="5"/>
        <v>0</v>
      </c>
      <c r="CI16" s="302">
        <f t="shared" si="6"/>
        <v>0</v>
      </c>
      <c r="CJ16" s="302">
        <f t="shared" si="7"/>
        <v>0</v>
      </c>
      <c r="CK16" s="302">
        <f t="shared" si="8"/>
        <v>0</v>
      </c>
      <c r="CL16" s="302">
        <f t="shared" si="9"/>
        <v>0</v>
      </c>
      <c r="CM16" s="302">
        <f t="shared" si="10"/>
        <v>0</v>
      </c>
      <c r="CN16" s="302">
        <f t="shared" si="11"/>
        <v>0</v>
      </c>
      <c r="CO16" s="302">
        <f t="shared" si="12"/>
        <v>0</v>
      </c>
      <c r="CP16" s="302">
        <f t="shared" si="13"/>
        <v>0</v>
      </c>
      <c r="CQ16" s="302">
        <f t="shared" si="14"/>
        <v>0</v>
      </c>
      <c r="CR16" s="302">
        <f t="shared" si="15"/>
        <v>0</v>
      </c>
      <c r="CS16" s="302">
        <f t="shared" si="16"/>
        <v>0</v>
      </c>
      <c r="CT16" s="302">
        <f t="shared" si="17"/>
        <v>0</v>
      </c>
      <c r="CU16" s="302">
        <f t="shared" si="18"/>
        <v>0</v>
      </c>
      <c r="CV16" s="302">
        <f t="shared" si="19"/>
        <v>0</v>
      </c>
      <c r="CW16" s="302">
        <f t="shared" si="20"/>
        <v>0</v>
      </c>
      <c r="CX16" s="302">
        <f t="shared" si="21"/>
        <v>0</v>
      </c>
      <c r="CY16" s="302">
        <f t="shared" si="22"/>
        <v>0</v>
      </c>
      <c r="CZ16" s="302">
        <f t="shared" si="23"/>
        <v>0</v>
      </c>
      <c r="DA16" s="302">
        <f t="shared" si="24"/>
        <v>0</v>
      </c>
      <c r="DB16" s="302">
        <f t="shared" si="25"/>
        <v>0</v>
      </c>
      <c r="DC16" s="302">
        <f t="shared" si="26"/>
        <v>0</v>
      </c>
      <c r="DD16" s="302">
        <f t="shared" si="27"/>
        <v>0</v>
      </c>
      <c r="DE16" s="302">
        <f t="shared" si="28"/>
        <v>0</v>
      </c>
    </row>
    <row r="17" spans="1:109" x14ac:dyDescent="0.25">
      <c r="A17">
        <v>14</v>
      </c>
      <c r="B17">
        <f>MATCH(A17,Entrada!$A$53:$A$369,0)</f>
        <v>14</v>
      </c>
      <c r="C17" s="164" t="s">
        <v>533</v>
      </c>
      <c r="AB17">
        <f>IF(NOT(ISNA($B17)),INDEX(Entrada!C$53:C$369,$B17),0)</f>
        <v>94.22</v>
      </c>
      <c r="AC17">
        <f>IF(NOT(ISNA($B17)),INDEX(Entrada!D$53:D$369,$B17),0)</f>
        <v>96.17</v>
      </c>
      <c r="AD17">
        <f>IF(NOT(ISNA($B17)),INDEX(Entrada!E$53:E$369,$B17),0)</f>
        <v>84.72</v>
      </c>
      <c r="AE17">
        <f>IF(NOT(ISNA($B17)),INDEX(Entrada!F$53:F$369,$B17),0)</f>
        <v>58.1</v>
      </c>
      <c r="AF17">
        <f>IF(NOT(ISNA($B17)),INDEX(Entrada!G$53:G$369,$B17),0)</f>
        <v>42.51</v>
      </c>
      <c r="AG17">
        <f>IF(NOT(ISNA($B17)),INDEX(Entrada!H$53:H$369,$B17),0)</f>
        <v>35.29</v>
      </c>
      <c r="AH17">
        <f>IF(NOT(ISNA($B17)),INDEX(Entrada!I$53:I$369,$B17),0)</f>
        <v>28.52</v>
      </c>
      <c r="AI17">
        <f>IF(NOT(ISNA($B17)),INDEX(Entrada!J$53:J$369,$B17),0)</f>
        <v>24.11</v>
      </c>
      <c r="AJ17">
        <f>IF(NOT(ISNA($B17)),INDEX(Entrada!K$53:K$369,$B17),0)</f>
        <v>24.64</v>
      </c>
      <c r="AK17">
        <f>IF(NOT(ISNA($B17)),INDEX(Entrada!L$53:L$369,$B17),0)</f>
        <v>30.41</v>
      </c>
      <c r="AL17">
        <f>IF(NOT(ISNA($B17)),INDEX(Entrada!M$53:M$369,$B17),0)</f>
        <v>39.049999999999997</v>
      </c>
      <c r="AM17">
        <f>IF(NOT(ISNA($B17)),INDEX(Entrada!N$53:N$369,$B17),0)</f>
        <v>68.55</v>
      </c>
      <c r="AN17">
        <f>IF(NOT(ISNA($B17)),INDEX(Entrada!O$53:O$369,$B17),0)</f>
        <v>0</v>
      </c>
      <c r="AO17">
        <f>IF(NOT(ISNA($B17)),INDEX(Entrada!P$53:P$369,$B17),0)</f>
        <v>0</v>
      </c>
      <c r="AP17">
        <f>IF(NOT(ISNA($B17)),INDEX(Entrada!Q$53:Q$369,$B17),0)</f>
        <v>0</v>
      </c>
      <c r="AQ17">
        <f>IF(NOT(ISNA($B17)),INDEX(Entrada!R$53:R$369,$B17),0)</f>
        <v>0</v>
      </c>
      <c r="AR17">
        <f>IF(NOT(ISNA($B17)),INDEX(Entrada!S$53:S$369,$B17),0)</f>
        <v>0</v>
      </c>
      <c r="AS17">
        <f>IF(NOT(ISNA($B17)),INDEX(Entrada!T$53:T$369,$B17),0)</f>
        <v>0</v>
      </c>
      <c r="AT17">
        <f>IF(NOT(ISNA($B17)),INDEX(Entrada!U$53:U$369,$B17),0)</f>
        <v>0</v>
      </c>
      <c r="AU17">
        <f>IF(NOT(ISNA($B17)),INDEX(Entrada!V$53:V$369,$B17),0)</f>
        <v>0</v>
      </c>
      <c r="AV17">
        <f>IF(NOT(ISNA($B17)),INDEX(Entrada!W$53:W$369,$B17),0)</f>
        <v>0</v>
      </c>
      <c r="AW17">
        <f>IF(NOT(ISNA($B17)),INDEX(Entrada!X$53:X$369,$B17),0)</f>
        <v>0</v>
      </c>
      <c r="AX17">
        <f>IF(NOT(ISNA($B17)),INDEX(Entrada!Y$53:Y$369,$B17),0)</f>
        <v>0</v>
      </c>
      <c r="AY17">
        <f>IF(NOT(ISNA($B17)),INDEX(Entrada!Z$53:Z$369,$B17),0)</f>
        <v>0</v>
      </c>
      <c r="AZ17">
        <f>IF(NOT(ISNA($B17)),INDEX(Entrada!AA$53:AA$369,$B17),0)</f>
        <v>0</v>
      </c>
      <c r="BA17">
        <f>IF(NOT(ISNA($B17)),INDEX(Entrada!AB$53:AB$369,$B17),0)</f>
        <v>0</v>
      </c>
      <c r="BB17">
        <f t="shared" si="31"/>
        <v>94.22</v>
      </c>
      <c r="BC17">
        <f t="shared" si="32"/>
        <v>96.17</v>
      </c>
      <c r="BD17">
        <f t="shared" si="33"/>
        <v>84.72</v>
      </c>
      <c r="BE17">
        <f t="shared" si="34"/>
        <v>58.1</v>
      </c>
      <c r="BF17">
        <f t="shared" si="35"/>
        <v>42.51</v>
      </c>
      <c r="BG17">
        <f t="shared" si="36"/>
        <v>35.29</v>
      </c>
      <c r="BH17">
        <f t="shared" si="37"/>
        <v>28.52</v>
      </c>
      <c r="BI17">
        <f t="shared" si="38"/>
        <v>24.11</v>
      </c>
      <c r="BJ17">
        <f t="shared" si="39"/>
        <v>24.64</v>
      </c>
      <c r="BK17">
        <f t="shared" si="40"/>
        <v>30.41</v>
      </c>
      <c r="BL17">
        <f t="shared" si="41"/>
        <v>39.049999999999997</v>
      </c>
      <c r="BM17">
        <f t="shared" si="42"/>
        <v>68.55</v>
      </c>
      <c r="BN17">
        <f t="shared" si="43"/>
        <v>0</v>
      </c>
      <c r="BO17">
        <f t="shared" si="43"/>
        <v>0</v>
      </c>
      <c r="BP17">
        <f t="shared" si="43"/>
        <v>0</v>
      </c>
      <c r="BQ17">
        <f t="shared" si="43"/>
        <v>0</v>
      </c>
      <c r="BR17">
        <f t="shared" si="43"/>
        <v>0</v>
      </c>
      <c r="BS17">
        <f t="shared" si="43"/>
        <v>0</v>
      </c>
      <c r="BT17">
        <f t="shared" si="43"/>
        <v>0</v>
      </c>
      <c r="BU17">
        <f t="shared" si="43"/>
        <v>0</v>
      </c>
      <c r="BV17">
        <f t="shared" si="43"/>
        <v>0</v>
      </c>
      <c r="BW17">
        <f t="shared" si="43"/>
        <v>0</v>
      </c>
      <c r="BX17">
        <f t="shared" si="43"/>
        <v>0</v>
      </c>
      <c r="BY17">
        <f t="shared" si="43"/>
        <v>0</v>
      </c>
      <c r="BZ17">
        <f t="shared" si="43"/>
        <v>0</v>
      </c>
      <c r="CA17">
        <f t="shared" si="43"/>
        <v>0</v>
      </c>
      <c r="CE17" t="e">
        <f t="shared" si="2"/>
        <v>#N/A</v>
      </c>
      <c r="CF17" s="302">
        <f t="shared" si="3"/>
        <v>94.22</v>
      </c>
      <c r="CG17" s="302">
        <f t="shared" si="4"/>
        <v>96.17</v>
      </c>
      <c r="CH17" s="302">
        <f t="shared" si="5"/>
        <v>84.72</v>
      </c>
      <c r="CI17" s="302">
        <f t="shared" si="6"/>
        <v>58.1</v>
      </c>
      <c r="CJ17" s="302">
        <f t="shared" si="7"/>
        <v>42.51</v>
      </c>
      <c r="CK17" s="302">
        <f t="shared" si="8"/>
        <v>35.29</v>
      </c>
      <c r="CL17" s="302">
        <f t="shared" si="9"/>
        <v>28.52</v>
      </c>
      <c r="CM17" s="302">
        <f t="shared" si="10"/>
        <v>24.11</v>
      </c>
      <c r="CN17" s="302">
        <f t="shared" si="11"/>
        <v>24.64</v>
      </c>
      <c r="CO17" s="302">
        <f t="shared" si="12"/>
        <v>30.41</v>
      </c>
      <c r="CP17" s="302">
        <f t="shared" si="13"/>
        <v>39.049999999999997</v>
      </c>
      <c r="CQ17" s="302">
        <f t="shared" si="14"/>
        <v>68.55</v>
      </c>
      <c r="CR17" s="302">
        <f t="shared" si="15"/>
        <v>0</v>
      </c>
      <c r="CS17" s="302">
        <f t="shared" si="16"/>
        <v>0</v>
      </c>
      <c r="CT17" s="302">
        <f t="shared" si="17"/>
        <v>0</v>
      </c>
      <c r="CU17" s="302">
        <f t="shared" si="18"/>
        <v>0</v>
      </c>
      <c r="CV17" s="302">
        <f t="shared" si="19"/>
        <v>0</v>
      </c>
      <c r="CW17" s="302">
        <f t="shared" si="20"/>
        <v>0</v>
      </c>
      <c r="CX17" s="302">
        <f t="shared" si="21"/>
        <v>0</v>
      </c>
      <c r="CY17" s="302">
        <f t="shared" si="22"/>
        <v>0</v>
      </c>
      <c r="CZ17" s="302">
        <f t="shared" si="23"/>
        <v>0</v>
      </c>
      <c r="DA17" s="302">
        <f t="shared" si="24"/>
        <v>0</v>
      </c>
      <c r="DB17" s="302">
        <f t="shared" si="25"/>
        <v>0</v>
      </c>
      <c r="DC17" s="302">
        <f t="shared" si="26"/>
        <v>0</v>
      </c>
      <c r="DD17" s="302">
        <f t="shared" si="27"/>
        <v>0</v>
      </c>
      <c r="DE17" s="302">
        <f t="shared" si="28"/>
        <v>0</v>
      </c>
    </row>
    <row r="18" spans="1:109" x14ac:dyDescent="0.25">
      <c r="A18">
        <v>15</v>
      </c>
      <c r="B18">
        <f>MATCH(A18,Entrada!$A$53:$A$369,0)</f>
        <v>15</v>
      </c>
      <c r="C18" s="164" t="s">
        <v>534</v>
      </c>
      <c r="AB18">
        <f>IF(NOT(ISNA($B18)),INDEX(Entrada!C$53:C$369,$B18),0)</f>
        <v>153.9</v>
      </c>
      <c r="AC18">
        <f>IF(NOT(ISNA($B18)),INDEX(Entrada!D$53:D$369,$B18),0)</f>
        <v>157.97</v>
      </c>
      <c r="AD18">
        <f>IF(NOT(ISNA($B18)),INDEX(Entrada!E$53:E$369,$B18),0)</f>
        <v>138.32</v>
      </c>
      <c r="AE18">
        <f>IF(NOT(ISNA($B18)),INDEX(Entrada!F$53:F$369,$B18),0)</f>
        <v>93.61</v>
      </c>
      <c r="AF18">
        <f>IF(NOT(ISNA($B18)),INDEX(Entrada!G$53:G$369,$B18),0)</f>
        <v>68.680000000000007</v>
      </c>
      <c r="AG18">
        <f>IF(NOT(ISNA($B18)),INDEX(Entrada!H$53:H$369,$B18),0)</f>
        <v>57.7</v>
      </c>
      <c r="AH18">
        <f>IF(NOT(ISNA($B18)),INDEX(Entrada!I$53:I$369,$B18),0)</f>
        <v>47.08</v>
      </c>
      <c r="AI18">
        <f>IF(NOT(ISNA($B18)),INDEX(Entrada!J$53:J$369,$B18),0)</f>
        <v>40.049999999999997</v>
      </c>
      <c r="AJ18">
        <f>IF(NOT(ISNA($B18)),INDEX(Entrada!K$53:K$369,$B18),0)</f>
        <v>41.04</v>
      </c>
      <c r="AK18">
        <f>IF(NOT(ISNA($B18)),INDEX(Entrada!L$53:L$369,$B18),0)</f>
        <v>49.32</v>
      </c>
      <c r="AL18">
        <f>IF(NOT(ISNA($B18)),INDEX(Entrada!M$53:M$369,$B18),0)</f>
        <v>63.12</v>
      </c>
      <c r="AM18">
        <f>IF(NOT(ISNA($B18)),INDEX(Entrada!N$53:N$369,$B18),0)</f>
        <v>110.85</v>
      </c>
      <c r="AN18">
        <f>IF(NOT(ISNA($B18)),INDEX(Entrada!O$53:O$369,$B18),0)</f>
        <v>0</v>
      </c>
      <c r="AO18">
        <f>IF(NOT(ISNA($B18)),INDEX(Entrada!P$53:P$369,$B18),0)</f>
        <v>0</v>
      </c>
      <c r="AP18">
        <f>IF(NOT(ISNA($B18)),INDEX(Entrada!Q$53:Q$369,$B18),0)</f>
        <v>0</v>
      </c>
      <c r="AQ18">
        <f>IF(NOT(ISNA($B18)),INDEX(Entrada!R$53:R$369,$B18),0)</f>
        <v>0</v>
      </c>
      <c r="AR18">
        <f>IF(NOT(ISNA($B18)),INDEX(Entrada!S$53:S$369,$B18),0)</f>
        <v>0</v>
      </c>
      <c r="AS18">
        <f>IF(NOT(ISNA($B18)),INDEX(Entrada!T$53:T$369,$B18),0)</f>
        <v>0</v>
      </c>
      <c r="AT18">
        <f>IF(NOT(ISNA($B18)),INDEX(Entrada!U$53:U$369,$B18),0)</f>
        <v>0</v>
      </c>
      <c r="AU18">
        <f>IF(NOT(ISNA($B18)),INDEX(Entrada!V$53:V$369,$B18),0)</f>
        <v>0</v>
      </c>
      <c r="AV18">
        <f>IF(NOT(ISNA($B18)),INDEX(Entrada!W$53:W$369,$B18),0)</f>
        <v>0</v>
      </c>
      <c r="AW18">
        <f>IF(NOT(ISNA($B18)),INDEX(Entrada!X$53:X$369,$B18),0)</f>
        <v>0</v>
      </c>
      <c r="AX18">
        <f>IF(NOT(ISNA($B18)),INDEX(Entrada!Y$53:Y$369,$B18),0)</f>
        <v>0</v>
      </c>
      <c r="AY18">
        <f>IF(NOT(ISNA($B18)),INDEX(Entrada!Z$53:Z$369,$B18),0)</f>
        <v>0</v>
      </c>
      <c r="AZ18">
        <f>IF(NOT(ISNA($B18)),INDEX(Entrada!AA$53:AA$369,$B18),0)</f>
        <v>0</v>
      </c>
      <c r="BA18">
        <f>IF(NOT(ISNA($B18)),INDEX(Entrada!AB$53:AB$369,$B18),0)</f>
        <v>0</v>
      </c>
      <c r="BB18">
        <f t="shared" si="31"/>
        <v>153.9</v>
      </c>
      <c r="BC18">
        <f t="shared" si="32"/>
        <v>157.97</v>
      </c>
      <c r="BD18">
        <f t="shared" si="33"/>
        <v>138.32</v>
      </c>
      <c r="BE18">
        <f t="shared" si="34"/>
        <v>93.61</v>
      </c>
      <c r="BF18">
        <f t="shared" si="35"/>
        <v>68.680000000000007</v>
      </c>
      <c r="BG18">
        <f t="shared" si="36"/>
        <v>57.7</v>
      </c>
      <c r="BH18">
        <f t="shared" si="37"/>
        <v>47.08</v>
      </c>
      <c r="BI18">
        <f t="shared" si="38"/>
        <v>40.049999999999997</v>
      </c>
      <c r="BJ18">
        <f t="shared" si="39"/>
        <v>41.04</v>
      </c>
      <c r="BK18">
        <f t="shared" si="40"/>
        <v>49.32</v>
      </c>
      <c r="BL18">
        <f t="shared" si="41"/>
        <v>63.12</v>
      </c>
      <c r="BM18">
        <f t="shared" si="42"/>
        <v>110.85</v>
      </c>
      <c r="BN18">
        <f t="shared" si="43"/>
        <v>0</v>
      </c>
      <c r="BO18">
        <f t="shared" si="43"/>
        <v>0</v>
      </c>
      <c r="BP18">
        <f t="shared" si="43"/>
        <v>0</v>
      </c>
      <c r="BQ18">
        <f t="shared" si="43"/>
        <v>0</v>
      </c>
      <c r="BR18">
        <f t="shared" si="43"/>
        <v>0</v>
      </c>
      <c r="BS18">
        <f t="shared" si="43"/>
        <v>0</v>
      </c>
      <c r="BT18">
        <f t="shared" si="43"/>
        <v>0</v>
      </c>
      <c r="BU18">
        <f t="shared" si="43"/>
        <v>0</v>
      </c>
      <c r="BV18">
        <f t="shared" si="43"/>
        <v>0</v>
      </c>
      <c r="BW18">
        <f t="shared" si="43"/>
        <v>0</v>
      </c>
      <c r="BX18">
        <f t="shared" si="43"/>
        <v>0</v>
      </c>
      <c r="BY18">
        <f t="shared" si="43"/>
        <v>0</v>
      </c>
      <c r="BZ18">
        <f t="shared" si="43"/>
        <v>0</v>
      </c>
      <c r="CA18">
        <f t="shared" si="43"/>
        <v>0</v>
      </c>
      <c r="CE18">
        <f t="shared" si="2"/>
        <v>13</v>
      </c>
      <c r="CF18" s="302">
        <f t="shared" ca="1" si="3"/>
        <v>152.91906</v>
      </c>
      <c r="CG18" s="302">
        <f t="shared" ca="1" si="4"/>
        <v>156.08391</v>
      </c>
      <c r="CH18" s="302">
        <f t="shared" ca="1" si="5"/>
        <v>137.50056000000001</v>
      </c>
      <c r="CI18" s="302">
        <f t="shared" ca="1" si="6"/>
        <v>94.296300000000002</v>
      </c>
      <c r="CJ18" s="302">
        <f t="shared" ca="1" si="7"/>
        <v>68.993729999999999</v>
      </c>
      <c r="CK18" s="302">
        <f t="shared" ca="1" si="8"/>
        <v>57.275669999999998</v>
      </c>
      <c r="CL18" s="302">
        <f t="shared" ca="1" si="9"/>
        <v>46.287959999999998</v>
      </c>
      <c r="CM18" s="302">
        <f t="shared" ca="1" si="10"/>
        <v>39.13053</v>
      </c>
      <c r="CN18" s="302">
        <f t="shared" ca="1" si="11"/>
        <v>39.990720000000003</v>
      </c>
      <c r="CO18" s="302">
        <f t="shared" ca="1" si="12"/>
        <v>49.355429999999998</v>
      </c>
      <c r="CP18" s="302">
        <f t="shared" ca="1" si="13"/>
        <v>63.378149999999998</v>
      </c>
      <c r="CQ18" s="302">
        <f t="shared" ca="1" si="14"/>
        <v>111.25664999999999</v>
      </c>
      <c r="CR18" s="302">
        <f t="shared" ca="1" si="15"/>
        <v>0</v>
      </c>
      <c r="CS18" s="302">
        <f t="shared" ca="1" si="16"/>
        <v>0</v>
      </c>
      <c r="CT18" s="302">
        <f t="shared" ca="1" si="17"/>
        <v>0</v>
      </c>
      <c r="CU18" s="302">
        <f t="shared" ca="1" si="18"/>
        <v>0</v>
      </c>
      <c r="CV18" s="302">
        <f t="shared" ca="1" si="19"/>
        <v>0</v>
      </c>
      <c r="CW18" s="302">
        <f t="shared" ca="1" si="20"/>
        <v>0</v>
      </c>
      <c r="CX18" s="302">
        <f t="shared" ca="1" si="21"/>
        <v>0</v>
      </c>
      <c r="CY18" s="302">
        <f t="shared" ca="1" si="22"/>
        <v>0</v>
      </c>
      <c r="CZ18" s="302">
        <f t="shared" ca="1" si="23"/>
        <v>0</v>
      </c>
      <c r="DA18" s="302">
        <f t="shared" ca="1" si="24"/>
        <v>0</v>
      </c>
      <c r="DB18" s="302">
        <f t="shared" ca="1" si="25"/>
        <v>0</v>
      </c>
      <c r="DC18" s="302">
        <f t="shared" ca="1" si="26"/>
        <v>0</v>
      </c>
      <c r="DD18" s="302">
        <f t="shared" ca="1" si="27"/>
        <v>0</v>
      </c>
      <c r="DE18" s="302">
        <f t="shared" ca="1" si="28"/>
        <v>0</v>
      </c>
    </row>
    <row r="19" spans="1:109" x14ac:dyDescent="0.25">
      <c r="A19">
        <v>16</v>
      </c>
      <c r="B19">
        <f>MATCH(A19,Entrada!$A$53:$A$369,0)</f>
        <v>16</v>
      </c>
      <c r="C19" s="164" t="s">
        <v>267</v>
      </c>
      <c r="AB19">
        <f>IF(NOT(ISNA($B19)),INDEX(Entrada!C$53:C$369,$B19),0)</f>
        <v>156.21</v>
      </c>
      <c r="AC19">
        <f>IF(NOT(ISNA($B19)),INDEX(Entrada!D$53:D$369,$B19),0)</f>
        <v>160.43</v>
      </c>
      <c r="AD19">
        <f>IF(NOT(ISNA($B19)),INDEX(Entrada!E$53:E$369,$B19),0)</f>
        <v>140.4</v>
      </c>
      <c r="AE19">
        <f>IF(NOT(ISNA($B19)),INDEX(Entrada!F$53:F$369,$B19),0)</f>
        <v>95.14</v>
      </c>
      <c r="AF19">
        <f>IF(NOT(ISNA($B19)),INDEX(Entrada!G$53:G$369,$B19),0)</f>
        <v>69.73</v>
      </c>
      <c r="AG19">
        <f>IF(NOT(ISNA($B19)),INDEX(Entrada!H$53:H$369,$B19),0)</f>
        <v>58.72</v>
      </c>
      <c r="AH19">
        <f>IF(NOT(ISNA($B19)),INDEX(Entrada!I$53:I$369,$B19),0)</f>
        <v>47.79</v>
      </c>
      <c r="AI19">
        <f>IF(NOT(ISNA($B19)),INDEX(Entrada!J$53:J$369,$B19),0)</f>
        <v>40.67</v>
      </c>
      <c r="AJ19">
        <f>IF(NOT(ISNA($B19)),INDEX(Entrada!K$53:K$369,$B19),0)</f>
        <v>41.65</v>
      </c>
      <c r="AK19">
        <f>IF(NOT(ISNA($B19)),INDEX(Entrada!L$53:L$369,$B19),0)</f>
        <v>50.08</v>
      </c>
      <c r="AL19">
        <f>IF(NOT(ISNA($B19)),INDEX(Entrada!M$53:M$369,$B19),0)</f>
        <v>64.11</v>
      </c>
      <c r="AM19">
        <f>IF(NOT(ISNA($B19)),INDEX(Entrada!N$53:N$369,$B19),0)</f>
        <v>112.38</v>
      </c>
      <c r="AN19">
        <f>IF(NOT(ISNA($B19)),INDEX(Entrada!O$53:O$369,$B19),0)</f>
        <v>0</v>
      </c>
      <c r="AO19">
        <f>IF(NOT(ISNA($B19)),INDEX(Entrada!P$53:P$369,$B19),0)</f>
        <v>0</v>
      </c>
      <c r="AP19">
        <f>IF(NOT(ISNA($B19)),INDEX(Entrada!Q$53:Q$369,$B19),0)</f>
        <v>0</v>
      </c>
      <c r="AQ19">
        <f>IF(NOT(ISNA($B19)),INDEX(Entrada!R$53:R$369,$B19),0)</f>
        <v>0</v>
      </c>
      <c r="AR19">
        <f>IF(NOT(ISNA($B19)),INDEX(Entrada!S$53:S$369,$B19),0)</f>
        <v>0</v>
      </c>
      <c r="AS19">
        <f>IF(NOT(ISNA($B19)),INDEX(Entrada!T$53:T$369,$B19),0)</f>
        <v>0</v>
      </c>
      <c r="AT19">
        <f>IF(NOT(ISNA($B19)),INDEX(Entrada!U$53:U$369,$B19),0)</f>
        <v>0</v>
      </c>
      <c r="AU19">
        <f>IF(NOT(ISNA($B19)),INDEX(Entrada!V$53:V$369,$B19),0)</f>
        <v>0</v>
      </c>
      <c r="AV19">
        <f>IF(NOT(ISNA($B19)),INDEX(Entrada!W$53:W$369,$B19),0)</f>
        <v>0</v>
      </c>
      <c r="AW19">
        <f>IF(NOT(ISNA($B19)),INDEX(Entrada!X$53:X$369,$B19),0)</f>
        <v>0</v>
      </c>
      <c r="AX19">
        <f>IF(NOT(ISNA($B19)),INDEX(Entrada!Y$53:Y$369,$B19),0)</f>
        <v>0</v>
      </c>
      <c r="AY19">
        <f>IF(NOT(ISNA($B19)),INDEX(Entrada!Z$53:Z$369,$B19),0)</f>
        <v>0</v>
      </c>
      <c r="AZ19">
        <f>IF(NOT(ISNA($B19)),INDEX(Entrada!AA$53:AA$369,$B19),0)</f>
        <v>0</v>
      </c>
      <c r="BA19">
        <f>IF(NOT(ISNA($B19)),INDEX(Entrada!AB$53:AB$369,$B19),0)</f>
        <v>0</v>
      </c>
      <c r="BB19">
        <f t="shared" si="31"/>
        <v>156.21</v>
      </c>
      <c r="BC19">
        <f t="shared" si="32"/>
        <v>160.43</v>
      </c>
      <c r="BD19">
        <f t="shared" si="33"/>
        <v>140.4</v>
      </c>
      <c r="BE19">
        <f t="shared" si="34"/>
        <v>95.14</v>
      </c>
      <c r="BF19">
        <f t="shared" si="35"/>
        <v>69.73</v>
      </c>
      <c r="BG19">
        <f t="shared" si="36"/>
        <v>58.72</v>
      </c>
      <c r="BH19">
        <f t="shared" si="37"/>
        <v>47.79</v>
      </c>
      <c r="BI19">
        <f t="shared" si="38"/>
        <v>40.67</v>
      </c>
      <c r="BJ19">
        <f t="shared" si="39"/>
        <v>41.65</v>
      </c>
      <c r="BK19">
        <f t="shared" si="40"/>
        <v>50.08</v>
      </c>
      <c r="BL19">
        <f t="shared" si="41"/>
        <v>64.11</v>
      </c>
      <c r="BM19">
        <f t="shared" si="42"/>
        <v>112.38</v>
      </c>
      <c r="BN19">
        <f t="shared" si="43"/>
        <v>0</v>
      </c>
      <c r="BO19">
        <f t="shared" si="43"/>
        <v>0</v>
      </c>
      <c r="BP19">
        <f t="shared" si="43"/>
        <v>0</v>
      </c>
      <c r="BQ19">
        <f t="shared" si="43"/>
        <v>0</v>
      </c>
      <c r="BR19">
        <f t="shared" si="43"/>
        <v>0</v>
      </c>
      <c r="BS19">
        <f t="shared" si="43"/>
        <v>0</v>
      </c>
      <c r="BT19">
        <f t="shared" si="43"/>
        <v>0</v>
      </c>
      <c r="BU19">
        <f t="shared" si="43"/>
        <v>0</v>
      </c>
      <c r="BV19">
        <f t="shared" si="43"/>
        <v>0</v>
      </c>
      <c r="BW19">
        <f t="shared" si="43"/>
        <v>0</v>
      </c>
      <c r="BX19">
        <f t="shared" si="43"/>
        <v>0</v>
      </c>
      <c r="BY19">
        <f t="shared" si="43"/>
        <v>0</v>
      </c>
      <c r="BZ19">
        <f t="shared" si="43"/>
        <v>0</v>
      </c>
      <c r="CA19">
        <f t="shared" si="43"/>
        <v>0</v>
      </c>
      <c r="CE19">
        <f t="shared" si="2"/>
        <v>14</v>
      </c>
      <c r="CF19" s="302">
        <f t="shared" ca="1" si="3"/>
        <v>155.65143999999998</v>
      </c>
      <c r="CG19" s="302">
        <f t="shared" ca="1" si="4"/>
        <v>158.87284</v>
      </c>
      <c r="CH19" s="302">
        <f t="shared" ca="1" si="5"/>
        <v>139.95743999999999</v>
      </c>
      <c r="CI19" s="302">
        <f t="shared" ca="1" si="6"/>
        <v>95.981200000000001</v>
      </c>
      <c r="CJ19" s="302">
        <f t="shared" ca="1" si="7"/>
        <v>70.226519999999994</v>
      </c>
      <c r="CK19" s="302">
        <f t="shared" ca="1" si="8"/>
        <v>58.299079999999996</v>
      </c>
      <c r="CL19" s="302">
        <f t="shared" ca="1" si="9"/>
        <v>47.115039999999993</v>
      </c>
      <c r="CM19" s="302">
        <f t="shared" ca="1" si="10"/>
        <v>39.829719999999995</v>
      </c>
      <c r="CN19" s="302">
        <f t="shared" ca="1" si="11"/>
        <v>40.705280000000002</v>
      </c>
      <c r="CO19" s="302">
        <f t="shared" ca="1" si="12"/>
        <v>50.237319999999997</v>
      </c>
      <c r="CP19" s="302">
        <f t="shared" ca="1" si="13"/>
        <v>64.510599999999997</v>
      </c>
      <c r="CQ19" s="302">
        <f t="shared" ca="1" si="14"/>
        <v>113.24459999999999</v>
      </c>
      <c r="CR19" s="302">
        <f t="shared" ca="1" si="15"/>
        <v>0</v>
      </c>
      <c r="CS19" s="302">
        <f t="shared" ca="1" si="16"/>
        <v>0</v>
      </c>
      <c r="CT19" s="302">
        <f t="shared" ca="1" si="17"/>
        <v>0</v>
      </c>
      <c r="CU19" s="302">
        <f t="shared" ca="1" si="18"/>
        <v>0</v>
      </c>
      <c r="CV19" s="302">
        <f t="shared" ca="1" si="19"/>
        <v>0</v>
      </c>
      <c r="CW19" s="302">
        <f t="shared" ca="1" si="20"/>
        <v>0</v>
      </c>
      <c r="CX19" s="302">
        <f t="shared" ca="1" si="21"/>
        <v>0</v>
      </c>
      <c r="CY19" s="302">
        <f t="shared" ca="1" si="22"/>
        <v>0</v>
      </c>
      <c r="CZ19" s="302">
        <f t="shared" ca="1" si="23"/>
        <v>0</v>
      </c>
      <c r="DA19" s="302">
        <f t="shared" ca="1" si="24"/>
        <v>0</v>
      </c>
      <c r="DB19" s="302">
        <f t="shared" ca="1" si="25"/>
        <v>0</v>
      </c>
      <c r="DC19" s="302">
        <f t="shared" ca="1" si="26"/>
        <v>0</v>
      </c>
      <c r="DD19" s="302">
        <f t="shared" ca="1" si="27"/>
        <v>0</v>
      </c>
      <c r="DE19" s="302">
        <f t="shared" ca="1" si="28"/>
        <v>0</v>
      </c>
    </row>
    <row r="20" spans="1:109" x14ac:dyDescent="0.25">
      <c r="A20">
        <v>17</v>
      </c>
      <c r="B20">
        <f>MATCH(A20,Entrada!$A$53:$A$369,0)</f>
        <v>17</v>
      </c>
      <c r="C20" s="164" t="s">
        <v>535</v>
      </c>
      <c r="AB20">
        <f>IF(NOT(ISNA($B20)),INDEX(Entrada!C$53:C$369,$B20),0)</f>
        <v>3196.47</v>
      </c>
      <c r="AC20">
        <f>IF(NOT(ISNA($B20)),INDEX(Entrada!D$53:D$369,$B20),0)</f>
        <v>3269.86</v>
      </c>
      <c r="AD20">
        <f>IF(NOT(ISNA($B20)),INDEX(Entrada!E$53:E$369,$B20),0)</f>
        <v>2941.28</v>
      </c>
      <c r="AE20">
        <f>IF(NOT(ISNA($B20)),INDEX(Entrada!F$53:F$369,$B20),0)</f>
        <v>2109.66</v>
      </c>
      <c r="AF20">
        <f>IF(NOT(ISNA($B20)),INDEX(Entrada!G$53:G$369,$B20),0)</f>
        <v>1514.4</v>
      </c>
      <c r="AG20">
        <f>IF(NOT(ISNA($B20)),INDEX(Entrada!H$53:H$369,$B20),0)</f>
        <v>1272.26</v>
      </c>
      <c r="AH20">
        <f>IF(NOT(ISNA($B20)),INDEX(Entrada!I$53:I$369,$B20),0)</f>
        <v>1032.98</v>
      </c>
      <c r="AI20">
        <f>IF(NOT(ISNA($B20)),INDEX(Entrada!J$53:J$369,$B20),0)</f>
        <v>857.45</v>
      </c>
      <c r="AJ20">
        <f>IF(NOT(ISNA($B20)),INDEX(Entrada!K$53:K$369,$B20),0)</f>
        <v>845.14</v>
      </c>
      <c r="AK20">
        <f>IF(NOT(ISNA($B20)),INDEX(Entrada!L$53:L$369,$B20),0)</f>
        <v>975.2</v>
      </c>
      <c r="AL20">
        <f>IF(NOT(ISNA($B20)),INDEX(Entrada!M$53:M$369,$B20),0)</f>
        <v>1318.76</v>
      </c>
      <c r="AM20">
        <f>IF(NOT(ISNA($B20)),INDEX(Entrada!N$53:N$369,$B20),0)</f>
        <v>2173.54</v>
      </c>
      <c r="AN20">
        <f>IF(NOT(ISNA($B20)),INDEX(Entrada!O$53:O$369,$B20),0)</f>
        <v>0</v>
      </c>
      <c r="AO20">
        <f>IF(NOT(ISNA($B20)),INDEX(Entrada!P$53:P$369,$B20),0)</f>
        <v>0</v>
      </c>
      <c r="AP20">
        <f>IF(NOT(ISNA($B20)),INDEX(Entrada!Q$53:Q$369,$B20),0)</f>
        <v>0</v>
      </c>
      <c r="AQ20">
        <f>IF(NOT(ISNA($B20)),INDEX(Entrada!R$53:R$369,$B20),0)</f>
        <v>0</v>
      </c>
      <c r="AR20">
        <f>IF(NOT(ISNA($B20)),INDEX(Entrada!S$53:S$369,$B20),0)</f>
        <v>0</v>
      </c>
      <c r="AS20">
        <f>IF(NOT(ISNA($B20)),INDEX(Entrada!T$53:T$369,$B20),0)</f>
        <v>0</v>
      </c>
      <c r="AT20">
        <f>IF(NOT(ISNA($B20)),INDEX(Entrada!U$53:U$369,$B20),0)</f>
        <v>0</v>
      </c>
      <c r="AU20">
        <f>IF(NOT(ISNA($B20)),INDEX(Entrada!V$53:V$369,$B20),0)</f>
        <v>0</v>
      </c>
      <c r="AV20">
        <f>IF(NOT(ISNA($B20)),INDEX(Entrada!W$53:W$369,$B20),0)</f>
        <v>0</v>
      </c>
      <c r="AW20">
        <f>IF(NOT(ISNA($B20)),INDEX(Entrada!X$53:X$369,$B20),0)</f>
        <v>0</v>
      </c>
      <c r="AX20">
        <f>IF(NOT(ISNA($B20)),INDEX(Entrada!Y$53:Y$369,$B20),0)</f>
        <v>0</v>
      </c>
      <c r="AY20">
        <f>IF(NOT(ISNA($B20)),INDEX(Entrada!Z$53:Z$369,$B20),0)</f>
        <v>0</v>
      </c>
      <c r="AZ20">
        <f>IF(NOT(ISNA($B20)),INDEX(Entrada!AA$53:AA$369,$B20),0)</f>
        <v>0</v>
      </c>
      <c r="BA20">
        <f>IF(NOT(ISNA($B20)),INDEX(Entrada!AB$53:AB$369,$B20),0)</f>
        <v>0</v>
      </c>
      <c r="BB20">
        <f t="shared" si="31"/>
        <v>3196.47</v>
      </c>
      <c r="BC20">
        <f t="shared" si="32"/>
        <v>3269.86</v>
      </c>
      <c r="BD20">
        <f t="shared" si="33"/>
        <v>2941.28</v>
      </c>
      <c r="BE20">
        <f t="shared" si="34"/>
        <v>2109.66</v>
      </c>
      <c r="BF20">
        <f t="shared" si="35"/>
        <v>1514.4</v>
      </c>
      <c r="BG20">
        <f t="shared" si="36"/>
        <v>1272.26</v>
      </c>
      <c r="BH20">
        <f t="shared" si="37"/>
        <v>1032.98</v>
      </c>
      <c r="BI20">
        <f t="shared" si="38"/>
        <v>857.45</v>
      </c>
      <c r="BJ20">
        <f t="shared" si="39"/>
        <v>845.14</v>
      </c>
      <c r="BK20">
        <f t="shared" si="40"/>
        <v>975.2</v>
      </c>
      <c r="BL20">
        <f t="shared" si="41"/>
        <v>1318.76</v>
      </c>
      <c r="BM20">
        <f t="shared" si="42"/>
        <v>2173.54</v>
      </c>
      <c r="BN20">
        <f t="shared" si="43"/>
        <v>0</v>
      </c>
      <c r="BO20">
        <f t="shared" si="43"/>
        <v>0</v>
      </c>
      <c r="BP20">
        <f t="shared" si="43"/>
        <v>0</v>
      </c>
      <c r="BQ20">
        <f t="shared" si="43"/>
        <v>0</v>
      </c>
      <c r="BR20">
        <f t="shared" si="43"/>
        <v>0</v>
      </c>
      <c r="BS20">
        <f t="shared" si="43"/>
        <v>0</v>
      </c>
      <c r="BT20">
        <f t="shared" si="43"/>
        <v>0</v>
      </c>
      <c r="BU20">
        <f t="shared" si="43"/>
        <v>0</v>
      </c>
      <c r="BV20">
        <f t="shared" si="43"/>
        <v>0</v>
      </c>
      <c r="BW20">
        <f t="shared" si="43"/>
        <v>0</v>
      </c>
      <c r="BX20">
        <f t="shared" si="43"/>
        <v>0</v>
      </c>
      <c r="BY20">
        <f t="shared" si="43"/>
        <v>0</v>
      </c>
      <c r="BZ20">
        <f t="shared" si="43"/>
        <v>0</v>
      </c>
      <c r="CA20">
        <f t="shared" si="43"/>
        <v>0</v>
      </c>
      <c r="CE20" t="e">
        <f t="shared" si="2"/>
        <v>#N/A</v>
      </c>
      <c r="CF20" s="302">
        <f t="shared" si="3"/>
        <v>3196.47</v>
      </c>
      <c r="CG20" s="302">
        <f t="shared" si="4"/>
        <v>3269.86</v>
      </c>
      <c r="CH20" s="302">
        <f t="shared" si="5"/>
        <v>2941.28</v>
      </c>
      <c r="CI20" s="302">
        <f t="shared" si="6"/>
        <v>2109.66</v>
      </c>
      <c r="CJ20" s="302">
        <f t="shared" si="7"/>
        <v>1514.4</v>
      </c>
      <c r="CK20" s="302">
        <f t="shared" si="8"/>
        <v>1272.26</v>
      </c>
      <c r="CL20" s="302">
        <f t="shared" si="9"/>
        <v>1032.98</v>
      </c>
      <c r="CM20" s="302">
        <f t="shared" si="10"/>
        <v>857.45</v>
      </c>
      <c r="CN20" s="302">
        <f t="shared" si="11"/>
        <v>845.14</v>
      </c>
      <c r="CO20" s="302">
        <f t="shared" si="12"/>
        <v>975.2</v>
      </c>
      <c r="CP20" s="302">
        <f t="shared" si="13"/>
        <v>1318.76</v>
      </c>
      <c r="CQ20" s="302">
        <f t="shared" si="14"/>
        <v>2173.54</v>
      </c>
      <c r="CR20" s="302">
        <f t="shared" si="15"/>
        <v>0</v>
      </c>
      <c r="CS20" s="302">
        <f t="shared" si="16"/>
        <v>0</v>
      </c>
      <c r="CT20" s="302">
        <f t="shared" si="17"/>
        <v>0</v>
      </c>
      <c r="CU20" s="302">
        <f t="shared" si="18"/>
        <v>0</v>
      </c>
      <c r="CV20" s="302">
        <f t="shared" si="19"/>
        <v>0</v>
      </c>
      <c r="CW20" s="302">
        <f t="shared" si="20"/>
        <v>0</v>
      </c>
      <c r="CX20" s="302">
        <f t="shared" si="21"/>
        <v>0</v>
      </c>
      <c r="CY20" s="302">
        <f t="shared" si="22"/>
        <v>0</v>
      </c>
      <c r="CZ20" s="302">
        <f t="shared" si="23"/>
        <v>0</v>
      </c>
      <c r="DA20" s="302">
        <f t="shared" si="24"/>
        <v>0</v>
      </c>
      <c r="DB20" s="302">
        <f t="shared" si="25"/>
        <v>0</v>
      </c>
      <c r="DC20" s="302">
        <f t="shared" si="26"/>
        <v>0</v>
      </c>
      <c r="DD20" s="302">
        <f t="shared" si="27"/>
        <v>0</v>
      </c>
      <c r="DE20" s="302">
        <f t="shared" si="28"/>
        <v>0</v>
      </c>
    </row>
    <row r="21" spans="1:109" x14ac:dyDescent="0.25">
      <c r="A21">
        <v>18</v>
      </c>
      <c r="B21">
        <f>MATCH(A21,Entrada!$A$53:$A$369,0)</f>
        <v>18</v>
      </c>
      <c r="C21" s="164" t="s">
        <v>536</v>
      </c>
      <c r="AB21">
        <f>IF(NOT(ISNA($B21)),INDEX(Entrada!C$53:C$369,$B21),0)</f>
        <v>3569.64</v>
      </c>
      <c r="AC21">
        <f>IF(NOT(ISNA($B21)),INDEX(Entrada!D$53:D$369,$B21),0)</f>
        <v>3704.93</v>
      </c>
      <c r="AD21">
        <f>IF(NOT(ISNA($B21)),INDEX(Entrada!E$53:E$369,$B21),0)</f>
        <v>3353.46</v>
      </c>
      <c r="AE21">
        <f>IF(NOT(ISNA($B21)),INDEX(Entrada!F$53:F$369,$B21),0)</f>
        <v>2424.5100000000002</v>
      </c>
      <c r="AF21">
        <f>IF(NOT(ISNA($B21)),INDEX(Entrada!G$53:G$369,$B21),0)</f>
        <v>1733.02</v>
      </c>
      <c r="AG21">
        <f>IF(NOT(ISNA($B21)),INDEX(Entrada!H$53:H$369,$B21),0)</f>
        <v>1462.21</v>
      </c>
      <c r="AH21">
        <f>IF(NOT(ISNA($B21)),INDEX(Entrada!I$53:I$369,$B21),0)</f>
        <v>1190.1300000000001</v>
      </c>
      <c r="AI21">
        <f>IF(NOT(ISNA($B21)),INDEX(Entrada!J$53:J$369,$B21),0)</f>
        <v>994.34</v>
      </c>
      <c r="AJ21">
        <f>IF(NOT(ISNA($B21)),INDEX(Entrada!K$53:K$369,$B21),0)</f>
        <v>972.32</v>
      </c>
      <c r="AK21">
        <f>IF(NOT(ISNA($B21)),INDEX(Entrada!L$53:L$369,$B21),0)</f>
        <v>1122.0899999999999</v>
      </c>
      <c r="AL21">
        <f>IF(NOT(ISNA($B21)),INDEX(Entrada!M$53:M$369,$B21),0)</f>
        <v>1485.8</v>
      </c>
      <c r="AM21">
        <f>IF(NOT(ISNA($B21)),INDEX(Entrada!N$53:N$369,$B21),0)</f>
        <v>2407.98</v>
      </c>
      <c r="AN21">
        <f>IF(NOT(ISNA($B21)),INDEX(Entrada!O$53:O$369,$B21),0)</f>
        <v>0</v>
      </c>
      <c r="AO21">
        <f>IF(NOT(ISNA($B21)),INDEX(Entrada!P$53:P$369,$B21),0)</f>
        <v>0</v>
      </c>
      <c r="AP21">
        <f>IF(NOT(ISNA($B21)),INDEX(Entrada!Q$53:Q$369,$B21),0)</f>
        <v>0</v>
      </c>
      <c r="AQ21">
        <f>IF(NOT(ISNA($B21)),INDEX(Entrada!R$53:R$369,$B21),0)</f>
        <v>0</v>
      </c>
      <c r="AR21">
        <f>IF(NOT(ISNA($B21)),INDEX(Entrada!S$53:S$369,$B21),0)</f>
        <v>0</v>
      </c>
      <c r="AS21">
        <f>IF(NOT(ISNA($B21)),INDEX(Entrada!T$53:T$369,$B21),0)</f>
        <v>0</v>
      </c>
      <c r="AT21">
        <f>IF(NOT(ISNA($B21)),INDEX(Entrada!U$53:U$369,$B21),0)</f>
        <v>0</v>
      </c>
      <c r="AU21">
        <f>IF(NOT(ISNA($B21)),INDEX(Entrada!V$53:V$369,$B21),0)</f>
        <v>0</v>
      </c>
      <c r="AV21">
        <f>IF(NOT(ISNA($B21)),INDEX(Entrada!W$53:W$369,$B21),0)</f>
        <v>0</v>
      </c>
      <c r="AW21">
        <f>IF(NOT(ISNA($B21)),INDEX(Entrada!X$53:X$369,$B21),0)</f>
        <v>0</v>
      </c>
      <c r="AX21">
        <f>IF(NOT(ISNA($B21)),INDEX(Entrada!Y$53:Y$369,$B21),0)</f>
        <v>0</v>
      </c>
      <c r="AY21">
        <f>IF(NOT(ISNA($B21)),INDEX(Entrada!Z$53:Z$369,$B21),0)</f>
        <v>0</v>
      </c>
      <c r="AZ21">
        <f>IF(NOT(ISNA($B21)),INDEX(Entrada!AA$53:AA$369,$B21),0)</f>
        <v>0</v>
      </c>
      <c r="BA21">
        <f>IF(NOT(ISNA($B21)),INDEX(Entrada!AB$53:AB$369,$B21),0)</f>
        <v>0</v>
      </c>
      <c r="BB21">
        <f t="shared" si="31"/>
        <v>3569.64</v>
      </c>
      <c r="BC21">
        <f t="shared" si="32"/>
        <v>3704.93</v>
      </c>
      <c r="BD21">
        <f t="shared" si="33"/>
        <v>3353.46</v>
      </c>
      <c r="BE21">
        <f t="shared" si="34"/>
        <v>2424.5100000000002</v>
      </c>
      <c r="BF21">
        <f t="shared" si="35"/>
        <v>1733.02</v>
      </c>
      <c r="BG21">
        <f t="shared" si="36"/>
        <v>1462.21</v>
      </c>
      <c r="BH21">
        <f t="shared" si="37"/>
        <v>1190.1300000000001</v>
      </c>
      <c r="BI21">
        <f t="shared" si="38"/>
        <v>994.34</v>
      </c>
      <c r="BJ21">
        <f t="shared" si="39"/>
        <v>972.32</v>
      </c>
      <c r="BK21">
        <f t="shared" si="40"/>
        <v>1122.0899999999999</v>
      </c>
      <c r="BL21">
        <f t="shared" si="41"/>
        <v>1485.8</v>
      </c>
      <c r="BM21">
        <f t="shared" si="42"/>
        <v>2407.98</v>
      </c>
      <c r="BN21">
        <f t="shared" si="43"/>
        <v>0</v>
      </c>
      <c r="BO21">
        <f t="shared" si="43"/>
        <v>0</v>
      </c>
      <c r="BP21">
        <f t="shared" si="43"/>
        <v>0</v>
      </c>
      <c r="BQ21">
        <f t="shared" si="43"/>
        <v>0</v>
      </c>
      <c r="BR21">
        <f t="shared" si="43"/>
        <v>0</v>
      </c>
      <c r="BS21">
        <f t="shared" si="43"/>
        <v>0</v>
      </c>
      <c r="BT21">
        <f t="shared" si="43"/>
        <v>0</v>
      </c>
      <c r="BU21">
        <f t="shared" si="43"/>
        <v>0</v>
      </c>
      <c r="BV21">
        <f t="shared" si="43"/>
        <v>0</v>
      </c>
      <c r="BW21">
        <f t="shared" si="43"/>
        <v>0</v>
      </c>
      <c r="BX21">
        <f t="shared" si="43"/>
        <v>0</v>
      </c>
      <c r="BY21">
        <f t="shared" si="43"/>
        <v>0</v>
      </c>
      <c r="BZ21">
        <f t="shared" si="43"/>
        <v>0</v>
      </c>
      <c r="CA21">
        <f t="shared" si="43"/>
        <v>0</v>
      </c>
      <c r="CE21" t="e">
        <f t="shared" si="2"/>
        <v>#N/A</v>
      </c>
      <c r="CF21" s="302">
        <f t="shared" si="3"/>
        <v>3569.64</v>
      </c>
      <c r="CG21" s="302">
        <f t="shared" si="4"/>
        <v>3704.93</v>
      </c>
      <c r="CH21" s="302">
        <f t="shared" si="5"/>
        <v>3353.46</v>
      </c>
      <c r="CI21" s="302">
        <f t="shared" si="6"/>
        <v>2424.5100000000002</v>
      </c>
      <c r="CJ21" s="302">
        <f t="shared" si="7"/>
        <v>1733.02</v>
      </c>
      <c r="CK21" s="302">
        <f t="shared" si="8"/>
        <v>1462.21</v>
      </c>
      <c r="CL21" s="302">
        <f t="shared" si="9"/>
        <v>1190.1300000000001</v>
      </c>
      <c r="CM21" s="302">
        <f t="shared" si="10"/>
        <v>994.34</v>
      </c>
      <c r="CN21" s="302">
        <f t="shared" si="11"/>
        <v>972.32</v>
      </c>
      <c r="CO21" s="302">
        <f t="shared" si="12"/>
        <v>1122.0899999999999</v>
      </c>
      <c r="CP21" s="302">
        <f t="shared" si="13"/>
        <v>1485.8</v>
      </c>
      <c r="CQ21" s="302">
        <f t="shared" si="14"/>
        <v>2407.98</v>
      </c>
      <c r="CR21" s="302">
        <f t="shared" si="15"/>
        <v>0</v>
      </c>
      <c r="CS21" s="302">
        <f t="shared" si="16"/>
        <v>0</v>
      </c>
      <c r="CT21" s="302">
        <f t="shared" si="17"/>
        <v>0</v>
      </c>
      <c r="CU21" s="302">
        <f t="shared" si="18"/>
        <v>0</v>
      </c>
      <c r="CV21" s="302">
        <f t="shared" si="19"/>
        <v>0</v>
      </c>
      <c r="CW21" s="302">
        <f t="shared" si="20"/>
        <v>0</v>
      </c>
      <c r="CX21" s="302">
        <f t="shared" si="21"/>
        <v>0</v>
      </c>
      <c r="CY21" s="302">
        <f t="shared" si="22"/>
        <v>0</v>
      </c>
      <c r="CZ21" s="302">
        <f t="shared" si="23"/>
        <v>0</v>
      </c>
      <c r="DA21" s="302">
        <f t="shared" si="24"/>
        <v>0</v>
      </c>
      <c r="DB21" s="302">
        <f t="shared" si="25"/>
        <v>0</v>
      </c>
      <c r="DC21" s="302">
        <f t="shared" si="26"/>
        <v>0</v>
      </c>
      <c r="DD21" s="302">
        <f t="shared" si="27"/>
        <v>0</v>
      </c>
      <c r="DE21" s="302">
        <f t="shared" si="28"/>
        <v>0</v>
      </c>
    </row>
    <row r="22" spans="1:109" x14ac:dyDescent="0.25">
      <c r="A22">
        <v>19</v>
      </c>
      <c r="B22">
        <f>MATCH(A22,Entrada!$A$53:$A$369,0)</f>
        <v>19</v>
      </c>
      <c r="C22" s="164"/>
      <c r="AB22">
        <f>IF(NOT(ISNA($B22)),INDEX(Entrada!C$53:C$369,$B22),0)</f>
        <v>0</v>
      </c>
      <c r="AC22">
        <f>IF(NOT(ISNA($B22)),INDEX(Entrada!D$53:D$369,$B22),0)</f>
        <v>0</v>
      </c>
      <c r="AD22">
        <f>IF(NOT(ISNA($B22)),INDEX(Entrada!E$53:E$369,$B22),0)</f>
        <v>0</v>
      </c>
      <c r="AE22">
        <f>IF(NOT(ISNA($B22)),INDEX(Entrada!F$53:F$369,$B22),0)</f>
        <v>0</v>
      </c>
      <c r="AF22">
        <f>IF(NOT(ISNA($B22)),INDEX(Entrada!G$53:G$369,$B22),0)</f>
        <v>0</v>
      </c>
      <c r="AG22">
        <f>IF(NOT(ISNA($B22)),INDEX(Entrada!H$53:H$369,$B22),0)</f>
        <v>0</v>
      </c>
      <c r="AH22">
        <f>IF(NOT(ISNA($B22)),INDEX(Entrada!I$53:I$369,$B22),0)</f>
        <v>0</v>
      </c>
      <c r="AI22">
        <f>IF(NOT(ISNA($B22)),INDEX(Entrada!J$53:J$369,$B22),0)</f>
        <v>0</v>
      </c>
      <c r="AJ22">
        <f>IF(NOT(ISNA($B22)),INDEX(Entrada!K$53:K$369,$B22),0)</f>
        <v>0</v>
      </c>
      <c r="AK22">
        <f>IF(NOT(ISNA($B22)),INDEX(Entrada!L$53:L$369,$B22),0)</f>
        <v>0</v>
      </c>
      <c r="AL22">
        <f>IF(NOT(ISNA($B22)),INDEX(Entrada!M$53:M$369,$B22),0)</f>
        <v>0</v>
      </c>
      <c r="AM22">
        <f>IF(NOT(ISNA($B22)),INDEX(Entrada!N$53:N$369,$B22),0)</f>
        <v>0</v>
      </c>
      <c r="AN22">
        <f>IF(NOT(ISNA($B22)),INDEX(Entrada!O$53:O$369,$B22),0)</f>
        <v>0</v>
      </c>
      <c r="AO22">
        <f>IF(NOT(ISNA($B22)),INDEX(Entrada!P$53:P$369,$B22),0)</f>
        <v>0</v>
      </c>
      <c r="AP22">
        <f>IF(NOT(ISNA($B22)),INDEX(Entrada!Q$53:Q$369,$B22),0)</f>
        <v>0</v>
      </c>
      <c r="AQ22">
        <f>IF(NOT(ISNA($B22)),INDEX(Entrada!R$53:R$369,$B22),0)</f>
        <v>0</v>
      </c>
      <c r="AR22">
        <f>IF(NOT(ISNA($B22)),INDEX(Entrada!S$53:S$369,$B22),0)</f>
        <v>0</v>
      </c>
      <c r="AS22">
        <f>IF(NOT(ISNA($B22)),INDEX(Entrada!T$53:T$369,$B22),0)</f>
        <v>0</v>
      </c>
      <c r="AT22">
        <f>IF(NOT(ISNA($B22)),INDEX(Entrada!U$53:U$369,$B22),0)</f>
        <v>0</v>
      </c>
      <c r="AU22">
        <f>IF(NOT(ISNA($B22)),INDEX(Entrada!V$53:V$369,$B22),0)</f>
        <v>0</v>
      </c>
      <c r="AV22">
        <f>IF(NOT(ISNA($B22)),INDEX(Entrada!W$53:W$369,$B22),0)</f>
        <v>0</v>
      </c>
      <c r="AW22">
        <f>IF(NOT(ISNA($B22)),INDEX(Entrada!X$53:X$369,$B22),0)</f>
        <v>0</v>
      </c>
      <c r="AX22">
        <f>IF(NOT(ISNA($B22)),INDEX(Entrada!Y$53:Y$369,$B22),0)</f>
        <v>0</v>
      </c>
      <c r="AY22">
        <f>IF(NOT(ISNA($B22)),INDEX(Entrada!Z$53:Z$369,$B22),0)</f>
        <v>0</v>
      </c>
      <c r="AZ22">
        <f>IF(NOT(ISNA($B22)),INDEX(Entrada!AA$53:AA$369,$B22),0)</f>
        <v>0</v>
      </c>
      <c r="BA22">
        <f>IF(NOT(ISNA($B22)),INDEX(Entrada!AB$53:AB$369,$B22),0)</f>
        <v>0</v>
      </c>
      <c r="BB22">
        <f t="shared" si="31"/>
        <v>0</v>
      </c>
      <c r="BC22">
        <f t="shared" si="32"/>
        <v>0</v>
      </c>
      <c r="BD22">
        <f t="shared" si="33"/>
        <v>0</v>
      </c>
      <c r="BE22">
        <f t="shared" si="34"/>
        <v>0</v>
      </c>
      <c r="BF22">
        <f t="shared" si="35"/>
        <v>0</v>
      </c>
      <c r="BG22">
        <f t="shared" si="36"/>
        <v>0</v>
      </c>
      <c r="BH22">
        <f t="shared" si="37"/>
        <v>0</v>
      </c>
      <c r="BI22">
        <f t="shared" si="38"/>
        <v>0</v>
      </c>
      <c r="BJ22">
        <f t="shared" si="39"/>
        <v>0</v>
      </c>
      <c r="BK22">
        <f t="shared" si="40"/>
        <v>0</v>
      </c>
      <c r="BL22">
        <f t="shared" si="41"/>
        <v>0</v>
      </c>
      <c r="BM22">
        <f t="shared" si="42"/>
        <v>0</v>
      </c>
      <c r="BN22">
        <f t="shared" ref="BN22:CA23" si="44">AN22</f>
        <v>0</v>
      </c>
      <c r="BO22">
        <f t="shared" si="44"/>
        <v>0</v>
      </c>
      <c r="BP22">
        <f t="shared" si="44"/>
        <v>0</v>
      </c>
      <c r="BQ22">
        <f t="shared" si="44"/>
        <v>0</v>
      </c>
      <c r="BR22">
        <f t="shared" si="44"/>
        <v>0</v>
      </c>
      <c r="BS22">
        <f t="shared" si="44"/>
        <v>0</v>
      </c>
      <c r="BT22">
        <f t="shared" si="44"/>
        <v>0</v>
      </c>
      <c r="BU22">
        <f t="shared" si="44"/>
        <v>0</v>
      </c>
      <c r="BV22">
        <f t="shared" si="44"/>
        <v>0</v>
      </c>
      <c r="BW22">
        <f t="shared" si="44"/>
        <v>0</v>
      </c>
      <c r="BX22">
        <f t="shared" si="44"/>
        <v>0</v>
      </c>
      <c r="BY22">
        <f t="shared" si="44"/>
        <v>0</v>
      </c>
      <c r="BZ22">
        <f t="shared" si="44"/>
        <v>0</v>
      </c>
      <c r="CA22">
        <f t="shared" si="44"/>
        <v>0</v>
      </c>
      <c r="CE22" t="e">
        <f t="shared" si="2"/>
        <v>#N/A</v>
      </c>
      <c r="CF22" s="302">
        <f t="shared" si="3"/>
        <v>0</v>
      </c>
      <c r="CG22" s="302">
        <f t="shared" si="4"/>
        <v>0</v>
      </c>
      <c r="CH22" s="302">
        <f t="shared" si="5"/>
        <v>0</v>
      </c>
      <c r="CI22" s="302">
        <f t="shared" si="6"/>
        <v>0</v>
      </c>
      <c r="CJ22" s="302">
        <f t="shared" si="7"/>
        <v>0</v>
      </c>
      <c r="CK22" s="302">
        <f t="shared" si="8"/>
        <v>0</v>
      </c>
      <c r="CL22" s="302">
        <f t="shared" si="9"/>
        <v>0</v>
      </c>
      <c r="CM22" s="302">
        <f t="shared" si="10"/>
        <v>0</v>
      </c>
      <c r="CN22" s="302">
        <f t="shared" si="11"/>
        <v>0</v>
      </c>
      <c r="CO22" s="302">
        <f t="shared" si="12"/>
        <v>0</v>
      </c>
      <c r="CP22" s="302">
        <f t="shared" si="13"/>
        <v>0</v>
      </c>
      <c r="CQ22" s="302">
        <f t="shared" si="14"/>
        <v>0</v>
      </c>
      <c r="CR22" s="302">
        <f t="shared" si="15"/>
        <v>0</v>
      </c>
      <c r="CS22" s="302">
        <f t="shared" si="16"/>
        <v>0</v>
      </c>
      <c r="CT22" s="302">
        <f t="shared" si="17"/>
        <v>0</v>
      </c>
      <c r="CU22" s="302">
        <f t="shared" si="18"/>
        <v>0</v>
      </c>
      <c r="CV22" s="302">
        <f t="shared" si="19"/>
        <v>0</v>
      </c>
      <c r="CW22" s="302">
        <f t="shared" si="20"/>
        <v>0</v>
      </c>
      <c r="CX22" s="302">
        <f t="shared" si="21"/>
        <v>0</v>
      </c>
      <c r="CY22" s="302">
        <f t="shared" si="22"/>
        <v>0</v>
      </c>
      <c r="CZ22" s="302">
        <f t="shared" si="23"/>
        <v>0</v>
      </c>
      <c r="DA22" s="302">
        <f t="shared" si="24"/>
        <v>0</v>
      </c>
      <c r="DB22" s="302">
        <f t="shared" si="25"/>
        <v>0</v>
      </c>
      <c r="DC22" s="302">
        <f t="shared" si="26"/>
        <v>0</v>
      </c>
      <c r="DD22" s="302">
        <f t="shared" si="27"/>
        <v>0</v>
      </c>
      <c r="DE22" s="302">
        <f t="shared" si="28"/>
        <v>0</v>
      </c>
    </row>
    <row r="23" spans="1:109" x14ac:dyDescent="0.25">
      <c r="A23">
        <v>20</v>
      </c>
      <c r="B23">
        <f>MATCH(A23,Entrada!$A$53:$A$369,0)</f>
        <v>20</v>
      </c>
      <c r="C23" s="164" t="s">
        <v>537</v>
      </c>
      <c r="AB23">
        <f>IF(NOT(ISNA($B23)),INDEX(Entrada!C$53:C$369,$B23),0)</f>
        <v>316.2</v>
      </c>
      <c r="AC23">
        <f>IF(NOT(ISNA($B23)),INDEX(Entrada!D$53:D$369,$B23),0)</f>
        <v>319.87</v>
      </c>
      <c r="AD23">
        <f>IF(NOT(ISNA($B23)),INDEX(Entrada!E$53:E$369,$B23),0)</f>
        <v>290.58999999999997</v>
      </c>
      <c r="AE23">
        <f>IF(NOT(ISNA($B23)),INDEX(Entrada!F$53:F$369,$B23),0)</f>
        <v>207.16</v>
      </c>
      <c r="AF23">
        <f>IF(NOT(ISNA($B23)),INDEX(Entrada!G$53:G$369,$B23),0)</f>
        <v>131.51</v>
      </c>
      <c r="AG23">
        <f>IF(NOT(ISNA($B23)),INDEX(Entrada!H$53:H$369,$B23),0)</f>
        <v>100.08</v>
      </c>
      <c r="AH23">
        <f>IF(NOT(ISNA($B23)),INDEX(Entrada!I$53:I$369,$B23),0)</f>
        <v>78.77</v>
      </c>
      <c r="AI23">
        <f>IF(NOT(ISNA($B23)),INDEX(Entrada!J$53:J$369,$B23),0)</f>
        <v>62.65</v>
      </c>
      <c r="AJ23">
        <f>IF(NOT(ISNA($B23)),INDEX(Entrada!K$53:K$369,$B23),0)</f>
        <v>54.11</v>
      </c>
      <c r="AK23">
        <f>IF(NOT(ISNA($B23)),INDEX(Entrada!L$53:L$369,$B23),0)</f>
        <v>65.97</v>
      </c>
      <c r="AL23">
        <f>IF(NOT(ISNA($B23)),INDEX(Entrada!M$53:M$369,$B23),0)</f>
        <v>118.09</v>
      </c>
      <c r="AM23">
        <f>IF(NOT(ISNA($B23)),INDEX(Entrada!N$53:N$369,$B23),0)</f>
        <v>228.45</v>
      </c>
      <c r="AN23">
        <f>IF(NOT(ISNA($B23)),INDEX(Entrada!O$53:O$369,$B23),0)</f>
        <v>0</v>
      </c>
      <c r="AO23">
        <f>IF(NOT(ISNA($B23)),INDEX(Entrada!P$53:P$369,$B23),0)</f>
        <v>0</v>
      </c>
      <c r="AP23">
        <f>IF(NOT(ISNA($B23)),INDEX(Entrada!Q$53:Q$369,$B23),0)</f>
        <v>0</v>
      </c>
      <c r="AQ23">
        <f>IF(NOT(ISNA($B23)),INDEX(Entrada!R$53:R$369,$B23),0)</f>
        <v>0</v>
      </c>
      <c r="AR23">
        <f>IF(NOT(ISNA($B23)),INDEX(Entrada!S$53:S$369,$B23),0)</f>
        <v>0</v>
      </c>
      <c r="AS23">
        <f>IF(NOT(ISNA($B23)),INDEX(Entrada!T$53:T$369,$B23),0)</f>
        <v>0</v>
      </c>
      <c r="AT23">
        <f>IF(NOT(ISNA($B23)),INDEX(Entrada!U$53:U$369,$B23),0)</f>
        <v>0</v>
      </c>
      <c r="AU23">
        <f>IF(NOT(ISNA($B23)),INDEX(Entrada!V$53:V$369,$B23),0)</f>
        <v>0</v>
      </c>
      <c r="AV23">
        <f>IF(NOT(ISNA($B23)),INDEX(Entrada!W$53:W$369,$B23),0)</f>
        <v>0</v>
      </c>
      <c r="AW23">
        <f>IF(NOT(ISNA($B23)),INDEX(Entrada!X$53:X$369,$B23),0)</f>
        <v>0</v>
      </c>
      <c r="AX23">
        <f>IF(NOT(ISNA($B23)),INDEX(Entrada!Y$53:Y$369,$B23),0)</f>
        <v>0</v>
      </c>
      <c r="AY23">
        <f>IF(NOT(ISNA($B23)),INDEX(Entrada!Z$53:Z$369,$B23),0)</f>
        <v>0</v>
      </c>
      <c r="AZ23">
        <f>IF(NOT(ISNA($B23)),INDEX(Entrada!AA$53:AA$369,$B23),0)</f>
        <v>0</v>
      </c>
      <c r="BA23">
        <f>IF(NOT(ISNA($B23)),INDEX(Entrada!AB$53:AB$369,$B23),0)</f>
        <v>0</v>
      </c>
      <c r="BB23">
        <f t="shared" si="31"/>
        <v>316.2</v>
      </c>
      <c r="BC23">
        <f t="shared" si="32"/>
        <v>319.87</v>
      </c>
      <c r="BD23">
        <f t="shared" si="33"/>
        <v>290.58999999999997</v>
      </c>
      <c r="BE23">
        <f t="shared" si="34"/>
        <v>207.16</v>
      </c>
      <c r="BF23">
        <f t="shared" si="35"/>
        <v>131.51</v>
      </c>
      <c r="BG23">
        <f t="shared" si="36"/>
        <v>100.08</v>
      </c>
      <c r="BH23">
        <f t="shared" si="37"/>
        <v>78.77</v>
      </c>
      <c r="BI23">
        <f t="shared" si="38"/>
        <v>62.65</v>
      </c>
      <c r="BJ23">
        <f t="shared" si="39"/>
        <v>54.11</v>
      </c>
      <c r="BK23">
        <f t="shared" si="40"/>
        <v>65.97</v>
      </c>
      <c r="BL23">
        <f t="shared" si="41"/>
        <v>118.09</v>
      </c>
      <c r="BM23">
        <f t="shared" si="42"/>
        <v>228.45</v>
      </c>
      <c r="BN23">
        <f t="shared" si="44"/>
        <v>0</v>
      </c>
      <c r="BO23">
        <f t="shared" si="44"/>
        <v>0</v>
      </c>
      <c r="BP23">
        <f t="shared" si="44"/>
        <v>0</v>
      </c>
      <c r="BQ23">
        <f t="shared" si="44"/>
        <v>0</v>
      </c>
      <c r="BR23">
        <f t="shared" si="44"/>
        <v>0</v>
      </c>
      <c r="BS23">
        <f t="shared" si="44"/>
        <v>0</v>
      </c>
      <c r="BT23">
        <f t="shared" si="44"/>
        <v>0</v>
      </c>
      <c r="BU23">
        <f t="shared" si="44"/>
        <v>0</v>
      </c>
      <c r="BV23">
        <f t="shared" si="44"/>
        <v>0</v>
      </c>
      <c r="BW23">
        <f t="shared" si="44"/>
        <v>0</v>
      </c>
      <c r="BX23">
        <f t="shared" si="44"/>
        <v>0</v>
      </c>
      <c r="BY23">
        <f t="shared" si="44"/>
        <v>0</v>
      </c>
      <c r="BZ23">
        <f t="shared" si="44"/>
        <v>0</v>
      </c>
      <c r="CA23">
        <f t="shared" si="44"/>
        <v>0</v>
      </c>
      <c r="CE23" t="e">
        <f t="shared" si="2"/>
        <v>#N/A</v>
      </c>
      <c r="CF23" s="302">
        <f t="shared" si="3"/>
        <v>316.2</v>
      </c>
      <c r="CG23" s="302">
        <f t="shared" si="4"/>
        <v>319.87</v>
      </c>
      <c r="CH23" s="302">
        <f t="shared" si="5"/>
        <v>290.58999999999997</v>
      </c>
      <c r="CI23" s="302">
        <f t="shared" si="6"/>
        <v>207.16</v>
      </c>
      <c r="CJ23" s="302">
        <f t="shared" si="7"/>
        <v>131.51</v>
      </c>
      <c r="CK23" s="302">
        <f t="shared" si="8"/>
        <v>100.08</v>
      </c>
      <c r="CL23" s="302">
        <f t="shared" si="9"/>
        <v>78.77</v>
      </c>
      <c r="CM23" s="302">
        <f t="shared" si="10"/>
        <v>62.65</v>
      </c>
      <c r="CN23" s="302">
        <f t="shared" si="11"/>
        <v>54.11</v>
      </c>
      <c r="CO23" s="302">
        <f t="shared" si="12"/>
        <v>65.97</v>
      </c>
      <c r="CP23" s="302">
        <f t="shared" si="13"/>
        <v>118.09</v>
      </c>
      <c r="CQ23" s="302">
        <f t="shared" si="14"/>
        <v>228.45</v>
      </c>
      <c r="CR23" s="302">
        <f t="shared" si="15"/>
        <v>0</v>
      </c>
      <c r="CS23" s="302">
        <f t="shared" si="16"/>
        <v>0</v>
      </c>
      <c r="CT23" s="302">
        <f t="shared" si="17"/>
        <v>0</v>
      </c>
      <c r="CU23" s="302">
        <f t="shared" si="18"/>
        <v>0</v>
      </c>
      <c r="CV23" s="302">
        <f t="shared" si="19"/>
        <v>0</v>
      </c>
      <c r="CW23" s="302">
        <f t="shared" si="20"/>
        <v>0</v>
      </c>
      <c r="CX23" s="302">
        <f t="shared" si="21"/>
        <v>0</v>
      </c>
      <c r="CY23" s="302">
        <f t="shared" si="22"/>
        <v>0</v>
      </c>
      <c r="CZ23" s="302">
        <f t="shared" si="23"/>
        <v>0</v>
      </c>
      <c r="DA23" s="302">
        <f t="shared" si="24"/>
        <v>0</v>
      </c>
      <c r="DB23" s="302">
        <f t="shared" si="25"/>
        <v>0</v>
      </c>
      <c r="DC23" s="302">
        <f t="shared" si="26"/>
        <v>0</v>
      </c>
      <c r="DD23" s="302">
        <f t="shared" si="27"/>
        <v>0</v>
      </c>
      <c r="DE23" s="302">
        <f t="shared" si="28"/>
        <v>0</v>
      </c>
    </row>
    <row r="24" spans="1:109" x14ac:dyDescent="0.25">
      <c r="A24">
        <v>21</v>
      </c>
      <c r="B24">
        <f>MATCH(A24,Entrada!$A$53:$A$369,0)</f>
        <v>21</v>
      </c>
      <c r="C24" s="164"/>
      <c r="AB24">
        <f>IF(NOT(ISNA($B24)),INDEX(Entrada!C$53:C$369,$B24),0)</f>
        <v>374</v>
      </c>
      <c r="AC24">
        <f>IF(NOT(ISNA($B24)),INDEX(Entrada!D$53:D$369,$B24),0)</f>
        <v>394</v>
      </c>
      <c r="AD24">
        <f>IF(NOT(ISNA($B24)),INDEX(Entrada!E$53:E$369,$B24),0)</f>
        <v>379</v>
      </c>
      <c r="AE24">
        <f>IF(NOT(ISNA($B24)),INDEX(Entrada!F$53:F$369,$B24),0)</f>
        <v>266</v>
      </c>
      <c r="AF24">
        <f>IF(NOT(ISNA($B24)),INDEX(Entrada!G$53:G$369,$B24),0)</f>
        <v>186</v>
      </c>
      <c r="AG24">
        <f>IF(NOT(ISNA($B24)),INDEX(Entrada!H$53:H$369,$B24),0)</f>
        <v>163</v>
      </c>
      <c r="AH24">
        <f>IF(NOT(ISNA($B24)),INDEX(Entrada!I$53:I$369,$B24),0)</f>
        <v>137</v>
      </c>
      <c r="AI24">
        <f>IF(NOT(ISNA($B24)),INDEX(Entrada!J$53:J$369,$B24),0)</f>
        <v>118</v>
      </c>
      <c r="AJ24">
        <f>IF(NOT(ISNA($B24)),INDEX(Entrada!K$53:K$369,$B24),0)</f>
        <v>122</v>
      </c>
      <c r="AK24">
        <f>IF(NOT(ISNA($B24)),INDEX(Entrada!L$53:L$369,$B24),0)</f>
        <v>146</v>
      </c>
      <c r="AL24">
        <f>IF(NOT(ISNA($B24)),INDEX(Entrada!M$53:M$369,$B24),0)</f>
        <v>184</v>
      </c>
      <c r="AM24">
        <f>IF(NOT(ISNA($B24)),INDEX(Entrada!N$53:N$369,$B24),0)</f>
        <v>267</v>
      </c>
      <c r="AN24">
        <f>IF(NOT(ISNA($B24)),INDEX(Entrada!O$53:O$369,$B24),0)</f>
        <v>0</v>
      </c>
      <c r="AO24">
        <f>IF(NOT(ISNA($B24)),INDEX(Entrada!P$53:P$369,$B24),0)</f>
        <v>0</v>
      </c>
      <c r="AP24">
        <f>IF(NOT(ISNA($B24)),INDEX(Entrada!Q$53:Q$369,$B24),0)</f>
        <v>0</v>
      </c>
      <c r="AQ24">
        <f>IF(NOT(ISNA($B24)),INDEX(Entrada!R$53:R$369,$B24),0)</f>
        <v>0</v>
      </c>
      <c r="AR24">
        <f>IF(NOT(ISNA($B24)),INDEX(Entrada!S$53:S$369,$B24),0)</f>
        <v>0</v>
      </c>
      <c r="AS24">
        <f>IF(NOT(ISNA($B24)),INDEX(Entrada!T$53:T$369,$B24),0)</f>
        <v>0</v>
      </c>
      <c r="AT24">
        <f>IF(NOT(ISNA($B24)),INDEX(Entrada!U$53:U$369,$B24),0)</f>
        <v>0</v>
      </c>
      <c r="AU24">
        <f>IF(NOT(ISNA($B24)),INDEX(Entrada!V$53:V$369,$B24),0)</f>
        <v>0</v>
      </c>
      <c r="AV24">
        <f>IF(NOT(ISNA($B24)),INDEX(Entrada!W$53:W$369,$B24),0)</f>
        <v>0</v>
      </c>
      <c r="AW24">
        <f>IF(NOT(ISNA($B24)),INDEX(Entrada!X$53:X$369,$B24),0)</f>
        <v>0</v>
      </c>
      <c r="AX24">
        <f>IF(NOT(ISNA($B24)),INDEX(Entrada!Y$53:Y$369,$B24),0)</f>
        <v>0</v>
      </c>
      <c r="AY24">
        <f>IF(NOT(ISNA($B24)),INDEX(Entrada!Z$53:Z$369,$B24),0)</f>
        <v>0</v>
      </c>
      <c r="AZ24">
        <f>IF(NOT(ISNA($B24)),INDEX(Entrada!AA$53:AA$369,$B24),0)</f>
        <v>0</v>
      </c>
      <c r="BA24">
        <f>IF(NOT(ISNA($B24)),INDEX(Entrada!AB$53:AB$369,$B24),0)</f>
        <v>0</v>
      </c>
      <c r="BB24" s="167">
        <f t="shared" ref="BB24:BM24" si="45">BB126</f>
        <v>374.21</v>
      </c>
      <c r="BC24" s="167">
        <f t="shared" si="45"/>
        <v>393.76</v>
      </c>
      <c r="BD24" s="167">
        <f t="shared" si="45"/>
        <v>378.5</v>
      </c>
      <c r="BE24" s="167">
        <f t="shared" si="45"/>
        <v>266.16000000000003</v>
      </c>
      <c r="BF24" s="167">
        <f t="shared" si="45"/>
        <v>186.36</v>
      </c>
      <c r="BG24" s="167">
        <f t="shared" si="45"/>
        <v>163</v>
      </c>
      <c r="BH24" s="167">
        <f t="shared" si="45"/>
        <v>137.25</v>
      </c>
      <c r="BI24" s="167">
        <f t="shared" si="45"/>
        <v>117.96</v>
      </c>
      <c r="BJ24" s="167">
        <f t="shared" si="45"/>
        <v>121.53</v>
      </c>
      <c r="BK24" s="167">
        <f t="shared" si="45"/>
        <v>145.91999999999999</v>
      </c>
      <c r="BL24" s="167">
        <f t="shared" si="45"/>
        <v>183.76</v>
      </c>
      <c r="BM24" s="167">
        <f t="shared" si="45"/>
        <v>266.58</v>
      </c>
      <c r="BN24" s="167">
        <f t="shared" ref="BN24:CA24" si="46">BN126</f>
        <v>0</v>
      </c>
      <c r="BO24" s="167">
        <f t="shared" si="46"/>
        <v>0</v>
      </c>
      <c r="BP24" s="167">
        <f t="shared" si="46"/>
        <v>0</v>
      </c>
      <c r="BQ24" s="167">
        <f t="shared" si="46"/>
        <v>0</v>
      </c>
      <c r="BR24" s="167">
        <f t="shared" si="46"/>
        <v>0</v>
      </c>
      <c r="BS24" s="167">
        <f t="shared" si="46"/>
        <v>0</v>
      </c>
      <c r="BT24" s="167">
        <f t="shared" si="46"/>
        <v>0</v>
      </c>
      <c r="BU24" s="167">
        <f t="shared" si="46"/>
        <v>0</v>
      </c>
      <c r="BV24" s="167">
        <f t="shared" si="46"/>
        <v>0</v>
      </c>
      <c r="BW24" s="167">
        <f t="shared" si="46"/>
        <v>0</v>
      </c>
      <c r="BX24" s="167">
        <f t="shared" si="46"/>
        <v>0</v>
      </c>
      <c r="BY24" s="167">
        <f t="shared" si="46"/>
        <v>0</v>
      </c>
      <c r="BZ24" s="167">
        <f t="shared" si="46"/>
        <v>0</v>
      </c>
      <c r="CA24" s="167">
        <f t="shared" si="46"/>
        <v>0</v>
      </c>
      <c r="CE24" t="e">
        <f t="shared" si="2"/>
        <v>#N/A</v>
      </c>
      <c r="CF24" s="302">
        <f t="shared" si="3"/>
        <v>374.21</v>
      </c>
      <c r="CG24" s="302">
        <f t="shared" si="4"/>
        <v>393.76</v>
      </c>
      <c r="CH24" s="302">
        <f t="shared" si="5"/>
        <v>378.5</v>
      </c>
      <c r="CI24" s="302">
        <f t="shared" si="6"/>
        <v>266.16000000000003</v>
      </c>
      <c r="CJ24" s="302">
        <f t="shared" si="7"/>
        <v>186.36</v>
      </c>
      <c r="CK24" s="302">
        <f t="shared" si="8"/>
        <v>163</v>
      </c>
      <c r="CL24" s="302">
        <f t="shared" si="9"/>
        <v>137.25</v>
      </c>
      <c r="CM24" s="302">
        <f t="shared" si="10"/>
        <v>117.96</v>
      </c>
      <c r="CN24" s="302">
        <f t="shared" si="11"/>
        <v>121.53</v>
      </c>
      <c r="CO24" s="302">
        <f t="shared" si="12"/>
        <v>145.91999999999999</v>
      </c>
      <c r="CP24" s="302">
        <f t="shared" si="13"/>
        <v>183.76</v>
      </c>
      <c r="CQ24" s="302">
        <f t="shared" si="14"/>
        <v>266.58</v>
      </c>
      <c r="CR24" s="302">
        <f t="shared" si="15"/>
        <v>0</v>
      </c>
      <c r="CS24" s="302">
        <f t="shared" si="16"/>
        <v>0</v>
      </c>
      <c r="CT24" s="302">
        <f t="shared" si="17"/>
        <v>0</v>
      </c>
      <c r="CU24" s="302">
        <f t="shared" si="18"/>
        <v>0</v>
      </c>
      <c r="CV24" s="302">
        <f t="shared" si="19"/>
        <v>0</v>
      </c>
      <c r="CW24" s="302">
        <f t="shared" si="20"/>
        <v>0</v>
      </c>
      <c r="CX24" s="302">
        <f t="shared" si="21"/>
        <v>0</v>
      </c>
      <c r="CY24" s="302">
        <f t="shared" si="22"/>
        <v>0</v>
      </c>
      <c r="CZ24" s="302">
        <f t="shared" si="23"/>
        <v>0</v>
      </c>
      <c r="DA24" s="302">
        <f t="shared" si="24"/>
        <v>0</v>
      </c>
      <c r="DB24" s="302">
        <f t="shared" si="25"/>
        <v>0</v>
      </c>
      <c r="DC24" s="302">
        <f t="shared" si="26"/>
        <v>0</v>
      </c>
      <c r="DD24" s="302">
        <f t="shared" si="27"/>
        <v>0</v>
      </c>
      <c r="DE24" s="302">
        <f t="shared" si="28"/>
        <v>0</v>
      </c>
    </row>
    <row r="25" spans="1:109" x14ac:dyDescent="0.25">
      <c r="A25">
        <v>22</v>
      </c>
      <c r="B25">
        <f>MATCH(A25,Entrada!$A$53:$A$369,0)</f>
        <v>22</v>
      </c>
      <c r="C25" s="164" t="s">
        <v>538</v>
      </c>
      <c r="AB25">
        <f>IF(NOT(ISNA($B25)),INDEX(Entrada!C$53:C$369,$B25),0)</f>
        <v>184.32</v>
      </c>
      <c r="AC25">
        <f>IF(NOT(ISNA($B25)),INDEX(Entrada!D$53:D$369,$B25),0)</f>
        <v>189.02</v>
      </c>
      <c r="AD25">
        <f>IF(NOT(ISNA($B25)),INDEX(Entrada!E$53:E$369,$B25),0)</f>
        <v>192.52</v>
      </c>
      <c r="AE25">
        <f>IF(NOT(ISNA($B25)),INDEX(Entrada!F$53:F$369,$B25),0)</f>
        <v>145.30000000000001</v>
      </c>
      <c r="AF25">
        <f>IF(NOT(ISNA($B25)),INDEX(Entrada!G$53:G$369,$B25),0)</f>
        <v>92.82</v>
      </c>
      <c r="AG25">
        <f>IF(NOT(ISNA($B25)),INDEX(Entrada!H$53:H$369,$B25),0)</f>
        <v>70.319999999999993</v>
      </c>
      <c r="AH25">
        <f>IF(NOT(ISNA($B25)),INDEX(Entrada!I$53:I$369,$B25),0)</f>
        <v>55.2</v>
      </c>
      <c r="AI25">
        <f>IF(NOT(ISNA($B25)),INDEX(Entrada!J$53:J$369,$B25),0)</f>
        <v>43.48</v>
      </c>
      <c r="AJ25">
        <f>IF(NOT(ISNA($B25)),INDEX(Entrada!K$53:K$369,$B25),0)</f>
        <v>37.01</v>
      </c>
      <c r="AK25">
        <f>IF(NOT(ISNA($B25)),INDEX(Entrada!L$53:L$369,$B25),0)</f>
        <v>43.36</v>
      </c>
      <c r="AL25">
        <f>IF(NOT(ISNA($B25)),INDEX(Entrada!M$53:M$369,$B25),0)</f>
        <v>75.83</v>
      </c>
      <c r="AM25">
        <f>IF(NOT(ISNA($B25)),INDEX(Entrada!N$53:N$369,$B25),0)</f>
        <v>140.88</v>
      </c>
      <c r="AN25">
        <f>IF(NOT(ISNA($B25)),INDEX(Entrada!O$53:O$369,$B25),0)</f>
        <v>0</v>
      </c>
      <c r="AO25">
        <f>IF(NOT(ISNA($B25)),INDEX(Entrada!P$53:P$369,$B25),0)</f>
        <v>0</v>
      </c>
      <c r="AP25">
        <f>IF(NOT(ISNA($B25)),INDEX(Entrada!Q$53:Q$369,$B25),0)</f>
        <v>0</v>
      </c>
      <c r="AQ25">
        <f>IF(NOT(ISNA($B25)),INDEX(Entrada!R$53:R$369,$B25),0)</f>
        <v>0</v>
      </c>
      <c r="AR25">
        <f>IF(NOT(ISNA($B25)),INDEX(Entrada!S$53:S$369,$B25),0)</f>
        <v>0</v>
      </c>
      <c r="AS25">
        <f>IF(NOT(ISNA($B25)),INDEX(Entrada!T$53:T$369,$B25),0)</f>
        <v>0</v>
      </c>
      <c r="AT25">
        <f>IF(NOT(ISNA($B25)),INDEX(Entrada!U$53:U$369,$B25),0)</f>
        <v>0</v>
      </c>
      <c r="AU25">
        <f>IF(NOT(ISNA($B25)),INDEX(Entrada!V$53:V$369,$B25),0)</f>
        <v>0</v>
      </c>
      <c r="AV25">
        <f>IF(NOT(ISNA($B25)),INDEX(Entrada!W$53:W$369,$B25),0)</f>
        <v>0</v>
      </c>
      <c r="AW25">
        <f>IF(NOT(ISNA($B25)),INDEX(Entrada!X$53:X$369,$B25),0)</f>
        <v>0</v>
      </c>
      <c r="AX25">
        <f>IF(NOT(ISNA($B25)),INDEX(Entrada!Y$53:Y$369,$B25),0)</f>
        <v>0</v>
      </c>
      <c r="AY25">
        <f>IF(NOT(ISNA($B25)),INDEX(Entrada!Z$53:Z$369,$B25),0)</f>
        <v>0</v>
      </c>
      <c r="AZ25">
        <f>IF(NOT(ISNA($B25)),INDEX(Entrada!AA$53:AA$369,$B25),0)</f>
        <v>0</v>
      </c>
      <c r="BA25">
        <f>IF(NOT(ISNA($B25)),INDEX(Entrada!AB$53:AB$369,$B25),0)</f>
        <v>0</v>
      </c>
      <c r="BB25">
        <f t="shared" ref="BB25:BB39" si="47">AB25</f>
        <v>184.32</v>
      </c>
      <c r="BC25">
        <f t="shared" ref="BC25:BC39" si="48">AC25</f>
        <v>189.02</v>
      </c>
      <c r="BD25">
        <f t="shared" ref="BD25:BD39" si="49">AD25</f>
        <v>192.52</v>
      </c>
      <c r="BE25">
        <f t="shared" ref="BE25:BE39" si="50">AE25</f>
        <v>145.30000000000001</v>
      </c>
      <c r="BF25">
        <f t="shared" ref="BF25:BF39" si="51">AF25</f>
        <v>92.82</v>
      </c>
      <c r="BG25">
        <f t="shared" ref="BG25:BG39" si="52">AG25</f>
        <v>70.319999999999993</v>
      </c>
      <c r="BH25">
        <f t="shared" ref="BH25:BH39" si="53">AH25</f>
        <v>55.2</v>
      </c>
      <c r="BI25">
        <f t="shared" ref="BI25:BI39" si="54">AI25</f>
        <v>43.48</v>
      </c>
      <c r="BJ25">
        <f t="shared" ref="BJ25:BJ39" si="55">AJ25</f>
        <v>37.01</v>
      </c>
      <c r="BK25">
        <f t="shared" ref="BK25:BK39" si="56">AK25</f>
        <v>43.36</v>
      </c>
      <c r="BL25">
        <f t="shared" ref="BL25:BL39" si="57">AL25</f>
        <v>75.83</v>
      </c>
      <c r="BM25">
        <f t="shared" ref="BM25:BM39" si="58">AM25</f>
        <v>140.88</v>
      </c>
      <c r="BN25">
        <f t="shared" ref="BN25:CA39" si="59">AN25</f>
        <v>0</v>
      </c>
      <c r="BO25">
        <f t="shared" si="59"/>
        <v>0</v>
      </c>
      <c r="BP25">
        <f t="shared" si="59"/>
        <v>0</v>
      </c>
      <c r="BQ25">
        <f t="shared" si="59"/>
        <v>0</v>
      </c>
      <c r="BR25">
        <f t="shared" si="59"/>
        <v>0</v>
      </c>
      <c r="BS25">
        <f t="shared" si="59"/>
        <v>0</v>
      </c>
      <c r="BT25">
        <f t="shared" si="59"/>
        <v>0</v>
      </c>
      <c r="BU25">
        <f t="shared" si="59"/>
        <v>0</v>
      </c>
      <c r="BV25">
        <f t="shared" si="59"/>
        <v>0</v>
      </c>
      <c r="BW25">
        <f t="shared" si="59"/>
        <v>0</v>
      </c>
      <c r="BX25">
        <f t="shared" si="59"/>
        <v>0</v>
      </c>
      <c r="BY25">
        <f t="shared" si="59"/>
        <v>0</v>
      </c>
      <c r="BZ25">
        <f t="shared" si="59"/>
        <v>0</v>
      </c>
      <c r="CA25">
        <f t="shared" si="59"/>
        <v>0</v>
      </c>
      <c r="CE25">
        <f t="shared" si="2"/>
        <v>15</v>
      </c>
      <c r="CF25" s="302">
        <f t="shared" ca="1" si="3"/>
        <v>190.78267</v>
      </c>
      <c r="CG25" s="302">
        <f t="shared" ca="1" si="4"/>
        <v>191.76612</v>
      </c>
      <c r="CH25" s="302">
        <f t="shared" ca="1" si="5"/>
        <v>183.63111000000001</v>
      </c>
      <c r="CI25" s="302">
        <f t="shared" ca="1" si="6"/>
        <v>132.89172000000002</v>
      </c>
      <c r="CJ25" s="302">
        <f t="shared" ca="1" si="7"/>
        <v>84.66510000000001</v>
      </c>
      <c r="CK25" s="302">
        <f t="shared" ca="1" si="8"/>
        <v>64.996100000000013</v>
      </c>
      <c r="CL25" s="302">
        <f t="shared" ca="1" si="9"/>
        <v>51.888590000000001</v>
      </c>
      <c r="CM25" s="302">
        <f t="shared" ca="1" si="10"/>
        <v>41.647449999999999</v>
      </c>
      <c r="CN25" s="302">
        <f t="shared" ca="1" si="11"/>
        <v>36.595390000000002</v>
      </c>
      <c r="CO25" s="302">
        <f t="shared" ca="1" si="12"/>
        <v>43.236439999999995</v>
      </c>
      <c r="CP25" s="302">
        <f t="shared" ca="1" si="13"/>
        <v>75.690290000000005</v>
      </c>
      <c r="CQ25" s="302">
        <f t="shared" ca="1" si="14"/>
        <v>140.82562000000001</v>
      </c>
      <c r="CR25" s="302">
        <f t="shared" ca="1" si="15"/>
        <v>0</v>
      </c>
      <c r="CS25" s="302">
        <f t="shared" ca="1" si="16"/>
        <v>0</v>
      </c>
      <c r="CT25" s="302">
        <f t="shared" ca="1" si="17"/>
        <v>0</v>
      </c>
      <c r="CU25" s="302">
        <f t="shared" ca="1" si="18"/>
        <v>0</v>
      </c>
      <c r="CV25" s="302">
        <f t="shared" ca="1" si="19"/>
        <v>0</v>
      </c>
      <c r="CW25" s="302">
        <f t="shared" ca="1" si="20"/>
        <v>0</v>
      </c>
      <c r="CX25" s="302">
        <f t="shared" ca="1" si="21"/>
        <v>0</v>
      </c>
      <c r="CY25" s="302">
        <f t="shared" ca="1" si="22"/>
        <v>0</v>
      </c>
      <c r="CZ25" s="302">
        <f t="shared" ca="1" si="23"/>
        <v>0</v>
      </c>
      <c r="DA25" s="302">
        <f t="shared" ca="1" si="24"/>
        <v>0</v>
      </c>
      <c r="DB25" s="302">
        <f t="shared" ca="1" si="25"/>
        <v>0</v>
      </c>
      <c r="DC25" s="302">
        <f t="shared" ca="1" si="26"/>
        <v>0</v>
      </c>
      <c r="DD25" s="302">
        <f t="shared" ca="1" si="27"/>
        <v>0</v>
      </c>
      <c r="DE25" s="302">
        <f t="shared" ca="1" si="28"/>
        <v>0</v>
      </c>
    </row>
    <row r="26" spans="1:109" x14ac:dyDescent="0.25">
      <c r="A26">
        <v>23</v>
      </c>
      <c r="B26">
        <f>MATCH(A26,Entrada!$A$53:$A$369,0)</f>
        <v>23</v>
      </c>
      <c r="C26" s="164" t="s">
        <v>265</v>
      </c>
      <c r="AB26">
        <f>IF(NOT(ISNA($B26)),INDEX(Entrada!C$53:C$369,$B26),0)</f>
        <v>260.93</v>
      </c>
      <c r="AC26">
        <f>IF(NOT(ISNA($B26)),INDEX(Entrada!D$53:D$369,$B26),0)</f>
        <v>288.11</v>
      </c>
      <c r="AD26">
        <f>IF(NOT(ISNA($B26)),INDEX(Entrada!E$53:E$369,$B26),0)</f>
        <v>290.33</v>
      </c>
      <c r="AE26">
        <f>IF(NOT(ISNA($B26)),INDEX(Entrada!F$53:F$369,$B26),0)</f>
        <v>228.78</v>
      </c>
      <c r="AF26">
        <f>IF(NOT(ISNA($B26)),INDEX(Entrada!G$53:G$369,$B26),0)</f>
        <v>143.1</v>
      </c>
      <c r="AG26">
        <f>IF(NOT(ISNA($B26)),INDEX(Entrada!H$53:H$369,$B26),0)</f>
        <v>104.83</v>
      </c>
      <c r="AH26">
        <f>IF(NOT(ISNA($B26)),INDEX(Entrada!I$53:I$369,$B26),0)</f>
        <v>81.709999999999994</v>
      </c>
      <c r="AI26">
        <f>IF(NOT(ISNA($B26)),INDEX(Entrada!J$53:J$369,$B26),0)</f>
        <v>64.400000000000006</v>
      </c>
      <c r="AJ26">
        <f>IF(NOT(ISNA($B26)),INDEX(Entrada!K$53:K$369,$B26),0)</f>
        <v>55.6</v>
      </c>
      <c r="AK26">
        <f>IF(NOT(ISNA($B26)),INDEX(Entrada!L$53:L$369,$B26),0)</f>
        <v>72.41</v>
      </c>
      <c r="AL26">
        <f>IF(NOT(ISNA($B26)),INDEX(Entrada!M$53:M$369,$B26),0)</f>
        <v>120.7</v>
      </c>
      <c r="AM26">
        <f>IF(NOT(ISNA($B26)),INDEX(Entrada!N$53:N$369,$B26),0)</f>
        <v>194.65</v>
      </c>
      <c r="AN26">
        <f>IF(NOT(ISNA($B26)),INDEX(Entrada!O$53:O$369,$B26),0)</f>
        <v>0</v>
      </c>
      <c r="AO26">
        <f>IF(NOT(ISNA($B26)),INDEX(Entrada!P$53:P$369,$B26),0)</f>
        <v>0</v>
      </c>
      <c r="AP26">
        <f>IF(NOT(ISNA($B26)),INDEX(Entrada!Q$53:Q$369,$B26),0)</f>
        <v>0</v>
      </c>
      <c r="AQ26">
        <f>IF(NOT(ISNA($B26)),INDEX(Entrada!R$53:R$369,$B26),0)</f>
        <v>0</v>
      </c>
      <c r="AR26">
        <f>IF(NOT(ISNA($B26)),INDEX(Entrada!S$53:S$369,$B26),0)</f>
        <v>0</v>
      </c>
      <c r="AS26">
        <f>IF(NOT(ISNA($B26)),INDEX(Entrada!T$53:T$369,$B26),0)</f>
        <v>0</v>
      </c>
      <c r="AT26">
        <f>IF(NOT(ISNA($B26)),INDEX(Entrada!U$53:U$369,$B26),0)</f>
        <v>0</v>
      </c>
      <c r="AU26">
        <f>IF(NOT(ISNA($B26)),INDEX(Entrada!V$53:V$369,$B26),0)</f>
        <v>0</v>
      </c>
      <c r="AV26">
        <f>IF(NOT(ISNA($B26)),INDEX(Entrada!W$53:W$369,$B26),0)</f>
        <v>0</v>
      </c>
      <c r="AW26">
        <f>IF(NOT(ISNA($B26)),INDEX(Entrada!X$53:X$369,$B26),0)</f>
        <v>0</v>
      </c>
      <c r="AX26">
        <f>IF(NOT(ISNA($B26)),INDEX(Entrada!Y$53:Y$369,$B26),0)</f>
        <v>0</v>
      </c>
      <c r="AY26">
        <f>IF(NOT(ISNA($B26)),INDEX(Entrada!Z$53:Z$369,$B26),0)</f>
        <v>0</v>
      </c>
      <c r="AZ26">
        <f>IF(NOT(ISNA($B26)),INDEX(Entrada!AA$53:AA$369,$B26),0)</f>
        <v>0</v>
      </c>
      <c r="BA26">
        <f>IF(NOT(ISNA($B26)),INDEX(Entrada!AB$53:AB$369,$B26),0)</f>
        <v>0</v>
      </c>
      <c r="BB26">
        <f t="shared" si="47"/>
        <v>260.93</v>
      </c>
      <c r="BC26">
        <f t="shared" si="48"/>
        <v>288.11</v>
      </c>
      <c r="BD26">
        <f t="shared" si="49"/>
        <v>290.33</v>
      </c>
      <c r="BE26">
        <f t="shared" si="50"/>
        <v>228.78</v>
      </c>
      <c r="BF26">
        <f t="shared" si="51"/>
        <v>143.1</v>
      </c>
      <c r="BG26">
        <f t="shared" si="52"/>
        <v>104.83</v>
      </c>
      <c r="BH26">
        <f t="shared" si="53"/>
        <v>81.709999999999994</v>
      </c>
      <c r="BI26">
        <f t="shared" si="54"/>
        <v>64.400000000000006</v>
      </c>
      <c r="BJ26">
        <f t="shared" si="55"/>
        <v>55.6</v>
      </c>
      <c r="BK26">
        <f t="shared" si="56"/>
        <v>72.41</v>
      </c>
      <c r="BL26">
        <f t="shared" si="57"/>
        <v>120.7</v>
      </c>
      <c r="BM26">
        <f t="shared" si="58"/>
        <v>194.65</v>
      </c>
      <c r="BN26">
        <f t="shared" si="59"/>
        <v>0</v>
      </c>
      <c r="BO26">
        <f t="shared" si="59"/>
        <v>0</v>
      </c>
      <c r="BP26">
        <f t="shared" si="59"/>
        <v>0</v>
      </c>
      <c r="BQ26">
        <f t="shared" si="59"/>
        <v>0</v>
      </c>
      <c r="BR26">
        <f t="shared" si="59"/>
        <v>0</v>
      </c>
      <c r="BS26">
        <f t="shared" si="59"/>
        <v>0</v>
      </c>
      <c r="BT26">
        <f t="shared" si="59"/>
        <v>0</v>
      </c>
      <c r="BU26">
        <f t="shared" si="59"/>
        <v>0</v>
      </c>
      <c r="BV26">
        <f t="shared" si="59"/>
        <v>0</v>
      </c>
      <c r="BW26">
        <f t="shared" si="59"/>
        <v>0</v>
      </c>
      <c r="BX26">
        <f t="shared" si="59"/>
        <v>0</v>
      </c>
      <c r="BY26">
        <f t="shared" si="59"/>
        <v>0</v>
      </c>
      <c r="BZ26">
        <f t="shared" si="59"/>
        <v>0</v>
      </c>
      <c r="CA26">
        <f t="shared" si="59"/>
        <v>0</v>
      </c>
      <c r="CE26">
        <f t="shared" si="2"/>
        <v>20</v>
      </c>
      <c r="CF26" s="302">
        <f t="shared" ca="1" si="3"/>
        <v>261.46823999999998</v>
      </c>
      <c r="CG26" s="302">
        <f t="shared" ca="1" si="4"/>
        <v>289.99315999999993</v>
      </c>
      <c r="CH26" s="302">
        <f t="shared" ca="1" si="5"/>
        <v>290.57783999999998</v>
      </c>
      <c r="CI26" s="302">
        <f t="shared" ca="1" si="6"/>
        <v>231.08975999999998</v>
      </c>
      <c r="CJ26" s="302">
        <f t="shared" ca="1" si="7"/>
        <v>144.28344000000001</v>
      </c>
      <c r="CK26" s="302">
        <f t="shared" ca="1" si="8"/>
        <v>105.50796000000001</v>
      </c>
      <c r="CL26" s="302">
        <f t="shared" ca="1" si="9"/>
        <v>82.319800000000015</v>
      </c>
      <c r="CM26" s="302">
        <f t="shared" ca="1" si="10"/>
        <v>65.177480000000003</v>
      </c>
      <c r="CN26" s="302">
        <f t="shared" ca="1" si="11"/>
        <v>56.382399999999997</v>
      </c>
      <c r="CO26" s="302">
        <f t="shared" ca="1" si="12"/>
        <v>73.039560000000009</v>
      </c>
      <c r="CP26" s="302">
        <f t="shared" ca="1" si="13"/>
        <v>121.14503999999999</v>
      </c>
      <c r="CQ26" s="302">
        <f t="shared" ca="1" si="14"/>
        <v>194.75252000000003</v>
      </c>
      <c r="CR26" s="302">
        <f t="shared" ca="1" si="15"/>
        <v>0.9</v>
      </c>
      <c r="CS26" s="302">
        <f t="shared" ca="1" si="16"/>
        <v>0.9</v>
      </c>
      <c r="CT26" s="302">
        <f t="shared" ca="1" si="17"/>
        <v>0.9</v>
      </c>
      <c r="CU26" s="302">
        <f t="shared" ca="1" si="18"/>
        <v>0.9</v>
      </c>
      <c r="CV26" s="302">
        <f t="shared" ca="1" si="19"/>
        <v>0.9</v>
      </c>
      <c r="CW26" s="302">
        <f t="shared" ca="1" si="20"/>
        <v>0.9</v>
      </c>
      <c r="CX26" s="302">
        <f t="shared" ca="1" si="21"/>
        <v>0.9</v>
      </c>
      <c r="CY26" s="302">
        <f t="shared" ca="1" si="22"/>
        <v>0.9</v>
      </c>
      <c r="CZ26" s="302">
        <f t="shared" ca="1" si="23"/>
        <v>0.9</v>
      </c>
      <c r="DA26" s="302">
        <f t="shared" ca="1" si="24"/>
        <v>0.9</v>
      </c>
      <c r="DB26" s="302">
        <f t="shared" ca="1" si="25"/>
        <v>0.9</v>
      </c>
      <c r="DC26" s="302">
        <f t="shared" ca="1" si="26"/>
        <v>0.9</v>
      </c>
      <c r="DD26" s="302">
        <f t="shared" ca="1" si="27"/>
        <v>0.9</v>
      </c>
      <c r="DE26" s="302">
        <f t="shared" ca="1" si="28"/>
        <v>0.9</v>
      </c>
    </row>
    <row r="27" spans="1:109" x14ac:dyDescent="0.25">
      <c r="A27">
        <v>24</v>
      </c>
      <c r="B27">
        <f>MATCH(A27,Entrada!$A$53:$A$369,0)</f>
        <v>24</v>
      </c>
      <c r="C27" s="164" t="s">
        <v>539</v>
      </c>
      <c r="AB27">
        <f>IF(NOT(ISNA($B27)),INDEX(Entrada!C$53:C$369,$B27),0)</f>
        <v>863.27</v>
      </c>
      <c r="AC27">
        <f>IF(NOT(ISNA($B27)),INDEX(Entrada!D$53:D$369,$B27),0)</f>
        <v>867.72</v>
      </c>
      <c r="AD27">
        <f>IF(NOT(ISNA($B27)),INDEX(Entrada!E$53:E$369,$B27),0)</f>
        <v>830.91</v>
      </c>
      <c r="AE27">
        <f>IF(NOT(ISNA($B27)),INDEX(Entrada!F$53:F$369,$B27),0)</f>
        <v>601.32000000000005</v>
      </c>
      <c r="AF27">
        <f>IF(NOT(ISNA($B27)),INDEX(Entrada!G$53:G$369,$B27),0)</f>
        <v>383.1</v>
      </c>
      <c r="AG27">
        <f>IF(NOT(ISNA($B27)),INDEX(Entrada!H$53:H$369,$B27),0)</f>
        <v>294.10000000000002</v>
      </c>
      <c r="AH27">
        <f>IF(NOT(ISNA($B27)),INDEX(Entrada!I$53:I$369,$B27),0)</f>
        <v>234.79</v>
      </c>
      <c r="AI27">
        <f>IF(NOT(ISNA($B27)),INDEX(Entrada!J$53:J$369,$B27),0)</f>
        <v>188.45</v>
      </c>
      <c r="AJ27">
        <f>IF(NOT(ISNA($B27)),INDEX(Entrada!K$53:K$369,$B27),0)</f>
        <v>165.59</v>
      </c>
      <c r="AK27">
        <f>IF(NOT(ISNA($B27)),INDEX(Entrada!L$53:L$369,$B27),0)</f>
        <v>195.64</v>
      </c>
      <c r="AL27">
        <f>IF(NOT(ISNA($B27)),INDEX(Entrada!M$53:M$369,$B27),0)</f>
        <v>342.49</v>
      </c>
      <c r="AM27">
        <f>IF(NOT(ISNA($B27)),INDEX(Entrada!N$53:N$369,$B27),0)</f>
        <v>637.22</v>
      </c>
      <c r="AN27">
        <f>IF(NOT(ISNA($B27)),INDEX(Entrada!O$53:O$369,$B27),0)</f>
        <v>0</v>
      </c>
      <c r="AO27">
        <f>IF(NOT(ISNA($B27)),INDEX(Entrada!P$53:P$369,$B27),0)</f>
        <v>0</v>
      </c>
      <c r="AP27">
        <f>IF(NOT(ISNA($B27)),INDEX(Entrada!Q$53:Q$369,$B27),0)</f>
        <v>0</v>
      </c>
      <c r="AQ27">
        <f>IF(NOT(ISNA($B27)),INDEX(Entrada!R$53:R$369,$B27),0)</f>
        <v>0</v>
      </c>
      <c r="AR27">
        <f>IF(NOT(ISNA($B27)),INDEX(Entrada!S$53:S$369,$B27),0)</f>
        <v>0</v>
      </c>
      <c r="AS27">
        <f>IF(NOT(ISNA($B27)),INDEX(Entrada!T$53:T$369,$B27),0)</f>
        <v>0</v>
      </c>
      <c r="AT27">
        <f>IF(NOT(ISNA($B27)),INDEX(Entrada!U$53:U$369,$B27),0)</f>
        <v>0</v>
      </c>
      <c r="AU27">
        <f>IF(NOT(ISNA($B27)),INDEX(Entrada!V$53:V$369,$B27),0)</f>
        <v>0</v>
      </c>
      <c r="AV27">
        <f>IF(NOT(ISNA($B27)),INDEX(Entrada!W$53:W$369,$B27),0)</f>
        <v>0</v>
      </c>
      <c r="AW27">
        <f>IF(NOT(ISNA($B27)),INDEX(Entrada!X$53:X$369,$B27),0)</f>
        <v>0</v>
      </c>
      <c r="AX27">
        <f>IF(NOT(ISNA($B27)),INDEX(Entrada!Y$53:Y$369,$B27),0)</f>
        <v>0</v>
      </c>
      <c r="AY27">
        <f>IF(NOT(ISNA($B27)),INDEX(Entrada!Z$53:Z$369,$B27),0)</f>
        <v>0</v>
      </c>
      <c r="AZ27">
        <f>IF(NOT(ISNA($B27)),INDEX(Entrada!AA$53:AA$369,$B27),0)</f>
        <v>0</v>
      </c>
      <c r="BA27">
        <f>IF(NOT(ISNA($B27)),INDEX(Entrada!AB$53:AB$369,$B27),0)</f>
        <v>0</v>
      </c>
      <c r="BB27">
        <f t="shared" si="47"/>
        <v>863.27</v>
      </c>
      <c r="BC27">
        <f t="shared" si="48"/>
        <v>867.72</v>
      </c>
      <c r="BD27">
        <f t="shared" si="49"/>
        <v>830.91</v>
      </c>
      <c r="BE27">
        <f t="shared" si="50"/>
        <v>601.32000000000005</v>
      </c>
      <c r="BF27">
        <f t="shared" si="51"/>
        <v>383.1</v>
      </c>
      <c r="BG27">
        <f t="shared" si="52"/>
        <v>294.10000000000002</v>
      </c>
      <c r="BH27">
        <f t="shared" si="53"/>
        <v>234.79</v>
      </c>
      <c r="BI27">
        <f t="shared" si="54"/>
        <v>188.45</v>
      </c>
      <c r="BJ27">
        <f t="shared" si="55"/>
        <v>165.59</v>
      </c>
      <c r="BK27">
        <f t="shared" si="56"/>
        <v>195.64</v>
      </c>
      <c r="BL27">
        <f t="shared" si="57"/>
        <v>342.49</v>
      </c>
      <c r="BM27">
        <f t="shared" si="58"/>
        <v>637.22</v>
      </c>
      <c r="BN27">
        <f t="shared" si="59"/>
        <v>0</v>
      </c>
      <c r="BO27">
        <f t="shared" si="59"/>
        <v>0</v>
      </c>
      <c r="BP27">
        <f t="shared" si="59"/>
        <v>0</v>
      </c>
      <c r="BQ27">
        <f t="shared" si="59"/>
        <v>0</v>
      </c>
      <c r="BR27">
        <f t="shared" si="59"/>
        <v>0</v>
      </c>
      <c r="BS27">
        <f t="shared" si="59"/>
        <v>0</v>
      </c>
      <c r="BT27">
        <f t="shared" si="59"/>
        <v>0</v>
      </c>
      <c r="BU27">
        <f t="shared" si="59"/>
        <v>0</v>
      </c>
      <c r="BV27">
        <f t="shared" si="59"/>
        <v>0</v>
      </c>
      <c r="BW27">
        <f t="shared" si="59"/>
        <v>0</v>
      </c>
      <c r="BX27">
        <f t="shared" si="59"/>
        <v>0</v>
      </c>
      <c r="BY27">
        <f t="shared" si="59"/>
        <v>0</v>
      </c>
      <c r="BZ27">
        <f t="shared" si="59"/>
        <v>0</v>
      </c>
      <c r="CA27">
        <f t="shared" si="59"/>
        <v>0</v>
      </c>
      <c r="CE27" t="e">
        <f t="shared" si="2"/>
        <v>#N/A</v>
      </c>
      <c r="CF27" s="302">
        <f t="shared" si="3"/>
        <v>863.27</v>
      </c>
      <c r="CG27" s="302">
        <f t="shared" si="4"/>
        <v>867.72</v>
      </c>
      <c r="CH27" s="302">
        <f t="shared" si="5"/>
        <v>830.91</v>
      </c>
      <c r="CI27" s="302">
        <f t="shared" si="6"/>
        <v>601.32000000000005</v>
      </c>
      <c r="CJ27" s="302">
        <f t="shared" si="7"/>
        <v>383.1</v>
      </c>
      <c r="CK27" s="302">
        <f t="shared" si="8"/>
        <v>294.10000000000002</v>
      </c>
      <c r="CL27" s="302">
        <f t="shared" si="9"/>
        <v>234.79</v>
      </c>
      <c r="CM27" s="302">
        <f t="shared" si="10"/>
        <v>188.45</v>
      </c>
      <c r="CN27" s="302">
        <f t="shared" si="11"/>
        <v>165.59</v>
      </c>
      <c r="CO27" s="302">
        <f t="shared" si="12"/>
        <v>195.64</v>
      </c>
      <c r="CP27" s="302">
        <f t="shared" si="13"/>
        <v>342.49</v>
      </c>
      <c r="CQ27" s="302">
        <f t="shared" si="14"/>
        <v>637.22</v>
      </c>
      <c r="CR27" s="302">
        <f t="shared" si="15"/>
        <v>0</v>
      </c>
      <c r="CS27" s="302">
        <f t="shared" si="16"/>
        <v>0</v>
      </c>
      <c r="CT27" s="302">
        <f t="shared" si="17"/>
        <v>0</v>
      </c>
      <c r="CU27" s="302">
        <f t="shared" si="18"/>
        <v>0</v>
      </c>
      <c r="CV27" s="302">
        <f t="shared" si="19"/>
        <v>0</v>
      </c>
      <c r="CW27" s="302">
        <f t="shared" si="20"/>
        <v>0</v>
      </c>
      <c r="CX27" s="302">
        <f t="shared" si="21"/>
        <v>0</v>
      </c>
      <c r="CY27" s="302">
        <f t="shared" si="22"/>
        <v>0</v>
      </c>
      <c r="CZ27" s="302">
        <f t="shared" si="23"/>
        <v>0</v>
      </c>
      <c r="DA27" s="302">
        <f t="shared" si="24"/>
        <v>0</v>
      </c>
      <c r="DB27" s="302">
        <f t="shared" si="25"/>
        <v>0</v>
      </c>
      <c r="DC27" s="302">
        <f t="shared" si="26"/>
        <v>0</v>
      </c>
      <c r="DD27" s="302">
        <f t="shared" si="27"/>
        <v>0</v>
      </c>
      <c r="DE27" s="302">
        <f t="shared" si="28"/>
        <v>0</v>
      </c>
    </row>
    <row r="28" spans="1:109" x14ac:dyDescent="0.25">
      <c r="A28">
        <v>25</v>
      </c>
      <c r="B28">
        <f>MATCH(A28,Entrada!$A$53:$A$369,0)</f>
        <v>25</v>
      </c>
      <c r="C28" s="164" t="s">
        <v>540</v>
      </c>
      <c r="AB28">
        <f>IF(NOT(ISNA($B28)),INDEX(Entrada!C$53:C$369,$B28),0)</f>
        <v>509.13</v>
      </c>
      <c r="AC28">
        <f>IF(NOT(ISNA($B28)),INDEX(Entrada!D$53:D$369,$B28),0)</f>
        <v>516.71</v>
      </c>
      <c r="AD28">
        <f>IF(NOT(ISNA($B28)),INDEX(Entrada!E$53:E$369,$B28),0)</f>
        <v>484.3</v>
      </c>
      <c r="AE28">
        <f>IF(NOT(ISNA($B28)),INDEX(Entrada!F$53:F$369,$B28),0)</f>
        <v>361.14</v>
      </c>
      <c r="AF28">
        <f>IF(NOT(ISNA($B28)),INDEX(Entrada!G$53:G$369,$B28),0)</f>
        <v>248.68</v>
      </c>
      <c r="AG28">
        <f>IF(NOT(ISNA($B28)),INDEX(Entrada!H$53:H$369,$B28),0)</f>
        <v>194.08</v>
      </c>
      <c r="AH28">
        <f>IF(NOT(ISNA($B28)),INDEX(Entrada!I$53:I$369,$B28),0)</f>
        <v>159.63</v>
      </c>
      <c r="AI28">
        <f>IF(NOT(ISNA($B28)),INDEX(Entrada!J$53:J$369,$B28),0)</f>
        <v>129.96</v>
      </c>
      <c r="AJ28">
        <f>IF(NOT(ISNA($B28)),INDEX(Entrada!K$53:K$369,$B28),0)</f>
        <v>118.28</v>
      </c>
      <c r="AK28">
        <f>IF(NOT(ISNA($B28)),INDEX(Entrada!L$53:L$369,$B28),0)</f>
        <v>145.83000000000001</v>
      </c>
      <c r="AL28">
        <f>IF(NOT(ISNA($B28)),INDEX(Entrada!M$53:M$369,$B28),0)</f>
        <v>218.64</v>
      </c>
      <c r="AM28">
        <f>IF(NOT(ISNA($B28)),INDEX(Entrada!N$53:N$369,$B28),0)</f>
        <v>365.03</v>
      </c>
      <c r="AN28">
        <f>IF(NOT(ISNA($B28)),INDEX(Entrada!O$53:O$369,$B28),0)</f>
        <v>0</v>
      </c>
      <c r="AO28">
        <f>IF(NOT(ISNA($B28)),INDEX(Entrada!P$53:P$369,$B28),0)</f>
        <v>0</v>
      </c>
      <c r="AP28">
        <f>IF(NOT(ISNA($B28)),INDEX(Entrada!Q$53:Q$369,$B28),0)</f>
        <v>0</v>
      </c>
      <c r="AQ28">
        <f>IF(NOT(ISNA($B28)),INDEX(Entrada!R$53:R$369,$B28),0)</f>
        <v>0</v>
      </c>
      <c r="AR28">
        <f>IF(NOT(ISNA($B28)),INDEX(Entrada!S$53:S$369,$B28),0)</f>
        <v>0</v>
      </c>
      <c r="AS28">
        <f>IF(NOT(ISNA($B28)),INDEX(Entrada!T$53:T$369,$B28),0)</f>
        <v>0</v>
      </c>
      <c r="AT28">
        <f>IF(NOT(ISNA($B28)),INDEX(Entrada!U$53:U$369,$B28),0)</f>
        <v>0</v>
      </c>
      <c r="AU28">
        <f>IF(NOT(ISNA($B28)),INDEX(Entrada!V$53:V$369,$B28),0)</f>
        <v>0</v>
      </c>
      <c r="AV28">
        <f>IF(NOT(ISNA($B28)),INDEX(Entrada!W$53:W$369,$B28),0)</f>
        <v>0</v>
      </c>
      <c r="AW28">
        <f>IF(NOT(ISNA($B28)),INDEX(Entrada!X$53:X$369,$B28),0)</f>
        <v>0</v>
      </c>
      <c r="AX28">
        <f>IF(NOT(ISNA($B28)),INDEX(Entrada!Y$53:Y$369,$B28),0)</f>
        <v>0</v>
      </c>
      <c r="AY28">
        <f>IF(NOT(ISNA($B28)),INDEX(Entrada!Z$53:Z$369,$B28),0)</f>
        <v>0</v>
      </c>
      <c r="AZ28">
        <f>IF(NOT(ISNA($B28)),INDEX(Entrada!AA$53:AA$369,$B28),0)</f>
        <v>0</v>
      </c>
      <c r="BA28">
        <f>IF(NOT(ISNA($B28)),INDEX(Entrada!AB$53:AB$369,$B28),0)</f>
        <v>0</v>
      </c>
      <c r="BB28">
        <f t="shared" si="47"/>
        <v>509.13</v>
      </c>
      <c r="BC28">
        <f t="shared" si="48"/>
        <v>516.71</v>
      </c>
      <c r="BD28">
        <f t="shared" si="49"/>
        <v>484.3</v>
      </c>
      <c r="BE28">
        <f t="shared" si="50"/>
        <v>361.14</v>
      </c>
      <c r="BF28">
        <f t="shared" si="51"/>
        <v>248.68</v>
      </c>
      <c r="BG28">
        <f t="shared" si="52"/>
        <v>194.08</v>
      </c>
      <c r="BH28">
        <f t="shared" si="53"/>
        <v>159.63</v>
      </c>
      <c r="BI28">
        <f t="shared" si="54"/>
        <v>129.96</v>
      </c>
      <c r="BJ28">
        <f t="shared" si="55"/>
        <v>118.28</v>
      </c>
      <c r="BK28">
        <f t="shared" si="56"/>
        <v>145.83000000000001</v>
      </c>
      <c r="BL28">
        <f t="shared" si="57"/>
        <v>218.64</v>
      </c>
      <c r="BM28">
        <f t="shared" si="58"/>
        <v>365.03</v>
      </c>
      <c r="BN28">
        <f t="shared" si="59"/>
        <v>0</v>
      </c>
      <c r="BO28">
        <f t="shared" si="59"/>
        <v>0</v>
      </c>
      <c r="BP28">
        <f t="shared" si="59"/>
        <v>0</v>
      </c>
      <c r="BQ28">
        <f t="shared" si="59"/>
        <v>0</v>
      </c>
      <c r="BR28">
        <f t="shared" si="59"/>
        <v>0</v>
      </c>
      <c r="BS28">
        <f t="shared" si="59"/>
        <v>0</v>
      </c>
      <c r="BT28">
        <f t="shared" si="59"/>
        <v>0</v>
      </c>
      <c r="BU28">
        <f t="shared" si="59"/>
        <v>0</v>
      </c>
      <c r="BV28">
        <f t="shared" si="59"/>
        <v>0</v>
      </c>
      <c r="BW28">
        <f t="shared" si="59"/>
        <v>0</v>
      </c>
      <c r="BX28">
        <f t="shared" si="59"/>
        <v>0</v>
      </c>
      <c r="BY28">
        <f t="shared" si="59"/>
        <v>0</v>
      </c>
      <c r="BZ28">
        <f t="shared" si="59"/>
        <v>0</v>
      </c>
      <c r="CA28">
        <f t="shared" si="59"/>
        <v>0</v>
      </c>
      <c r="CE28" t="e">
        <f t="shared" si="2"/>
        <v>#N/A</v>
      </c>
      <c r="CF28" s="302">
        <f t="shared" si="3"/>
        <v>509.13</v>
      </c>
      <c r="CG28" s="302">
        <f t="shared" si="4"/>
        <v>516.71</v>
      </c>
      <c r="CH28" s="302">
        <f t="shared" si="5"/>
        <v>484.3</v>
      </c>
      <c r="CI28" s="302">
        <f t="shared" si="6"/>
        <v>361.14</v>
      </c>
      <c r="CJ28" s="302">
        <f t="shared" si="7"/>
        <v>248.68</v>
      </c>
      <c r="CK28" s="302">
        <f t="shared" si="8"/>
        <v>194.08</v>
      </c>
      <c r="CL28" s="302">
        <f t="shared" si="9"/>
        <v>159.63</v>
      </c>
      <c r="CM28" s="302">
        <f t="shared" si="10"/>
        <v>129.96</v>
      </c>
      <c r="CN28" s="302">
        <f t="shared" si="11"/>
        <v>118.28</v>
      </c>
      <c r="CO28" s="302">
        <f t="shared" si="12"/>
        <v>145.83000000000001</v>
      </c>
      <c r="CP28" s="302">
        <f t="shared" si="13"/>
        <v>218.64</v>
      </c>
      <c r="CQ28" s="302">
        <f t="shared" si="14"/>
        <v>365.03</v>
      </c>
      <c r="CR28" s="302">
        <f t="shared" si="15"/>
        <v>0</v>
      </c>
      <c r="CS28" s="302">
        <f t="shared" si="16"/>
        <v>0</v>
      </c>
      <c r="CT28" s="302">
        <f t="shared" si="17"/>
        <v>0</v>
      </c>
      <c r="CU28" s="302">
        <f t="shared" si="18"/>
        <v>0</v>
      </c>
      <c r="CV28" s="302">
        <f t="shared" si="19"/>
        <v>0</v>
      </c>
      <c r="CW28" s="302">
        <f t="shared" si="20"/>
        <v>0</v>
      </c>
      <c r="CX28" s="302">
        <f t="shared" si="21"/>
        <v>0</v>
      </c>
      <c r="CY28" s="302">
        <f t="shared" si="22"/>
        <v>0</v>
      </c>
      <c r="CZ28" s="302">
        <f t="shared" si="23"/>
        <v>0</v>
      </c>
      <c r="DA28" s="302">
        <f t="shared" si="24"/>
        <v>0</v>
      </c>
      <c r="DB28" s="302">
        <f t="shared" si="25"/>
        <v>0</v>
      </c>
      <c r="DC28" s="302">
        <f t="shared" si="26"/>
        <v>0</v>
      </c>
      <c r="DD28" s="302">
        <f t="shared" si="27"/>
        <v>0</v>
      </c>
      <c r="DE28" s="302">
        <f t="shared" si="28"/>
        <v>0</v>
      </c>
    </row>
    <row r="29" spans="1:109" x14ac:dyDescent="0.25">
      <c r="A29">
        <v>26</v>
      </c>
      <c r="B29">
        <f>MATCH(A29,Entrada!$A$53:$A$369,0)</f>
        <v>26</v>
      </c>
      <c r="C29" s="164"/>
      <c r="AB29">
        <f>IF(NOT(ISNA($B29)),INDEX(Entrada!C$53:C$369,$B29),0)</f>
        <v>0</v>
      </c>
      <c r="AC29">
        <f>IF(NOT(ISNA($B29)),INDEX(Entrada!D$53:D$369,$B29),0)</f>
        <v>0</v>
      </c>
      <c r="AD29">
        <f>IF(NOT(ISNA($B29)),INDEX(Entrada!E$53:E$369,$B29),0)</f>
        <v>0</v>
      </c>
      <c r="AE29">
        <f>IF(NOT(ISNA($B29)),INDEX(Entrada!F$53:F$369,$B29),0)</f>
        <v>0</v>
      </c>
      <c r="AF29">
        <f>IF(NOT(ISNA($B29)),INDEX(Entrada!G$53:G$369,$B29),0)</f>
        <v>0</v>
      </c>
      <c r="AG29">
        <f>IF(NOT(ISNA($B29)),INDEX(Entrada!H$53:H$369,$B29),0)</f>
        <v>0</v>
      </c>
      <c r="AH29">
        <f>IF(NOT(ISNA($B29)),INDEX(Entrada!I$53:I$369,$B29),0)</f>
        <v>0</v>
      </c>
      <c r="AI29">
        <f>IF(NOT(ISNA($B29)),INDEX(Entrada!J$53:J$369,$B29),0)</f>
        <v>0</v>
      </c>
      <c r="AJ29">
        <f>IF(NOT(ISNA($B29)),INDEX(Entrada!K$53:K$369,$B29),0)</f>
        <v>0</v>
      </c>
      <c r="AK29">
        <f>IF(NOT(ISNA($B29)),INDEX(Entrada!L$53:L$369,$B29),0)</f>
        <v>0</v>
      </c>
      <c r="AL29">
        <f>IF(NOT(ISNA($B29)),INDEX(Entrada!M$53:M$369,$B29),0)</f>
        <v>0</v>
      </c>
      <c r="AM29">
        <f>IF(NOT(ISNA($B29)),INDEX(Entrada!N$53:N$369,$B29),0)</f>
        <v>0</v>
      </c>
      <c r="AN29">
        <f>IF(NOT(ISNA($B29)),INDEX(Entrada!O$53:O$369,$B29),0)</f>
        <v>0</v>
      </c>
      <c r="AO29">
        <f>IF(NOT(ISNA($B29)),INDEX(Entrada!P$53:P$369,$B29),0)</f>
        <v>0</v>
      </c>
      <c r="AP29">
        <f>IF(NOT(ISNA($B29)),INDEX(Entrada!Q$53:Q$369,$B29),0)</f>
        <v>0</v>
      </c>
      <c r="AQ29">
        <f>IF(NOT(ISNA($B29)),INDEX(Entrada!R$53:R$369,$B29),0)</f>
        <v>0</v>
      </c>
      <c r="AR29">
        <f>IF(NOT(ISNA($B29)),INDEX(Entrada!S$53:S$369,$B29),0)</f>
        <v>0</v>
      </c>
      <c r="AS29">
        <f>IF(NOT(ISNA($B29)),INDEX(Entrada!T$53:T$369,$B29),0)</f>
        <v>0</v>
      </c>
      <c r="AT29">
        <f>IF(NOT(ISNA($B29)),INDEX(Entrada!U$53:U$369,$B29),0)</f>
        <v>0</v>
      </c>
      <c r="AU29">
        <f>IF(NOT(ISNA($B29)),INDEX(Entrada!V$53:V$369,$B29),0)</f>
        <v>0</v>
      </c>
      <c r="AV29">
        <f>IF(NOT(ISNA($B29)),INDEX(Entrada!W$53:W$369,$B29),0)</f>
        <v>0</v>
      </c>
      <c r="AW29">
        <f>IF(NOT(ISNA($B29)),INDEX(Entrada!X$53:X$369,$B29),0)</f>
        <v>0</v>
      </c>
      <c r="AX29">
        <f>IF(NOT(ISNA($B29)),INDEX(Entrada!Y$53:Y$369,$B29),0)</f>
        <v>0</v>
      </c>
      <c r="AY29">
        <f>IF(NOT(ISNA($B29)),INDEX(Entrada!Z$53:Z$369,$B29),0)</f>
        <v>0</v>
      </c>
      <c r="AZ29">
        <f>IF(NOT(ISNA($B29)),INDEX(Entrada!AA$53:AA$369,$B29),0)</f>
        <v>0</v>
      </c>
      <c r="BA29">
        <f>IF(NOT(ISNA($B29)),INDEX(Entrada!AB$53:AB$369,$B29),0)</f>
        <v>0</v>
      </c>
      <c r="BB29">
        <f t="shared" si="47"/>
        <v>0</v>
      </c>
      <c r="BC29">
        <f t="shared" si="48"/>
        <v>0</v>
      </c>
      <c r="BD29">
        <f t="shared" si="49"/>
        <v>0</v>
      </c>
      <c r="BE29">
        <f t="shared" si="50"/>
        <v>0</v>
      </c>
      <c r="BF29">
        <f t="shared" si="51"/>
        <v>0</v>
      </c>
      <c r="BG29">
        <f t="shared" si="52"/>
        <v>0</v>
      </c>
      <c r="BH29">
        <f t="shared" si="53"/>
        <v>0</v>
      </c>
      <c r="BI29">
        <f t="shared" si="54"/>
        <v>0</v>
      </c>
      <c r="BJ29">
        <f t="shared" si="55"/>
        <v>0</v>
      </c>
      <c r="BK29">
        <f t="shared" si="56"/>
        <v>0</v>
      </c>
      <c r="BL29">
        <f t="shared" si="57"/>
        <v>0</v>
      </c>
      <c r="BM29">
        <f t="shared" si="58"/>
        <v>0</v>
      </c>
      <c r="BN29">
        <f t="shared" si="59"/>
        <v>0</v>
      </c>
      <c r="BO29">
        <f t="shared" si="59"/>
        <v>0</v>
      </c>
      <c r="BP29">
        <f t="shared" si="59"/>
        <v>0</v>
      </c>
      <c r="BQ29">
        <f t="shared" si="59"/>
        <v>0</v>
      </c>
      <c r="BR29">
        <f t="shared" si="59"/>
        <v>0</v>
      </c>
      <c r="BS29">
        <f t="shared" si="59"/>
        <v>0</v>
      </c>
      <c r="BT29">
        <f t="shared" si="59"/>
        <v>0</v>
      </c>
      <c r="BU29">
        <f t="shared" si="59"/>
        <v>0</v>
      </c>
      <c r="BV29">
        <f t="shared" si="59"/>
        <v>0</v>
      </c>
      <c r="BW29">
        <f t="shared" si="59"/>
        <v>0</v>
      </c>
      <c r="BX29">
        <f t="shared" si="59"/>
        <v>0</v>
      </c>
      <c r="BY29">
        <f t="shared" si="59"/>
        <v>0</v>
      </c>
      <c r="BZ29">
        <f t="shared" si="59"/>
        <v>0</v>
      </c>
      <c r="CA29">
        <f t="shared" si="59"/>
        <v>0</v>
      </c>
      <c r="CE29" t="e">
        <f t="shared" si="2"/>
        <v>#N/A</v>
      </c>
      <c r="CF29" s="302">
        <f t="shared" si="3"/>
        <v>0</v>
      </c>
      <c r="CG29" s="302">
        <f t="shared" si="4"/>
        <v>0</v>
      </c>
      <c r="CH29" s="302">
        <f t="shared" si="5"/>
        <v>0</v>
      </c>
      <c r="CI29" s="302">
        <f t="shared" si="6"/>
        <v>0</v>
      </c>
      <c r="CJ29" s="302">
        <f t="shared" si="7"/>
        <v>0</v>
      </c>
      <c r="CK29" s="302">
        <f t="shared" si="8"/>
        <v>0</v>
      </c>
      <c r="CL29" s="302">
        <f t="shared" si="9"/>
        <v>0</v>
      </c>
      <c r="CM29" s="302">
        <f t="shared" si="10"/>
        <v>0</v>
      </c>
      <c r="CN29" s="302">
        <f t="shared" si="11"/>
        <v>0</v>
      </c>
      <c r="CO29" s="302">
        <f t="shared" si="12"/>
        <v>0</v>
      </c>
      <c r="CP29" s="302">
        <f t="shared" si="13"/>
        <v>0</v>
      </c>
      <c r="CQ29" s="302">
        <f t="shared" si="14"/>
        <v>0</v>
      </c>
      <c r="CR29" s="302">
        <f t="shared" si="15"/>
        <v>0</v>
      </c>
      <c r="CS29" s="302">
        <f t="shared" si="16"/>
        <v>0</v>
      </c>
      <c r="CT29" s="302">
        <f t="shared" si="17"/>
        <v>0</v>
      </c>
      <c r="CU29" s="302">
        <f t="shared" si="18"/>
        <v>0</v>
      </c>
      <c r="CV29" s="302">
        <f t="shared" si="19"/>
        <v>0</v>
      </c>
      <c r="CW29" s="302">
        <f t="shared" si="20"/>
        <v>0</v>
      </c>
      <c r="CX29" s="302">
        <f t="shared" si="21"/>
        <v>0</v>
      </c>
      <c r="CY29" s="302">
        <f t="shared" si="22"/>
        <v>0</v>
      </c>
      <c r="CZ29" s="302">
        <f t="shared" si="23"/>
        <v>0</v>
      </c>
      <c r="DA29" s="302">
        <f t="shared" si="24"/>
        <v>0</v>
      </c>
      <c r="DB29" s="302">
        <f t="shared" si="25"/>
        <v>0</v>
      </c>
      <c r="DC29" s="302">
        <f t="shared" si="26"/>
        <v>0</v>
      </c>
      <c r="DD29" s="302">
        <f t="shared" si="27"/>
        <v>0</v>
      </c>
      <c r="DE29" s="302">
        <f t="shared" si="28"/>
        <v>0</v>
      </c>
    </row>
    <row r="30" spans="1:109" x14ac:dyDescent="0.25">
      <c r="A30">
        <v>27</v>
      </c>
      <c r="B30">
        <f>MATCH(A30,Entrada!$A$53:$A$369,0)</f>
        <v>27</v>
      </c>
      <c r="C30" s="164"/>
      <c r="AB30">
        <f>IF(NOT(ISNA($B30)),INDEX(Entrada!C$53:C$369,$B30),0)</f>
        <v>0</v>
      </c>
      <c r="AC30">
        <f>IF(NOT(ISNA($B30)),INDEX(Entrada!D$53:D$369,$B30),0)</f>
        <v>0</v>
      </c>
      <c r="AD30">
        <f>IF(NOT(ISNA($B30)),INDEX(Entrada!E$53:E$369,$B30),0)</f>
        <v>0</v>
      </c>
      <c r="AE30">
        <f>IF(NOT(ISNA($B30)),INDEX(Entrada!F$53:F$369,$B30),0)</f>
        <v>0</v>
      </c>
      <c r="AF30">
        <f>IF(NOT(ISNA($B30)),INDEX(Entrada!G$53:G$369,$B30),0)</f>
        <v>0</v>
      </c>
      <c r="AG30">
        <f>IF(NOT(ISNA($B30)),INDEX(Entrada!H$53:H$369,$B30),0)</f>
        <v>0</v>
      </c>
      <c r="AH30">
        <f>IF(NOT(ISNA($B30)),INDEX(Entrada!I$53:I$369,$B30),0)</f>
        <v>0</v>
      </c>
      <c r="AI30">
        <f>IF(NOT(ISNA($B30)),INDEX(Entrada!J$53:J$369,$B30),0)</f>
        <v>0</v>
      </c>
      <c r="AJ30">
        <f>IF(NOT(ISNA($B30)),INDEX(Entrada!K$53:K$369,$B30),0)</f>
        <v>0</v>
      </c>
      <c r="AK30">
        <f>IF(NOT(ISNA($B30)),INDEX(Entrada!L$53:L$369,$B30),0)</f>
        <v>0</v>
      </c>
      <c r="AL30">
        <f>IF(NOT(ISNA($B30)),INDEX(Entrada!M$53:M$369,$B30),0)</f>
        <v>0</v>
      </c>
      <c r="AM30">
        <f>IF(NOT(ISNA($B30)),INDEX(Entrada!N$53:N$369,$B30),0)</f>
        <v>0</v>
      </c>
      <c r="AN30">
        <f>IF(NOT(ISNA($B30)),INDEX(Entrada!O$53:O$369,$B30),0)</f>
        <v>0</v>
      </c>
      <c r="AO30">
        <f>IF(NOT(ISNA($B30)),INDEX(Entrada!P$53:P$369,$B30),0)</f>
        <v>0</v>
      </c>
      <c r="AP30">
        <f>IF(NOT(ISNA($B30)),INDEX(Entrada!Q$53:Q$369,$B30),0)</f>
        <v>0</v>
      </c>
      <c r="AQ30">
        <f>IF(NOT(ISNA($B30)),INDEX(Entrada!R$53:R$369,$B30),0)</f>
        <v>0</v>
      </c>
      <c r="AR30">
        <f>IF(NOT(ISNA($B30)),INDEX(Entrada!S$53:S$369,$B30),0)</f>
        <v>0</v>
      </c>
      <c r="AS30">
        <f>IF(NOT(ISNA($B30)),INDEX(Entrada!T$53:T$369,$B30),0)</f>
        <v>0</v>
      </c>
      <c r="AT30">
        <f>IF(NOT(ISNA($B30)),INDEX(Entrada!U$53:U$369,$B30),0)</f>
        <v>0</v>
      </c>
      <c r="AU30">
        <f>IF(NOT(ISNA($B30)),INDEX(Entrada!V$53:V$369,$B30),0)</f>
        <v>0</v>
      </c>
      <c r="AV30">
        <f>IF(NOT(ISNA($B30)),INDEX(Entrada!W$53:W$369,$B30),0)</f>
        <v>0</v>
      </c>
      <c r="AW30">
        <f>IF(NOT(ISNA($B30)),INDEX(Entrada!X$53:X$369,$B30),0)</f>
        <v>0</v>
      </c>
      <c r="AX30">
        <f>IF(NOT(ISNA($B30)),INDEX(Entrada!Y$53:Y$369,$B30),0)</f>
        <v>0</v>
      </c>
      <c r="AY30">
        <f>IF(NOT(ISNA($B30)),INDEX(Entrada!Z$53:Z$369,$B30),0)</f>
        <v>0</v>
      </c>
      <c r="AZ30">
        <f>IF(NOT(ISNA($B30)),INDEX(Entrada!AA$53:AA$369,$B30),0)</f>
        <v>0</v>
      </c>
      <c r="BA30">
        <f>IF(NOT(ISNA($B30)),INDEX(Entrada!AB$53:AB$369,$B30),0)</f>
        <v>0</v>
      </c>
      <c r="BB30">
        <f t="shared" si="47"/>
        <v>0</v>
      </c>
      <c r="BC30">
        <f t="shared" si="48"/>
        <v>0</v>
      </c>
      <c r="BD30">
        <f t="shared" si="49"/>
        <v>0</v>
      </c>
      <c r="BE30">
        <f t="shared" si="50"/>
        <v>0</v>
      </c>
      <c r="BF30">
        <f t="shared" si="51"/>
        <v>0</v>
      </c>
      <c r="BG30">
        <f t="shared" si="52"/>
        <v>0</v>
      </c>
      <c r="BH30">
        <f t="shared" si="53"/>
        <v>0</v>
      </c>
      <c r="BI30">
        <f t="shared" si="54"/>
        <v>0</v>
      </c>
      <c r="BJ30">
        <f t="shared" si="55"/>
        <v>0</v>
      </c>
      <c r="BK30">
        <f t="shared" si="56"/>
        <v>0</v>
      </c>
      <c r="BL30">
        <f t="shared" si="57"/>
        <v>0</v>
      </c>
      <c r="BM30">
        <f t="shared" si="58"/>
        <v>0</v>
      </c>
      <c r="BN30">
        <f t="shared" si="59"/>
        <v>0</v>
      </c>
      <c r="BO30">
        <f t="shared" si="59"/>
        <v>0</v>
      </c>
      <c r="BP30">
        <f t="shared" si="59"/>
        <v>0</v>
      </c>
      <c r="BQ30">
        <f t="shared" si="59"/>
        <v>0</v>
      </c>
      <c r="BR30">
        <f t="shared" si="59"/>
        <v>0</v>
      </c>
      <c r="BS30">
        <f t="shared" si="59"/>
        <v>0</v>
      </c>
      <c r="BT30">
        <f t="shared" si="59"/>
        <v>0</v>
      </c>
      <c r="BU30">
        <f t="shared" si="59"/>
        <v>0</v>
      </c>
      <c r="BV30">
        <f t="shared" si="59"/>
        <v>0</v>
      </c>
      <c r="BW30">
        <f t="shared" si="59"/>
        <v>0</v>
      </c>
      <c r="BX30">
        <f t="shared" si="59"/>
        <v>0</v>
      </c>
      <c r="BY30">
        <f t="shared" si="59"/>
        <v>0</v>
      </c>
      <c r="BZ30">
        <f t="shared" si="59"/>
        <v>0</v>
      </c>
      <c r="CA30">
        <f t="shared" si="59"/>
        <v>0</v>
      </c>
      <c r="CE30" t="e">
        <f t="shared" si="2"/>
        <v>#N/A</v>
      </c>
      <c r="CF30" s="302">
        <f t="shared" si="3"/>
        <v>0</v>
      </c>
      <c r="CG30" s="302">
        <f t="shared" si="4"/>
        <v>0</v>
      </c>
      <c r="CH30" s="302">
        <f t="shared" si="5"/>
        <v>0</v>
      </c>
      <c r="CI30" s="302">
        <f t="shared" si="6"/>
        <v>0</v>
      </c>
      <c r="CJ30" s="302">
        <f t="shared" si="7"/>
        <v>0</v>
      </c>
      <c r="CK30" s="302">
        <f t="shared" si="8"/>
        <v>0</v>
      </c>
      <c r="CL30" s="302">
        <f t="shared" si="9"/>
        <v>0</v>
      </c>
      <c r="CM30" s="302">
        <f t="shared" si="10"/>
        <v>0</v>
      </c>
      <c r="CN30" s="302">
        <f t="shared" si="11"/>
        <v>0</v>
      </c>
      <c r="CO30" s="302">
        <f t="shared" si="12"/>
        <v>0</v>
      </c>
      <c r="CP30" s="302">
        <f t="shared" si="13"/>
        <v>0</v>
      </c>
      <c r="CQ30" s="302">
        <f t="shared" si="14"/>
        <v>0</v>
      </c>
      <c r="CR30" s="302">
        <f t="shared" si="15"/>
        <v>0</v>
      </c>
      <c r="CS30" s="302">
        <f t="shared" si="16"/>
        <v>0</v>
      </c>
      <c r="CT30" s="302">
        <f t="shared" si="17"/>
        <v>0</v>
      </c>
      <c r="CU30" s="302">
        <f t="shared" si="18"/>
        <v>0</v>
      </c>
      <c r="CV30" s="302">
        <f t="shared" si="19"/>
        <v>0</v>
      </c>
      <c r="CW30" s="302">
        <f t="shared" si="20"/>
        <v>0</v>
      </c>
      <c r="CX30" s="302">
        <f t="shared" si="21"/>
        <v>0</v>
      </c>
      <c r="CY30" s="302">
        <f t="shared" si="22"/>
        <v>0</v>
      </c>
      <c r="CZ30" s="302">
        <f t="shared" si="23"/>
        <v>0</v>
      </c>
      <c r="DA30" s="302">
        <f t="shared" si="24"/>
        <v>0</v>
      </c>
      <c r="DB30" s="302">
        <f t="shared" si="25"/>
        <v>0</v>
      </c>
      <c r="DC30" s="302">
        <f t="shared" si="26"/>
        <v>0</v>
      </c>
      <c r="DD30" s="302">
        <f t="shared" si="27"/>
        <v>0</v>
      </c>
      <c r="DE30" s="302">
        <f t="shared" si="28"/>
        <v>0</v>
      </c>
    </row>
    <row r="31" spans="1:109" x14ac:dyDescent="0.25">
      <c r="A31">
        <v>28</v>
      </c>
      <c r="B31">
        <f>MATCH(A31,Entrada!$A$53:$A$369,0)</f>
        <v>28</v>
      </c>
      <c r="C31" s="164" t="s">
        <v>257</v>
      </c>
      <c r="AB31">
        <f>IF(NOT(ISNA($B31)),INDEX(Entrada!C$53:C$369,$B31),0)</f>
        <v>613.87</v>
      </c>
      <c r="AC31">
        <f>IF(NOT(ISNA($B31)),INDEX(Entrada!D$53:D$369,$B31),0)</f>
        <v>627.48</v>
      </c>
      <c r="AD31">
        <f>IF(NOT(ISNA($B31)),INDEX(Entrada!E$53:E$369,$B31),0)</f>
        <v>590.23</v>
      </c>
      <c r="AE31">
        <f>IF(NOT(ISNA($B31)),INDEX(Entrada!F$53:F$369,$B31),0)</f>
        <v>447.34</v>
      </c>
      <c r="AF31">
        <f>IF(NOT(ISNA($B31)),INDEX(Entrada!G$53:G$369,$B31),0)</f>
        <v>307.01</v>
      </c>
      <c r="AG31">
        <f>IF(NOT(ISNA($B31)),INDEX(Entrada!H$53:H$369,$B31),0)</f>
        <v>240.88</v>
      </c>
      <c r="AH31">
        <f>IF(NOT(ISNA($B31)),INDEX(Entrada!I$53:I$369,$B31),0)</f>
        <v>198.66</v>
      </c>
      <c r="AI31">
        <f>IF(NOT(ISNA($B31)),INDEX(Entrada!J$53:J$369,$B31),0)</f>
        <v>164.79</v>
      </c>
      <c r="AJ31">
        <f>IF(NOT(ISNA($B31)),INDEX(Entrada!K$53:K$369,$B31),0)</f>
        <v>150.53</v>
      </c>
      <c r="AK31">
        <f>IF(NOT(ISNA($B31)),INDEX(Entrada!L$53:L$369,$B31),0)</f>
        <v>181.34</v>
      </c>
      <c r="AL31">
        <f>IF(NOT(ISNA($B31)),INDEX(Entrada!M$53:M$369,$B31),0)</f>
        <v>268.49</v>
      </c>
      <c r="AM31">
        <f>IF(NOT(ISNA($B31)),INDEX(Entrada!N$53:N$369,$B31),0)</f>
        <v>440.83</v>
      </c>
      <c r="AN31">
        <f>IF(NOT(ISNA($B31)),INDEX(Entrada!O$53:O$369,$B31),0)</f>
        <v>0</v>
      </c>
      <c r="AO31">
        <f>IF(NOT(ISNA($B31)),INDEX(Entrada!P$53:P$369,$B31),0)</f>
        <v>0</v>
      </c>
      <c r="AP31">
        <f>IF(NOT(ISNA($B31)),INDEX(Entrada!Q$53:Q$369,$B31),0)</f>
        <v>0</v>
      </c>
      <c r="AQ31">
        <f>IF(NOT(ISNA($B31)),INDEX(Entrada!R$53:R$369,$B31),0)</f>
        <v>0</v>
      </c>
      <c r="AR31">
        <f>IF(NOT(ISNA($B31)),INDEX(Entrada!S$53:S$369,$B31),0)</f>
        <v>0</v>
      </c>
      <c r="AS31">
        <f>IF(NOT(ISNA($B31)),INDEX(Entrada!T$53:T$369,$B31),0)</f>
        <v>0</v>
      </c>
      <c r="AT31">
        <f>IF(NOT(ISNA($B31)),INDEX(Entrada!U$53:U$369,$B31),0)</f>
        <v>0</v>
      </c>
      <c r="AU31">
        <f>IF(NOT(ISNA($B31)),INDEX(Entrada!V$53:V$369,$B31),0)</f>
        <v>0</v>
      </c>
      <c r="AV31">
        <f>IF(NOT(ISNA($B31)),INDEX(Entrada!W$53:W$369,$B31),0)</f>
        <v>0</v>
      </c>
      <c r="AW31">
        <f>IF(NOT(ISNA($B31)),INDEX(Entrada!X$53:X$369,$B31),0)</f>
        <v>0</v>
      </c>
      <c r="AX31">
        <f>IF(NOT(ISNA($B31)),INDEX(Entrada!Y$53:Y$369,$B31),0)</f>
        <v>0</v>
      </c>
      <c r="AY31">
        <f>IF(NOT(ISNA($B31)),INDEX(Entrada!Z$53:Z$369,$B31),0)</f>
        <v>0</v>
      </c>
      <c r="AZ31">
        <f>IF(NOT(ISNA($B31)),INDEX(Entrada!AA$53:AA$369,$B31),0)</f>
        <v>0</v>
      </c>
      <c r="BA31">
        <f>IF(NOT(ISNA($B31)),INDEX(Entrada!AB$53:AB$369,$B31),0)</f>
        <v>0</v>
      </c>
      <c r="BB31">
        <f t="shared" si="47"/>
        <v>613.87</v>
      </c>
      <c r="BC31">
        <f t="shared" si="48"/>
        <v>627.48</v>
      </c>
      <c r="BD31">
        <f t="shared" si="49"/>
        <v>590.23</v>
      </c>
      <c r="BE31">
        <f t="shared" si="50"/>
        <v>447.34</v>
      </c>
      <c r="BF31">
        <f t="shared" si="51"/>
        <v>307.01</v>
      </c>
      <c r="BG31">
        <f t="shared" si="52"/>
        <v>240.88</v>
      </c>
      <c r="BH31">
        <f t="shared" si="53"/>
        <v>198.66</v>
      </c>
      <c r="BI31">
        <f t="shared" si="54"/>
        <v>164.79</v>
      </c>
      <c r="BJ31">
        <f t="shared" si="55"/>
        <v>150.53</v>
      </c>
      <c r="BK31">
        <f t="shared" si="56"/>
        <v>181.34</v>
      </c>
      <c r="BL31">
        <f t="shared" si="57"/>
        <v>268.49</v>
      </c>
      <c r="BM31">
        <f t="shared" si="58"/>
        <v>440.83</v>
      </c>
      <c r="BN31">
        <f t="shared" si="59"/>
        <v>0</v>
      </c>
      <c r="BO31">
        <f t="shared" si="59"/>
        <v>0</v>
      </c>
      <c r="BP31">
        <f t="shared" si="59"/>
        <v>0</v>
      </c>
      <c r="BQ31">
        <f t="shared" si="59"/>
        <v>0</v>
      </c>
      <c r="BR31">
        <f t="shared" si="59"/>
        <v>0</v>
      </c>
      <c r="BS31">
        <f t="shared" si="59"/>
        <v>0</v>
      </c>
      <c r="BT31">
        <f t="shared" si="59"/>
        <v>0</v>
      </c>
      <c r="BU31">
        <f t="shared" si="59"/>
        <v>0</v>
      </c>
      <c r="BV31">
        <f t="shared" si="59"/>
        <v>0</v>
      </c>
      <c r="BW31">
        <f t="shared" si="59"/>
        <v>0</v>
      </c>
      <c r="BX31">
        <f t="shared" si="59"/>
        <v>0</v>
      </c>
      <c r="BY31">
        <f t="shared" si="59"/>
        <v>0</v>
      </c>
      <c r="BZ31">
        <f t="shared" si="59"/>
        <v>0</v>
      </c>
      <c r="CA31">
        <f t="shared" si="59"/>
        <v>0</v>
      </c>
      <c r="CE31">
        <f t="shared" si="2"/>
        <v>19</v>
      </c>
      <c r="CF31" s="302">
        <f t="shared" ca="1" si="3"/>
        <v>619.10208</v>
      </c>
      <c r="CG31" s="302">
        <f t="shared" ca="1" si="4"/>
        <v>628.31936000000007</v>
      </c>
      <c r="CH31" s="302">
        <f t="shared" ca="1" si="5"/>
        <v>588.90880000000004</v>
      </c>
      <c r="CI31" s="302">
        <f t="shared" ca="1" si="6"/>
        <v>439.14623999999998</v>
      </c>
      <c r="CJ31" s="302">
        <f t="shared" ca="1" si="7"/>
        <v>302.39488</v>
      </c>
      <c r="CK31" s="302">
        <f t="shared" ca="1" si="8"/>
        <v>236.00128000000001</v>
      </c>
      <c r="CL31" s="302">
        <f t="shared" ca="1" si="9"/>
        <v>194.11007999999998</v>
      </c>
      <c r="CM31" s="302">
        <f t="shared" ca="1" si="10"/>
        <v>158.03136000000001</v>
      </c>
      <c r="CN31" s="302">
        <f t="shared" ca="1" si="11"/>
        <v>143.82847999999998</v>
      </c>
      <c r="CO31" s="302">
        <f t="shared" ca="1" si="12"/>
        <v>177.32928000000001</v>
      </c>
      <c r="CP31" s="302">
        <f t="shared" ca="1" si="13"/>
        <v>265.86624</v>
      </c>
      <c r="CQ31" s="302">
        <f t="shared" ca="1" si="14"/>
        <v>443.87647999999996</v>
      </c>
      <c r="CR31" s="302">
        <f t="shared" ca="1" si="15"/>
        <v>0</v>
      </c>
      <c r="CS31" s="302">
        <f t="shared" ca="1" si="16"/>
        <v>0</v>
      </c>
      <c r="CT31" s="302">
        <f t="shared" ca="1" si="17"/>
        <v>0</v>
      </c>
      <c r="CU31" s="302">
        <f t="shared" ca="1" si="18"/>
        <v>0</v>
      </c>
      <c r="CV31" s="302">
        <f t="shared" ca="1" si="19"/>
        <v>0</v>
      </c>
      <c r="CW31" s="302">
        <f t="shared" ca="1" si="20"/>
        <v>0</v>
      </c>
      <c r="CX31" s="302">
        <f t="shared" ca="1" si="21"/>
        <v>0</v>
      </c>
      <c r="CY31" s="302">
        <f t="shared" ca="1" si="22"/>
        <v>0</v>
      </c>
      <c r="CZ31" s="302">
        <f t="shared" ca="1" si="23"/>
        <v>0</v>
      </c>
      <c r="DA31" s="302">
        <f t="shared" ca="1" si="24"/>
        <v>0</v>
      </c>
      <c r="DB31" s="302">
        <f t="shared" ca="1" si="25"/>
        <v>0</v>
      </c>
      <c r="DC31" s="302">
        <f t="shared" ca="1" si="26"/>
        <v>0</v>
      </c>
      <c r="DD31" s="302">
        <f t="shared" ca="1" si="27"/>
        <v>0</v>
      </c>
      <c r="DE31" s="302">
        <f t="shared" ca="1" si="28"/>
        <v>0</v>
      </c>
    </row>
    <row r="32" spans="1:109" x14ac:dyDescent="0.25">
      <c r="A32">
        <v>29</v>
      </c>
      <c r="B32">
        <f>MATCH(A32,Entrada!$A$53:$A$369,0)</f>
        <v>29</v>
      </c>
      <c r="C32" s="164"/>
      <c r="AB32">
        <f>IF(NOT(ISNA($B32)),INDEX(Entrada!C$53:C$369,$B32),0)</f>
        <v>0</v>
      </c>
      <c r="AC32">
        <f>IF(NOT(ISNA($B32)),INDEX(Entrada!D$53:D$369,$B32),0)</f>
        <v>0</v>
      </c>
      <c r="AD32">
        <f>IF(NOT(ISNA($B32)),INDEX(Entrada!E$53:E$369,$B32),0)</f>
        <v>0</v>
      </c>
      <c r="AE32">
        <f>IF(NOT(ISNA($B32)),INDEX(Entrada!F$53:F$369,$B32),0)</f>
        <v>0</v>
      </c>
      <c r="AF32">
        <f>IF(NOT(ISNA($B32)),INDEX(Entrada!G$53:G$369,$B32),0)</f>
        <v>0</v>
      </c>
      <c r="AG32">
        <f>IF(NOT(ISNA($B32)),INDEX(Entrada!H$53:H$369,$B32),0)</f>
        <v>0</v>
      </c>
      <c r="AH32">
        <f>IF(NOT(ISNA($B32)),INDEX(Entrada!I$53:I$369,$B32),0)</f>
        <v>0</v>
      </c>
      <c r="AI32">
        <f>IF(NOT(ISNA($B32)),INDEX(Entrada!J$53:J$369,$B32),0)</f>
        <v>0</v>
      </c>
      <c r="AJ32">
        <f>IF(NOT(ISNA($B32)),INDEX(Entrada!K$53:K$369,$B32),0)</f>
        <v>0</v>
      </c>
      <c r="AK32">
        <f>IF(NOT(ISNA($B32)),INDEX(Entrada!L$53:L$369,$B32),0)</f>
        <v>0</v>
      </c>
      <c r="AL32">
        <f>IF(NOT(ISNA($B32)),INDEX(Entrada!M$53:M$369,$B32),0)</f>
        <v>0</v>
      </c>
      <c r="AM32">
        <f>IF(NOT(ISNA($B32)),INDEX(Entrada!N$53:N$369,$B32),0)</f>
        <v>0</v>
      </c>
      <c r="AN32">
        <f>IF(NOT(ISNA($B32)),INDEX(Entrada!O$53:O$369,$B32),0)</f>
        <v>0</v>
      </c>
      <c r="AO32">
        <f>IF(NOT(ISNA($B32)),INDEX(Entrada!P$53:P$369,$B32),0)</f>
        <v>0</v>
      </c>
      <c r="AP32">
        <f>IF(NOT(ISNA($B32)),INDEX(Entrada!Q$53:Q$369,$B32),0)</f>
        <v>0</v>
      </c>
      <c r="AQ32">
        <f>IF(NOT(ISNA($B32)),INDEX(Entrada!R$53:R$369,$B32),0)</f>
        <v>0</v>
      </c>
      <c r="AR32">
        <f>IF(NOT(ISNA($B32)),INDEX(Entrada!S$53:S$369,$B32),0)</f>
        <v>0</v>
      </c>
      <c r="AS32">
        <f>IF(NOT(ISNA($B32)),INDEX(Entrada!T$53:T$369,$B32),0)</f>
        <v>0</v>
      </c>
      <c r="AT32">
        <f>IF(NOT(ISNA($B32)),INDEX(Entrada!U$53:U$369,$B32),0)</f>
        <v>0</v>
      </c>
      <c r="AU32">
        <f>IF(NOT(ISNA($B32)),INDEX(Entrada!V$53:V$369,$B32),0)</f>
        <v>0</v>
      </c>
      <c r="AV32">
        <f>IF(NOT(ISNA($B32)),INDEX(Entrada!W$53:W$369,$B32),0)</f>
        <v>0</v>
      </c>
      <c r="AW32">
        <f>IF(NOT(ISNA($B32)),INDEX(Entrada!X$53:X$369,$B32),0)</f>
        <v>0</v>
      </c>
      <c r="AX32">
        <f>IF(NOT(ISNA($B32)),INDEX(Entrada!Y$53:Y$369,$B32),0)</f>
        <v>0</v>
      </c>
      <c r="AY32">
        <f>IF(NOT(ISNA($B32)),INDEX(Entrada!Z$53:Z$369,$B32),0)</f>
        <v>0</v>
      </c>
      <c r="AZ32">
        <f>IF(NOT(ISNA($B32)),INDEX(Entrada!AA$53:AA$369,$B32),0)</f>
        <v>0</v>
      </c>
      <c r="BA32">
        <f>IF(NOT(ISNA($B32)),INDEX(Entrada!AB$53:AB$369,$B32),0)</f>
        <v>0</v>
      </c>
      <c r="BB32">
        <f t="shared" si="47"/>
        <v>0</v>
      </c>
      <c r="BC32">
        <f t="shared" si="48"/>
        <v>0</v>
      </c>
      <c r="BD32">
        <f t="shared" si="49"/>
        <v>0</v>
      </c>
      <c r="BE32">
        <f t="shared" si="50"/>
        <v>0</v>
      </c>
      <c r="BF32">
        <f t="shared" si="51"/>
        <v>0</v>
      </c>
      <c r="BG32">
        <f t="shared" si="52"/>
        <v>0</v>
      </c>
      <c r="BH32">
        <f t="shared" si="53"/>
        <v>0</v>
      </c>
      <c r="BI32">
        <f t="shared" si="54"/>
        <v>0</v>
      </c>
      <c r="BJ32">
        <f t="shared" si="55"/>
        <v>0</v>
      </c>
      <c r="BK32">
        <f t="shared" si="56"/>
        <v>0</v>
      </c>
      <c r="BL32">
        <f t="shared" si="57"/>
        <v>0</v>
      </c>
      <c r="BM32">
        <f t="shared" si="58"/>
        <v>0</v>
      </c>
      <c r="BN32">
        <f t="shared" si="59"/>
        <v>0</v>
      </c>
      <c r="BO32">
        <f t="shared" si="59"/>
        <v>0</v>
      </c>
      <c r="BP32">
        <f t="shared" si="59"/>
        <v>0</v>
      </c>
      <c r="BQ32">
        <f t="shared" si="59"/>
        <v>0</v>
      </c>
      <c r="BR32">
        <f t="shared" si="59"/>
        <v>0</v>
      </c>
      <c r="BS32">
        <f t="shared" si="59"/>
        <v>0</v>
      </c>
      <c r="BT32">
        <f t="shared" si="59"/>
        <v>0</v>
      </c>
      <c r="BU32">
        <f t="shared" si="59"/>
        <v>0</v>
      </c>
      <c r="BV32">
        <f t="shared" si="59"/>
        <v>0</v>
      </c>
      <c r="BW32">
        <f t="shared" si="59"/>
        <v>0</v>
      </c>
      <c r="BX32">
        <f t="shared" si="59"/>
        <v>0</v>
      </c>
      <c r="BY32">
        <f t="shared" si="59"/>
        <v>0</v>
      </c>
      <c r="BZ32">
        <f t="shared" si="59"/>
        <v>0</v>
      </c>
      <c r="CA32">
        <f t="shared" si="59"/>
        <v>0</v>
      </c>
      <c r="CE32" t="e">
        <f t="shared" si="2"/>
        <v>#N/A</v>
      </c>
      <c r="CF32" s="302">
        <f t="shared" si="3"/>
        <v>0</v>
      </c>
      <c r="CG32" s="302">
        <f t="shared" si="4"/>
        <v>0</v>
      </c>
      <c r="CH32" s="302">
        <f t="shared" si="5"/>
        <v>0</v>
      </c>
      <c r="CI32" s="302">
        <f t="shared" si="6"/>
        <v>0</v>
      </c>
      <c r="CJ32" s="302">
        <f t="shared" si="7"/>
        <v>0</v>
      </c>
      <c r="CK32" s="302">
        <f t="shared" si="8"/>
        <v>0</v>
      </c>
      <c r="CL32" s="302">
        <f t="shared" si="9"/>
        <v>0</v>
      </c>
      <c r="CM32" s="302">
        <f t="shared" si="10"/>
        <v>0</v>
      </c>
      <c r="CN32" s="302">
        <f t="shared" si="11"/>
        <v>0</v>
      </c>
      <c r="CO32" s="302">
        <f t="shared" si="12"/>
        <v>0</v>
      </c>
      <c r="CP32" s="302">
        <f t="shared" si="13"/>
        <v>0</v>
      </c>
      <c r="CQ32" s="302">
        <f t="shared" si="14"/>
        <v>0</v>
      </c>
      <c r="CR32" s="302">
        <f t="shared" si="15"/>
        <v>0</v>
      </c>
      <c r="CS32" s="302">
        <f t="shared" si="16"/>
        <v>0</v>
      </c>
      <c r="CT32" s="302">
        <f t="shared" si="17"/>
        <v>0</v>
      </c>
      <c r="CU32" s="302">
        <f t="shared" si="18"/>
        <v>0</v>
      </c>
      <c r="CV32" s="302">
        <f t="shared" si="19"/>
        <v>0</v>
      </c>
      <c r="CW32" s="302">
        <f t="shared" si="20"/>
        <v>0</v>
      </c>
      <c r="CX32" s="302">
        <f t="shared" si="21"/>
        <v>0</v>
      </c>
      <c r="CY32" s="302">
        <f t="shared" si="22"/>
        <v>0</v>
      </c>
      <c r="CZ32" s="302">
        <f t="shared" si="23"/>
        <v>0</v>
      </c>
      <c r="DA32" s="302">
        <f t="shared" si="24"/>
        <v>0</v>
      </c>
      <c r="DB32" s="302">
        <f t="shared" si="25"/>
        <v>0</v>
      </c>
      <c r="DC32" s="302">
        <f t="shared" si="26"/>
        <v>0</v>
      </c>
      <c r="DD32" s="302">
        <f t="shared" si="27"/>
        <v>0</v>
      </c>
      <c r="DE32" s="302">
        <f t="shared" si="28"/>
        <v>0</v>
      </c>
    </row>
    <row r="33" spans="1:109" x14ac:dyDescent="0.25">
      <c r="A33">
        <v>30</v>
      </c>
      <c r="B33">
        <f>MATCH(A33,Entrada!$A$53:$A$369,0)</f>
        <v>30</v>
      </c>
      <c r="C33" s="164"/>
      <c r="AB33">
        <f>IF(NOT(ISNA($B33)),INDEX(Entrada!C$53:C$369,$B33),0)</f>
        <v>0</v>
      </c>
      <c r="AC33">
        <f>IF(NOT(ISNA($B33)),INDEX(Entrada!D$53:D$369,$B33),0)</f>
        <v>0</v>
      </c>
      <c r="AD33">
        <f>IF(NOT(ISNA($B33)),INDEX(Entrada!E$53:E$369,$B33),0)</f>
        <v>0</v>
      </c>
      <c r="AE33">
        <f>IF(NOT(ISNA($B33)),INDEX(Entrada!F$53:F$369,$B33),0)</f>
        <v>0</v>
      </c>
      <c r="AF33">
        <f>IF(NOT(ISNA($B33)),INDEX(Entrada!G$53:G$369,$B33),0)</f>
        <v>0</v>
      </c>
      <c r="AG33">
        <f>IF(NOT(ISNA($B33)),INDEX(Entrada!H$53:H$369,$B33),0)</f>
        <v>0</v>
      </c>
      <c r="AH33">
        <f>IF(NOT(ISNA($B33)),INDEX(Entrada!I$53:I$369,$B33),0)</f>
        <v>0</v>
      </c>
      <c r="AI33">
        <f>IF(NOT(ISNA($B33)),INDEX(Entrada!J$53:J$369,$B33),0)</f>
        <v>0</v>
      </c>
      <c r="AJ33">
        <f>IF(NOT(ISNA($B33)),INDEX(Entrada!K$53:K$369,$B33),0)</f>
        <v>0</v>
      </c>
      <c r="AK33">
        <f>IF(NOT(ISNA($B33)),INDEX(Entrada!L$53:L$369,$B33),0)</f>
        <v>0</v>
      </c>
      <c r="AL33">
        <f>IF(NOT(ISNA($B33)),INDEX(Entrada!M$53:M$369,$B33),0)</f>
        <v>0</v>
      </c>
      <c r="AM33">
        <f>IF(NOT(ISNA($B33)),INDEX(Entrada!N$53:N$369,$B33),0)</f>
        <v>0</v>
      </c>
      <c r="AN33">
        <f>IF(NOT(ISNA($B33)),INDEX(Entrada!O$53:O$369,$B33),0)</f>
        <v>0</v>
      </c>
      <c r="AO33">
        <f>IF(NOT(ISNA($B33)),INDEX(Entrada!P$53:P$369,$B33),0)</f>
        <v>0</v>
      </c>
      <c r="AP33">
        <f>IF(NOT(ISNA($B33)),INDEX(Entrada!Q$53:Q$369,$B33),0)</f>
        <v>0</v>
      </c>
      <c r="AQ33">
        <f>IF(NOT(ISNA($B33)),INDEX(Entrada!R$53:R$369,$B33),0)</f>
        <v>0</v>
      </c>
      <c r="AR33">
        <f>IF(NOT(ISNA($B33)),INDEX(Entrada!S$53:S$369,$B33),0)</f>
        <v>0</v>
      </c>
      <c r="AS33">
        <f>IF(NOT(ISNA($B33)),INDEX(Entrada!T$53:T$369,$B33),0)</f>
        <v>0</v>
      </c>
      <c r="AT33">
        <f>IF(NOT(ISNA($B33)),INDEX(Entrada!U$53:U$369,$B33),0)</f>
        <v>0</v>
      </c>
      <c r="AU33">
        <f>IF(NOT(ISNA($B33)),INDEX(Entrada!V$53:V$369,$B33),0)</f>
        <v>0</v>
      </c>
      <c r="AV33">
        <f>IF(NOT(ISNA($B33)),INDEX(Entrada!W$53:W$369,$B33),0)</f>
        <v>0</v>
      </c>
      <c r="AW33">
        <f>IF(NOT(ISNA($B33)),INDEX(Entrada!X$53:X$369,$B33),0)</f>
        <v>0</v>
      </c>
      <c r="AX33">
        <f>IF(NOT(ISNA($B33)),INDEX(Entrada!Y$53:Y$369,$B33),0)</f>
        <v>0</v>
      </c>
      <c r="AY33">
        <f>IF(NOT(ISNA($B33)),INDEX(Entrada!Z$53:Z$369,$B33),0)</f>
        <v>0</v>
      </c>
      <c r="AZ33">
        <f>IF(NOT(ISNA($B33)),INDEX(Entrada!AA$53:AA$369,$B33),0)</f>
        <v>0</v>
      </c>
      <c r="BA33">
        <f>IF(NOT(ISNA($B33)),INDEX(Entrada!AB$53:AB$369,$B33),0)</f>
        <v>0</v>
      </c>
      <c r="BB33">
        <f t="shared" si="47"/>
        <v>0</v>
      </c>
      <c r="BC33">
        <f t="shared" si="48"/>
        <v>0</v>
      </c>
      <c r="BD33">
        <f t="shared" si="49"/>
        <v>0</v>
      </c>
      <c r="BE33">
        <f t="shared" si="50"/>
        <v>0</v>
      </c>
      <c r="BF33">
        <f t="shared" si="51"/>
        <v>0</v>
      </c>
      <c r="BG33">
        <f t="shared" si="52"/>
        <v>0</v>
      </c>
      <c r="BH33">
        <f t="shared" si="53"/>
        <v>0</v>
      </c>
      <c r="BI33">
        <f t="shared" si="54"/>
        <v>0</v>
      </c>
      <c r="BJ33">
        <f t="shared" si="55"/>
        <v>0</v>
      </c>
      <c r="BK33">
        <f t="shared" si="56"/>
        <v>0</v>
      </c>
      <c r="BL33">
        <f t="shared" si="57"/>
        <v>0</v>
      </c>
      <c r="BM33">
        <f t="shared" si="58"/>
        <v>0</v>
      </c>
      <c r="BN33">
        <f t="shared" si="59"/>
        <v>0</v>
      </c>
      <c r="BO33">
        <f t="shared" si="59"/>
        <v>0</v>
      </c>
      <c r="BP33">
        <f t="shared" si="59"/>
        <v>0</v>
      </c>
      <c r="BQ33">
        <f t="shared" si="59"/>
        <v>0</v>
      </c>
      <c r="BR33">
        <f t="shared" si="59"/>
        <v>0</v>
      </c>
      <c r="BS33">
        <f t="shared" si="59"/>
        <v>0</v>
      </c>
      <c r="BT33">
        <f t="shared" si="59"/>
        <v>0</v>
      </c>
      <c r="BU33">
        <f t="shared" si="59"/>
        <v>0</v>
      </c>
      <c r="BV33">
        <f t="shared" si="59"/>
        <v>0</v>
      </c>
      <c r="BW33">
        <f t="shared" si="59"/>
        <v>0</v>
      </c>
      <c r="BX33">
        <f t="shared" si="59"/>
        <v>0</v>
      </c>
      <c r="BY33">
        <f t="shared" si="59"/>
        <v>0</v>
      </c>
      <c r="BZ33">
        <f t="shared" si="59"/>
        <v>0</v>
      </c>
      <c r="CA33">
        <f t="shared" si="59"/>
        <v>0</v>
      </c>
      <c r="CE33" t="e">
        <f t="shared" si="2"/>
        <v>#N/A</v>
      </c>
      <c r="CF33" s="302">
        <f t="shared" si="3"/>
        <v>0</v>
      </c>
      <c r="CG33" s="302">
        <f t="shared" si="4"/>
        <v>0</v>
      </c>
      <c r="CH33" s="302">
        <f t="shared" si="5"/>
        <v>0</v>
      </c>
      <c r="CI33" s="302">
        <f t="shared" si="6"/>
        <v>0</v>
      </c>
      <c r="CJ33" s="302">
        <f t="shared" si="7"/>
        <v>0</v>
      </c>
      <c r="CK33" s="302">
        <f t="shared" si="8"/>
        <v>0</v>
      </c>
      <c r="CL33" s="302">
        <f t="shared" si="9"/>
        <v>0</v>
      </c>
      <c r="CM33" s="302">
        <f t="shared" si="10"/>
        <v>0</v>
      </c>
      <c r="CN33" s="302">
        <f t="shared" si="11"/>
        <v>0</v>
      </c>
      <c r="CO33" s="302">
        <f t="shared" si="12"/>
        <v>0</v>
      </c>
      <c r="CP33" s="302">
        <f t="shared" si="13"/>
        <v>0</v>
      </c>
      <c r="CQ33" s="302">
        <f t="shared" si="14"/>
        <v>0</v>
      </c>
      <c r="CR33" s="302">
        <f t="shared" si="15"/>
        <v>0</v>
      </c>
      <c r="CS33" s="302">
        <f t="shared" si="16"/>
        <v>0</v>
      </c>
      <c r="CT33" s="302">
        <f t="shared" si="17"/>
        <v>0</v>
      </c>
      <c r="CU33" s="302">
        <f t="shared" si="18"/>
        <v>0</v>
      </c>
      <c r="CV33" s="302">
        <f t="shared" si="19"/>
        <v>0</v>
      </c>
      <c r="CW33" s="302">
        <f t="shared" si="20"/>
        <v>0</v>
      </c>
      <c r="CX33" s="302">
        <f t="shared" si="21"/>
        <v>0</v>
      </c>
      <c r="CY33" s="302">
        <f t="shared" si="22"/>
        <v>0</v>
      </c>
      <c r="CZ33" s="302">
        <f t="shared" si="23"/>
        <v>0</v>
      </c>
      <c r="DA33" s="302">
        <f t="shared" si="24"/>
        <v>0</v>
      </c>
      <c r="DB33" s="302">
        <f t="shared" si="25"/>
        <v>0</v>
      </c>
      <c r="DC33" s="302">
        <f t="shared" si="26"/>
        <v>0</v>
      </c>
      <c r="DD33" s="302">
        <f t="shared" si="27"/>
        <v>0</v>
      </c>
      <c r="DE33" s="302">
        <f t="shared" si="28"/>
        <v>0</v>
      </c>
    </row>
    <row r="34" spans="1:109" x14ac:dyDescent="0.25">
      <c r="A34">
        <v>31</v>
      </c>
      <c r="B34">
        <f>MATCH(A34,Entrada!$A$53:$A$369,0)</f>
        <v>31</v>
      </c>
      <c r="C34" s="164" t="s">
        <v>541</v>
      </c>
      <c r="AB34">
        <f>IF(NOT(ISNA($B34)),INDEX(Entrada!C$53:C$369,$B34),0)</f>
        <v>2624.85</v>
      </c>
      <c r="AC34">
        <f>IF(NOT(ISNA($B34)),INDEX(Entrada!D$53:D$369,$B34),0)</f>
        <v>2732.63</v>
      </c>
      <c r="AD34">
        <f>IF(NOT(ISNA($B34)),INDEX(Entrada!E$53:E$369,$B34),0)</f>
        <v>2668.24</v>
      </c>
      <c r="AE34">
        <f>IF(NOT(ISNA($B34)),INDEX(Entrada!F$53:F$369,$B34),0)</f>
        <v>1988.5</v>
      </c>
      <c r="AF34">
        <f>IF(NOT(ISNA($B34)),INDEX(Entrada!G$53:G$369,$B34),0)</f>
        <v>1286.5899999999999</v>
      </c>
      <c r="AG34">
        <f>IF(NOT(ISNA($B34)),INDEX(Entrada!H$53:H$369,$B34),0)</f>
        <v>990.83</v>
      </c>
      <c r="AH34">
        <f>IF(NOT(ISNA($B34)),INDEX(Entrada!I$53:I$369,$B34),0)</f>
        <v>786.6</v>
      </c>
      <c r="AI34">
        <f>IF(NOT(ISNA($B34)),INDEX(Entrada!J$53:J$369,$B34),0)</f>
        <v>629.95000000000005</v>
      </c>
      <c r="AJ34">
        <f>IF(NOT(ISNA($B34)),INDEX(Entrada!K$53:K$369,$B34),0)</f>
        <v>557.57000000000005</v>
      </c>
      <c r="AK34">
        <f>IF(NOT(ISNA($B34)),INDEX(Entrada!L$53:L$369,$B34),0)</f>
        <v>675.29</v>
      </c>
      <c r="AL34">
        <f>IF(NOT(ISNA($B34)),INDEX(Entrada!M$53:M$369,$B34),0)</f>
        <v>1107.17</v>
      </c>
      <c r="AM34">
        <f>IF(NOT(ISNA($B34)),INDEX(Entrada!N$53:N$369,$B34),0)</f>
        <v>1916.83</v>
      </c>
      <c r="AN34">
        <f>IF(NOT(ISNA($B34)),INDEX(Entrada!O$53:O$369,$B34),0)</f>
        <v>0</v>
      </c>
      <c r="AO34">
        <f>IF(NOT(ISNA($B34)),INDEX(Entrada!P$53:P$369,$B34),0)</f>
        <v>0</v>
      </c>
      <c r="AP34">
        <f>IF(NOT(ISNA($B34)),INDEX(Entrada!Q$53:Q$369,$B34),0)</f>
        <v>0</v>
      </c>
      <c r="AQ34">
        <f>IF(NOT(ISNA($B34)),INDEX(Entrada!R$53:R$369,$B34),0)</f>
        <v>0</v>
      </c>
      <c r="AR34">
        <f>IF(NOT(ISNA($B34)),INDEX(Entrada!S$53:S$369,$B34),0)</f>
        <v>0</v>
      </c>
      <c r="AS34">
        <f>IF(NOT(ISNA($B34)),INDEX(Entrada!T$53:T$369,$B34),0)</f>
        <v>0</v>
      </c>
      <c r="AT34">
        <f>IF(NOT(ISNA($B34)),INDEX(Entrada!U$53:U$369,$B34),0)</f>
        <v>0</v>
      </c>
      <c r="AU34">
        <f>IF(NOT(ISNA($B34)),INDEX(Entrada!V$53:V$369,$B34),0)</f>
        <v>0</v>
      </c>
      <c r="AV34">
        <f>IF(NOT(ISNA($B34)),INDEX(Entrada!W$53:W$369,$B34),0)</f>
        <v>0</v>
      </c>
      <c r="AW34">
        <f>IF(NOT(ISNA($B34)),INDEX(Entrada!X$53:X$369,$B34),0)</f>
        <v>0</v>
      </c>
      <c r="AX34">
        <f>IF(NOT(ISNA($B34)),INDEX(Entrada!Y$53:Y$369,$B34),0)</f>
        <v>0</v>
      </c>
      <c r="AY34">
        <f>IF(NOT(ISNA($B34)),INDEX(Entrada!Z$53:Z$369,$B34),0)</f>
        <v>0</v>
      </c>
      <c r="AZ34">
        <f>IF(NOT(ISNA($B34)),INDEX(Entrada!AA$53:AA$369,$B34),0)</f>
        <v>0</v>
      </c>
      <c r="BA34">
        <f>IF(NOT(ISNA($B34)),INDEX(Entrada!AB$53:AB$369,$B34),0)</f>
        <v>0</v>
      </c>
      <c r="BB34">
        <f t="shared" si="47"/>
        <v>2624.85</v>
      </c>
      <c r="BC34">
        <f t="shared" si="48"/>
        <v>2732.63</v>
      </c>
      <c r="BD34">
        <f t="shared" si="49"/>
        <v>2668.24</v>
      </c>
      <c r="BE34">
        <f t="shared" si="50"/>
        <v>1988.5</v>
      </c>
      <c r="BF34">
        <f t="shared" si="51"/>
        <v>1286.5899999999999</v>
      </c>
      <c r="BG34">
        <f t="shared" si="52"/>
        <v>990.83</v>
      </c>
      <c r="BH34">
        <f t="shared" si="53"/>
        <v>786.6</v>
      </c>
      <c r="BI34">
        <f t="shared" si="54"/>
        <v>629.95000000000005</v>
      </c>
      <c r="BJ34">
        <f t="shared" si="55"/>
        <v>557.57000000000005</v>
      </c>
      <c r="BK34">
        <f t="shared" si="56"/>
        <v>675.29</v>
      </c>
      <c r="BL34">
        <f t="shared" si="57"/>
        <v>1107.17</v>
      </c>
      <c r="BM34">
        <f t="shared" si="58"/>
        <v>1916.83</v>
      </c>
      <c r="BN34">
        <f t="shared" si="59"/>
        <v>0</v>
      </c>
      <c r="BO34">
        <f t="shared" si="59"/>
        <v>0</v>
      </c>
      <c r="BP34">
        <f t="shared" si="59"/>
        <v>0</v>
      </c>
      <c r="BQ34">
        <f t="shared" si="59"/>
        <v>0</v>
      </c>
      <c r="BR34">
        <f t="shared" si="59"/>
        <v>0</v>
      </c>
      <c r="BS34">
        <f t="shared" si="59"/>
        <v>0</v>
      </c>
      <c r="BT34">
        <f t="shared" si="59"/>
        <v>0</v>
      </c>
      <c r="BU34">
        <f t="shared" si="59"/>
        <v>0</v>
      </c>
      <c r="BV34">
        <f t="shared" si="59"/>
        <v>0</v>
      </c>
      <c r="BW34">
        <f t="shared" si="59"/>
        <v>0</v>
      </c>
      <c r="BX34">
        <f t="shared" si="59"/>
        <v>0</v>
      </c>
      <c r="BY34">
        <f t="shared" si="59"/>
        <v>0</v>
      </c>
      <c r="BZ34">
        <f t="shared" si="59"/>
        <v>0</v>
      </c>
      <c r="CA34">
        <f t="shared" si="59"/>
        <v>0</v>
      </c>
      <c r="CE34" t="e">
        <f t="shared" si="2"/>
        <v>#N/A</v>
      </c>
      <c r="CF34" s="302">
        <f t="shared" si="3"/>
        <v>2624.85</v>
      </c>
      <c r="CG34" s="302">
        <f t="shared" si="4"/>
        <v>2732.63</v>
      </c>
      <c r="CH34" s="302">
        <f t="shared" si="5"/>
        <v>2668.24</v>
      </c>
      <c r="CI34" s="302">
        <f t="shared" si="6"/>
        <v>1988.5</v>
      </c>
      <c r="CJ34" s="302">
        <f t="shared" si="7"/>
        <v>1286.5899999999999</v>
      </c>
      <c r="CK34" s="302">
        <f t="shared" si="8"/>
        <v>990.83</v>
      </c>
      <c r="CL34" s="302">
        <f t="shared" si="9"/>
        <v>786.6</v>
      </c>
      <c r="CM34" s="302">
        <f t="shared" si="10"/>
        <v>629.95000000000005</v>
      </c>
      <c r="CN34" s="302">
        <f t="shared" si="11"/>
        <v>557.57000000000005</v>
      </c>
      <c r="CO34" s="302">
        <f t="shared" si="12"/>
        <v>675.29</v>
      </c>
      <c r="CP34" s="302">
        <f t="shared" si="13"/>
        <v>1107.17</v>
      </c>
      <c r="CQ34" s="302">
        <f t="shared" si="14"/>
        <v>1916.83</v>
      </c>
      <c r="CR34" s="302">
        <f t="shared" si="15"/>
        <v>0</v>
      </c>
      <c r="CS34" s="302">
        <f t="shared" si="16"/>
        <v>0</v>
      </c>
      <c r="CT34" s="302">
        <f t="shared" si="17"/>
        <v>0</v>
      </c>
      <c r="CU34" s="302">
        <f t="shared" si="18"/>
        <v>0</v>
      </c>
      <c r="CV34" s="302">
        <f t="shared" si="19"/>
        <v>0</v>
      </c>
      <c r="CW34" s="302">
        <f t="shared" si="20"/>
        <v>0</v>
      </c>
      <c r="CX34" s="302">
        <f t="shared" si="21"/>
        <v>0</v>
      </c>
      <c r="CY34" s="302">
        <f t="shared" si="22"/>
        <v>0</v>
      </c>
      <c r="CZ34" s="302">
        <f t="shared" si="23"/>
        <v>0</v>
      </c>
      <c r="DA34" s="302">
        <f t="shared" si="24"/>
        <v>0</v>
      </c>
      <c r="DB34" s="302">
        <f t="shared" si="25"/>
        <v>0</v>
      </c>
      <c r="DC34" s="302">
        <f t="shared" si="26"/>
        <v>0</v>
      </c>
      <c r="DD34" s="302">
        <f t="shared" si="27"/>
        <v>0</v>
      </c>
      <c r="DE34" s="302">
        <f t="shared" si="28"/>
        <v>0</v>
      </c>
    </row>
    <row r="35" spans="1:109" x14ac:dyDescent="0.25">
      <c r="A35">
        <v>32</v>
      </c>
      <c r="B35">
        <f>MATCH(A35,Entrada!$A$53:$A$369,0)</f>
        <v>32</v>
      </c>
      <c r="C35" s="164" t="s">
        <v>269</v>
      </c>
      <c r="AB35">
        <f>IF(NOT(ISNA($B35)),INDEX(Entrada!C$53:C$369,$B35),0)</f>
        <v>2747.04</v>
      </c>
      <c r="AC35">
        <f>IF(NOT(ISNA($B35)),INDEX(Entrada!D$53:D$369,$B35),0)</f>
        <v>2868.21</v>
      </c>
      <c r="AD35">
        <f>IF(NOT(ISNA($B35)),INDEX(Entrada!E$53:E$369,$B35),0)</f>
        <v>2801.82</v>
      </c>
      <c r="AE35">
        <f>IF(NOT(ISNA($B35)),INDEX(Entrada!F$53:F$369,$B35),0)</f>
        <v>2094.34</v>
      </c>
      <c r="AF35">
        <f>IF(NOT(ISNA($B35)),INDEX(Entrada!G$53:G$369,$B35),0)</f>
        <v>1357.32</v>
      </c>
      <c r="AG35">
        <f>IF(NOT(ISNA($B35)),INDEX(Entrada!H$53:H$369,$B35),0)</f>
        <v>1046.98</v>
      </c>
      <c r="AH35">
        <f>IF(NOT(ISNA($B35)),INDEX(Entrada!I$53:I$369,$B35),0)</f>
        <v>833.61</v>
      </c>
      <c r="AI35">
        <f>IF(NOT(ISNA($B35)),INDEX(Entrada!J$53:J$369,$B35),0)</f>
        <v>668.85</v>
      </c>
      <c r="AJ35">
        <f>IF(NOT(ISNA($B35)),INDEX(Entrada!K$53:K$369,$B35),0)</f>
        <v>592.33000000000004</v>
      </c>
      <c r="AK35">
        <f>IF(NOT(ISNA($B35)),INDEX(Entrada!L$53:L$369,$B35),0)</f>
        <v>711.17</v>
      </c>
      <c r="AL35">
        <f>IF(NOT(ISNA($B35)),INDEX(Entrada!M$53:M$369,$B35),0)</f>
        <v>1160.3499999999999</v>
      </c>
      <c r="AM35">
        <f>IF(NOT(ISNA($B35)),INDEX(Entrada!N$53:N$369,$B35),0)</f>
        <v>2005.5</v>
      </c>
      <c r="AN35">
        <f>IF(NOT(ISNA($B35)),INDEX(Entrada!O$53:O$369,$B35),0)</f>
        <v>0</v>
      </c>
      <c r="AO35">
        <f>IF(NOT(ISNA($B35)),INDEX(Entrada!P$53:P$369,$B35),0)</f>
        <v>0</v>
      </c>
      <c r="AP35">
        <f>IF(NOT(ISNA($B35)),INDEX(Entrada!Q$53:Q$369,$B35),0)</f>
        <v>0</v>
      </c>
      <c r="AQ35">
        <f>IF(NOT(ISNA($B35)),INDEX(Entrada!R$53:R$369,$B35),0)</f>
        <v>0</v>
      </c>
      <c r="AR35">
        <f>IF(NOT(ISNA($B35)),INDEX(Entrada!S$53:S$369,$B35),0)</f>
        <v>0</v>
      </c>
      <c r="AS35">
        <f>IF(NOT(ISNA($B35)),INDEX(Entrada!T$53:T$369,$B35),0)</f>
        <v>0</v>
      </c>
      <c r="AT35">
        <f>IF(NOT(ISNA($B35)),INDEX(Entrada!U$53:U$369,$B35),0)</f>
        <v>0</v>
      </c>
      <c r="AU35">
        <f>IF(NOT(ISNA($B35)),INDEX(Entrada!V$53:V$369,$B35),0)</f>
        <v>0</v>
      </c>
      <c r="AV35">
        <f>IF(NOT(ISNA($B35)),INDEX(Entrada!W$53:W$369,$B35),0)</f>
        <v>0</v>
      </c>
      <c r="AW35">
        <f>IF(NOT(ISNA($B35)),INDEX(Entrada!X$53:X$369,$B35),0)</f>
        <v>0</v>
      </c>
      <c r="AX35">
        <f>IF(NOT(ISNA($B35)),INDEX(Entrada!Y$53:Y$369,$B35),0)</f>
        <v>0</v>
      </c>
      <c r="AY35">
        <f>IF(NOT(ISNA($B35)),INDEX(Entrada!Z$53:Z$369,$B35),0)</f>
        <v>0</v>
      </c>
      <c r="AZ35">
        <f>IF(NOT(ISNA($B35)),INDEX(Entrada!AA$53:AA$369,$B35),0)</f>
        <v>0</v>
      </c>
      <c r="BA35">
        <f>IF(NOT(ISNA($B35)),INDEX(Entrada!AB$53:AB$369,$B35),0)</f>
        <v>0</v>
      </c>
      <c r="BB35">
        <f t="shared" si="47"/>
        <v>2747.04</v>
      </c>
      <c r="BC35">
        <f t="shared" si="48"/>
        <v>2868.21</v>
      </c>
      <c r="BD35">
        <f t="shared" si="49"/>
        <v>2801.82</v>
      </c>
      <c r="BE35">
        <f t="shared" si="50"/>
        <v>2094.34</v>
      </c>
      <c r="BF35">
        <f t="shared" si="51"/>
        <v>1357.32</v>
      </c>
      <c r="BG35">
        <f t="shared" si="52"/>
        <v>1046.98</v>
      </c>
      <c r="BH35">
        <f t="shared" si="53"/>
        <v>833.61</v>
      </c>
      <c r="BI35">
        <f t="shared" si="54"/>
        <v>668.85</v>
      </c>
      <c r="BJ35">
        <f t="shared" si="55"/>
        <v>592.33000000000004</v>
      </c>
      <c r="BK35">
        <f t="shared" si="56"/>
        <v>711.17</v>
      </c>
      <c r="BL35">
        <f t="shared" si="57"/>
        <v>1160.3499999999999</v>
      </c>
      <c r="BM35">
        <f t="shared" si="58"/>
        <v>2005.5</v>
      </c>
      <c r="BN35">
        <f t="shared" si="59"/>
        <v>0</v>
      </c>
      <c r="BO35">
        <f t="shared" si="59"/>
        <v>0</v>
      </c>
      <c r="BP35">
        <f t="shared" si="59"/>
        <v>0</v>
      </c>
      <c r="BQ35">
        <f t="shared" si="59"/>
        <v>0</v>
      </c>
      <c r="BR35">
        <f t="shared" si="59"/>
        <v>0</v>
      </c>
      <c r="BS35">
        <f t="shared" si="59"/>
        <v>0</v>
      </c>
      <c r="BT35">
        <f t="shared" si="59"/>
        <v>0</v>
      </c>
      <c r="BU35">
        <f t="shared" si="59"/>
        <v>0</v>
      </c>
      <c r="BV35">
        <f t="shared" si="59"/>
        <v>0</v>
      </c>
      <c r="BW35">
        <f t="shared" si="59"/>
        <v>0</v>
      </c>
      <c r="BX35">
        <f t="shared" si="59"/>
        <v>0</v>
      </c>
      <c r="BY35">
        <f t="shared" si="59"/>
        <v>0</v>
      </c>
      <c r="BZ35">
        <f t="shared" si="59"/>
        <v>0</v>
      </c>
      <c r="CA35">
        <f t="shared" si="59"/>
        <v>0</v>
      </c>
      <c r="CE35">
        <f t="shared" si="2"/>
        <v>21</v>
      </c>
      <c r="CF35" s="302">
        <f t="shared" ca="1" si="3"/>
        <v>2745.5931</v>
      </c>
      <c r="CG35" s="302">
        <f t="shared" ca="1" si="4"/>
        <v>2858.3309800000002</v>
      </c>
      <c r="CH35" s="302">
        <f t="shared" ca="1" si="5"/>
        <v>2790.9790399999997</v>
      </c>
      <c r="CI35" s="302">
        <f t="shared" ca="1" si="6"/>
        <v>2079.971</v>
      </c>
      <c r="CJ35" s="302">
        <f t="shared" ca="1" si="7"/>
        <v>1345.77314</v>
      </c>
      <c r="CK35" s="302">
        <f t="shared" ca="1" si="8"/>
        <v>1036.4081800000001</v>
      </c>
      <c r="CL35" s="302">
        <f t="shared" ca="1" si="9"/>
        <v>822.78360000000009</v>
      </c>
      <c r="CM35" s="302">
        <f t="shared" ca="1" si="10"/>
        <v>658.92770000000007</v>
      </c>
      <c r="CN35" s="302">
        <f t="shared" ca="1" si="11"/>
        <v>583.21822000000009</v>
      </c>
      <c r="CO35" s="302">
        <f t="shared" ca="1" si="12"/>
        <v>706.35334</v>
      </c>
      <c r="CP35" s="302">
        <f t="shared" ca="1" si="13"/>
        <v>1158.0998200000001</v>
      </c>
      <c r="CQ35" s="302">
        <f t="shared" ca="1" si="14"/>
        <v>2005.0041799999999</v>
      </c>
      <c r="CR35" s="302">
        <f t="shared" ca="1" si="15"/>
        <v>0</v>
      </c>
      <c r="CS35" s="302">
        <f t="shared" ca="1" si="16"/>
        <v>0</v>
      </c>
      <c r="CT35" s="302">
        <f t="shared" ca="1" si="17"/>
        <v>0</v>
      </c>
      <c r="CU35" s="302">
        <f t="shared" ca="1" si="18"/>
        <v>0</v>
      </c>
      <c r="CV35" s="302">
        <f t="shared" ca="1" si="19"/>
        <v>0</v>
      </c>
      <c r="CW35" s="302">
        <f t="shared" ca="1" si="20"/>
        <v>0</v>
      </c>
      <c r="CX35" s="302">
        <f t="shared" ca="1" si="21"/>
        <v>0</v>
      </c>
      <c r="CY35" s="302">
        <f t="shared" ca="1" si="22"/>
        <v>0</v>
      </c>
      <c r="CZ35" s="302">
        <f t="shared" ca="1" si="23"/>
        <v>0</v>
      </c>
      <c r="DA35" s="302">
        <f t="shared" ca="1" si="24"/>
        <v>0</v>
      </c>
      <c r="DB35" s="302">
        <f t="shared" ca="1" si="25"/>
        <v>0</v>
      </c>
      <c r="DC35" s="302">
        <f t="shared" ca="1" si="26"/>
        <v>0</v>
      </c>
      <c r="DD35" s="302">
        <f t="shared" ca="1" si="27"/>
        <v>0</v>
      </c>
      <c r="DE35" s="302">
        <f t="shared" ca="1" si="28"/>
        <v>0</v>
      </c>
    </row>
    <row r="36" spans="1:109" x14ac:dyDescent="0.25">
      <c r="A36">
        <v>33</v>
      </c>
      <c r="B36">
        <f>MATCH(A36,Entrada!$A$53:$A$369,0)</f>
        <v>33</v>
      </c>
      <c r="C36" s="164" t="s">
        <v>542</v>
      </c>
      <c r="AB36">
        <f>IF(NOT(ISNA($B36)),INDEX(Entrada!C$53:C$369,$B36),0)</f>
        <v>3957.71</v>
      </c>
      <c r="AC36">
        <f>IF(NOT(ISNA($B36)),INDEX(Entrada!D$53:D$369,$B36),0)</f>
        <v>4152.3999999999996</v>
      </c>
      <c r="AD36">
        <f>IF(NOT(ISNA($B36)),INDEX(Entrada!E$53:E$369,$B36),0)</f>
        <v>4132.78</v>
      </c>
      <c r="AE36">
        <f>IF(NOT(ISNA($B36)),INDEX(Entrada!F$53:F$369,$B36),0)</f>
        <v>3147.53</v>
      </c>
      <c r="AF36">
        <f>IF(NOT(ISNA($B36)),INDEX(Entrada!G$53:G$369,$B36),0)</f>
        <v>2060.79</v>
      </c>
      <c r="AG36">
        <f>IF(NOT(ISNA($B36)),INDEX(Entrada!H$53:H$369,$B36),0)</f>
        <v>1607.42</v>
      </c>
      <c r="AH36">
        <f>IF(NOT(ISNA($B36)),INDEX(Entrada!I$53:I$369,$B36),0)</f>
        <v>1291.23</v>
      </c>
      <c r="AI36">
        <f>IF(NOT(ISNA($B36)),INDEX(Entrada!J$53:J$369,$B36),0)</f>
        <v>1051.47</v>
      </c>
      <c r="AJ36">
        <f>IF(NOT(ISNA($B36)),INDEX(Entrada!K$53:K$369,$B36),0)</f>
        <v>945.37</v>
      </c>
      <c r="AK36">
        <f>IF(NOT(ISNA($B36)),INDEX(Entrada!L$53:L$369,$B36),0)</f>
        <v>1117.7</v>
      </c>
      <c r="AL36">
        <f>IF(NOT(ISNA($B36)),INDEX(Entrada!M$53:M$369,$B36),0)</f>
        <v>1730.47</v>
      </c>
      <c r="AM36">
        <f>IF(NOT(ISNA($B36)),INDEX(Entrada!N$53:N$369,$B36),0)</f>
        <v>2913.2</v>
      </c>
      <c r="AN36">
        <f>IF(NOT(ISNA($B36)),INDEX(Entrada!O$53:O$369,$B36),0)</f>
        <v>0</v>
      </c>
      <c r="AO36">
        <f>IF(NOT(ISNA($B36)),INDEX(Entrada!P$53:P$369,$B36),0)</f>
        <v>0</v>
      </c>
      <c r="AP36">
        <f>IF(NOT(ISNA($B36)),INDEX(Entrada!Q$53:Q$369,$B36),0)</f>
        <v>0</v>
      </c>
      <c r="AQ36">
        <f>IF(NOT(ISNA($B36)),INDEX(Entrada!R$53:R$369,$B36),0)</f>
        <v>0</v>
      </c>
      <c r="AR36">
        <f>IF(NOT(ISNA($B36)),INDEX(Entrada!S$53:S$369,$B36),0)</f>
        <v>0</v>
      </c>
      <c r="AS36">
        <f>IF(NOT(ISNA($B36)),INDEX(Entrada!T$53:T$369,$B36),0)</f>
        <v>0</v>
      </c>
      <c r="AT36">
        <f>IF(NOT(ISNA($B36)),INDEX(Entrada!U$53:U$369,$B36),0)</f>
        <v>0</v>
      </c>
      <c r="AU36">
        <f>IF(NOT(ISNA($B36)),INDEX(Entrada!V$53:V$369,$B36),0)</f>
        <v>0</v>
      </c>
      <c r="AV36">
        <f>IF(NOT(ISNA($B36)),INDEX(Entrada!W$53:W$369,$B36),0)</f>
        <v>0</v>
      </c>
      <c r="AW36">
        <f>IF(NOT(ISNA($B36)),INDEX(Entrada!X$53:X$369,$B36),0)</f>
        <v>0</v>
      </c>
      <c r="AX36">
        <f>IF(NOT(ISNA($B36)),INDEX(Entrada!Y$53:Y$369,$B36),0)</f>
        <v>0</v>
      </c>
      <c r="AY36">
        <f>IF(NOT(ISNA($B36)),INDEX(Entrada!Z$53:Z$369,$B36),0)</f>
        <v>0</v>
      </c>
      <c r="AZ36">
        <f>IF(NOT(ISNA($B36)),INDEX(Entrada!AA$53:AA$369,$B36),0)</f>
        <v>0</v>
      </c>
      <c r="BA36">
        <f>IF(NOT(ISNA($B36)),INDEX(Entrada!AB$53:AB$369,$B36),0)</f>
        <v>0</v>
      </c>
      <c r="BB36">
        <f t="shared" si="47"/>
        <v>3957.71</v>
      </c>
      <c r="BC36">
        <f t="shared" si="48"/>
        <v>4152.3999999999996</v>
      </c>
      <c r="BD36">
        <f t="shared" si="49"/>
        <v>4132.78</v>
      </c>
      <c r="BE36">
        <f t="shared" si="50"/>
        <v>3147.53</v>
      </c>
      <c r="BF36">
        <f t="shared" si="51"/>
        <v>2060.79</v>
      </c>
      <c r="BG36">
        <f t="shared" si="52"/>
        <v>1607.42</v>
      </c>
      <c r="BH36">
        <f t="shared" si="53"/>
        <v>1291.23</v>
      </c>
      <c r="BI36">
        <f t="shared" si="54"/>
        <v>1051.47</v>
      </c>
      <c r="BJ36">
        <f t="shared" si="55"/>
        <v>945.37</v>
      </c>
      <c r="BK36">
        <f t="shared" si="56"/>
        <v>1117.7</v>
      </c>
      <c r="BL36">
        <f t="shared" si="57"/>
        <v>1730.47</v>
      </c>
      <c r="BM36">
        <f t="shared" si="58"/>
        <v>2913.2</v>
      </c>
      <c r="BN36">
        <f t="shared" si="59"/>
        <v>0</v>
      </c>
      <c r="BO36">
        <f t="shared" si="59"/>
        <v>0</v>
      </c>
      <c r="BP36">
        <f t="shared" si="59"/>
        <v>0</v>
      </c>
      <c r="BQ36">
        <f t="shared" si="59"/>
        <v>0</v>
      </c>
      <c r="BR36">
        <f t="shared" si="59"/>
        <v>0</v>
      </c>
      <c r="BS36">
        <f t="shared" si="59"/>
        <v>0</v>
      </c>
      <c r="BT36">
        <f t="shared" si="59"/>
        <v>0</v>
      </c>
      <c r="BU36">
        <f t="shared" si="59"/>
        <v>0</v>
      </c>
      <c r="BV36">
        <f t="shared" si="59"/>
        <v>0</v>
      </c>
      <c r="BW36">
        <f t="shared" si="59"/>
        <v>0</v>
      </c>
      <c r="BX36">
        <f t="shared" si="59"/>
        <v>0</v>
      </c>
      <c r="BY36">
        <f t="shared" si="59"/>
        <v>0</v>
      </c>
      <c r="BZ36">
        <f t="shared" si="59"/>
        <v>0</v>
      </c>
      <c r="CA36">
        <f t="shared" si="59"/>
        <v>0</v>
      </c>
      <c r="CE36" t="e">
        <f t="shared" si="2"/>
        <v>#N/A</v>
      </c>
      <c r="CF36" s="302">
        <f t="shared" si="3"/>
        <v>3957.71</v>
      </c>
      <c r="CG36" s="302">
        <f t="shared" si="4"/>
        <v>4152.3999999999996</v>
      </c>
      <c r="CH36" s="302">
        <f t="shared" si="5"/>
        <v>4132.78</v>
      </c>
      <c r="CI36" s="302">
        <f t="shared" si="6"/>
        <v>3147.53</v>
      </c>
      <c r="CJ36" s="302">
        <f t="shared" si="7"/>
        <v>2060.79</v>
      </c>
      <c r="CK36" s="302">
        <f t="shared" si="8"/>
        <v>1607.42</v>
      </c>
      <c r="CL36" s="302">
        <f t="shared" si="9"/>
        <v>1291.23</v>
      </c>
      <c r="CM36" s="302">
        <f t="shared" si="10"/>
        <v>1051.47</v>
      </c>
      <c r="CN36" s="302">
        <f t="shared" si="11"/>
        <v>945.37</v>
      </c>
      <c r="CO36" s="302">
        <f t="shared" si="12"/>
        <v>1117.7</v>
      </c>
      <c r="CP36" s="302">
        <f t="shared" si="13"/>
        <v>1730.47</v>
      </c>
      <c r="CQ36" s="302">
        <f t="shared" si="14"/>
        <v>2913.2</v>
      </c>
      <c r="CR36" s="302">
        <f t="shared" si="15"/>
        <v>0</v>
      </c>
      <c r="CS36" s="302">
        <f t="shared" si="16"/>
        <v>0</v>
      </c>
      <c r="CT36" s="302">
        <f t="shared" si="17"/>
        <v>0</v>
      </c>
      <c r="CU36" s="302">
        <f t="shared" si="18"/>
        <v>0</v>
      </c>
      <c r="CV36" s="302">
        <f t="shared" si="19"/>
        <v>0</v>
      </c>
      <c r="CW36" s="302">
        <f t="shared" si="20"/>
        <v>0</v>
      </c>
      <c r="CX36" s="302">
        <f t="shared" si="21"/>
        <v>0</v>
      </c>
      <c r="CY36" s="302">
        <f t="shared" si="22"/>
        <v>0</v>
      </c>
      <c r="CZ36" s="302">
        <f t="shared" si="23"/>
        <v>0</v>
      </c>
      <c r="DA36" s="302">
        <f t="shared" si="24"/>
        <v>0</v>
      </c>
      <c r="DB36" s="302">
        <f t="shared" si="25"/>
        <v>0</v>
      </c>
      <c r="DC36" s="302">
        <f t="shared" si="26"/>
        <v>0</v>
      </c>
      <c r="DD36" s="302">
        <f t="shared" si="27"/>
        <v>0</v>
      </c>
      <c r="DE36" s="302">
        <f t="shared" si="28"/>
        <v>0</v>
      </c>
    </row>
    <row r="37" spans="1:109" x14ac:dyDescent="0.25">
      <c r="A37">
        <v>34</v>
      </c>
      <c r="B37">
        <f>MATCH(A37,Entrada!$A$53:$A$369,0)</f>
        <v>34</v>
      </c>
      <c r="C37" s="164" t="s">
        <v>543</v>
      </c>
      <c r="AB37">
        <f>IF(NOT(ISNA($B37)),INDEX(Entrada!C$53:C$369,$B37),0)</f>
        <v>8679.75</v>
      </c>
      <c r="AC37">
        <f>IF(NOT(ISNA($B37)),INDEX(Entrada!D$53:D$369,$B37),0)</f>
        <v>9131.0300000000007</v>
      </c>
      <c r="AD37">
        <f>IF(NOT(ISNA($B37)),INDEX(Entrada!E$53:E$369,$B37),0)</f>
        <v>8783.8700000000008</v>
      </c>
      <c r="AE37">
        <f>IF(NOT(ISNA($B37)),INDEX(Entrada!F$53:F$369,$B37),0)</f>
        <v>6591.54</v>
      </c>
      <c r="AF37">
        <f>IF(NOT(ISNA($B37)),INDEX(Entrada!G$53:G$369,$B37),0)</f>
        <v>4532.49</v>
      </c>
      <c r="AG37">
        <f>IF(NOT(ISNA($B37)),INDEX(Entrada!H$53:H$369,$B37),0)</f>
        <v>3708.59</v>
      </c>
      <c r="AH37">
        <f>IF(NOT(ISNA($B37)),INDEX(Entrada!I$53:I$369,$B37),0)</f>
        <v>3026.46</v>
      </c>
      <c r="AI37">
        <f>IF(NOT(ISNA($B37)),INDEX(Entrada!J$53:J$369,$B37),0)</f>
        <v>2536.96</v>
      </c>
      <c r="AJ37">
        <f>IF(NOT(ISNA($B37)),INDEX(Entrada!K$53:K$369,$B37),0)</f>
        <v>2403.5700000000002</v>
      </c>
      <c r="AK37">
        <f>IF(NOT(ISNA($B37)),INDEX(Entrada!L$53:L$369,$B37),0)</f>
        <v>2777.27</v>
      </c>
      <c r="AL37">
        <f>IF(NOT(ISNA($B37)),INDEX(Entrada!M$53:M$369,$B37),0)</f>
        <v>3841.43</v>
      </c>
      <c r="AM37">
        <f>IF(NOT(ISNA($B37)),INDEX(Entrada!N$53:N$369,$B37),0)</f>
        <v>6159.8</v>
      </c>
      <c r="AN37">
        <f>IF(NOT(ISNA($B37)),INDEX(Entrada!O$53:O$369,$B37),0)</f>
        <v>0</v>
      </c>
      <c r="AO37">
        <f>IF(NOT(ISNA($B37)),INDEX(Entrada!P$53:P$369,$B37),0)</f>
        <v>0</v>
      </c>
      <c r="AP37">
        <f>IF(NOT(ISNA($B37)),INDEX(Entrada!Q$53:Q$369,$B37),0)</f>
        <v>0</v>
      </c>
      <c r="AQ37">
        <f>IF(NOT(ISNA($B37)),INDEX(Entrada!R$53:R$369,$B37),0)</f>
        <v>0</v>
      </c>
      <c r="AR37">
        <f>IF(NOT(ISNA($B37)),INDEX(Entrada!S$53:S$369,$B37),0)</f>
        <v>0</v>
      </c>
      <c r="AS37">
        <f>IF(NOT(ISNA($B37)),INDEX(Entrada!T$53:T$369,$B37),0)</f>
        <v>0</v>
      </c>
      <c r="AT37">
        <f>IF(NOT(ISNA($B37)),INDEX(Entrada!U$53:U$369,$B37),0)</f>
        <v>0</v>
      </c>
      <c r="AU37">
        <f>IF(NOT(ISNA($B37)),INDEX(Entrada!V$53:V$369,$B37),0)</f>
        <v>0</v>
      </c>
      <c r="AV37">
        <f>IF(NOT(ISNA($B37)),INDEX(Entrada!W$53:W$369,$B37),0)</f>
        <v>0</v>
      </c>
      <c r="AW37">
        <f>IF(NOT(ISNA($B37)),INDEX(Entrada!X$53:X$369,$B37),0)</f>
        <v>0</v>
      </c>
      <c r="AX37">
        <f>IF(NOT(ISNA($B37)),INDEX(Entrada!Y$53:Y$369,$B37),0)</f>
        <v>0</v>
      </c>
      <c r="AY37">
        <f>IF(NOT(ISNA($B37)),INDEX(Entrada!Z$53:Z$369,$B37),0)</f>
        <v>0</v>
      </c>
      <c r="AZ37">
        <f>IF(NOT(ISNA($B37)),INDEX(Entrada!AA$53:AA$369,$B37),0)</f>
        <v>0</v>
      </c>
      <c r="BA37">
        <f>IF(NOT(ISNA($B37)),INDEX(Entrada!AB$53:AB$369,$B37),0)</f>
        <v>0</v>
      </c>
      <c r="BB37">
        <f t="shared" si="47"/>
        <v>8679.75</v>
      </c>
      <c r="BC37">
        <f t="shared" si="48"/>
        <v>9131.0300000000007</v>
      </c>
      <c r="BD37">
        <f t="shared" si="49"/>
        <v>8783.8700000000008</v>
      </c>
      <c r="BE37">
        <f t="shared" si="50"/>
        <v>6591.54</v>
      </c>
      <c r="BF37">
        <f t="shared" si="51"/>
        <v>4532.49</v>
      </c>
      <c r="BG37">
        <f t="shared" si="52"/>
        <v>3708.59</v>
      </c>
      <c r="BH37">
        <f t="shared" si="53"/>
        <v>3026.46</v>
      </c>
      <c r="BI37">
        <f t="shared" si="54"/>
        <v>2536.96</v>
      </c>
      <c r="BJ37">
        <f t="shared" si="55"/>
        <v>2403.5700000000002</v>
      </c>
      <c r="BK37">
        <f t="shared" si="56"/>
        <v>2777.27</v>
      </c>
      <c r="BL37">
        <f t="shared" si="57"/>
        <v>3841.43</v>
      </c>
      <c r="BM37">
        <f t="shared" si="58"/>
        <v>6159.8</v>
      </c>
      <c r="BN37">
        <f t="shared" si="59"/>
        <v>0</v>
      </c>
      <c r="BO37">
        <f t="shared" si="59"/>
        <v>0</v>
      </c>
      <c r="BP37">
        <f t="shared" si="59"/>
        <v>0</v>
      </c>
      <c r="BQ37">
        <f t="shared" si="59"/>
        <v>0</v>
      </c>
      <c r="BR37">
        <f t="shared" si="59"/>
        <v>0</v>
      </c>
      <c r="BS37">
        <f t="shared" si="59"/>
        <v>0</v>
      </c>
      <c r="BT37">
        <f t="shared" si="59"/>
        <v>0</v>
      </c>
      <c r="BU37">
        <f t="shared" si="59"/>
        <v>0</v>
      </c>
      <c r="BV37">
        <f t="shared" si="59"/>
        <v>0</v>
      </c>
      <c r="BW37">
        <f t="shared" si="59"/>
        <v>0</v>
      </c>
      <c r="BX37">
        <f t="shared" si="59"/>
        <v>0</v>
      </c>
      <c r="BY37">
        <f t="shared" si="59"/>
        <v>0</v>
      </c>
      <c r="BZ37">
        <f t="shared" si="59"/>
        <v>0</v>
      </c>
      <c r="CA37">
        <f t="shared" si="59"/>
        <v>0</v>
      </c>
      <c r="CE37" t="e">
        <f t="shared" si="2"/>
        <v>#N/A</v>
      </c>
      <c r="CF37" s="302">
        <f t="shared" si="3"/>
        <v>8679.75</v>
      </c>
      <c r="CG37" s="302">
        <f t="shared" si="4"/>
        <v>9131.0300000000007</v>
      </c>
      <c r="CH37" s="302">
        <f t="shared" si="5"/>
        <v>8783.8700000000008</v>
      </c>
      <c r="CI37" s="302">
        <f t="shared" si="6"/>
        <v>6591.54</v>
      </c>
      <c r="CJ37" s="302">
        <f t="shared" si="7"/>
        <v>4532.49</v>
      </c>
      <c r="CK37" s="302">
        <f t="shared" si="8"/>
        <v>3708.59</v>
      </c>
      <c r="CL37" s="302">
        <f t="shared" si="9"/>
        <v>3026.46</v>
      </c>
      <c r="CM37" s="302">
        <f t="shared" si="10"/>
        <v>2536.96</v>
      </c>
      <c r="CN37" s="302">
        <f t="shared" si="11"/>
        <v>2403.5700000000002</v>
      </c>
      <c r="CO37" s="302">
        <f t="shared" si="12"/>
        <v>2777.27</v>
      </c>
      <c r="CP37" s="302">
        <f t="shared" si="13"/>
        <v>3841.43</v>
      </c>
      <c r="CQ37" s="302">
        <f t="shared" si="14"/>
        <v>6159.8</v>
      </c>
      <c r="CR37" s="302">
        <f t="shared" si="15"/>
        <v>0</v>
      </c>
      <c r="CS37" s="302">
        <f t="shared" si="16"/>
        <v>0</v>
      </c>
      <c r="CT37" s="302">
        <f t="shared" si="17"/>
        <v>0</v>
      </c>
      <c r="CU37" s="302">
        <f t="shared" si="18"/>
        <v>0</v>
      </c>
      <c r="CV37" s="302">
        <f t="shared" si="19"/>
        <v>0</v>
      </c>
      <c r="CW37" s="302">
        <f t="shared" si="20"/>
        <v>0</v>
      </c>
      <c r="CX37" s="302">
        <f t="shared" si="21"/>
        <v>0</v>
      </c>
      <c r="CY37" s="302">
        <f t="shared" si="22"/>
        <v>0</v>
      </c>
      <c r="CZ37" s="302">
        <f t="shared" si="23"/>
        <v>0</v>
      </c>
      <c r="DA37" s="302">
        <f t="shared" si="24"/>
        <v>0</v>
      </c>
      <c r="DB37" s="302">
        <f t="shared" si="25"/>
        <v>0</v>
      </c>
      <c r="DC37" s="302">
        <f t="shared" si="26"/>
        <v>0</v>
      </c>
      <c r="DD37" s="302">
        <f t="shared" si="27"/>
        <v>0</v>
      </c>
      <c r="DE37" s="302">
        <f t="shared" si="28"/>
        <v>0</v>
      </c>
    </row>
    <row r="38" spans="1:109" x14ac:dyDescent="0.25">
      <c r="A38">
        <v>35</v>
      </c>
      <c r="B38">
        <f>MATCH(A38,Entrada!$A$53:$A$369,0)</f>
        <v>35</v>
      </c>
      <c r="C38" s="164"/>
      <c r="AB38">
        <f>IF(NOT(ISNA($B38)),INDEX(Entrada!C$53:C$369,$B38),0)</f>
        <v>0</v>
      </c>
      <c r="AC38">
        <f>IF(NOT(ISNA($B38)),INDEX(Entrada!D$53:D$369,$B38),0)</f>
        <v>0</v>
      </c>
      <c r="AD38">
        <f>IF(NOT(ISNA($B38)),INDEX(Entrada!E$53:E$369,$B38),0)</f>
        <v>0</v>
      </c>
      <c r="AE38">
        <f>IF(NOT(ISNA($B38)),INDEX(Entrada!F$53:F$369,$B38),0)</f>
        <v>0</v>
      </c>
      <c r="AF38">
        <f>IF(NOT(ISNA($B38)),INDEX(Entrada!G$53:G$369,$B38),0)</f>
        <v>0</v>
      </c>
      <c r="AG38">
        <f>IF(NOT(ISNA($B38)),INDEX(Entrada!H$53:H$369,$B38),0)</f>
        <v>0</v>
      </c>
      <c r="AH38">
        <f>IF(NOT(ISNA($B38)),INDEX(Entrada!I$53:I$369,$B38),0)</f>
        <v>0</v>
      </c>
      <c r="AI38">
        <f>IF(NOT(ISNA($B38)),INDEX(Entrada!J$53:J$369,$B38),0)</f>
        <v>0</v>
      </c>
      <c r="AJ38">
        <f>IF(NOT(ISNA($B38)),INDEX(Entrada!K$53:K$369,$B38),0)</f>
        <v>0</v>
      </c>
      <c r="AK38">
        <f>IF(NOT(ISNA($B38)),INDEX(Entrada!L$53:L$369,$B38),0)</f>
        <v>0</v>
      </c>
      <c r="AL38">
        <f>IF(NOT(ISNA($B38)),INDEX(Entrada!M$53:M$369,$B38),0)</f>
        <v>0</v>
      </c>
      <c r="AM38">
        <f>IF(NOT(ISNA($B38)),INDEX(Entrada!N$53:N$369,$B38),0)</f>
        <v>0</v>
      </c>
      <c r="AN38">
        <f>IF(NOT(ISNA($B38)),INDEX(Entrada!O$53:O$369,$B38),0)</f>
        <v>0</v>
      </c>
      <c r="AO38">
        <f>IF(NOT(ISNA($B38)),INDEX(Entrada!P$53:P$369,$B38),0)</f>
        <v>0</v>
      </c>
      <c r="AP38">
        <f>IF(NOT(ISNA($B38)),INDEX(Entrada!Q$53:Q$369,$B38),0)</f>
        <v>0</v>
      </c>
      <c r="AQ38">
        <f>IF(NOT(ISNA($B38)),INDEX(Entrada!R$53:R$369,$B38),0)</f>
        <v>0</v>
      </c>
      <c r="AR38">
        <f>IF(NOT(ISNA($B38)),INDEX(Entrada!S$53:S$369,$B38),0)</f>
        <v>0</v>
      </c>
      <c r="AS38">
        <f>IF(NOT(ISNA($B38)),INDEX(Entrada!T$53:T$369,$B38),0)</f>
        <v>0</v>
      </c>
      <c r="AT38">
        <f>IF(NOT(ISNA($B38)),INDEX(Entrada!U$53:U$369,$B38),0)</f>
        <v>0</v>
      </c>
      <c r="AU38">
        <f>IF(NOT(ISNA($B38)),INDEX(Entrada!V$53:V$369,$B38),0)</f>
        <v>0</v>
      </c>
      <c r="AV38">
        <f>IF(NOT(ISNA($B38)),INDEX(Entrada!W$53:W$369,$B38),0)</f>
        <v>0</v>
      </c>
      <c r="AW38">
        <f>IF(NOT(ISNA($B38)),INDEX(Entrada!X$53:X$369,$B38),0)</f>
        <v>0</v>
      </c>
      <c r="AX38">
        <f>IF(NOT(ISNA($B38)),INDEX(Entrada!Y$53:Y$369,$B38),0)</f>
        <v>0</v>
      </c>
      <c r="AY38">
        <f>IF(NOT(ISNA($B38)),INDEX(Entrada!Z$53:Z$369,$B38),0)</f>
        <v>0</v>
      </c>
      <c r="AZ38">
        <f>IF(NOT(ISNA($B38)),INDEX(Entrada!AA$53:AA$369,$B38),0)</f>
        <v>0</v>
      </c>
      <c r="BA38">
        <f>IF(NOT(ISNA($B38)),INDEX(Entrada!AB$53:AB$369,$B38),0)</f>
        <v>0</v>
      </c>
      <c r="BB38">
        <f t="shared" si="47"/>
        <v>0</v>
      </c>
      <c r="BC38">
        <f t="shared" si="48"/>
        <v>0</v>
      </c>
      <c r="BD38">
        <f t="shared" si="49"/>
        <v>0</v>
      </c>
      <c r="BE38">
        <f t="shared" si="50"/>
        <v>0</v>
      </c>
      <c r="BF38">
        <f t="shared" si="51"/>
        <v>0</v>
      </c>
      <c r="BG38">
        <f t="shared" si="52"/>
        <v>0</v>
      </c>
      <c r="BH38">
        <f t="shared" si="53"/>
        <v>0</v>
      </c>
      <c r="BI38">
        <f t="shared" si="54"/>
        <v>0</v>
      </c>
      <c r="BJ38">
        <f t="shared" si="55"/>
        <v>0</v>
      </c>
      <c r="BK38">
        <f t="shared" si="56"/>
        <v>0</v>
      </c>
      <c r="BL38">
        <f t="shared" si="57"/>
        <v>0</v>
      </c>
      <c r="BM38">
        <f t="shared" si="58"/>
        <v>0</v>
      </c>
      <c r="BN38">
        <f t="shared" si="59"/>
        <v>0</v>
      </c>
      <c r="BO38">
        <f t="shared" si="59"/>
        <v>0</v>
      </c>
      <c r="BP38">
        <f t="shared" si="59"/>
        <v>0</v>
      </c>
      <c r="BQ38">
        <f t="shared" si="59"/>
        <v>0</v>
      </c>
      <c r="BR38">
        <f t="shared" si="59"/>
        <v>0</v>
      </c>
      <c r="BS38">
        <f t="shared" si="59"/>
        <v>0</v>
      </c>
      <c r="BT38">
        <f t="shared" si="59"/>
        <v>0</v>
      </c>
      <c r="BU38">
        <f t="shared" si="59"/>
        <v>0</v>
      </c>
      <c r="BV38">
        <f t="shared" si="59"/>
        <v>0</v>
      </c>
      <c r="BW38">
        <f t="shared" si="59"/>
        <v>0</v>
      </c>
      <c r="BX38">
        <f t="shared" si="59"/>
        <v>0</v>
      </c>
      <c r="BY38">
        <f t="shared" si="59"/>
        <v>0</v>
      </c>
      <c r="BZ38">
        <f t="shared" si="59"/>
        <v>0</v>
      </c>
      <c r="CA38">
        <f t="shared" si="59"/>
        <v>0</v>
      </c>
      <c r="CE38" t="e">
        <f t="shared" si="2"/>
        <v>#N/A</v>
      </c>
      <c r="CF38" s="302">
        <f t="shared" si="3"/>
        <v>0</v>
      </c>
      <c r="CG38" s="302">
        <f t="shared" si="4"/>
        <v>0</v>
      </c>
      <c r="CH38" s="302">
        <f t="shared" si="5"/>
        <v>0</v>
      </c>
      <c r="CI38" s="302">
        <f t="shared" si="6"/>
        <v>0</v>
      </c>
      <c r="CJ38" s="302">
        <f t="shared" si="7"/>
        <v>0</v>
      </c>
      <c r="CK38" s="302">
        <f t="shared" si="8"/>
        <v>0</v>
      </c>
      <c r="CL38" s="302">
        <f t="shared" si="9"/>
        <v>0</v>
      </c>
      <c r="CM38" s="302">
        <f t="shared" si="10"/>
        <v>0</v>
      </c>
      <c r="CN38" s="302">
        <f t="shared" si="11"/>
        <v>0</v>
      </c>
      <c r="CO38" s="302">
        <f t="shared" si="12"/>
        <v>0</v>
      </c>
      <c r="CP38" s="302">
        <f t="shared" si="13"/>
        <v>0</v>
      </c>
      <c r="CQ38" s="302">
        <f t="shared" si="14"/>
        <v>0</v>
      </c>
      <c r="CR38" s="302">
        <f t="shared" si="15"/>
        <v>0</v>
      </c>
      <c r="CS38" s="302">
        <f t="shared" si="16"/>
        <v>0</v>
      </c>
      <c r="CT38" s="302">
        <f t="shared" si="17"/>
        <v>0</v>
      </c>
      <c r="CU38" s="302">
        <f t="shared" si="18"/>
        <v>0</v>
      </c>
      <c r="CV38" s="302">
        <f t="shared" si="19"/>
        <v>0</v>
      </c>
      <c r="CW38" s="302">
        <f t="shared" si="20"/>
        <v>0</v>
      </c>
      <c r="CX38" s="302">
        <f t="shared" si="21"/>
        <v>0</v>
      </c>
      <c r="CY38" s="302">
        <f t="shared" si="22"/>
        <v>0</v>
      </c>
      <c r="CZ38" s="302">
        <f t="shared" si="23"/>
        <v>0</v>
      </c>
      <c r="DA38" s="302">
        <f t="shared" si="24"/>
        <v>0</v>
      </c>
      <c r="DB38" s="302">
        <f t="shared" si="25"/>
        <v>0</v>
      </c>
      <c r="DC38" s="302">
        <f t="shared" si="26"/>
        <v>0</v>
      </c>
      <c r="DD38" s="302">
        <f t="shared" si="27"/>
        <v>0</v>
      </c>
      <c r="DE38" s="302">
        <f t="shared" si="28"/>
        <v>0</v>
      </c>
    </row>
    <row r="39" spans="1:109" x14ac:dyDescent="0.25">
      <c r="A39">
        <v>36</v>
      </c>
      <c r="B39">
        <f>MATCH(A39,Entrada!$A$53:$A$369,0)</f>
        <v>36</v>
      </c>
      <c r="C39" s="164"/>
      <c r="AB39">
        <f>IF(NOT(ISNA($B39)),INDEX(Entrada!C$53:C$369,$B39),0)</f>
        <v>0</v>
      </c>
      <c r="AC39">
        <f>IF(NOT(ISNA($B39)),INDEX(Entrada!D$53:D$369,$B39),0)</f>
        <v>0</v>
      </c>
      <c r="AD39">
        <f>IF(NOT(ISNA($B39)),INDEX(Entrada!E$53:E$369,$B39),0)</f>
        <v>0</v>
      </c>
      <c r="AE39">
        <f>IF(NOT(ISNA($B39)),INDEX(Entrada!F$53:F$369,$B39),0)</f>
        <v>0</v>
      </c>
      <c r="AF39">
        <f>IF(NOT(ISNA($B39)),INDEX(Entrada!G$53:G$369,$B39),0)</f>
        <v>0</v>
      </c>
      <c r="AG39">
        <f>IF(NOT(ISNA($B39)),INDEX(Entrada!H$53:H$369,$B39),0)</f>
        <v>0</v>
      </c>
      <c r="AH39">
        <f>IF(NOT(ISNA($B39)),INDEX(Entrada!I$53:I$369,$B39),0)</f>
        <v>0</v>
      </c>
      <c r="AI39">
        <f>IF(NOT(ISNA($B39)),INDEX(Entrada!J$53:J$369,$B39),0)</f>
        <v>0</v>
      </c>
      <c r="AJ39">
        <f>IF(NOT(ISNA($B39)),INDEX(Entrada!K$53:K$369,$B39),0)</f>
        <v>0</v>
      </c>
      <c r="AK39">
        <f>IF(NOT(ISNA($B39)),INDEX(Entrada!L$53:L$369,$B39),0)</f>
        <v>0</v>
      </c>
      <c r="AL39">
        <f>IF(NOT(ISNA($B39)),INDEX(Entrada!M$53:M$369,$B39),0)</f>
        <v>0</v>
      </c>
      <c r="AM39">
        <f>IF(NOT(ISNA($B39)),INDEX(Entrada!N$53:N$369,$B39),0)</f>
        <v>0</v>
      </c>
      <c r="AN39">
        <f>IF(NOT(ISNA($B39)),INDEX(Entrada!O$53:O$369,$B39),0)</f>
        <v>0</v>
      </c>
      <c r="AO39">
        <f>IF(NOT(ISNA($B39)),INDEX(Entrada!P$53:P$369,$B39),0)</f>
        <v>0</v>
      </c>
      <c r="AP39">
        <f>IF(NOT(ISNA($B39)),INDEX(Entrada!Q$53:Q$369,$B39),0)</f>
        <v>0</v>
      </c>
      <c r="AQ39">
        <f>IF(NOT(ISNA($B39)),INDEX(Entrada!R$53:R$369,$B39),0)</f>
        <v>0</v>
      </c>
      <c r="AR39">
        <f>IF(NOT(ISNA($B39)),INDEX(Entrada!S$53:S$369,$B39),0)</f>
        <v>0</v>
      </c>
      <c r="AS39">
        <f>IF(NOT(ISNA($B39)),INDEX(Entrada!T$53:T$369,$B39),0)</f>
        <v>0</v>
      </c>
      <c r="AT39">
        <f>IF(NOT(ISNA($B39)),INDEX(Entrada!U$53:U$369,$B39),0)</f>
        <v>0</v>
      </c>
      <c r="AU39">
        <f>IF(NOT(ISNA($B39)),INDEX(Entrada!V$53:V$369,$B39),0)</f>
        <v>0</v>
      </c>
      <c r="AV39">
        <f>IF(NOT(ISNA($B39)),INDEX(Entrada!W$53:W$369,$B39),0)</f>
        <v>0</v>
      </c>
      <c r="AW39">
        <f>IF(NOT(ISNA($B39)),INDEX(Entrada!X$53:X$369,$B39),0)</f>
        <v>0</v>
      </c>
      <c r="AX39">
        <f>IF(NOT(ISNA($B39)),INDEX(Entrada!Y$53:Y$369,$B39),0)</f>
        <v>0</v>
      </c>
      <c r="AY39">
        <f>IF(NOT(ISNA($B39)),INDEX(Entrada!Z$53:Z$369,$B39),0)</f>
        <v>0</v>
      </c>
      <c r="AZ39">
        <f>IF(NOT(ISNA($B39)),INDEX(Entrada!AA$53:AA$369,$B39),0)</f>
        <v>0</v>
      </c>
      <c r="BA39">
        <f>IF(NOT(ISNA($B39)),INDEX(Entrada!AB$53:AB$369,$B39),0)</f>
        <v>0</v>
      </c>
      <c r="BB39">
        <f t="shared" si="47"/>
        <v>0</v>
      </c>
      <c r="BC39">
        <f t="shared" si="48"/>
        <v>0</v>
      </c>
      <c r="BD39">
        <f t="shared" si="49"/>
        <v>0</v>
      </c>
      <c r="BE39">
        <f t="shared" si="50"/>
        <v>0</v>
      </c>
      <c r="BF39">
        <f t="shared" si="51"/>
        <v>0</v>
      </c>
      <c r="BG39">
        <f t="shared" si="52"/>
        <v>0</v>
      </c>
      <c r="BH39">
        <f t="shared" si="53"/>
        <v>0</v>
      </c>
      <c r="BI39">
        <f t="shared" si="54"/>
        <v>0</v>
      </c>
      <c r="BJ39">
        <f t="shared" si="55"/>
        <v>0</v>
      </c>
      <c r="BK39">
        <f t="shared" si="56"/>
        <v>0</v>
      </c>
      <c r="BL39">
        <f t="shared" si="57"/>
        <v>0</v>
      </c>
      <c r="BM39">
        <f t="shared" si="58"/>
        <v>0</v>
      </c>
      <c r="BN39">
        <f t="shared" si="59"/>
        <v>0</v>
      </c>
      <c r="BO39">
        <f t="shared" si="59"/>
        <v>0</v>
      </c>
      <c r="BP39">
        <f t="shared" si="59"/>
        <v>0</v>
      </c>
      <c r="BQ39">
        <f t="shared" si="59"/>
        <v>0</v>
      </c>
      <c r="BR39">
        <f t="shared" si="59"/>
        <v>0</v>
      </c>
      <c r="BS39">
        <f t="shared" si="59"/>
        <v>0</v>
      </c>
      <c r="BT39">
        <f t="shared" si="59"/>
        <v>0</v>
      </c>
      <c r="BU39">
        <f t="shared" si="59"/>
        <v>0</v>
      </c>
      <c r="BV39">
        <f t="shared" si="59"/>
        <v>0</v>
      </c>
      <c r="BW39">
        <f t="shared" si="59"/>
        <v>0</v>
      </c>
      <c r="BX39">
        <f t="shared" si="59"/>
        <v>0</v>
      </c>
      <c r="BY39">
        <f t="shared" si="59"/>
        <v>0</v>
      </c>
      <c r="BZ39">
        <f t="shared" si="59"/>
        <v>0</v>
      </c>
      <c r="CA39">
        <f t="shared" si="59"/>
        <v>0</v>
      </c>
      <c r="CE39" t="e">
        <f t="shared" si="2"/>
        <v>#N/A</v>
      </c>
      <c r="CF39" s="302">
        <f t="shared" si="3"/>
        <v>0</v>
      </c>
      <c r="CG39" s="302">
        <f t="shared" si="4"/>
        <v>0</v>
      </c>
      <c r="CH39" s="302">
        <f t="shared" si="5"/>
        <v>0</v>
      </c>
      <c r="CI39" s="302">
        <f t="shared" si="6"/>
        <v>0</v>
      </c>
      <c r="CJ39" s="302">
        <f t="shared" si="7"/>
        <v>0</v>
      </c>
      <c r="CK39" s="302">
        <f t="shared" si="8"/>
        <v>0</v>
      </c>
      <c r="CL39" s="302">
        <f t="shared" si="9"/>
        <v>0</v>
      </c>
      <c r="CM39" s="302">
        <f t="shared" si="10"/>
        <v>0</v>
      </c>
      <c r="CN39" s="302">
        <f t="shared" si="11"/>
        <v>0</v>
      </c>
      <c r="CO39" s="302">
        <f t="shared" si="12"/>
        <v>0</v>
      </c>
      <c r="CP39" s="302">
        <f t="shared" si="13"/>
        <v>0</v>
      </c>
      <c r="CQ39" s="302">
        <f t="shared" si="14"/>
        <v>0</v>
      </c>
      <c r="CR39" s="302">
        <f t="shared" si="15"/>
        <v>0</v>
      </c>
      <c r="CS39" s="302">
        <f t="shared" si="16"/>
        <v>0</v>
      </c>
      <c r="CT39" s="302">
        <f t="shared" si="17"/>
        <v>0</v>
      </c>
      <c r="CU39" s="302">
        <f t="shared" si="18"/>
        <v>0</v>
      </c>
      <c r="CV39" s="302">
        <f t="shared" si="19"/>
        <v>0</v>
      </c>
      <c r="CW39" s="302">
        <f t="shared" si="20"/>
        <v>0</v>
      </c>
      <c r="CX39" s="302">
        <f t="shared" si="21"/>
        <v>0</v>
      </c>
      <c r="CY39" s="302">
        <f t="shared" si="22"/>
        <v>0</v>
      </c>
      <c r="CZ39" s="302">
        <f t="shared" si="23"/>
        <v>0</v>
      </c>
      <c r="DA39" s="302">
        <f t="shared" si="24"/>
        <v>0</v>
      </c>
      <c r="DB39" s="302">
        <f t="shared" si="25"/>
        <v>0</v>
      </c>
      <c r="DC39" s="302">
        <f t="shared" si="26"/>
        <v>0</v>
      </c>
      <c r="DD39" s="302">
        <f t="shared" si="27"/>
        <v>0</v>
      </c>
      <c r="DE39" s="302">
        <f t="shared" si="28"/>
        <v>0</v>
      </c>
    </row>
    <row r="40" spans="1:109" x14ac:dyDescent="0.25">
      <c r="A40">
        <v>37</v>
      </c>
      <c r="B40">
        <f>MATCH(A40,Entrada!$A$53:$A$369,0)</f>
        <v>37</v>
      </c>
      <c r="C40" s="164" t="s">
        <v>82</v>
      </c>
      <c r="AB40">
        <f>IF(NOT(ISNA($B40)),INDEX(Entrada!C$53:C$369,$B40),0)</f>
        <v>681</v>
      </c>
      <c r="AC40">
        <f>IF(NOT(ISNA($B40)),INDEX(Entrada!D$53:D$369,$B40),0)</f>
        <v>715</v>
      </c>
      <c r="AD40">
        <f>IF(NOT(ISNA($B40)),INDEX(Entrada!E$53:E$369,$B40),0)</f>
        <v>608</v>
      </c>
      <c r="AE40">
        <f>IF(NOT(ISNA($B40)),INDEX(Entrada!F$53:F$369,$B40),0)</f>
        <v>394</v>
      </c>
      <c r="AF40">
        <f>IF(NOT(ISNA($B40)),INDEX(Entrada!G$53:G$369,$B40),0)</f>
        <v>314</v>
      </c>
      <c r="AG40">
        <f>IF(NOT(ISNA($B40)),INDEX(Entrada!H$53:H$369,$B40),0)</f>
        <v>317</v>
      </c>
      <c r="AH40">
        <f>IF(NOT(ISNA($B40)),INDEX(Entrada!I$53:I$369,$B40),0)</f>
        <v>247</v>
      </c>
      <c r="AI40">
        <f>IF(NOT(ISNA($B40)),INDEX(Entrada!J$53:J$369,$B40),0)</f>
        <v>209</v>
      </c>
      <c r="AJ40">
        <f>IF(NOT(ISNA($B40)),INDEX(Entrada!K$53:K$369,$B40),0)</f>
        <v>224</v>
      </c>
      <c r="AK40">
        <f>IF(NOT(ISNA($B40)),INDEX(Entrada!L$53:L$369,$B40),0)</f>
        <v>274</v>
      </c>
      <c r="AL40">
        <f>IF(NOT(ISNA($B40)),INDEX(Entrada!M$53:M$369,$B40),0)</f>
        <v>303</v>
      </c>
      <c r="AM40">
        <f>IF(NOT(ISNA($B40)),INDEX(Entrada!N$53:N$369,$B40),0)</f>
        <v>459</v>
      </c>
      <c r="AN40">
        <f>IF(NOT(ISNA($B40)),INDEX(Entrada!O$53:O$369,$B40),0)</f>
        <v>0</v>
      </c>
      <c r="AO40">
        <f>IF(NOT(ISNA($B40)),INDEX(Entrada!P$53:P$369,$B40),0)</f>
        <v>0</v>
      </c>
      <c r="AP40">
        <f>IF(NOT(ISNA($B40)),INDEX(Entrada!Q$53:Q$369,$B40),0)</f>
        <v>0</v>
      </c>
      <c r="AQ40">
        <f>IF(NOT(ISNA($B40)),INDEX(Entrada!R$53:R$369,$B40),0)</f>
        <v>0</v>
      </c>
      <c r="AR40">
        <f>IF(NOT(ISNA($B40)),INDEX(Entrada!S$53:S$369,$B40),0)</f>
        <v>0</v>
      </c>
      <c r="AS40">
        <f>IF(NOT(ISNA($B40)),INDEX(Entrada!T$53:T$369,$B40),0)</f>
        <v>0</v>
      </c>
      <c r="AT40">
        <f>IF(NOT(ISNA($B40)),INDEX(Entrada!U$53:U$369,$B40),0)</f>
        <v>0</v>
      </c>
      <c r="AU40">
        <f>IF(NOT(ISNA($B40)),INDEX(Entrada!V$53:V$369,$B40),0)</f>
        <v>0</v>
      </c>
      <c r="AV40">
        <f>IF(NOT(ISNA($B40)),INDEX(Entrada!W$53:W$369,$B40),0)</f>
        <v>0</v>
      </c>
      <c r="AW40">
        <f>IF(NOT(ISNA($B40)),INDEX(Entrada!X$53:X$369,$B40),0)</f>
        <v>0</v>
      </c>
      <c r="AX40">
        <f>IF(NOT(ISNA($B40)),INDEX(Entrada!Y$53:Y$369,$B40),0)</f>
        <v>0</v>
      </c>
      <c r="AY40">
        <f>IF(NOT(ISNA($B40)),INDEX(Entrada!Z$53:Z$369,$B40),0)</f>
        <v>0</v>
      </c>
      <c r="AZ40">
        <f>IF(NOT(ISNA($B40)),INDEX(Entrada!AA$53:AA$369,$B40),0)</f>
        <v>0</v>
      </c>
      <c r="BA40">
        <f>IF(NOT(ISNA($B40)),INDEX(Entrada!AB$53:AB$369,$B40),0)</f>
        <v>0</v>
      </c>
      <c r="BB40" s="167">
        <f t="shared" ref="BB40:BM43" si="60">ROUND(BB240-0.1*(BB$164-BB$120-BB$304)-BB$120-BB$304,0)</f>
        <v>681</v>
      </c>
      <c r="BC40" s="167">
        <f t="shared" si="60"/>
        <v>715</v>
      </c>
      <c r="BD40" s="167">
        <f t="shared" si="60"/>
        <v>608</v>
      </c>
      <c r="BE40" s="167">
        <f t="shared" si="60"/>
        <v>394</v>
      </c>
      <c r="BF40" s="167">
        <f t="shared" si="60"/>
        <v>314</v>
      </c>
      <c r="BG40" s="167">
        <f t="shared" si="60"/>
        <v>317</v>
      </c>
      <c r="BH40" s="167">
        <f t="shared" si="60"/>
        <v>247</v>
      </c>
      <c r="BI40" s="167">
        <f t="shared" si="60"/>
        <v>209</v>
      </c>
      <c r="BJ40" s="167">
        <f t="shared" si="60"/>
        <v>224</v>
      </c>
      <c r="BK40" s="167">
        <f t="shared" si="60"/>
        <v>274</v>
      </c>
      <c r="BL40" s="167">
        <f t="shared" si="60"/>
        <v>303</v>
      </c>
      <c r="BM40" s="167">
        <f t="shared" si="60"/>
        <v>459</v>
      </c>
      <c r="BN40" s="167">
        <f t="shared" ref="BN40:CA40" si="61">ROUND(BN240-0.1*(BN$164-BN$120-BN$304)-BN$120-BN$304,0)</f>
        <v>0</v>
      </c>
      <c r="BO40" s="167">
        <f t="shared" si="61"/>
        <v>0</v>
      </c>
      <c r="BP40" s="167">
        <f t="shared" si="61"/>
        <v>0</v>
      </c>
      <c r="BQ40" s="167">
        <f t="shared" si="61"/>
        <v>0</v>
      </c>
      <c r="BR40" s="167">
        <f t="shared" si="61"/>
        <v>0</v>
      </c>
      <c r="BS40" s="167">
        <f t="shared" si="61"/>
        <v>0</v>
      </c>
      <c r="BT40" s="167">
        <f t="shared" si="61"/>
        <v>0</v>
      </c>
      <c r="BU40" s="167">
        <f t="shared" si="61"/>
        <v>0</v>
      </c>
      <c r="BV40" s="167">
        <f t="shared" si="61"/>
        <v>0</v>
      </c>
      <c r="BW40" s="167">
        <f t="shared" si="61"/>
        <v>0</v>
      </c>
      <c r="BX40" s="167">
        <f t="shared" si="61"/>
        <v>0</v>
      </c>
      <c r="BY40" s="167">
        <f t="shared" si="61"/>
        <v>0</v>
      </c>
      <c r="BZ40" s="167">
        <f t="shared" si="61"/>
        <v>0</v>
      </c>
      <c r="CA40" s="167">
        <f t="shared" si="61"/>
        <v>0</v>
      </c>
      <c r="CE40" t="e">
        <f t="shared" si="2"/>
        <v>#N/A</v>
      </c>
      <c r="CF40" s="167">
        <f t="shared" ref="CF40:CF43" ca="1" si="62">ROUND(CF240-0.1*(CF$164-CF$120-CF$121)-CF$120-CF$121,0)</f>
        <v>682</v>
      </c>
      <c r="CG40" s="167">
        <f t="shared" ref="CG40:DE40" ca="1" si="63">ROUND(CG240-0.1*(CG$164-CG$120-CG$121)-CG$120-CG$121,0)</f>
        <v>716</v>
      </c>
      <c r="CH40" s="167">
        <f t="shared" ca="1" si="63"/>
        <v>608</v>
      </c>
      <c r="CI40" s="167">
        <f t="shared" ca="1" si="63"/>
        <v>394</v>
      </c>
      <c r="CJ40" s="167">
        <f t="shared" ca="1" si="63"/>
        <v>315</v>
      </c>
      <c r="CK40" s="167">
        <f t="shared" ca="1" si="63"/>
        <v>318</v>
      </c>
      <c r="CL40" s="167">
        <f t="shared" ca="1" si="63"/>
        <v>248</v>
      </c>
      <c r="CM40" s="167">
        <f t="shared" ca="1" si="63"/>
        <v>210</v>
      </c>
      <c r="CN40" s="167">
        <f t="shared" ca="1" si="63"/>
        <v>225</v>
      </c>
      <c r="CO40" s="167">
        <f t="shared" ca="1" si="63"/>
        <v>275</v>
      </c>
      <c r="CP40" s="167">
        <f t="shared" ca="1" si="63"/>
        <v>304</v>
      </c>
      <c r="CQ40" s="167">
        <f t="shared" ca="1" si="63"/>
        <v>459</v>
      </c>
      <c r="CR40" s="167">
        <f t="shared" ca="1" si="63"/>
        <v>1</v>
      </c>
      <c r="CS40" s="167">
        <f t="shared" ca="1" si="63"/>
        <v>1</v>
      </c>
      <c r="CT40" s="167">
        <f t="shared" ca="1" si="63"/>
        <v>1</v>
      </c>
      <c r="CU40" s="167">
        <f t="shared" ca="1" si="63"/>
        <v>1</v>
      </c>
      <c r="CV40" s="167">
        <f t="shared" ca="1" si="63"/>
        <v>1</v>
      </c>
      <c r="CW40" s="167">
        <f t="shared" ca="1" si="63"/>
        <v>1</v>
      </c>
      <c r="CX40" s="167">
        <f t="shared" ca="1" si="63"/>
        <v>1</v>
      </c>
      <c r="CY40" s="167">
        <f t="shared" ca="1" si="63"/>
        <v>1</v>
      </c>
      <c r="CZ40" s="167">
        <f t="shared" ca="1" si="63"/>
        <v>1</v>
      </c>
      <c r="DA40" s="167">
        <f t="shared" ca="1" si="63"/>
        <v>1</v>
      </c>
      <c r="DB40" s="167">
        <f t="shared" ca="1" si="63"/>
        <v>1</v>
      </c>
      <c r="DC40" s="167">
        <f t="shared" ca="1" si="63"/>
        <v>1</v>
      </c>
      <c r="DD40" s="167">
        <f t="shared" ca="1" si="63"/>
        <v>1</v>
      </c>
      <c r="DE40" s="167">
        <f t="shared" ca="1" si="63"/>
        <v>1</v>
      </c>
    </row>
    <row r="41" spans="1:109" x14ac:dyDescent="0.25">
      <c r="A41">
        <v>38</v>
      </c>
      <c r="B41">
        <f>MATCH(A41,Entrada!$A$53:$A$369,0)</f>
        <v>38</v>
      </c>
      <c r="C41" s="164" t="s">
        <v>544</v>
      </c>
      <c r="AB41">
        <f>IF(NOT(ISNA($B41)),INDEX(Entrada!C$53:C$369,$B41),0)</f>
        <v>763</v>
      </c>
      <c r="AC41">
        <f>IF(NOT(ISNA($B41)),INDEX(Entrada!D$53:D$369,$B41),0)</f>
        <v>805</v>
      </c>
      <c r="AD41">
        <f>IF(NOT(ISNA($B41)),INDEX(Entrada!E$53:E$369,$B41),0)</f>
        <v>686</v>
      </c>
      <c r="AE41">
        <f>IF(NOT(ISNA($B41)),INDEX(Entrada!F$53:F$369,$B41),0)</f>
        <v>450</v>
      </c>
      <c r="AF41">
        <f>IF(NOT(ISNA($B41)),INDEX(Entrada!G$53:G$369,$B41),0)</f>
        <v>359</v>
      </c>
      <c r="AG41">
        <f>IF(NOT(ISNA($B41)),INDEX(Entrada!H$53:H$369,$B41),0)</f>
        <v>362</v>
      </c>
      <c r="AH41">
        <f>IF(NOT(ISNA($B41)),INDEX(Entrada!I$53:I$369,$B41),0)</f>
        <v>282</v>
      </c>
      <c r="AI41">
        <f>IF(NOT(ISNA($B41)),INDEX(Entrada!J$53:J$369,$B41),0)</f>
        <v>240</v>
      </c>
      <c r="AJ41">
        <f>IF(NOT(ISNA($B41)),INDEX(Entrada!K$53:K$369,$B41),0)</f>
        <v>255</v>
      </c>
      <c r="AK41">
        <f>IF(NOT(ISNA($B41)),INDEX(Entrada!L$53:L$369,$B41),0)</f>
        <v>308</v>
      </c>
      <c r="AL41">
        <f>IF(NOT(ISNA($B41)),INDEX(Entrada!M$53:M$369,$B41),0)</f>
        <v>342</v>
      </c>
      <c r="AM41">
        <f>IF(NOT(ISNA($B41)),INDEX(Entrada!N$53:N$369,$B41),0)</f>
        <v>512</v>
      </c>
      <c r="AN41">
        <f>IF(NOT(ISNA($B41)),INDEX(Entrada!O$53:O$369,$B41),0)</f>
        <v>0</v>
      </c>
      <c r="AO41">
        <f>IF(NOT(ISNA($B41)),INDEX(Entrada!P$53:P$369,$B41),0)</f>
        <v>0</v>
      </c>
      <c r="AP41">
        <f>IF(NOT(ISNA($B41)),INDEX(Entrada!Q$53:Q$369,$B41),0)</f>
        <v>0</v>
      </c>
      <c r="AQ41">
        <f>IF(NOT(ISNA($B41)),INDEX(Entrada!R$53:R$369,$B41),0)</f>
        <v>0</v>
      </c>
      <c r="AR41">
        <f>IF(NOT(ISNA($B41)),INDEX(Entrada!S$53:S$369,$B41),0)</f>
        <v>0</v>
      </c>
      <c r="AS41">
        <f>IF(NOT(ISNA($B41)),INDEX(Entrada!T$53:T$369,$B41),0)</f>
        <v>0</v>
      </c>
      <c r="AT41">
        <f>IF(NOT(ISNA($B41)),INDEX(Entrada!U$53:U$369,$B41),0)</f>
        <v>0</v>
      </c>
      <c r="AU41">
        <f>IF(NOT(ISNA($B41)),INDEX(Entrada!V$53:V$369,$B41),0)</f>
        <v>0</v>
      </c>
      <c r="AV41">
        <f>IF(NOT(ISNA($B41)),INDEX(Entrada!W$53:W$369,$B41),0)</f>
        <v>0</v>
      </c>
      <c r="AW41">
        <f>IF(NOT(ISNA($B41)),INDEX(Entrada!X$53:X$369,$B41),0)</f>
        <v>0</v>
      </c>
      <c r="AX41">
        <f>IF(NOT(ISNA($B41)),INDEX(Entrada!Y$53:Y$369,$B41),0)</f>
        <v>0</v>
      </c>
      <c r="AY41">
        <f>IF(NOT(ISNA($B41)),INDEX(Entrada!Z$53:Z$369,$B41),0)</f>
        <v>0</v>
      </c>
      <c r="AZ41">
        <f>IF(NOT(ISNA($B41)),INDEX(Entrada!AA$53:AA$369,$B41),0)</f>
        <v>0</v>
      </c>
      <c r="BA41">
        <f>IF(NOT(ISNA($B41)),INDEX(Entrada!AB$53:AB$369,$B41),0)</f>
        <v>0</v>
      </c>
      <c r="BB41" s="167">
        <f t="shared" si="60"/>
        <v>763</v>
      </c>
      <c r="BC41" s="167">
        <f t="shared" si="60"/>
        <v>805</v>
      </c>
      <c r="BD41" s="167">
        <f t="shared" si="60"/>
        <v>686</v>
      </c>
      <c r="BE41" s="167">
        <f t="shared" si="60"/>
        <v>450</v>
      </c>
      <c r="BF41" s="167">
        <f t="shared" si="60"/>
        <v>359</v>
      </c>
      <c r="BG41" s="167">
        <f t="shared" si="60"/>
        <v>362</v>
      </c>
      <c r="BH41" s="167">
        <f t="shared" si="60"/>
        <v>282</v>
      </c>
      <c r="BI41" s="167">
        <f t="shared" si="60"/>
        <v>240</v>
      </c>
      <c r="BJ41" s="167">
        <f t="shared" si="60"/>
        <v>255</v>
      </c>
      <c r="BK41" s="167">
        <f t="shared" si="60"/>
        <v>308</v>
      </c>
      <c r="BL41" s="167">
        <f t="shared" si="60"/>
        <v>342</v>
      </c>
      <c r="BM41" s="167">
        <f t="shared" si="60"/>
        <v>512</v>
      </c>
      <c r="BN41" s="167">
        <f t="shared" ref="BN41:CA41" si="64">ROUND(BN241-0.1*(BN$164-BN$120-BN$304)-BN$120-BN$304,0)</f>
        <v>0</v>
      </c>
      <c r="BO41" s="167">
        <f t="shared" si="64"/>
        <v>0</v>
      </c>
      <c r="BP41" s="167">
        <f t="shared" si="64"/>
        <v>0</v>
      </c>
      <c r="BQ41" s="167">
        <f t="shared" si="64"/>
        <v>0</v>
      </c>
      <c r="BR41" s="167">
        <f t="shared" si="64"/>
        <v>0</v>
      </c>
      <c r="BS41" s="167">
        <f t="shared" si="64"/>
        <v>0</v>
      </c>
      <c r="BT41" s="167">
        <f t="shared" si="64"/>
        <v>0</v>
      </c>
      <c r="BU41" s="167">
        <f t="shared" si="64"/>
        <v>0</v>
      </c>
      <c r="BV41" s="167">
        <f t="shared" si="64"/>
        <v>0</v>
      </c>
      <c r="BW41" s="167">
        <f t="shared" si="64"/>
        <v>0</v>
      </c>
      <c r="BX41" s="167">
        <f t="shared" si="64"/>
        <v>0</v>
      </c>
      <c r="BY41" s="167">
        <f t="shared" si="64"/>
        <v>0</v>
      </c>
      <c r="BZ41" s="167">
        <f t="shared" si="64"/>
        <v>0</v>
      </c>
      <c r="CA41" s="167">
        <f t="shared" si="64"/>
        <v>0</v>
      </c>
      <c r="CE41" t="e">
        <f t="shared" si="2"/>
        <v>#N/A</v>
      </c>
      <c r="CF41" s="167">
        <f t="shared" ca="1" si="62"/>
        <v>760</v>
      </c>
      <c r="CG41" s="167">
        <f t="shared" ref="CG41:DE41" ca="1" si="65">ROUND(CG241-0.1*(CG$164-CG$120-CG$121)-CG$120-CG$121,0)</f>
        <v>798</v>
      </c>
      <c r="CH41" s="167">
        <f t="shared" ca="1" si="65"/>
        <v>682</v>
      </c>
      <c r="CI41" s="167">
        <f t="shared" ca="1" si="65"/>
        <v>450</v>
      </c>
      <c r="CJ41" s="167">
        <f t="shared" ca="1" si="65"/>
        <v>360</v>
      </c>
      <c r="CK41" s="167">
        <f t="shared" ca="1" si="65"/>
        <v>362</v>
      </c>
      <c r="CL41" s="167">
        <f t="shared" ca="1" si="65"/>
        <v>285</v>
      </c>
      <c r="CM41" s="167">
        <f t="shared" ca="1" si="65"/>
        <v>242</v>
      </c>
      <c r="CN41" s="167">
        <f t="shared" ca="1" si="65"/>
        <v>258</v>
      </c>
      <c r="CO41" s="167">
        <f t="shared" ca="1" si="65"/>
        <v>311</v>
      </c>
      <c r="CP41" s="167">
        <f t="shared" ca="1" si="65"/>
        <v>343</v>
      </c>
      <c r="CQ41" s="167">
        <f t="shared" ca="1" si="65"/>
        <v>514</v>
      </c>
      <c r="CR41" s="167">
        <f t="shared" ca="1" si="65"/>
        <v>1</v>
      </c>
      <c r="CS41" s="167">
        <f t="shared" ca="1" si="65"/>
        <v>1</v>
      </c>
      <c r="CT41" s="167">
        <f t="shared" ca="1" si="65"/>
        <v>1</v>
      </c>
      <c r="CU41" s="167">
        <f t="shared" ca="1" si="65"/>
        <v>1</v>
      </c>
      <c r="CV41" s="167">
        <f t="shared" ca="1" si="65"/>
        <v>1</v>
      </c>
      <c r="CW41" s="167">
        <f t="shared" ca="1" si="65"/>
        <v>1</v>
      </c>
      <c r="CX41" s="167">
        <f t="shared" ca="1" si="65"/>
        <v>1</v>
      </c>
      <c r="CY41" s="167">
        <f t="shared" ca="1" si="65"/>
        <v>1</v>
      </c>
      <c r="CZ41" s="167">
        <f t="shared" ca="1" si="65"/>
        <v>1</v>
      </c>
      <c r="DA41" s="167">
        <f t="shared" ca="1" si="65"/>
        <v>1</v>
      </c>
      <c r="DB41" s="167">
        <f t="shared" ca="1" si="65"/>
        <v>1</v>
      </c>
      <c r="DC41" s="167">
        <f t="shared" ca="1" si="65"/>
        <v>1</v>
      </c>
      <c r="DD41" s="167">
        <f t="shared" ca="1" si="65"/>
        <v>1</v>
      </c>
      <c r="DE41" s="167">
        <f t="shared" ca="1" si="65"/>
        <v>1</v>
      </c>
    </row>
    <row r="42" spans="1:109" x14ac:dyDescent="0.25">
      <c r="A42">
        <v>39</v>
      </c>
      <c r="B42">
        <f>MATCH(A42,Entrada!$A$53:$A$369,0)</f>
        <v>39</v>
      </c>
      <c r="C42" s="164" t="s">
        <v>545</v>
      </c>
      <c r="AB42">
        <f>IF(NOT(ISNA($B42)),INDEX(Entrada!C$53:C$369,$B42),0)</f>
        <v>910</v>
      </c>
      <c r="AC42">
        <f>IF(NOT(ISNA($B42)),INDEX(Entrada!D$53:D$369,$B42),0)</f>
        <v>957</v>
      </c>
      <c r="AD42">
        <f>IF(NOT(ISNA($B42)),INDEX(Entrada!E$53:E$369,$B42),0)</f>
        <v>823</v>
      </c>
      <c r="AE42">
        <f>IF(NOT(ISNA($B42)),INDEX(Entrada!F$53:F$369,$B42),0)</f>
        <v>556</v>
      </c>
      <c r="AF42">
        <f>IF(NOT(ISNA($B42)),INDEX(Entrada!G$53:G$369,$B42),0)</f>
        <v>447</v>
      </c>
      <c r="AG42">
        <f>IF(NOT(ISNA($B42)),INDEX(Entrada!H$53:H$369,$B42),0)</f>
        <v>447</v>
      </c>
      <c r="AH42">
        <f>IF(NOT(ISNA($B42)),INDEX(Entrada!I$53:I$369,$B42),0)</f>
        <v>356</v>
      </c>
      <c r="AI42">
        <f>IF(NOT(ISNA($B42)),INDEX(Entrada!J$53:J$369,$B42),0)</f>
        <v>305</v>
      </c>
      <c r="AJ42">
        <f>IF(NOT(ISNA($B42)),INDEX(Entrada!K$53:K$369,$B42),0)</f>
        <v>321</v>
      </c>
      <c r="AK42">
        <f>IF(NOT(ISNA($B42)),INDEX(Entrada!L$53:L$369,$B42),0)</f>
        <v>380</v>
      </c>
      <c r="AL42">
        <f>IF(NOT(ISNA($B42)),INDEX(Entrada!M$53:M$369,$B42),0)</f>
        <v>419</v>
      </c>
      <c r="AM42">
        <f>IF(NOT(ISNA($B42)),INDEX(Entrada!N$53:N$369,$B42),0)</f>
        <v>620</v>
      </c>
      <c r="AN42">
        <f>IF(NOT(ISNA($B42)),INDEX(Entrada!O$53:O$369,$B42),0)</f>
        <v>0</v>
      </c>
      <c r="AO42">
        <f>IF(NOT(ISNA($B42)),INDEX(Entrada!P$53:P$369,$B42),0)</f>
        <v>0</v>
      </c>
      <c r="AP42">
        <f>IF(NOT(ISNA($B42)),INDEX(Entrada!Q$53:Q$369,$B42),0)</f>
        <v>0</v>
      </c>
      <c r="AQ42">
        <f>IF(NOT(ISNA($B42)),INDEX(Entrada!R$53:R$369,$B42),0)</f>
        <v>0</v>
      </c>
      <c r="AR42">
        <f>IF(NOT(ISNA($B42)),INDEX(Entrada!S$53:S$369,$B42),0)</f>
        <v>0</v>
      </c>
      <c r="AS42">
        <f>IF(NOT(ISNA($B42)),INDEX(Entrada!T$53:T$369,$B42),0)</f>
        <v>0</v>
      </c>
      <c r="AT42">
        <f>IF(NOT(ISNA($B42)),INDEX(Entrada!U$53:U$369,$B42),0)</f>
        <v>0</v>
      </c>
      <c r="AU42">
        <f>IF(NOT(ISNA($B42)),INDEX(Entrada!V$53:V$369,$B42),0)</f>
        <v>0</v>
      </c>
      <c r="AV42">
        <f>IF(NOT(ISNA($B42)),INDEX(Entrada!W$53:W$369,$B42),0)</f>
        <v>0</v>
      </c>
      <c r="AW42">
        <f>IF(NOT(ISNA($B42)),INDEX(Entrada!X$53:X$369,$B42),0)</f>
        <v>0</v>
      </c>
      <c r="AX42">
        <f>IF(NOT(ISNA($B42)),INDEX(Entrada!Y$53:Y$369,$B42),0)</f>
        <v>0</v>
      </c>
      <c r="AY42">
        <f>IF(NOT(ISNA($B42)),INDEX(Entrada!Z$53:Z$369,$B42),0)</f>
        <v>0</v>
      </c>
      <c r="AZ42">
        <f>IF(NOT(ISNA($B42)),INDEX(Entrada!AA$53:AA$369,$B42),0)</f>
        <v>0</v>
      </c>
      <c r="BA42">
        <f>IF(NOT(ISNA($B42)),INDEX(Entrada!AB$53:AB$369,$B42),0)</f>
        <v>0</v>
      </c>
      <c r="BB42" s="167">
        <f t="shared" si="60"/>
        <v>910</v>
      </c>
      <c r="BC42" s="167">
        <f t="shared" si="60"/>
        <v>957</v>
      </c>
      <c r="BD42" s="167">
        <f t="shared" si="60"/>
        <v>823</v>
      </c>
      <c r="BE42" s="167">
        <f t="shared" si="60"/>
        <v>556</v>
      </c>
      <c r="BF42" s="167">
        <f t="shared" si="60"/>
        <v>447</v>
      </c>
      <c r="BG42" s="167">
        <f t="shared" si="60"/>
        <v>447</v>
      </c>
      <c r="BH42" s="167">
        <f t="shared" si="60"/>
        <v>356</v>
      </c>
      <c r="BI42" s="167">
        <f t="shared" si="60"/>
        <v>305</v>
      </c>
      <c r="BJ42" s="167">
        <f t="shared" si="60"/>
        <v>321</v>
      </c>
      <c r="BK42" s="167">
        <f t="shared" si="60"/>
        <v>380</v>
      </c>
      <c r="BL42" s="167">
        <f t="shared" si="60"/>
        <v>419</v>
      </c>
      <c r="BM42" s="167">
        <f t="shared" si="60"/>
        <v>620</v>
      </c>
      <c r="BN42" s="167">
        <f t="shared" ref="BN42:CA42" si="66">ROUND(BN242-0.1*(BN$164-BN$120-BN$304)-BN$120-BN$304,0)</f>
        <v>0</v>
      </c>
      <c r="BO42" s="167">
        <f t="shared" si="66"/>
        <v>0</v>
      </c>
      <c r="BP42" s="167">
        <f t="shared" si="66"/>
        <v>0</v>
      </c>
      <c r="BQ42" s="167">
        <f t="shared" si="66"/>
        <v>0</v>
      </c>
      <c r="BR42" s="167">
        <f t="shared" si="66"/>
        <v>0</v>
      </c>
      <c r="BS42" s="167">
        <f t="shared" si="66"/>
        <v>0</v>
      </c>
      <c r="BT42" s="167">
        <f t="shared" si="66"/>
        <v>0</v>
      </c>
      <c r="BU42" s="167">
        <f t="shared" si="66"/>
        <v>0</v>
      </c>
      <c r="BV42" s="167">
        <f t="shared" si="66"/>
        <v>0</v>
      </c>
      <c r="BW42" s="167">
        <f t="shared" si="66"/>
        <v>0</v>
      </c>
      <c r="BX42" s="167">
        <f t="shared" si="66"/>
        <v>0</v>
      </c>
      <c r="BY42" s="167">
        <f t="shared" si="66"/>
        <v>0</v>
      </c>
      <c r="BZ42" s="167">
        <f t="shared" si="66"/>
        <v>0</v>
      </c>
      <c r="CA42" s="167">
        <f t="shared" si="66"/>
        <v>0</v>
      </c>
      <c r="CE42" t="e">
        <f t="shared" si="2"/>
        <v>#N/A</v>
      </c>
      <c r="CF42" s="167">
        <f t="shared" ca="1" si="62"/>
        <v>910</v>
      </c>
      <c r="CG42" s="167">
        <f t="shared" ref="CG42:DE42" ca="1" si="67">ROUND(CG242-0.1*(CG$164-CG$120-CG$121)-CG$120-CG$121,0)</f>
        <v>957</v>
      </c>
      <c r="CH42" s="167">
        <f t="shared" ca="1" si="67"/>
        <v>823</v>
      </c>
      <c r="CI42" s="167">
        <f t="shared" ca="1" si="67"/>
        <v>557</v>
      </c>
      <c r="CJ42" s="167">
        <f t="shared" ca="1" si="67"/>
        <v>448</v>
      </c>
      <c r="CK42" s="167">
        <f t="shared" ca="1" si="67"/>
        <v>447</v>
      </c>
      <c r="CL42" s="167">
        <f t="shared" ca="1" si="67"/>
        <v>356</v>
      </c>
      <c r="CM42" s="167">
        <f t="shared" ca="1" si="67"/>
        <v>306</v>
      </c>
      <c r="CN42" s="167">
        <f t="shared" ca="1" si="67"/>
        <v>322</v>
      </c>
      <c r="CO42" s="167">
        <f t="shared" ca="1" si="67"/>
        <v>380</v>
      </c>
      <c r="CP42" s="167">
        <f t="shared" ca="1" si="67"/>
        <v>419</v>
      </c>
      <c r="CQ42" s="167">
        <f t="shared" ca="1" si="67"/>
        <v>621</v>
      </c>
      <c r="CR42" s="167">
        <f t="shared" ca="1" si="67"/>
        <v>1</v>
      </c>
      <c r="CS42" s="167">
        <f t="shared" ca="1" si="67"/>
        <v>1</v>
      </c>
      <c r="CT42" s="167">
        <f t="shared" ca="1" si="67"/>
        <v>1</v>
      </c>
      <c r="CU42" s="167">
        <f t="shared" ca="1" si="67"/>
        <v>1</v>
      </c>
      <c r="CV42" s="167">
        <f t="shared" ca="1" si="67"/>
        <v>1</v>
      </c>
      <c r="CW42" s="167">
        <f t="shared" ca="1" si="67"/>
        <v>1</v>
      </c>
      <c r="CX42" s="167">
        <f t="shared" ca="1" si="67"/>
        <v>1</v>
      </c>
      <c r="CY42" s="167">
        <f t="shared" ca="1" si="67"/>
        <v>1</v>
      </c>
      <c r="CZ42" s="167">
        <f t="shared" ca="1" si="67"/>
        <v>1</v>
      </c>
      <c r="DA42" s="167">
        <f t="shared" ca="1" si="67"/>
        <v>1</v>
      </c>
      <c r="DB42" s="167">
        <f t="shared" ca="1" si="67"/>
        <v>1</v>
      </c>
      <c r="DC42" s="167">
        <f t="shared" ca="1" si="67"/>
        <v>1</v>
      </c>
      <c r="DD42" s="167">
        <f t="shared" ca="1" si="67"/>
        <v>1</v>
      </c>
      <c r="DE42" s="167">
        <f t="shared" ca="1" si="67"/>
        <v>1</v>
      </c>
    </row>
    <row r="43" spans="1:109" x14ac:dyDescent="0.25">
      <c r="A43">
        <v>40</v>
      </c>
      <c r="B43">
        <f>MATCH(A43,Entrada!$A$53:$A$369,0)</f>
        <v>40</v>
      </c>
      <c r="C43" s="164" t="s">
        <v>546</v>
      </c>
      <c r="AB43">
        <f>IF(NOT(ISNA($B43)),INDEX(Entrada!C$53:C$369,$B43),0)</f>
        <v>1097</v>
      </c>
      <c r="AC43">
        <f>IF(NOT(ISNA($B43)),INDEX(Entrada!D$53:D$369,$B43),0)</f>
        <v>1156</v>
      </c>
      <c r="AD43">
        <f>IF(NOT(ISNA($B43)),INDEX(Entrada!E$53:E$369,$B43),0)</f>
        <v>1004</v>
      </c>
      <c r="AE43">
        <f>IF(NOT(ISNA($B43)),INDEX(Entrada!F$53:F$369,$B43),0)</f>
        <v>676</v>
      </c>
      <c r="AF43">
        <f>IF(NOT(ISNA($B43)),INDEX(Entrada!G$53:G$369,$B43),0)</f>
        <v>544</v>
      </c>
      <c r="AG43">
        <f>IF(NOT(ISNA($B43)),INDEX(Entrada!H$53:H$369,$B43),0)</f>
        <v>541</v>
      </c>
      <c r="AH43">
        <f>IF(NOT(ISNA($B43)),INDEX(Entrada!I$53:I$369,$B43),0)</f>
        <v>436</v>
      </c>
      <c r="AI43">
        <f>IF(NOT(ISNA($B43)),INDEX(Entrada!J$53:J$369,$B43),0)</f>
        <v>378</v>
      </c>
      <c r="AJ43">
        <f>IF(NOT(ISNA($B43)),INDEX(Entrada!K$53:K$369,$B43),0)</f>
        <v>397</v>
      </c>
      <c r="AK43">
        <f>IF(NOT(ISNA($B43)),INDEX(Entrada!L$53:L$369,$B43),0)</f>
        <v>462</v>
      </c>
      <c r="AL43">
        <f>IF(NOT(ISNA($B43)),INDEX(Entrada!M$53:M$369,$B43),0)</f>
        <v>505</v>
      </c>
      <c r="AM43">
        <f>IF(NOT(ISNA($B43)),INDEX(Entrada!N$53:N$369,$B43),0)</f>
        <v>747</v>
      </c>
      <c r="AN43">
        <f>IF(NOT(ISNA($B43)),INDEX(Entrada!O$53:O$369,$B43),0)</f>
        <v>0</v>
      </c>
      <c r="AO43">
        <f>IF(NOT(ISNA($B43)),INDEX(Entrada!P$53:P$369,$B43),0)</f>
        <v>0</v>
      </c>
      <c r="AP43">
        <f>IF(NOT(ISNA($B43)),INDEX(Entrada!Q$53:Q$369,$B43),0)</f>
        <v>0</v>
      </c>
      <c r="AQ43">
        <f>IF(NOT(ISNA($B43)),INDEX(Entrada!R$53:R$369,$B43),0)</f>
        <v>0</v>
      </c>
      <c r="AR43">
        <f>IF(NOT(ISNA($B43)),INDEX(Entrada!S$53:S$369,$B43),0)</f>
        <v>0</v>
      </c>
      <c r="AS43">
        <f>IF(NOT(ISNA($B43)),INDEX(Entrada!T$53:T$369,$B43),0)</f>
        <v>0</v>
      </c>
      <c r="AT43">
        <f>IF(NOT(ISNA($B43)),INDEX(Entrada!U$53:U$369,$B43),0)</f>
        <v>0</v>
      </c>
      <c r="AU43">
        <f>IF(NOT(ISNA($B43)),INDEX(Entrada!V$53:V$369,$B43),0)</f>
        <v>0</v>
      </c>
      <c r="AV43">
        <f>IF(NOT(ISNA($B43)),INDEX(Entrada!W$53:W$369,$B43),0)</f>
        <v>0</v>
      </c>
      <c r="AW43">
        <f>IF(NOT(ISNA($B43)),INDEX(Entrada!X$53:X$369,$B43),0)</f>
        <v>0</v>
      </c>
      <c r="AX43">
        <f>IF(NOT(ISNA($B43)),INDEX(Entrada!Y$53:Y$369,$B43),0)</f>
        <v>0</v>
      </c>
      <c r="AY43">
        <f>IF(NOT(ISNA($B43)),INDEX(Entrada!Z$53:Z$369,$B43),0)</f>
        <v>0</v>
      </c>
      <c r="AZ43">
        <f>IF(NOT(ISNA($B43)),INDEX(Entrada!AA$53:AA$369,$B43),0)</f>
        <v>0</v>
      </c>
      <c r="BA43">
        <f>IF(NOT(ISNA($B43)),INDEX(Entrada!AB$53:AB$369,$B43),0)</f>
        <v>0</v>
      </c>
      <c r="BB43" s="167">
        <f t="shared" si="60"/>
        <v>1097</v>
      </c>
      <c r="BC43" s="167">
        <f t="shared" si="60"/>
        <v>1156</v>
      </c>
      <c r="BD43" s="167">
        <f t="shared" si="60"/>
        <v>1004</v>
      </c>
      <c r="BE43" s="167">
        <f t="shared" si="60"/>
        <v>676</v>
      </c>
      <c r="BF43" s="167">
        <f t="shared" si="60"/>
        <v>544</v>
      </c>
      <c r="BG43" s="167">
        <f t="shared" si="60"/>
        <v>541</v>
      </c>
      <c r="BH43" s="167">
        <f t="shared" si="60"/>
        <v>436</v>
      </c>
      <c r="BI43" s="167">
        <f t="shared" si="60"/>
        <v>378</v>
      </c>
      <c r="BJ43" s="167">
        <f t="shared" si="60"/>
        <v>397</v>
      </c>
      <c r="BK43" s="167">
        <f t="shared" si="60"/>
        <v>462</v>
      </c>
      <c r="BL43" s="167">
        <f t="shared" si="60"/>
        <v>505</v>
      </c>
      <c r="BM43" s="167">
        <f t="shared" si="60"/>
        <v>747</v>
      </c>
      <c r="BN43" s="167">
        <f t="shared" ref="BN43:CA43" si="68">ROUND(BN243-0.1*(BN$164-BN$120-BN$304)-BN$120-BN$304,0)</f>
        <v>0</v>
      </c>
      <c r="BO43" s="167">
        <f t="shared" si="68"/>
        <v>0</v>
      </c>
      <c r="BP43" s="167">
        <f t="shared" si="68"/>
        <v>0</v>
      </c>
      <c r="BQ43" s="167">
        <f t="shared" si="68"/>
        <v>0</v>
      </c>
      <c r="BR43" s="167">
        <f t="shared" si="68"/>
        <v>0</v>
      </c>
      <c r="BS43" s="167">
        <f t="shared" si="68"/>
        <v>0</v>
      </c>
      <c r="BT43" s="167">
        <f t="shared" si="68"/>
        <v>0</v>
      </c>
      <c r="BU43" s="167">
        <f t="shared" si="68"/>
        <v>0</v>
      </c>
      <c r="BV43" s="167">
        <f t="shared" si="68"/>
        <v>0</v>
      </c>
      <c r="BW43" s="167">
        <f t="shared" si="68"/>
        <v>0</v>
      </c>
      <c r="BX43" s="167">
        <f t="shared" si="68"/>
        <v>0</v>
      </c>
      <c r="BY43" s="167">
        <f t="shared" si="68"/>
        <v>0</v>
      </c>
      <c r="BZ43" s="167">
        <f t="shared" si="68"/>
        <v>0</v>
      </c>
      <c r="CA43" s="167">
        <f t="shared" si="68"/>
        <v>0</v>
      </c>
      <c r="CE43" t="e">
        <f t="shared" si="2"/>
        <v>#N/A</v>
      </c>
      <c r="CF43" s="167">
        <f t="shared" ca="1" si="62"/>
        <v>1103</v>
      </c>
      <c r="CG43" s="167">
        <f t="shared" ref="CG43:DE43" ca="1" si="69">ROUND(CG243-0.1*(CG$164-CG$120-CG$121)-CG$120-CG$121,0)</f>
        <v>1165</v>
      </c>
      <c r="CH43" s="167">
        <f t="shared" ca="1" si="69"/>
        <v>1006</v>
      </c>
      <c r="CI43" s="167">
        <f t="shared" ca="1" si="69"/>
        <v>677</v>
      </c>
      <c r="CJ43" s="167">
        <f t="shared" ca="1" si="69"/>
        <v>543</v>
      </c>
      <c r="CK43" s="167">
        <f t="shared" ca="1" si="69"/>
        <v>541</v>
      </c>
      <c r="CL43" s="167">
        <f t="shared" ca="1" si="69"/>
        <v>434</v>
      </c>
      <c r="CM43" s="167">
        <f t="shared" ca="1" si="69"/>
        <v>375</v>
      </c>
      <c r="CN43" s="167">
        <f t="shared" ca="1" si="69"/>
        <v>393</v>
      </c>
      <c r="CO43" s="167">
        <f t="shared" ca="1" si="69"/>
        <v>461</v>
      </c>
      <c r="CP43" s="167">
        <f t="shared" ca="1" si="69"/>
        <v>505</v>
      </c>
      <c r="CQ43" s="167">
        <f t="shared" ca="1" si="69"/>
        <v>748</v>
      </c>
      <c r="CR43" s="167">
        <f t="shared" ca="1" si="69"/>
        <v>1</v>
      </c>
      <c r="CS43" s="167">
        <f t="shared" ca="1" si="69"/>
        <v>1</v>
      </c>
      <c r="CT43" s="167">
        <f t="shared" ca="1" si="69"/>
        <v>1</v>
      </c>
      <c r="CU43" s="167">
        <f t="shared" ca="1" si="69"/>
        <v>1</v>
      </c>
      <c r="CV43" s="167">
        <f t="shared" ca="1" si="69"/>
        <v>1</v>
      </c>
      <c r="CW43" s="167">
        <f t="shared" ca="1" si="69"/>
        <v>1</v>
      </c>
      <c r="CX43" s="167">
        <f t="shared" ca="1" si="69"/>
        <v>1</v>
      </c>
      <c r="CY43" s="167">
        <f t="shared" ca="1" si="69"/>
        <v>1</v>
      </c>
      <c r="CZ43" s="167">
        <f t="shared" ca="1" si="69"/>
        <v>1</v>
      </c>
      <c r="DA43" s="167">
        <f t="shared" ca="1" si="69"/>
        <v>1</v>
      </c>
      <c r="DB43" s="167">
        <f t="shared" ca="1" si="69"/>
        <v>1</v>
      </c>
      <c r="DC43" s="167">
        <f t="shared" ca="1" si="69"/>
        <v>1</v>
      </c>
      <c r="DD43" s="167">
        <f t="shared" ca="1" si="69"/>
        <v>1</v>
      </c>
      <c r="DE43" s="167">
        <f t="shared" ca="1" si="69"/>
        <v>1</v>
      </c>
    </row>
    <row r="44" spans="1:109" x14ac:dyDescent="0.25">
      <c r="A44">
        <v>41</v>
      </c>
      <c r="B44">
        <f>MATCH(A44,Entrada!$A$53:$A$369,0)</f>
        <v>41</v>
      </c>
      <c r="C44" s="164"/>
      <c r="AB44">
        <f>IF(NOT(ISNA($B44)),INDEX(Entrada!C$53:C$369,$B44),0)</f>
        <v>0</v>
      </c>
      <c r="AC44">
        <f>IF(NOT(ISNA($B44)),INDEX(Entrada!D$53:D$369,$B44),0)</f>
        <v>0</v>
      </c>
      <c r="AD44">
        <f>IF(NOT(ISNA($B44)),INDEX(Entrada!E$53:E$369,$B44),0)</f>
        <v>0</v>
      </c>
      <c r="AE44">
        <f>IF(NOT(ISNA($B44)),INDEX(Entrada!F$53:F$369,$B44),0)</f>
        <v>0</v>
      </c>
      <c r="AF44">
        <f>IF(NOT(ISNA($B44)),INDEX(Entrada!G$53:G$369,$B44),0)</f>
        <v>0</v>
      </c>
      <c r="AG44">
        <f>IF(NOT(ISNA($B44)),INDEX(Entrada!H$53:H$369,$B44),0)</f>
        <v>0</v>
      </c>
      <c r="AH44">
        <f>IF(NOT(ISNA($B44)),INDEX(Entrada!I$53:I$369,$B44),0)</f>
        <v>0</v>
      </c>
      <c r="AI44">
        <f>IF(NOT(ISNA($B44)),INDEX(Entrada!J$53:J$369,$B44),0)</f>
        <v>0</v>
      </c>
      <c r="AJ44">
        <f>IF(NOT(ISNA($B44)),INDEX(Entrada!K$53:K$369,$B44),0)</f>
        <v>0</v>
      </c>
      <c r="AK44">
        <f>IF(NOT(ISNA($B44)),INDEX(Entrada!L$53:L$369,$B44),0)</f>
        <v>0</v>
      </c>
      <c r="AL44">
        <f>IF(NOT(ISNA($B44)),INDEX(Entrada!M$53:M$369,$B44),0)</f>
        <v>0</v>
      </c>
      <c r="AM44">
        <f>IF(NOT(ISNA($B44)),INDEX(Entrada!N$53:N$369,$B44),0)</f>
        <v>0</v>
      </c>
      <c r="AN44">
        <f>IF(NOT(ISNA($B44)),INDEX(Entrada!O$53:O$369,$B44),0)</f>
        <v>0</v>
      </c>
      <c r="AO44">
        <f>IF(NOT(ISNA($B44)),INDEX(Entrada!P$53:P$369,$B44),0)</f>
        <v>0</v>
      </c>
      <c r="AP44">
        <f>IF(NOT(ISNA($B44)),INDEX(Entrada!Q$53:Q$369,$B44),0)</f>
        <v>0</v>
      </c>
      <c r="AQ44">
        <f>IF(NOT(ISNA($B44)),INDEX(Entrada!R$53:R$369,$B44),0)</f>
        <v>0</v>
      </c>
      <c r="AR44">
        <f>IF(NOT(ISNA($B44)),INDEX(Entrada!S$53:S$369,$B44),0)</f>
        <v>0</v>
      </c>
      <c r="AS44">
        <f>IF(NOT(ISNA($B44)),INDEX(Entrada!T$53:T$369,$B44),0)</f>
        <v>0</v>
      </c>
      <c r="AT44">
        <f>IF(NOT(ISNA($B44)),INDEX(Entrada!U$53:U$369,$B44),0)</f>
        <v>0</v>
      </c>
      <c r="AU44">
        <f>IF(NOT(ISNA($B44)),INDEX(Entrada!V$53:V$369,$B44),0)</f>
        <v>0</v>
      </c>
      <c r="AV44">
        <f>IF(NOT(ISNA($B44)),INDEX(Entrada!W$53:W$369,$B44),0)</f>
        <v>0</v>
      </c>
      <c r="AW44">
        <f>IF(NOT(ISNA($B44)),INDEX(Entrada!X$53:X$369,$B44),0)</f>
        <v>0</v>
      </c>
      <c r="AX44">
        <f>IF(NOT(ISNA($B44)),INDEX(Entrada!Y$53:Y$369,$B44),0)</f>
        <v>0</v>
      </c>
      <c r="AY44">
        <f>IF(NOT(ISNA($B44)),INDEX(Entrada!Z$53:Z$369,$B44),0)</f>
        <v>0</v>
      </c>
      <c r="AZ44">
        <f>IF(NOT(ISNA($B44)),INDEX(Entrada!AA$53:AA$369,$B44),0)</f>
        <v>0</v>
      </c>
      <c r="BA44">
        <f>IF(NOT(ISNA($B44)),INDEX(Entrada!AB$53:AB$369,$B44),0)</f>
        <v>0</v>
      </c>
      <c r="BB44">
        <f t="shared" ref="BB44:BM44" si="70">AB44</f>
        <v>0</v>
      </c>
      <c r="BC44">
        <f t="shared" si="70"/>
        <v>0</v>
      </c>
      <c r="BD44">
        <f t="shared" si="70"/>
        <v>0</v>
      </c>
      <c r="BE44">
        <f t="shared" si="70"/>
        <v>0</v>
      </c>
      <c r="BF44">
        <f t="shared" si="70"/>
        <v>0</v>
      </c>
      <c r="BG44">
        <f t="shared" si="70"/>
        <v>0</v>
      </c>
      <c r="BH44">
        <f t="shared" si="70"/>
        <v>0</v>
      </c>
      <c r="BI44">
        <f t="shared" si="70"/>
        <v>0</v>
      </c>
      <c r="BJ44">
        <f t="shared" si="70"/>
        <v>0</v>
      </c>
      <c r="BK44">
        <f t="shared" si="70"/>
        <v>0</v>
      </c>
      <c r="BL44">
        <f t="shared" si="70"/>
        <v>0</v>
      </c>
      <c r="BM44">
        <f t="shared" si="70"/>
        <v>0</v>
      </c>
      <c r="BN44">
        <f t="shared" ref="BN44:CA44" si="71">AN44</f>
        <v>0</v>
      </c>
      <c r="BO44">
        <f t="shared" si="71"/>
        <v>0</v>
      </c>
      <c r="BP44">
        <f t="shared" si="71"/>
        <v>0</v>
      </c>
      <c r="BQ44">
        <f t="shared" si="71"/>
        <v>0</v>
      </c>
      <c r="BR44">
        <f t="shared" si="71"/>
        <v>0</v>
      </c>
      <c r="BS44">
        <f t="shared" si="71"/>
        <v>0</v>
      </c>
      <c r="BT44">
        <f t="shared" si="71"/>
        <v>0</v>
      </c>
      <c r="BU44">
        <f t="shared" si="71"/>
        <v>0</v>
      </c>
      <c r="BV44">
        <f t="shared" si="71"/>
        <v>0</v>
      </c>
      <c r="BW44">
        <f t="shared" si="71"/>
        <v>0</v>
      </c>
      <c r="BX44">
        <f t="shared" si="71"/>
        <v>0</v>
      </c>
      <c r="BY44">
        <f t="shared" si="71"/>
        <v>0</v>
      </c>
      <c r="BZ44">
        <f t="shared" si="71"/>
        <v>0</v>
      </c>
      <c r="CA44">
        <f t="shared" si="71"/>
        <v>0</v>
      </c>
      <c r="CE44" t="e">
        <f t="shared" si="2"/>
        <v>#N/A</v>
      </c>
      <c r="CF44" s="302">
        <f t="shared" si="3"/>
        <v>0</v>
      </c>
      <c r="CG44" s="302">
        <f t="shared" ref="CG44" si="72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44" s="302">
        <f t="shared" ref="CH44" si="73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44" s="302">
        <f t="shared" ref="CI44" si="74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44" s="302">
        <f t="shared" ref="CJ44" si="75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44" s="302">
        <f t="shared" ref="CK44" si="76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44" s="302">
        <f t="shared" ref="CL44" si="77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44" s="302">
        <f t="shared" ref="CM44" si="78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44" s="302">
        <f t="shared" ref="CN44" si="79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44" s="302">
        <f t="shared" ref="CO44" si="80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44" s="302">
        <f t="shared" ref="CP44" si="81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44" s="302">
        <f t="shared" ref="CQ44" si="82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44" s="302">
        <f t="shared" ref="CR44" si="83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44" s="302">
        <f t="shared" ref="CS44" si="84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44" s="302">
        <f t="shared" ref="CT44" si="8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4" s="302">
        <f t="shared" ref="CU44" si="8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4" s="302">
        <f t="shared" ref="CV44" si="8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4" s="302">
        <f t="shared" ref="CW44" si="8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4" s="302">
        <f t="shared" ref="CX44" si="8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4" s="302">
        <f t="shared" ref="CY44" si="9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4" s="302">
        <f t="shared" ref="CZ44" si="9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4" s="302">
        <f t="shared" ref="DA44" si="9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4" s="302">
        <f t="shared" ref="DB44" si="9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4" s="302">
        <f t="shared" ref="DC44" si="9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4" s="302">
        <f t="shared" ref="DD44" si="9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4" s="302">
        <f t="shared" ref="DE44" si="9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45" spans="1:109" x14ac:dyDescent="0.25">
      <c r="A45">
        <v>42</v>
      </c>
      <c r="B45">
        <f>MATCH(A45,Entrada!$A$53:$A$369,0)</f>
        <v>42</v>
      </c>
      <c r="C45" s="164" t="s">
        <v>260</v>
      </c>
      <c r="AB45">
        <f>IF(NOT(ISNA($B45)),INDEX(Entrada!C$53:C$369,$B45),0)</f>
        <v>1179</v>
      </c>
      <c r="AC45">
        <f>IF(NOT(ISNA($B45)),INDEX(Entrada!D$53:D$369,$B45),0)</f>
        <v>1246</v>
      </c>
      <c r="AD45">
        <f>IF(NOT(ISNA($B45)),INDEX(Entrada!E$53:E$369,$B45),0)</f>
        <v>1078</v>
      </c>
      <c r="AE45">
        <f>IF(NOT(ISNA($B45)),INDEX(Entrada!F$53:F$369,$B45),0)</f>
        <v>724</v>
      </c>
      <c r="AF45">
        <f>IF(NOT(ISNA($B45)),INDEX(Entrada!G$53:G$369,$B45),0)</f>
        <v>580</v>
      </c>
      <c r="AG45">
        <f>IF(NOT(ISNA($B45)),INDEX(Entrada!H$53:H$369,$B45),0)</f>
        <v>577</v>
      </c>
      <c r="AH45">
        <f>IF(NOT(ISNA($B45)),INDEX(Entrada!I$53:I$369,$B45),0)</f>
        <v>464</v>
      </c>
      <c r="AI45">
        <f>IF(NOT(ISNA($B45)),INDEX(Entrada!J$53:J$369,$B45),0)</f>
        <v>401</v>
      </c>
      <c r="AJ45">
        <f>IF(NOT(ISNA($B45)),INDEX(Entrada!K$53:K$369,$B45),0)</f>
        <v>421</v>
      </c>
      <c r="AK45">
        <f>IF(NOT(ISNA($B45)),INDEX(Entrada!L$53:L$369,$B45),0)</f>
        <v>492</v>
      </c>
      <c r="AL45">
        <f>IF(NOT(ISNA($B45)),INDEX(Entrada!M$53:M$369,$B45),0)</f>
        <v>539</v>
      </c>
      <c r="AM45">
        <f>IF(NOT(ISNA($B45)),INDEX(Entrada!N$53:N$369,$B45),0)</f>
        <v>798</v>
      </c>
      <c r="AN45">
        <f>IF(NOT(ISNA($B45)),INDEX(Entrada!O$53:O$369,$B45),0)</f>
        <v>0</v>
      </c>
      <c r="AO45">
        <f>IF(NOT(ISNA($B45)),INDEX(Entrada!P$53:P$369,$B45),0)</f>
        <v>0</v>
      </c>
      <c r="AP45">
        <f>IF(NOT(ISNA($B45)),INDEX(Entrada!Q$53:Q$369,$B45),0)</f>
        <v>0</v>
      </c>
      <c r="AQ45">
        <f>IF(NOT(ISNA($B45)),INDEX(Entrada!R$53:R$369,$B45),0)</f>
        <v>0</v>
      </c>
      <c r="AR45">
        <f>IF(NOT(ISNA($B45)),INDEX(Entrada!S$53:S$369,$B45),0)</f>
        <v>0</v>
      </c>
      <c r="AS45">
        <f>IF(NOT(ISNA($B45)),INDEX(Entrada!T$53:T$369,$B45),0)</f>
        <v>0</v>
      </c>
      <c r="AT45">
        <f>IF(NOT(ISNA($B45)),INDEX(Entrada!U$53:U$369,$B45),0)</f>
        <v>0</v>
      </c>
      <c r="AU45">
        <f>IF(NOT(ISNA($B45)),INDEX(Entrada!V$53:V$369,$B45),0)</f>
        <v>0</v>
      </c>
      <c r="AV45">
        <f>IF(NOT(ISNA($B45)),INDEX(Entrada!W$53:W$369,$B45),0)</f>
        <v>0</v>
      </c>
      <c r="AW45">
        <f>IF(NOT(ISNA($B45)),INDEX(Entrada!X$53:X$369,$B45),0)</f>
        <v>0</v>
      </c>
      <c r="AX45">
        <f>IF(NOT(ISNA($B45)),INDEX(Entrada!Y$53:Y$369,$B45),0)</f>
        <v>0</v>
      </c>
      <c r="AY45">
        <f>IF(NOT(ISNA($B45)),INDEX(Entrada!Z$53:Z$369,$B45),0)</f>
        <v>0</v>
      </c>
      <c r="AZ45">
        <f>IF(NOT(ISNA($B45)),INDEX(Entrada!AA$53:AA$369,$B45),0)</f>
        <v>0</v>
      </c>
      <c r="BA45">
        <f>IF(NOT(ISNA($B45)),INDEX(Entrada!AB$53:AB$369,$B45),0)</f>
        <v>0</v>
      </c>
      <c r="BB45" s="167">
        <f t="shared" ref="BB45:BM49" si="97">ROUND(BB245-0.1*(BB$164-BB$120-BB$304)-BB$120-BB$304,0)</f>
        <v>1179</v>
      </c>
      <c r="BC45" s="167">
        <f t="shared" si="97"/>
        <v>1246</v>
      </c>
      <c r="BD45" s="167">
        <f t="shared" si="97"/>
        <v>1078</v>
      </c>
      <c r="BE45" s="167">
        <f t="shared" si="97"/>
        <v>724</v>
      </c>
      <c r="BF45" s="167">
        <f t="shared" si="97"/>
        <v>580</v>
      </c>
      <c r="BG45" s="167">
        <f t="shared" si="97"/>
        <v>577</v>
      </c>
      <c r="BH45" s="167">
        <f t="shared" si="97"/>
        <v>464</v>
      </c>
      <c r="BI45" s="167">
        <f t="shared" si="97"/>
        <v>401</v>
      </c>
      <c r="BJ45" s="167">
        <f t="shared" si="97"/>
        <v>421</v>
      </c>
      <c r="BK45" s="167">
        <f t="shared" si="97"/>
        <v>492</v>
      </c>
      <c r="BL45" s="167">
        <f t="shared" si="97"/>
        <v>539</v>
      </c>
      <c r="BM45" s="167">
        <f t="shared" si="97"/>
        <v>798</v>
      </c>
      <c r="BN45" s="167">
        <f t="shared" ref="BN45:CA45" si="98">ROUND(BN245-0.1*(BN$164-BN$120-BN$304)-BN$120-BN$304,0)</f>
        <v>0</v>
      </c>
      <c r="BO45" s="167">
        <f t="shared" si="98"/>
        <v>0</v>
      </c>
      <c r="BP45" s="167">
        <f t="shared" si="98"/>
        <v>0</v>
      </c>
      <c r="BQ45" s="167">
        <f t="shared" si="98"/>
        <v>0</v>
      </c>
      <c r="BR45" s="167">
        <f t="shared" si="98"/>
        <v>0</v>
      </c>
      <c r="BS45" s="167">
        <f t="shared" si="98"/>
        <v>0</v>
      </c>
      <c r="BT45" s="167">
        <f t="shared" si="98"/>
        <v>0</v>
      </c>
      <c r="BU45" s="167">
        <f t="shared" si="98"/>
        <v>0</v>
      </c>
      <c r="BV45" s="167">
        <f t="shared" si="98"/>
        <v>0</v>
      </c>
      <c r="BW45" s="167">
        <f t="shared" si="98"/>
        <v>0</v>
      </c>
      <c r="BX45" s="167">
        <f t="shared" si="98"/>
        <v>0</v>
      </c>
      <c r="BY45" s="167">
        <f t="shared" si="98"/>
        <v>0</v>
      </c>
      <c r="BZ45" s="167">
        <f t="shared" si="98"/>
        <v>0</v>
      </c>
      <c r="CA45" s="167">
        <f t="shared" si="98"/>
        <v>0</v>
      </c>
      <c r="CE45" t="e">
        <f t="shared" si="2"/>
        <v>#N/A</v>
      </c>
      <c r="CF45" s="303">
        <f t="shared" ref="CF45:CF49" ca="1" si="99">CF245-0.1*(CF$164-CF$120-CF$121)-CF$120-CF$121</f>
        <v>1179.771565</v>
      </c>
      <c r="CG45" s="303">
        <f t="shared" ref="CG45:DE45" ca="1" si="100">CG245-0.1*(CG$164-CG$120-CG$121)-CG$120-CG$121</f>
        <v>1246.3668210000001</v>
      </c>
      <c r="CH45" s="303">
        <f t="shared" ca="1" si="100"/>
        <v>1078.7210479999999</v>
      </c>
      <c r="CI45" s="303">
        <f t="shared" ca="1" si="100"/>
        <v>724.65440500000011</v>
      </c>
      <c r="CJ45" s="303">
        <f t="shared" ca="1" si="100"/>
        <v>580.19874300000004</v>
      </c>
      <c r="CK45" s="303">
        <f t="shared" ca="1" si="100"/>
        <v>577.585421</v>
      </c>
      <c r="CL45" s="303">
        <f t="shared" ca="1" si="100"/>
        <v>464.197543</v>
      </c>
      <c r="CM45" s="303">
        <f t="shared" ca="1" si="100"/>
        <v>401.98235900000003</v>
      </c>
      <c r="CN45" s="303">
        <f t="shared" ca="1" si="100"/>
        <v>421.03695300000004</v>
      </c>
      <c r="CO45" s="303">
        <f t="shared" ca="1" si="100"/>
        <v>492.2515249999999</v>
      </c>
      <c r="CP45" s="303">
        <f t="shared" ca="1" si="100"/>
        <v>539.21354699999995</v>
      </c>
      <c r="CQ45" s="303">
        <f t="shared" ca="1" si="100"/>
        <v>798.53026599999998</v>
      </c>
      <c r="CR45" s="303">
        <f t="shared" ca="1" si="100"/>
        <v>0.54</v>
      </c>
      <c r="CS45" s="303">
        <f t="shared" ca="1" si="100"/>
        <v>0.54</v>
      </c>
      <c r="CT45" s="303">
        <f t="shared" ca="1" si="100"/>
        <v>0.54</v>
      </c>
      <c r="CU45" s="303">
        <f t="shared" ca="1" si="100"/>
        <v>0.54</v>
      </c>
      <c r="CV45" s="303">
        <f t="shared" ca="1" si="100"/>
        <v>0.54</v>
      </c>
      <c r="CW45" s="303">
        <f t="shared" ca="1" si="100"/>
        <v>0.54</v>
      </c>
      <c r="CX45" s="303">
        <f t="shared" ca="1" si="100"/>
        <v>0.54</v>
      </c>
      <c r="CY45" s="303">
        <f t="shared" ca="1" si="100"/>
        <v>0.54</v>
      </c>
      <c r="CZ45" s="303">
        <f t="shared" ca="1" si="100"/>
        <v>0.54</v>
      </c>
      <c r="DA45" s="303">
        <f t="shared" ca="1" si="100"/>
        <v>0.54</v>
      </c>
      <c r="DB45" s="303">
        <f t="shared" ca="1" si="100"/>
        <v>0.54</v>
      </c>
      <c r="DC45" s="303">
        <f t="shared" ca="1" si="100"/>
        <v>0.54</v>
      </c>
      <c r="DD45" s="303">
        <f t="shared" ca="1" si="100"/>
        <v>0.54</v>
      </c>
      <c r="DE45" s="303">
        <f t="shared" ca="1" si="100"/>
        <v>0.54</v>
      </c>
    </row>
    <row r="46" spans="1:109" x14ac:dyDescent="0.25">
      <c r="A46">
        <v>43</v>
      </c>
      <c r="B46">
        <f>MATCH(A46,Entrada!$A$53:$A$369,0)</f>
        <v>43</v>
      </c>
      <c r="C46" s="164" t="s">
        <v>547</v>
      </c>
      <c r="AB46">
        <f>IF(NOT(ISNA($B46)),INDEX(Entrada!C$53:C$369,$B46),0)</f>
        <v>1234</v>
      </c>
      <c r="AC46">
        <f>IF(NOT(ISNA($B46)),INDEX(Entrada!D$53:D$369,$B46),0)</f>
        <v>1330</v>
      </c>
      <c r="AD46">
        <f>IF(NOT(ISNA($B46)),INDEX(Entrada!E$53:E$369,$B46),0)</f>
        <v>1164</v>
      </c>
      <c r="AE46">
        <f>IF(NOT(ISNA($B46)),INDEX(Entrada!F$53:F$369,$B46),0)</f>
        <v>792</v>
      </c>
      <c r="AF46">
        <f>IF(NOT(ISNA($B46)),INDEX(Entrada!G$53:G$369,$B46),0)</f>
        <v>621</v>
      </c>
      <c r="AG46">
        <f>IF(NOT(ISNA($B46)),INDEX(Entrada!H$53:H$369,$B46),0)</f>
        <v>621</v>
      </c>
      <c r="AH46">
        <f>IF(NOT(ISNA($B46)),INDEX(Entrada!I$53:I$369,$B46),0)</f>
        <v>500</v>
      </c>
      <c r="AI46">
        <f>IF(NOT(ISNA($B46)),INDEX(Entrada!J$53:J$369,$B46),0)</f>
        <v>434</v>
      </c>
      <c r="AJ46">
        <f>IF(NOT(ISNA($B46)),INDEX(Entrada!K$53:K$369,$B46),0)</f>
        <v>448</v>
      </c>
      <c r="AK46">
        <f>IF(NOT(ISNA($B46)),INDEX(Entrada!L$53:L$369,$B46),0)</f>
        <v>523</v>
      </c>
      <c r="AL46">
        <f>IF(NOT(ISNA($B46)),INDEX(Entrada!M$53:M$369,$B46),0)</f>
        <v>569</v>
      </c>
      <c r="AM46">
        <f>IF(NOT(ISNA($B46)),INDEX(Entrada!N$53:N$369,$B46),0)</f>
        <v>835</v>
      </c>
      <c r="AN46">
        <f>IF(NOT(ISNA($B46)),INDEX(Entrada!O$53:O$369,$B46),0)</f>
        <v>0</v>
      </c>
      <c r="AO46">
        <f>IF(NOT(ISNA($B46)),INDEX(Entrada!P$53:P$369,$B46),0)</f>
        <v>0</v>
      </c>
      <c r="AP46">
        <f>IF(NOT(ISNA($B46)),INDEX(Entrada!Q$53:Q$369,$B46),0)</f>
        <v>0</v>
      </c>
      <c r="AQ46">
        <f>IF(NOT(ISNA($B46)),INDEX(Entrada!R$53:R$369,$B46),0)</f>
        <v>0</v>
      </c>
      <c r="AR46">
        <f>IF(NOT(ISNA($B46)),INDEX(Entrada!S$53:S$369,$B46),0)</f>
        <v>0</v>
      </c>
      <c r="AS46">
        <f>IF(NOT(ISNA($B46)),INDEX(Entrada!T$53:T$369,$B46),0)</f>
        <v>0</v>
      </c>
      <c r="AT46">
        <f>IF(NOT(ISNA($B46)),INDEX(Entrada!U$53:U$369,$B46),0)</f>
        <v>0</v>
      </c>
      <c r="AU46">
        <f>IF(NOT(ISNA($B46)),INDEX(Entrada!V$53:V$369,$B46),0)</f>
        <v>0</v>
      </c>
      <c r="AV46">
        <f>IF(NOT(ISNA($B46)),INDEX(Entrada!W$53:W$369,$B46),0)</f>
        <v>0</v>
      </c>
      <c r="AW46">
        <f>IF(NOT(ISNA($B46)),INDEX(Entrada!X$53:X$369,$B46),0)</f>
        <v>0</v>
      </c>
      <c r="AX46">
        <f>IF(NOT(ISNA($B46)),INDEX(Entrada!Y$53:Y$369,$B46),0)</f>
        <v>0</v>
      </c>
      <c r="AY46">
        <f>IF(NOT(ISNA($B46)),INDEX(Entrada!Z$53:Z$369,$B46),0)</f>
        <v>0</v>
      </c>
      <c r="AZ46">
        <f>IF(NOT(ISNA($B46)),INDEX(Entrada!AA$53:AA$369,$B46),0)</f>
        <v>0</v>
      </c>
      <c r="BA46">
        <f>IF(NOT(ISNA($B46)),INDEX(Entrada!AB$53:AB$369,$B46),0)</f>
        <v>0</v>
      </c>
      <c r="BB46" s="167">
        <f t="shared" si="97"/>
        <v>1234</v>
      </c>
      <c r="BC46" s="167">
        <f t="shared" si="97"/>
        <v>1330</v>
      </c>
      <c r="BD46" s="167">
        <f t="shared" si="97"/>
        <v>1164</v>
      </c>
      <c r="BE46" s="167">
        <f t="shared" si="97"/>
        <v>792</v>
      </c>
      <c r="BF46" s="167">
        <f t="shared" si="97"/>
        <v>621</v>
      </c>
      <c r="BG46" s="167">
        <f t="shared" si="97"/>
        <v>621</v>
      </c>
      <c r="BH46" s="167">
        <f t="shared" si="97"/>
        <v>500</v>
      </c>
      <c r="BI46" s="167">
        <f t="shared" si="97"/>
        <v>434</v>
      </c>
      <c r="BJ46" s="167">
        <f t="shared" si="97"/>
        <v>448</v>
      </c>
      <c r="BK46" s="167">
        <f t="shared" si="97"/>
        <v>523</v>
      </c>
      <c r="BL46" s="167">
        <f t="shared" si="97"/>
        <v>569</v>
      </c>
      <c r="BM46" s="167">
        <f t="shared" si="97"/>
        <v>835</v>
      </c>
      <c r="BN46" s="167">
        <f t="shared" ref="BN46:CA46" si="101">ROUND(BN246-0.1*(BN$164-BN$120-BN$304)-BN$120-BN$304,0)</f>
        <v>0</v>
      </c>
      <c r="BO46" s="167">
        <f t="shared" si="101"/>
        <v>0</v>
      </c>
      <c r="BP46" s="167">
        <f t="shared" si="101"/>
        <v>0</v>
      </c>
      <c r="BQ46" s="167">
        <f t="shared" si="101"/>
        <v>0</v>
      </c>
      <c r="BR46" s="167">
        <f t="shared" si="101"/>
        <v>0</v>
      </c>
      <c r="BS46" s="167">
        <f t="shared" si="101"/>
        <v>0</v>
      </c>
      <c r="BT46" s="167">
        <f t="shared" si="101"/>
        <v>0</v>
      </c>
      <c r="BU46" s="167">
        <f t="shared" si="101"/>
        <v>0</v>
      </c>
      <c r="BV46" s="167">
        <f t="shared" si="101"/>
        <v>0</v>
      </c>
      <c r="BW46" s="167">
        <f t="shared" si="101"/>
        <v>0</v>
      </c>
      <c r="BX46" s="167">
        <f t="shared" si="101"/>
        <v>0</v>
      </c>
      <c r="BY46" s="167">
        <f t="shared" si="101"/>
        <v>0</v>
      </c>
      <c r="BZ46" s="167">
        <f t="shared" si="101"/>
        <v>0</v>
      </c>
      <c r="CA46" s="167">
        <f t="shared" si="101"/>
        <v>0</v>
      </c>
      <c r="CE46" t="e">
        <f t="shared" si="2"/>
        <v>#N/A</v>
      </c>
      <c r="CF46" s="303">
        <f t="shared" ca="1" si="99"/>
        <v>1234.571565</v>
      </c>
      <c r="CG46" s="303">
        <f t="shared" ref="CG46:DE46" ca="1" si="102">CG246-0.1*(CG$164-CG$120-CG$121)-CG$120-CG$121</f>
        <v>1330.1168210000001</v>
      </c>
      <c r="CH46" s="303">
        <f t="shared" ca="1" si="102"/>
        <v>1164.1710479999997</v>
      </c>
      <c r="CI46" s="303">
        <f t="shared" ca="1" si="102"/>
        <v>792.9144050000001</v>
      </c>
      <c r="CJ46" s="303">
        <f t="shared" ca="1" si="102"/>
        <v>621.69874300000004</v>
      </c>
      <c r="CK46" s="303">
        <f t="shared" ca="1" si="102"/>
        <v>621.90542100000005</v>
      </c>
      <c r="CL46" s="303">
        <f t="shared" ca="1" si="102"/>
        <v>500.92754299999996</v>
      </c>
      <c r="CM46" s="303">
        <f t="shared" ca="1" si="102"/>
        <v>434.58235900000005</v>
      </c>
      <c r="CN46" s="303">
        <f t="shared" ca="1" si="102"/>
        <v>448.61695300000002</v>
      </c>
      <c r="CO46" s="303">
        <f t="shared" ca="1" si="102"/>
        <v>523.12152499999991</v>
      </c>
      <c r="CP46" s="303">
        <f t="shared" ca="1" si="102"/>
        <v>569.62354699999992</v>
      </c>
      <c r="CQ46" s="303">
        <f t="shared" ca="1" si="102"/>
        <v>835.42026599999997</v>
      </c>
      <c r="CR46" s="303">
        <f t="shared" ca="1" si="102"/>
        <v>0.54</v>
      </c>
      <c r="CS46" s="303">
        <f t="shared" ca="1" si="102"/>
        <v>0.54</v>
      </c>
      <c r="CT46" s="303">
        <f t="shared" ca="1" si="102"/>
        <v>0.54</v>
      </c>
      <c r="CU46" s="303">
        <f t="shared" ca="1" si="102"/>
        <v>0.54</v>
      </c>
      <c r="CV46" s="303">
        <f t="shared" ca="1" si="102"/>
        <v>0.54</v>
      </c>
      <c r="CW46" s="303">
        <f t="shared" ca="1" si="102"/>
        <v>0.54</v>
      </c>
      <c r="CX46" s="303">
        <f t="shared" ca="1" si="102"/>
        <v>0.54</v>
      </c>
      <c r="CY46" s="303">
        <f t="shared" ca="1" si="102"/>
        <v>0.54</v>
      </c>
      <c r="CZ46" s="303">
        <f t="shared" ca="1" si="102"/>
        <v>0.54</v>
      </c>
      <c r="DA46" s="303">
        <f t="shared" ca="1" si="102"/>
        <v>0.54</v>
      </c>
      <c r="DB46" s="303">
        <f t="shared" ca="1" si="102"/>
        <v>0.54</v>
      </c>
      <c r="DC46" s="303">
        <f t="shared" ca="1" si="102"/>
        <v>0.54</v>
      </c>
      <c r="DD46" s="303">
        <f t="shared" ca="1" si="102"/>
        <v>0.54</v>
      </c>
      <c r="DE46" s="303">
        <f t="shared" ca="1" si="102"/>
        <v>0.54</v>
      </c>
    </row>
    <row r="47" spans="1:109" x14ac:dyDescent="0.25">
      <c r="A47">
        <v>44</v>
      </c>
      <c r="B47">
        <f>MATCH(A47,Entrada!$A$53:$A$369,0)</f>
        <v>44</v>
      </c>
      <c r="C47" s="164" t="s">
        <v>548</v>
      </c>
      <c r="AB47">
        <f>IF(NOT(ISNA($B47)),INDEX(Entrada!C$53:C$369,$B47),0)</f>
        <v>9914</v>
      </c>
      <c r="AC47">
        <f>IF(NOT(ISNA($B47)),INDEX(Entrada!D$53:D$369,$B47),0)</f>
        <v>10461</v>
      </c>
      <c r="AD47">
        <f>IF(NOT(ISNA($B47)),INDEX(Entrada!E$53:E$369,$B47),0)</f>
        <v>9948</v>
      </c>
      <c r="AE47">
        <f>IF(NOT(ISNA($B47)),INDEX(Entrada!F$53:F$369,$B47),0)</f>
        <v>7384</v>
      </c>
      <c r="AF47">
        <f>IF(NOT(ISNA($B47)),INDEX(Entrada!G$53:G$369,$B47),0)</f>
        <v>5154</v>
      </c>
      <c r="AG47">
        <f>IF(NOT(ISNA($B47)),INDEX(Entrada!H$53:H$369,$B47),0)</f>
        <v>4330</v>
      </c>
      <c r="AH47">
        <f>IF(NOT(ISNA($B47)),INDEX(Entrada!I$53:I$369,$B47),0)</f>
        <v>3527</v>
      </c>
      <c r="AI47">
        <f>IF(NOT(ISNA($B47)),INDEX(Entrada!J$53:J$369,$B47),0)</f>
        <v>2971</v>
      </c>
      <c r="AJ47">
        <f>IF(NOT(ISNA($B47)),INDEX(Entrada!K$53:K$369,$B47),0)</f>
        <v>2852</v>
      </c>
      <c r="AK47">
        <f>IF(NOT(ISNA($B47)),INDEX(Entrada!L$53:L$369,$B47),0)</f>
        <v>3300</v>
      </c>
      <c r="AL47">
        <f>IF(NOT(ISNA($B47)),INDEX(Entrada!M$53:M$369,$B47),0)</f>
        <v>4411</v>
      </c>
      <c r="AM47">
        <f>IF(NOT(ISNA($B47)),INDEX(Entrada!N$53:N$369,$B47),0)</f>
        <v>6995</v>
      </c>
      <c r="AN47">
        <f>IF(NOT(ISNA($B47)),INDEX(Entrada!O$53:O$369,$B47),0)</f>
        <v>0</v>
      </c>
      <c r="AO47">
        <f>IF(NOT(ISNA($B47)),INDEX(Entrada!P$53:P$369,$B47),0)</f>
        <v>0</v>
      </c>
      <c r="AP47">
        <f>IF(NOT(ISNA($B47)),INDEX(Entrada!Q$53:Q$369,$B47),0)</f>
        <v>0</v>
      </c>
      <c r="AQ47">
        <f>IF(NOT(ISNA($B47)),INDEX(Entrada!R$53:R$369,$B47),0)</f>
        <v>0</v>
      </c>
      <c r="AR47">
        <f>IF(NOT(ISNA($B47)),INDEX(Entrada!S$53:S$369,$B47),0)</f>
        <v>0</v>
      </c>
      <c r="AS47">
        <f>IF(NOT(ISNA($B47)),INDEX(Entrada!T$53:T$369,$B47),0)</f>
        <v>0</v>
      </c>
      <c r="AT47">
        <f>IF(NOT(ISNA($B47)),INDEX(Entrada!U$53:U$369,$B47),0)</f>
        <v>0</v>
      </c>
      <c r="AU47">
        <f>IF(NOT(ISNA($B47)),INDEX(Entrada!V$53:V$369,$B47),0)</f>
        <v>0</v>
      </c>
      <c r="AV47">
        <f>IF(NOT(ISNA($B47)),INDEX(Entrada!W$53:W$369,$B47),0)</f>
        <v>0</v>
      </c>
      <c r="AW47">
        <f>IF(NOT(ISNA($B47)),INDEX(Entrada!X$53:X$369,$B47),0)</f>
        <v>0</v>
      </c>
      <c r="AX47">
        <f>IF(NOT(ISNA($B47)),INDEX(Entrada!Y$53:Y$369,$B47),0)</f>
        <v>0</v>
      </c>
      <c r="AY47">
        <f>IF(NOT(ISNA($B47)),INDEX(Entrada!Z$53:Z$369,$B47),0)</f>
        <v>0</v>
      </c>
      <c r="AZ47">
        <f>IF(NOT(ISNA($B47)),INDEX(Entrada!AA$53:AA$369,$B47),0)</f>
        <v>0</v>
      </c>
      <c r="BA47">
        <f>IF(NOT(ISNA($B47)),INDEX(Entrada!AB$53:AB$369,$B47),0)</f>
        <v>0</v>
      </c>
      <c r="BB47" s="167">
        <f t="shared" si="97"/>
        <v>9914</v>
      </c>
      <c r="BC47" s="167">
        <f t="shared" si="97"/>
        <v>10461</v>
      </c>
      <c r="BD47" s="167">
        <f t="shared" si="97"/>
        <v>9948</v>
      </c>
      <c r="BE47" s="167">
        <f t="shared" si="97"/>
        <v>7384</v>
      </c>
      <c r="BF47" s="167">
        <f t="shared" si="97"/>
        <v>5154</v>
      </c>
      <c r="BG47" s="167">
        <f t="shared" si="97"/>
        <v>4330</v>
      </c>
      <c r="BH47" s="167">
        <f t="shared" si="97"/>
        <v>3527</v>
      </c>
      <c r="BI47" s="167">
        <f t="shared" si="97"/>
        <v>2971</v>
      </c>
      <c r="BJ47" s="167">
        <f t="shared" si="97"/>
        <v>2852</v>
      </c>
      <c r="BK47" s="167">
        <f t="shared" si="97"/>
        <v>3300</v>
      </c>
      <c r="BL47" s="167">
        <f t="shared" si="97"/>
        <v>4411</v>
      </c>
      <c r="BM47" s="167">
        <f t="shared" si="97"/>
        <v>6995</v>
      </c>
      <c r="BN47" s="167">
        <f t="shared" ref="BN47:CA47" si="103">ROUND(BN247-0.1*(BN$164-BN$120-BN$304)-BN$120-BN$304,0)</f>
        <v>0</v>
      </c>
      <c r="BO47" s="167">
        <f t="shared" si="103"/>
        <v>0</v>
      </c>
      <c r="BP47" s="167">
        <f t="shared" si="103"/>
        <v>0</v>
      </c>
      <c r="BQ47" s="167">
        <f t="shared" si="103"/>
        <v>0</v>
      </c>
      <c r="BR47" s="167">
        <f t="shared" si="103"/>
        <v>0</v>
      </c>
      <c r="BS47" s="167">
        <f t="shared" si="103"/>
        <v>0</v>
      </c>
      <c r="BT47" s="167">
        <f t="shared" si="103"/>
        <v>0</v>
      </c>
      <c r="BU47" s="167">
        <f t="shared" si="103"/>
        <v>0</v>
      </c>
      <c r="BV47" s="167">
        <f t="shared" si="103"/>
        <v>0</v>
      </c>
      <c r="BW47" s="167">
        <f t="shared" si="103"/>
        <v>0</v>
      </c>
      <c r="BX47" s="167">
        <f t="shared" si="103"/>
        <v>0</v>
      </c>
      <c r="BY47" s="167">
        <f t="shared" si="103"/>
        <v>0</v>
      </c>
      <c r="BZ47" s="167">
        <f t="shared" si="103"/>
        <v>0</v>
      </c>
      <c r="CA47" s="167">
        <f t="shared" si="103"/>
        <v>0</v>
      </c>
      <c r="CE47" t="e">
        <f t="shared" si="2"/>
        <v>#N/A</v>
      </c>
      <c r="CF47" s="303">
        <f t="shared" ca="1" si="99"/>
        <v>9914.3215650000002</v>
      </c>
      <c r="CG47" s="303">
        <f t="shared" ref="CG47:DE47" ca="1" si="104">CG247-0.1*(CG$164-CG$120-CG$121)-CG$120-CG$121</f>
        <v>10461.146821</v>
      </c>
      <c r="CH47" s="303">
        <f t="shared" ca="1" si="104"/>
        <v>9948.041048000001</v>
      </c>
      <c r="CI47" s="303">
        <f t="shared" ca="1" si="104"/>
        <v>7384.4544050000004</v>
      </c>
      <c r="CJ47" s="303">
        <f t="shared" ca="1" si="104"/>
        <v>5154.1887429999997</v>
      </c>
      <c r="CK47" s="303">
        <f t="shared" ca="1" si="104"/>
        <v>4330.4954209999996</v>
      </c>
      <c r="CL47" s="303">
        <f t="shared" ca="1" si="104"/>
        <v>3527.3875430000003</v>
      </c>
      <c r="CM47" s="303">
        <f t="shared" ca="1" si="104"/>
        <v>2971.542359</v>
      </c>
      <c r="CN47" s="303">
        <f t="shared" ca="1" si="104"/>
        <v>2852.1869530000004</v>
      </c>
      <c r="CO47" s="303">
        <f t="shared" ca="1" si="104"/>
        <v>3300.3915250000005</v>
      </c>
      <c r="CP47" s="303">
        <f t="shared" ca="1" si="104"/>
        <v>4411.0535469999986</v>
      </c>
      <c r="CQ47" s="303">
        <f t="shared" ca="1" si="104"/>
        <v>6995.2202659999994</v>
      </c>
      <c r="CR47" s="303">
        <f t="shared" ca="1" si="104"/>
        <v>0.54</v>
      </c>
      <c r="CS47" s="303">
        <f t="shared" ca="1" si="104"/>
        <v>0.54</v>
      </c>
      <c r="CT47" s="303">
        <f t="shared" ca="1" si="104"/>
        <v>0.54</v>
      </c>
      <c r="CU47" s="303">
        <f t="shared" ca="1" si="104"/>
        <v>0.54</v>
      </c>
      <c r="CV47" s="303">
        <f t="shared" ca="1" si="104"/>
        <v>0.54</v>
      </c>
      <c r="CW47" s="303">
        <f t="shared" ca="1" si="104"/>
        <v>0.54</v>
      </c>
      <c r="CX47" s="303">
        <f t="shared" ca="1" si="104"/>
        <v>0.54</v>
      </c>
      <c r="CY47" s="303">
        <f t="shared" ca="1" si="104"/>
        <v>0.54</v>
      </c>
      <c r="CZ47" s="303">
        <f t="shared" ca="1" si="104"/>
        <v>0.54</v>
      </c>
      <c r="DA47" s="303">
        <f t="shared" ca="1" si="104"/>
        <v>0.54</v>
      </c>
      <c r="DB47" s="303">
        <f t="shared" ca="1" si="104"/>
        <v>0.54</v>
      </c>
      <c r="DC47" s="303">
        <f t="shared" ca="1" si="104"/>
        <v>0.54</v>
      </c>
      <c r="DD47" s="303">
        <f t="shared" ca="1" si="104"/>
        <v>0.54</v>
      </c>
      <c r="DE47" s="303">
        <f t="shared" ca="1" si="104"/>
        <v>0.54</v>
      </c>
    </row>
    <row r="48" spans="1:109" x14ac:dyDescent="0.25">
      <c r="A48">
        <v>45</v>
      </c>
      <c r="B48">
        <f>MATCH(A48,Entrada!$A$53:$A$369,0)</f>
        <v>45</v>
      </c>
      <c r="C48" s="164" t="s">
        <v>549</v>
      </c>
      <c r="AB48">
        <f>IF(NOT(ISNA($B48)),INDEX(Entrada!C$53:C$369,$B48),0)</f>
        <v>10336</v>
      </c>
      <c r="AC48">
        <f>IF(NOT(ISNA($B48)),INDEX(Entrada!D$53:D$369,$B48),0)</f>
        <v>10926</v>
      </c>
      <c r="AD48">
        <f>IF(NOT(ISNA($B48)),INDEX(Entrada!E$53:E$369,$B48),0)</f>
        <v>10383</v>
      </c>
      <c r="AE48">
        <f>IF(NOT(ISNA($B48)),INDEX(Entrada!F$53:F$369,$B48),0)</f>
        <v>7755</v>
      </c>
      <c r="AF48">
        <f>IF(NOT(ISNA($B48)),INDEX(Entrada!G$53:G$369,$B48),0)</f>
        <v>5475</v>
      </c>
      <c r="AG48">
        <f>IF(NOT(ISNA($B48)),INDEX(Entrada!H$53:H$369,$B48),0)</f>
        <v>4639</v>
      </c>
      <c r="AH48">
        <f>IF(NOT(ISNA($B48)),INDEX(Entrada!I$53:I$369,$B48),0)</f>
        <v>3812</v>
      </c>
      <c r="AI48">
        <f>IF(NOT(ISNA($B48)),INDEX(Entrada!J$53:J$369,$B48),0)</f>
        <v>3252</v>
      </c>
      <c r="AJ48">
        <f>IF(NOT(ISNA($B48)),INDEX(Entrada!K$53:K$369,$B48),0)</f>
        <v>3123</v>
      </c>
      <c r="AK48">
        <f>IF(NOT(ISNA($B48)),INDEX(Entrada!L$53:L$369,$B48),0)</f>
        <v>3578</v>
      </c>
      <c r="AL48">
        <f>IF(NOT(ISNA($B48)),INDEX(Entrada!M$53:M$369,$B48),0)</f>
        <v>4710</v>
      </c>
      <c r="AM48">
        <f>IF(NOT(ISNA($B48)),INDEX(Entrada!N$53:N$369,$B48),0)</f>
        <v>7338</v>
      </c>
      <c r="AN48">
        <f>IF(NOT(ISNA($B48)),INDEX(Entrada!O$53:O$369,$B48),0)</f>
        <v>0</v>
      </c>
      <c r="AO48">
        <f>IF(NOT(ISNA($B48)),INDEX(Entrada!P$53:P$369,$B48),0)</f>
        <v>0</v>
      </c>
      <c r="AP48">
        <f>IF(NOT(ISNA($B48)),INDEX(Entrada!Q$53:Q$369,$B48),0)</f>
        <v>0</v>
      </c>
      <c r="AQ48">
        <f>IF(NOT(ISNA($B48)),INDEX(Entrada!R$53:R$369,$B48),0)</f>
        <v>0</v>
      </c>
      <c r="AR48">
        <f>IF(NOT(ISNA($B48)),INDEX(Entrada!S$53:S$369,$B48),0)</f>
        <v>0</v>
      </c>
      <c r="AS48">
        <f>IF(NOT(ISNA($B48)),INDEX(Entrada!T$53:T$369,$B48),0)</f>
        <v>0</v>
      </c>
      <c r="AT48">
        <f>IF(NOT(ISNA($B48)),INDEX(Entrada!U$53:U$369,$B48),0)</f>
        <v>0</v>
      </c>
      <c r="AU48">
        <f>IF(NOT(ISNA($B48)),INDEX(Entrada!V$53:V$369,$B48),0)</f>
        <v>0</v>
      </c>
      <c r="AV48">
        <f>IF(NOT(ISNA($B48)),INDEX(Entrada!W$53:W$369,$B48),0)</f>
        <v>0</v>
      </c>
      <c r="AW48">
        <f>IF(NOT(ISNA($B48)),INDEX(Entrada!X$53:X$369,$B48),0)</f>
        <v>0</v>
      </c>
      <c r="AX48">
        <f>IF(NOT(ISNA($B48)),INDEX(Entrada!Y$53:Y$369,$B48),0)</f>
        <v>0</v>
      </c>
      <c r="AY48">
        <f>IF(NOT(ISNA($B48)),INDEX(Entrada!Z$53:Z$369,$B48),0)</f>
        <v>0</v>
      </c>
      <c r="AZ48">
        <f>IF(NOT(ISNA($B48)),INDEX(Entrada!AA$53:AA$369,$B48),0)</f>
        <v>0</v>
      </c>
      <c r="BA48">
        <f>IF(NOT(ISNA($B48)),INDEX(Entrada!AB$53:AB$369,$B48),0)</f>
        <v>0</v>
      </c>
      <c r="BB48" s="167">
        <f t="shared" si="97"/>
        <v>10336</v>
      </c>
      <c r="BC48" s="167">
        <f t="shared" si="97"/>
        <v>10926</v>
      </c>
      <c r="BD48" s="167">
        <f t="shared" si="97"/>
        <v>10383</v>
      </c>
      <c r="BE48" s="167">
        <f t="shared" si="97"/>
        <v>7755</v>
      </c>
      <c r="BF48" s="167">
        <f t="shared" si="97"/>
        <v>5475</v>
      </c>
      <c r="BG48" s="167">
        <f t="shared" si="97"/>
        <v>4639</v>
      </c>
      <c r="BH48" s="167">
        <f t="shared" si="97"/>
        <v>3812</v>
      </c>
      <c r="BI48" s="167">
        <f t="shared" si="97"/>
        <v>3252</v>
      </c>
      <c r="BJ48" s="167">
        <f t="shared" si="97"/>
        <v>3123</v>
      </c>
      <c r="BK48" s="167">
        <f t="shared" si="97"/>
        <v>3578</v>
      </c>
      <c r="BL48" s="167">
        <f t="shared" si="97"/>
        <v>4710</v>
      </c>
      <c r="BM48" s="167">
        <f t="shared" si="97"/>
        <v>7338</v>
      </c>
      <c r="BN48" s="167">
        <f t="shared" ref="BN48:CA48" si="105">ROUND(BN248-0.1*(BN$164-BN$120-BN$304)-BN$120-BN$304,0)</f>
        <v>0</v>
      </c>
      <c r="BO48" s="167">
        <f t="shared" si="105"/>
        <v>0</v>
      </c>
      <c r="BP48" s="167">
        <f t="shared" si="105"/>
        <v>0</v>
      </c>
      <c r="BQ48" s="167">
        <f t="shared" si="105"/>
        <v>0</v>
      </c>
      <c r="BR48" s="167">
        <f t="shared" si="105"/>
        <v>0</v>
      </c>
      <c r="BS48" s="167">
        <f t="shared" si="105"/>
        <v>0</v>
      </c>
      <c r="BT48" s="167">
        <f t="shared" si="105"/>
        <v>0</v>
      </c>
      <c r="BU48" s="167">
        <f t="shared" si="105"/>
        <v>0</v>
      </c>
      <c r="BV48" s="167">
        <f t="shared" si="105"/>
        <v>0</v>
      </c>
      <c r="BW48" s="167">
        <f t="shared" si="105"/>
        <v>0</v>
      </c>
      <c r="BX48" s="167">
        <f t="shared" si="105"/>
        <v>0</v>
      </c>
      <c r="BY48" s="167">
        <f t="shared" si="105"/>
        <v>0</v>
      </c>
      <c r="BZ48" s="167">
        <f t="shared" si="105"/>
        <v>0</v>
      </c>
      <c r="CA48" s="167">
        <f t="shared" si="105"/>
        <v>0</v>
      </c>
      <c r="CE48" t="e">
        <f t="shared" si="2"/>
        <v>#N/A</v>
      </c>
      <c r="CF48" s="303">
        <f t="shared" ca="1" si="99"/>
        <v>10336.751565</v>
      </c>
      <c r="CG48" s="303">
        <f t="shared" ref="CG48:DE48" ca="1" si="106">CG248-0.1*(CG$164-CG$120-CG$121)-CG$120-CG$121</f>
        <v>10926.766820999999</v>
      </c>
      <c r="CH48" s="303">
        <f t="shared" ca="1" si="106"/>
        <v>10383.521047999999</v>
      </c>
      <c r="CI48" s="303">
        <f t="shared" ca="1" si="106"/>
        <v>7755.7344050000002</v>
      </c>
      <c r="CJ48" s="303">
        <f t="shared" ca="1" si="106"/>
        <v>5475.1887429999997</v>
      </c>
      <c r="CK48" s="303">
        <f t="shared" ca="1" si="106"/>
        <v>4639.7954209999998</v>
      </c>
      <c r="CL48" s="303">
        <f t="shared" ca="1" si="106"/>
        <v>3812.5475430000001</v>
      </c>
      <c r="CM48" s="303">
        <f t="shared" ca="1" si="106"/>
        <v>3252.1623590000004</v>
      </c>
      <c r="CN48" s="303">
        <f t="shared" ca="1" si="106"/>
        <v>3123.7869529999998</v>
      </c>
      <c r="CO48" s="303">
        <f t="shared" ca="1" si="106"/>
        <v>3578.6415250000005</v>
      </c>
      <c r="CP48" s="303">
        <f t="shared" ca="1" si="106"/>
        <v>4710.2335469999989</v>
      </c>
      <c r="CQ48" s="303">
        <f t="shared" ca="1" si="106"/>
        <v>7338.0302659999998</v>
      </c>
      <c r="CR48" s="303">
        <f t="shared" ca="1" si="106"/>
        <v>0.54</v>
      </c>
      <c r="CS48" s="303">
        <f t="shared" ca="1" si="106"/>
        <v>0.54</v>
      </c>
      <c r="CT48" s="303">
        <f t="shared" ca="1" si="106"/>
        <v>0.54</v>
      </c>
      <c r="CU48" s="303">
        <f t="shared" ca="1" si="106"/>
        <v>0.54</v>
      </c>
      <c r="CV48" s="303">
        <f t="shared" ca="1" si="106"/>
        <v>0.54</v>
      </c>
      <c r="CW48" s="303">
        <f t="shared" ca="1" si="106"/>
        <v>0.54</v>
      </c>
      <c r="CX48" s="303">
        <f t="shared" ca="1" si="106"/>
        <v>0.54</v>
      </c>
      <c r="CY48" s="303">
        <f t="shared" ca="1" si="106"/>
        <v>0.54</v>
      </c>
      <c r="CZ48" s="303">
        <f t="shared" ca="1" si="106"/>
        <v>0.54</v>
      </c>
      <c r="DA48" s="303">
        <f t="shared" ca="1" si="106"/>
        <v>0.54</v>
      </c>
      <c r="DB48" s="303">
        <f t="shared" ca="1" si="106"/>
        <v>0.54</v>
      </c>
      <c r="DC48" s="303">
        <f t="shared" ca="1" si="106"/>
        <v>0.54</v>
      </c>
      <c r="DD48" s="303">
        <f t="shared" ca="1" si="106"/>
        <v>0.54</v>
      </c>
      <c r="DE48" s="303">
        <f t="shared" ca="1" si="106"/>
        <v>0.54</v>
      </c>
    </row>
    <row r="49" spans="1:109" x14ac:dyDescent="0.25">
      <c r="A49">
        <v>46</v>
      </c>
      <c r="B49">
        <f>MATCH(A49,Entrada!$A$53:$A$369,0)</f>
        <v>46</v>
      </c>
      <c r="C49" s="164" t="s">
        <v>550</v>
      </c>
      <c r="AB49">
        <f>IF(NOT(ISNA($B49)),INDEX(Entrada!C$53:C$369,$B49),0)</f>
        <v>11224</v>
      </c>
      <c r="AC49">
        <f>IF(NOT(ISNA($B49)),INDEX(Entrada!D$53:D$369,$B49),0)</f>
        <v>12045</v>
      </c>
      <c r="AD49">
        <f>IF(NOT(ISNA($B49)),INDEX(Entrada!E$53:E$369,$B49),0)</f>
        <v>11489</v>
      </c>
      <c r="AE49">
        <f>IF(NOT(ISNA($B49)),INDEX(Entrada!F$53:F$369,$B49),0)</f>
        <v>8790</v>
      </c>
      <c r="AF49">
        <f>IF(NOT(ISNA($B49)),INDEX(Entrada!G$53:G$369,$B49),0)</f>
        <v>6367</v>
      </c>
      <c r="AG49">
        <f>IF(NOT(ISNA($B49)),INDEX(Entrada!H$53:H$369,$B49),0)</f>
        <v>5527</v>
      </c>
      <c r="AH49">
        <f>IF(NOT(ISNA($B49)),INDEX(Entrada!I$53:I$369,$B49),0)</f>
        <v>4531</v>
      </c>
      <c r="AI49">
        <f>IF(NOT(ISNA($B49)),INDEX(Entrada!J$53:J$369,$B49),0)</f>
        <v>3872</v>
      </c>
      <c r="AJ49">
        <f>IF(NOT(ISNA($B49)),INDEX(Entrada!K$53:K$369,$B49),0)</f>
        <v>3742</v>
      </c>
      <c r="AK49">
        <f>IF(NOT(ISNA($B49)),INDEX(Entrada!L$53:L$369,$B49),0)</f>
        <v>4246</v>
      </c>
      <c r="AL49">
        <f>IF(NOT(ISNA($B49)),INDEX(Entrada!M$53:M$369,$B49),0)</f>
        <v>5368</v>
      </c>
      <c r="AM49">
        <f>IF(NOT(ISNA($B49)),INDEX(Entrada!N$53:N$369,$B49),0)</f>
        <v>8017</v>
      </c>
      <c r="AN49">
        <f>IF(NOT(ISNA($B49)),INDEX(Entrada!O$53:O$369,$B49),0)</f>
        <v>0</v>
      </c>
      <c r="AO49">
        <f>IF(NOT(ISNA($B49)),INDEX(Entrada!P$53:P$369,$B49),0)</f>
        <v>0</v>
      </c>
      <c r="AP49">
        <f>IF(NOT(ISNA($B49)),INDEX(Entrada!Q$53:Q$369,$B49),0)</f>
        <v>0</v>
      </c>
      <c r="AQ49">
        <f>IF(NOT(ISNA($B49)),INDEX(Entrada!R$53:R$369,$B49),0)</f>
        <v>0</v>
      </c>
      <c r="AR49">
        <f>IF(NOT(ISNA($B49)),INDEX(Entrada!S$53:S$369,$B49),0)</f>
        <v>0</v>
      </c>
      <c r="AS49">
        <f>IF(NOT(ISNA($B49)),INDEX(Entrada!T$53:T$369,$B49),0)</f>
        <v>0</v>
      </c>
      <c r="AT49">
        <f>IF(NOT(ISNA($B49)),INDEX(Entrada!U$53:U$369,$B49),0)</f>
        <v>0</v>
      </c>
      <c r="AU49">
        <f>IF(NOT(ISNA($B49)),INDEX(Entrada!V$53:V$369,$B49),0)</f>
        <v>0</v>
      </c>
      <c r="AV49">
        <f>IF(NOT(ISNA($B49)),INDEX(Entrada!W$53:W$369,$B49),0)</f>
        <v>0</v>
      </c>
      <c r="AW49">
        <f>IF(NOT(ISNA($B49)),INDEX(Entrada!X$53:X$369,$B49),0)</f>
        <v>0</v>
      </c>
      <c r="AX49">
        <f>IF(NOT(ISNA($B49)),INDEX(Entrada!Y$53:Y$369,$B49),0)</f>
        <v>0</v>
      </c>
      <c r="AY49">
        <f>IF(NOT(ISNA($B49)),INDEX(Entrada!Z$53:Z$369,$B49),0)</f>
        <v>0</v>
      </c>
      <c r="AZ49">
        <f>IF(NOT(ISNA($B49)),INDEX(Entrada!AA$53:AA$369,$B49),0)</f>
        <v>0</v>
      </c>
      <c r="BA49">
        <f>IF(NOT(ISNA($B49)),INDEX(Entrada!AB$53:AB$369,$B49),0)</f>
        <v>0</v>
      </c>
      <c r="BB49" s="167">
        <f t="shared" si="97"/>
        <v>11224</v>
      </c>
      <c r="BC49" s="167">
        <f t="shared" si="97"/>
        <v>12045</v>
      </c>
      <c r="BD49" s="167">
        <f t="shared" si="97"/>
        <v>11489</v>
      </c>
      <c r="BE49" s="167">
        <f t="shared" si="97"/>
        <v>8790</v>
      </c>
      <c r="BF49" s="167">
        <f t="shared" si="97"/>
        <v>6367</v>
      </c>
      <c r="BG49" s="167">
        <f t="shared" si="97"/>
        <v>5527</v>
      </c>
      <c r="BH49" s="167">
        <f t="shared" si="97"/>
        <v>4531</v>
      </c>
      <c r="BI49" s="167">
        <f t="shared" si="97"/>
        <v>3872</v>
      </c>
      <c r="BJ49" s="167">
        <f t="shared" si="97"/>
        <v>3742</v>
      </c>
      <c r="BK49" s="167">
        <f t="shared" si="97"/>
        <v>4246</v>
      </c>
      <c r="BL49" s="167">
        <f t="shared" si="97"/>
        <v>5368</v>
      </c>
      <c r="BM49" s="167">
        <f t="shared" si="97"/>
        <v>8017</v>
      </c>
      <c r="BN49" s="167">
        <f t="shared" ref="BN49:CA49" si="107">ROUND(BN249-0.1*(BN$164-BN$120-BN$304)-BN$120-BN$304,0)</f>
        <v>0</v>
      </c>
      <c r="BO49" s="167">
        <f t="shared" si="107"/>
        <v>0</v>
      </c>
      <c r="BP49" s="167">
        <f t="shared" si="107"/>
        <v>0</v>
      </c>
      <c r="BQ49" s="167">
        <f t="shared" si="107"/>
        <v>0</v>
      </c>
      <c r="BR49" s="167">
        <f t="shared" si="107"/>
        <v>0</v>
      </c>
      <c r="BS49" s="167">
        <f t="shared" si="107"/>
        <v>0</v>
      </c>
      <c r="BT49" s="167">
        <f t="shared" si="107"/>
        <v>0</v>
      </c>
      <c r="BU49" s="167">
        <f t="shared" si="107"/>
        <v>0</v>
      </c>
      <c r="BV49" s="167">
        <f t="shared" si="107"/>
        <v>0</v>
      </c>
      <c r="BW49" s="167">
        <f t="shared" si="107"/>
        <v>0</v>
      </c>
      <c r="BX49" s="167">
        <f t="shared" si="107"/>
        <v>0</v>
      </c>
      <c r="BY49" s="167">
        <f t="shared" si="107"/>
        <v>0</v>
      </c>
      <c r="BZ49" s="167">
        <f t="shared" si="107"/>
        <v>0</v>
      </c>
      <c r="CA49" s="167">
        <f t="shared" si="107"/>
        <v>0</v>
      </c>
      <c r="CE49" t="e">
        <f t="shared" si="2"/>
        <v>#N/A</v>
      </c>
      <c r="CF49" s="303">
        <f t="shared" ca="1" si="99"/>
        <v>11224.251565</v>
      </c>
      <c r="CG49" s="303">
        <f t="shared" ref="CG49:DE49" ca="1" si="108">CG249-0.1*(CG$164-CG$120-CG$121)-CG$120-CG$121</f>
        <v>12045.676820999999</v>
      </c>
      <c r="CH49" s="303">
        <f t="shared" ca="1" si="108"/>
        <v>11489.241048</v>
      </c>
      <c r="CI49" s="303">
        <f t="shared" ca="1" si="108"/>
        <v>8790.0544050000008</v>
      </c>
      <c r="CJ49" s="303">
        <f t="shared" ca="1" si="108"/>
        <v>6367.7887430000001</v>
      </c>
      <c r="CK49" s="303">
        <f t="shared" ca="1" si="108"/>
        <v>5527.9454209999994</v>
      </c>
      <c r="CL49" s="303">
        <f t="shared" ca="1" si="108"/>
        <v>4531.4975430000004</v>
      </c>
      <c r="CM49" s="303">
        <f t="shared" ca="1" si="108"/>
        <v>3872.4023590000002</v>
      </c>
      <c r="CN49" s="303">
        <f t="shared" ca="1" si="108"/>
        <v>3742.2469529999998</v>
      </c>
      <c r="CO49" s="303">
        <f t="shared" ca="1" si="108"/>
        <v>4246.971524999999</v>
      </c>
      <c r="CP49" s="303">
        <f t="shared" ca="1" si="108"/>
        <v>5368.363546999999</v>
      </c>
      <c r="CQ49" s="303">
        <f t="shared" ca="1" si="108"/>
        <v>8017.0702659999997</v>
      </c>
      <c r="CR49" s="303">
        <f t="shared" ca="1" si="108"/>
        <v>0.54</v>
      </c>
      <c r="CS49" s="303">
        <f t="shared" ca="1" si="108"/>
        <v>0.54</v>
      </c>
      <c r="CT49" s="303">
        <f t="shared" ca="1" si="108"/>
        <v>0.54</v>
      </c>
      <c r="CU49" s="303">
        <f t="shared" ca="1" si="108"/>
        <v>0.54</v>
      </c>
      <c r="CV49" s="303">
        <f t="shared" ca="1" si="108"/>
        <v>0.54</v>
      </c>
      <c r="CW49" s="303">
        <f t="shared" ca="1" si="108"/>
        <v>0.54</v>
      </c>
      <c r="CX49" s="303">
        <f t="shared" ca="1" si="108"/>
        <v>0.54</v>
      </c>
      <c r="CY49" s="303">
        <f t="shared" ca="1" si="108"/>
        <v>0.54</v>
      </c>
      <c r="CZ49" s="303">
        <f t="shared" ca="1" si="108"/>
        <v>0.54</v>
      </c>
      <c r="DA49" s="303">
        <f t="shared" ca="1" si="108"/>
        <v>0.54</v>
      </c>
      <c r="DB49" s="303">
        <f t="shared" ca="1" si="108"/>
        <v>0.54</v>
      </c>
      <c r="DC49" s="303">
        <f t="shared" ca="1" si="108"/>
        <v>0.54</v>
      </c>
      <c r="DD49" s="303">
        <f t="shared" ca="1" si="108"/>
        <v>0.54</v>
      </c>
      <c r="DE49" s="303">
        <f t="shared" ca="1" si="108"/>
        <v>0.54</v>
      </c>
    </row>
    <row r="50" spans="1:109" x14ac:dyDescent="0.25">
      <c r="A50">
        <v>47</v>
      </c>
      <c r="B50">
        <f>MATCH(A50,Entrada!$A$53:$A$369,0)</f>
        <v>47</v>
      </c>
      <c r="C50" s="164" t="s">
        <v>551</v>
      </c>
      <c r="AB50">
        <f>IF(NOT(ISNA($B50)),INDEX(Entrada!C$53:C$369,$B50),0)</f>
        <v>326.8</v>
      </c>
      <c r="AC50">
        <f>IF(NOT(ISNA($B50)),INDEX(Entrada!D$53:D$369,$B50),0)</f>
        <v>358.63</v>
      </c>
      <c r="AD50">
        <f>IF(NOT(ISNA($B50)),INDEX(Entrada!E$53:E$369,$B50),0)</f>
        <v>304.52</v>
      </c>
      <c r="AE50">
        <f>IF(NOT(ISNA($B50)),INDEX(Entrada!F$53:F$369,$B50),0)</f>
        <v>215.45</v>
      </c>
      <c r="AF50">
        <f>IF(NOT(ISNA($B50)),INDEX(Entrada!G$53:G$369,$B50),0)</f>
        <v>190.2</v>
      </c>
      <c r="AG50">
        <f>IF(NOT(ISNA($B50)),INDEX(Entrada!H$53:H$369,$B50),0)</f>
        <v>202.66</v>
      </c>
      <c r="AH50">
        <f>IF(NOT(ISNA($B50)),INDEX(Entrada!I$53:I$369,$B50),0)</f>
        <v>173.87</v>
      </c>
      <c r="AI50">
        <f>IF(NOT(ISNA($B50)),INDEX(Entrada!J$53:J$369,$B50),0)</f>
        <v>145.72</v>
      </c>
      <c r="AJ50">
        <f>IF(NOT(ISNA($B50)),INDEX(Entrada!K$53:K$369,$B50),0)</f>
        <v>157.80000000000001</v>
      </c>
      <c r="AK50">
        <f>IF(NOT(ISNA($B50)),INDEX(Entrada!L$53:L$369,$B50),0)</f>
        <v>188.11</v>
      </c>
      <c r="AL50">
        <f>IF(NOT(ISNA($B50)),INDEX(Entrada!M$53:M$369,$B50),0)</f>
        <v>182.71</v>
      </c>
      <c r="AM50">
        <f>IF(NOT(ISNA($B50)),INDEX(Entrada!N$53:N$369,$B50),0)</f>
        <v>230</v>
      </c>
      <c r="AN50">
        <f>IF(NOT(ISNA($B50)),INDEX(Entrada!O$53:O$369,$B50),0)</f>
        <v>0</v>
      </c>
      <c r="AO50">
        <f>IF(NOT(ISNA($B50)),INDEX(Entrada!P$53:P$369,$B50),0)</f>
        <v>0</v>
      </c>
      <c r="AP50">
        <f>IF(NOT(ISNA($B50)),INDEX(Entrada!Q$53:Q$369,$B50),0)</f>
        <v>0</v>
      </c>
      <c r="AQ50">
        <f>IF(NOT(ISNA($B50)),INDEX(Entrada!R$53:R$369,$B50),0)</f>
        <v>0</v>
      </c>
      <c r="AR50">
        <f>IF(NOT(ISNA($B50)),INDEX(Entrada!S$53:S$369,$B50),0)</f>
        <v>0</v>
      </c>
      <c r="AS50">
        <f>IF(NOT(ISNA($B50)),INDEX(Entrada!T$53:T$369,$B50),0)</f>
        <v>0</v>
      </c>
      <c r="AT50">
        <f>IF(NOT(ISNA($B50)),INDEX(Entrada!U$53:U$369,$B50),0)</f>
        <v>0</v>
      </c>
      <c r="AU50">
        <f>IF(NOT(ISNA($B50)),INDEX(Entrada!V$53:V$369,$B50),0)</f>
        <v>0</v>
      </c>
      <c r="AV50">
        <f>IF(NOT(ISNA($B50)),INDEX(Entrada!W$53:W$369,$B50),0)</f>
        <v>0</v>
      </c>
      <c r="AW50">
        <f>IF(NOT(ISNA($B50)),INDEX(Entrada!X$53:X$369,$B50),0)</f>
        <v>0</v>
      </c>
      <c r="AX50">
        <f>IF(NOT(ISNA($B50)),INDEX(Entrada!Y$53:Y$369,$B50),0)</f>
        <v>0</v>
      </c>
      <c r="AY50">
        <f>IF(NOT(ISNA($B50)),INDEX(Entrada!Z$53:Z$369,$B50),0)</f>
        <v>0</v>
      </c>
      <c r="AZ50">
        <f>IF(NOT(ISNA($B50)),INDEX(Entrada!AA$53:AA$369,$B50),0)</f>
        <v>0</v>
      </c>
      <c r="BA50">
        <f>IF(NOT(ISNA($B50)),INDEX(Entrada!AB$53:AB$369,$B50),0)</f>
        <v>0</v>
      </c>
      <c r="BB50">
        <f t="shared" ref="BB50:BB68" si="109">AB50</f>
        <v>326.8</v>
      </c>
      <c r="BC50">
        <f t="shared" ref="BC50:BC68" si="110">AC50</f>
        <v>358.63</v>
      </c>
      <c r="BD50">
        <f t="shared" ref="BD50:BD68" si="111">AD50</f>
        <v>304.52</v>
      </c>
      <c r="BE50">
        <f t="shared" ref="BE50:BE68" si="112">AE50</f>
        <v>215.45</v>
      </c>
      <c r="BF50">
        <f t="shared" ref="BF50:BF68" si="113">AF50</f>
        <v>190.2</v>
      </c>
      <c r="BG50">
        <f t="shared" ref="BG50:BG68" si="114">AG50</f>
        <v>202.66</v>
      </c>
      <c r="BH50">
        <f t="shared" ref="BH50:BH68" si="115">AH50</f>
        <v>173.87</v>
      </c>
      <c r="BI50">
        <f t="shared" ref="BI50:BI68" si="116">AI50</f>
        <v>145.72</v>
      </c>
      <c r="BJ50">
        <f t="shared" ref="BJ50:BJ68" si="117">AJ50</f>
        <v>157.80000000000001</v>
      </c>
      <c r="BK50">
        <f t="shared" ref="BK50:BK68" si="118">AK50</f>
        <v>188.11</v>
      </c>
      <c r="BL50">
        <f t="shared" ref="BL50:BL68" si="119">AL50</f>
        <v>182.71</v>
      </c>
      <c r="BM50">
        <f t="shared" ref="BM50:BM68" si="120">AM50</f>
        <v>230</v>
      </c>
      <c r="BN50">
        <f t="shared" ref="BN50:CA65" si="121">AN50</f>
        <v>0</v>
      </c>
      <c r="BO50">
        <f t="shared" si="121"/>
        <v>0</v>
      </c>
      <c r="BP50">
        <f t="shared" si="121"/>
        <v>0</v>
      </c>
      <c r="BQ50">
        <f t="shared" si="121"/>
        <v>0</v>
      </c>
      <c r="BR50">
        <f t="shared" si="121"/>
        <v>0</v>
      </c>
      <c r="BS50">
        <f t="shared" si="121"/>
        <v>0</v>
      </c>
      <c r="BT50">
        <f t="shared" si="121"/>
        <v>0</v>
      </c>
      <c r="BU50">
        <f t="shared" si="121"/>
        <v>0</v>
      </c>
      <c r="BV50">
        <f t="shared" si="121"/>
        <v>0</v>
      </c>
      <c r="BW50">
        <f t="shared" si="121"/>
        <v>0</v>
      </c>
      <c r="BX50">
        <f t="shared" si="121"/>
        <v>0</v>
      </c>
      <c r="BY50">
        <f t="shared" si="121"/>
        <v>0</v>
      </c>
      <c r="BZ50">
        <f t="shared" si="121"/>
        <v>0</v>
      </c>
      <c r="CA50">
        <f t="shared" si="121"/>
        <v>0</v>
      </c>
      <c r="CE50" t="e">
        <f t="shared" si="2"/>
        <v>#N/A</v>
      </c>
      <c r="CF50" s="302">
        <f t="shared" si="3"/>
        <v>326.8</v>
      </c>
      <c r="CG50" s="302">
        <f t="shared" ref="CG50:CG68" si="122" xml:space="preserve">    IF(ISNA($CE$4:$CE$323),BC$4:BC$323,
IF(OR(_tipo="Mensal", _tipo="Diario"),INDEX(_regrA0,$CE$4:$CE$323,$CF$1:$DE$1)+INDEX(_regrA1,$CE$4:$CE$323,$CF$1:$DE$1)*INDEX(BC$4:BC$323,INDEX(_regrPostoBase,$CE$4:$CE$323)),0
))</f>
        <v>358.63</v>
      </c>
      <c r="CH50" s="302">
        <f t="shared" ref="CH50:CH68" si="123" xml:space="preserve">    IF(ISNA($CE$4:$CE$323),BD$4:BD$323,
IF(OR(_tipo="Mensal", _tipo="Diario"),INDEX(_regrA0,$CE$4:$CE$323,$CF$1:$DE$1)+INDEX(_regrA1,$CE$4:$CE$323,$CF$1:$DE$1)*INDEX(BD$4:BD$323,INDEX(_regrPostoBase,$CE$4:$CE$323)),0
))</f>
        <v>304.52</v>
      </c>
      <c r="CI50" s="302">
        <f t="shared" ref="CI50:CI68" si="124" xml:space="preserve">    IF(ISNA($CE$4:$CE$323),BE$4:BE$323,
IF(OR(_tipo="Mensal", _tipo="Diario"),INDEX(_regrA0,$CE$4:$CE$323,$CF$1:$DE$1)+INDEX(_regrA1,$CE$4:$CE$323,$CF$1:$DE$1)*INDEX(BE$4:BE$323,INDEX(_regrPostoBase,$CE$4:$CE$323)),0
))</f>
        <v>215.45</v>
      </c>
      <c r="CJ50" s="302">
        <f t="shared" ref="CJ50:CJ68" si="125" xml:space="preserve">    IF(ISNA($CE$4:$CE$323),BF$4:BF$323,
IF(OR(_tipo="Mensal", _tipo="Diario"),INDEX(_regrA0,$CE$4:$CE$323,$CF$1:$DE$1)+INDEX(_regrA1,$CE$4:$CE$323,$CF$1:$DE$1)*INDEX(BF$4:BF$323,INDEX(_regrPostoBase,$CE$4:$CE$323)),0
))</f>
        <v>190.2</v>
      </c>
      <c r="CK50" s="302">
        <f t="shared" ref="CK50:CK68" si="126" xml:space="preserve">    IF(ISNA($CE$4:$CE$323),BG$4:BG$323,
IF(OR(_tipo="Mensal", _tipo="Diario"),INDEX(_regrA0,$CE$4:$CE$323,$CF$1:$DE$1)+INDEX(_regrA1,$CE$4:$CE$323,$CF$1:$DE$1)*INDEX(BG$4:BG$323,INDEX(_regrPostoBase,$CE$4:$CE$323)),0
))</f>
        <v>202.66</v>
      </c>
      <c r="CL50" s="302">
        <f t="shared" ref="CL50:CL68" si="127" xml:space="preserve">    IF(ISNA($CE$4:$CE$323),BH$4:BH$323,
IF(OR(_tipo="Mensal", _tipo="Diario"),INDEX(_regrA0,$CE$4:$CE$323,$CF$1:$DE$1)+INDEX(_regrA1,$CE$4:$CE$323,$CF$1:$DE$1)*INDEX(BH$4:BH$323,INDEX(_regrPostoBase,$CE$4:$CE$323)),0
))</f>
        <v>173.87</v>
      </c>
      <c r="CM50" s="302">
        <f t="shared" ref="CM50:CM68" si="128" xml:space="preserve">    IF(ISNA($CE$4:$CE$323),BI$4:BI$323,
IF(OR(_tipo="Mensal", _tipo="Diario"),INDEX(_regrA0,$CE$4:$CE$323,$CF$1:$DE$1)+INDEX(_regrA1,$CE$4:$CE$323,$CF$1:$DE$1)*INDEX(BI$4:BI$323,INDEX(_regrPostoBase,$CE$4:$CE$323)),0
))</f>
        <v>145.72</v>
      </c>
      <c r="CN50" s="302">
        <f t="shared" ref="CN50:CN68" si="129" xml:space="preserve">    IF(ISNA($CE$4:$CE$323),BJ$4:BJ$323,
IF(OR(_tipo="Mensal", _tipo="Diario"),INDEX(_regrA0,$CE$4:$CE$323,$CF$1:$DE$1)+INDEX(_regrA1,$CE$4:$CE$323,$CF$1:$DE$1)*INDEX(BJ$4:BJ$323,INDEX(_regrPostoBase,$CE$4:$CE$323)),0
))</f>
        <v>157.80000000000001</v>
      </c>
      <c r="CO50" s="302">
        <f t="shared" ref="CO50:CO68" si="130" xml:space="preserve">    IF(ISNA($CE$4:$CE$323),BK$4:BK$323,
IF(OR(_tipo="Mensal", _tipo="Diario"),INDEX(_regrA0,$CE$4:$CE$323,$CF$1:$DE$1)+INDEX(_regrA1,$CE$4:$CE$323,$CF$1:$DE$1)*INDEX(BK$4:BK$323,INDEX(_regrPostoBase,$CE$4:$CE$323)),0
))</f>
        <v>188.11</v>
      </c>
      <c r="CP50" s="302">
        <f t="shared" ref="CP50:CP68" si="131" xml:space="preserve">    IF(ISNA($CE$4:$CE$323),BL$4:BL$323,
IF(OR(_tipo="Mensal", _tipo="Diario"),INDEX(_regrA0,$CE$4:$CE$323,$CF$1:$DE$1)+INDEX(_regrA1,$CE$4:$CE$323,$CF$1:$DE$1)*INDEX(BL$4:BL$323,INDEX(_regrPostoBase,$CE$4:$CE$323)),0
))</f>
        <v>182.71</v>
      </c>
      <c r="CQ50" s="302">
        <f t="shared" ref="CQ50:CQ68" si="132" xml:space="preserve">    IF(ISNA($CE$4:$CE$323),BM$4:BM$323,
IF(OR(_tipo="Mensal", _tipo="Diario"),INDEX(_regrA0,$CE$4:$CE$323,$CF$1:$DE$1)+INDEX(_regrA1,$CE$4:$CE$323,$CF$1:$DE$1)*INDEX(BM$4:BM$323,INDEX(_regrPostoBase,$CE$4:$CE$323)),0
))</f>
        <v>230</v>
      </c>
      <c r="CR50" s="302">
        <f t="shared" ref="CR50:CR68" si="133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50" s="302">
        <f t="shared" ref="CS50:CS68" si="134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50" s="302">
        <f t="shared" ref="CT50:CT68" si="13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50" s="302">
        <f t="shared" ref="CU50:CU68" si="13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50" s="302">
        <f t="shared" ref="CV50:CV68" si="13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50" s="302">
        <f t="shared" ref="CW50:CW68" si="13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50" s="302">
        <f t="shared" ref="CX50:CX68" si="13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50" s="302">
        <f t="shared" ref="CY50:CY68" si="14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50" s="302">
        <f t="shared" ref="CZ50:CZ68" si="14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50" s="302">
        <f t="shared" ref="DA50:DA68" si="14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50" s="302">
        <f t="shared" ref="DB50:DB68" si="14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50" s="302">
        <f t="shared" ref="DC50:DC68" si="14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50" s="302">
        <f t="shared" ref="DD50:DD68" si="14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50" s="302">
        <f t="shared" ref="DE50:DE68" si="14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1" spans="1:109" x14ac:dyDescent="0.25">
      <c r="A51">
        <v>48</v>
      </c>
      <c r="B51">
        <f>MATCH(A51,Entrada!$A$53:$A$369,0)</f>
        <v>48</v>
      </c>
      <c r="C51" s="164" t="s">
        <v>552</v>
      </c>
      <c r="AB51">
        <f>IF(NOT(ISNA($B51)),INDEX(Entrada!C$53:C$369,$B51),0)</f>
        <v>334.1</v>
      </c>
      <c r="AC51">
        <f>IF(NOT(ISNA($B51)),INDEX(Entrada!D$53:D$369,$B51),0)</f>
        <v>367.2</v>
      </c>
      <c r="AD51">
        <f>IF(NOT(ISNA($B51)),INDEX(Entrada!E$53:E$369,$B51),0)</f>
        <v>312.29000000000002</v>
      </c>
      <c r="AE51">
        <f>IF(NOT(ISNA($B51)),INDEX(Entrada!F$53:F$369,$B51),0)</f>
        <v>221.04</v>
      </c>
      <c r="AF51">
        <f>IF(NOT(ISNA($B51)),INDEX(Entrada!G$53:G$369,$B51),0)</f>
        <v>194.64</v>
      </c>
      <c r="AG51">
        <f>IF(NOT(ISNA($B51)),INDEX(Entrada!H$53:H$369,$B51),0)</f>
        <v>207.96</v>
      </c>
      <c r="AH51">
        <f>IF(NOT(ISNA($B51)),INDEX(Entrada!I$53:I$369,$B51),0)</f>
        <v>178.37</v>
      </c>
      <c r="AI51">
        <f>IF(NOT(ISNA($B51)),INDEX(Entrada!J$53:J$369,$B51),0)</f>
        <v>149.47999999999999</v>
      </c>
      <c r="AJ51">
        <f>IF(NOT(ISNA($B51)),INDEX(Entrada!K$53:K$369,$B51),0)</f>
        <v>161.52000000000001</v>
      </c>
      <c r="AK51">
        <f>IF(NOT(ISNA($B51)),INDEX(Entrada!L$53:L$369,$B51),0)</f>
        <v>192.89</v>
      </c>
      <c r="AL51">
        <f>IF(NOT(ISNA($B51)),INDEX(Entrada!M$53:M$369,$B51),0)</f>
        <v>187.28</v>
      </c>
      <c r="AM51">
        <f>IF(NOT(ISNA($B51)),INDEX(Entrada!N$53:N$369,$B51),0)</f>
        <v>235.11</v>
      </c>
      <c r="AN51">
        <f>IF(NOT(ISNA($B51)),INDEX(Entrada!O$53:O$369,$B51),0)</f>
        <v>0</v>
      </c>
      <c r="AO51">
        <f>IF(NOT(ISNA($B51)),INDEX(Entrada!P$53:P$369,$B51),0)</f>
        <v>0</v>
      </c>
      <c r="AP51">
        <f>IF(NOT(ISNA($B51)),INDEX(Entrada!Q$53:Q$369,$B51),0)</f>
        <v>0</v>
      </c>
      <c r="AQ51">
        <f>IF(NOT(ISNA($B51)),INDEX(Entrada!R$53:R$369,$B51),0)</f>
        <v>0</v>
      </c>
      <c r="AR51">
        <f>IF(NOT(ISNA($B51)),INDEX(Entrada!S$53:S$369,$B51),0)</f>
        <v>0</v>
      </c>
      <c r="AS51">
        <f>IF(NOT(ISNA($B51)),INDEX(Entrada!T$53:T$369,$B51),0)</f>
        <v>0</v>
      </c>
      <c r="AT51">
        <f>IF(NOT(ISNA($B51)),INDEX(Entrada!U$53:U$369,$B51),0)</f>
        <v>0</v>
      </c>
      <c r="AU51">
        <f>IF(NOT(ISNA($B51)),INDEX(Entrada!V$53:V$369,$B51),0)</f>
        <v>0</v>
      </c>
      <c r="AV51">
        <f>IF(NOT(ISNA($B51)),INDEX(Entrada!W$53:W$369,$B51),0)</f>
        <v>0</v>
      </c>
      <c r="AW51">
        <f>IF(NOT(ISNA($B51)),INDEX(Entrada!X$53:X$369,$B51),0)</f>
        <v>0</v>
      </c>
      <c r="AX51">
        <f>IF(NOT(ISNA($B51)),INDEX(Entrada!Y$53:Y$369,$B51),0)</f>
        <v>0</v>
      </c>
      <c r="AY51">
        <f>IF(NOT(ISNA($B51)),INDEX(Entrada!Z$53:Z$369,$B51),0)</f>
        <v>0</v>
      </c>
      <c r="AZ51">
        <f>IF(NOT(ISNA($B51)),INDEX(Entrada!AA$53:AA$369,$B51),0)</f>
        <v>0</v>
      </c>
      <c r="BA51">
        <f>IF(NOT(ISNA($B51)),INDEX(Entrada!AB$53:AB$369,$B51),0)</f>
        <v>0</v>
      </c>
      <c r="BB51">
        <f t="shared" si="109"/>
        <v>334.1</v>
      </c>
      <c r="BC51">
        <f t="shared" si="110"/>
        <v>367.2</v>
      </c>
      <c r="BD51">
        <f t="shared" si="111"/>
        <v>312.29000000000002</v>
      </c>
      <c r="BE51">
        <f t="shared" si="112"/>
        <v>221.04</v>
      </c>
      <c r="BF51">
        <f t="shared" si="113"/>
        <v>194.64</v>
      </c>
      <c r="BG51">
        <f t="shared" si="114"/>
        <v>207.96</v>
      </c>
      <c r="BH51">
        <f t="shared" si="115"/>
        <v>178.37</v>
      </c>
      <c r="BI51">
        <f t="shared" si="116"/>
        <v>149.47999999999999</v>
      </c>
      <c r="BJ51">
        <f t="shared" si="117"/>
        <v>161.52000000000001</v>
      </c>
      <c r="BK51">
        <f t="shared" si="118"/>
        <v>192.89</v>
      </c>
      <c r="BL51">
        <f t="shared" si="119"/>
        <v>187.28</v>
      </c>
      <c r="BM51">
        <f t="shared" si="120"/>
        <v>235.11</v>
      </c>
      <c r="BN51">
        <f t="shared" si="121"/>
        <v>0</v>
      </c>
      <c r="BO51">
        <f t="shared" si="121"/>
        <v>0</v>
      </c>
      <c r="BP51">
        <f t="shared" si="121"/>
        <v>0</v>
      </c>
      <c r="BQ51">
        <f t="shared" si="121"/>
        <v>0</v>
      </c>
      <c r="BR51">
        <f t="shared" si="121"/>
        <v>0</v>
      </c>
      <c r="BS51">
        <f t="shared" si="121"/>
        <v>0</v>
      </c>
      <c r="BT51">
        <f t="shared" si="121"/>
        <v>0</v>
      </c>
      <c r="BU51">
        <f t="shared" si="121"/>
        <v>0</v>
      </c>
      <c r="BV51">
        <f t="shared" si="121"/>
        <v>0</v>
      </c>
      <c r="BW51">
        <f t="shared" si="121"/>
        <v>0</v>
      </c>
      <c r="BX51">
        <f t="shared" si="121"/>
        <v>0</v>
      </c>
      <c r="BY51">
        <f t="shared" si="121"/>
        <v>0</v>
      </c>
      <c r="BZ51">
        <f t="shared" si="121"/>
        <v>0</v>
      </c>
      <c r="CA51">
        <f t="shared" si="121"/>
        <v>0</v>
      </c>
      <c r="CE51">
        <f t="shared" si="2"/>
        <v>29</v>
      </c>
      <c r="CF51" s="302">
        <f t="shared" ca="1" si="3"/>
        <v>335.29680000000002</v>
      </c>
      <c r="CG51" s="302">
        <f t="shared" ca="1" si="122"/>
        <v>367.95438000000001</v>
      </c>
      <c r="CH51" s="302">
        <f t="shared" ca="1" si="123"/>
        <v>312.43752000000001</v>
      </c>
      <c r="CI51" s="302">
        <f t="shared" ca="1" si="124"/>
        <v>221.05169999999998</v>
      </c>
      <c r="CJ51" s="302">
        <f t="shared" ca="1" si="125"/>
        <v>195.14519999999999</v>
      </c>
      <c r="CK51" s="302">
        <f t="shared" ca="1" si="126"/>
        <v>207.92916</v>
      </c>
      <c r="CL51" s="302">
        <f t="shared" ca="1" si="127"/>
        <v>178.39062000000001</v>
      </c>
      <c r="CM51" s="302">
        <f t="shared" ca="1" si="128"/>
        <v>149.50872000000001</v>
      </c>
      <c r="CN51" s="302">
        <f t="shared" ca="1" si="129"/>
        <v>161.90280000000001</v>
      </c>
      <c r="CO51" s="302">
        <f t="shared" ca="1" si="130"/>
        <v>193.00086000000002</v>
      </c>
      <c r="CP51" s="302">
        <f t="shared" ca="1" si="131"/>
        <v>187.46046000000001</v>
      </c>
      <c r="CQ51" s="302">
        <f t="shared" ca="1" si="132"/>
        <v>235.98000000000002</v>
      </c>
      <c r="CR51" s="302">
        <f t="shared" ca="1" si="133"/>
        <v>0</v>
      </c>
      <c r="CS51" s="302">
        <f t="shared" ca="1" si="134"/>
        <v>0</v>
      </c>
      <c r="CT51" s="302">
        <f t="shared" ca="1" si="135"/>
        <v>0</v>
      </c>
      <c r="CU51" s="302">
        <f t="shared" ca="1" si="136"/>
        <v>0</v>
      </c>
      <c r="CV51" s="302">
        <f t="shared" ca="1" si="137"/>
        <v>0</v>
      </c>
      <c r="CW51" s="302">
        <f t="shared" ca="1" si="138"/>
        <v>0</v>
      </c>
      <c r="CX51" s="302">
        <f t="shared" ca="1" si="139"/>
        <v>0</v>
      </c>
      <c r="CY51" s="302">
        <f t="shared" ca="1" si="140"/>
        <v>0</v>
      </c>
      <c r="CZ51" s="302">
        <f t="shared" ca="1" si="141"/>
        <v>0</v>
      </c>
      <c r="DA51" s="302">
        <f t="shared" ca="1" si="142"/>
        <v>0</v>
      </c>
      <c r="DB51" s="302">
        <f t="shared" ca="1" si="143"/>
        <v>0</v>
      </c>
      <c r="DC51" s="302">
        <f t="shared" ca="1" si="144"/>
        <v>0</v>
      </c>
      <c r="DD51" s="302">
        <f t="shared" ca="1" si="145"/>
        <v>0</v>
      </c>
      <c r="DE51" s="302">
        <f t="shared" ca="1" si="146"/>
        <v>0</v>
      </c>
    </row>
    <row r="52" spans="1:109" x14ac:dyDescent="0.25">
      <c r="A52">
        <v>49</v>
      </c>
      <c r="B52">
        <f>MATCH(A52,Entrada!$A$53:$A$369,0)</f>
        <v>49</v>
      </c>
      <c r="C52" s="164" t="s">
        <v>553</v>
      </c>
      <c r="AB52">
        <f>IF(NOT(ISNA($B52)),INDEX(Entrada!C$53:C$369,$B52),0)</f>
        <v>507.96</v>
      </c>
      <c r="AC52">
        <f>IF(NOT(ISNA($B52)),INDEX(Entrada!D$53:D$369,$B52),0)</f>
        <v>533.12</v>
      </c>
      <c r="AD52">
        <f>IF(NOT(ISNA($B52)),INDEX(Entrada!E$53:E$369,$B52),0)</f>
        <v>443.32</v>
      </c>
      <c r="AE52">
        <f>IF(NOT(ISNA($B52)),INDEX(Entrada!F$53:F$369,$B52),0)</f>
        <v>319.85000000000002</v>
      </c>
      <c r="AF52">
        <f>IF(NOT(ISNA($B52)),INDEX(Entrada!G$53:G$369,$B52),0)</f>
        <v>298.18</v>
      </c>
      <c r="AG52">
        <f>IF(NOT(ISNA($B52)),INDEX(Entrada!H$53:H$369,$B52),0)</f>
        <v>318.26</v>
      </c>
      <c r="AH52">
        <f>IF(NOT(ISNA($B52)),INDEX(Entrada!I$53:I$369,$B52),0)</f>
        <v>274.12</v>
      </c>
      <c r="AI52">
        <f>IF(NOT(ISNA($B52)),INDEX(Entrada!J$53:J$369,$B52),0)</f>
        <v>227.25</v>
      </c>
      <c r="AJ52">
        <f>IF(NOT(ISNA($B52)),INDEX(Entrada!K$53:K$369,$B52),0)</f>
        <v>254.14</v>
      </c>
      <c r="AK52">
        <f>IF(NOT(ISNA($B52)),INDEX(Entrada!L$53:L$369,$B52),0)</f>
        <v>303.95999999999998</v>
      </c>
      <c r="AL52">
        <f>IF(NOT(ISNA($B52)),INDEX(Entrada!M$53:M$369,$B52),0)</f>
        <v>286.77</v>
      </c>
      <c r="AM52">
        <f>IF(NOT(ISNA($B52)),INDEX(Entrada!N$53:N$369,$B52),0)</f>
        <v>349.32</v>
      </c>
      <c r="AN52">
        <f>IF(NOT(ISNA($B52)),INDEX(Entrada!O$53:O$369,$B52),0)</f>
        <v>0</v>
      </c>
      <c r="AO52">
        <f>IF(NOT(ISNA($B52)),INDEX(Entrada!P$53:P$369,$B52),0)</f>
        <v>0</v>
      </c>
      <c r="AP52">
        <f>IF(NOT(ISNA($B52)),INDEX(Entrada!Q$53:Q$369,$B52),0)</f>
        <v>0</v>
      </c>
      <c r="AQ52">
        <f>IF(NOT(ISNA($B52)),INDEX(Entrada!R$53:R$369,$B52),0)</f>
        <v>0</v>
      </c>
      <c r="AR52">
        <f>IF(NOT(ISNA($B52)),INDEX(Entrada!S$53:S$369,$B52),0)</f>
        <v>0</v>
      </c>
      <c r="AS52">
        <f>IF(NOT(ISNA($B52)),INDEX(Entrada!T$53:T$369,$B52),0)</f>
        <v>0</v>
      </c>
      <c r="AT52">
        <f>IF(NOT(ISNA($B52)),INDEX(Entrada!U$53:U$369,$B52),0)</f>
        <v>0</v>
      </c>
      <c r="AU52">
        <f>IF(NOT(ISNA($B52)),INDEX(Entrada!V$53:V$369,$B52),0)</f>
        <v>0</v>
      </c>
      <c r="AV52">
        <f>IF(NOT(ISNA($B52)),INDEX(Entrada!W$53:W$369,$B52),0)</f>
        <v>0</v>
      </c>
      <c r="AW52">
        <f>IF(NOT(ISNA($B52)),INDEX(Entrada!X$53:X$369,$B52),0)</f>
        <v>0</v>
      </c>
      <c r="AX52">
        <f>IF(NOT(ISNA($B52)),INDEX(Entrada!Y$53:Y$369,$B52),0)</f>
        <v>0</v>
      </c>
      <c r="AY52">
        <f>IF(NOT(ISNA($B52)),INDEX(Entrada!Z$53:Z$369,$B52),0)</f>
        <v>0</v>
      </c>
      <c r="AZ52">
        <f>IF(NOT(ISNA($B52)),INDEX(Entrada!AA$53:AA$369,$B52),0)</f>
        <v>0</v>
      </c>
      <c r="BA52">
        <f>IF(NOT(ISNA($B52)),INDEX(Entrada!AB$53:AB$369,$B52),0)</f>
        <v>0</v>
      </c>
      <c r="BB52">
        <f t="shared" si="109"/>
        <v>507.96</v>
      </c>
      <c r="BC52">
        <f t="shared" si="110"/>
        <v>533.12</v>
      </c>
      <c r="BD52">
        <f t="shared" si="111"/>
        <v>443.32</v>
      </c>
      <c r="BE52">
        <f t="shared" si="112"/>
        <v>319.85000000000002</v>
      </c>
      <c r="BF52">
        <f t="shared" si="113"/>
        <v>298.18</v>
      </c>
      <c r="BG52">
        <f t="shared" si="114"/>
        <v>318.26</v>
      </c>
      <c r="BH52">
        <f t="shared" si="115"/>
        <v>274.12</v>
      </c>
      <c r="BI52">
        <f t="shared" si="116"/>
        <v>227.25</v>
      </c>
      <c r="BJ52">
        <f t="shared" si="117"/>
        <v>254.14</v>
      </c>
      <c r="BK52">
        <f t="shared" si="118"/>
        <v>303.95999999999998</v>
      </c>
      <c r="BL52">
        <f t="shared" si="119"/>
        <v>286.77</v>
      </c>
      <c r="BM52">
        <f t="shared" si="120"/>
        <v>349.32</v>
      </c>
      <c r="BN52">
        <f t="shared" si="121"/>
        <v>0</v>
      </c>
      <c r="BO52">
        <f t="shared" si="121"/>
        <v>0</v>
      </c>
      <c r="BP52">
        <f t="shared" si="121"/>
        <v>0</v>
      </c>
      <c r="BQ52">
        <f t="shared" si="121"/>
        <v>0</v>
      </c>
      <c r="BR52">
        <f t="shared" si="121"/>
        <v>0</v>
      </c>
      <c r="BS52">
        <f t="shared" si="121"/>
        <v>0</v>
      </c>
      <c r="BT52">
        <f t="shared" si="121"/>
        <v>0</v>
      </c>
      <c r="BU52">
        <f t="shared" si="121"/>
        <v>0</v>
      </c>
      <c r="BV52">
        <f t="shared" si="121"/>
        <v>0</v>
      </c>
      <c r="BW52">
        <f t="shared" si="121"/>
        <v>0</v>
      </c>
      <c r="BX52">
        <f t="shared" si="121"/>
        <v>0</v>
      </c>
      <c r="BY52">
        <f t="shared" si="121"/>
        <v>0</v>
      </c>
      <c r="BZ52">
        <f t="shared" si="121"/>
        <v>0</v>
      </c>
      <c r="CA52">
        <f t="shared" si="121"/>
        <v>0</v>
      </c>
      <c r="CE52">
        <f t="shared" si="2"/>
        <v>30</v>
      </c>
      <c r="CF52" s="302">
        <f t="shared" ca="1" si="3"/>
        <v>497.06279999999998</v>
      </c>
      <c r="CG52" s="302">
        <f t="shared" ca="1" si="122"/>
        <v>545.47622999999999</v>
      </c>
      <c r="CH52" s="302">
        <f t="shared" ca="1" si="123"/>
        <v>463.17491999999993</v>
      </c>
      <c r="CI52" s="302">
        <f t="shared" ca="1" si="124"/>
        <v>327.69944999999996</v>
      </c>
      <c r="CJ52" s="302">
        <f t="shared" ca="1" si="125"/>
        <v>289.29419999999999</v>
      </c>
      <c r="CK52" s="302">
        <f t="shared" ca="1" si="126"/>
        <v>308.24585999999999</v>
      </c>
      <c r="CL52" s="302">
        <f t="shared" ca="1" si="127"/>
        <v>264.45627000000002</v>
      </c>
      <c r="CM52" s="302">
        <f t="shared" ca="1" si="128"/>
        <v>221.64012</v>
      </c>
      <c r="CN52" s="302">
        <f t="shared" ca="1" si="129"/>
        <v>240.0138</v>
      </c>
      <c r="CO52" s="302">
        <f t="shared" ca="1" si="130"/>
        <v>286.11531000000002</v>
      </c>
      <c r="CP52" s="302">
        <f t="shared" ca="1" si="131"/>
        <v>277.90190999999999</v>
      </c>
      <c r="CQ52" s="302">
        <f t="shared" ca="1" si="132"/>
        <v>349.83</v>
      </c>
      <c r="CR52" s="302">
        <f t="shared" ca="1" si="133"/>
        <v>0</v>
      </c>
      <c r="CS52" s="302">
        <f t="shared" ca="1" si="134"/>
        <v>0</v>
      </c>
      <c r="CT52" s="302">
        <f t="shared" ca="1" si="135"/>
        <v>0</v>
      </c>
      <c r="CU52" s="302">
        <f t="shared" ca="1" si="136"/>
        <v>0</v>
      </c>
      <c r="CV52" s="302">
        <f t="shared" ca="1" si="137"/>
        <v>0</v>
      </c>
      <c r="CW52" s="302">
        <f t="shared" ca="1" si="138"/>
        <v>0</v>
      </c>
      <c r="CX52" s="302">
        <f t="shared" ca="1" si="139"/>
        <v>0</v>
      </c>
      <c r="CY52" s="302">
        <f t="shared" ca="1" si="140"/>
        <v>0</v>
      </c>
      <c r="CZ52" s="302">
        <f t="shared" ca="1" si="141"/>
        <v>0</v>
      </c>
      <c r="DA52" s="302">
        <f t="shared" ca="1" si="142"/>
        <v>0</v>
      </c>
      <c r="DB52" s="302">
        <f t="shared" ca="1" si="143"/>
        <v>0</v>
      </c>
      <c r="DC52" s="302">
        <f t="shared" ca="1" si="144"/>
        <v>0</v>
      </c>
      <c r="DD52" s="302">
        <f t="shared" ca="1" si="145"/>
        <v>0</v>
      </c>
      <c r="DE52" s="302">
        <f t="shared" ca="1" si="146"/>
        <v>0</v>
      </c>
    </row>
    <row r="53" spans="1:109" x14ac:dyDescent="0.25">
      <c r="A53">
        <v>50</v>
      </c>
      <c r="B53">
        <f>MATCH(A53,Entrada!$A$53:$A$369,0)</f>
        <v>50</v>
      </c>
      <c r="C53" s="164" t="s">
        <v>554</v>
      </c>
      <c r="AB53">
        <f>IF(NOT(ISNA($B53)),INDEX(Entrada!C$53:C$369,$B53),0)</f>
        <v>659.34</v>
      </c>
      <c r="AC53">
        <f>IF(NOT(ISNA($B53)),INDEX(Entrada!D$53:D$369,$B53),0)</f>
        <v>701.47</v>
      </c>
      <c r="AD53">
        <f>IF(NOT(ISNA($B53)),INDEX(Entrada!E$53:E$369,$B53),0)</f>
        <v>596.01</v>
      </c>
      <c r="AE53">
        <f>IF(NOT(ISNA($B53)),INDEX(Entrada!F$53:F$369,$B53),0)</f>
        <v>440.3</v>
      </c>
      <c r="AF53">
        <f>IF(NOT(ISNA($B53)),INDEX(Entrada!G$53:G$369,$B53),0)</f>
        <v>406.26</v>
      </c>
      <c r="AG53">
        <f>IF(NOT(ISNA($B53)),INDEX(Entrada!H$53:H$369,$B53),0)</f>
        <v>430.47</v>
      </c>
      <c r="AH53">
        <f>IF(NOT(ISNA($B53)),INDEX(Entrada!I$53:I$369,$B53),0)</f>
        <v>366.72</v>
      </c>
      <c r="AI53">
        <f>IF(NOT(ISNA($B53)),INDEX(Entrada!J$53:J$369,$B53),0)</f>
        <v>308.85000000000002</v>
      </c>
      <c r="AJ53">
        <f>IF(NOT(ISNA($B53)),INDEX(Entrada!K$53:K$369,$B53),0)</f>
        <v>337.61</v>
      </c>
      <c r="AK53">
        <f>IF(NOT(ISNA($B53)),INDEX(Entrada!L$53:L$369,$B53),0)</f>
        <v>396.87</v>
      </c>
      <c r="AL53">
        <f>IF(NOT(ISNA($B53)),INDEX(Entrada!M$53:M$369,$B53),0)</f>
        <v>381.15</v>
      </c>
      <c r="AM53">
        <f>IF(NOT(ISNA($B53)),INDEX(Entrada!N$53:N$369,$B53),0)</f>
        <v>463.03</v>
      </c>
      <c r="AN53">
        <f>IF(NOT(ISNA($B53)),INDEX(Entrada!O$53:O$369,$B53),0)</f>
        <v>0</v>
      </c>
      <c r="AO53">
        <f>IF(NOT(ISNA($B53)),INDEX(Entrada!P$53:P$369,$B53),0)</f>
        <v>0</v>
      </c>
      <c r="AP53">
        <f>IF(NOT(ISNA($B53)),INDEX(Entrada!Q$53:Q$369,$B53),0)</f>
        <v>0</v>
      </c>
      <c r="AQ53">
        <f>IF(NOT(ISNA($B53)),INDEX(Entrada!R$53:R$369,$B53),0)</f>
        <v>0</v>
      </c>
      <c r="AR53">
        <f>IF(NOT(ISNA($B53)),INDEX(Entrada!S$53:S$369,$B53),0)</f>
        <v>0</v>
      </c>
      <c r="AS53">
        <f>IF(NOT(ISNA($B53)),INDEX(Entrada!T$53:T$369,$B53),0)</f>
        <v>0</v>
      </c>
      <c r="AT53">
        <f>IF(NOT(ISNA($B53)),INDEX(Entrada!U$53:U$369,$B53),0)</f>
        <v>0</v>
      </c>
      <c r="AU53">
        <f>IF(NOT(ISNA($B53)),INDEX(Entrada!V$53:V$369,$B53),0)</f>
        <v>0</v>
      </c>
      <c r="AV53">
        <f>IF(NOT(ISNA($B53)),INDEX(Entrada!W$53:W$369,$B53),0)</f>
        <v>0</v>
      </c>
      <c r="AW53">
        <f>IF(NOT(ISNA($B53)),INDEX(Entrada!X$53:X$369,$B53),0)</f>
        <v>0</v>
      </c>
      <c r="AX53">
        <f>IF(NOT(ISNA($B53)),INDEX(Entrada!Y$53:Y$369,$B53),0)</f>
        <v>0</v>
      </c>
      <c r="AY53">
        <f>IF(NOT(ISNA($B53)),INDEX(Entrada!Z$53:Z$369,$B53),0)</f>
        <v>0</v>
      </c>
      <c r="AZ53">
        <f>IF(NOT(ISNA($B53)),INDEX(Entrada!AA$53:AA$369,$B53),0)</f>
        <v>0</v>
      </c>
      <c r="BA53">
        <f>IF(NOT(ISNA($B53)),INDEX(Entrada!AB$53:AB$369,$B53),0)</f>
        <v>0</v>
      </c>
      <c r="BB53">
        <f t="shared" si="109"/>
        <v>659.34</v>
      </c>
      <c r="BC53">
        <f t="shared" si="110"/>
        <v>701.47</v>
      </c>
      <c r="BD53">
        <f t="shared" si="111"/>
        <v>596.01</v>
      </c>
      <c r="BE53">
        <f t="shared" si="112"/>
        <v>440.3</v>
      </c>
      <c r="BF53">
        <f t="shared" si="113"/>
        <v>406.26</v>
      </c>
      <c r="BG53">
        <f t="shared" si="114"/>
        <v>430.47</v>
      </c>
      <c r="BH53">
        <f t="shared" si="115"/>
        <v>366.72</v>
      </c>
      <c r="BI53">
        <f t="shared" si="116"/>
        <v>308.85000000000002</v>
      </c>
      <c r="BJ53">
        <f t="shared" si="117"/>
        <v>337.61</v>
      </c>
      <c r="BK53">
        <f t="shared" si="118"/>
        <v>396.87</v>
      </c>
      <c r="BL53">
        <f t="shared" si="119"/>
        <v>381.15</v>
      </c>
      <c r="BM53">
        <f t="shared" si="120"/>
        <v>463.03</v>
      </c>
      <c r="BN53">
        <f t="shared" si="121"/>
        <v>0</v>
      </c>
      <c r="BO53">
        <f t="shared" si="121"/>
        <v>0</v>
      </c>
      <c r="BP53">
        <f t="shared" si="121"/>
        <v>0</v>
      </c>
      <c r="BQ53">
        <f t="shared" si="121"/>
        <v>0</v>
      </c>
      <c r="BR53">
        <f t="shared" si="121"/>
        <v>0</v>
      </c>
      <c r="BS53">
        <f t="shared" si="121"/>
        <v>0</v>
      </c>
      <c r="BT53">
        <f t="shared" si="121"/>
        <v>0</v>
      </c>
      <c r="BU53">
        <f t="shared" si="121"/>
        <v>0</v>
      </c>
      <c r="BV53">
        <f t="shared" si="121"/>
        <v>0</v>
      </c>
      <c r="BW53">
        <f t="shared" si="121"/>
        <v>0</v>
      </c>
      <c r="BX53">
        <f t="shared" si="121"/>
        <v>0</v>
      </c>
      <c r="BY53">
        <f t="shared" si="121"/>
        <v>0</v>
      </c>
      <c r="BZ53">
        <f t="shared" si="121"/>
        <v>0</v>
      </c>
      <c r="CA53">
        <f t="shared" si="121"/>
        <v>0</v>
      </c>
      <c r="CE53">
        <f t="shared" si="2"/>
        <v>32</v>
      </c>
      <c r="CF53" s="302">
        <f t="shared" ca="1" si="3"/>
        <v>657.84839999999997</v>
      </c>
      <c r="CG53" s="302">
        <f t="shared" ca="1" si="122"/>
        <v>721.92219</v>
      </c>
      <c r="CH53" s="302">
        <f t="shared" ca="1" si="123"/>
        <v>612.99875999999995</v>
      </c>
      <c r="CI53" s="302">
        <f t="shared" ca="1" si="124"/>
        <v>433.70084999999995</v>
      </c>
      <c r="CJ53" s="302">
        <f t="shared" ca="1" si="125"/>
        <v>382.87259999999998</v>
      </c>
      <c r="CK53" s="302">
        <f t="shared" ca="1" si="126"/>
        <v>407.95457999999996</v>
      </c>
      <c r="CL53" s="302">
        <f t="shared" ca="1" si="127"/>
        <v>350.00031000000001</v>
      </c>
      <c r="CM53" s="302">
        <f t="shared" ca="1" si="128"/>
        <v>293.33436</v>
      </c>
      <c r="CN53" s="302">
        <f t="shared" ca="1" si="129"/>
        <v>317.65140000000002</v>
      </c>
      <c r="CO53" s="302">
        <f t="shared" ca="1" si="130"/>
        <v>378.66543000000001</v>
      </c>
      <c r="CP53" s="302">
        <f t="shared" ca="1" si="131"/>
        <v>367.79523</v>
      </c>
      <c r="CQ53" s="302">
        <f t="shared" ca="1" si="132"/>
        <v>462.98999999999995</v>
      </c>
      <c r="CR53" s="302">
        <f t="shared" ca="1" si="133"/>
        <v>0</v>
      </c>
      <c r="CS53" s="302">
        <f t="shared" ca="1" si="134"/>
        <v>0</v>
      </c>
      <c r="CT53" s="302">
        <f t="shared" ca="1" si="135"/>
        <v>0</v>
      </c>
      <c r="CU53" s="302">
        <f t="shared" ca="1" si="136"/>
        <v>0</v>
      </c>
      <c r="CV53" s="302">
        <f t="shared" ca="1" si="137"/>
        <v>0</v>
      </c>
      <c r="CW53" s="302">
        <f t="shared" ca="1" si="138"/>
        <v>0</v>
      </c>
      <c r="CX53" s="302">
        <f t="shared" ca="1" si="139"/>
        <v>0</v>
      </c>
      <c r="CY53" s="302">
        <f t="shared" ca="1" si="140"/>
        <v>0</v>
      </c>
      <c r="CZ53" s="302">
        <f t="shared" ca="1" si="141"/>
        <v>0</v>
      </c>
      <c r="DA53" s="302">
        <f t="shared" ca="1" si="142"/>
        <v>0</v>
      </c>
      <c r="DB53" s="302">
        <f t="shared" ca="1" si="143"/>
        <v>0</v>
      </c>
      <c r="DC53" s="302">
        <f t="shared" ca="1" si="144"/>
        <v>0</v>
      </c>
      <c r="DD53" s="302">
        <f t="shared" ca="1" si="145"/>
        <v>0</v>
      </c>
      <c r="DE53" s="302">
        <f t="shared" ca="1" si="146"/>
        <v>0</v>
      </c>
    </row>
    <row r="54" spans="1:109" x14ac:dyDescent="0.25">
      <c r="A54">
        <v>51</v>
      </c>
      <c r="B54">
        <f>MATCH(A54,Entrada!$A$53:$A$369,0)</f>
        <v>51</v>
      </c>
      <c r="C54" s="164" t="s">
        <v>555</v>
      </c>
      <c r="AB54">
        <f>IF(NOT(ISNA($B54)),INDEX(Entrada!C$53:C$369,$B54),0)</f>
        <v>669.83</v>
      </c>
      <c r="AC54">
        <f>IF(NOT(ISNA($B54)),INDEX(Entrada!D$53:D$369,$B54),0)</f>
        <v>714.05</v>
      </c>
      <c r="AD54">
        <f>IF(NOT(ISNA($B54)),INDEX(Entrada!E$53:E$369,$B54),0)</f>
        <v>607.75</v>
      </c>
      <c r="AE54">
        <f>IF(NOT(ISNA($B54)),INDEX(Entrada!F$53:F$369,$B54),0)</f>
        <v>449.72</v>
      </c>
      <c r="AF54">
        <f>IF(NOT(ISNA($B54)),INDEX(Entrada!G$53:G$369,$B54),0)</f>
        <v>414.26</v>
      </c>
      <c r="AG54">
        <f>IF(NOT(ISNA($B54)),INDEX(Entrada!H$53:H$369,$B54),0)</f>
        <v>439.08</v>
      </c>
      <c r="AH54">
        <f>IF(NOT(ISNA($B54)),INDEX(Entrada!I$53:I$369,$B54),0)</f>
        <v>374.05</v>
      </c>
      <c r="AI54">
        <f>IF(NOT(ISNA($B54)),INDEX(Entrada!J$53:J$369,$B54),0)</f>
        <v>315.22000000000003</v>
      </c>
      <c r="AJ54">
        <f>IF(NOT(ISNA($B54)),INDEX(Entrada!K$53:K$369,$B54),0)</f>
        <v>343.82</v>
      </c>
      <c r="AK54">
        <f>IF(NOT(ISNA($B54)),INDEX(Entrada!L$53:L$369,$B54),0)</f>
        <v>404.12</v>
      </c>
      <c r="AL54">
        <f>IF(NOT(ISNA($B54)),INDEX(Entrada!M$53:M$369,$B54),0)</f>
        <v>388.5</v>
      </c>
      <c r="AM54">
        <f>IF(NOT(ISNA($B54)),INDEX(Entrada!N$53:N$369,$B54),0)</f>
        <v>471.17</v>
      </c>
      <c r="AN54">
        <f>IF(NOT(ISNA($B54)),INDEX(Entrada!O$53:O$369,$B54),0)</f>
        <v>0</v>
      </c>
      <c r="AO54">
        <f>IF(NOT(ISNA($B54)),INDEX(Entrada!P$53:P$369,$B54),0)</f>
        <v>0</v>
      </c>
      <c r="AP54">
        <f>IF(NOT(ISNA($B54)),INDEX(Entrada!Q$53:Q$369,$B54),0)</f>
        <v>0</v>
      </c>
      <c r="AQ54">
        <f>IF(NOT(ISNA($B54)),INDEX(Entrada!R$53:R$369,$B54),0)</f>
        <v>0</v>
      </c>
      <c r="AR54">
        <f>IF(NOT(ISNA($B54)),INDEX(Entrada!S$53:S$369,$B54),0)</f>
        <v>0</v>
      </c>
      <c r="AS54">
        <f>IF(NOT(ISNA($B54)),INDEX(Entrada!T$53:T$369,$B54),0)</f>
        <v>0</v>
      </c>
      <c r="AT54">
        <f>IF(NOT(ISNA($B54)),INDEX(Entrada!U$53:U$369,$B54),0)</f>
        <v>0</v>
      </c>
      <c r="AU54">
        <f>IF(NOT(ISNA($B54)),INDEX(Entrada!V$53:V$369,$B54),0)</f>
        <v>0</v>
      </c>
      <c r="AV54">
        <f>IF(NOT(ISNA($B54)),INDEX(Entrada!W$53:W$369,$B54),0)</f>
        <v>0</v>
      </c>
      <c r="AW54">
        <f>IF(NOT(ISNA($B54)),INDEX(Entrada!X$53:X$369,$B54),0)</f>
        <v>0</v>
      </c>
      <c r="AX54">
        <f>IF(NOT(ISNA($B54)),INDEX(Entrada!Y$53:Y$369,$B54),0)</f>
        <v>0</v>
      </c>
      <c r="AY54">
        <f>IF(NOT(ISNA($B54)),INDEX(Entrada!Z$53:Z$369,$B54),0)</f>
        <v>0</v>
      </c>
      <c r="AZ54">
        <f>IF(NOT(ISNA($B54)),INDEX(Entrada!AA$53:AA$369,$B54),0)</f>
        <v>0</v>
      </c>
      <c r="BA54">
        <f>IF(NOT(ISNA($B54)),INDEX(Entrada!AB$53:AB$369,$B54),0)</f>
        <v>0</v>
      </c>
      <c r="BB54">
        <f t="shared" si="109"/>
        <v>669.83</v>
      </c>
      <c r="BC54">
        <f t="shared" si="110"/>
        <v>714.05</v>
      </c>
      <c r="BD54">
        <f t="shared" si="111"/>
        <v>607.75</v>
      </c>
      <c r="BE54">
        <f t="shared" si="112"/>
        <v>449.72</v>
      </c>
      <c r="BF54">
        <f t="shared" si="113"/>
        <v>414.26</v>
      </c>
      <c r="BG54">
        <f t="shared" si="114"/>
        <v>439.08</v>
      </c>
      <c r="BH54">
        <f t="shared" si="115"/>
        <v>374.05</v>
      </c>
      <c r="BI54">
        <f t="shared" si="116"/>
        <v>315.22000000000003</v>
      </c>
      <c r="BJ54">
        <f t="shared" si="117"/>
        <v>343.82</v>
      </c>
      <c r="BK54">
        <f t="shared" si="118"/>
        <v>404.12</v>
      </c>
      <c r="BL54">
        <f t="shared" si="119"/>
        <v>388.5</v>
      </c>
      <c r="BM54">
        <f t="shared" si="120"/>
        <v>471.17</v>
      </c>
      <c r="BN54">
        <f t="shared" si="121"/>
        <v>0</v>
      </c>
      <c r="BO54">
        <f t="shared" si="121"/>
        <v>0</v>
      </c>
      <c r="BP54">
        <f t="shared" si="121"/>
        <v>0</v>
      </c>
      <c r="BQ54">
        <f t="shared" si="121"/>
        <v>0</v>
      </c>
      <c r="BR54">
        <f t="shared" si="121"/>
        <v>0</v>
      </c>
      <c r="BS54">
        <f t="shared" si="121"/>
        <v>0</v>
      </c>
      <c r="BT54">
        <f t="shared" si="121"/>
        <v>0</v>
      </c>
      <c r="BU54">
        <f t="shared" si="121"/>
        <v>0</v>
      </c>
      <c r="BV54">
        <f t="shared" si="121"/>
        <v>0</v>
      </c>
      <c r="BW54">
        <f t="shared" si="121"/>
        <v>0</v>
      </c>
      <c r="BX54">
        <f t="shared" si="121"/>
        <v>0</v>
      </c>
      <c r="BY54">
        <f t="shared" si="121"/>
        <v>0</v>
      </c>
      <c r="BZ54">
        <f t="shared" si="121"/>
        <v>0</v>
      </c>
      <c r="CA54">
        <f t="shared" si="121"/>
        <v>0</v>
      </c>
      <c r="CE54">
        <f t="shared" si="2"/>
        <v>34</v>
      </c>
      <c r="CF54" s="302">
        <f t="shared" ca="1" si="3"/>
        <v>670.2668000000001</v>
      </c>
      <c r="CG54" s="302">
        <f t="shared" ca="1" si="122"/>
        <v>735.55013000000008</v>
      </c>
      <c r="CH54" s="302">
        <f t="shared" ca="1" si="123"/>
        <v>624.57051999999999</v>
      </c>
      <c r="CI54" s="302">
        <f t="shared" ca="1" si="124"/>
        <v>441.88794999999999</v>
      </c>
      <c r="CJ54" s="302">
        <f t="shared" ca="1" si="125"/>
        <v>390.10020000000003</v>
      </c>
      <c r="CK54" s="302">
        <f t="shared" ca="1" si="126"/>
        <v>415.65566000000001</v>
      </c>
      <c r="CL54" s="302">
        <f t="shared" ca="1" si="127"/>
        <v>356.60737000000006</v>
      </c>
      <c r="CM54" s="302">
        <f t="shared" ca="1" si="128"/>
        <v>298.87172000000004</v>
      </c>
      <c r="CN54" s="302">
        <f t="shared" ca="1" si="129"/>
        <v>323.64780000000007</v>
      </c>
      <c r="CO54" s="302">
        <f t="shared" ca="1" si="130"/>
        <v>385.81361000000004</v>
      </c>
      <c r="CP54" s="302">
        <f t="shared" ca="1" si="131"/>
        <v>374.73821000000004</v>
      </c>
      <c r="CQ54" s="302">
        <f t="shared" ca="1" si="132"/>
        <v>471.73</v>
      </c>
      <c r="CR54" s="302">
        <f t="shared" ca="1" si="133"/>
        <v>0</v>
      </c>
      <c r="CS54" s="302">
        <f t="shared" ca="1" si="134"/>
        <v>0</v>
      </c>
      <c r="CT54" s="302">
        <f t="shared" ca="1" si="135"/>
        <v>0</v>
      </c>
      <c r="CU54" s="302">
        <f t="shared" ca="1" si="136"/>
        <v>0</v>
      </c>
      <c r="CV54" s="302">
        <f t="shared" ca="1" si="137"/>
        <v>0</v>
      </c>
      <c r="CW54" s="302">
        <f t="shared" ca="1" si="138"/>
        <v>0</v>
      </c>
      <c r="CX54" s="302">
        <f t="shared" ca="1" si="139"/>
        <v>0</v>
      </c>
      <c r="CY54" s="302">
        <f t="shared" ca="1" si="140"/>
        <v>0</v>
      </c>
      <c r="CZ54" s="302">
        <f t="shared" ca="1" si="141"/>
        <v>0</v>
      </c>
      <c r="DA54" s="302">
        <f t="shared" ca="1" si="142"/>
        <v>0</v>
      </c>
      <c r="DB54" s="302">
        <f t="shared" ca="1" si="143"/>
        <v>0</v>
      </c>
      <c r="DC54" s="302">
        <f t="shared" ca="1" si="144"/>
        <v>0</v>
      </c>
      <c r="DD54" s="302">
        <f t="shared" ca="1" si="145"/>
        <v>0</v>
      </c>
      <c r="DE54" s="302">
        <f t="shared" ca="1" si="146"/>
        <v>0</v>
      </c>
    </row>
    <row r="55" spans="1:109" x14ac:dyDescent="0.25">
      <c r="A55">
        <v>52</v>
      </c>
      <c r="B55">
        <f>MATCH(A55,Entrada!$A$53:$A$369,0)</f>
        <v>52</v>
      </c>
      <c r="C55" s="164" t="s">
        <v>556</v>
      </c>
      <c r="AB55">
        <f>IF(NOT(ISNA($B55)),INDEX(Entrada!C$53:C$369,$B55),0)</f>
        <v>693.33</v>
      </c>
      <c r="AC55">
        <f>IF(NOT(ISNA($B55)),INDEX(Entrada!D$53:D$369,$B55),0)</f>
        <v>740.7</v>
      </c>
      <c r="AD55">
        <f>IF(NOT(ISNA($B55)),INDEX(Entrada!E$53:E$369,$B55),0)</f>
        <v>632.26</v>
      </c>
      <c r="AE55">
        <f>IF(NOT(ISNA($B55)),INDEX(Entrada!F$53:F$369,$B55),0)</f>
        <v>469.1</v>
      </c>
      <c r="AF55">
        <f>IF(NOT(ISNA($B55)),INDEX(Entrada!G$53:G$369,$B55),0)</f>
        <v>431.49</v>
      </c>
      <c r="AG55">
        <f>IF(NOT(ISNA($B55)),INDEX(Entrada!H$53:H$369,$B55),0)</f>
        <v>457.38</v>
      </c>
      <c r="AH55">
        <f>IF(NOT(ISNA($B55)),INDEX(Entrada!I$53:I$369,$B55),0)</f>
        <v>389.32</v>
      </c>
      <c r="AI55">
        <f>IF(NOT(ISNA($B55)),INDEX(Entrada!J$53:J$369,$B55),0)</f>
        <v>328.53</v>
      </c>
      <c r="AJ55">
        <f>IF(NOT(ISNA($B55)),INDEX(Entrada!K$53:K$369,$B55),0)</f>
        <v>357.28</v>
      </c>
      <c r="AK55">
        <f>IF(NOT(ISNA($B55)),INDEX(Entrada!L$53:L$369,$B55),0)</f>
        <v>419.54</v>
      </c>
      <c r="AL55">
        <f>IF(NOT(ISNA($B55)),INDEX(Entrada!M$53:M$369,$B55),0)</f>
        <v>404.11</v>
      </c>
      <c r="AM55">
        <f>IF(NOT(ISNA($B55)),INDEX(Entrada!N$53:N$369,$B55),0)</f>
        <v>489.03</v>
      </c>
      <c r="AN55">
        <f>IF(NOT(ISNA($B55)),INDEX(Entrada!O$53:O$369,$B55),0)</f>
        <v>0</v>
      </c>
      <c r="AO55">
        <f>IF(NOT(ISNA($B55)),INDEX(Entrada!P$53:P$369,$B55),0)</f>
        <v>0</v>
      </c>
      <c r="AP55">
        <f>IF(NOT(ISNA($B55)),INDEX(Entrada!Q$53:Q$369,$B55),0)</f>
        <v>0</v>
      </c>
      <c r="AQ55">
        <f>IF(NOT(ISNA($B55)),INDEX(Entrada!R$53:R$369,$B55),0)</f>
        <v>0</v>
      </c>
      <c r="AR55">
        <f>IF(NOT(ISNA($B55)),INDEX(Entrada!S$53:S$369,$B55),0)</f>
        <v>0</v>
      </c>
      <c r="AS55">
        <f>IF(NOT(ISNA($B55)),INDEX(Entrada!T$53:T$369,$B55),0)</f>
        <v>0</v>
      </c>
      <c r="AT55">
        <f>IF(NOT(ISNA($B55)),INDEX(Entrada!U$53:U$369,$B55),0)</f>
        <v>0</v>
      </c>
      <c r="AU55">
        <f>IF(NOT(ISNA($B55)),INDEX(Entrada!V$53:V$369,$B55),0)</f>
        <v>0</v>
      </c>
      <c r="AV55">
        <f>IF(NOT(ISNA($B55)),INDEX(Entrada!W$53:W$369,$B55),0)</f>
        <v>0</v>
      </c>
      <c r="AW55">
        <f>IF(NOT(ISNA($B55)),INDEX(Entrada!X$53:X$369,$B55),0)</f>
        <v>0</v>
      </c>
      <c r="AX55">
        <f>IF(NOT(ISNA($B55)),INDEX(Entrada!Y$53:Y$369,$B55),0)</f>
        <v>0</v>
      </c>
      <c r="AY55">
        <f>IF(NOT(ISNA($B55)),INDEX(Entrada!Z$53:Z$369,$B55),0)</f>
        <v>0</v>
      </c>
      <c r="AZ55">
        <f>IF(NOT(ISNA($B55)),INDEX(Entrada!AA$53:AA$369,$B55),0)</f>
        <v>0</v>
      </c>
      <c r="BA55">
        <f>IF(NOT(ISNA($B55)),INDEX(Entrada!AB$53:AB$369,$B55),0)</f>
        <v>0</v>
      </c>
      <c r="BB55">
        <f t="shared" si="109"/>
        <v>693.33</v>
      </c>
      <c r="BC55">
        <f t="shared" si="110"/>
        <v>740.7</v>
      </c>
      <c r="BD55">
        <f t="shared" si="111"/>
        <v>632.26</v>
      </c>
      <c r="BE55">
        <f t="shared" si="112"/>
        <v>469.1</v>
      </c>
      <c r="BF55">
        <f t="shared" si="113"/>
        <v>431.49</v>
      </c>
      <c r="BG55">
        <f t="shared" si="114"/>
        <v>457.38</v>
      </c>
      <c r="BH55">
        <f t="shared" si="115"/>
        <v>389.32</v>
      </c>
      <c r="BI55">
        <f t="shared" si="116"/>
        <v>328.53</v>
      </c>
      <c r="BJ55">
        <f t="shared" si="117"/>
        <v>357.28</v>
      </c>
      <c r="BK55">
        <f t="shared" si="118"/>
        <v>419.54</v>
      </c>
      <c r="BL55">
        <f t="shared" si="119"/>
        <v>404.11</v>
      </c>
      <c r="BM55">
        <f t="shared" si="120"/>
        <v>489.03</v>
      </c>
      <c r="BN55">
        <f t="shared" si="121"/>
        <v>0</v>
      </c>
      <c r="BO55">
        <f t="shared" si="121"/>
        <v>0</v>
      </c>
      <c r="BP55">
        <f t="shared" si="121"/>
        <v>0</v>
      </c>
      <c r="BQ55">
        <f t="shared" si="121"/>
        <v>0</v>
      </c>
      <c r="BR55">
        <f t="shared" si="121"/>
        <v>0</v>
      </c>
      <c r="BS55">
        <f t="shared" si="121"/>
        <v>0</v>
      </c>
      <c r="BT55">
        <f t="shared" si="121"/>
        <v>0</v>
      </c>
      <c r="BU55">
        <f t="shared" si="121"/>
        <v>0</v>
      </c>
      <c r="BV55">
        <f t="shared" si="121"/>
        <v>0</v>
      </c>
      <c r="BW55">
        <f t="shared" si="121"/>
        <v>0</v>
      </c>
      <c r="BX55">
        <f t="shared" si="121"/>
        <v>0</v>
      </c>
      <c r="BY55">
        <f t="shared" si="121"/>
        <v>0</v>
      </c>
      <c r="BZ55">
        <f t="shared" si="121"/>
        <v>0</v>
      </c>
      <c r="CA55">
        <f t="shared" si="121"/>
        <v>0</v>
      </c>
      <c r="CE55">
        <f t="shared" si="2"/>
        <v>33</v>
      </c>
      <c r="CF55" s="302">
        <f t="shared" ca="1" si="3"/>
        <v>695.43040000000008</v>
      </c>
      <c r="CG55" s="302">
        <f t="shared" ca="1" si="122"/>
        <v>763.16464000000008</v>
      </c>
      <c r="CH55" s="302">
        <f t="shared" ca="1" si="123"/>
        <v>648.01855999999998</v>
      </c>
      <c r="CI55" s="302">
        <f t="shared" ca="1" si="124"/>
        <v>458.4776</v>
      </c>
      <c r="CJ55" s="302">
        <f t="shared" ca="1" si="125"/>
        <v>404.74560000000002</v>
      </c>
      <c r="CK55" s="302">
        <f t="shared" ca="1" si="126"/>
        <v>431.26048000000003</v>
      </c>
      <c r="CL55" s="302">
        <f t="shared" ca="1" si="127"/>
        <v>369.99536000000001</v>
      </c>
      <c r="CM55" s="302">
        <f t="shared" ca="1" si="128"/>
        <v>310.09216000000004</v>
      </c>
      <c r="CN55" s="302">
        <f t="shared" ca="1" si="129"/>
        <v>335.79840000000002</v>
      </c>
      <c r="CO55" s="302">
        <f t="shared" ca="1" si="130"/>
        <v>400.29808000000003</v>
      </c>
      <c r="CP55" s="302">
        <f t="shared" ca="1" si="131"/>
        <v>388.80688000000004</v>
      </c>
      <c r="CQ55" s="302">
        <f t="shared" ca="1" si="132"/>
        <v>489.44000000000005</v>
      </c>
      <c r="CR55" s="302">
        <f t="shared" ca="1" si="133"/>
        <v>0</v>
      </c>
      <c r="CS55" s="302">
        <f t="shared" ca="1" si="134"/>
        <v>0</v>
      </c>
      <c r="CT55" s="302">
        <f t="shared" ca="1" si="135"/>
        <v>0</v>
      </c>
      <c r="CU55" s="302">
        <f t="shared" ca="1" si="136"/>
        <v>0</v>
      </c>
      <c r="CV55" s="302">
        <f t="shared" ca="1" si="137"/>
        <v>0</v>
      </c>
      <c r="CW55" s="302">
        <f t="shared" ca="1" si="138"/>
        <v>0</v>
      </c>
      <c r="CX55" s="302">
        <f t="shared" ca="1" si="139"/>
        <v>0</v>
      </c>
      <c r="CY55" s="302">
        <f t="shared" ca="1" si="140"/>
        <v>0</v>
      </c>
      <c r="CZ55" s="302">
        <f t="shared" ca="1" si="141"/>
        <v>0</v>
      </c>
      <c r="DA55" s="302">
        <f t="shared" ca="1" si="142"/>
        <v>0</v>
      </c>
      <c r="DB55" s="302">
        <f t="shared" ca="1" si="143"/>
        <v>0</v>
      </c>
      <c r="DC55" s="302">
        <f t="shared" ca="1" si="144"/>
        <v>0</v>
      </c>
      <c r="DD55" s="302">
        <f t="shared" ca="1" si="145"/>
        <v>0</v>
      </c>
      <c r="DE55" s="302">
        <f t="shared" ca="1" si="146"/>
        <v>0</v>
      </c>
    </row>
    <row r="56" spans="1:109" x14ac:dyDescent="0.25">
      <c r="A56">
        <v>53</v>
      </c>
      <c r="B56">
        <f>MATCH(A56,Entrada!$A$53:$A$369,0)</f>
        <v>53</v>
      </c>
      <c r="C56" s="164"/>
      <c r="AB56">
        <f>IF(NOT(ISNA($B56)),INDEX(Entrada!C$53:C$369,$B56),0)</f>
        <v>0</v>
      </c>
      <c r="AC56">
        <f>IF(NOT(ISNA($B56)),INDEX(Entrada!D$53:D$369,$B56),0)</f>
        <v>0</v>
      </c>
      <c r="AD56">
        <f>IF(NOT(ISNA($B56)),INDEX(Entrada!E$53:E$369,$B56),0)</f>
        <v>0</v>
      </c>
      <c r="AE56">
        <f>IF(NOT(ISNA($B56)),INDEX(Entrada!F$53:F$369,$B56),0)</f>
        <v>0</v>
      </c>
      <c r="AF56">
        <f>IF(NOT(ISNA($B56)),INDEX(Entrada!G$53:G$369,$B56),0)</f>
        <v>0</v>
      </c>
      <c r="AG56">
        <f>IF(NOT(ISNA($B56)),INDEX(Entrada!H$53:H$369,$B56),0)</f>
        <v>0</v>
      </c>
      <c r="AH56">
        <f>IF(NOT(ISNA($B56)),INDEX(Entrada!I$53:I$369,$B56),0)</f>
        <v>0</v>
      </c>
      <c r="AI56">
        <f>IF(NOT(ISNA($B56)),INDEX(Entrada!J$53:J$369,$B56),0)</f>
        <v>0</v>
      </c>
      <c r="AJ56">
        <f>IF(NOT(ISNA($B56)),INDEX(Entrada!K$53:K$369,$B56),0)</f>
        <v>0</v>
      </c>
      <c r="AK56">
        <f>IF(NOT(ISNA($B56)),INDEX(Entrada!L$53:L$369,$B56),0)</f>
        <v>0</v>
      </c>
      <c r="AL56">
        <f>IF(NOT(ISNA($B56)),INDEX(Entrada!M$53:M$369,$B56),0)</f>
        <v>0</v>
      </c>
      <c r="AM56">
        <f>IF(NOT(ISNA($B56)),INDEX(Entrada!N$53:N$369,$B56),0)</f>
        <v>0</v>
      </c>
      <c r="AN56">
        <f>IF(NOT(ISNA($B56)),INDEX(Entrada!O$53:O$369,$B56),0)</f>
        <v>0</v>
      </c>
      <c r="AO56">
        <f>IF(NOT(ISNA($B56)),INDEX(Entrada!P$53:P$369,$B56),0)</f>
        <v>0</v>
      </c>
      <c r="AP56">
        <f>IF(NOT(ISNA($B56)),INDEX(Entrada!Q$53:Q$369,$B56),0)</f>
        <v>0</v>
      </c>
      <c r="AQ56">
        <f>IF(NOT(ISNA($B56)),INDEX(Entrada!R$53:R$369,$B56),0)</f>
        <v>0</v>
      </c>
      <c r="AR56">
        <f>IF(NOT(ISNA($B56)),INDEX(Entrada!S$53:S$369,$B56),0)</f>
        <v>0</v>
      </c>
      <c r="AS56">
        <f>IF(NOT(ISNA($B56)),INDEX(Entrada!T$53:T$369,$B56),0)</f>
        <v>0</v>
      </c>
      <c r="AT56">
        <f>IF(NOT(ISNA($B56)),INDEX(Entrada!U$53:U$369,$B56),0)</f>
        <v>0</v>
      </c>
      <c r="AU56">
        <f>IF(NOT(ISNA($B56)),INDEX(Entrada!V$53:V$369,$B56),0)</f>
        <v>0</v>
      </c>
      <c r="AV56">
        <f>IF(NOT(ISNA($B56)),INDEX(Entrada!W$53:W$369,$B56),0)</f>
        <v>0</v>
      </c>
      <c r="AW56">
        <f>IF(NOT(ISNA($B56)),INDEX(Entrada!X$53:X$369,$B56),0)</f>
        <v>0</v>
      </c>
      <c r="AX56">
        <f>IF(NOT(ISNA($B56)),INDEX(Entrada!Y$53:Y$369,$B56),0)</f>
        <v>0</v>
      </c>
      <c r="AY56">
        <f>IF(NOT(ISNA($B56)),INDEX(Entrada!Z$53:Z$369,$B56),0)</f>
        <v>0</v>
      </c>
      <c r="AZ56">
        <f>IF(NOT(ISNA($B56)),INDEX(Entrada!AA$53:AA$369,$B56),0)</f>
        <v>0</v>
      </c>
      <c r="BA56">
        <f>IF(NOT(ISNA($B56)),INDEX(Entrada!AB$53:AB$369,$B56),0)</f>
        <v>0</v>
      </c>
      <c r="BB56">
        <f t="shared" si="109"/>
        <v>0</v>
      </c>
      <c r="BC56">
        <f t="shared" si="110"/>
        <v>0</v>
      </c>
      <c r="BD56">
        <f t="shared" si="111"/>
        <v>0</v>
      </c>
      <c r="BE56">
        <f t="shared" si="112"/>
        <v>0</v>
      </c>
      <c r="BF56">
        <f t="shared" si="113"/>
        <v>0</v>
      </c>
      <c r="BG56">
        <f t="shared" si="114"/>
        <v>0</v>
      </c>
      <c r="BH56">
        <f t="shared" si="115"/>
        <v>0</v>
      </c>
      <c r="BI56">
        <f t="shared" si="116"/>
        <v>0</v>
      </c>
      <c r="BJ56">
        <f t="shared" si="117"/>
        <v>0</v>
      </c>
      <c r="BK56">
        <f t="shared" si="118"/>
        <v>0</v>
      </c>
      <c r="BL56">
        <f t="shared" si="119"/>
        <v>0</v>
      </c>
      <c r="BM56">
        <f t="shared" si="120"/>
        <v>0</v>
      </c>
      <c r="BN56">
        <f t="shared" si="121"/>
        <v>0</v>
      </c>
      <c r="BO56">
        <f t="shared" si="121"/>
        <v>0</v>
      </c>
      <c r="BP56">
        <f t="shared" si="121"/>
        <v>0</v>
      </c>
      <c r="BQ56">
        <f t="shared" si="121"/>
        <v>0</v>
      </c>
      <c r="BR56">
        <f t="shared" si="121"/>
        <v>0</v>
      </c>
      <c r="BS56">
        <f t="shared" si="121"/>
        <v>0</v>
      </c>
      <c r="BT56">
        <f t="shared" si="121"/>
        <v>0</v>
      </c>
      <c r="BU56">
        <f t="shared" si="121"/>
        <v>0</v>
      </c>
      <c r="BV56">
        <f t="shared" si="121"/>
        <v>0</v>
      </c>
      <c r="BW56">
        <f t="shared" si="121"/>
        <v>0</v>
      </c>
      <c r="BX56">
        <f t="shared" si="121"/>
        <v>0</v>
      </c>
      <c r="BY56">
        <f t="shared" si="121"/>
        <v>0</v>
      </c>
      <c r="BZ56">
        <f t="shared" si="121"/>
        <v>0</v>
      </c>
      <c r="CA56">
        <f t="shared" si="121"/>
        <v>0</v>
      </c>
      <c r="CE56" t="e">
        <f t="shared" si="2"/>
        <v>#N/A</v>
      </c>
      <c r="CF56" s="302">
        <f t="shared" si="3"/>
        <v>0</v>
      </c>
      <c r="CG56" s="302">
        <f t="shared" si="122"/>
        <v>0</v>
      </c>
      <c r="CH56" s="302">
        <f t="shared" si="123"/>
        <v>0</v>
      </c>
      <c r="CI56" s="302">
        <f t="shared" si="124"/>
        <v>0</v>
      </c>
      <c r="CJ56" s="302">
        <f t="shared" si="125"/>
        <v>0</v>
      </c>
      <c r="CK56" s="302">
        <f t="shared" si="126"/>
        <v>0</v>
      </c>
      <c r="CL56" s="302">
        <f t="shared" si="127"/>
        <v>0</v>
      </c>
      <c r="CM56" s="302">
        <f t="shared" si="128"/>
        <v>0</v>
      </c>
      <c r="CN56" s="302">
        <f t="shared" si="129"/>
        <v>0</v>
      </c>
      <c r="CO56" s="302">
        <f t="shared" si="130"/>
        <v>0</v>
      </c>
      <c r="CP56" s="302">
        <f t="shared" si="131"/>
        <v>0</v>
      </c>
      <c r="CQ56" s="302">
        <f t="shared" si="132"/>
        <v>0</v>
      </c>
      <c r="CR56" s="302">
        <f t="shared" si="133"/>
        <v>0</v>
      </c>
      <c r="CS56" s="302">
        <f t="shared" si="134"/>
        <v>0</v>
      </c>
      <c r="CT56" s="302">
        <f t="shared" si="135"/>
        <v>0</v>
      </c>
      <c r="CU56" s="302">
        <f t="shared" si="136"/>
        <v>0</v>
      </c>
      <c r="CV56" s="302">
        <f t="shared" si="137"/>
        <v>0</v>
      </c>
      <c r="CW56" s="302">
        <f t="shared" si="138"/>
        <v>0</v>
      </c>
      <c r="CX56" s="302">
        <f t="shared" si="139"/>
        <v>0</v>
      </c>
      <c r="CY56" s="302">
        <f t="shared" si="140"/>
        <v>0</v>
      </c>
      <c r="CZ56" s="302">
        <f t="shared" si="141"/>
        <v>0</v>
      </c>
      <c r="DA56" s="302">
        <f t="shared" si="142"/>
        <v>0</v>
      </c>
      <c r="DB56" s="302">
        <f t="shared" si="143"/>
        <v>0</v>
      </c>
      <c r="DC56" s="302">
        <f t="shared" si="144"/>
        <v>0</v>
      </c>
      <c r="DD56" s="302">
        <f t="shared" si="145"/>
        <v>0</v>
      </c>
      <c r="DE56" s="302">
        <f t="shared" si="146"/>
        <v>0</v>
      </c>
    </row>
    <row r="57" spans="1:109" x14ac:dyDescent="0.25">
      <c r="A57">
        <v>54</v>
      </c>
      <c r="B57">
        <f>MATCH(A57,Entrada!$A$53:$A$369,0)</f>
        <v>54</v>
      </c>
      <c r="C57" s="164"/>
      <c r="AB57">
        <f>IF(NOT(ISNA($B57)),INDEX(Entrada!C$53:C$369,$B57),0)</f>
        <v>158.83000000000001</v>
      </c>
      <c r="AC57">
        <f>IF(NOT(ISNA($B57)),INDEX(Entrada!D$53:D$369,$B57),0)</f>
        <v>160.22999999999999</v>
      </c>
      <c r="AD57">
        <f>IF(NOT(ISNA($B57)),INDEX(Entrada!E$53:E$369,$B57),0)</f>
        <v>137.06</v>
      </c>
      <c r="AE57">
        <f>IF(NOT(ISNA($B57)),INDEX(Entrada!F$53:F$369,$B57),0)</f>
        <v>102.17</v>
      </c>
      <c r="AF57">
        <f>IF(NOT(ISNA($B57)),INDEX(Entrada!G$53:G$369,$B57),0)</f>
        <v>126.46</v>
      </c>
      <c r="AG57">
        <f>IF(NOT(ISNA($B57)),INDEX(Entrada!H$53:H$369,$B57),0)</f>
        <v>161.94</v>
      </c>
      <c r="AH57">
        <f>IF(NOT(ISNA($B57)),INDEX(Entrada!I$53:I$369,$B57),0)</f>
        <v>164.08</v>
      </c>
      <c r="AI57">
        <f>IF(NOT(ISNA($B57)),INDEX(Entrada!J$53:J$369,$B57),0)</f>
        <v>134.13</v>
      </c>
      <c r="AJ57">
        <f>IF(NOT(ISNA($B57)),INDEX(Entrada!K$53:K$369,$B57),0)</f>
        <v>147.78</v>
      </c>
      <c r="AK57">
        <f>IF(NOT(ISNA($B57)),INDEX(Entrada!L$53:L$369,$B57),0)</f>
        <v>194.38</v>
      </c>
      <c r="AL57">
        <f>IF(NOT(ISNA($B57)),INDEX(Entrada!M$53:M$369,$B57),0)</f>
        <v>157.94999999999999</v>
      </c>
      <c r="AM57">
        <f>IF(NOT(ISNA($B57)),INDEX(Entrada!N$53:N$369,$B57),0)</f>
        <v>139.81</v>
      </c>
      <c r="AN57">
        <f>IF(NOT(ISNA($B57)),INDEX(Entrada!O$53:O$369,$B57),0)</f>
        <v>0</v>
      </c>
      <c r="AO57">
        <f>IF(NOT(ISNA($B57)),INDEX(Entrada!P$53:P$369,$B57),0)</f>
        <v>0</v>
      </c>
      <c r="AP57">
        <f>IF(NOT(ISNA($B57)),INDEX(Entrada!Q$53:Q$369,$B57),0)</f>
        <v>0</v>
      </c>
      <c r="AQ57">
        <f>IF(NOT(ISNA($B57)),INDEX(Entrada!R$53:R$369,$B57),0)</f>
        <v>0</v>
      </c>
      <c r="AR57">
        <f>IF(NOT(ISNA($B57)),INDEX(Entrada!S$53:S$369,$B57),0)</f>
        <v>0</v>
      </c>
      <c r="AS57">
        <f>IF(NOT(ISNA($B57)),INDEX(Entrada!T$53:T$369,$B57),0)</f>
        <v>0</v>
      </c>
      <c r="AT57">
        <f>IF(NOT(ISNA($B57)),INDEX(Entrada!U$53:U$369,$B57),0)</f>
        <v>0</v>
      </c>
      <c r="AU57">
        <f>IF(NOT(ISNA($B57)),INDEX(Entrada!V$53:V$369,$B57),0)</f>
        <v>0</v>
      </c>
      <c r="AV57">
        <f>IF(NOT(ISNA($B57)),INDEX(Entrada!W$53:W$369,$B57),0)</f>
        <v>0</v>
      </c>
      <c r="AW57">
        <f>IF(NOT(ISNA($B57)),INDEX(Entrada!X$53:X$369,$B57),0)</f>
        <v>0</v>
      </c>
      <c r="AX57">
        <f>IF(NOT(ISNA($B57)),INDEX(Entrada!Y$53:Y$369,$B57),0)</f>
        <v>0</v>
      </c>
      <c r="AY57">
        <f>IF(NOT(ISNA($B57)),INDEX(Entrada!Z$53:Z$369,$B57),0)</f>
        <v>0</v>
      </c>
      <c r="AZ57">
        <f>IF(NOT(ISNA($B57)),INDEX(Entrada!AA$53:AA$369,$B57),0)</f>
        <v>0</v>
      </c>
      <c r="BA57">
        <f>IF(NOT(ISNA($B57)),INDEX(Entrada!AB$53:AB$369,$B57),0)</f>
        <v>0</v>
      </c>
      <c r="BB57">
        <f t="shared" si="109"/>
        <v>158.83000000000001</v>
      </c>
      <c r="BC57">
        <f t="shared" si="110"/>
        <v>160.22999999999999</v>
      </c>
      <c r="BD57">
        <f t="shared" si="111"/>
        <v>137.06</v>
      </c>
      <c r="BE57">
        <f t="shared" si="112"/>
        <v>102.17</v>
      </c>
      <c r="BF57">
        <f t="shared" si="113"/>
        <v>126.46</v>
      </c>
      <c r="BG57">
        <f t="shared" si="114"/>
        <v>161.94</v>
      </c>
      <c r="BH57">
        <f t="shared" si="115"/>
        <v>164.08</v>
      </c>
      <c r="BI57">
        <f t="shared" si="116"/>
        <v>134.13</v>
      </c>
      <c r="BJ57">
        <f t="shared" si="117"/>
        <v>147.78</v>
      </c>
      <c r="BK57">
        <f t="shared" si="118"/>
        <v>194.38</v>
      </c>
      <c r="BL57">
        <f t="shared" si="119"/>
        <v>157.94999999999999</v>
      </c>
      <c r="BM57">
        <f t="shared" si="120"/>
        <v>139.81</v>
      </c>
      <c r="BN57">
        <f t="shared" si="121"/>
        <v>0</v>
      </c>
      <c r="BO57">
        <f t="shared" si="121"/>
        <v>0</v>
      </c>
      <c r="BP57">
        <f t="shared" si="121"/>
        <v>0</v>
      </c>
      <c r="BQ57">
        <f t="shared" si="121"/>
        <v>0</v>
      </c>
      <c r="BR57">
        <f t="shared" si="121"/>
        <v>0</v>
      </c>
      <c r="BS57">
        <f t="shared" si="121"/>
        <v>0</v>
      </c>
      <c r="BT57">
        <f t="shared" si="121"/>
        <v>0</v>
      </c>
      <c r="BU57">
        <f t="shared" si="121"/>
        <v>0</v>
      </c>
      <c r="BV57">
        <f t="shared" si="121"/>
        <v>0</v>
      </c>
      <c r="BW57">
        <f t="shared" si="121"/>
        <v>0</v>
      </c>
      <c r="BX57">
        <f t="shared" si="121"/>
        <v>0</v>
      </c>
      <c r="BY57">
        <f t="shared" si="121"/>
        <v>0</v>
      </c>
      <c r="BZ57">
        <f t="shared" si="121"/>
        <v>0</v>
      </c>
      <c r="CA57">
        <f t="shared" si="121"/>
        <v>0</v>
      </c>
      <c r="CE57" t="e">
        <f t="shared" si="2"/>
        <v>#N/A</v>
      </c>
      <c r="CF57" s="302">
        <f t="shared" si="3"/>
        <v>158.83000000000001</v>
      </c>
      <c r="CG57" s="302">
        <f t="shared" si="122"/>
        <v>160.22999999999999</v>
      </c>
      <c r="CH57" s="302">
        <f t="shared" si="123"/>
        <v>137.06</v>
      </c>
      <c r="CI57" s="302">
        <f t="shared" si="124"/>
        <v>102.17</v>
      </c>
      <c r="CJ57" s="302">
        <f t="shared" si="125"/>
        <v>126.46</v>
      </c>
      <c r="CK57" s="302">
        <f t="shared" si="126"/>
        <v>161.94</v>
      </c>
      <c r="CL57" s="302">
        <f t="shared" si="127"/>
        <v>164.08</v>
      </c>
      <c r="CM57" s="302">
        <f t="shared" si="128"/>
        <v>134.13</v>
      </c>
      <c r="CN57" s="302">
        <f t="shared" si="129"/>
        <v>147.78</v>
      </c>
      <c r="CO57" s="302">
        <f t="shared" si="130"/>
        <v>194.38</v>
      </c>
      <c r="CP57" s="302">
        <f t="shared" si="131"/>
        <v>157.94999999999999</v>
      </c>
      <c r="CQ57" s="302">
        <f t="shared" si="132"/>
        <v>139.81</v>
      </c>
      <c r="CR57" s="302">
        <f t="shared" si="133"/>
        <v>0</v>
      </c>
      <c r="CS57" s="302">
        <f t="shared" si="134"/>
        <v>0</v>
      </c>
      <c r="CT57" s="302">
        <f t="shared" si="135"/>
        <v>0</v>
      </c>
      <c r="CU57" s="302">
        <f t="shared" si="136"/>
        <v>0</v>
      </c>
      <c r="CV57" s="302">
        <f t="shared" si="137"/>
        <v>0</v>
      </c>
      <c r="CW57" s="302">
        <f t="shared" si="138"/>
        <v>0</v>
      </c>
      <c r="CX57" s="302">
        <f t="shared" si="139"/>
        <v>0</v>
      </c>
      <c r="CY57" s="302">
        <f t="shared" si="140"/>
        <v>0</v>
      </c>
      <c r="CZ57" s="302">
        <f t="shared" si="141"/>
        <v>0</v>
      </c>
      <c r="DA57" s="302">
        <f t="shared" si="142"/>
        <v>0</v>
      </c>
      <c r="DB57" s="302">
        <f t="shared" si="143"/>
        <v>0</v>
      </c>
      <c r="DC57" s="302">
        <f t="shared" si="144"/>
        <v>0</v>
      </c>
      <c r="DD57" s="302">
        <f t="shared" si="145"/>
        <v>0</v>
      </c>
      <c r="DE57" s="302">
        <f t="shared" si="146"/>
        <v>0</v>
      </c>
    </row>
    <row r="58" spans="1:109" x14ac:dyDescent="0.25">
      <c r="A58">
        <v>55</v>
      </c>
      <c r="B58">
        <f>MATCH(A58,Entrada!$A$53:$A$369,0)</f>
        <v>55</v>
      </c>
      <c r="C58" s="164" t="s">
        <v>793</v>
      </c>
      <c r="AB58">
        <f>IF(NOT(ISNA($B58)),INDEX(Entrada!C$53:C$369,$B58),0)</f>
        <v>186.65</v>
      </c>
      <c r="AC58">
        <f>IF(NOT(ISNA($B58)),INDEX(Entrada!D$53:D$369,$B58),0)</f>
        <v>186.49</v>
      </c>
      <c r="AD58">
        <f>IF(NOT(ISNA($B58)),INDEX(Entrada!E$53:E$369,$B58),0)</f>
        <v>158.62</v>
      </c>
      <c r="AE58">
        <f>IF(NOT(ISNA($B58)),INDEX(Entrada!F$53:F$369,$B58),0)</f>
        <v>117.88</v>
      </c>
      <c r="AF58">
        <f>IF(NOT(ISNA($B58)),INDEX(Entrada!G$53:G$369,$B58),0)</f>
        <v>144.88</v>
      </c>
      <c r="AG58">
        <f>IF(NOT(ISNA($B58)),INDEX(Entrada!H$53:H$369,$B58),0)</f>
        <v>184.32</v>
      </c>
      <c r="AH58">
        <f>IF(NOT(ISNA($B58)),INDEX(Entrada!I$53:I$369,$B58),0)</f>
        <v>184.55</v>
      </c>
      <c r="AI58">
        <f>IF(NOT(ISNA($B58)),INDEX(Entrada!J$53:J$369,$B58),0)</f>
        <v>150.46</v>
      </c>
      <c r="AJ58">
        <f>IF(NOT(ISNA($B58)),INDEX(Entrada!K$53:K$369,$B58),0)</f>
        <v>167.5</v>
      </c>
      <c r="AK58">
        <f>IF(NOT(ISNA($B58)),INDEX(Entrada!L$53:L$369,$B58),0)</f>
        <v>219.62</v>
      </c>
      <c r="AL58">
        <f>IF(NOT(ISNA($B58)),INDEX(Entrada!M$53:M$369,$B58),0)</f>
        <v>179.24</v>
      </c>
      <c r="AM58">
        <f>IF(NOT(ISNA($B58)),INDEX(Entrada!N$53:N$369,$B58),0)</f>
        <v>160.32</v>
      </c>
      <c r="AN58">
        <f>IF(NOT(ISNA($B58)),INDEX(Entrada!O$53:O$369,$B58),0)</f>
        <v>0</v>
      </c>
      <c r="AO58">
        <f>IF(NOT(ISNA($B58)),INDEX(Entrada!P$53:P$369,$B58),0)</f>
        <v>0</v>
      </c>
      <c r="AP58">
        <f>IF(NOT(ISNA($B58)),INDEX(Entrada!Q$53:Q$369,$B58),0)</f>
        <v>0</v>
      </c>
      <c r="AQ58">
        <f>IF(NOT(ISNA($B58)),INDEX(Entrada!R$53:R$369,$B58),0)</f>
        <v>0</v>
      </c>
      <c r="AR58">
        <f>IF(NOT(ISNA($B58)),INDEX(Entrada!S$53:S$369,$B58),0)</f>
        <v>0</v>
      </c>
      <c r="AS58">
        <f>IF(NOT(ISNA($B58)),INDEX(Entrada!T$53:T$369,$B58),0)</f>
        <v>0</v>
      </c>
      <c r="AT58">
        <f>IF(NOT(ISNA($B58)),INDEX(Entrada!U$53:U$369,$B58),0)</f>
        <v>0</v>
      </c>
      <c r="AU58">
        <f>IF(NOT(ISNA($B58)),INDEX(Entrada!V$53:V$369,$B58),0)</f>
        <v>0</v>
      </c>
      <c r="AV58">
        <f>IF(NOT(ISNA($B58)),INDEX(Entrada!W$53:W$369,$B58),0)</f>
        <v>0</v>
      </c>
      <c r="AW58">
        <f>IF(NOT(ISNA($B58)),INDEX(Entrada!X$53:X$369,$B58),0)</f>
        <v>0</v>
      </c>
      <c r="AX58">
        <f>IF(NOT(ISNA($B58)),INDEX(Entrada!Y$53:Y$369,$B58),0)</f>
        <v>0</v>
      </c>
      <c r="AY58">
        <f>IF(NOT(ISNA($B58)),INDEX(Entrada!Z$53:Z$369,$B58),0)</f>
        <v>0</v>
      </c>
      <c r="AZ58">
        <f>IF(NOT(ISNA($B58)),INDEX(Entrada!AA$53:AA$369,$B58),0)</f>
        <v>0</v>
      </c>
      <c r="BA58">
        <f>IF(NOT(ISNA($B58)),INDEX(Entrada!AB$53:AB$369,$B58),0)</f>
        <v>0</v>
      </c>
      <c r="BB58">
        <f t="shared" si="109"/>
        <v>186.65</v>
      </c>
      <c r="BC58">
        <f t="shared" si="110"/>
        <v>186.49</v>
      </c>
      <c r="BD58">
        <f t="shared" si="111"/>
        <v>158.62</v>
      </c>
      <c r="BE58">
        <f t="shared" si="112"/>
        <v>117.88</v>
      </c>
      <c r="BF58">
        <f t="shared" si="113"/>
        <v>144.88</v>
      </c>
      <c r="BG58">
        <f t="shared" si="114"/>
        <v>184.32</v>
      </c>
      <c r="BH58">
        <f t="shared" si="115"/>
        <v>184.55</v>
      </c>
      <c r="BI58">
        <f t="shared" si="116"/>
        <v>150.46</v>
      </c>
      <c r="BJ58">
        <f t="shared" si="117"/>
        <v>167.5</v>
      </c>
      <c r="BK58">
        <f t="shared" si="118"/>
        <v>219.62</v>
      </c>
      <c r="BL58">
        <f t="shared" si="119"/>
        <v>179.24</v>
      </c>
      <c r="BM58">
        <f t="shared" si="120"/>
        <v>160.32</v>
      </c>
      <c r="BN58">
        <f t="shared" si="121"/>
        <v>0</v>
      </c>
      <c r="BO58">
        <f t="shared" si="121"/>
        <v>0</v>
      </c>
      <c r="BP58">
        <f t="shared" si="121"/>
        <v>0</v>
      </c>
      <c r="BQ58">
        <f t="shared" si="121"/>
        <v>0</v>
      </c>
      <c r="BR58">
        <f t="shared" si="121"/>
        <v>0</v>
      </c>
      <c r="BS58">
        <f t="shared" si="121"/>
        <v>0</v>
      </c>
      <c r="BT58">
        <f t="shared" si="121"/>
        <v>0</v>
      </c>
      <c r="BU58">
        <f t="shared" si="121"/>
        <v>0</v>
      </c>
      <c r="BV58">
        <f t="shared" si="121"/>
        <v>0</v>
      </c>
      <c r="BW58">
        <f t="shared" si="121"/>
        <v>0</v>
      </c>
      <c r="BX58">
        <f t="shared" si="121"/>
        <v>0</v>
      </c>
      <c r="BY58">
        <f t="shared" si="121"/>
        <v>0</v>
      </c>
      <c r="BZ58">
        <f t="shared" si="121"/>
        <v>0</v>
      </c>
      <c r="CA58">
        <f t="shared" si="121"/>
        <v>0</v>
      </c>
      <c r="CE58">
        <f t="shared" si="2"/>
        <v>82</v>
      </c>
      <c r="CF58" s="302">
        <f t="shared" ca="1" si="3"/>
        <v>202.83779999999999</v>
      </c>
      <c r="CG58" s="302">
        <f t="shared" ca="1" si="122"/>
        <v>203.28659999999999</v>
      </c>
      <c r="CH58" s="302">
        <f t="shared" ca="1" si="123"/>
        <v>170.0094</v>
      </c>
      <c r="CI58" s="302">
        <f t="shared" ca="1" si="124"/>
        <v>126.73320000000001</v>
      </c>
      <c r="CJ58" s="302">
        <f t="shared" ca="1" si="125"/>
        <v>153.63480000000001</v>
      </c>
      <c r="CK58" s="302">
        <f t="shared" ca="1" si="126"/>
        <v>193.66380000000001</v>
      </c>
      <c r="CL58" s="302">
        <f t="shared" ca="1" si="127"/>
        <v>186.7338</v>
      </c>
      <c r="CM58" s="302">
        <f t="shared" ca="1" si="128"/>
        <v>150.47340000000003</v>
      </c>
      <c r="CN58" s="302">
        <f t="shared" ca="1" si="129"/>
        <v>170.06880000000001</v>
      </c>
      <c r="CO58" s="302">
        <f t="shared" ca="1" si="130"/>
        <v>223.19880000000001</v>
      </c>
      <c r="CP58" s="302">
        <f t="shared" ca="1" si="131"/>
        <v>186.18600000000004</v>
      </c>
      <c r="CQ58" s="302">
        <f t="shared" ca="1" si="132"/>
        <v>168.5772</v>
      </c>
      <c r="CR58" s="302">
        <f t="shared" ca="1" si="133"/>
        <v>0</v>
      </c>
      <c r="CS58" s="302">
        <f t="shared" ca="1" si="134"/>
        <v>0</v>
      </c>
      <c r="CT58" s="302">
        <f t="shared" ca="1" si="135"/>
        <v>0</v>
      </c>
      <c r="CU58" s="302">
        <f t="shared" ca="1" si="136"/>
        <v>0</v>
      </c>
      <c r="CV58" s="302">
        <f t="shared" ca="1" si="137"/>
        <v>0</v>
      </c>
      <c r="CW58" s="302">
        <f t="shared" ca="1" si="138"/>
        <v>0</v>
      </c>
      <c r="CX58" s="302">
        <f t="shared" ca="1" si="139"/>
        <v>0</v>
      </c>
      <c r="CY58" s="302">
        <f t="shared" ca="1" si="140"/>
        <v>0</v>
      </c>
      <c r="CZ58" s="302">
        <f t="shared" ca="1" si="141"/>
        <v>0</v>
      </c>
      <c r="DA58" s="302">
        <f t="shared" ca="1" si="142"/>
        <v>0</v>
      </c>
      <c r="DB58" s="302">
        <f t="shared" ca="1" si="143"/>
        <v>0</v>
      </c>
      <c r="DC58" s="302">
        <f t="shared" ca="1" si="144"/>
        <v>0</v>
      </c>
      <c r="DD58" s="302">
        <f t="shared" ca="1" si="145"/>
        <v>0</v>
      </c>
      <c r="DE58" s="302">
        <f t="shared" ca="1" si="146"/>
        <v>0</v>
      </c>
    </row>
    <row r="59" spans="1:109" x14ac:dyDescent="0.25">
      <c r="A59">
        <v>56</v>
      </c>
      <c r="B59">
        <f>MATCH(A59,Entrada!$A$53:$A$369,0)</f>
        <v>56</v>
      </c>
      <c r="C59" s="164"/>
      <c r="AB59">
        <f>IF(NOT(ISNA($B59)),INDEX(Entrada!C$53:C$369,$B59),0)</f>
        <v>0</v>
      </c>
      <c r="AC59">
        <f>IF(NOT(ISNA($B59)),INDEX(Entrada!D$53:D$369,$B59),0)</f>
        <v>0</v>
      </c>
      <c r="AD59">
        <f>IF(NOT(ISNA($B59)),INDEX(Entrada!E$53:E$369,$B59),0)</f>
        <v>0</v>
      </c>
      <c r="AE59">
        <f>IF(NOT(ISNA($B59)),INDEX(Entrada!F$53:F$369,$B59),0)</f>
        <v>0</v>
      </c>
      <c r="AF59">
        <f>IF(NOT(ISNA($B59)),INDEX(Entrada!G$53:G$369,$B59),0)</f>
        <v>0</v>
      </c>
      <c r="AG59">
        <f>IF(NOT(ISNA($B59)),INDEX(Entrada!H$53:H$369,$B59),0)</f>
        <v>0</v>
      </c>
      <c r="AH59">
        <f>IF(NOT(ISNA($B59)),INDEX(Entrada!I$53:I$369,$B59),0)</f>
        <v>0</v>
      </c>
      <c r="AI59">
        <f>IF(NOT(ISNA($B59)),INDEX(Entrada!J$53:J$369,$B59),0)</f>
        <v>0</v>
      </c>
      <c r="AJ59">
        <f>IF(NOT(ISNA($B59)),INDEX(Entrada!K$53:K$369,$B59),0)</f>
        <v>0</v>
      </c>
      <c r="AK59">
        <f>IF(NOT(ISNA($B59)),INDEX(Entrada!L$53:L$369,$B59),0)</f>
        <v>0</v>
      </c>
      <c r="AL59">
        <f>IF(NOT(ISNA($B59)),INDEX(Entrada!M$53:M$369,$B59),0)</f>
        <v>0</v>
      </c>
      <c r="AM59">
        <f>IF(NOT(ISNA($B59)),INDEX(Entrada!N$53:N$369,$B59),0)</f>
        <v>0</v>
      </c>
      <c r="AN59">
        <f>IF(NOT(ISNA($B59)),INDEX(Entrada!O$53:O$369,$B59),0)</f>
        <v>0</v>
      </c>
      <c r="AO59">
        <f>IF(NOT(ISNA($B59)),INDEX(Entrada!P$53:P$369,$B59),0)</f>
        <v>0</v>
      </c>
      <c r="AP59">
        <f>IF(NOT(ISNA($B59)),INDEX(Entrada!Q$53:Q$369,$B59),0)</f>
        <v>0</v>
      </c>
      <c r="AQ59">
        <f>IF(NOT(ISNA($B59)),INDEX(Entrada!R$53:R$369,$B59),0)</f>
        <v>0</v>
      </c>
      <c r="AR59">
        <f>IF(NOT(ISNA($B59)),INDEX(Entrada!S$53:S$369,$B59),0)</f>
        <v>0</v>
      </c>
      <c r="AS59">
        <f>IF(NOT(ISNA($B59)),INDEX(Entrada!T$53:T$369,$B59),0)</f>
        <v>0</v>
      </c>
      <c r="AT59">
        <f>IF(NOT(ISNA($B59)),INDEX(Entrada!U$53:U$369,$B59),0)</f>
        <v>0</v>
      </c>
      <c r="AU59">
        <f>IF(NOT(ISNA($B59)),INDEX(Entrada!V$53:V$369,$B59),0)</f>
        <v>0</v>
      </c>
      <c r="AV59">
        <f>IF(NOT(ISNA($B59)),INDEX(Entrada!W$53:W$369,$B59),0)</f>
        <v>0</v>
      </c>
      <c r="AW59">
        <f>IF(NOT(ISNA($B59)),INDEX(Entrada!X$53:X$369,$B59),0)</f>
        <v>0</v>
      </c>
      <c r="AX59">
        <f>IF(NOT(ISNA($B59)),INDEX(Entrada!Y$53:Y$369,$B59),0)</f>
        <v>0</v>
      </c>
      <c r="AY59">
        <f>IF(NOT(ISNA($B59)),INDEX(Entrada!Z$53:Z$369,$B59),0)</f>
        <v>0</v>
      </c>
      <c r="AZ59">
        <f>IF(NOT(ISNA($B59)),INDEX(Entrada!AA$53:AA$369,$B59),0)</f>
        <v>0</v>
      </c>
      <c r="BA59">
        <f>IF(NOT(ISNA($B59)),INDEX(Entrada!AB$53:AB$369,$B59),0)</f>
        <v>0</v>
      </c>
      <c r="BB59">
        <f t="shared" si="109"/>
        <v>0</v>
      </c>
      <c r="BC59">
        <f t="shared" si="110"/>
        <v>0</v>
      </c>
      <c r="BD59">
        <f t="shared" si="111"/>
        <v>0</v>
      </c>
      <c r="BE59">
        <f t="shared" si="112"/>
        <v>0</v>
      </c>
      <c r="BF59">
        <f t="shared" si="113"/>
        <v>0</v>
      </c>
      <c r="BG59">
        <f t="shared" si="114"/>
        <v>0</v>
      </c>
      <c r="BH59">
        <f t="shared" si="115"/>
        <v>0</v>
      </c>
      <c r="BI59">
        <f t="shared" si="116"/>
        <v>0</v>
      </c>
      <c r="BJ59">
        <f t="shared" si="117"/>
        <v>0</v>
      </c>
      <c r="BK59">
        <f t="shared" si="118"/>
        <v>0</v>
      </c>
      <c r="BL59">
        <f t="shared" si="119"/>
        <v>0</v>
      </c>
      <c r="BM59">
        <f t="shared" si="120"/>
        <v>0</v>
      </c>
      <c r="BN59">
        <f t="shared" si="121"/>
        <v>0</v>
      </c>
      <c r="BO59">
        <f t="shared" si="121"/>
        <v>0</v>
      </c>
      <c r="BP59">
        <f t="shared" si="121"/>
        <v>0</v>
      </c>
      <c r="BQ59">
        <f t="shared" si="121"/>
        <v>0</v>
      </c>
      <c r="BR59">
        <f t="shared" si="121"/>
        <v>0</v>
      </c>
      <c r="BS59">
        <f t="shared" si="121"/>
        <v>0</v>
      </c>
      <c r="BT59">
        <f t="shared" si="121"/>
        <v>0</v>
      </c>
      <c r="BU59">
        <f t="shared" si="121"/>
        <v>0</v>
      </c>
      <c r="BV59">
        <f t="shared" si="121"/>
        <v>0</v>
      </c>
      <c r="BW59">
        <f t="shared" si="121"/>
        <v>0</v>
      </c>
      <c r="BX59">
        <f t="shared" si="121"/>
        <v>0</v>
      </c>
      <c r="BY59">
        <f t="shared" si="121"/>
        <v>0</v>
      </c>
      <c r="BZ59">
        <f t="shared" si="121"/>
        <v>0</v>
      </c>
      <c r="CA59">
        <f t="shared" si="121"/>
        <v>0</v>
      </c>
      <c r="CE59" t="e">
        <f t="shared" si="2"/>
        <v>#N/A</v>
      </c>
      <c r="CF59" s="302">
        <f t="shared" si="3"/>
        <v>0</v>
      </c>
      <c r="CG59" s="302">
        <f t="shared" si="122"/>
        <v>0</v>
      </c>
      <c r="CH59" s="302">
        <f t="shared" si="123"/>
        <v>0</v>
      </c>
      <c r="CI59" s="302">
        <f t="shared" si="124"/>
        <v>0</v>
      </c>
      <c r="CJ59" s="302">
        <f t="shared" si="125"/>
        <v>0</v>
      </c>
      <c r="CK59" s="302">
        <f t="shared" si="126"/>
        <v>0</v>
      </c>
      <c r="CL59" s="302">
        <f t="shared" si="127"/>
        <v>0</v>
      </c>
      <c r="CM59" s="302">
        <f t="shared" si="128"/>
        <v>0</v>
      </c>
      <c r="CN59" s="302">
        <f t="shared" si="129"/>
        <v>0</v>
      </c>
      <c r="CO59" s="302">
        <f t="shared" si="130"/>
        <v>0</v>
      </c>
      <c r="CP59" s="302">
        <f t="shared" si="131"/>
        <v>0</v>
      </c>
      <c r="CQ59" s="302">
        <f t="shared" si="132"/>
        <v>0</v>
      </c>
      <c r="CR59" s="302">
        <f t="shared" si="133"/>
        <v>0</v>
      </c>
      <c r="CS59" s="302">
        <f t="shared" si="134"/>
        <v>0</v>
      </c>
      <c r="CT59" s="302">
        <f t="shared" si="135"/>
        <v>0</v>
      </c>
      <c r="CU59" s="302">
        <f t="shared" si="136"/>
        <v>0</v>
      </c>
      <c r="CV59" s="302">
        <f t="shared" si="137"/>
        <v>0</v>
      </c>
      <c r="CW59" s="302">
        <f t="shared" si="138"/>
        <v>0</v>
      </c>
      <c r="CX59" s="302">
        <f t="shared" si="139"/>
        <v>0</v>
      </c>
      <c r="CY59" s="302">
        <f t="shared" si="140"/>
        <v>0</v>
      </c>
      <c r="CZ59" s="302">
        <f t="shared" si="141"/>
        <v>0</v>
      </c>
      <c r="DA59" s="302">
        <f t="shared" si="142"/>
        <v>0</v>
      </c>
      <c r="DB59" s="302">
        <f t="shared" si="143"/>
        <v>0</v>
      </c>
      <c r="DC59" s="302">
        <f t="shared" si="144"/>
        <v>0</v>
      </c>
      <c r="DD59" s="302">
        <f t="shared" si="145"/>
        <v>0</v>
      </c>
      <c r="DE59" s="302">
        <f t="shared" si="146"/>
        <v>0</v>
      </c>
    </row>
    <row r="60" spans="1:109" x14ac:dyDescent="0.25">
      <c r="A60">
        <v>57</v>
      </c>
      <c r="B60">
        <f>MATCH(A60,Entrada!$A$53:$A$369,0)</f>
        <v>57</v>
      </c>
      <c r="C60" s="164" t="s">
        <v>557</v>
      </c>
      <c r="AB60">
        <f>IF(NOT(ISNA($B60)),INDEX(Entrada!C$53:C$369,$B60),0)</f>
        <v>307.33</v>
      </c>
      <c r="AC60">
        <f>IF(NOT(ISNA($B60)),INDEX(Entrada!D$53:D$369,$B60),0)</f>
        <v>308.01</v>
      </c>
      <c r="AD60">
        <f>IF(NOT(ISNA($B60)),INDEX(Entrada!E$53:E$369,$B60),0)</f>
        <v>257.58999999999997</v>
      </c>
      <c r="AE60">
        <f>IF(NOT(ISNA($B60)),INDEX(Entrada!F$53:F$369,$B60),0)</f>
        <v>192.02</v>
      </c>
      <c r="AF60">
        <f>IF(NOT(ISNA($B60)),INDEX(Entrada!G$53:G$369,$B60),0)</f>
        <v>232.78</v>
      </c>
      <c r="AG60">
        <f>IF(NOT(ISNA($B60)),INDEX(Entrada!H$53:H$369,$B60),0)</f>
        <v>293.43</v>
      </c>
      <c r="AH60">
        <f>IF(NOT(ISNA($B60)),INDEX(Entrada!I$53:I$369,$B60),0)</f>
        <v>282.93</v>
      </c>
      <c r="AI60">
        <f>IF(NOT(ISNA($B60)),INDEX(Entrada!J$53:J$369,$B60),0)</f>
        <v>227.99</v>
      </c>
      <c r="AJ60">
        <f>IF(NOT(ISNA($B60)),INDEX(Entrada!K$53:K$369,$B60),0)</f>
        <v>257.68</v>
      </c>
      <c r="AK60">
        <f>IF(NOT(ISNA($B60)),INDEX(Entrada!L$53:L$369,$B60),0)</f>
        <v>338.18</v>
      </c>
      <c r="AL60">
        <f>IF(NOT(ISNA($B60)),INDEX(Entrada!M$53:M$369,$B60),0)</f>
        <v>282.10000000000002</v>
      </c>
      <c r="AM60">
        <f>IF(NOT(ISNA($B60)),INDEX(Entrada!N$53:N$369,$B60),0)</f>
        <v>255.42</v>
      </c>
      <c r="AN60">
        <f>IF(NOT(ISNA($B60)),INDEX(Entrada!O$53:O$369,$B60),0)</f>
        <v>0</v>
      </c>
      <c r="AO60">
        <f>IF(NOT(ISNA($B60)),INDEX(Entrada!P$53:P$369,$B60),0)</f>
        <v>0</v>
      </c>
      <c r="AP60">
        <f>IF(NOT(ISNA($B60)),INDEX(Entrada!Q$53:Q$369,$B60),0)</f>
        <v>0</v>
      </c>
      <c r="AQ60">
        <f>IF(NOT(ISNA($B60)),INDEX(Entrada!R$53:R$369,$B60),0)</f>
        <v>0</v>
      </c>
      <c r="AR60">
        <f>IF(NOT(ISNA($B60)),INDEX(Entrada!S$53:S$369,$B60),0)</f>
        <v>0</v>
      </c>
      <c r="AS60">
        <f>IF(NOT(ISNA($B60)),INDEX(Entrada!T$53:T$369,$B60),0)</f>
        <v>0</v>
      </c>
      <c r="AT60">
        <f>IF(NOT(ISNA($B60)),INDEX(Entrada!U$53:U$369,$B60),0)</f>
        <v>0</v>
      </c>
      <c r="AU60">
        <f>IF(NOT(ISNA($B60)),INDEX(Entrada!V$53:V$369,$B60),0)</f>
        <v>0</v>
      </c>
      <c r="AV60">
        <f>IF(NOT(ISNA($B60)),INDEX(Entrada!W$53:W$369,$B60),0)</f>
        <v>0</v>
      </c>
      <c r="AW60">
        <f>IF(NOT(ISNA($B60)),INDEX(Entrada!X$53:X$369,$B60),0)</f>
        <v>0</v>
      </c>
      <c r="AX60">
        <f>IF(NOT(ISNA($B60)),INDEX(Entrada!Y$53:Y$369,$B60),0)</f>
        <v>0</v>
      </c>
      <c r="AY60">
        <f>IF(NOT(ISNA($B60)),INDEX(Entrada!Z$53:Z$369,$B60),0)</f>
        <v>0</v>
      </c>
      <c r="AZ60">
        <f>IF(NOT(ISNA($B60)),INDEX(Entrada!AA$53:AA$369,$B60),0)</f>
        <v>0</v>
      </c>
      <c r="BA60">
        <f>IF(NOT(ISNA($B60)),INDEX(Entrada!AB$53:AB$369,$B60),0)</f>
        <v>0</v>
      </c>
      <c r="BB60">
        <f t="shared" si="109"/>
        <v>307.33</v>
      </c>
      <c r="BC60">
        <f t="shared" si="110"/>
        <v>308.01</v>
      </c>
      <c r="BD60">
        <f t="shared" si="111"/>
        <v>257.58999999999997</v>
      </c>
      <c r="BE60">
        <f t="shared" si="112"/>
        <v>192.02</v>
      </c>
      <c r="BF60">
        <f t="shared" si="113"/>
        <v>232.78</v>
      </c>
      <c r="BG60">
        <f t="shared" si="114"/>
        <v>293.43</v>
      </c>
      <c r="BH60">
        <f t="shared" si="115"/>
        <v>282.93</v>
      </c>
      <c r="BI60">
        <f t="shared" si="116"/>
        <v>227.99</v>
      </c>
      <c r="BJ60">
        <f t="shared" si="117"/>
        <v>257.68</v>
      </c>
      <c r="BK60">
        <f t="shared" si="118"/>
        <v>338.18</v>
      </c>
      <c r="BL60">
        <f t="shared" si="119"/>
        <v>282.10000000000002</v>
      </c>
      <c r="BM60">
        <f t="shared" si="120"/>
        <v>255.42</v>
      </c>
      <c r="BN60">
        <f t="shared" si="121"/>
        <v>0</v>
      </c>
      <c r="BO60">
        <f t="shared" si="121"/>
        <v>0</v>
      </c>
      <c r="BP60">
        <f t="shared" si="121"/>
        <v>0</v>
      </c>
      <c r="BQ60">
        <f t="shared" si="121"/>
        <v>0</v>
      </c>
      <c r="BR60">
        <f t="shared" si="121"/>
        <v>0</v>
      </c>
      <c r="BS60">
        <f t="shared" si="121"/>
        <v>0</v>
      </c>
      <c r="BT60">
        <f t="shared" si="121"/>
        <v>0</v>
      </c>
      <c r="BU60">
        <f t="shared" si="121"/>
        <v>0</v>
      </c>
      <c r="BV60">
        <f t="shared" si="121"/>
        <v>0</v>
      </c>
      <c r="BW60">
        <f t="shared" si="121"/>
        <v>0</v>
      </c>
      <c r="BX60">
        <f t="shared" si="121"/>
        <v>0</v>
      </c>
      <c r="BY60">
        <f t="shared" si="121"/>
        <v>0</v>
      </c>
      <c r="BZ60">
        <f t="shared" si="121"/>
        <v>0</v>
      </c>
      <c r="CA60">
        <f t="shared" si="121"/>
        <v>0</v>
      </c>
      <c r="CE60" t="e">
        <f t="shared" si="2"/>
        <v>#N/A</v>
      </c>
      <c r="CF60" s="302">
        <f t="shared" si="3"/>
        <v>307.33</v>
      </c>
      <c r="CG60" s="302">
        <f t="shared" si="122"/>
        <v>308.01</v>
      </c>
      <c r="CH60" s="302">
        <f t="shared" si="123"/>
        <v>257.58999999999997</v>
      </c>
      <c r="CI60" s="302">
        <f t="shared" si="124"/>
        <v>192.02</v>
      </c>
      <c r="CJ60" s="302">
        <f t="shared" si="125"/>
        <v>232.78</v>
      </c>
      <c r="CK60" s="302">
        <f t="shared" si="126"/>
        <v>293.43</v>
      </c>
      <c r="CL60" s="302">
        <f t="shared" si="127"/>
        <v>282.93</v>
      </c>
      <c r="CM60" s="302">
        <f t="shared" si="128"/>
        <v>227.99</v>
      </c>
      <c r="CN60" s="302">
        <f t="shared" si="129"/>
        <v>257.68</v>
      </c>
      <c r="CO60" s="302">
        <f t="shared" si="130"/>
        <v>338.18</v>
      </c>
      <c r="CP60" s="302">
        <f t="shared" si="131"/>
        <v>282.10000000000002</v>
      </c>
      <c r="CQ60" s="302">
        <f t="shared" si="132"/>
        <v>255.42</v>
      </c>
      <c r="CR60" s="302">
        <f t="shared" si="133"/>
        <v>0</v>
      </c>
      <c r="CS60" s="302">
        <f t="shared" si="134"/>
        <v>0</v>
      </c>
      <c r="CT60" s="302">
        <f t="shared" si="135"/>
        <v>0</v>
      </c>
      <c r="CU60" s="302">
        <f t="shared" si="136"/>
        <v>0</v>
      </c>
      <c r="CV60" s="302">
        <f t="shared" si="137"/>
        <v>0</v>
      </c>
      <c r="CW60" s="302">
        <f t="shared" si="138"/>
        <v>0</v>
      </c>
      <c r="CX60" s="302">
        <f t="shared" si="139"/>
        <v>0</v>
      </c>
      <c r="CY60" s="302">
        <f t="shared" si="140"/>
        <v>0</v>
      </c>
      <c r="CZ60" s="302">
        <f t="shared" si="141"/>
        <v>0</v>
      </c>
      <c r="DA60" s="302">
        <f t="shared" si="142"/>
        <v>0</v>
      </c>
      <c r="DB60" s="302">
        <f t="shared" si="143"/>
        <v>0</v>
      </c>
      <c r="DC60" s="302">
        <f t="shared" si="144"/>
        <v>0</v>
      </c>
      <c r="DD60" s="302">
        <f t="shared" si="145"/>
        <v>0</v>
      </c>
      <c r="DE60" s="302">
        <f t="shared" si="146"/>
        <v>0</v>
      </c>
    </row>
    <row r="61" spans="1:109" x14ac:dyDescent="0.25">
      <c r="A61">
        <v>58</v>
      </c>
      <c r="B61">
        <f>MATCH(A61,Entrada!$A$53:$A$369,0)</f>
        <v>58</v>
      </c>
      <c r="C61" s="164" t="s">
        <v>558</v>
      </c>
      <c r="AB61">
        <f>IF(NOT(ISNA($B61)),INDEX(Entrada!C$53:C$369,$B61),0)</f>
        <v>379.85</v>
      </c>
      <c r="AC61">
        <f>IF(NOT(ISNA($B61)),INDEX(Entrada!D$53:D$369,$B61),0)</f>
        <v>377.93</v>
      </c>
      <c r="AD61">
        <f>IF(NOT(ISNA($B61)),INDEX(Entrada!E$53:E$369,$B61),0)</f>
        <v>311.23</v>
      </c>
      <c r="AE61">
        <f>IF(NOT(ISNA($B61)),INDEX(Entrada!F$53:F$369,$B61),0)</f>
        <v>234.06</v>
      </c>
      <c r="AF61">
        <f>IF(NOT(ISNA($B61)),INDEX(Entrada!G$53:G$369,$B61),0)</f>
        <v>276.27</v>
      </c>
      <c r="AG61">
        <f>IF(NOT(ISNA($B61)),INDEX(Entrada!H$53:H$369,$B61),0)</f>
        <v>332.33</v>
      </c>
      <c r="AH61">
        <f>IF(NOT(ISNA($B61)),INDEX(Entrada!I$53:I$369,$B61),0)</f>
        <v>320.35000000000002</v>
      </c>
      <c r="AI61">
        <f>IF(NOT(ISNA($B61)),INDEX(Entrada!J$53:J$369,$B61),0)</f>
        <v>260.20999999999998</v>
      </c>
      <c r="AJ61">
        <f>IF(NOT(ISNA($B61)),INDEX(Entrada!K$53:K$369,$B61),0)</f>
        <v>298.36</v>
      </c>
      <c r="AK61">
        <f>IF(NOT(ISNA($B61)),INDEX(Entrada!L$53:L$369,$B61),0)</f>
        <v>393.42</v>
      </c>
      <c r="AL61">
        <f>IF(NOT(ISNA($B61)),INDEX(Entrada!M$53:M$369,$B61),0)</f>
        <v>334.36</v>
      </c>
      <c r="AM61">
        <f>IF(NOT(ISNA($B61)),INDEX(Entrada!N$53:N$369,$B61),0)</f>
        <v>310.52</v>
      </c>
      <c r="AN61">
        <f>IF(NOT(ISNA($B61)),INDEX(Entrada!O$53:O$369,$B61),0)</f>
        <v>0</v>
      </c>
      <c r="AO61">
        <f>IF(NOT(ISNA($B61)),INDEX(Entrada!P$53:P$369,$B61),0)</f>
        <v>0</v>
      </c>
      <c r="AP61">
        <f>IF(NOT(ISNA($B61)),INDEX(Entrada!Q$53:Q$369,$B61),0)</f>
        <v>0</v>
      </c>
      <c r="AQ61">
        <f>IF(NOT(ISNA($B61)),INDEX(Entrada!R$53:R$369,$B61),0)</f>
        <v>0</v>
      </c>
      <c r="AR61">
        <f>IF(NOT(ISNA($B61)),INDEX(Entrada!S$53:S$369,$B61),0)</f>
        <v>0</v>
      </c>
      <c r="AS61">
        <f>IF(NOT(ISNA($B61)),INDEX(Entrada!T$53:T$369,$B61),0)</f>
        <v>0</v>
      </c>
      <c r="AT61">
        <f>IF(NOT(ISNA($B61)),INDEX(Entrada!U$53:U$369,$B61),0)</f>
        <v>0</v>
      </c>
      <c r="AU61">
        <f>IF(NOT(ISNA($B61)),INDEX(Entrada!V$53:V$369,$B61),0)</f>
        <v>0</v>
      </c>
      <c r="AV61">
        <f>IF(NOT(ISNA($B61)),INDEX(Entrada!W$53:W$369,$B61),0)</f>
        <v>0</v>
      </c>
      <c r="AW61">
        <f>IF(NOT(ISNA($B61)),INDEX(Entrada!X$53:X$369,$B61),0)</f>
        <v>0</v>
      </c>
      <c r="AX61">
        <f>IF(NOT(ISNA($B61)),INDEX(Entrada!Y$53:Y$369,$B61),0)</f>
        <v>0</v>
      </c>
      <c r="AY61">
        <f>IF(NOT(ISNA($B61)),INDEX(Entrada!Z$53:Z$369,$B61),0)</f>
        <v>0</v>
      </c>
      <c r="AZ61">
        <f>IF(NOT(ISNA($B61)),INDEX(Entrada!AA$53:AA$369,$B61),0)</f>
        <v>0</v>
      </c>
      <c r="BA61">
        <f>IF(NOT(ISNA($B61)),INDEX(Entrada!AB$53:AB$369,$B61),0)</f>
        <v>0</v>
      </c>
      <c r="BB61">
        <f t="shared" si="109"/>
        <v>379.85</v>
      </c>
      <c r="BC61">
        <f t="shared" si="110"/>
        <v>377.93</v>
      </c>
      <c r="BD61">
        <f t="shared" si="111"/>
        <v>311.23</v>
      </c>
      <c r="BE61">
        <f t="shared" si="112"/>
        <v>234.06</v>
      </c>
      <c r="BF61">
        <f t="shared" si="113"/>
        <v>276.27</v>
      </c>
      <c r="BG61">
        <f t="shared" si="114"/>
        <v>332.33</v>
      </c>
      <c r="BH61">
        <f t="shared" si="115"/>
        <v>320.35000000000002</v>
      </c>
      <c r="BI61">
        <f t="shared" si="116"/>
        <v>260.20999999999998</v>
      </c>
      <c r="BJ61">
        <f t="shared" si="117"/>
        <v>298.36</v>
      </c>
      <c r="BK61">
        <f t="shared" si="118"/>
        <v>393.42</v>
      </c>
      <c r="BL61">
        <f t="shared" si="119"/>
        <v>334.36</v>
      </c>
      <c r="BM61">
        <f t="shared" si="120"/>
        <v>310.52</v>
      </c>
      <c r="BN61">
        <f t="shared" si="121"/>
        <v>0</v>
      </c>
      <c r="BO61">
        <f t="shared" si="121"/>
        <v>0</v>
      </c>
      <c r="BP61">
        <f t="shared" si="121"/>
        <v>0</v>
      </c>
      <c r="BQ61">
        <f t="shared" si="121"/>
        <v>0</v>
      </c>
      <c r="BR61">
        <f t="shared" si="121"/>
        <v>0</v>
      </c>
      <c r="BS61">
        <f t="shared" si="121"/>
        <v>0</v>
      </c>
      <c r="BT61">
        <f t="shared" si="121"/>
        <v>0</v>
      </c>
      <c r="BU61">
        <f t="shared" si="121"/>
        <v>0</v>
      </c>
      <c r="BV61">
        <f t="shared" si="121"/>
        <v>0</v>
      </c>
      <c r="BW61">
        <f t="shared" si="121"/>
        <v>0</v>
      </c>
      <c r="BX61">
        <f t="shared" si="121"/>
        <v>0</v>
      </c>
      <c r="BY61">
        <f t="shared" si="121"/>
        <v>0</v>
      </c>
      <c r="BZ61">
        <f t="shared" si="121"/>
        <v>0</v>
      </c>
      <c r="CA61">
        <f t="shared" si="121"/>
        <v>0</v>
      </c>
      <c r="CE61" t="e">
        <f t="shared" si="2"/>
        <v>#N/A</v>
      </c>
      <c r="CF61" s="302">
        <f t="shared" si="3"/>
        <v>379.85</v>
      </c>
      <c r="CG61" s="302">
        <f t="shared" si="122"/>
        <v>377.93</v>
      </c>
      <c r="CH61" s="302">
        <f t="shared" si="123"/>
        <v>311.23</v>
      </c>
      <c r="CI61" s="302">
        <f t="shared" si="124"/>
        <v>234.06</v>
      </c>
      <c r="CJ61" s="302">
        <f t="shared" si="125"/>
        <v>276.27</v>
      </c>
      <c r="CK61" s="302">
        <f t="shared" si="126"/>
        <v>332.33</v>
      </c>
      <c r="CL61" s="302">
        <f t="shared" si="127"/>
        <v>320.35000000000002</v>
      </c>
      <c r="CM61" s="302">
        <f t="shared" si="128"/>
        <v>260.20999999999998</v>
      </c>
      <c r="CN61" s="302">
        <f t="shared" si="129"/>
        <v>298.36</v>
      </c>
      <c r="CO61" s="302">
        <f t="shared" si="130"/>
        <v>393.42</v>
      </c>
      <c r="CP61" s="302">
        <f t="shared" si="131"/>
        <v>334.36</v>
      </c>
      <c r="CQ61" s="302">
        <f t="shared" si="132"/>
        <v>310.52</v>
      </c>
      <c r="CR61" s="302">
        <f t="shared" si="133"/>
        <v>0</v>
      </c>
      <c r="CS61" s="302">
        <f t="shared" si="134"/>
        <v>0</v>
      </c>
      <c r="CT61" s="302">
        <f t="shared" si="135"/>
        <v>0</v>
      </c>
      <c r="CU61" s="302">
        <f t="shared" si="136"/>
        <v>0</v>
      </c>
      <c r="CV61" s="302">
        <f t="shared" si="137"/>
        <v>0</v>
      </c>
      <c r="CW61" s="302">
        <f t="shared" si="138"/>
        <v>0</v>
      </c>
      <c r="CX61" s="302">
        <f t="shared" si="139"/>
        <v>0</v>
      </c>
      <c r="CY61" s="302">
        <f t="shared" si="140"/>
        <v>0</v>
      </c>
      <c r="CZ61" s="302">
        <f t="shared" si="141"/>
        <v>0</v>
      </c>
      <c r="DA61" s="302">
        <f t="shared" si="142"/>
        <v>0</v>
      </c>
      <c r="DB61" s="302">
        <f t="shared" si="143"/>
        <v>0</v>
      </c>
      <c r="DC61" s="302">
        <f t="shared" si="144"/>
        <v>0</v>
      </c>
      <c r="DD61" s="302">
        <f t="shared" si="145"/>
        <v>0</v>
      </c>
      <c r="DE61" s="302">
        <f t="shared" si="146"/>
        <v>0</v>
      </c>
    </row>
    <row r="62" spans="1:109" x14ac:dyDescent="0.25">
      <c r="A62">
        <v>59</v>
      </c>
      <c r="B62">
        <f>MATCH(A62,Entrada!$A$53:$A$369,0)</f>
        <v>59</v>
      </c>
      <c r="C62" s="164"/>
      <c r="AB62">
        <f>IF(NOT(ISNA($B62)),INDEX(Entrada!C$53:C$369,$B62),0)</f>
        <v>0</v>
      </c>
      <c r="AC62">
        <f>IF(NOT(ISNA($B62)),INDEX(Entrada!D$53:D$369,$B62),0)</f>
        <v>0</v>
      </c>
      <c r="AD62">
        <f>IF(NOT(ISNA($B62)),INDEX(Entrada!E$53:E$369,$B62),0)</f>
        <v>0</v>
      </c>
      <c r="AE62">
        <f>IF(NOT(ISNA($B62)),INDEX(Entrada!F$53:F$369,$B62),0)</f>
        <v>0</v>
      </c>
      <c r="AF62">
        <f>IF(NOT(ISNA($B62)),INDEX(Entrada!G$53:G$369,$B62),0)</f>
        <v>0</v>
      </c>
      <c r="AG62">
        <f>IF(NOT(ISNA($B62)),INDEX(Entrada!H$53:H$369,$B62),0)</f>
        <v>0</v>
      </c>
      <c r="AH62">
        <f>IF(NOT(ISNA($B62)),INDEX(Entrada!I$53:I$369,$B62),0)</f>
        <v>0</v>
      </c>
      <c r="AI62">
        <f>IF(NOT(ISNA($B62)),INDEX(Entrada!J$53:J$369,$B62),0)</f>
        <v>0</v>
      </c>
      <c r="AJ62">
        <f>IF(NOT(ISNA($B62)),INDEX(Entrada!K$53:K$369,$B62),0)</f>
        <v>0</v>
      </c>
      <c r="AK62">
        <f>IF(NOT(ISNA($B62)),INDEX(Entrada!L$53:L$369,$B62),0)</f>
        <v>0</v>
      </c>
      <c r="AL62">
        <f>IF(NOT(ISNA($B62)),INDEX(Entrada!M$53:M$369,$B62),0)</f>
        <v>0</v>
      </c>
      <c r="AM62">
        <f>IF(NOT(ISNA($B62)),INDEX(Entrada!N$53:N$369,$B62),0)</f>
        <v>0</v>
      </c>
      <c r="AN62">
        <f>IF(NOT(ISNA($B62)),INDEX(Entrada!O$53:O$369,$B62),0)</f>
        <v>0</v>
      </c>
      <c r="AO62">
        <f>IF(NOT(ISNA($B62)),INDEX(Entrada!P$53:P$369,$B62),0)</f>
        <v>0</v>
      </c>
      <c r="AP62">
        <f>IF(NOT(ISNA($B62)),INDEX(Entrada!Q$53:Q$369,$B62),0)</f>
        <v>0</v>
      </c>
      <c r="AQ62">
        <f>IF(NOT(ISNA($B62)),INDEX(Entrada!R$53:R$369,$B62),0)</f>
        <v>0</v>
      </c>
      <c r="AR62">
        <f>IF(NOT(ISNA($B62)),INDEX(Entrada!S$53:S$369,$B62),0)</f>
        <v>0</v>
      </c>
      <c r="AS62">
        <f>IF(NOT(ISNA($B62)),INDEX(Entrada!T$53:T$369,$B62),0)</f>
        <v>0</v>
      </c>
      <c r="AT62">
        <f>IF(NOT(ISNA($B62)),INDEX(Entrada!U$53:U$369,$B62),0)</f>
        <v>0</v>
      </c>
      <c r="AU62">
        <f>IF(NOT(ISNA($B62)),INDEX(Entrada!V$53:V$369,$B62),0)</f>
        <v>0</v>
      </c>
      <c r="AV62">
        <f>IF(NOT(ISNA($B62)),INDEX(Entrada!W$53:W$369,$B62),0)</f>
        <v>0</v>
      </c>
      <c r="AW62">
        <f>IF(NOT(ISNA($B62)),INDEX(Entrada!X$53:X$369,$B62),0)</f>
        <v>0</v>
      </c>
      <c r="AX62">
        <f>IF(NOT(ISNA($B62)),INDEX(Entrada!Y$53:Y$369,$B62),0)</f>
        <v>0</v>
      </c>
      <c r="AY62">
        <f>IF(NOT(ISNA($B62)),INDEX(Entrada!Z$53:Z$369,$B62),0)</f>
        <v>0</v>
      </c>
      <c r="AZ62">
        <f>IF(NOT(ISNA($B62)),INDEX(Entrada!AA$53:AA$369,$B62),0)</f>
        <v>0</v>
      </c>
      <c r="BA62">
        <f>IF(NOT(ISNA($B62)),INDEX(Entrada!AB$53:AB$369,$B62),0)</f>
        <v>0</v>
      </c>
      <c r="BB62">
        <f t="shared" si="109"/>
        <v>0</v>
      </c>
      <c r="BC62">
        <f t="shared" si="110"/>
        <v>0</v>
      </c>
      <c r="BD62">
        <f t="shared" si="111"/>
        <v>0</v>
      </c>
      <c r="BE62">
        <f t="shared" si="112"/>
        <v>0</v>
      </c>
      <c r="BF62">
        <f t="shared" si="113"/>
        <v>0</v>
      </c>
      <c r="BG62">
        <f t="shared" si="114"/>
        <v>0</v>
      </c>
      <c r="BH62">
        <f t="shared" si="115"/>
        <v>0</v>
      </c>
      <c r="BI62">
        <f t="shared" si="116"/>
        <v>0</v>
      </c>
      <c r="BJ62">
        <f t="shared" si="117"/>
        <v>0</v>
      </c>
      <c r="BK62">
        <f t="shared" si="118"/>
        <v>0</v>
      </c>
      <c r="BL62">
        <f t="shared" si="119"/>
        <v>0</v>
      </c>
      <c r="BM62">
        <f t="shared" si="120"/>
        <v>0</v>
      </c>
      <c r="BN62">
        <f t="shared" si="121"/>
        <v>0</v>
      </c>
      <c r="BO62">
        <f t="shared" si="121"/>
        <v>0</v>
      </c>
      <c r="BP62">
        <f t="shared" si="121"/>
        <v>0</v>
      </c>
      <c r="BQ62">
        <f t="shared" si="121"/>
        <v>0</v>
      </c>
      <c r="BR62">
        <f t="shared" si="121"/>
        <v>0</v>
      </c>
      <c r="BS62">
        <f t="shared" si="121"/>
        <v>0</v>
      </c>
      <c r="BT62">
        <f t="shared" si="121"/>
        <v>0</v>
      </c>
      <c r="BU62">
        <f t="shared" si="121"/>
        <v>0</v>
      </c>
      <c r="BV62">
        <f t="shared" si="121"/>
        <v>0</v>
      </c>
      <c r="BW62">
        <f t="shared" si="121"/>
        <v>0</v>
      </c>
      <c r="BX62">
        <f t="shared" si="121"/>
        <v>0</v>
      </c>
      <c r="BY62">
        <f t="shared" si="121"/>
        <v>0</v>
      </c>
      <c r="BZ62">
        <f t="shared" si="121"/>
        <v>0</v>
      </c>
      <c r="CA62">
        <f t="shared" si="121"/>
        <v>0</v>
      </c>
      <c r="CE62" t="e">
        <f t="shared" si="2"/>
        <v>#N/A</v>
      </c>
      <c r="CF62" s="302">
        <f t="shared" si="3"/>
        <v>0</v>
      </c>
      <c r="CG62" s="302">
        <f t="shared" si="122"/>
        <v>0</v>
      </c>
      <c r="CH62" s="302">
        <f t="shared" si="123"/>
        <v>0</v>
      </c>
      <c r="CI62" s="302">
        <f t="shared" si="124"/>
        <v>0</v>
      </c>
      <c r="CJ62" s="302">
        <f t="shared" si="125"/>
        <v>0</v>
      </c>
      <c r="CK62" s="302">
        <f t="shared" si="126"/>
        <v>0</v>
      </c>
      <c r="CL62" s="302">
        <f t="shared" si="127"/>
        <v>0</v>
      </c>
      <c r="CM62" s="302">
        <f t="shared" si="128"/>
        <v>0</v>
      </c>
      <c r="CN62" s="302">
        <f t="shared" si="129"/>
        <v>0</v>
      </c>
      <c r="CO62" s="302">
        <f t="shared" si="130"/>
        <v>0</v>
      </c>
      <c r="CP62" s="302">
        <f t="shared" si="131"/>
        <v>0</v>
      </c>
      <c r="CQ62" s="302">
        <f t="shared" si="132"/>
        <v>0</v>
      </c>
      <c r="CR62" s="302">
        <f t="shared" si="133"/>
        <v>0</v>
      </c>
      <c r="CS62" s="302">
        <f t="shared" si="134"/>
        <v>0</v>
      </c>
      <c r="CT62" s="302">
        <f t="shared" si="135"/>
        <v>0</v>
      </c>
      <c r="CU62" s="302">
        <f t="shared" si="136"/>
        <v>0</v>
      </c>
      <c r="CV62" s="302">
        <f t="shared" si="137"/>
        <v>0</v>
      </c>
      <c r="CW62" s="302">
        <f t="shared" si="138"/>
        <v>0</v>
      </c>
      <c r="CX62" s="302">
        <f t="shared" si="139"/>
        <v>0</v>
      </c>
      <c r="CY62" s="302">
        <f t="shared" si="140"/>
        <v>0</v>
      </c>
      <c r="CZ62" s="302">
        <f t="shared" si="141"/>
        <v>0</v>
      </c>
      <c r="DA62" s="302">
        <f t="shared" si="142"/>
        <v>0</v>
      </c>
      <c r="DB62" s="302">
        <f t="shared" si="143"/>
        <v>0</v>
      </c>
      <c r="DC62" s="302">
        <f t="shared" si="144"/>
        <v>0</v>
      </c>
      <c r="DD62" s="302">
        <f t="shared" si="145"/>
        <v>0</v>
      </c>
      <c r="DE62" s="302">
        <f t="shared" si="146"/>
        <v>0</v>
      </c>
    </row>
    <row r="63" spans="1:109" x14ac:dyDescent="0.25">
      <c r="A63">
        <v>60</v>
      </c>
      <c r="B63">
        <f>MATCH(A63,Entrada!$A$53:$A$369,0)</f>
        <v>60</v>
      </c>
      <c r="C63" s="164"/>
      <c r="AB63">
        <f>IF(NOT(ISNA($B63)),INDEX(Entrada!C$53:C$369,$B63),0)</f>
        <v>0</v>
      </c>
      <c r="AC63">
        <f>IF(NOT(ISNA($B63)),INDEX(Entrada!D$53:D$369,$B63),0)</f>
        <v>0</v>
      </c>
      <c r="AD63">
        <f>IF(NOT(ISNA($B63)),INDEX(Entrada!E$53:E$369,$B63),0)</f>
        <v>0</v>
      </c>
      <c r="AE63">
        <f>IF(NOT(ISNA($B63)),INDEX(Entrada!F$53:F$369,$B63),0)</f>
        <v>0</v>
      </c>
      <c r="AF63">
        <f>IF(NOT(ISNA($B63)),INDEX(Entrada!G$53:G$369,$B63),0)</f>
        <v>0</v>
      </c>
      <c r="AG63">
        <f>IF(NOT(ISNA($B63)),INDEX(Entrada!H$53:H$369,$B63),0)</f>
        <v>0</v>
      </c>
      <c r="AH63">
        <f>IF(NOT(ISNA($B63)),INDEX(Entrada!I$53:I$369,$B63),0)</f>
        <v>0</v>
      </c>
      <c r="AI63">
        <f>IF(NOT(ISNA($B63)),INDEX(Entrada!J$53:J$369,$B63),0)</f>
        <v>0</v>
      </c>
      <c r="AJ63">
        <f>IF(NOT(ISNA($B63)),INDEX(Entrada!K$53:K$369,$B63),0)</f>
        <v>0</v>
      </c>
      <c r="AK63">
        <f>IF(NOT(ISNA($B63)),INDEX(Entrada!L$53:L$369,$B63),0)</f>
        <v>0</v>
      </c>
      <c r="AL63">
        <f>IF(NOT(ISNA($B63)),INDEX(Entrada!M$53:M$369,$B63),0)</f>
        <v>0</v>
      </c>
      <c r="AM63">
        <f>IF(NOT(ISNA($B63)),INDEX(Entrada!N$53:N$369,$B63),0)</f>
        <v>0</v>
      </c>
      <c r="AN63">
        <f>IF(NOT(ISNA($B63)),INDEX(Entrada!O$53:O$369,$B63),0)</f>
        <v>0</v>
      </c>
      <c r="AO63">
        <f>IF(NOT(ISNA($B63)),INDEX(Entrada!P$53:P$369,$B63),0)</f>
        <v>0</v>
      </c>
      <c r="AP63">
        <f>IF(NOT(ISNA($B63)),INDEX(Entrada!Q$53:Q$369,$B63),0)</f>
        <v>0</v>
      </c>
      <c r="AQ63">
        <f>IF(NOT(ISNA($B63)),INDEX(Entrada!R$53:R$369,$B63),0)</f>
        <v>0</v>
      </c>
      <c r="AR63">
        <f>IF(NOT(ISNA($B63)),INDEX(Entrada!S$53:S$369,$B63),0)</f>
        <v>0</v>
      </c>
      <c r="AS63">
        <f>IF(NOT(ISNA($B63)),INDEX(Entrada!T$53:T$369,$B63),0)</f>
        <v>0</v>
      </c>
      <c r="AT63">
        <f>IF(NOT(ISNA($B63)),INDEX(Entrada!U$53:U$369,$B63),0)</f>
        <v>0</v>
      </c>
      <c r="AU63">
        <f>IF(NOT(ISNA($B63)),INDEX(Entrada!V$53:V$369,$B63),0)</f>
        <v>0</v>
      </c>
      <c r="AV63">
        <f>IF(NOT(ISNA($B63)),INDEX(Entrada!W$53:W$369,$B63),0)</f>
        <v>0</v>
      </c>
      <c r="AW63">
        <f>IF(NOT(ISNA($B63)),INDEX(Entrada!X$53:X$369,$B63),0)</f>
        <v>0</v>
      </c>
      <c r="AX63">
        <f>IF(NOT(ISNA($B63)),INDEX(Entrada!Y$53:Y$369,$B63),0)</f>
        <v>0</v>
      </c>
      <c r="AY63">
        <f>IF(NOT(ISNA($B63)),INDEX(Entrada!Z$53:Z$369,$B63),0)</f>
        <v>0</v>
      </c>
      <c r="AZ63">
        <f>IF(NOT(ISNA($B63)),INDEX(Entrada!AA$53:AA$369,$B63),0)</f>
        <v>0</v>
      </c>
      <c r="BA63">
        <f>IF(NOT(ISNA($B63)),INDEX(Entrada!AB$53:AB$369,$B63),0)</f>
        <v>0</v>
      </c>
      <c r="BB63">
        <f t="shared" si="109"/>
        <v>0</v>
      </c>
      <c r="BC63">
        <f t="shared" si="110"/>
        <v>0</v>
      </c>
      <c r="BD63">
        <f t="shared" si="111"/>
        <v>0</v>
      </c>
      <c r="BE63">
        <f t="shared" si="112"/>
        <v>0</v>
      </c>
      <c r="BF63">
        <f t="shared" si="113"/>
        <v>0</v>
      </c>
      <c r="BG63">
        <f t="shared" si="114"/>
        <v>0</v>
      </c>
      <c r="BH63">
        <f t="shared" si="115"/>
        <v>0</v>
      </c>
      <c r="BI63">
        <f t="shared" si="116"/>
        <v>0</v>
      </c>
      <c r="BJ63">
        <f t="shared" si="117"/>
        <v>0</v>
      </c>
      <c r="BK63">
        <f t="shared" si="118"/>
        <v>0</v>
      </c>
      <c r="BL63">
        <f t="shared" si="119"/>
        <v>0</v>
      </c>
      <c r="BM63">
        <f t="shared" si="120"/>
        <v>0</v>
      </c>
      <c r="BN63">
        <f t="shared" si="121"/>
        <v>0</v>
      </c>
      <c r="BO63">
        <f t="shared" si="121"/>
        <v>0</v>
      </c>
      <c r="BP63">
        <f t="shared" si="121"/>
        <v>0</v>
      </c>
      <c r="BQ63">
        <f t="shared" si="121"/>
        <v>0</v>
      </c>
      <c r="BR63">
        <f t="shared" si="121"/>
        <v>0</v>
      </c>
      <c r="BS63">
        <f t="shared" si="121"/>
        <v>0</v>
      </c>
      <c r="BT63">
        <f t="shared" si="121"/>
        <v>0</v>
      </c>
      <c r="BU63">
        <f t="shared" si="121"/>
        <v>0</v>
      </c>
      <c r="BV63">
        <f t="shared" si="121"/>
        <v>0</v>
      </c>
      <c r="BW63">
        <f t="shared" si="121"/>
        <v>0</v>
      </c>
      <c r="BX63">
        <f t="shared" si="121"/>
        <v>0</v>
      </c>
      <c r="BY63">
        <f t="shared" si="121"/>
        <v>0</v>
      </c>
      <c r="BZ63">
        <f t="shared" si="121"/>
        <v>0</v>
      </c>
      <c r="CA63">
        <f t="shared" si="121"/>
        <v>0</v>
      </c>
      <c r="CE63" t="e">
        <f t="shared" si="2"/>
        <v>#N/A</v>
      </c>
      <c r="CF63" s="302">
        <f t="shared" si="3"/>
        <v>0</v>
      </c>
      <c r="CG63" s="302">
        <f t="shared" si="122"/>
        <v>0</v>
      </c>
      <c r="CH63" s="302">
        <f t="shared" si="123"/>
        <v>0</v>
      </c>
      <c r="CI63" s="302">
        <f t="shared" si="124"/>
        <v>0</v>
      </c>
      <c r="CJ63" s="302">
        <f t="shared" si="125"/>
        <v>0</v>
      </c>
      <c r="CK63" s="302">
        <f t="shared" si="126"/>
        <v>0</v>
      </c>
      <c r="CL63" s="302">
        <f t="shared" si="127"/>
        <v>0</v>
      </c>
      <c r="CM63" s="302">
        <f t="shared" si="128"/>
        <v>0</v>
      </c>
      <c r="CN63" s="302">
        <f t="shared" si="129"/>
        <v>0</v>
      </c>
      <c r="CO63" s="302">
        <f t="shared" si="130"/>
        <v>0</v>
      </c>
      <c r="CP63" s="302">
        <f t="shared" si="131"/>
        <v>0</v>
      </c>
      <c r="CQ63" s="302">
        <f t="shared" si="132"/>
        <v>0</v>
      </c>
      <c r="CR63" s="302">
        <f t="shared" si="133"/>
        <v>0</v>
      </c>
      <c r="CS63" s="302">
        <f t="shared" si="134"/>
        <v>0</v>
      </c>
      <c r="CT63" s="302">
        <f t="shared" si="135"/>
        <v>0</v>
      </c>
      <c r="CU63" s="302">
        <f t="shared" si="136"/>
        <v>0</v>
      </c>
      <c r="CV63" s="302">
        <f t="shared" si="137"/>
        <v>0</v>
      </c>
      <c r="CW63" s="302">
        <f t="shared" si="138"/>
        <v>0</v>
      </c>
      <c r="CX63" s="302">
        <f t="shared" si="139"/>
        <v>0</v>
      </c>
      <c r="CY63" s="302">
        <f t="shared" si="140"/>
        <v>0</v>
      </c>
      <c r="CZ63" s="302">
        <f t="shared" si="141"/>
        <v>0</v>
      </c>
      <c r="DA63" s="302">
        <f t="shared" si="142"/>
        <v>0</v>
      </c>
      <c r="DB63" s="302">
        <f t="shared" si="143"/>
        <v>0</v>
      </c>
      <c r="DC63" s="302">
        <f t="shared" si="144"/>
        <v>0</v>
      </c>
      <c r="DD63" s="302">
        <f t="shared" si="145"/>
        <v>0</v>
      </c>
      <c r="DE63" s="302">
        <f t="shared" si="146"/>
        <v>0</v>
      </c>
    </row>
    <row r="64" spans="1:109" x14ac:dyDescent="0.25">
      <c r="A64">
        <v>61</v>
      </c>
      <c r="B64">
        <f>MATCH(A64,Entrada!$A$53:$A$369,0)</f>
        <v>61</v>
      </c>
      <c r="C64" s="164" t="s">
        <v>559</v>
      </c>
      <c r="AB64">
        <f>IF(NOT(ISNA($B64)),INDEX(Entrada!C$53:C$369,$B64),0)</f>
        <v>1516.25</v>
      </c>
      <c r="AC64">
        <f>IF(NOT(ISNA($B64)),INDEX(Entrada!D$53:D$369,$B64),0)</f>
        <v>1547.5</v>
      </c>
      <c r="AD64">
        <f>IF(NOT(ISNA($B64)),INDEX(Entrada!E$53:E$369,$B64),0)</f>
        <v>1281.21</v>
      </c>
      <c r="AE64">
        <f>IF(NOT(ISNA($B64)),INDEX(Entrada!F$53:F$369,$B64),0)</f>
        <v>971.54</v>
      </c>
      <c r="AF64">
        <f>IF(NOT(ISNA($B64)),INDEX(Entrada!G$53:G$369,$B64),0)</f>
        <v>980.02</v>
      </c>
      <c r="AG64">
        <f>IF(NOT(ISNA($B64)),INDEX(Entrada!H$53:H$369,$B64),0)</f>
        <v>1101.0899999999999</v>
      </c>
      <c r="AH64">
        <f>IF(NOT(ISNA($B64)),INDEX(Entrada!I$53:I$369,$B64),0)</f>
        <v>968.85</v>
      </c>
      <c r="AI64">
        <f>IF(NOT(ISNA($B64)),INDEX(Entrada!J$53:J$369,$B64),0)</f>
        <v>798.66</v>
      </c>
      <c r="AJ64">
        <f>IF(NOT(ISNA($B64)),INDEX(Entrada!K$53:K$369,$B64),0)</f>
        <v>879.53</v>
      </c>
      <c r="AK64">
        <f>IF(NOT(ISNA($B64)),INDEX(Entrada!L$53:L$369,$B64),0)</f>
        <v>1103.1099999999999</v>
      </c>
      <c r="AL64">
        <f>IF(NOT(ISNA($B64)),INDEX(Entrada!M$53:M$369,$B64),0)</f>
        <v>1015.75</v>
      </c>
      <c r="AM64">
        <f>IF(NOT(ISNA($B64)),INDEX(Entrada!N$53:N$369,$B64),0)</f>
        <v>1102.5</v>
      </c>
      <c r="AN64">
        <f>IF(NOT(ISNA($B64)),INDEX(Entrada!O$53:O$369,$B64),0)</f>
        <v>0</v>
      </c>
      <c r="AO64">
        <f>IF(NOT(ISNA($B64)),INDEX(Entrada!P$53:P$369,$B64),0)</f>
        <v>0</v>
      </c>
      <c r="AP64">
        <f>IF(NOT(ISNA($B64)),INDEX(Entrada!Q$53:Q$369,$B64),0)</f>
        <v>0</v>
      </c>
      <c r="AQ64">
        <f>IF(NOT(ISNA($B64)),INDEX(Entrada!R$53:R$369,$B64),0)</f>
        <v>0</v>
      </c>
      <c r="AR64">
        <f>IF(NOT(ISNA($B64)),INDEX(Entrada!S$53:S$369,$B64),0)</f>
        <v>0</v>
      </c>
      <c r="AS64">
        <f>IF(NOT(ISNA($B64)),INDEX(Entrada!T$53:T$369,$B64),0)</f>
        <v>0</v>
      </c>
      <c r="AT64">
        <f>IF(NOT(ISNA($B64)),INDEX(Entrada!U$53:U$369,$B64),0)</f>
        <v>0</v>
      </c>
      <c r="AU64">
        <f>IF(NOT(ISNA($B64)),INDEX(Entrada!V$53:V$369,$B64),0)</f>
        <v>0</v>
      </c>
      <c r="AV64">
        <f>IF(NOT(ISNA($B64)),INDEX(Entrada!W$53:W$369,$B64),0)</f>
        <v>0</v>
      </c>
      <c r="AW64">
        <f>IF(NOT(ISNA($B64)),INDEX(Entrada!X$53:X$369,$B64),0)</f>
        <v>0</v>
      </c>
      <c r="AX64">
        <f>IF(NOT(ISNA($B64)),INDEX(Entrada!Y$53:Y$369,$B64),0)</f>
        <v>0</v>
      </c>
      <c r="AY64">
        <f>IF(NOT(ISNA($B64)),INDEX(Entrada!Z$53:Z$369,$B64),0)</f>
        <v>0</v>
      </c>
      <c r="AZ64">
        <f>IF(NOT(ISNA($B64)),INDEX(Entrada!AA$53:AA$369,$B64),0)</f>
        <v>0</v>
      </c>
      <c r="BA64">
        <f>IF(NOT(ISNA($B64)),INDEX(Entrada!AB$53:AB$369,$B64),0)</f>
        <v>0</v>
      </c>
      <c r="BB64">
        <f t="shared" si="109"/>
        <v>1516.25</v>
      </c>
      <c r="BC64">
        <f t="shared" si="110"/>
        <v>1547.5</v>
      </c>
      <c r="BD64">
        <f t="shared" si="111"/>
        <v>1281.21</v>
      </c>
      <c r="BE64">
        <f t="shared" si="112"/>
        <v>971.54</v>
      </c>
      <c r="BF64">
        <f t="shared" si="113"/>
        <v>980.02</v>
      </c>
      <c r="BG64">
        <f t="shared" si="114"/>
        <v>1101.0899999999999</v>
      </c>
      <c r="BH64">
        <f t="shared" si="115"/>
        <v>968.85</v>
      </c>
      <c r="BI64">
        <f t="shared" si="116"/>
        <v>798.66</v>
      </c>
      <c r="BJ64">
        <f t="shared" si="117"/>
        <v>879.53</v>
      </c>
      <c r="BK64">
        <f t="shared" si="118"/>
        <v>1103.1099999999999</v>
      </c>
      <c r="BL64">
        <f t="shared" si="119"/>
        <v>1015.75</v>
      </c>
      <c r="BM64">
        <f t="shared" si="120"/>
        <v>1102.5</v>
      </c>
      <c r="BN64">
        <f t="shared" si="121"/>
        <v>0</v>
      </c>
      <c r="BO64">
        <f t="shared" si="121"/>
        <v>0</v>
      </c>
      <c r="BP64">
        <f t="shared" si="121"/>
        <v>0</v>
      </c>
      <c r="BQ64">
        <f t="shared" si="121"/>
        <v>0</v>
      </c>
      <c r="BR64">
        <f t="shared" si="121"/>
        <v>0</v>
      </c>
      <c r="BS64">
        <f t="shared" si="121"/>
        <v>0</v>
      </c>
      <c r="BT64">
        <f t="shared" si="121"/>
        <v>0</v>
      </c>
      <c r="BU64">
        <f t="shared" si="121"/>
        <v>0</v>
      </c>
      <c r="BV64">
        <f t="shared" si="121"/>
        <v>0</v>
      </c>
      <c r="BW64">
        <f t="shared" si="121"/>
        <v>0</v>
      </c>
      <c r="BX64">
        <f t="shared" si="121"/>
        <v>0</v>
      </c>
      <c r="BY64">
        <f t="shared" si="121"/>
        <v>0</v>
      </c>
      <c r="BZ64">
        <f t="shared" si="121"/>
        <v>0</v>
      </c>
      <c r="CA64">
        <f t="shared" si="121"/>
        <v>0</v>
      </c>
      <c r="CE64" t="e">
        <f t="shared" si="2"/>
        <v>#N/A</v>
      </c>
      <c r="CF64" s="302">
        <f t="shared" si="3"/>
        <v>1516.25</v>
      </c>
      <c r="CG64" s="302">
        <f t="shared" si="122"/>
        <v>1547.5</v>
      </c>
      <c r="CH64" s="302">
        <f t="shared" si="123"/>
        <v>1281.21</v>
      </c>
      <c r="CI64" s="302">
        <f t="shared" si="124"/>
        <v>971.54</v>
      </c>
      <c r="CJ64" s="302">
        <f t="shared" si="125"/>
        <v>980.02</v>
      </c>
      <c r="CK64" s="302">
        <f t="shared" si="126"/>
        <v>1101.0899999999999</v>
      </c>
      <c r="CL64" s="302">
        <f t="shared" si="127"/>
        <v>968.85</v>
      </c>
      <c r="CM64" s="302">
        <f t="shared" si="128"/>
        <v>798.66</v>
      </c>
      <c r="CN64" s="302">
        <f t="shared" si="129"/>
        <v>879.53</v>
      </c>
      <c r="CO64" s="302">
        <f t="shared" si="130"/>
        <v>1103.1099999999999</v>
      </c>
      <c r="CP64" s="302">
        <f t="shared" si="131"/>
        <v>1015.75</v>
      </c>
      <c r="CQ64" s="302">
        <f t="shared" si="132"/>
        <v>1102.5</v>
      </c>
      <c r="CR64" s="302">
        <f t="shared" si="133"/>
        <v>0</v>
      </c>
      <c r="CS64" s="302">
        <f t="shared" si="134"/>
        <v>0</v>
      </c>
      <c r="CT64" s="302">
        <f t="shared" si="135"/>
        <v>0</v>
      </c>
      <c r="CU64" s="302">
        <f t="shared" si="136"/>
        <v>0</v>
      </c>
      <c r="CV64" s="302">
        <f t="shared" si="137"/>
        <v>0</v>
      </c>
      <c r="CW64" s="302">
        <f t="shared" si="138"/>
        <v>0</v>
      </c>
      <c r="CX64" s="302">
        <f t="shared" si="139"/>
        <v>0</v>
      </c>
      <c r="CY64" s="302">
        <f t="shared" si="140"/>
        <v>0</v>
      </c>
      <c r="CZ64" s="302">
        <f t="shared" si="141"/>
        <v>0</v>
      </c>
      <c r="DA64" s="302">
        <f t="shared" si="142"/>
        <v>0</v>
      </c>
      <c r="DB64" s="302">
        <f t="shared" si="143"/>
        <v>0</v>
      </c>
      <c r="DC64" s="302">
        <f t="shared" si="144"/>
        <v>0</v>
      </c>
      <c r="DD64" s="302">
        <f t="shared" si="145"/>
        <v>0</v>
      </c>
      <c r="DE64" s="302">
        <f t="shared" si="146"/>
        <v>0</v>
      </c>
    </row>
    <row r="65" spans="1:109" x14ac:dyDescent="0.25">
      <c r="A65">
        <v>62</v>
      </c>
      <c r="B65">
        <f>MATCH(A65,Entrada!$A$53:$A$369,0)</f>
        <v>62</v>
      </c>
      <c r="C65" s="164" t="s">
        <v>560</v>
      </c>
      <c r="AB65">
        <f>IF(NOT(ISNA($B65)),INDEX(Entrada!C$53:C$369,$B65),0)</f>
        <v>1588.87</v>
      </c>
      <c r="AC65">
        <f>IF(NOT(ISNA($B65)),INDEX(Entrada!D$53:D$369,$B65),0)</f>
        <v>1625.86</v>
      </c>
      <c r="AD65">
        <f>IF(NOT(ISNA($B65)),INDEX(Entrada!E$53:E$369,$B65),0)</f>
        <v>1350.49</v>
      </c>
      <c r="AE65">
        <f>IF(NOT(ISNA($B65)),INDEX(Entrada!F$53:F$369,$B65),0)</f>
        <v>1025.68</v>
      </c>
      <c r="AF65">
        <f>IF(NOT(ISNA($B65)),INDEX(Entrada!G$53:G$369,$B65),0)</f>
        <v>1032.77</v>
      </c>
      <c r="AG65">
        <f>IF(NOT(ISNA($B65)),INDEX(Entrada!H$53:H$369,$B65),0)</f>
        <v>1160.55</v>
      </c>
      <c r="AH65">
        <f>IF(NOT(ISNA($B65)),INDEX(Entrada!I$53:I$369,$B65),0)</f>
        <v>1026.17</v>
      </c>
      <c r="AI65">
        <f>IF(NOT(ISNA($B65)),INDEX(Entrada!J$53:J$369,$B65),0)</f>
        <v>846.36</v>
      </c>
      <c r="AJ65">
        <f>IF(NOT(ISNA($B65)),INDEX(Entrada!K$53:K$369,$B65),0)</f>
        <v>926.74</v>
      </c>
      <c r="AK65">
        <f>IF(NOT(ISNA($B65)),INDEX(Entrada!L$53:L$369,$B65),0)</f>
        <v>1165.6500000000001</v>
      </c>
      <c r="AL65">
        <f>IF(NOT(ISNA($B65)),INDEX(Entrada!M$53:M$369,$B65),0)</f>
        <v>1073.6600000000001</v>
      </c>
      <c r="AM65">
        <f>IF(NOT(ISNA($B65)),INDEX(Entrada!N$53:N$369,$B65),0)</f>
        <v>1159.1400000000001</v>
      </c>
      <c r="AN65">
        <f>IF(NOT(ISNA($B65)),INDEX(Entrada!O$53:O$369,$B65),0)</f>
        <v>0</v>
      </c>
      <c r="AO65">
        <f>IF(NOT(ISNA($B65)),INDEX(Entrada!P$53:P$369,$B65),0)</f>
        <v>0</v>
      </c>
      <c r="AP65">
        <f>IF(NOT(ISNA($B65)),INDEX(Entrada!Q$53:Q$369,$B65),0)</f>
        <v>0</v>
      </c>
      <c r="AQ65">
        <f>IF(NOT(ISNA($B65)),INDEX(Entrada!R$53:R$369,$B65),0)</f>
        <v>0</v>
      </c>
      <c r="AR65">
        <f>IF(NOT(ISNA($B65)),INDEX(Entrada!S$53:S$369,$B65),0)</f>
        <v>0</v>
      </c>
      <c r="AS65">
        <f>IF(NOT(ISNA($B65)),INDEX(Entrada!T$53:T$369,$B65),0)</f>
        <v>0</v>
      </c>
      <c r="AT65">
        <f>IF(NOT(ISNA($B65)),INDEX(Entrada!U$53:U$369,$B65),0)</f>
        <v>0</v>
      </c>
      <c r="AU65">
        <f>IF(NOT(ISNA($B65)),INDEX(Entrada!V$53:V$369,$B65),0)</f>
        <v>0</v>
      </c>
      <c r="AV65">
        <f>IF(NOT(ISNA($B65)),INDEX(Entrada!W$53:W$369,$B65),0)</f>
        <v>0</v>
      </c>
      <c r="AW65">
        <f>IF(NOT(ISNA($B65)),INDEX(Entrada!X$53:X$369,$B65),0)</f>
        <v>0</v>
      </c>
      <c r="AX65">
        <f>IF(NOT(ISNA($B65)),INDEX(Entrada!Y$53:Y$369,$B65),0)</f>
        <v>0</v>
      </c>
      <c r="AY65">
        <f>IF(NOT(ISNA($B65)),INDEX(Entrada!Z$53:Z$369,$B65),0)</f>
        <v>0</v>
      </c>
      <c r="AZ65">
        <f>IF(NOT(ISNA($B65)),INDEX(Entrada!AA$53:AA$369,$B65),0)</f>
        <v>0</v>
      </c>
      <c r="BA65">
        <f>IF(NOT(ISNA($B65)),INDEX(Entrada!AB$53:AB$369,$B65),0)</f>
        <v>0</v>
      </c>
      <c r="BB65">
        <f t="shared" si="109"/>
        <v>1588.87</v>
      </c>
      <c r="BC65">
        <f t="shared" si="110"/>
        <v>1625.86</v>
      </c>
      <c r="BD65">
        <f t="shared" si="111"/>
        <v>1350.49</v>
      </c>
      <c r="BE65">
        <f t="shared" si="112"/>
        <v>1025.68</v>
      </c>
      <c r="BF65">
        <f t="shared" si="113"/>
        <v>1032.77</v>
      </c>
      <c r="BG65">
        <f t="shared" si="114"/>
        <v>1160.55</v>
      </c>
      <c r="BH65">
        <f t="shared" si="115"/>
        <v>1026.17</v>
      </c>
      <c r="BI65">
        <f t="shared" si="116"/>
        <v>846.36</v>
      </c>
      <c r="BJ65">
        <f t="shared" si="117"/>
        <v>926.74</v>
      </c>
      <c r="BK65">
        <f t="shared" si="118"/>
        <v>1165.6500000000001</v>
      </c>
      <c r="BL65">
        <f t="shared" si="119"/>
        <v>1073.6600000000001</v>
      </c>
      <c r="BM65">
        <f t="shared" si="120"/>
        <v>1159.1400000000001</v>
      </c>
      <c r="BN65">
        <f t="shared" si="121"/>
        <v>0</v>
      </c>
      <c r="BO65">
        <f t="shared" si="121"/>
        <v>0</v>
      </c>
      <c r="BP65">
        <f t="shared" si="121"/>
        <v>0</v>
      </c>
      <c r="BQ65">
        <f t="shared" si="121"/>
        <v>0</v>
      </c>
      <c r="BR65">
        <f t="shared" si="121"/>
        <v>0</v>
      </c>
      <c r="BS65">
        <f t="shared" si="121"/>
        <v>0</v>
      </c>
      <c r="BT65">
        <f t="shared" si="121"/>
        <v>0</v>
      </c>
      <c r="BU65">
        <f t="shared" si="121"/>
        <v>0</v>
      </c>
      <c r="BV65">
        <f t="shared" si="121"/>
        <v>0</v>
      </c>
      <c r="BW65">
        <f t="shared" si="121"/>
        <v>0</v>
      </c>
      <c r="BX65">
        <f t="shared" si="121"/>
        <v>0</v>
      </c>
      <c r="BY65">
        <f t="shared" si="121"/>
        <v>0</v>
      </c>
      <c r="BZ65">
        <f t="shared" si="121"/>
        <v>0</v>
      </c>
      <c r="CA65">
        <f t="shared" si="121"/>
        <v>0</v>
      </c>
      <c r="CE65">
        <f t="shared" si="2"/>
        <v>35</v>
      </c>
      <c r="CF65" s="302">
        <f t="shared" ca="1" si="3"/>
        <v>1569.7835400000001</v>
      </c>
      <c r="CG65" s="302">
        <f t="shared" ca="1" si="122"/>
        <v>1611.4171200000001</v>
      </c>
      <c r="CH65" s="302">
        <f t="shared" ca="1" si="123"/>
        <v>1355.31294</v>
      </c>
      <c r="CI65" s="302">
        <f t="shared" ca="1" si="124"/>
        <v>1033.9735799999999</v>
      </c>
      <c r="CJ65" s="302">
        <f t="shared" ca="1" si="125"/>
        <v>1035.0732</v>
      </c>
      <c r="CK65" s="302">
        <f t="shared" ca="1" si="126"/>
        <v>1166.1961800000001</v>
      </c>
      <c r="CL65" s="302">
        <f t="shared" ca="1" si="127"/>
        <v>1033.2852</v>
      </c>
      <c r="CM65" s="302">
        <f t="shared" ca="1" si="128"/>
        <v>860.01012000000003</v>
      </c>
      <c r="CN65" s="302">
        <f t="shared" ca="1" si="129"/>
        <v>929.88516000000016</v>
      </c>
      <c r="CO65" s="302">
        <f t="shared" ca="1" si="130"/>
        <v>1169.6649</v>
      </c>
      <c r="CP65" s="302">
        <f t="shared" ca="1" si="131"/>
        <v>1084.94946</v>
      </c>
      <c r="CQ65" s="302">
        <f t="shared" ca="1" si="132"/>
        <v>1160.31366</v>
      </c>
      <c r="CR65" s="302">
        <f t="shared" ca="1" si="133"/>
        <v>0</v>
      </c>
      <c r="CS65" s="302">
        <f t="shared" ca="1" si="134"/>
        <v>0</v>
      </c>
      <c r="CT65" s="302">
        <f t="shared" ca="1" si="135"/>
        <v>0</v>
      </c>
      <c r="CU65" s="302">
        <f t="shared" ca="1" si="136"/>
        <v>0</v>
      </c>
      <c r="CV65" s="302">
        <f t="shared" ca="1" si="137"/>
        <v>0</v>
      </c>
      <c r="CW65" s="302">
        <f t="shared" ca="1" si="138"/>
        <v>0</v>
      </c>
      <c r="CX65" s="302">
        <f t="shared" ca="1" si="139"/>
        <v>0</v>
      </c>
      <c r="CY65" s="302">
        <f t="shared" ca="1" si="140"/>
        <v>0</v>
      </c>
      <c r="CZ65" s="302">
        <f t="shared" ca="1" si="141"/>
        <v>0</v>
      </c>
      <c r="DA65" s="302">
        <f t="shared" ca="1" si="142"/>
        <v>0</v>
      </c>
      <c r="DB65" s="302">
        <f t="shared" ca="1" si="143"/>
        <v>0</v>
      </c>
      <c r="DC65" s="302">
        <f t="shared" ca="1" si="144"/>
        <v>0</v>
      </c>
      <c r="DD65" s="302">
        <f t="shared" ca="1" si="145"/>
        <v>0</v>
      </c>
      <c r="DE65" s="302">
        <f t="shared" ca="1" si="146"/>
        <v>0</v>
      </c>
    </row>
    <row r="66" spans="1:109" x14ac:dyDescent="0.25">
      <c r="A66">
        <v>63</v>
      </c>
      <c r="B66">
        <f>MATCH(A66,Entrada!$A$53:$A$369,0)</f>
        <v>63</v>
      </c>
      <c r="C66" s="164" t="s">
        <v>561</v>
      </c>
      <c r="AB66">
        <f>IF(NOT(ISNA($B66)),INDEX(Entrada!C$53:C$369,$B66),0)</f>
        <v>1755.91</v>
      </c>
      <c r="AC66">
        <f>IF(NOT(ISNA($B66)),INDEX(Entrada!D$53:D$369,$B66),0)</f>
        <v>1802.48</v>
      </c>
      <c r="AD66">
        <f>IF(NOT(ISNA($B66)),INDEX(Entrada!E$53:E$369,$B66),0)</f>
        <v>1516.01</v>
      </c>
      <c r="AE66">
        <f>IF(NOT(ISNA($B66)),INDEX(Entrada!F$53:F$369,$B66),0)</f>
        <v>1156.57</v>
      </c>
      <c r="AF66">
        <f>IF(NOT(ISNA($B66)),INDEX(Entrada!G$53:G$369,$B66),0)</f>
        <v>1157.8</v>
      </c>
      <c r="AG66">
        <f>IF(NOT(ISNA($B66)),INDEX(Entrada!H$53:H$369,$B66),0)</f>
        <v>1304.47</v>
      </c>
      <c r="AH66">
        <f>IF(NOT(ISNA($B66)),INDEX(Entrada!I$53:I$369,$B66),0)</f>
        <v>1155.8</v>
      </c>
      <c r="AI66">
        <f>IF(NOT(ISNA($B66)),INDEX(Entrada!J$53:J$369,$B66),0)</f>
        <v>961.98</v>
      </c>
      <c r="AJ66">
        <f>IF(NOT(ISNA($B66)),INDEX(Entrada!K$53:K$369,$B66),0)</f>
        <v>1040.1400000000001</v>
      </c>
      <c r="AK66">
        <f>IF(NOT(ISNA($B66)),INDEX(Entrada!L$53:L$369,$B66),0)</f>
        <v>1308.3499999999999</v>
      </c>
      <c r="AL66">
        <f>IF(NOT(ISNA($B66)),INDEX(Entrada!M$53:M$369,$B66),0)</f>
        <v>1213.5899999999999</v>
      </c>
      <c r="AM66">
        <f>IF(NOT(ISNA($B66)),INDEX(Entrada!N$53:N$369,$B66),0)</f>
        <v>1297.8900000000001</v>
      </c>
      <c r="AN66">
        <f>IF(NOT(ISNA($B66)),INDEX(Entrada!O$53:O$369,$B66),0)</f>
        <v>0</v>
      </c>
      <c r="AO66">
        <f>IF(NOT(ISNA($B66)),INDEX(Entrada!P$53:P$369,$B66),0)</f>
        <v>0</v>
      </c>
      <c r="AP66">
        <f>IF(NOT(ISNA($B66)),INDEX(Entrada!Q$53:Q$369,$B66),0)</f>
        <v>0</v>
      </c>
      <c r="AQ66">
        <f>IF(NOT(ISNA($B66)),INDEX(Entrada!R$53:R$369,$B66),0)</f>
        <v>0</v>
      </c>
      <c r="AR66">
        <f>IF(NOT(ISNA($B66)),INDEX(Entrada!S$53:S$369,$B66),0)</f>
        <v>0</v>
      </c>
      <c r="AS66">
        <f>IF(NOT(ISNA($B66)),INDEX(Entrada!T$53:T$369,$B66),0)</f>
        <v>0</v>
      </c>
      <c r="AT66">
        <f>IF(NOT(ISNA($B66)),INDEX(Entrada!U$53:U$369,$B66),0)</f>
        <v>0</v>
      </c>
      <c r="AU66">
        <f>IF(NOT(ISNA($B66)),INDEX(Entrada!V$53:V$369,$B66),0)</f>
        <v>0</v>
      </c>
      <c r="AV66">
        <f>IF(NOT(ISNA($B66)),INDEX(Entrada!W$53:W$369,$B66),0)</f>
        <v>0</v>
      </c>
      <c r="AW66">
        <f>IF(NOT(ISNA($B66)),INDEX(Entrada!X$53:X$369,$B66),0)</f>
        <v>0</v>
      </c>
      <c r="AX66">
        <f>IF(NOT(ISNA($B66)),INDEX(Entrada!Y$53:Y$369,$B66),0)</f>
        <v>0</v>
      </c>
      <c r="AY66">
        <f>IF(NOT(ISNA($B66)),INDEX(Entrada!Z$53:Z$369,$B66),0)</f>
        <v>0</v>
      </c>
      <c r="AZ66">
        <f>IF(NOT(ISNA($B66)),INDEX(Entrada!AA$53:AA$369,$B66),0)</f>
        <v>0</v>
      </c>
      <c r="BA66">
        <f>IF(NOT(ISNA($B66)),INDEX(Entrada!AB$53:AB$369,$B66),0)</f>
        <v>0</v>
      </c>
      <c r="BB66">
        <f t="shared" si="109"/>
        <v>1755.91</v>
      </c>
      <c r="BC66">
        <f t="shared" si="110"/>
        <v>1802.48</v>
      </c>
      <c r="BD66">
        <f t="shared" si="111"/>
        <v>1516.01</v>
      </c>
      <c r="BE66">
        <f t="shared" si="112"/>
        <v>1156.57</v>
      </c>
      <c r="BF66">
        <f t="shared" si="113"/>
        <v>1157.8</v>
      </c>
      <c r="BG66">
        <f t="shared" si="114"/>
        <v>1304.47</v>
      </c>
      <c r="BH66">
        <f t="shared" si="115"/>
        <v>1155.8</v>
      </c>
      <c r="BI66">
        <f t="shared" si="116"/>
        <v>961.98</v>
      </c>
      <c r="BJ66">
        <f t="shared" si="117"/>
        <v>1040.1400000000001</v>
      </c>
      <c r="BK66">
        <f t="shared" si="118"/>
        <v>1308.3499999999999</v>
      </c>
      <c r="BL66">
        <f t="shared" si="119"/>
        <v>1213.5899999999999</v>
      </c>
      <c r="BM66">
        <f t="shared" si="120"/>
        <v>1297.8900000000001</v>
      </c>
      <c r="BN66">
        <f t="shared" ref="BN66:CA68" si="147">AN66</f>
        <v>0</v>
      </c>
      <c r="BO66">
        <f t="shared" si="147"/>
        <v>0</v>
      </c>
      <c r="BP66">
        <f t="shared" si="147"/>
        <v>0</v>
      </c>
      <c r="BQ66">
        <f t="shared" si="147"/>
        <v>0</v>
      </c>
      <c r="BR66">
        <f t="shared" si="147"/>
        <v>0</v>
      </c>
      <c r="BS66">
        <f t="shared" si="147"/>
        <v>0</v>
      </c>
      <c r="BT66">
        <f t="shared" si="147"/>
        <v>0</v>
      </c>
      <c r="BU66">
        <f t="shared" si="147"/>
        <v>0</v>
      </c>
      <c r="BV66">
        <f t="shared" si="147"/>
        <v>0</v>
      </c>
      <c r="BW66">
        <f t="shared" si="147"/>
        <v>0</v>
      </c>
      <c r="BX66">
        <f t="shared" si="147"/>
        <v>0</v>
      </c>
      <c r="BY66">
        <f t="shared" si="147"/>
        <v>0</v>
      </c>
      <c r="BZ66">
        <f t="shared" si="147"/>
        <v>0</v>
      </c>
      <c r="CA66">
        <f t="shared" si="147"/>
        <v>0</v>
      </c>
      <c r="CE66" t="e">
        <f t="shared" si="2"/>
        <v>#N/A</v>
      </c>
      <c r="CF66" s="302">
        <f t="shared" si="3"/>
        <v>1755.91</v>
      </c>
      <c r="CG66" s="302">
        <f t="shared" si="122"/>
        <v>1802.48</v>
      </c>
      <c r="CH66" s="302">
        <f t="shared" si="123"/>
        <v>1516.01</v>
      </c>
      <c r="CI66" s="302">
        <f t="shared" si="124"/>
        <v>1156.57</v>
      </c>
      <c r="CJ66" s="302">
        <f t="shared" si="125"/>
        <v>1157.8</v>
      </c>
      <c r="CK66" s="302">
        <f t="shared" si="126"/>
        <v>1304.47</v>
      </c>
      <c r="CL66" s="302">
        <f t="shared" si="127"/>
        <v>1155.8</v>
      </c>
      <c r="CM66" s="302">
        <f t="shared" si="128"/>
        <v>961.98</v>
      </c>
      <c r="CN66" s="302">
        <f t="shared" si="129"/>
        <v>1040.1400000000001</v>
      </c>
      <c r="CO66" s="302">
        <f t="shared" si="130"/>
        <v>1308.3499999999999</v>
      </c>
      <c r="CP66" s="302">
        <f t="shared" si="131"/>
        <v>1213.5899999999999</v>
      </c>
      <c r="CQ66" s="302">
        <f t="shared" si="132"/>
        <v>1297.8900000000001</v>
      </c>
      <c r="CR66" s="302">
        <f t="shared" si="133"/>
        <v>0</v>
      </c>
      <c r="CS66" s="302">
        <f t="shared" si="134"/>
        <v>0</v>
      </c>
      <c r="CT66" s="302">
        <f t="shared" si="135"/>
        <v>0</v>
      </c>
      <c r="CU66" s="302">
        <f t="shared" si="136"/>
        <v>0</v>
      </c>
      <c r="CV66" s="302">
        <f t="shared" si="137"/>
        <v>0</v>
      </c>
      <c r="CW66" s="302">
        <f t="shared" si="138"/>
        <v>0</v>
      </c>
      <c r="CX66" s="302">
        <f t="shared" si="139"/>
        <v>0</v>
      </c>
      <c r="CY66" s="302">
        <f t="shared" si="140"/>
        <v>0</v>
      </c>
      <c r="CZ66" s="302">
        <f t="shared" si="141"/>
        <v>0</v>
      </c>
      <c r="DA66" s="302">
        <f t="shared" si="142"/>
        <v>0</v>
      </c>
      <c r="DB66" s="302">
        <f t="shared" si="143"/>
        <v>0</v>
      </c>
      <c r="DC66" s="302">
        <f t="shared" si="144"/>
        <v>0</v>
      </c>
      <c r="DD66" s="302">
        <f t="shared" si="145"/>
        <v>0</v>
      </c>
      <c r="DE66" s="302">
        <f t="shared" si="146"/>
        <v>0</v>
      </c>
    </row>
    <row r="67" spans="1:109" x14ac:dyDescent="0.25">
      <c r="A67">
        <v>64</v>
      </c>
      <c r="B67">
        <f>MATCH(A67,Entrada!$A$53:$A$369,0)</f>
        <v>64</v>
      </c>
      <c r="C67" s="164"/>
      <c r="AB67">
        <f>IF(NOT(ISNA($B67)),INDEX(Entrada!C$53:C$369,$B67),0)</f>
        <v>0</v>
      </c>
      <c r="AC67">
        <f>IF(NOT(ISNA($B67)),INDEX(Entrada!D$53:D$369,$B67),0)</f>
        <v>0</v>
      </c>
      <c r="AD67">
        <f>IF(NOT(ISNA($B67)),INDEX(Entrada!E$53:E$369,$B67),0)</f>
        <v>0</v>
      </c>
      <c r="AE67">
        <f>IF(NOT(ISNA($B67)),INDEX(Entrada!F$53:F$369,$B67),0)</f>
        <v>0</v>
      </c>
      <c r="AF67">
        <f>IF(NOT(ISNA($B67)),INDEX(Entrada!G$53:G$369,$B67),0)</f>
        <v>0</v>
      </c>
      <c r="AG67">
        <f>IF(NOT(ISNA($B67)),INDEX(Entrada!H$53:H$369,$B67),0)</f>
        <v>0</v>
      </c>
      <c r="AH67">
        <f>IF(NOT(ISNA($B67)),INDEX(Entrada!I$53:I$369,$B67),0)</f>
        <v>0</v>
      </c>
      <c r="AI67">
        <f>IF(NOT(ISNA($B67)),INDEX(Entrada!J$53:J$369,$B67),0)</f>
        <v>0</v>
      </c>
      <c r="AJ67">
        <f>IF(NOT(ISNA($B67)),INDEX(Entrada!K$53:K$369,$B67),0)</f>
        <v>0</v>
      </c>
      <c r="AK67">
        <f>IF(NOT(ISNA($B67)),INDEX(Entrada!L$53:L$369,$B67),0)</f>
        <v>0</v>
      </c>
      <c r="AL67">
        <f>IF(NOT(ISNA($B67)),INDEX(Entrada!M$53:M$369,$B67),0)</f>
        <v>0</v>
      </c>
      <c r="AM67">
        <f>IF(NOT(ISNA($B67)),INDEX(Entrada!N$53:N$369,$B67),0)</f>
        <v>0</v>
      </c>
      <c r="AN67">
        <f>IF(NOT(ISNA($B67)),INDEX(Entrada!O$53:O$369,$B67),0)</f>
        <v>0</v>
      </c>
      <c r="AO67">
        <f>IF(NOT(ISNA($B67)),INDEX(Entrada!P$53:P$369,$B67),0)</f>
        <v>0</v>
      </c>
      <c r="AP67">
        <f>IF(NOT(ISNA($B67)),INDEX(Entrada!Q$53:Q$369,$B67),0)</f>
        <v>0</v>
      </c>
      <c r="AQ67">
        <f>IF(NOT(ISNA($B67)),INDEX(Entrada!R$53:R$369,$B67),0)</f>
        <v>0</v>
      </c>
      <c r="AR67">
        <f>IF(NOT(ISNA($B67)),INDEX(Entrada!S$53:S$369,$B67),0)</f>
        <v>0</v>
      </c>
      <c r="AS67">
        <f>IF(NOT(ISNA($B67)),INDEX(Entrada!T$53:T$369,$B67),0)</f>
        <v>0</v>
      </c>
      <c r="AT67">
        <f>IF(NOT(ISNA($B67)),INDEX(Entrada!U$53:U$369,$B67),0)</f>
        <v>0</v>
      </c>
      <c r="AU67">
        <f>IF(NOT(ISNA($B67)),INDEX(Entrada!V$53:V$369,$B67),0)</f>
        <v>0</v>
      </c>
      <c r="AV67">
        <f>IF(NOT(ISNA($B67)),INDEX(Entrada!W$53:W$369,$B67),0)</f>
        <v>0</v>
      </c>
      <c r="AW67">
        <f>IF(NOT(ISNA($B67)),INDEX(Entrada!X$53:X$369,$B67),0)</f>
        <v>0</v>
      </c>
      <c r="AX67">
        <f>IF(NOT(ISNA($B67)),INDEX(Entrada!Y$53:Y$369,$B67),0)</f>
        <v>0</v>
      </c>
      <c r="AY67">
        <f>IF(NOT(ISNA($B67)),INDEX(Entrada!Z$53:Z$369,$B67),0)</f>
        <v>0</v>
      </c>
      <c r="AZ67">
        <f>IF(NOT(ISNA($B67)),INDEX(Entrada!AA$53:AA$369,$B67),0)</f>
        <v>0</v>
      </c>
      <c r="BA67">
        <f>IF(NOT(ISNA($B67)),INDEX(Entrada!AB$53:AB$369,$B67),0)</f>
        <v>0</v>
      </c>
      <c r="BB67">
        <f t="shared" si="109"/>
        <v>0</v>
      </c>
      <c r="BC67">
        <f t="shared" si="110"/>
        <v>0</v>
      </c>
      <c r="BD67">
        <f t="shared" si="111"/>
        <v>0</v>
      </c>
      <c r="BE67">
        <f t="shared" si="112"/>
        <v>0</v>
      </c>
      <c r="BF67">
        <f t="shared" si="113"/>
        <v>0</v>
      </c>
      <c r="BG67">
        <f t="shared" si="114"/>
        <v>0</v>
      </c>
      <c r="BH67">
        <f t="shared" si="115"/>
        <v>0</v>
      </c>
      <c r="BI67">
        <f t="shared" si="116"/>
        <v>0</v>
      </c>
      <c r="BJ67">
        <f t="shared" si="117"/>
        <v>0</v>
      </c>
      <c r="BK67">
        <f t="shared" si="118"/>
        <v>0</v>
      </c>
      <c r="BL67">
        <f t="shared" si="119"/>
        <v>0</v>
      </c>
      <c r="BM67">
        <f t="shared" si="120"/>
        <v>0</v>
      </c>
      <c r="BN67">
        <f t="shared" si="147"/>
        <v>0</v>
      </c>
      <c r="BO67">
        <f t="shared" si="147"/>
        <v>0</v>
      </c>
      <c r="BP67">
        <f t="shared" si="147"/>
        <v>0</v>
      </c>
      <c r="BQ67">
        <f t="shared" si="147"/>
        <v>0</v>
      </c>
      <c r="BR67">
        <f t="shared" si="147"/>
        <v>0</v>
      </c>
      <c r="BS67">
        <f t="shared" si="147"/>
        <v>0</v>
      </c>
      <c r="BT67">
        <f t="shared" si="147"/>
        <v>0</v>
      </c>
      <c r="BU67">
        <f t="shared" si="147"/>
        <v>0</v>
      </c>
      <c r="BV67">
        <f t="shared" si="147"/>
        <v>0</v>
      </c>
      <c r="BW67">
        <f t="shared" si="147"/>
        <v>0</v>
      </c>
      <c r="BX67">
        <f t="shared" si="147"/>
        <v>0</v>
      </c>
      <c r="BY67">
        <f t="shared" si="147"/>
        <v>0</v>
      </c>
      <c r="BZ67">
        <f t="shared" si="147"/>
        <v>0</v>
      </c>
      <c r="CA67">
        <f t="shared" si="147"/>
        <v>0</v>
      </c>
      <c r="CE67" t="e">
        <f t="shared" si="2"/>
        <v>#N/A</v>
      </c>
      <c r="CF67" s="302">
        <f t="shared" si="3"/>
        <v>0</v>
      </c>
      <c r="CG67" s="302">
        <f t="shared" si="122"/>
        <v>0</v>
      </c>
      <c r="CH67" s="302">
        <f t="shared" si="123"/>
        <v>0</v>
      </c>
      <c r="CI67" s="302">
        <f t="shared" si="124"/>
        <v>0</v>
      </c>
      <c r="CJ67" s="302">
        <f t="shared" si="125"/>
        <v>0</v>
      </c>
      <c r="CK67" s="302">
        <f t="shared" si="126"/>
        <v>0</v>
      </c>
      <c r="CL67" s="302">
        <f t="shared" si="127"/>
        <v>0</v>
      </c>
      <c r="CM67" s="302">
        <f t="shared" si="128"/>
        <v>0</v>
      </c>
      <c r="CN67" s="302">
        <f t="shared" si="129"/>
        <v>0</v>
      </c>
      <c r="CO67" s="302">
        <f t="shared" si="130"/>
        <v>0</v>
      </c>
      <c r="CP67" s="302">
        <f t="shared" si="131"/>
        <v>0</v>
      </c>
      <c r="CQ67" s="302">
        <f t="shared" si="132"/>
        <v>0</v>
      </c>
      <c r="CR67" s="302">
        <f t="shared" si="133"/>
        <v>0</v>
      </c>
      <c r="CS67" s="302">
        <f t="shared" si="134"/>
        <v>0</v>
      </c>
      <c r="CT67" s="302">
        <f t="shared" si="135"/>
        <v>0</v>
      </c>
      <c r="CU67" s="302">
        <f t="shared" si="136"/>
        <v>0</v>
      </c>
      <c r="CV67" s="302">
        <f t="shared" si="137"/>
        <v>0</v>
      </c>
      <c r="CW67" s="302">
        <f t="shared" si="138"/>
        <v>0</v>
      </c>
      <c r="CX67" s="302">
        <f t="shared" si="139"/>
        <v>0</v>
      </c>
      <c r="CY67" s="302">
        <f t="shared" si="140"/>
        <v>0</v>
      </c>
      <c r="CZ67" s="302">
        <f t="shared" si="141"/>
        <v>0</v>
      </c>
      <c r="DA67" s="302">
        <f t="shared" si="142"/>
        <v>0</v>
      </c>
      <c r="DB67" s="302">
        <f t="shared" si="143"/>
        <v>0</v>
      </c>
      <c r="DC67" s="302">
        <f t="shared" si="144"/>
        <v>0</v>
      </c>
      <c r="DD67" s="302">
        <f t="shared" si="145"/>
        <v>0</v>
      </c>
      <c r="DE67" s="302">
        <f t="shared" si="146"/>
        <v>0</v>
      </c>
    </row>
    <row r="68" spans="1:109" x14ac:dyDescent="0.25">
      <c r="A68">
        <v>65</v>
      </c>
      <c r="B68">
        <f>MATCH(A68,Entrada!$A$53:$A$369,0)</f>
        <v>65</v>
      </c>
      <c r="C68" s="164" t="s">
        <v>562</v>
      </c>
      <c r="AB68">
        <f>IF(NOT(ISNA($B68)),INDEX(Entrada!C$53:C$369,$B68),0)</f>
        <v>85.35</v>
      </c>
      <c r="AC68">
        <f>IF(NOT(ISNA($B68)),INDEX(Entrada!D$53:D$369,$B68),0)</f>
        <v>88.27</v>
      </c>
      <c r="AD68">
        <f>IF(NOT(ISNA($B68)),INDEX(Entrada!E$53:E$369,$B68),0)</f>
        <v>78.34</v>
      </c>
      <c r="AE68">
        <f>IF(NOT(ISNA($B68)),INDEX(Entrada!F$53:F$369,$B68),0)</f>
        <v>81</v>
      </c>
      <c r="AF68">
        <f>IF(NOT(ISNA($B68)),INDEX(Entrada!G$53:G$369,$B68),0)</f>
        <v>114.89</v>
      </c>
      <c r="AG68">
        <f>IF(NOT(ISNA($B68)),INDEX(Entrada!H$53:H$369,$B68),0)</f>
        <v>142.29</v>
      </c>
      <c r="AH68">
        <f>IF(NOT(ISNA($B68)),INDEX(Entrada!I$53:I$369,$B68),0)</f>
        <v>119.59</v>
      </c>
      <c r="AI68">
        <f>IF(NOT(ISNA($B68)),INDEX(Entrada!J$53:J$369,$B68),0)</f>
        <v>99.65</v>
      </c>
      <c r="AJ68">
        <f>IF(NOT(ISNA($B68)),INDEX(Entrada!K$53:K$369,$B68),0)</f>
        <v>112.21</v>
      </c>
      <c r="AK68">
        <f>IF(NOT(ISNA($B68)),INDEX(Entrada!L$53:L$369,$B68),0)</f>
        <v>158.71</v>
      </c>
      <c r="AL68">
        <f>IF(NOT(ISNA($B68)),INDEX(Entrada!M$53:M$369,$B68),0)</f>
        <v>118.56</v>
      </c>
      <c r="AM68">
        <f>IF(NOT(ISNA($B68)),INDEX(Entrada!N$53:N$369,$B68),0)</f>
        <v>88.4</v>
      </c>
      <c r="AN68">
        <f>IF(NOT(ISNA($B68)),INDEX(Entrada!O$53:O$369,$B68),0)</f>
        <v>0</v>
      </c>
      <c r="AO68">
        <f>IF(NOT(ISNA($B68)),INDEX(Entrada!P$53:P$369,$B68),0)</f>
        <v>0</v>
      </c>
      <c r="AP68">
        <f>IF(NOT(ISNA($B68)),INDEX(Entrada!Q$53:Q$369,$B68),0)</f>
        <v>0</v>
      </c>
      <c r="AQ68">
        <f>IF(NOT(ISNA($B68)),INDEX(Entrada!R$53:R$369,$B68),0)</f>
        <v>0</v>
      </c>
      <c r="AR68">
        <f>IF(NOT(ISNA($B68)),INDEX(Entrada!S$53:S$369,$B68),0)</f>
        <v>0</v>
      </c>
      <c r="AS68">
        <f>IF(NOT(ISNA($B68)),INDEX(Entrada!T$53:T$369,$B68),0)</f>
        <v>0</v>
      </c>
      <c r="AT68">
        <f>IF(NOT(ISNA($B68)),INDEX(Entrada!U$53:U$369,$B68),0)</f>
        <v>0</v>
      </c>
      <c r="AU68">
        <f>IF(NOT(ISNA($B68)),INDEX(Entrada!V$53:V$369,$B68),0)</f>
        <v>0</v>
      </c>
      <c r="AV68">
        <f>IF(NOT(ISNA($B68)),INDEX(Entrada!W$53:W$369,$B68),0)</f>
        <v>0</v>
      </c>
      <c r="AW68">
        <f>IF(NOT(ISNA($B68)),INDEX(Entrada!X$53:X$369,$B68),0)</f>
        <v>0</v>
      </c>
      <c r="AX68">
        <f>IF(NOT(ISNA($B68)),INDEX(Entrada!Y$53:Y$369,$B68),0)</f>
        <v>0</v>
      </c>
      <c r="AY68">
        <f>IF(NOT(ISNA($B68)),INDEX(Entrada!Z$53:Z$369,$B68),0)</f>
        <v>0</v>
      </c>
      <c r="AZ68">
        <f>IF(NOT(ISNA($B68)),INDEX(Entrada!AA$53:AA$369,$B68),0)</f>
        <v>0</v>
      </c>
      <c r="BA68">
        <f>IF(NOT(ISNA($B68)),INDEX(Entrada!AB$53:AB$369,$B68),0)</f>
        <v>0</v>
      </c>
      <c r="BB68">
        <f t="shared" si="109"/>
        <v>85.35</v>
      </c>
      <c r="BC68">
        <f t="shared" si="110"/>
        <v>88.27</v>
      </c>
      <c r="BD68">
        <f t="shared" si="111"/>
        <v>78.34</v>
      </c>
      <c r="BE68">
        <f t="shared" si="112"/>
        <v>81</v>
      </c>
      <c r="BF68">
        <f t="shared" si="113"/>
        <v>114.89</v>
      </c>
      <c r="BG68">
        <f t="shared" si="114"/>
        <v>142.29</v>
      </c>
      <c r="BH68">
        <f t="shared" si="115"/>
        <v>119.59</v>
      </c>
      <c r="BI68">
        <f t="shared" si="116"/>
        <v>99.65</v>
      </c>
      <c r="BJ68">
        <f t="shared" si="117"/>
        <v>112.21</v>
      </c>
      <c r="BK68">
        <f t="shared" si="118"/>
        <v>158.71</v>
      </c>
      <c r="BL68">
        <f t="shared" si="119"/>
        <v>118.56</v>
      </c>
      <c r="BM68">
        <f t="shared" si="120"/>
        <v>88.4</v>
      </c>
      <c r="BN68">
        <f t="shared" si="147"/>
        <v>0</v>
      </c>
      <c r="BO68">
        <f t="shared" si="147"/>
        <v>0</v>
      </c>
      <c r="BP68">
        <f t="shared" si="147"/>
        <v>0</v>
      </c>
      <c r="BQ68">
        <f t="shared" si="147"/>
        <v>0</v>
      </c>
      <c r="BR68">
        <f t="shared" si="147"/>
        <v>0</v>
      </c>
      <c r="BS68">
        <f t="shared" si="147"/>
        <v>0</v>
      </c>
      <c r="BT68">
        <f t="shared" si="147"/>
        <v>0</v>
      </c>
      <c r="BU68">
        <f t="shared" si="147"/>
        <v>0</v>
      </c>
      <c r="BV68">
        <f t="shared" si="147"/>
        <v>0</v>
      </c>
      <c r="BW68">
        <f t="shared" si="147"/>
        <v>0</v>
      </c>
      <c r="BX68">
        <f t="shared" si="147"/>
        <v>0</v>
      </c>
      <c r="BY68">
        <f t="shared" si="147"/>
        <v>0</v>
      </c>
      <c r="BZ68">
        <f t="shared" si="147"/>
        <v>0</v>
      </c>
      <c r="CA68">
        <f t="shared" si="147"/>
        <v>0</v>
      </c>
      <c r="CE68" t="e">
        <f t="shared" ref="CE68:CE131" si="148">MATCH($A:$A,_regrPosto,0)</f>
        <v>#N/A</v>
      </c>
      <c r="CF68" s="302">
        <f t="shared" ref="CF68:CF131" si="149" xml:space="preserve">    IF(ISNA($CE$4:$CE$323),BB$4:BB$323,
IF(OR(_tipo="Mensal", _tipo="Diario"),INDEX(_regrA0,$CE$4:$CE$323,$CF$1:$DE$1)+INDEX(_regrA1,$CE$4:$CE$323,$CF$1:$DE$1)*INDEX(BB$4:BB$323,INDEX(_regrPostoBase,$CE$4:$CE$323)),0
))</f>
        <v>85.35</v>
      </c>
      <c r="CG68" s="302">
        <f t="shared" si="122"/>
        <v>88.27</v>
      </c>
      <c r="CH68" s="302">
        <f t="shared" si="123"/>
        <v>78.34</v>
      </c>
      <c r="CI68" s="302">
        <f t="shared" si="124"/>
        <v>81</v>
      </c>
      <c r="CJ68" s="302">
        <f t="shared" si="125"/>
        <v>114.89</v>
      </c>
      <c r="CK68" s="302">
        <f t="shared" si="126"/>
        <v>142.29</v>
      </c>
      <c r="CL68" s="302">
        <f t="shared" si="127"/>
        <v>119.59</v>
      </c>
      <c r="CM68" s="302">
        <f t="shared" si="128"/>
        <v>99.65</v>
      </c>
      <c r="CN68" s="302">
        <f t="shared" si="129"/>
        <v>112.21</v>
      </c>
      <c r="CO68" s="302">
        <f t="shared" si="130"/>
        <v>158.71</v>
      </c>
      <c r="CP68" s="302">
        <f t="shared" si="131"/>
        <v>118.56</v>
      </c>
      <c r="CQ68" s="302">
        <f t="shared" si="132"/>
        <v>88.4</v>
      </c>
      <c r="CR68" s="302">
        <f t="shared" si="133"/>
        <v>0</v>
      </c>
      <c r="CS68" s="302">
        <f t="shared" si="134"/>
        <v>0</v>
      </c>
      <c r="CT68" s="302">
        <f t="shared" si="135"/>
        <v>0</v>
      </c>
      <c r="CU68" s="302">
        <f t="shared" si="136"/>
        <v>0</v>
      </c>
      <c r="CV68" s="302">
        <f t="shared" si="137"/>
        <v>0</v>
      </c>
      <c r="CW68" s="302">
        <f t="shared" si="138"/>
        <v>0</v>
      </c>
      <c r="CX68" s="302">
        <f t="shared" si="139"/>
        <v>0</v>
      </c>
      <c r="CY68" s="302">
        <f t="shared" si="140"/>
        <v>0</v>
      </c>
      <c r="CZ68" s="302">
        <f t="shared" si="141"/>
        <v>0</v>
      </c>
      <c r="DA68" s="302">
        <f t="shared" si="142"/>
        <v>0</v>
      </c>
      <c r="DB68" s="302">
        <f t="shared" si="143"/>
        <v>0</v>
      </c>
      <c r="DC68" s="302">
        <f t="shared" si="144"/>
        <v>0</v>
      </c>
      <c r="DD68" s="302">
        <f t="shared" si="145"/>
        <v>0</v>
      </c>
      <c r="DE68" s="302">
        <f t="shared" si="146"/>
        <v>0</v>
      </c>
    </row>
    <row r="69" spans="1:109" x14ac:dyDescent="0.25">
      <c r="A69">
        <v>66</v>
      </c>
      <c r="B69">
        <f>MATCH(A69,Entrada!$A$53:$A$369,0)</f>
        <v>66</v>
      </c>
      <c r="C69" s="164" t="s">
        <v>563</v>
      </c>
      <c r="AB69" s="167">
        <f>IF(NOT(ISNA($B69)),INDEX(Entrada!C$53:C$369,$B69),0)</f>
        <v>14722</v>
      </c>
      <c r="AC69">
        <f>IF(NOT(ISNA($B69)),INDEX(Entrada!D$53:D$369,$B69),0)</f>
        <v>15900</v>
      </c>
      <c r="AD69">
        <f>IF(NOT(ISNA($B69)),INDEX(Entrada!E$53:E$369,$B69),0)</f>
        <v>14940</v>
      </c>
      <c r="AE69">
        <f>IF(NOT(ISNA($B69)),INDEX(Entrada!F$53:F$369,$B69),0)</f>
        <v>11821</v>
      </c>
      <c r="AF69">
        <f>IF(NOT(ISNA($B69)),INDEX(Entrada!G$53:G$369,$B69),0)</f>
        <v>9516</v>
      </c>
      <c r="AG69">
        <f>IF(NOT(ISNA($B69)),INDEX(Entrada!H$53:H$369,$B69),0)</f>
        <v>8945</v>
      </c>
      <c r="AH69">
        <f>IF(NOT(ISNA($B69)),INDEX(Entrada!I$53:I$369,$B69),0)</f>
        <v>7512</v>
      </c>
      <c r="AI69">
        <f>IF(NOT(ISNA($B69)),INDEX(Entrada!J$53:J$369,$B69),0)</f>
        <v>6319</v>
      </c>
      <c r="AJ69">
        <f>IF(NOT(ISNA($B69)),INDEX(Entrada!K$53:K$369,$B69),0)</f>
        <v>6318</v>
      </c>
      <c r="AK69">
        <f>IF(NOT(ISNA($B69)),INDEX(Entrada!L$53:L$369,$B69),0)</f>
        <v>7628</v>
      </c>
      <c r="AL69">
        <f>IF(NOT(ISNA($B69)),INDEX(Entrada!M$53:M$369,$B69),0)</f>
        <v>8425</v>
      </c>
      <c r="AM69">
        <f>IF(NOT(ISNA($B69)),INDEX(Entrada!N$53:N$369,$B69),0)</f>
        <v>11055</v>
      </c>
      <c r="AN69">
        <f>IF(NOT(ISNA($B69)),INDEX(Entrada!O$53:O$369,$B69),0)</f>
        <v>0</v>
      </c>
      <c r="AO69">
        <f>IF(NOT(ISNA($B69)),INDEX(Entrada!P$53:P$369,$B69),0)</f>
        <v>0</v>
      </c>
      <c r="AP69">
        <f>IF(NOT(ISNA($B69)),INDEX(Entrada!Q$53:Q$369,$B69),0)</f>
        <v>0</v>
      </c>
      <c r="AQ69">
        <f>IF(NOT(ISNA($B69)),INDEX(Entrada!R$53:R$369,$B69),0)</f>
        <v>0</v>
      </c>
      <c r="AR69">
        <f>IF(NOT(ISNA($B69)),INDEX(Entrada!S$53:S$369,$B69),0)</f>
        <v>0</v>
      </c>
      <c r="AS69">
        <f>IF(NOT(ISNA($B69)),INDEX(Entrada!T$53:T$369,$B69),0)</f>
        <v>0</v>
      </c>
      <c r="AT69">
        <f>IF(NOT(ISNA($B69)),INDEX(Entrada!U$53:U$369,$B69),0)</f>
        <v>0</v>
      </c>
      <c r="AU69">
        <f>IF(NOT(ISNA($B69)),INDEX(Entrada!V$53:V$369,$B69),0)</f>
        <v>0</v>
      </c>
      <c r="AV69">
        <f>IF(NOT(ISNA($B69)),INDEX(Entrada!W$53:W$369,$B69),0)</f>
        <v>0</v>
      </c>
      <c r="AW69">
        <f>IF(NOT(ISNA($B69)),INDEX(Entrada!X$53:X$369,$B69),0)</f>
        <v>0</v>
      </c>
      <c r="AX69">
        <f>IF(NOT(ISNA($B69)),INDEX(Entrada!Y$53:Y$369,$B69),0)</f>
        <v>0</v>
      </c>
      <c r="AY69">
        <f>IF(NOT(ISNA($B69)),INDEX(Entrada!Z$53:Z$369,$B69),0)</f>
        <v>0</v>
      </c>
      <c r="AZ69">
        <f>IF(NOT(ISNA($B69)),INDEX(Entrada!AA$53:AA$369,$B69),0)</f>
        <v>0</v>
      </c>
      <c r="BA69">
        <f>IF(NOT(ISNA($B69)),INDEX(Entrada!AB$53:AB$369,$B69),0)</f>
        <v>0</v>
      </c>
      <c r="BB69" s="167">
        <f t="shared" ref="BB69:BM69" si="150">BB269-0.1*(BB164-BB120-BB304)-BB120-BB304</f>
        <v>14721.777000000002</v>
      </c>
      <c r="BC69" s="167">
        <f t="shared" si="150"/>
        <v>15899.616</v>
      </c>
      <c r="BD69" s="167">
        <f t="shared" si="150"/>
        <v>14940.275000000001</v>
      </c>
      <c r="BE69" s="167">
        <f t="shared" si="150"/>
        <v>11820.526</v>
      </c>
      <c r="BF69" s="167">
        <f t="shared" si="150"/>
        <v>9515.7619999999988</v>
      </c>
      <c r="BG69" s="167">
        <f t="shared" si="150"/>
        <v>8944.5929999999989</v>
      </c>
      <c r="BH69" s="167">
        <f t="shared" si="150"/>
        <v>7511.6340000000009</v>
      </c>
      <c r="BI69" s="167">
        <f t="shared" si="150"/>
        <v>6319.0459999999994</v>
      </c>
      <c r="BJ69" s="167">
        <f t="shared" si="150"/>
        <v>6317.9240000000009</v>
      </c>
      <c r="BK69" s="167">
        <f t="shared" si="150"/>
        <v>7628.1280000000006</v>
      </c>
      <c r="BL69" s="167">
        <f t="shared" si="150"/>
        <v>8425.0740000000005</v>
      </c>
      <c r="BM69" s="167">
        <f t="shared" si="150"/>
        <v>11054.950999999997</v>
      </c>
      <c r="BN69" s="167">
        <f t="shared" ref="BN69:CA69" si="151">BN269-0.1*(BN164-BN120-BN304)-BN120-BN304</f>
        <v>0</v>
      </c>
      <c r="BO69" s="167">
        <f t="shared" si="151"/>
        <v>0</v>
      </c>
      <c r="BP69" s="167">
        <f t="shared" si="151"/>
        <v>0</v>
      </c>
      <c r="BQ69" s="167">
        <f t="shared" si="151"/>
        <v>0</v>
      </c>
      <c r="BR69" s="167">
        <f t="shared" si="151"/>
        <v>0</v>
      </c>
      <c r="BS69" s="167">
        <f t="shared" si="151"/>
        <v>0</v>
      </c>
      <c r="BT69" s="167">
        <f t="shared" si="151"/>
        <v>0</v>
      </c>
      <c r="BU69" s="167">
        <f t="shared" si="151"/>
        <v>0</v>
      </c>
      <c r="BV69" s="167">
        <f t="shared" si="151"/>
        <v>0</v>
      </c>
      <c r="BW69" s="167">
        <f t="shared" si="151"/>
        <v>0</v>
      </c>
      <c r="BX69" s="167">
        <f t="shared" si="151"/>
        <v>0</v>
      </c>
      <c r="BY69" s="167">
        <f t="shared" si="151"/>
        <v>0</v>
      </c>
      <c r="BZ69" s="167">
        <f t="shared" si="151"/>
        <v>0</v>
      </c>
      <c r="CA69" s="167">
        <f t="shared" si="151"/>
        <v>0</v>
      </c>
      <c r="CE69" t="e">
        <f t="shared" si="148"/>
        <v>#N/A</v>
      </c>
      <c r="CF69" s="167">
        <f t="shared" ref="CF69" ca="1" si="152">CF269-0.1*(CF164-CF120-CF121)-CF120-CF121</f>
        <v>14722.121565000001</v>
      </c>
      <c r="CG69" s="167">
        <f t="shared" ref="CG69:DE69" ca="1" si="153">CG269-0.1*(CG164-CG120-CG121)-CG120-CG121</f>
        <v>15899.956821</v>
      </c>
      <c r="CH69" s="167">
        <f t="shared" ca="1" si="153"/>
        <v>14940.641048</v>
      </c>
      <c r="CI69" s="167">
        <f t="shared" ca="1" si="153"/>
        <v>11820.994404999999</v>
      </c>
      <c r="CJ69" s="167">
        <f t="shared" ca="1" si="153"/>
        <v>9516.2887429999973</v>
      </c>
      <c r="CK69" s="167">
        <f t="shared" ca="1" si="153"/>
        <v>8945.135420999999</v>
      </c>
      <c r="CL69" s="167">
        <f t="shared" ca="1" si="153"/>
        <v>7512.2075430000004</v>
      </c>
      <c r="CM69" s="167">
        <f t="shared" ca="1" si="153"/>
        <v>6319.6323589999993</v>
      </c>
      <c r="CN69" s="167">
        <f t="shared" ca="1" si="153"/>
        <v>6318.4569529999999</v>
      </c>
      <c r="CO69" s="167">
        <f t="shared" ca="1" si="153"/>
        <v>7628.6115249999993</v>
      </c>
      <c r="CP69" s="167">
        <f t="shared" ca="1" si="153"/>
        <v>8425.5535470000013</v>
      </c>
      <c r="CQ69" s="167">
        <f t="shared" ca="1" si="153"/>
        <v>11055.360266</v>
      </c>
      <c r="CR69" s="167">
        <f t="shared" ca="1" si="153"/>
        <v>0.54</v>
      </c>
      <c r="CS69" s="167">
        <f t="shared" ca="1" si="153"/>
        <v>0.54</v>
      </c>
      <c r="CT69" s="167">
        <f t="shared" ca="1" si="153"/>
        <v>0.54</v>
      </c>
      <c r="CU69" s="167">
        <f t="shared" ca="1" si="153"/>
        <v>0.54</v>
      </c>
      <c r="CV69" s="167">
        <f t="shared" ca="1" si="153"/>
        <v>0.54</v>
      </c>
      <c r="CW69" s="167">
        <f t="shared" ca="1" si="153"/>
        <v>0.54</v>
      </c>
      <c r="CX69" s="167">
        <f t="shared" ca="1" si="153"/>
        <v>0.54</v>
      </c>
      <c r="CY69" s="167">
        <f t="shared" ca="1" si="153"/>
        <v>0.54</v>
      </c>
      <c r="CZ69" s="167">
        <f t="shared" ca="1" si="153"/>
        <v>0.54</v>
      </c>
      <c r="DA69" s="167">
        <f t="shared" ca="1" si="153"/>
        <v>0.54</v>
      </c>
      <c r="DB69" s="167">
        <f t="shared" ca="1" si="153"/>
        <v>0.54</v>
      </c>
      <c r="DC69" s="167">
        <f t="shared" ca="1" si="153"/>
        <v>0.54</v>
      </c>
      <c r="DD69" s="167">
        <f t="shared" ca="1" si="153"/>
        <v>0.54</v>
      </c>
      <c r="DE69" s="167">
        <f t="shared" ca="1" si="153"/>
        <v>0.54</v>
      </c>
    </row>
    <row r="70" spans="1:109" x14ac:dyDescent="0.25">
      <c r="A70">
        <v>67</v>
      </c>
      <c r="B70">
        <f>MATCH(A70,Entrada!$A$53:$A$369,0)</f>
        <v>67</v>
      </c>
      <c r="C70" s="164"/>
      <c r="AB70">
        <f>IF(NOT(ISNA($B70)),INDEX(Entrada!C$53:C$369,$B70),0)</f>
        <v>0</v>
      </c>
      <c r="AC70">
        <f>IF(NOT(ISNA($B70)),INDEX(Entrada!D$53:D$369,$B70),0)</f>
        <v>0</v>
      </c>
      <c r="AD70">
        <f>IF(NOT(ISNA($B70)),INDEX(Entrada!E$53:E$369,$B70),0)</f>
        <v>0</v>
      </c>
      <c r="AE70">
        <f>IF(NOT(ISNA($B70)),INDEX(Entrada!F$53:F$369,$B70),0)</f>
        <v>0</v>
      </c>
      <c r="AF70">
        <f>IF(NOT(ISNA($B70)),INDEX(Entrada!G$53:G$369,$B70),0)</f>
        <v>0</v>
      </c>
      <c r="AG70">
        <f>IF(NOT(ISNA($B70)),INDEX(Entrada!H$53:H$369,$B70),0)</f>
        <v>0</v>
      </c>
      <c r="AH70">
        <f>IF(NOT(ISNA($B70)),INDEX(Entrada!I$53:I$369,$B70),0)</f>
        <v>0</v>
      </c>
      <c r="AI70">
        <f>IF(NOT(ISNA($B70)),INDEX(Entrada!J$53:J$369,$B70),0)</f>
        <v>0</v>
      </c>
      <c r="AJ70">
        <f>IF(NOT(ISNA($B70)),INDEX(Entrada!K$53:K$369,$B70),0)</f>
        <v>0</v>
      </c>
      <c r="AK70">
        <f>IF(NOT(ISNA($B70)),INDEX(Entrada!L$53:L$369,$B70),0)</f>
        <v>0</v>
      </c>
      <c r="AL70">
        <f>IF(NOT(ISNA($B70)),INDEX(Entrada!M$53:M$369,$B70),0)</f>
        <v>0</v>
      </c>
      <c r="AM70">
        <f>IF(NOT(ISNA($B70)),INDEX(Entrada!N$53:N$369,$B70),0)</f>
        <v>0</v>
      </c>
      <c r="AN70">
        <f>IF(NOT(ISNA($B70)),INDEX(Entrada!O$53:O$369,$B70),0)</f>
        <v>0</v>
      </c>
      <c r="AO70">
        <f>IF(NOT(ISNA($B70)),INDEX(Entrada!P$53:P$369,$B70),0)</f>
        <v>0</v>
      </c>
      <c r="AP70">
        <f>IF(NOT(ISNA($B70)),INDEX(Entrada!Q$53:Q$369,$B70),0)</f>
        <v>0</v>
      </c>
      <c r="AQ70">
        <f>IF(NOT(ISNA($B70)),INDEX(Entrada!R$53:R$369,$B70),0)</f>
        <v>0</v>
      </c>
      <c r="AR70">
        <f>IF(NOT(ISNA($B70)),INDEX(Entrada!S$53:S$369,$B70),0)</f>
        <v>0</v>
      </c>
      <c r="AS70">
        <f>IF(NOT(ISNA($B70)),INDEX(Entrada!T$53:T$369,$B70),0)</f>
        <v>0</v>
      </c>
      <c r="AT70">
        <f>IF(NOT(ISNA($B70)),INDEX(Entrada!U$53:U$369,$B70),0)</f>
        <v>0</v>
      </c>
      <c r="AU70">
        <f>IF(NOT(ISNA($B70)),INDEX(Entrada!V$53:V$369,$B70),0)</f>
        <v>0</v>
      </c>
      <c r="AV70">
        <f>IF(NOT(ISNA($B70)),INDEX(Entrada!W$53:W$369,$B70),0)</f>
        <v>0</v>
      </c>
      <c r="AW70">
        <f>IF(NOT(ISNA($B70)),INDEX(Entrada!X$53:X$369,$B70),0)</f>
        <v>0</v>
      </c>
      <c r="AX70">
        <f>IF(NOT(ISNA($B70)),INDEX(Entrada!Y$53:Y$369,$B70),0)</f>
        <v>0</v>
      </c>
      <c r="AY70">
        <f>IF(NOT(ISNA($B70)),INDEX(Entrada!Z$53:Z$369,$B70),0)</f>
        <v>0</v>
      </c>
      <c r="AZ70">
        <f>IF(NOT(ISNA($B70)),INDEX(Entrada!AA$53:AA$369,$B70),0)</f>
        <v>0</v>
      </c>
      <c r="BA70">
        <f>IF(NOT(ISNA($B70)),INDEX(Entrada!AB$53:AB$369,$B70),0)</f>
        <v>0</v>
      </c>
      <c r="BB70">
        <f t="shared" ref="BB70:BM72" si="154">AB70</f>
        <v>0</v>
      </c>
      <c r="BC70">
        <f t="shared" si="154"/>
        <v>0</v>
      </c>
      <c r="BD70">
        <f t="shared" si="154"/>
        <v>0</v>
      </c>
      <c r="BE70">
        <f t="shared" si="154"/>
        <v>0</v>
      </c>
      <c r="BF70">
        <f t="shared" si="154"/>
        <v>0</v>
      </c>
      <c r="BG70">
        <f t="shared" si="154"/>
        <v>0</v>
      </c>
      <c r="BH70">
        <f t="shared" si="154"/>
        <v>0</v>
      </c>
      <c r="BI70">
        <f t="shared" si="154"/>
        <v>0</v>
      </c>
      <c r="BJ70">
        <f t="shared" si="154"/>
        <v>0</v>
      </c>
      <c r="BK70">
        <f t="shared" si="154"/>
        <v>0</v>
      </c>
      <c r="BL70">
        <f t="shared" si="154"/>
        <v>0</v>
      </c>
      <c r="BM70">
        <f t="shared" si="154"/>
        <v>0</v>
      </c>
      <c r="BN70">
        <f t="shared" ref="BN70:CA72" si="155">AN70</f>
        <v>0</v>
      </c>
      <c r="BO70">
        <f t="shared" si="155"/>
        <v>0</v>
      </c>
      <c r="BP70">
        <f t="shared" si="155"/>
        <v>0</v>
      </c>
      <c r="BQ70">
        <f t="shared" si="155"/>
        <v>0</v>
      </c>
      <c r="BR70">
        <f t="shared" si="155"/>
        <v>0</v>
      </c>
      <c r="BS70">
        <f t="shared" si="155"/>
        <v>0</v>
      </c>
      <c r="BT70">
        <f t="shared" si="155"/>
        <v>0</v>
      </c>
      <c r="BU70">
        <f t="shared" si="155"/>
        <v>0</v>
      </c>
      <c r="BV70">
        <f t="shared" si="155"/>
        <v>0</v>
      </c>
      <c r="BW70">
        <f t="shared" si="155"/>
        <v>0</v>
      </c>
      <c r="BX70">
        <f t="shared" si="155"/>
        <v>0</v>
      </c>
      <c r="BY70">
        <f t="shared" si="155"/>
        <v>0</v>
      </c>
      <c r="BZ70">
        <f t="shared" si="155"/>
        <v>0</v>
      </c>
      <c r="CA70">
        <f t="shared" si="155"/>
        <v>0</v>
      </c>
      <c r="CE70" t="e">
        <f t="shared" si="148"/>
        <v>#N/A</v>
      </c>
      <c r="CF70" s="302">
        <f t="shared" si="149"/>
        <v>0</v>
      </c>
      <c r="CG70" s="302">
        <f t="shared" ref="CG70:CG72" si="15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70" s="302">
        <f t="shared" ref="CH70:CH72" si="15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70" s="302">
        <f t="shared" ref="CI70:CI72" si="15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70" s="302">
        <f t="shared" ref="CJ70:CJ72" si="15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70" s="302">
        <f t="shared" ref="CK70:CK72" si="16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70" s="302">
        <f t="shared" ref="CL70:CL72" si="16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70" s="302">
        <f t="shared" ref="CM70:CM72" si="16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70" s="302">
        <f t="shared" ref="CN70:CN72" si="16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70" s="302">
        <f t="shared" ref="CO70:CO72" si="16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70" s="302">
        <f t="shared" ref="CP70:CP72" si="16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70" s="302">
        <f t="shared" ref="CQ70:CQ72" si="16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70" s="302">
        <f t="shared" ref="CR70:CR72" si="16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0" s="302">
        <f t="shared" ref="CS70:CS72" si="16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0" s="302">
        <f t="shared" ref="CT70:CT72" si="16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0" s="302">
        <f t="shared" ref="CU70:CU72" si="17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0" s="302">
        <f t="shared" ref="CV70:CV72" si="17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0" s="302">
        <f t="shared" ref="CW70:CW72" si="17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0" s="302">
        <f t="shared" ref="CX70:CX72" si="17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0" s="302">
        <f t="shared" ref="CY70:CY72" si="17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0" s="302">
        <f t="shared" ref="CZ70:CZ72" si="17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0" s="302">
        <f t="shared" ref="DA70:DA72" si="17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0" s="302">
        <f t="shared" ref="DB70:DB72" si="17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0" s="302">
        <f t="shared" ref="DC70:DC72" si="17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0" s="302">
        <f t="shared" ref="DD70:DD72" si="17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0" s="302">
        <f t="shared" ref="DE70:DE72" si="18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1" spans="1:109" x14ac:dyDescent="0.25">
      <c r="A71">
        <v>68</v>
      </c>
      <c r="B71">
        <f>MATCH(A71,Entrada!$A$53:$A$369,0)</f>
        <v>68</v>
      </c>
      <c r="C71" s="164"/>
      <c r="AB71">
        <f>IF(NOT(ISNA($B71)),INDEX(Entrada!C$53:C$369,$B71),0)</f>
        <v>0</v>
      </c>
      <c r="AC71">
        <f>IF(NOT(ISNA($B71)),INDEX(Entrada!D$53:D$369,$B71),0)</f>
        <v>0</v>
      </c>
      <c r="AD71">
        <f>IF(NOT(ISNA($B71)),INDEX(Entrada!E$53:E$369,$B71),0)</f>
        <v>0</v>
      </c>
      <c r="AE71">
        <f>IF(NOT(ISNA($B71)),INDEX(Entrada!F$53:F$369,$B71),0)</f>
        <v>0</v>
      </c>
      <c r="AF71">
        <f>IF(NOT(ISNA($B71)),INDEX(Entrada!G$53:G$369,$B71),0)</f>
        <v>0</v>
      </c>
      <c r="AG71">
        <f>IF(NOT(ISNA($B71)),INDEX(Entrada!H$53:H$369,$B71),0)</f>
        <v>0</v>
      </c>
      <c r="AH71">
        <f>IF(NOT(ISNA($B71)),INDEX(Entrada!I$53:I$369,$B71),0)</f>
        <v>0</v>
      </c>
      <c r="AI71">
        <f>IF(NOT(ISNA($B71)),INDEX(Entrada!J$53:J$369,$B71),0)</f>
        <v>0</v>
      </c>
      <c r="AJ71">
        <f>IF(NOT(ISNA($B71)),INDEX(Entrada!K$53:K$369,$B71),0)</f>
        <v>0</v>
      </c>
      <c r="AK71">
        <f>IF(NOT(ISNA($B71)),INDEX(Entrada!L$53:L$369,$B71),0)</f>
        <v>0</v>
      </c>
      <c r="AL71">
        <f>IF(NOT(ISNA($B71)),INDEX(Entrada!M$53:M$369,$B71),0)</f>
        <v>0</v>
      </c>
      <c r="AM71">
        <f>IF(NOT(ISNA($B71)),INDEX(Entrada!N$53:N$369,$B71),0)</f>
        <v>0</v>
      </c>
      <c r="AN71">
        <f>IF(NOT(ISNA($B71)),INDEX(Entrada!O$53:O$369,$B71),0)</f>
        <v>0</v>
      </c>
      <c r="AO71">
        <f>IF(NOT(ISNA($B71)),INDEX(Entrada!P$53:P$369,$B71),0)</f>
        <v>0</v>
      </c>
      <c r="AP71">
        <f>IF(NOT(ISNA($B71)),INDEX(Entrada!Q$53:Q$369,$B71),0)</f>
        <v>0</v>
      </c>
      <c r="AQ71">
        <f>IF(NOT(ISNA($B71)),INDEX(Entrada!R$53:R$369,$B71),0)</f>
        <v>0</v>
      </c>
      <c r="AR71">
        <f>IF(NOT(ISNA($B71)),INDEX(Entrada!S$53:S$369,$B71),0)</f>
        <v>0</v>
      </c>
      <c r="AS71">
        <f>IF(NOT(ISNA($B71)),INDEX(Entrada!T$53:T$369,$B71),0)</f>
        <v>0</v>
      </c>
      <c r="AT71">
        <f>IF(NOT(ISNA($B71)),INDEX(Entrada!U$53:U$369,$B71),0)</f>
        <v>0</v>
      </c>
      <c r="AU71">
        <f>IF(NOT(ISNA($B71)),INDEX(Entrada!V$53:V$369,$B71),0)</f>
        <v>0</v>
      </c>
      <c r="AV71">
        <f>IF(NOT(ISNA($B71)),INDEX(Entrada!W$53:W$369,$B71),0)</f>
        <v>0</v>
      </c>
      <c r="AW71">
        <f>IF(NOT(ISNA($B71)),INDEX(Entrada!X$53:X$369,$B71),0)</f>
        <v>0</v>
      </c>
      <c r="AX71">
        <f>IF(NOT(ISNA($B71)),INDEX(Entrada!Y$53:Y$369,$B71),0)</f>
        <v>0</v>
      </c>
      <c r="AY71">
        <f>IF(NOT(ISNA($B71)),INDEX(Entrada!Z$53:Z$369,$B71),0)</f>
        <v>0</v>
      </c>
      <c r="AZ71">
        <f>IF(NOT(ISNA($B71)),INDEX(Entrada!AA$53:AA$369,$B71),0)</f>
        <v>0</v>
      </c>
      <c r="BA71">
        <f>IF(NOT(ISNA($B71)),INDEX(Entrada!AB$53:AB$369,$B71),0)</f>
        <v>0</v>
      </c>
      <c r="BB71">
        <f t="shared" si="154"/>
        <v>0</v>
      </c>
      <c r="BC71">
        <f t="shared" si="154"/>
        <v>0</v>
      </c>
      <c r="BD71">
        <f t="shared" si="154"/>
        <v>0</v>
      </c>
      <c r="BE71">
        <f t="shared" si="154"/>
        <v>0</v>
      </c>
      <c r="BF71">
        <f t="shared" si="154"/>
        <v>0</v>
      </c>
      <c r="BG71">
        <f t="shared" si="154"/>
        <v>0</v>
      </c>
      <c r="BH71">
        <f t="shared" si="154"/>
        <v>0</v>
      </c>
      <c r="BI71">
        <f t="shared" si="154"/>
        <v>0</v>
      </c>
      <c r="BJ71">
        <f t="shared" si="154"/>
        <v>0</v>
      </c>
      <c r="BK71">
        <f t="shared" si="154"/>
        <v>0</v>
      </c>
      <c r="BL71">
        <f t="shared" si="154"/>
        <v>0</v>
      </c>
      <c r="BM71">
        <f t="shared" si="154"/>
        <v>0</v>
      </c>
      <c r="BN71">
        <f t="shared" si="155"/>
        <v>0</v>
      </c>
      <c r="BO71">
        <f t="shared" si="155"/>
        <v>0</v>
      </c>
      <c r="BP71">
        <f t="shared" si="155"/>
        <v>0</v>
      </c>
      <c r="BQ71">
        <f t="shared" si="155"/>
        <v>0</v>
      </c>
      <c r="BR71">
        <f t="shared" si="155"/>
        <v>0</v>
      </c>
      <c r="BS71">
        <f t="shared" si="155"/>
        <v>0</v>
      </c>
      <c r="BT71">
        <f t="shared" si="155"/>
        <v>0</v>
      </c>
      <c r="BU71">
        <f t="shared" si="155"/>
        <v>0</v>
      </c>
      <c r="BV71">
        <f t="shared" si="155"/>
        <v>0</v>
      </c>
      <c r="BW71">
        <f t="shared" si="155"/>
        <v>0</v>
      </c>
      <c r="BX71">
        <f t="shared" si="155"/>
        <v>0</v>
      </c>
      <c r="BY71">
        <f t="shared" si="155"/>
        <v>0</v>
      </c>
      <c r="BZ71">
        <f t="shared" si="155"/>
        <v>0</v>
      </c>
      <c r="CA71">
        <f t="shared" si="155"/>
        <v>0</v>
      </c>
      <c r="CE71" t="e">
        <f t="shared" si="148"/>
        <v>#N/A</v>
      </c>
      <c r="CF71" s="302">
        <f t="shared" si="149"/>
        <v>0</v>
      </c>
      <c r="CG71" s="302">
        <f t="shared" si="156"/>
        <v>0</v>
      </c>
      <c r="CH71" s="302">
        <f t="shared" si="157"/>
        <v>0</v>
      </c>
      <c r="CI71" s="302">
        <f t="shared" si="158"/>
        <v>0</v>
      </c>
      <c r="CJ71" s="302">
        <f t="shared" si="159"/>
        <v>0</v>
      </c>
      <c r="CK71" s="302">
        <f t="shared" si="160"/>
        <v>0</v>
      </c>
      <c r="CL71" s="302">
        <f t="shared" si="161"/>
        <v>0</v>
      </c>
      <c r="CM71" s="302">
        <f t="shared" si="162"/>
        <v>0</v>
      </c>
      <c r="CN71" s="302">
        <f t="shared" si="163"/>
        <v>0</v>
      </c>
      <c r="CO71" s="302">
        <f t="shared" si="164"/>
        <v>0</v>
      </c>
      <c r="CP71" s="302">
        <f t="shared" si="165"/>
        <v>0</v>
      </c>
      <c r="CQ71" s="302">
        <f t="shared" si="166"/>
        <v>0</v>
      </c>
      <c r="CR71" s="302">
        <f t="shared" si="167"/>
        <v>0</v>
      </c>
      <c r="CS71" s="302">
        <f t="shared" si="168"/>
        <v>0</v>
      </c>
      <c r="CT71" s="302">
        <f t="shared" si="169"/>
        <v>0</v>
      </c>
      <c r="CU71" s="302">
        <f t="shared" si="170"/>
        <v>0</v>
      </c>
      <c r="CV71" s="302">
        <f t="shared" si="171"/>
        <v>0</v>
      </c>
      <c r="CW71" s="302">
        <f t="shared" si="172"/>
        <v>0</v>
      </c>
      <c r="CX71" s="302">
        <f t="shared" si="173"/>
        <v>0</v>
      </c>
      <c r="CY71" s="302">
        <f t="shared" si="174"/>
        <v>0</v>
      </c>
      <c r="CZ71" s="302">
        <f t="shared" si="175"/>
        <v>0</v>
      </c>
      <c r="DA71" s="302">
        <f t="shared" si="176"/>
        <v>0</v>
      </c>
      <c r="DB71" s="302">
        <f t="shared" si="177"/>
        <v>0</v>
      </c>
      <c r="DC71" s="302">
        <f t="shared" si="178"/>
        <v>0</v>
      </c>
      <c r="DD71" s="302">
        <f t="shared" si="179"/>
        <v>0</v>
      </c>
      <c r="DE71" s="302">
        <f t="shared" si="180"/>
        <v>0</v>
      </c>
    </row>
    <row r="72" spans="1:109" x14ac:dyDescent="0.25">
      <c r="A72">
        <v>69</v>
      </c>
      <c r="B72">
        <f>MATCH(A72,Entrada!$A$53:$A$369,0)</f>
        <v>69</v>
      </c>
      <c r="C72" s="164"/>
      <c r="AB72">
        <f>IF(NOT(ISNA($B72)),INDEX(Entrada!C$53:C$369,$B72),0)</f>
        <v>0</v>
      </c>
      <c r="AC72">
        <f>IF(NOT(ISNA($B72)),INDEX(Entrada!D$53:D$369,$B72),0)</f>
        <v>0</v>
      </c>
      <c r="AD72">
        <f>IF(NOT(ISNA($B72)),INDEX(Entrada!E$53:E$369,$B72),0)</f>
        <v>0</v>
      </c>
      <c r="AE72">
        <f>IF(NOT(ISNA($B72)),INDEX(Entrada!F$53:F$369,$B72),0)</f>
        <v>0</v>
      </c>
      <c r="AF72">
        <f>IF(NOT(ISNA($B72)),INDEX(Entrada!G$53:G$369,$B72),0)</f>
        <v>0</v>
      </c>
      <c r="AG72">
        <f>IF(NOT(ISNA($B72)),INDEX(Entrada!H$53:H$369,$B72),0)</f>
        <v>0</v>
      </c>
      <c r="AH72">
        <f>IF(NOT(ISNA($B72)),INDEX(Entrada!I$53:I$369,$B72),0)</f>
        <v>0</v>
      </c>
      <c r="AI72">
        <f>IF(NOT(ISNA($B72)),INDEX(Entrada!J$53:J$369,$B72),0)</f>
        <v>0</v>
      </c>
      <c r="AJ72">
        <f>IF(NOT(ISNA($B72)),INDEX(Entrada!K$53:K$369,$B72),0)</f>
        <v>0</v>
      </c>
      <c r="AK72">
        <f>IF(NOT(ISNA($B72)),INDEX(Entrada!L$53:L$369,$B72),0)</f>
        <v>0</v>
      </c>
      <c r="AL72">
        <f>IF(NOT(ISNA($B72)),INDEX(Entrada!M$53:M$369,$B72),0)</f>
        <v>0</v>
      </c>
      <c r="AM72">
        <f>IF(NOT(ISNA($B72)),INDEX(Entrada!N$53:N$369,$B72),0)</f>
        <v>0</v>
      </c>
      <c r="AN72">
        <f>IF(NOT(ISNA($B72)),INDEX(Entrada!O$53:O$369,$B72),0)</f>
        <v>0</v>
      </c>
      <c r="AO72">
        <f>IF(NOT(ISNA($B72)),INDEX(Entrada!P$53:P$369,$B72),0)</f>
        <v>0</v>
      </c>
      <c r="AP72">
        <f>IF(NOT(ISNA($B72)),INDEX(Entrada!Q$53:Q$369,$B72),0)</f>
        <v>0</v>
      </c>
      <c r="AQ72">
        <f>IF(NOT(ISNA($B72)),INDEX(Entrada!R$53:R$369,$B72),0)</f>
        <v>0</v>
      </c>
      <c r="AR72">
        <f>IF(NOT(ISNA($B72)),INDEX(Entrada!S$53:S$369,$B72),0)</f>
        <v>0</v>
      </c>
      <c r="AS72">
        <f>IF(NOT(ISNA($B72)),INDEX(Entrada!T$53:T$369,$B72),0)</f>
        <v>0</v>
      </c>
      <c r="AT72">
        <f>IF(NOT(ISNA($B72)),INDEX(Entrada!U$53:U$369,$B72),0)</f>
        <v>0</v>
      </c>
      <c r="AU72">
        <f>IF(NOT(ISNA($B72)),INDEX(Entrada!V$53:V$369,$B72),0)</f>
        <v>0</v>
      </c>
      <c r="AV72">
        <f>IF(NOT(ISNA($B72)),INDEX(Entrada!W$53:W$369,$B72),0)</f>
        <v>0</v>
      </c>
      <c r="AW72">
        <f>IF(NOT(ISNA($B72)),INDEX(Entrada!X$53:X$369,$B72),0)</f>
        <v>0</v>
      </c>
      <c r="AX72">
        <f>IF(NOT(ISNA($B72)),INDEX(Entrada!Y$53:Y$369,$B72),0)</f>
        <v>0</v>
      </c>
      <c r="AY72">
        <f>IF(NOT(ISNA($B72)),INDEX(Entrada!Z$53:Z$369,$B72),0)</f>
        <v>0</v>
      </c>
      <c r="AZ72">
        <f>IF(NOT(ISNA($B72)),INDEX(Entrada!AA$53:AA$369,$B72),0)</f>
        <v>0</v>
      </c>
      <c r="BA72">
        <f>IF(NOT(ISNA($B72)),INDEX(Entrada!AB$53:AB$369,$B72),0)</f>
        <v>0</v>
      </c>
      <c r="BB72">
        <f t="shared" si="154"/>
        <v>0</v>
      </c>
      <c r="BC72">
        <f t="shared" si="154"/>
        <v>0</v>
      </c>
      <c r="BD72">
        <f t="shared" si="154"/>
        <v>0</v>
      </c>
      <c r="BE72">
        <f t="shared" si="154"/>
        <v>0</v>
      </c>
      <c r="BF72">
        <f t="shared" si="154"/>
        <v>0</v>
      </c>
      <c r="BG72">
        <f t="shared" si="154"/>
        <v>0</v>
      </c>
      <c r="BH72">
        <f t="shared" si="154"/>
        <v>0</v>
      </c>
      <c r="BI72">
        <f t="shared" si="154"/>
        <v>0</v>
      </c>
      <c r="BJ72">
        <f t="shared" si="154"/>
        <v>0</v>
      </c>
      <c r="BK72">
        <f t="shared" si="154"/>
        <v>0</v>
      </c>
      <c r="BL72">
        <f t="shared" si="154"/>
        <v>0</v>
      </c>
      <c r="BM72">
        <f t="shared" si="154"/>
        <v>0</v>
      </c>
      <c r="BN72">
        <f t="shared" si="155"/>
        <v>0</v>
      </c>
      <c r="BO72">
        <f t="shared" si="155"/>
        <v>0</v>
      </c>
      <c r="BP72">
        <f t="shared" si="155"/>
        <v>0</v>
      </c>
      <c r="BQ72">
        <f t="shared" si="155"/>
        <v>0</v>
      </c>
      <c r="BR72">
        <f t="shared" si="155"/>
        <v>0</v>
      </c>
      <c r="BS72">
        <f t="shared" si="155"/>
        <v>0</v>
      </c>
      <c r="BT72">
        <f t="shared" si="155"/>
        <v>0</v>
      </c>
      <c r="BU72">
        <f t="shared" si="155"/>
        <v>0</v>
      </c>
      <c r="BV72">
        <f t="shared" si="155"/>
        <v>0</v>
      </c>
      <c r="BW72">
        <f t="shared" si="155"/>
        <v>0</v>
      </c>
      <c r="BX72">
        <f t="shared" si="155"/>
        <v>0</v>
      </c>
      <c r="BY72">
        <f t="shared" si="155"/>
        <v>0</v>
      </c>
      <c r="BZ72">
        <f t="shared" si="155"/>
        <v>0</v>
      </c>
      <c r="CA72">
        <f t="shared" si="155"/>
        <v>0</v>
      </c>
      <c r="CE72" t="e">
        <f t="shared" si="148"/>
        <v>#N/A</v>
      </c>
      <c r="CF72" s="302">
        <f t="shared" si="149"/>
        <v>0</v>
      </c>
      <c r="CG72" s="302">
        <f t="shared" si="156"/>
        <v>0</v>
      </c>
      <c r="CH72" s="302">
        <f t="shared" si="157"/>
        <v>0</v>
      </c>
      <c r="CI72" s="302">
        <f t="shared" si="158"/>
        <v>0</v>
      </c>
      <c r="CJ72" s="302">
        <f t="shared" si="159"/>
        <v>0</v>
      </c>
      <c r="CK72" s="302">
        <f t="shared" si="160"/>
        <v>0</v>
      </c>
      <c r="CL72" s="302">
        <f t="shared" si="161"/>
        <v>0</v>
      </c>
      <c r="CM72" s="302">
        <f t="shared" si="162"/>
        <v>0</v>
      </c>
      <c r="CN72" s="302">
        <f t="shared" si="163"/>
        <v>0</v>
      </c>
      <c r="CO72" s="302">
        <f t="shared" si="164"/>
        <v>0</v>
      </c>
      <c r="CP72" s="302">
        <f t="shared" si="165"/>
        <v>0</v>
      </c>
      <c r="CQ72" s="302">
        <f t="shared" si="166"/>
        <v>0</v>
      </c>
      <c r="CR72" s="302">
        <f t="shared" si="167"/>
        <v>0</v>
      </c>
      <c r="CS72" s="302">
        <f t="shared" si="168"/>
        <v>0</v>
      </c>
      <c r="CT72" s="302">
        <f t="shared" si="169"/>
        <v>0</v>
      </c>
      <c r="CU72" s="302">
        <f t="shared" si="170"/>
        <v>0</v>
      </c>
      <c r="CV72" s="302">
        <f t="shared" si="171"/>
        <v>0</v>
      </c>
      <c r="CW72" s="302">
        <f t="shared" si="172"/>
        <v>0</v>
      </c>
      <c r="CX72" s="302">
        <f t="shared" si="173"/>
        <v>0</v>
      </c>
      <c r="CY72" s="302">
        <f t="shared" si="174"/>
        <v>0</v>
      </c>
      <c r="CZ72" s="302">
        <f t="shared" si="175"/>
        <v>0</v>
      </c>
      <c r="DA72" s="302">
        <f t="shared" si="176"/>
        <v>0</v>
      </c>
      <c r="DB72" s="302">
        <f t="shared" si="177"/>
        <v>0</v>
      </c>
      <c r="DC72" s="302">
        <f t="shared" si="178"/>
        <v>0</v>
      </c>
      <c r="DD72" s="302">
        <f t="shared" si="179"/>
        <v>0</v>
      </c>
      <c r="DE72" s="302">
        <f t="shared" si="180"/>
        <v>0</v>
      </c>
    </row>
    <row r="73" spans="1:109" x14ac:dyDescent="0.25">
      <c r="A73">
        <v>70</v>
      </c>
      <c r="B73">
        <f>MATCH(A73,Entrada!$A$53:$A$369,0)</f>
        <v>70</v>
      </c>
      <c r="C73" s="164" t="s">
        <v>564</v>
      </c>
      <c r="AB73">
        <f>IF(NOT(ISNA($B73)),INDEX(Entrada!C$53:C$369,$B73),0)</f>
        <v>10</v>
      </c>
      <c r="AC73">
        <f>IF(NOT(ISNA($B73)),INDEX(Entrada!D$53:D$369,$B73),0)</f>
        <v>10</v>
      </c>
      <c r="AD73">
        <f>IF(NOT(ISNA($B73)),INDEX(Entrada!E$53:E$369,$B73),0)</f>
        <v>10</v>
      </c>
      <c r="AE73">
        <f>IF(NOT(ISNA($B73)),INDEX(Entrada!F$53:F$369,$B73),0)</f>
        <v>10</v>
      </c>
      <c r="AF73">
        <f>IF(NOT(ISNA($B73)),INDEX(Entrada!G$53:G$369,$B73),0)</f>
        <v>10</v>
      </c>
      <c r="AG73">
        <f>IF(NOT(ISNA($B73)),INDEX(Entrada!H$53:H$369,$B73),0)</f>
        <v>10</v>
      </c>
      <c r="AH73">
        <f>IF(NOT(ISNA($B73)),INDEX(Entrada!I$53:I$369,$B73),0)</f>
        <v>10</v>
      </c>
      <c r="AI73">
        <f>IF(NOT(ISNA($B73)),INDEX(Entrada!J$53:J$369,$B73),0)</f>
        <v>10</v>
      </c>
      <c r="AJ73">
        <f>IF(NOT(ISNA($B73)),INDEX(Entrada!K$53:K$369,$B73),0)</f>
        <v>10</v>
      </c>
      <c r="AK73">
        <f>IF(NOT(ISNA($B73)),INDEX(Entrada!L$53:L$369,$B73),0)</f>
        <v>10</v>
      </c>
      <c r="AL73">
        <f>IF(NOT(ISNA($B73)),INDEX(Entrada!M$53:M$369,$B73),0)</f>
        <v>10</v>
      </c>
      <c r="AM73">
        <f>IF(NOT(ISNA($B73)),INDEX(Entrada!N$53:N$369,$B73),0)</f>
        <v>10</v>
      </c>
      <c r="AN73">
        <f>IF(NOT(ISNA($B73)),INDEX(Entrada!O$53:O$369,$B73),0)</f>
        <v>0</v>
      </c>
      <c r="AO73">
        <f>IF(NOT(ISNA($B73)),INDEX(Entrada!P$53:P$369,$B73),0)</f>
        <v>0</v>
      </c>
      <c r="AP73">
        <f>IF(NOT(ISNA($B73)),INDEX(Entrada!Q$53:Q$369,$B73),0)</f>
        <v>0</v>
      </c>
      <c r="AQ73">
        <f>IF(NOT(ISNA($B73)),INDEX(Entrada!R$53:R$369,$B73),0)</f>
        <v>0</v>
      </c>
      <c r="AR73">
        <f>IF(NOT(ISNA($B73)),INDEX(Entrada!S$53:S$369,$B73),0)</f>
        <v>0</v>
      </c>
      <c r="AS73">
        <f>IF(NOT(ISNA($B73)),INDEX(Entrada!T$53:T$369,$B73),0)</f>
        <v>0</v>
      </c>
      <c r="AT73">
        <f>IF(NOT(ISNA($B73)),INDEX(Entrada!U$53:U$369,$B73),0)</f>
        <v>0</v>
      </c>
      <c r="AU73">
        <f>IF(NOT(ISNA($B73)),INDEX(Entrada!V$53:V$369,$B73),0)</f>
        <v>0</v>
      </c>
      <c r="AV73">
        <f>IF(NOT(ISNA($B73)),INDEX(Entrada!W$53:W$369,$B73),0)</f>
        <v>0</v>
      </c>
      <c r="AW73">
        <f>IF(NOT(ISNA($B73)),INDEX(Entrada!X$53:X$369,$B73),0)</f>
        <v>0</v>
      </c>
      <c r="AX73">
        <f>IF(NOT(ISNA($B73)),INDEX(Entrada!Y$53:Y$369,$B73),0)</f>
        <v>0</v>
      </c>
      <c r="AY73">
        <f>IF(NOT(ISNA($B73)),INDEX(Entrada!Z$53:Z$369,$B73),0)</f>
        <v>0</v>
      </c>
      <c r="AZ73">
        <f>IF(NOT(ISNA($B73)),INDEX(Entrada!AA$53:AA$369,$B73),0)</f>
        <v>0</v>
      </c>
      <c r="BA73">
        <f>IF(NOT(ISNA($B73)),INDEX(Entrada!AB$53:AB$369,$B73),0)</f>
        <v>0</v>
      </c>
      <c r="BB73" s="167">
        <f t="shared" ref="BB73:BM73" si="181">IF(BB76&gt;0,BB76-MIN(BB76-10,173.5),0)</f>
        <v>10</v>
      </c>
      <c r="BC73" s="167">
        <f t="shared" si="181"/>
        <v>10</v>
      </c>
      <c r="BD73" s="167">
        <f t="shared" si="181"/>
        <v>10</v>
      </c>
      <c r="BE73" s="167">
        <f t="shared" si="181"/>
        <v>10</v>
      </c>
      <c r="BF73" s="167">
        <f t="shared" si="181"/>
        <v>10</v>
      </c>
      <c r="BG73" s="167">
        <f t="shared" si="181"/>
        <v>10</v>
      </c>
      <c r="BH73" s="167">
        <f t="shared" si="181"/>
        <v>10</v>
      </c>
      <c r="BI73" s="167">
        <f t="shared" si="181"/>
        <v>10</v>
      </c>
      <c r="BJ73" s="167">
        <f t="shared" si="181"/>
        <v>10</v>
      </c>
      <c r="BK73" s="167">
        <f t="shared" si="181"/>
        <v>10</v>
      </c>
      <c r="BL73" s="167">
        <f t="shared" si="181"/>
        <v>10</v>
      </c>
      <c r="BM73" s="167">
        <f t="shared" si="181"/>
        <v>10</v>
      </c>
      <c r="BN73" s="167">
        <f t="shared" ref="BN73:CA73" si="182">IF(BN76&gt;0,BN76-MIN(BN76-10,173.5),0)</f>
        <v>0</v>
      </c>
      <c r="BO73" s="167">
        <f t="shared" si="182"/>
        <v>0</v>
      </c>
      <c r="BP73" s="167">
        <f t="shared" si="182"/>
        <v>0</v>
      </c>
      <c r="BQ73" s="167">
        <f t="shared" si="182"/>
        <v>0</v>
      </c>
      <c r="BR73" s="167">
        <f t="shared" si="182"/>
        <v>0</v>
      </c>
      <c r="BS73" s="167">
        <f t="shared" si="182"/>
        <v>0</v>
      </c>
      <c r="BT73" s="167">
        <f t="shared" si="182"/>
        <v>0</v>
      </c>
      <c r="BU73" s="167">
        <f t="shared" si="182"/>
        <v>0</v>
      </c>
      <c r="BV73" s="167">
        <f t="shared" si="182"/>
        <v>0</v>
      </c>
      <c r="BW73" s="167">
        <f t="shared" si="182"/>
        <v>0</v>
      </c>
      <c r="BX73" s="167">
        <f t="shared" si="182"/>
        <v>0</v>
      </c>
      <c r="BY73" s="167">
        <f t="shared" si="182"/>
        <v>0</v>
      </c>
      <c r="BZ73" s="167">
        <f t="shared" si="182"/>
        <v>0</v>
      </c>
      <c r="CA73" s="167">
        <f t="shared" si="182"/>
        <v>0</v>
      </c>
      <c r="CE73" t="e">
        <f t="shared" si="148"/>
        <v>#N/A</v>
      </c>
      <c r="CF73" s="167">
        <f t="shared" ref="CF73" si="183">CF76-MIN(CF76-10,173.5)</f>
        <v>10</v>
      </c>
      <c r="CG73" s="167">
        <f t="shared" ref="CG73:DE73" si="184">CG76-MIN(CG76-10,173.5)</f>
        <v>10</v>
      </c>
      <c r="CH73" s="167">
        <f t="shared" si="184"/>
        <v>10</v>
      </c>
      <c r="CI73" s="167">
        <f t="shared" si="184"/>
        <v>10</v>
      </c>
      <c r="CJ73" s="167">
        <f t="shared" si="184"/>
        <v>10</v>
      </c>
      <c r="CK73" s="167">
        <f t="shared" si="184"/>
        <v>10</v>
      </c>
      <c r="CL73" s="167">
        <f t="shared" si="184"/>
        <v>10</v>
      </c>
      <c r="CM73" s="167">
        <f t="shared" si="184"/>
        <v>10</v>
      </c>
      <c r="CN73" s="167">
        <f t="shared" si="184"/>
        <v>10</v>
      </c>
      <c r="CO73" s="167">
        <f t="shared" si="184"/>
        <v>10</v>
      </c>
      <c r="CP73" s="167">
        <f t="shared" si="184"/>
        <v>10</v>
      </c>
      <c r="CQ73" s="167">
        <f t="shared" si="184"/>
        <v>10</v>
      </c>
      <c r="CR73" s="167">
        <f t="shared" si="184"/>
        <v>10</v>
      </c>
      <c r="CS73" s="167">
        <f t="shared" si="184"/>
        <v>10</v>
      </c>
      <c r="CT73" s="167">
        <f t="shared" si="184"/>
        <v>10</v>
      </c>
      <c r="CU73" s="167">
        <f t="shared" si="184"/>
        <v>10</v>
      </c>
      <c r="CV73" s="167">
        <f t="shared" si="184"/>
        <v>10</v>
      </c>
      <c r="CW73" s="167">
        <f t="shared" si="184"/>
        <v>10</v>
      </c>
      <c r="CX73" s="167">
        <f t="shared" si="184"/>
        <v>10</v>
      </c>
      <c r="CY73" s="167">
        <f t="shared" si="184"/>
        <v>10</v>
      </c>
      <c r="CZ73" s="167">
        <f t="shared" si="184"/>
        <v>10</v>
      </c>
      <c r="DA73" s="167">
        <f t="shared" si="184"/>
        <v>10</v>
      </c>
      <c r="DB73" s="167">
        <f t="shared" si="184"/>
        <v>10</v>
      </c>
      <c r="DC73" s="167">
        <f t="shared" si="184"/>
        <v>10</v>
      </c>
      <c r="DD73" s="167">
        <f t="shared" si="184"/>
        <v>10</v>
      </c>
      <c r="DE73" s="167">
        <f t="shared" si="184"/>
        <v>10</v>
      </c>
    </row>
    <row r="74" spans="1:109" x14ac:dyDescent="0.25">
      <c r="A74">
        <v>71</v>
      </c>
      <c r="B74">
        <f>MATCH(A74,Entrada!$A$53:$A$369,0)</f>
        <v>71</v>
      </c>
      <c r="C74" s="164" t="s">
        <v>170</v>
      </c>
      <c r="AB74">
        <f>IF(NOT(ISNA($B74)),INDEX(Entrada!C$53:C$369,$B74),0)</f>
        <v>94.27</v>
      </c>
      <c r="AC74">
        <f>IF(NOT(ISNA($B74)),INDEX(Entrada!D$53:D$369,$B74),0)</f>
        <v>94.45</v>
      </c>
      <c r="AD74">
        <f>IF(NOT(ISNA($B74)),INDEX(Entrada!E$53:E$369,$B74),0)</f>
        <v>80.97</v>
      </c>
      <c r="AE74">
        <f>IF(NOT(ISNA($B74)),INDEX(Entrada!F$53:F$369,$B74),0)</f>
        <v>79.16</v>
      </c>
      <c r="AF74">
        <f>IF(NOT(ISNA($B74)),INDEX(Entrada!G$53:G$369,$B74),0)</f>
        <v>105.67</v>
      </c>
      <c r="AG74">
        <f>IF(NOT(ISNA($B74)),INDEX(Entrada!H$53:H$369,$B74),0)</f>
        <v>132.04</v>
      </c>
      <c r="AH74">
        <f>IF(NOT(ISNA($B74)),INDEX(Entrada!I$53:I$369,$B74),0)</f>
        <v>116.65</v>
      </c>
      <c r="AI74">
        <f>IF(NOT(ISNA($B74)),INDEX(Entrada!J$53:J$369,$B74),0)</f>
        <v>89.15</v>
      </c>
      <c r="AJ74">
        <f>IF(NOT(ISNA($B74)),INDEX(Entrada!K$53:K$369,$B74),0)</f>
        <v>108.28</v>
      </c>
      <c r="AK74">
        <f>IF(NOT(ISNA($B74)),INDEX(Entrada!L$53:L$369,$B74),0)</f>
        <v>138.87</v>
      </c>
      <c r="AL74">
        <f>IF(NOT(ISNA($B74)),INDEX(Entrada!M$53:M$369,$B74),0)</f>
        <v>107.93</v>
      </c>
      <c r="AM74">
        <f>IF(NOT(ISNA($B74)),INDEX(Entrada!N$53:N$369,$B74),0)</f>
        <v>92.61</v>
      </c>
      <c r="AN74">
        <f>IF(NOT(ISNA($B74)),INDEX(Entrada!O$53:O$369,$B74),0)</f>
        <v>0</v>
      </c>
      <c r="AO74">
        <f>IF(NOT(ISNA($B74)),INDEX(Entrada!P$53:P$369,$B74),0)</f>
        <v>0</v>
      </c>
      <c r="AP74">
        <f>IF(NOT(ISNA($B74)),INDEX(Entrada!Q$53:Q$369,$B74),0)</f>
        <v>0</v>
      </c>
      <c r="AQ74">
        <f>IF(NOT(ISNA($B74)),INDEX(Entrada!R$53:R$369,$B74),0)</f>
        <v>0</v>
      </c>
      <c r="AR74">
        <f>IF(NOT(ISNA($B74)),INDEX(Entrada!S$53:S$369,$B74),0)</f>
        <v>0</v>
      </c>
      <c r="AS74">
        <f>IF(NOT(ISNA($B74)),INDEX(Entrada!T$53:T$369,$B74),0)</f>
        <v>0</v>
      </c>
      <c r="AT74">
        <f>IF(NOT(ISNA($B74)),INDEX(Entrada!U$53:U$369,$B74),0)</f>
        <v>0</v>
      </c>
      <c r="AU74">
        <f>IF(NOT(ISNA($B74)),INDEX(Entrada!V$53:V$369,$B74),0)</f>
        <v>0</v>
      </c>
      <c r="AV74">
        <f>IF(NOT(ISNA($B74)),INDEX(Entrada!W$53:W$369,$B74),0)</f>
        <v>0</v>
      </c>
      <c r="AW74">
        <f>IF(NOT(ISNA($B74)),INDEX(Entrada!X$53:X$369,$B74),0)</f>
        <v>0</v>
      </c>
      <c r="AX74">
        <f>IF(NOT(ISNA($B74)),INDEX(Entrada!Y$53:Y$369,$B74),0)</f>
        <v>0</v>
      </c>
      <c r="AY74">
        <f>IF(NOT(ISNA($B74)),INDEX(Entrada!Z$53:Z$369,$B74),0)</f>
        <v>0</v>
      </c>
      <c r="AZ74">
        <f>IF(NOT(ISNA($B74)),INDEX(Entrada!AA$53:AA$369,$B74),0)</f>
        <v>0</v>
      </c>
      <c r="BA74">
        <f>IF(NOT(ISNA($B74)),INDEX(Entrada!AB$53:AB$369,$B74),0)</f>
        <v>0</v>
      </c>
      <c r="BB74">
        <f t="shared" ref="BB74:BB77" si="185">AB74</f>
        <v>94.27</v>
      </c>
      <c r="BC74">
        <f t="shared" ref="BC74:BM77" si="186">AC74</f>
        <v>94.45</v>
      </c>
      <c r="BD74">
        <f t="shared" si="186"/>
        <v>80.97</v>
      </c>
      <c r="BE74">
        <f t="shared" si="186"/>
        <v>79.16</v>
      </c>
      <c r="BF74">
        <f t="shared" si="186"/>
        <v>105.67</v>
      </c>
      <c r="BG74">
        <f t="shared" si="186"/>
        <v>132.04</v>
      </c>
      <c r="BH74">
        <f t="shared" si="186"/>
        <v>116.65</v>
      </c>
      <c r="BI74">
        <f t="shared" si="186"/>
        <v>89.15</v>
      </c>
      <c r="BJ74">
        <f t="shared" si="186"/>
        <v>108.28</v>
      </c>
      <c r="BK74">
        <f t="shared" si="186"/>
        <v>138.87</v>
      </c>
      <c r="BL74">
        <f t="shared" si="186"/>
        <v>107.93</v>
      </c>
      <c r="BM74">
        <f t="shared" si="186"/>
        <v>92.61</v>
      </c>
      <c r="BN74">
        <f t="shared" ref="BN74:CA77" si="187">AN74</f>
        <v>0</v>
      </c>
      <c r="BO74">
        <f t="shared" si="187"/>
        <v>0</v>
      </c>
      <c r="BP74">
        <f t="shared" si="187"/>
        <v>0</v>
      </c>
      <c r="BQ74">
        <f t="shared" si="187"/>
        <v>0</v>
      </c>
      <c r="BR74">
        <f t="shared" si="187"/>
        <v>0</v>
      </c>
      <c r="BS74">
        <f t="shared" si="187"/>
        <v>0</v>
      </c>
      <c r="BT74">
        <f t="shared" si="187"/>
        <v>0</v>
      </c>
      <c r="BU74">
        <f t="shared" si="187"/>
        <v>0</v>
      </c>
      <c r="BV74">
        <f t="shared" si="187"/>
        <v>0</v>
      </c>
      <c r="BW74">
        <f t="shared" si="187"/>
        <v>0</v>
      </c>
      <c r="BX74">
        <f t="shared" si="187"/>
        <v>0</v>
      </c>
      <c r="BY74">
        <f t="shared" si="187"/>
        <v>0</v>
      </c>
      <c r="BZ74">
        <f t="shared" si="187"/>
        <v>0</v>
      </c>
      <c r="CA74">
        <f t="shared" si="187"/>
        <v>0</v>
      </c>
      <c r="CE74" t="e">
        <f t="shared" si="148"/>
        <v>#N/A</v>
      </c>
      <c r="CF74" s="302">
        <f t="shared" si="149"/>
        <v>94.27</v>
      </c>
      <c r="CG74" s="302">
        <f t="shared" ref="CG74:CG77" si="188" xml:space="preserve">    IF(ISNA($CE$4:$CE$323),BC$4:BC$323,
IF(OR(_tipo="Mensal", _tipo="Diario"),INDEX(_regrA0,$CE$4:$CE$323,$CF$1:$DE$1)+INDEX(_regrA1,$CE$4:$CE$323,$CF$1:$DE$1)*INDEX(BC$4:BC$323,INDEX(_regrPostoBase,$CE$4:$CE$323)),0
))</f>
        <v>94.45</v>
      </c>
      <c r="CH74" s="302">
        <f t="shared" ref="CH74:CH77" si="189" xml:space="preserve">    IF(ISNA($CE$4:$CE$323),BD$4:BD$323,
IF(OR(_tipo="Mensal", _tipo="Diario"),INDEX(_regrA0,$CE$4:$CE$323,$CF$1:$DE$1)+INDEX(_regrA1,$CE$4:$CE$323,$CF$1:$DE$1)*INDEX(BD$4:BD$323,INDEX(_regrPostoBase,$CE$4:$CE$323)),0
))</f>
        <v>80.97</v>
      </c>
      <c r="CI74" s="302">
        <f t="shared" ref="CI74:CI77" si="190" xml:space="preserve">    IF(ISNA($CE$4:$CE$323),BE$4:BE$323,
IF(OR(_tipo="Mensal", _tipo="Diario"),INDEX(_regrA0,$CE$4:$CE$323,$CF$1:$DE$1)+INDEX(_regrA1,$CE$4:$CE$323,$CF$1:$DE$1)*INDEX(BE$4:BE$323,INDEX(_regrPostoBase,$CE$4:$CE$323)),0
))</f>
        <v>79.16</v>
      </c>
      <c r="CJ74" s="302">
        <f t="shared" ref="CJ74:CJ77" si="191" xml:space="preserve">    IF(ISNA($CE$4:$CE$323),BF$4:BF$323,
IF(OR(_tipo="Mensal", _tipo="Diario"),INDEX(_regrA0,$CE$4:$CE$323,$CF$1:$DE$1)+INDEX(_regrA1,$CE$4:$CE$323,$CF$1:$DE$1)*INDEX(BF$4:BF$323,INDEX(_regrPostoBase,$CE$4:$CE$323)),0
))</f>
        <v>105.67</v>
      </c>
      <c r="CK74" s="302">
        <f t="shared" ref="CK74:CK77" si="192" xml:space="preserve">    IF(ISNA($CE$4:$CE$323),BG$4:BG$323,
IF(OR(_tipo="Mensal", _tipo="Diario"),INDEX(_regrA0,$CE$4:$CE$323,$CF$1:$DE$1)+INDEX(_regrA1,$CE$4:$CE$323,$CF$1:$DE$1)*INDEX(BG$4:BG$323,INDEX(_regrPostoBase,$CE$4:$CE$323)),0
))</f>
        <v>132.04</v>
      </c>
      <c r="CL74" s="302">
        <f t="shared" ref="CL74:CL77" si="193" xml:space="preserve">    IF(ISNA($CE$4:$CE$323),BH$4:BH$323,
IF(OR(_tipo="Mensal", _tipo="Diario"),INDEX(_regrA0,$CE$4:$CE$323,$CF$1:$DE$1)+INDEX(_regrA1,$CE$4:$CE$323,$CF$1:$DE$1)*INDEX(BH$4:BH$323,INDEX(_regrPostoBase,$CE$4:$CE$323)),0
))</f>
        <v>116.65</v>
      </c>
      <c r="CM74" s="302">
        <f t="shared" ref="CM74:CM77" si="194" xml:space="preserve">    IF(ISNA($CE$4:$CE$323),BI$4:BI$323,
IF(OR(_tipo="Mensal", _tipo="Diario"),INDEX(_regrA0,$CE$4:$CE$323,$CF$1:$DE$1)+INDEX(_regrA1,$CE$4:$CE$323,$CF$1:$DE$1)*INDEX(BI$4:BI$323,INDEX(_regrPostoBase,$CE$4:$CE$323)),0
))</f>
        <v>89.15</v>
      </c>
      <c r="CN74" s="302">
        <f t="shared" ref="CN74:CN77" si="195" xml:space="preserve">    IF(ISNA($CE$4:$CE$323),BJ$4:BJ$323,
IF(OR(_tipo="Mensal", _tipo="Diario"),INDEX(_regrA0,$CE$4:$CE$323,$CF$1:$DE$1)+INDEX(_regrA1,$CE$4:$CE$323,$CF$1:$DE$1)*INDEX(BJ$4:BJ$323,INDEX(_regrPostoBase,$CE$4:$CE$323)),0
))</f>
        <v>108.28</v>
      </c>
      <c r="CO74" s="302">
        <f t="shared" ref="CO74:CO77" si="196" xml:space="preserve">    IF(ISNA($CE$4:$CE$323),BK$4:BK$323,
IF(OR(_tipo="Mensal", _tipo="Diario"),INDEX(_regrA0,$CE$4:$CE$323,$CF$1:$DE$1)+INDEX(_regrA1,$CE$4:$CE$323,$CF$1:$DE$1)*INDEX(BK$4:BK$323,INDEX(_regrPostoBase,$CE$4:$CE$323)),0
))</f>
        <v>138.87</v>
      </c>
      <c r="CP74" s="302">
        <f t="shared" ref="CP74:CP77" si="197" xml:space="preserve">    IF(ISNA($CE$4:$CE$323),BL$4:BL$323,
IF(OR(_tipo="Mensal", _tipo="Diario"),INDEX(_regrA0,$CE$4:$CE$323,$CF$1:$DE$1)+INDEX(_regrA1,$CE$4:$CE$323,$CF$1:$DE$1)*INDEX(BL$4:BL$323,INDEX(_regrPostoBase,$CE$4:$CE$323)),0
))</f>
        <v>107.93</v>
      </c>
      <c r="CQ74" s="302">
        <f t="shared" ref="CQ74:CQ77" si="198" xml:space="preserve">    IF(ISNA($CE$4:$CE$323),BM$4:BM$323,
IF(OR(_tipo="Mensal", _tipo="Diario"),INDEX(_regrA0,$CE$4:$CE$323,$CF$1:$DE$1)+INDEX(_regrA1,$CE$4:$CE$323,$CF$1:$DE$1)*INDEX(BM$4:BM$323,INDEX(_regrPostoBase,$CE$4:$CE$323)),0
))</f>
        <v>92.61</v>
      </c>
      <c r="CR74" s="302">
        <f t="shared" ref="CR74:CR77" si="199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4" s="302">
        <f t="shared" ref="CS74:CS77" si="200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4" s="302">
        <f t="shared" ref="CT74:CT77" si="20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4" s="302">
        <f t="shared" ref="CU74:CU77" si="20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4" s="302">
        <f t="shared" ref="CV74:CV77" si="20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4" s="302">
        <f t="shared" ref="CW74:CW77" si="20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4" s="302">
        <f t="shared" ref="CX74:CX77" si="20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4" s="302">
        <f t="shared" ref="CY74:CY77" si="20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4" s="302">
        <f t="shared" ref="CZ74:CZ77" si="20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4" s="302">
        <f t="shared" ref="DA74:DA77" si="20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4" s="302">
        <f t="shared" ref="DB74:DB77" si="20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4" s="302">
        <f t="shared" ref="DC74:DC77" si="21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4" s="302">
        <f t="shared" ref="DD74:DD77" si="21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4" s="302">
        <f t="shared" ref="DE74:DE77" si="21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5" spans="1:109" x14ac:dyDescent="0.25">
      <c r="A75">
        <v>72</v>
      </c>
      <c r="B75">
        <f>MATCH(A75,Entrada!$A$53:$A$369,0)</f>
        <v>72</v>
      </c>
      <c r="C75" s="164" t="s">
        <v>565</v>
      </c>
      <c r="AB75">
        <f>IF(NOT(ISNA($B75)),INDEX(Entrada!C$53:C$369,$B75),0)</f>
        <v>98.92</v>
      </c>
      <c r="AC75">
        <f>IF(NOT(ISNA($B75)),INDEX(Entrada!D$53:D$369,$B75),0)</f>
        <v>99.15</v>
      </c>
      <c r="AD75">
        <f>IF(NOT(ISNA($B75)),INDEX(Entrada!E$53:E$369,$B75),0)</f>
        <v>85.13</v>
      </c>
      <c r="AE75">
        <f>IF(NOT(ISNA($B75)),INDEX(Entrada!F$53:F$369,$B75),0)</f>
        <v>83.14</v>
      </c>
      <c r="AF75">
        <f>IF(NOT(ISNA($B75)),INDEX(Entrada!G$53:G$369,$B75),0)</f>
        <v>110.95</v>
      </c>
      <c r="AG75">
        <f>IF(NOT(ISNA($B75)),INDEX(Entrada!H$53:H$369,$B75),0)</f>
        <v>138.44999999999999</v>
      </c>
      <c r="AH75">
        <f>IF(NOT(ISNA($B75)),INDEX(Entrada!I$53:I$369,$B75),0)</f>
        <v>122.34</v>
      </c>
      <c r="AI75">
        <f>IF(NOT(ISNA($B75)),INDEX(Entrada!J$53:J$369,$B75),0)</f>
        <v>93.61</v>
      </c>
      <c r="AJ75">
        <f>IF(NOT(ISNA($B75)),INDEX(Entrada!K$53:K$369,$B75),0)</f>
        <v>113.64</v>
      </c>
      <c r="AK75">
        <f>IF(NOT(ISNA($B75)),INDEX(Entrada!L$53:L$369,$B75),0)</f>
        <v>145.91999999999999</v>
      </c>
      <c r="AL75">
        <f>IF(NOT(ISNA($B75)),INDEX(Entrada!M$53:M$369,$B75),0)</f>
        <v>113.38</v>
      </c>
      <c r="AM75">
        <f>IF(NOT(ISNA($B75)),INDEX(Entrada!N$53:N$369,$B75),0)</f>
        <v>97.1</v>
      </c>
      <c r="AN75">
        <f>IF(NOT(ISNA($B75)),INDEX(Entrada!O$53:O$369,$B75),0)</f>
        <v>0</v>
      </c>
      <c r="AO75">
        <f>IF(NOT(ISNA($B75)),INDEX(Entrada!P$53:P$369,$B75),0)</f>
        <v>0</v>
      </c>
      <c r="AP75">
        <f>IF(NOT(ISNA($B75)),INDEX(Entrada!Q$53:Q$369,$B75),0)</f>
        <v>0</v>
      </c>
      <c r="AQ75">
        <f>IF(NOT(ISNA($B75)),INDEX(Entrada!R$53:R$369,$B75),0)</f>
        <v>0</v>
      </c>
      <c r="AR75">
        <f>IF(NOT(ISNA($B75)),INDEX(Entrada!S$53:S$369,$B75),0)</f>
        <v>0</v>
      </c>
      <c r="AS75">
        <f>IF(NOT(ISNA($B75)),INDEX(Entrada!T$53:T$369,$B75),0)</f>
        <v>0</v>
      </c>
      <c r="AT75">
        <f>IF(NOT(ISNA($B75)),INDEX(Entrada!U$53:U$369,$B75),0)</f>
        <v>0</v>
      </c>
      <c r="AU75">
        <f>IF(NOT(ISNA($B75)),INDEX(Entrada!V$53:V$369,$B75),0)</f>
        <v>0</v>
      </c>
      <c r="AV75">
        <f>IF(NOT(ISNA($B75)),INDEX(Entrada!W$53:W$369,$B75),0)</f>
        <v>0</v>
      </c>
      <c r="AW75">
        <f>IF(NOT(ISNA($B75)),INDEX(Entrada!X$53:X$369,$B75),0)</f>
        <v>0</v>
      </c>
      <c r="AX75">
        <f>IF(NOT(ISNA($B75)),INDEX(Entrada!Y$53:Y$369,$B75),0)</f>
        <v>0</v>
      </c>
      <c r="AY75">
        <f>IF(NOT(ISNA($B75)),INDEX(Entrada!Z$53:Z$369,$B75),0)</f>
        <v>0</v>
      </c>
      <c r="AZ75">
        <f>IF(NOT(ISNA($B75)),INDEX(Entrada!AA$53:AA$369,$B75),0)</f>
        <v>0</v>
      </c>
      <c r="BA75">
        <f>IF(NOT(ISNA($B75)),INDEX(Entrada!AB$53:AB$369,$B75),0)</f>
        <v>0</v>
      </c>
      <c r="BB75">
        <f t="shared" si="185"/>
        <v>98.92</v>
      </c>
      <c r="BC75">
        <f t="shared" si="186"/>
        <v>99.15</v>
      </c>
      <c r="BD75">
        <f t="shared" si="186"/>
        <v>85.13</v>
      </c>
      <c r="BE75">
        <f t="shared" si="186"/>
        <v>83.14</v>
      </c>
      <c r="BF75">
        <f t="shared" si="186"/>
        <v>110.95</v>
      </c>
      <c r="BG75">
        <f t="shared" si="186"/>
        <v>138.44999999999999</v>
      </c>
      <c r="BH75">
        <f t="shared" si="186"/>
        <v>122.34</v>
      </c>
      <c r="BI75">
        <f t="shared" si="186"/>
        <v>93.61</v>
      </c>
      <c r="BJ75">
        <f t="shared" si="186"/>
        <v>113.64</v>
      </c>
      <c r="BK75">
        <f t="shared" si="186"/>
        <v>145.91999999999999</v>
      </c>
      <c r="BL75">
        <f t="shared" si="186"/>
        <v>113.38</v>
      </c>
      <c r="BM75">
        <f t="shared" si="186"/>
        <v>97.1</v>
      </c>
      <c r="BN75">
        <f t="shared" si="187"/>
        <v>0</v>
      </c>
      <c r="BO75">
        <f t="shared" si="187"/>
        <v>0</v>
      </c>
      <c r="BP75">
        <f t="shared" si="187"/>
        <v>0</v>
      </c>
      <c r="BQ75">
        <f t="shared" si="187"/>
        <v>0</v>
      </c>
      <c r="BR75">
        <f t="shared" si="187"/>
        <v>0</v>
      </c>
      <c r="BS75">
        <f t="shared" si="187"/>
        <v>0</v>
      </c>
      <c r="BT75">
        <f t="shared" si="187"/>
        <v>0</v>
      </c>
      <c r="BU75">
        <f t="shared" si="187"/>
        <v>0</v>
      </c>
      <c r="BV75">
        <f t="shared" si="187"/>
        <v>0</v>
      </c>
      <c r="BW75">
        <f t="shared" si="187"/>
        <v>0</v>
      </c>
      <c r="BX75">
        <f t="shared" si="187"/>
        <v>0</v>
      </c>
      <c r="BY75">
        <f t="shared" si="187"/>
        <v>0</v>
      </c>
      <c r="BZ75">
        <f t="shared" si="187"/>
        <v>0</v>
      </c>
      <c r="CA75">
        <f t="shared" si="187"/>
        <v>0</v>
      </c>
      <c r="CE75">
        <f t="shared" si="148"/>
        <v>42</v>
      </c>
      <c r="CF75" s="302">
        <f t="shared" ca="1" si="149"/>
        <v>98.700689999999994</v>
      </c>
      <c r="CG75" s="302">
        <f t="shared" ca="1" si="188"/>
        <v>98.889150000000001</v>
      </c>
      <c r="CH75" s="302">
        <f t="shared" ca="1" si="189"/>
        <v>84.775589999999994</v>
      </c>
      <c r="CI75" s="302">
        <f t="shared" ca="1" si="190"/>
        <v>82.88051999999999</v>
      </c>
      <c r="CJ75" s="302">
        <f t="shared" ca="1" si="191"/>
        <v>110.63648999999999</v>
      </c>
      <c r="CK75" s="302">
        <f t="shared" ca="1" si="192"/>
        <v>138.24587999999997</v>
      </c>
      <c r="CL75" s="302">
        <f t="shared" ca="1" si="193"/>
        <v>122.13254999999999</v>
      </c>
      <c r="CM75" s="302">
        <f t="shared" ca="1" si="194"/>
        <v>93.340050000000005</v>
      </c>
      <c r="CN75" s="302">
        <f t="shared" ca="1" si="195"/>
        <v>113.36915999999999</v>
      </c>
      <c r="CO75" s="302">
        <f t="shared" ca="1" si="196"/>
        <v>145.39688999999998</v>
      </c>
      <c r="CP75" s="302">
        <f t="shared" ca="1" si="197"/>
        <v>113.00270999999999</v>
      </c>
      <c r="CQ75" s="302">
        <f t="shared" ca="1" si="198"/>
        <v>96.962669999999989</v>
      </c>
      <c r="CR75" s="302">
        <f t="shared" ca="1" si="199"/>
        <v>0</v>
      </c>
      <c r="CS75" s="302">
        <f t="shared" ca="1" si="200"/>
        <v>0</v>
      </c>
      <c r="CT75" s="302">
        <f t="shared" ca="1" si="201"/>
        <v>0</v>
      </c>
      <c r="CU75" s="302">
        <f t="shared" ca="1" si="202"/>
        <v>0</v>
      </c>
      <c r="CV75" s="302">
        <f t="shared" ca="1" si="203"/>
        <v>0</v>
      </c>
      <c r="CW75" s="302">
        <f t="shared" ca="1" si="204"/>
        <v>0</v>
      </c>
      <c r="CX75" s="302">
        <f t="shared" ca="1" si="205"/>
        <v>0</v>
      </c>
      <c r="CY75" s="302">
        <f t="shared" ca="1" si="206"/>
        <v>0</v>
      </c>
      <c r="CZ75" s="302">
        <f t="shared" ca="1" si="207"/>
        <v>0</v>
      </c>
      <c r="DA75" s="302">
        <f t="shared" ca="1" si="208"/>
        <v>0</v>
      </c>
      <c r="DB75" s="302">
        <f t="shared" ca="1" si="209"/>
        <v>0</v>
      </c>
      <c r="DC75" s="302">
        <f t="shared" ca="1" si="210"/>
        <v>0</v>
      </c>
      <c r="DD75" s="302">
        <f t="shared" ca="1" si="211"/>
        <v>0</v>
      </c>
      <c r="DE75" s="302">
        <f t="shared" ca="1" si="212"/>
        <v>0</v>
      </c>
    </row>
    <row r="76" spans="1:109" x14ac:dyDescent="0.25">
      <c r="A76">
        <v>73</v>
      </c>
      <c r="B76">
        <f>MATCH(A76,Entrada!$A$53:$A$369,0)</f>
        <v>73</v>
      </c>
      <c r="C76" s="164" t="s">
        <v>564</v>
      </c>
      <c r="AB76">
        <f>IF(NOT(ISNA($B76)),INDEX(Entrada!C$53:C$369,$B76),0)</f>
        <v>117.33</v>
      </c>
      <c r="AC76">
        <f>IF(NOT(ISNA($B76)),INDEX(Entrada!D$53:D$369,$B76),0)</f>
        <v>116.84</v>
      </c>
      <c r="AD76">
        <f>IF(NOT(ISNA($B76)),INDEX(Entrada!E$53:E$369,$B76),0)</f>
        <v>101.3</v>
      </c>
      <c r="AE76">
        <f>IF(NOT(ISNA($B76)),INDEX(Entrada!F$53:F$369,$B76),0)</f>
        <v>99.23</v>
      </c>
      <c r="AF76">
        <f>IF(NOT(ISNA($B76)),INDEX(Entrada!G$53:G$369,$B76),0)</f>
        <v>132.77000000000001</v>
      </c>
      <c r="AG76">
        <f>IF(NOT(ISNA($B76)),INDEX(Entrada!H$53:H$369,$B76),0)</f>
        <v>165.13</v>
      </c>
      <c r="AH76">
        <f>IF(NOT(ISNA($B76)),INDEX(Entrada!I$53:I$369,$B76),0)</f>
        <v>146.09</v>
      </c>
      <c r="AI76">
        <f>IF(NOT(ISNA($B76)),INDEX(Entrada!J$53:J$369,$B76),0)</f>
        <v>111.86</v>
      </c>
      <c r="AJ76">
        <f>IF(NOT(ISNA($B76)),INDEX(Entrada!K$53:K$369,$B76),0)</f>
        <v>135.19999999999999</v>
      </c>
      <c r="AK76">
        <f>IF(NOT(ISNA($B76)),INDEX(Entrada!L$53:L$369,$B76),0)</f>
        <v>172.3</v>
      </c>
      <c r="AL76">
        <f>IF(NOT(ISNA($B76)),INDEX(Entrada!M$53:M$369,$B76),0)</f>
        <v>134.93</v>
      </c>
      <c r="AM76">
        <f>IF(NOT(ISNA($B76)),INDEX(Entrada!N$53:N$369,$B76),0)</f>
        <v>114.9</v>
      </c>
      <c r="AN76">
        <f>IF(NOT(ISNA($B76)),INDEX(Entrada!O$53:O$369,$B76),0)</f>
        <v>0</v>
      </c>
      <c r="AO76">
        <f>IF(NOT(ISNA($B76)),INDEX(Entrada!P$53:P$369,$B76),0)</f>
        <v>0</v>
      </c>
      <c r="AP76">
        <f>IF(NOT(ISNA($B76)),INDEX(Entrada!Q$53:Q$369,$B76),0)</f>
        <v>0</v>
      </c>
      <c r="AQ76">
        <f>IF(NOT(ISNA($B76)),INDEX(Entrada!R$53:R$369,$B76),0)</f>
        <v>0</v>
      </c>
      <c r="AR76">
        <f>IF(NOT(ISNA($B76)),INDEX(Entrada!S$53:S$369,$B76),0)</f>
        <v>0</v>
      </c>
      <c r="AS76">
        <f>IF(NOT(ISNA($B76)),INDEX(Entrada!T$53:T$369,$B76),0)</f>
        <v>0</v>
      </c>
      <c r="AT76">
        <f>IF(NOT(ISNA($B76)),INDEX(Entrada!U$53:U$369,$B76),0)</f>
        <v>0</v>
      </c>
      <c r="AU76">
        <f>IF(NOT(ISNA($B76)),INDEX(Entrada!V$53:V$369,$B76),0)</f>
        <v>0</v>
      </c>
      <c r="AV76">
        <f>IF(NOT(ISNA($B76)),INDEX(Entrada!W$53:W$369,$B76),0)</f>
        <v>0</v>
      </c>
      <c r="AW76">
        <f>IF(NOT(ISNA($B76)),INDEX(Entrada!X$53:X$369,$B76),0)</f>
        <v>0</v>
      </c>
      <c r="AX76">
        <f>IF(NOT(ISNA($B76)),INDEX(Entrada!Y$53:Y$369,$B76),0)</f>
        <v>0</v>
      </c>
      <c r="AY76">
        <f>IF(NOT(ISNA($B76)),INDEX(Entrada!Z$53:Z$369,$B76),0)</f>
        <v>0</v>
      </c>
      <c r="AZ76">
        <f>IF(NOT(ISNA($B76)),INDEX(Entrada!AA$53:AA$369,$B76),0)</f>
        <v>0</v>
      </c>
      <c r="BA76">
        <f>IF(NOT(ISNA($B76)),INDEX(Entrada!AB$53:AB$369,$B76),0)</f>
        <v>0</v>
      </c>
      <c r="BB76">
        <f t="shared" si="185"/>
        <v>117.33</v>
      </c>
      <c r="BC76">
        <f t="shared" si="186"/>
        <v>116.84</v>
      </c>
      <c r="BD76">
        <f t="shared" si="186"/>
        <v>101.3</v>
      </c>
      <c r="BE76">
        <f t="shared" si="186"/>
        <v>99.23</v>
      </c>
      <c r="BF76">
        <f t="shared" si="186"/>
        <v>132.77000000000001</v>
      </c>
      <c r="BG76">
        <f t="shared" si="186"/>
        <v>165.13</v>
      </c>
      <c r="BH76">
        <f t="shared" si="186"/>
        <v>146.09</v>
      </c>
      <c r="BI76">
        <f t="shared" si="186"/>
        <v>111.86</v>
      </c>
      <c r="BJ76">
        <f t="shared" si="186"/>
        <v>135.19999999999999</v>
      </c>
      <c r="BK76">
        <f t="shared" si="186"/>
        <v>172.3</v>
      </c>
      <c r="BL76">
        <f t="shared" si="186"/>
        <v>134.93</v>
      </c>
      <c r="BM76">
        <f t="shared" si="186"/>
        <v>114.9</v>
      </c>
      <c r="BN76">
        <f t="shared" si="187"/>
        <v>0</v>
      </c>
      <c r="BO76">
        <f t="shared" si="187"/>
        <v>0</v>
      </c>
      <c r="BP76">
        <f t="shared" si="187"/>
        <v>0</v>
      </c>
      <c r="BQ76">
        <f t="shared" si="187"/>
        <v>0</v>
      </c>
      <c r="BR76">
        <f t="shared" si="187"/>
        <v>0</v>
      </c>
      <c r="BS76">
        <f t="shared" si="187"/>
        <v>0</v>
      </c>
      <c r="BT76">
        <f t="shared" si="187"/>
        <v>0</v>
      </c>
      <c r="BU76">
        <f t="shared" si="187"/>
        <v>0</v>
      </c>
      <c r="BV76">
        <f t="shared" si="187"/>
        <v>0</v>
      </c>
      <c r="BW76">
        <f t="shared" si="187"/>
        <v>0</v>
      </c>
      <c r="BX76">
        <f t="shared" si="187"/>
        <v>0</v>
      </c>
      <c r="BY76">
        <f t="shared" si="187"/>
        <v>0</v>
      </c>
      <c r="BZ76">
        <f t="shared" si="187"/>
        <v>0</v>
      </c>
      <c r="CA76">
        <f t="shared" si="187"/>
        <v>0</v>
      </c>
      <c r="CE76" t="e">
        <f t="shared" si="148"/>
        <v>#N/A</v>
      </c>
      <c r="CF76" s="302">
        <f t="shared" si="149"/>
        <v>117.33</v>
      </c>
      <c r="CG76" s="302">
        <f t="shared" si="188"/>
        <v>116.84</v>
      </c>
      <c r="CH76" s="302">
        <f t="shared" si="189"/>
        <v>101.3</v>
      </c>
      <c r="CI76" s="302">
        <f t="shared" si="190"/>
        <v>99.23</v>
      </c>
      <c r="CJ76" s="302">
        <f t="shared" si="191"/>
        <v>132.77000000000001</v>
      </c>
      <c r="CK76" s="302">
        <f t="shared" si="192"/>
        <v>165.13</v>
      </c>
      <c r="CL76" s="302">
        <f t="shared" si="193"/>
        <v>146.09</v>
      </c>
      <c r="CM76" s="302">
        <f t="shared" si="194"/>
        <v>111.86</v>
      </c>
      <c r="CN76" s="302">
        <f t="shared" si="195"/>
        <v>135.19999999999999</v>
      </c>
      <c r="CO76" s="302">
        <f t="shared" si="196"/>
        <v>172.3</v>
      </c>
      <c r="CP76" s="302">
        <f t="shared" si="197"/>
        <v>134.93</v>
      </c>
      <c r="CQ76" s="302">
        <f t="shared" si="198"/>
        <v>114.9</v>
      </c>
      <c r="CR76" s="302">
        <f t="shared" si="199"/>
        <v>0</v>
      </c>
      <c r="CS76" s="302">
        <f t="shared" si="200"/>
        <v>0</v>
      </c>
      <c r="CT76" s="302">
        <f t="shared" si="201"/>
        <v>0</v>
      </c>
      <c r="CU76" s="302">
        <f t="shared" si="202"/>
        <v>0</v>
      </c>
      <c r="CV76" s="302">
        <f t="shared" si="203"/>
        <v>0</v>
      </c>
      <c r="CW76" s="302">
        <f t="shared" si="204"/>
        <v>0</v>
      </c>
      <c r="CX76" s="302">
        <f t="shared" si="205"/>
        <v>0</v>
      </c>
      <c r="CY76" s="302">
        <f t="shared" si="206"/>
        <v>0</v>
      </c>
      <c r="CZ76" s="302">
        <f t="shared" si="207"/>
        <v>0</v>
      </c>
      <c r="DA76" s="302">
        <f t="shared" si="208"/>
        <v>0</v>
      </c>
      <c r="DB76" s="302">
        <f t="shared" si="209"/>
        <v>0</v>
      </c>
      <c r="DC76" s="302">
        <f t="shared" si="210"/>
        <v>0</v>
      </c>
      <c r="DD76" s="302">
        <f t="shared" si="211"/>
        <v>0</v>
      </c>
      <c r="DE76" s="302">
        <f t="shared" si="212"/>
        <v>0</v>
      </c>
    </row>
    <row r="77" spans="1:109" x14ac:dyDescent="0.25">
      <c r="A77">
        <v>74</v>
      </c>
      <c r="B77">
        <f>MATCH(A77,Entrada!$A$53:$A$369,0)</f>
        <v>74</v>
      </c>
      <c r="C77" s="164" t="s">
        <v>566</v>
      </c>
      <c r="AB77">
        <f>IF(NOT(ISNA($B77)),INDEX(Entrada!C$53:C$369,$B77),0)</f>
        <v>618.11</v>
      </c>
      <c r="AC77">
        <f>IF(NOT(ISNA($B77)),INDEX(Entrada!D$53:D$369,$B77),0)</f>
        <v>667.79</v>
      </c>
      <c r="AD77">
        <f>IF(NOT(ISNA($B77)),INDEX(Entrada!E$53:E$369,$B77),0)</f>
        <v>606.75</v>
      </c>
      <c r="AE77">
        <f>IF(NOT(ISNA($B77)),INDEX(Entrada!F$53:F$369,$B77),0)</f>
        <v>478.57</v>
      </c>
      <c r="AF77">
        <f>IF(NOT(ISNA($B77)),INDEX(Entrada!G$53:G$369,$B77),0)</f>
        <v>572.79999999999995</v>
      </c>
      <c r="AG77">
        <f>IF(NOT(ISNA($B77)),INDEX(Entrada!H$53:H$369,$B77),0)</f>
        <v>727.86</v>
      </c>
      <c r="AH77">
        <f>IF(NOT(ISNA($B77)),INDEX(Entrada!I$53:I$369,$B77),0)</f>
        <v>709.88</v>
      </c>
      <c r="AI77">
        <f>IF(NOT(ISNA($B77)),INDEX(Entrada!J$53:J$369,$B77),0)</f>
        <v>606.28</v>
      </c>
      <c r="AJ77">
        <f>IF(NOT(ISNA($B77)),INDEX(Entrada!K$53:K$369,$B77),0)</f>
        <v>709.35</v>
      </c>
      <c r="AK77">
        <f>IF(NOT(ISNA($B77)),INDEX(Entrada!L$53:L$369,$B77),0)</f>
        <v>925.39</v>
      </c>
      <c r="AL77">
        <f>IF(NOT(ISNA($B77)),INDEX(Entrada!M$53:M$369,$B77),0)</f>
        <v>683.09</v>
      </c>
      <c r="AM77">
        <f>IF(NOT(ISNA($B77)),INDEX(Entrada!N$53:N$369,$B77),0)</f>
        <v>579.58000000000004</v>
      </c>
      <c r="AN77">
        <f>IF(NOT(ISNA($B77)),INDEX(Entrada!O$53:O$369,$B77),0)</f>
        <v>0</v>
      </c>
      <c r="AO77">
        <f>IF(NOT(ISNA($B77)),INDEX(Entrada!P$53:P$369,$B77),0)</f>
        <v>0</v>
      </c>
      <c r="AP77">
        <f>IF(NOT(ISNA($B77)),INDEX(Entrada!Q$53:Q$369,$B77),0)</f>
        <v>0</v>
      </c>
      <c r="AQ77">
        <f>IF(NOT(ISNA($B77)),INDEX(Entrada!R$53:R$369,$B77),0)</f>
        <v>0</v>
      </c>
      <c r="AR77">
        <f>IF(NOT(ISNA($B77)),INDEX(Entrada!S$53:S$369,$B77),0)</f>
        <v>0</v>
      </c>
      <c r="AS77">
        <f>IF(NOT(ISNA($B77)),INDEX(Entrada!T$53:T$369,$B77),0)</f>
        <v>0</v>
      </c>
      <c r="AT77">
        <f>IF(NOT(ISNA($B77)),INDEX(Entrada!U$53:U$369,$B77),0)</f>
        <v>0</v>
      </c>
      <c r="AU77">
        <f>IF(NOT(ISNA($B77)),INDEX(Entrada!V$53:V$369,$B77),0)</f>
        <v>0</v>
      </c>
      <c r="AV77">
        <f>IF(NOT(ISNA($B77)),INDEX(Entrada!W$53:W$369,$B77),0)</f>
        <v>0</v>
      </c>
      <c r="AW77">
        <f>IF(NOT(ISNA($B77)),INDEX(Entrada!X$53:X$369,$B77),0)</f>
        <v>0</v>
      </c>
      <c r="AX77">
        <f>IF(NOT(ISNA($B77)),INDEX(Entrada!Y$53:Y$369,$B77),0)</f>
        <v>0</v>
      </c>
      <c r="AY77">
        <f>IF(NOT(ISNA($B77)),INDEX(Entrada!Z$53:Z$369,$B77),0)</f>
        <v>0</v>
      </c>
      <c r="AZ77">
        <f>IF(NOT(ISNA($B77)),INDEX(Entrada!AA$53:AA$369,$B77),0)</f>
        <v>0</v>
      </c>
      <c r="BA77">
        <f>IF(NOT(ISNA($B77)),INDEX(Entrada!AB$53:AB$369,$B77),0)</f>
        <v>0</v>
      </c>
      <c r="BB77">
        <f t="shared" si="185"/>
        <v>618.11</v>
      </c>
      <c r="BC77">
        <f t="shared" si="186"/>
        <v>667.79</v>
      </c>
      <c r="BD77">
        <f t="shared" si="186"/>
        <v>606.75</v>
      </c>
      <c r="BE77">
        <f t="shared" si="186"/>
        <v>478.57</v>
      </c>
      <c r="BF77">
        <f t="shared" si="186"/>
        <v>572.79999999999995</v>
      </c>
      <c r="BG77">
        <f t="shared" si="186"/>
        <v>727.86</v>
      </c>
      <c r="BH77">
        <f t="shared" si="186"/>
        <v>709.88</v>
      </c>
      <c r="BI77">
        <f t="shared" si="186"/>
        <v>606.28</v>
      </c>
      <c r="BJ77">
        <f t="shared" si="186"/>
        <v>709.35</v>
      </c>
      <c r="BK77">
        <f t="shared" si="186"/>
        <v>925.39</v>
      </c>
      <c r="BL77">
        <f t="shared" si="186"/>
        <v>683.09</v>
      </c>
      <c r="BM77">
        <f t="shared" si="186"/>
        <v>579.58000000000004</v>
      </c>
      <c r="BN77">
        <f t="shared" si="187"/>
        <v>0</v>
      </c>
      <c r="BO77">
        <f t="shared" si="187"/>
        <v>0</v>
      </c>
      <c r="BP77">
        <f t="shared" si="187"/>
        <v>0</v>
      </c>
      <c r="BQ77">
        <f t="shared" si="187"/>
        <v>0</v>
      </c>
      <c r="BR77">
        <f t="shared" si="187"/>
        <v>0</v>
      </c>
      <c r="BS77">
        <f t="shared" si="187"/>
        <v>0</v>
      </c>
      <c r="BT77">
        <f t="shared" si="187"/>
        <v>0</v>
      </c>
      <c r="BU77">
        <f t="shared" si="187"/>
        <v>0</v>
      </c>
      <c r="BV77">
        <f t="shared" si="187"/>
        <v>0</v>
      </c>
      <c r="BW77">
        <f t="shared" si="187"/>
        <v>0</v>
      </c>
      <c r="BX77">
        <f t="shared" si="187"/>
        <v>0</v>
      </c>
      <c r="BY77">
        <f t="shared" si="187"/>
        <v>0</v>
      </c>
      <c r="BZ77">
        <f t="shared" si="187"/>
        <v>0</v>
      </c>
      <c r="CA77">
        <f t="shared" si="187"/>
        <v>0</v>
      </c>
      <c r="CE77" t="e">
        <f t="shared" si="148"/>
        <v>#N/A</v>
      </c>
      <c r="CF77" s="302">
        <f t="shared" si="149"/>
        <v>618.11</v>
      </c>
      <c r="CG77" s="302">
        <f t="shared" si="188"/>
        <v>667.79</v>
      </c>
      <c r="CH77" s="302">
        <f t="shared" si="189"/>
        <v>606.75</v>
      </c>
      <c r="CI77" s="302">
        <f t="shared" si="190"/>
        <v>478.57</v>
      </c>
      <c r="CJ77" s="302">
        <f t="shared" si="191"/>
        <v>572.79999999999995</v>
      </c>
      <c r="CK77" s="302">
        <f t="shared" si="192"/>
        <v>727.86</v>
      </c>
      <c r="CL77" s="302">
        <f t="shared" si="193"/>
        <v>709.88</v>
      </c>
      <c r="CM77" s="302">
        <f t="shared" si="194"/>
        <v>606.28</v>
      </c>
      <c r="CN77" s="302">
        <f t="shared" si="195"/>
        <v>709.35</v>
      </c>
      <c r="CO77" s="302">
        <f t="shared" si="196"/>
        <v>925.39</v>
      </c>
      <c r="CP77" s="302">
        <f t="shared" si="197"/>
        <v>683.09</v>
      </c>
      <c r="CQ77" s="302">
        <f t="shared" si="198"/>
        <v>579.58000000000004</v>
      </c>
      <c r="CR77" s="302">
        <f t="shared" si="199"/>
        <v>0</v>
      </c>
      <c r="CS77" s="302">
        <f t="shared" si="200"/>
        <v>0</v>
      </c>
      <c r="CT77" s="302">
        <f t="shared" si="201"/>
        <v>0</v>
      </c>
      <c r="CU77" s="302">
        <f t="shared" si="202"/>
        <v>0</v>
      </c>
      <c r="CV77" s="302">
        <f t="shared" si="203"/>
        <v>0</v>
      </c>
      <c r="CW77" s="302">
        <f t="shared" si="204"/>
        <v>0</v>
      </c>
      <c r="CX77" s="302">
        <f t="shared" si="205"/>
        <v>0</v>
      </c>
      <c r="CY77" s="302">
        <f t="shared" si="206"/>
        <v>0</v>
      </c>
      <c r="CZ77" s="302">
        <f t="shared" si="207"/>
        <v>0</v>
      </c>
      <c r="DA77" s="302">
        <f t="shared" si="208"/>
        <v>0</v>
      </c>
      <c r="DB77" s="302">
        <f t="shared" si="209"/>
        <v>0</v>
      </c>
      <c r="DC77" s="302">
        <f t="shared" si="210"/>
        <v>0</v>
      </c>
      <c r="DD77" s="302">
        <f t="shared" si="211"/>
        <v>0</v>
      </c>
      <c r="DE77" s="302">
        <f t="shared" si="212"/>
        <v>0</v>
      </c>
    </row>
    <row r="78" spans="1:109" x14ac:dyDescent="0.25">
      <c r="A78">
        <v>75</v>
      </c>
      <c r="B78">
        <f>MATCH(A78,Entrada!$A$53:$A$369,0)</f>
        <v>75</v>
      </c>
      <c r="C78" s="164" t="s">
        <v>567</v>
      </c>
      <c r="AB78">
        <f>IF(NOT(ISNA($B78)),INDEX(Entrada!C$53:C$369,$B78),0)</f>
        <v>816</v>
      </c>
      <c r="AC78">
        <f>IF(NOT(ISNA($B78)),INDEX(Entrada!D$53:D$369,$B78),0)</f>
        <v>869</v>
      </c>
      <c r="AD78">
        <f>IF(NOT(ISNA($B78)),INDEX(Entrada!E$53:E$369,$B78),0)</f>
        <v>781</v>
      </c>
      <c r="AE78">
        <f>IF(NOT(ISNA($B78)),INDEX(Entrada!F$53:F$369,$B78),0)</f>
        <v>649</v>
      </c>
      <c r="AF78">
        <f>IF(NOT(ISNA($B78)),INDEX(Entrada!G$53:G$369,$B78),0)</f>
        <v>801</v>
      </c>
      <c r="AG78">
        <f>IF(NOT(ISNA($B78)),INDEX(Entrada!H$53:H$369,$B78),0)</f>
        <v>1016</v>
      </c>
      <c r="AH78">
        <f>IF(NOT(ISNA($B78)),INDEX(Entrada!I$53:I$369,$B78),0)</f>
        <v>963</v>
      </c>
      <c r="AI78">
        <f>IF(NOT(ISNA($B78)),INDEX(Entrada!J$53:J$369,$B78),0)</f>
        <v>801</v>
      </c>
      <c r="AJ78">
        <f>IF(NOT(ISNA($B78)),INDEX(Entrada!K$53:K$369,$B78),0)</f>
        <v>945</v>
      </c>
      <c r="AK78">
        <f>IF(NOT(ISNA($B78)),INDEX(Entrada!L$53:L$369,$B78),0)</f>
        <v>1239</v>
      </c>
      <c r="AL78">
        <f>IF(NOT(ISNA($B78)),INDEX(Entrada!M$53:M$369,$B78),0)</f>
        <v>922</v>
      </c>
      <c r="AM78">
        <f>IF(NOT(ISNA($B78)),INDEX(Entrada!N$53:N$369,$B78),0)</f>
        <v>771</v>
      </c>
      <c r="AN78">
        <f>IF(NOT(ISNA($B78)),INDEX(Entrada!O$53:O$369,$B78),0)</f>
        <v>0</v>
      </c>
      <c r="AO78">
        <f>IF(NOT(ISNA($B78)),INDEX(Entrada!P$53:P$369,$B78),0)</f>
        <v>0</v>
      </c>
      <c r="AP78">
        <f>IF(NOT(ISNA($B78)),INDEX(Entrada!Q$53:Q$369,$B78),0)</f>
        <v>0</v>
      </c>
      <c r="AQ78">
        <f>IF(NOT(ISNA($B78)),INDEX(Entrada!R$53:R$369,$B78),0)</f>
        <v>0</v>
      </c>
      <c r="AR78">
        <f>IF(NOT(ISNA($B78)),INDEX(Entrada!S$53:S$369,$B78),0)</f>
        <v>0</v>
      </c>
      <c r="AS78">
        <f>IF(NOT(ISNA($B78)),INDEX(Entrada!T$53:T$369,$B78),0)</f>
        <v>0</v>
      </c>
      <c r="AT78">
        <f>IF(NOT(ISNA($B78)),INDEX(Entrada!U$53:U$369,$B78),0)</f>
        <v>0</v>
      </c>
      <c r="AU78">
        <f>IF(NOT(ISNA($B78)),INDEX(Entrada!V$53:V$369,$B78),0)</f>
        <v>0</v>
      </c>
      <c r="AV78">
        <f>IF(NOT(ISNA($B78)),INDEX(Entrada!W$53:W$369,$B78),0)</f>
        <v>0</v>
      </c>
      <c r="AW78">
        <f>IF(NOT(ISNA($B78)),INDEX(Entrada!X$53:X$369,$B78),0)</f>
        <v>0</v>
      </c>
      <c r="AX78">
        <f>IF(NOT(ISNA($B78)),INDEX(Entrada!Y$53:Y$369,$B78),0)</f>
        <v>0</v>
      </c>
      <c r="AY78">
        <f>IF(NOT(ISNA($B78)),INDEX(Entrada!Z$53:Z$369,$B78),0)</f>
        <v>0</v>
      </c>
      <c r="AZ78">
        <f>IF(NOT(ISNA($B78)),INDEX(Entrada!AA$53:AA$369,$B78),0)</f>
        <v>0</v>
      </c>
      <c r="BA78">
        <f>IF(NOT(ISNA($B78)),INDEX(Entrada!AB$53:AB$369,$B78),0)</f>
        <v>0</v>
      </c>
      <c r="BB78" s="167">
        <f t="shared" ref="BB78:BM78" si="213">IF(BB79&gt;0, BB79+MIN(BB76-10,173.5),0)</f>
        <v>816.49</v>
      </c>
      <c r="BC78" s="167">
        <f t="shared" si="213"/>
        <v>868.91000000000008</v>
      </c>
      <c r="BD78" s="167">
        <f t="shared" si="213"/>
        <v>780.63</v>
      </c>
      <c r="BE78" s="167">
        <f t="shared" si="213"/>
        <v>649.45000000000005</v>
      </c>
      <c r="BF78" s="167">
        <f t="shared" si="213"/>
        <v>800.81</v>
      </c>
      <c r="BG78" s="167">
        <f t="shared" si="213"/>
        <v>1016.47</v>
      </c>
      <c r="BH78" s="167">
        <f t="shared" si="213"/>
        <v>963.30000000000007</v>
      </c>
      <c r="BI78" s="167">
        <f t="shared" si="213"/>
        <v>801.21</v>
      </c>
      <c r="BJ78" s="167">
        <f t="shared" si="213"/>
        <v>945.16000000000008</v>
      </c>
      <c r="BK78" s="167">
        <f t="shared" si="213"/>
        <v>1238.57</v>
      </c>
      <c r="BL78" s="167">
        <f t="shared" si="213"/>
        <v>922.05</v>
      </c>
      <c r="BM78" s="167">
        <f t="shared" si="213"/>
        <v>771.36</v>
      </c>
      <c r="BN78" s="167">
        <f t="shared" ref="BN78:CA78" si="214">IF(BN79&gt;0, BN79+MIN(BN76-10,173.5),0)</f>
        <v>0</v>
      </c>
      <c r="BO78" s="167">
        <f t="shared" si="214"/>
        <v>0</v>
      </c>
      <c r="BP78" s="167">
        <f t="shared" si="214"/>
        <v>0</v>
      </c>
      <c r="BQ78" s="167">
        <f t="shared" si="214"/>
        <v>0</v>
      </c>
      <c r="BR78" s="167">
        <f t="shared" si="214"/>
        <v>0</v>
      </c>
      <c r="BS78" s="167">
        <f t="shared" si="214"/>
        <v>0</v>
      </c>
      <c r="BT78" s="167">
        <f t="shared" si="214"/>
        <v>0</v>
      </c>
      <c r="BU78" s="167">
        <f t="shared" si="214"/>
        <v>0</v>
      </c>
      <c r="BV78" s="167">
        <f t="shared" si="214"/>
        <v>0</v>
      </c>
      <c r="BW78" s="167">
        <f t="shared" si="214"/>
        <v>0</v>
      </c>
      <c r="BX78" s="167">
        <f t="shared" si="214"/>
        <v>0</v>
      </c>
      <c r="BY78" s="167">
        <f t="shared" si="214"/>
        <v>0</v>
      </c>
      <c r="BZ78" s="167">
        <f t="shared" si="214"/>
        <v>0</v>
      </c>
      <c r="CA78" s="167">
        <f t="shared" si="214"/>
        <v>0</v>
      </c>
      <c r="CE78" t="e">
        <f t="shared" si="148"/>
        <v>#N/A</v>
      </c>
      <c r="CF78" s="167">
        <f t="shared" ref="CF78" ca="1" si="215">CF79+MIN(CF76-10,173.5)</f>
        <v>813.09588000000008</v>
      </c>
      <c r="CG78" s="167">
        <f t="shared" ref="CG78:DE78" ca="1" si="216">CG79+MIN(CG76-10,173.5)</f>
        <v>867.65132000000006</v>
      </c>
      <c r="CH78" s="167">
        <f t="shared" ca="1" si="216"/>
        <v>784.47900000000004</v>
      </c>
      <c r="CI78" s="167">
        <f t="shared" ca="1" si="216"/>
        <v>640.38556000000005</v>
      </c>
      <c r="CJ78" s="167">
        <f t="shared" ca="1" si="216"/>
        <v>778.33240000000001</v>
      </c>
      <c r="CK78" s="167">
        <f t="shared" ca="1" si="216"/>
        <v>982.4988800000001</v>
      </c>
      <c r="CL78" s="167">
        <f t="shared" ca="1" si="216"/>
        <v>943.53704000000005</v>
      </c>
      <c r="CM78" s="167">
        <f t="shared" ca="1" si="216"/>
        <v>794.51823999999999</v>
      </c>
      <c r="CN78" s="167">
        <f t="shared" ca="1" si="216"/>
        <v>932.0598</v>
      </c>
      <c r="CO78" s="167">
        <f t="shared" ca="1" si="216"/>
        <v>1208.5321200000001</v>
      </c>
      <c r="CP78" s="167">
        <f t="shared" ca="1" si="216"/>
        <v>902.69371999999998</v>
      </c>
      <c r="CQ78" s="167">
        <f t="shared" ca="1" si="216"/>
        <v>767.97464000000002</v>
      </c>
      <c r="CR78" s="167">
        <f t="shared" ca="1" si="216"/>
        <v>10.899999999999999</v>
      </c>
      <c r="CS78" s="167">
        <f t="shared" ca="1" si="216"/>
        <v>10.899999999999999</v>
      </c>
      <c r="CT78" s="167">
        <f t="shared" ca="1" si="216"/>
        <v>10.899999999999999</v>
      </c>
      <c r="CU78" s="167">
        <f t="shared" ca="1" si="216"/>
        <v>10.899999999999999</v>
      </c>
      <c r="CV78" s="167">
        <f t="shared" ca="1" si="216"/>
        <v>10.899999999999999</v>
      </c>
      <c r="CW78" s="167">
        <f t="shared" ca="1" si="216"/>
        <v>10.899999999999999</v>
      </c>
      <c r="CX78" s="167">
        <f t="shared" ca="1" si="216"/>
        <v>10.899999999999999</v>
      </c>
      <c r="CY78" s="167">
        <f t="shared" ca="1" si="216"/>
        <v>10.899999999999999</v>
      </c>
      <c r="CZ78" s="167">
        <f t="shared" ca="1" si="216"/>
        <v>10.899999999999999</v>
      </c>
      <c r="DA78" s="167">
        <f t="shared" ca="1" si="216"/>
        <v>10.899999999999999</v>
      </c>
      <c r="DB78" s="167">
        <f t="shared" ca="1" si="216"/>
        <v>10.899999999999999</v>
      </c>
      <c r="DC78" s="167">
        <f t="shared" ca="1" si="216"/>
        <v>10.899999999999999</v>
      </c>
      <c r="DD78" s="167">
        <f t="shared" ca="1" si="216"/>
        <v>10.899999999999999</v>
      </c>
      <c r="DE78" s="167">
        <f t="shared" ca="1" si="216"/>
        <v>10.899999999999999</v>
      </c>
    </row>
    <row r="79" spans="1:109" x14ac:dyDescent="0.25">
      <c r="A79">
        <v>76</v>
      </c>
      <c r="B79">
        <f>MATCH(A79,Entrada!$A$53:$A$369,0)</f>
        <v>76</v>
      </c>
      <c r="C79" s="164" t="s">
        <v>567</v>
      </c>
      <c r="AB79">
        <f>IF(NOT(ISNA($B79)),INDEX(Entrada!C$53:C$369,$B79),0)</f>
        <v>709.16</v>
      </c>
      <c r="AC79">
        <f>IF(NOT(ISNA($B79)),INDEX(Entrada!D$53:D$369,$B79),0)</f>
        <v>762.07</v>
      </c>
      <c r="AD79">
        <f>IF(NOT(ISNA($B79)),INDEX(Entrada!E$53:E$369,$B79),0)</f>
        <v>689.33</v>
      </c>
      <c r="AE79">
        <f>IF(NOT(ISNA($B79)),INDEX(Entrada!F$53:F$369,$B79),0)</f>
        <v>560.22</v>
      </c>
      <c r="AF79">
        <f>IF(NOT(ISNA($B79)),INDEX(Entrada!G$53:G$369,$B79),0)</f>
        <v>678.04</v>
      </c>
      <c r="AG79">
        <f>IF(NOT(ISNA($B79)),INDEX(Entrada!H$53:H$369,$B79),0)</f>
        <v>861.34</v>
      </c>
      <c r="AH79">
        <f>IF(NOT(ISNA($B79)),INDEX(Entrada!I$53:I$369,$B79),0)</f>
        <v>827.21</v>
      </c>
      <c r="AI79">
        <f>IF(NOT(ISNA($B79)),INDEX(Entrada!J$53:J$369,$B79),0)</f>
        <v>699.35</v>
      </c>
      <c r="AJ79">
        <f>IF(NOT(ISNA($B79)),INDEX(Entrada!K$53:K$369,$B79),0)</f>
        <v>819.96</v>
      </c>
      <c r="AK79">
        <f>IF(NOT(ISNA($B79)),INDEX(Entrada!L$53:L$369,$B79),0)</f>
        <v>1076.27</v>
      </c>
      <c r="AL79">
        <f>IF(NOT(ISNA($B79)),INDEX(Entrada!M$53:M$369,$B79),0)</f>
        <v>797.12</v>
      </c>
      <c r="AM79">
        <f>IF(NOT(ISNA($B79)),INDEX(Entrada!N$53:N$369,$B79),0)</f>
        <v>666.46</v>
      </c>
      <c r="AN79">
        <f>IF(NOT(ISNA($B79)),INDEX(Entrada!O$53:O$369,$B79),0)</f>
        <v>0</v>
      </c>
      <c r="AO79">
        <f>IF(NOT(ISNA($B79)),INDEX(Entrada!P$53:P$369,$B79),0)</f>
        <v>0</v>
      </c>
      <c r="AP79">
        <f>IF(NOT(ISNA($B79)),INDEX(Entrada!Q$53:Q$369,$B79),0)</f>
        <v>0</v>
      </c>
      <c r="AQ79">
        <f>IF(NOT(ISNA($B79)),INDEX(Entrada!R$53:R$369,$B79),0)</f>
        <v>0</v>
      </c>
      <c r="AR79">
        <f>IF(NOT(ISNA($B79)),INDEX(Entrada!S$53:S$369,$B79),0)</f>
        <v>0</v>
      </c>
      <c r="AS79">
        <f>IF(NOT(ISNA($B79)),INDEX(Entrada!T$53:T$369,$B79),0)</f>
        <v>0</v>
      </c>
      <c r="AT79">
        <f>IF(NOT(ISNA($B79)),INDEX(Entrada!U$53:U$369,$B79),0)</f>
        <v>0</v>
      </c>
      <c r="AU79">
        <f>IF(NOT(ISNA($B79)),INDEX(Entrada!V$53:V$369,$B79),0)</f>
        <v>0</v>
      </c>
      <c r="AV79">
        <f>IF(NOT(ISNA($B79)),INDEX(Entrada!W$53:W$369,$B79),0)</f>
        <v>0</v>
      </c>
      <c r="AW79">
        <f>IF(NOT(ISNA($B79)),INDEX(Entrada!X$53:X$369,$B79),0)</f>
        <v>0</v>
      </c>
      <c r="AX79">
        <f>IF(NOT(ISNA($B79)),INDEX(Entrada!Y$53:Y$369,$B79),0)</f>
        <v>0</v>
      </c>
      <c r="AY79">
        <f>IF(NOT(ISNA($B79)),INDEX(Entrada!Z$53:Z$369,$B79),0)</f>
        <v>0</v>
      </c>
      <c r="AZ79">
        <f>IF(NOT(ISNA($B79)),INDEX(Entrada!AA$53:AA$369,$B79),0)</f>
        <v>0</v>
      </c>
      <c r="BA79">
        <f>IF(NOT(ISNA($B79)),INDEX(Entrada!AB$53:AB$369,$B79),0)</f>
        <v>0</v>
      </c>
      <c r="BB79">
        <f t="shared" ref="BB79:BB100" si="217">AB79</f>
        <v>709.16</v>
      </c>
      <c r="BC79">
        <f t="shared" ref="BC79:BC100" si="218">AC79</f>
        <v>762.07</v>
      </c>
      <c r="BD79">
        <f t="shared" ref="BD79:BD100" si="219">AD79</f>
        <v>689.33</v>
      </c>
      <c r="BE79">
        <f t="shared" ref="BE79:BE100" si="220">AE79</f>
        <v>560.22</v>
      </c>
      <c r="BF79">
        <f t="shared" ref="BF79:BF100" si="221">AF79</f>
        <v>678.04</v>
      </c>
      <c r="BG79">
        <f t="shared" ref="BG79:BG100" si="222">AG79</f>
        <v>861.34</v>
      </c>
      <c r="BH79">
        <f t="shared" ref="BH79:BH100" si="223">AH79</f>
        <v>827.21</v>
      </c>
      <c r="BI79">
        <f t="shared" ref="BI79:BI100" si="224">AI79</f>
        <v>699.35</v>
      </c>
      <c r="BJ79">
        <f t="shared" ref="BJ79:BJ100" si="225">AJ79</f>
        <v>819.96</v>
      </c>
      <c r="BK79">
        <f t="shared" ref="BK79:BK100" si="226">AK79</f>
        <v>1076.27</v>
      </c>
      <c r="BL79">
        <f t="shared" ref="BL79:BL100" si="227">AL79</f>
        <v>797.12</v>
      </c>
      <c r="BM79">
        <f t="shared" ref="BM79:BM100" si="228">AM79</f>
        <v>666.46</v>
      </c>
      <c r="BN79">
        <f t="shared" ref="BN79:CA94" si="229">AN79</f>
        <v>0</v>
      </c>
      <c r="BO79">
        <f t="shared" si="229"/>
        <v>0</v>
      </c>
      <c r="BP79">
        <f t="shared" si="229"/>
        <v>0</v>
      </c>
      <c r="BQ79">
        <f t="shared" si="229"/>
        <v>0</v>
      </c>
      <c r="BR79">
        <f t="shared" si="229"/>
        <v>0</v>
      </c>
      <c r="BS79">
        <f t="shared" si="229"/>
        <v>0</v>
      </c>
      <c r="BT79">
        <f t="shared" si="229"/>
        <v>0</v>
      </c>
      <c r="BU79">
        <f t="shared" si="229"/>
        <v>0</v>
      </c>
      <c r="BV79">
        <f t="shared" si="229"/>
        <v>0</v>
      </c>
      <c r="BW79">
        <f t="shared" si="229"/>
        <v>0</v>
      </c>
      <c r="BX79">
        <f t="shared" si="229"/>
        <v>0</v>
      </c>
      <c r="BY79">
        <f t="shared" si="229"/>
        <v>0</v>
      </c>
      <c r="BZ79">
        <f t="shared" si="229"/>
        <v>0</v>
      </c>
      <c r="CA79">
        <f t="shared" si="229"/>
        <v>0</v>
      </c>
      <c r="CE79">
        <f t="shared" si="148"/>
        <v>41</v>
      </c>
      <c r="CF79" s="302">
        <f t="shared" ca="1" si="149"/>
        <v>705.76588000000004</v>
      </c>
      <c r="CG79" s="302">
        <f t="shared" ref="CG79:CG106" ca="1" si="230" xml:space="preserve">    IF(ISNA($CE$4:$CE$323),BC$4:BC$323,
IF(OR(_tipo="Mensal", _tipo="Diario"),INDEX(_regrA0,$CE$4:$CE$323,$CF$1:$DE$1)+INDEX(_regrA1,$CE$4:$CE$323,$CF$1:$DE$1)*INDEX(BC$4:BC$323,INDEX(_regrPostoBase,$CE$4:$CE$323)),0
))</f>
        <v>760.81132000000002</v>
      </c>
      <c r="CH79" s="302">
        <f t="shared" ref="CH79:CH106" ca="1" si="231" xml:space="preserve">    IF(ISNA($CE$4:$CE$323),BD$4:BD$323,
IF(OR(_tipo="Mensal", _tipo="Diario"),INDEX(_regrA0,$CE$4:$CE$323,$CF$1:$DE$1)+INDEX(_regrA1,$CE$4:$CE$323,$CF$1:$DE$1)*INDEX(BD$4:BD$323,INDEX(_regrPostoBase,$CE$4:$CE$323)),0
))</f>
        <v>693.17900000000009</v>
      </c>
      <c r="CI79" s="302">
        <f t="shared" ref="CI79:CI106" ca="1" si="232" xml:space="preserve">    IF(ISNA($CE$4:$CE$323),BE$4:BE$323,
IF(OR(_tipo="Mensal", _tipo="Diario"),INDEX(_regrA0,$CE$4:$CE$323,$CF$1:$DE$1)+INDEX(_regrA1,$CE$4:$CE$323,$CF$1:$DE$1)*INDEX(BE$4:BE$323,INDEX(_regrPostoBase,$CE$4:$CE$323)),0
))</f>
        <v>551.15556000000004</v>
      </c>
      <c r="CJ79" s="302">
        <f t="shared" ref="CJ79:CJ106" ca="1" si="233" xml:space="preserve">    IF(ISNA($CE$4:$CE$323),BF$4:BF$323,
IF(OR(_tipo="Mensal", _tipo="Diario"),INDEX(_regrA0,$CE$4:$CE$323,$CF$1:$DE$1)+INDEX(_regrA1,$CE$4:$CE$323,$CF$1:$DE$1)*INDEX(BF$4:BF$323,INDEX(_regrPostoBase,$CE$4:$CE$323)),0
))</f>
        <v>655.56240000000003</v>
      </c>
      <c r="CK79" s="302">
        <f t="shared" ref="CK79:CK106" ca="1" si="234" xml:space="preserve">    IF(ISNA($CE$4:$CE$323),BG$4:BG$323,
IF(OR(_tipo="Mensal", _tipo="Diario"),INDEX(_regrA0,$CE$4:$CE$323,$CF$1:$DE$1)+INDEX(_regrA1,$CE$4:$CE$323,$CF$1:$DE$1)*INDEX(BG$4:BG$323,INDEX(_regrPostoBase,$CE$4:$CE$323)),0
))</f>
        <v>827.3688800000001</v>
      </c>
      <c r="CL79" s="302">
        <f t="shared" ref="CL79:CL106" ca="1" si="235" xml:space="preserve">    IF(ISNA($CE$4:$CE$323),BH$4:BH$323,
IF(OR(_tipo="Mensal", _tipo="Diario"),INDEX(_regrA0,$CE$4:$CE$323,$CF$1:$DE$1)+INDEX(_regrA1,$CE$4:$CE$323,$CF$1:$DE$1)*INDEX(BH$4:BH$323,INDEX(_regrPostoBase,$CE$4:$CE$323)),0
))</f>
        <v>807.44704000000002</v>
      </c>
      <c r="CM79" s="302">
        <f t="shared" ref="CM79:CM106" ca="1" si="236" xml:space="preserve">    IF(ISNA($CE$4:$CE$323),BI$4:BI$323,
IF(OR(_tipo="Mensal", _tipo="Diario"),INDEX(_regrA0,$CE$4:$CE$323,$CF$1:$DE$1)+INDEX(_regrA1,$CE$4:$CE$323,$CF$1:$DE$1)*INDEX(BI$4:BI$323,INDEX(_regrPostoBase,$CE$4:$CE$323)),0
))</f>
        <v>692.65823999999998</v>
      </c>
      <c r="CN79" s="302">
        <f t="shared" ref="CN79:CN106" ca="1" si="237" xml:space="preserve">    IF(ISNA($CE$4:$CE$323),BJ$4:BJ$323,
IF(OR(_tipo="Mensal", _tipo="Diario"),INDEX(_regrA0,$CE$4:$CE$323,$CF$1:$DE$1)+INDEX(_regrA1,$CE$4:$CE$323,$CF$1:$DE$1)*INDEX(BJ$4:BJ$323,INDEX(_regrPostoBase,$CE$4:$CE$323)),0
))</f>
        <v>806.85980000000006</v>
      </c>
      <c r="CO79" s="302">
        <f t="shared" ref="CO79:CO106" ca="1" si="238" xml:space="preserve">    IF(ISNA($CE$4:$CE$323),BK$4:BK$323,
IF(OR(_tipo="Mensal", _tipo="Diario"),INDEX(_regrA0,$CE$4:$CE$323,$CF$1:$DE$1)+INDEX(_regrA1,$CE$4:$CE$323,$CF$1:$DE$1)*INDEX(BK$4:BK$323,INDEX(_regrPostoBase,$CE$4:$CE$323)),0
))</f>
        <v>1046.2321200000001</v>
      </c>
      <c r="CP79" s="302">
        <f t="shared" ref="CP79:CP106" ca="1" si="239" xml:space="preserve">    IF(ISNA($CE$4:$CE$323),BL$4:BL$323,
IF(OR(_tipo="Mensal", _tipo="Diario"),INDEX(_regrA0,$CE$4:$CE$323,$CF$1:$DE$1)+INDEX(_regrA1,$CE$4:$CE$323,$CF$1:$DE$1)*INDEX(BL$4:BL$323,INDEX(_regrPostoBase,$CE$4:$CE$323)),0
))</f>
        <v>777.76372000000003</v>
      </c>
      <c r="CQ79" s="302">
        <f t="shared" ref="CQ79:CQ106" ca="1" si="240" xml:space="preserve">    IF(ISNA($CE$4:$CE$323),BM$4:BM$323,
IF(OR(_tipo="Mensal", _tipo="Diario"),INDEX(_regrA0,$CE$4:$CE$323,$CF$1:$DE$1)+INDEX(_regrA1,$CE$4:$CE$323,$CF$1:$DE$1)*INDEX(BM$4:BM$323,INDEX(_regrPostoBase,$CE$4:$CE$323)),0
))</f>
        <v>663.07464000000004</v>
      </c>
      <c r="CR79" s="302">
        <f t="shared" ref="CR79:CR106" ca="1" si="241" xml:space="preserve">    IF(ISNA($CE$4:$CE$323),BN$4:BN$323,
IF(OR(_tipo="Mensal", _tipo="Diario"),INDEX(_regrA0,$CE$4:$CE$323,$CF$1:$DE$1)+INDEX(_regrA1,$CE$4:$CE$323,$CF$1:$DE$1)*INDEX(BN$4:BN$323,INDEX(_regrPostoBase,$CE$4:$CE$323)),0
))</f>
        <v>20.9</v>
      </c>
      <c r="CS79" s="302">
        <f t="shared" ref="CS79:CS106" ca="1" si="242" xml:space="preserve">    IF(ISNA($CE$4:$CE$323),BO$4:BO$323,
IF(OR(_tipo="Mensal", _tipo="Diario"),INDEX(_regrA0,$CE$4:$CE$323,$CF$1:$DE$1)+INDEX(_regrA1,$CE$4:$CE$323,$CF$1:$DE$1)*INDEX(BO$4:BO$323,INDEX(_regrPostoBase,$CE$4:$CE$323)),0
))</f>
        <v>20.9</v>
      </c>
      <c r="CT79" s="302">
        <f t="shared" ref="CT79:CT106" ca="1" si="243" xml:space="preserve">    IF(ISNA($CE$4:$CE$323),BP$4:BP$323,
IF(OR(_tipo="Mensal", _tipo="Diario"),INDEX(_regrA0,$CE$4:$CE$323,$CF$1:$DE$1)+INDEX(_regrA1,$CE$4:$CE$323,$CF$1:$DE$1)*INDEX(BP$4:BP$323,INDEX(_regrPostoBase,$CE$4:$CE$323)),0
))</f>
        <v>20.9</v>
      </c>
      <c r="CU79" s="302">
        <f t="shared" ref="CU79:CU106" ca="1" si="244" xml:space="preserve">    IF(ISNA($CE$4:$CE$323),BQ$4:BQ$323,
IF(OR(_tipo="Mensal", _tipo="Diario"),INDEX(_regrA0,$CE$4:$CE$323,$CF$1:$DE$1)+INDEX(_regrA1,$CE$4:$CE$323,$CF$1:$DE$1)*INDEX(BQ$4:BQ$323,INDEX(_regrPostoBase,$CE$4:$CE$323)),0
))</f>
        <v>20.9</v>
      </c>
      <c r="CV79" s="302">
        <f t="shared" ref="CV79:CV106" ca="1" si="245" xml:space="preserve">    IF(ISNA($CE$4:$CE$323),BR$4:BR$323,
IF(OR(_tipo="Mensal", _tipo="Diario"),INDEX(_regrA0,$CE$4:$CE$323,$CF$1:$DE$1)+INDEX(_regrA1,$CE$4:$CE$323,$CF$1:$DE$1)*INDEX(BR$4:BR$323,INDEX(_regrPostoBase,$CE$4:$CE$323)),0
))</f>
        <v>20.9</v>
      </c>
      <c r="CW79" s="302">
        <f t="shared" ref="CW79:CW106" ca="1" si="246" xml:space="preserve">    IF(ISNA($CE$4:$CE$323),BS$4:BS$323,
IF(OR(_tipo="Mensal", _tipo="Diario"),INDEX(_regrA0,$CE$4:$CE$323,$CF$1:$DE$1)+INDEX(_regrA1,$CE$4:$CE$323,$CF$1:$DE$1)*INDEX(BS$4:BS$323,INDEX(_regrPostoBase,$CE$4:$CE$323)),0
))</f>
        <v>20.9</v>
      </c>
      <c r="CX79" s="302">
        <f t="shared" ref="CX79:CX106" ca="1" si="247" xml:space="preserve">    IF(ISNA($CE$4:$CE$323),BT$4:BT$323,
IF(OR(_tipo="Mensal", _tipo="Diario"),INDEX(_regrA0,$CE$4:$CE$323,$CF$1:$DE$1)+INDEX(_regrA1,$CE$4:$CE$323,$CF$1:$DE$1)*INDEX(BT$4:BT$323,INDEX(_regrPostoBase,$CE$4:$CE$323)),0
))</f>
        <v>20.9</v>
      </c>
      <c r="CY79" s="302">
        <f t="shared" ref="CY79:CY106" ca="1" si="248" xml:space="preserve">    IF(ISNA($CE$4:$CE$323),BU$4:BU$323,
IF(OR(_tipo="Mensal", _tipo="Diario"),INDEX(_regrA0,$CE$4:$CE$323,$CF$1:$DE$1)+INDEX(_regrA1,$CE$4:$CE$323,$CF$1:$DE$1)*INDEX(BU$4:BU$323,INDEX(_regrPostoBase,$CE$4:$CE$323)),0
))</f>
        <v>20.9</v>
      </c>
      <c r="CZ79" s="302">
        <f t="shared" ref="CZ79:CZ106" ca="1" si="249" xml:space="preserve">    IF(ISNA($CE$4:$CE$323),BV$4:BV$323,
IF(OR(_tipo="Mensal", _tipo="Diario"),INDEX(_regrA0,$CE$4:$CE$323,$CF$1:$DE$1)+INDEX(_regrA1,$CE$4:$CE$323,$CF$1:$DE$1)*INDEX(BV$4:BV$323,INDEX(_regrPostoBase,$CE$4:$CE$323)),0
))</f>
        <v>20.9</v>
      </c>
      <c r="DA79" s="302">
        <f t="shared" ref="DA79:DA106" ca="1" si="250" xml:space="preserve">    IF(ISNA($CE$4:$CE$323),BW$4:BW$323,
IF(OR(_tipo="Mensal", _tipo="Diario"),INDEX(_regrA0,$CE$4:$CE$323,$CF$1:$DE$1)+INDEX(_regrA1,$CE$4:$CE$323,$CF$1:$DE$1)*INDEX(BW$4:BW$323,INDEX(_regrPostoBase,$CE$4:$CE$323)),0
))</f>
        <v>20.9</v>
      </c>
      <c r="DB79" s="302">
        <f t="shared" ref="DB79:DB106" ca="1" si="251" xml:space="preserve">    IF(ISNA($CE$4:$CE$323),BX$4:BX$323,
IF(OR(_tipo="Mensal", _tipo="Diario"),INDEX(_regrA0,$CE$4:$CE$323,$CF$1:$DE$1)+INDEX(_regrA1,$CE$4:$CE$323,$CF$1:$DE$1)*INDEX(BX$4:BX$323,INDEX(_regrPostoBase,$CE$4:$CE$323)),0
))</f>
        <v>20.9</v>
      </c>
      <c r="DC79" s="302">
        <f t="shared" ref="DC79:DC106" ca="1" si="252" xml:space="preserve">    IF(ISNA($CE$4:$CE$323),BY$4:BY$323,
IF(OR(_tipo="Mensal", _tipo="Diario"),INDEX(_regrA0,$CE$4:$CE$323,$CF$1:$DE$1)+INDEX(_regrA1,$CE$4:$CE$323,$CF$1:$DE$1)*INDEX(BY$4:BY$323,INDEX(_regrPostoBase,$CE$4:$CE$323)),0
))</f>
        <v>20.9</v>
      </c>
      <c r="DD79" s="302">
        <f t="shared" ref="DD79:DD106" ca="1" si="253" xml:space="preserve">    IF(ISNA($CE$4:$CE$323),BZ$4:BZ$323,
IF(OR(_tipo="Mensal", _tipo="Diario"),INDEX(_regrA0,$CE$4:$CE$323,$CF$1:$DE$1)+INDEX(_regrA1,$CE$4:$CE$323,$CF$1:$DE$1)*INDEX(BZ$4:BZ$323,INDEX(_regrPostoBase,$CE$4:$CE$323)),0
))</f>
        <v>20.9</v>
      </c>
      <c r="DE79" s="302">
        <f t="shared" ref="DE79:DE106" ca="1" si="254" xml:space="preserve">    IF(ISNA($CE$4:$CE$323),CA$4:CA$323,
IF(OR(_tipo="Mensal", _tipo="Diario"),INDEX(_regrA0,$CE$4:$CE$323,$CF$1:$DE$1)+INDEX(_regrA1,$CE$4:$CE$323,$CF$1:$DE$1)*INDEX(CA$4:CA$323,INDEX(_regrPostoBase,$CE$4:$CE$323)),0
))</f>
        <v>20.9</v>
      </c>
    </row>
    <row r="80" spans="1:109" x14ac:dyDescent="0.25">
      <c r="A80">
        <v>77</v>
      </c>
      <c r="B80">
        <f>MATCH(A80,Entrada!$A$53:$A$369,0)</f>
        <v>77</v>
      </c>
      <c r="C80" s="164" t="s">
        <v>241</v>
      </c>
      <c r="AB80">
        <f>IF(NOT(ISNA($B80)),INDEX(Entrada!C$53:C$369,$B80),0)</f>
        <v>921.88</v>
      </c>
      <c r="AC80">
        <f>IF(NOT(ISNA($B80)),INDEX(Entrada!D$53:D$369,$B80),0)</f>
        <v>978.87</v>
      </c>
      <c r="AD80">
        <f>IF(NOT(ISNA($B80)),INDEX(Entrada!E$53:E$369,$B80),0)</f>
        <v>870.17</v>
      </c>
      <c r="AE80">
        <f>IF(NOT(ISNA($B80)),INDEX(Entrada!F$53:F$369,$B80),0)</f>
        <v>752.95</v>
      </c>
      <c r="AF80">
        <f>IF(NOT(ISNA($B80)),INDEX(Entrada!G$53:G$369,$B80),0)</f>
        <v>934.57</v>
      </c>
      <c r="AG80">
        <f>IF(NOT(ISNA($B80)),INDEX(Entrada!H$53:H$369,$B80),0)</f>
        <v>1191.96</v>
      </c>
      <c r="AH80">
        <f>IF(NOT(ISNA($B80)),INDEX(Entrada!I$53:I$369,$B80),0)</f>
        <v>1114.82</v>
      </c>
      <c r="AI80">
        <f>IF(NOT(ISNA($B80)),INDEX(Entrada!J$53:J$369,$B80),0)</f>
        <v>918.62</v>
      </c>
      <c r="AJ80">
        <f>IF(NOT(ISNA($B80)),INDEX(Entrada!K$53:K$369,$B80),0)</f>
        <v>1079.2</v>
      </c>
      <c r="AK80">
        <f>IF(NOT(ISNA($B80)),INDEX(Entrada!L$53:L$369,$B80),0)</f>
        <v>1434.71</v>
      </c>
      <c r="AL80">
        <f>IF(NOT(ISNA($B80)),INDEX(Entrada!M$53:M$369,$B80),0)</f>
        <v>1066.3599999999999</v>
      </c>
      <c r="AM80">
        <f>IF(NOT(ISNA($B80)),INDEX(Entrada!N$53:N$369,$B80),0)</f>
        <v>877.03</v>
      </c>
      <c r="AN80">
        <f>IF(NOT(ISNA($B80)),INDEX(Entrada!O$53:O$369,$B80),0)</f>
        <v>0</v>
      </c>
      <c r="AO80">
        <f>IF(NOT(ISNA($B80)),INDEX(Entrada!P$53:P$369,$B80),0)</f>
        <v>0</v>
      </c>
      <c r="AP80">
        <f>IF(NOT(ISNA($B80)),INDEX(Entrada!Q$53:Q$369,$B80),0)</f>
        <v>0</v>
      </c>
      <c r="AQ80">
        <f>IF(NOT(ISNA($B80)),INDEX(Entrada!R$53:R$369,$B80),0)</f>
        <v>0</v>
      </c>
      <c r="AR80">
        <f>IF(NOT(ISNA($B80)),INDEX(Entrada!S$53:S$369,$B80),0)</f>
        <v>0</v>
      </c>
      <c r="AS80">
        <f>IF(NOT(ISNA($B80)),INDEX(Entrada!T$53:T$369,$B80),0)</f>
        <v>0</v>
      </c>
      <c r="AT80">
        <f>IF(NOT(ISNA($B80)),INDEX(Entrada!U$53:U$369,$B80),0)</f>
        <v>0</v>
      </c>
      <c r="AU80">
        <f>IF(NOT(ISNA($B80)),INDEX(Entrada!V$53:V$369,$B80),0)</f>
        <v>0</v>
      </c>
      <c r="AV80">
        <f>IF(NOT(ISNA($B80)),INDEX(Entrada!W$53:W$369,$B80),0)</f>
        <v>0</v>
      </c>
      <c r="AW80">
        <f>IF(NOT(ISNA($B80)),INDEX(Entrada!X$53:X$369,$B80),0)</f>
        <v>0</v>
      </c>
      <c r="AX80">
        <f>IF(NOT(ISNA($B80)),INDEX(Entrada!Y$53:Y$369,$B80),0)</f>
        <v>0</v>
      </c>
      <c r="AY80">
        <f>IF(NOT(ISNA($B80)),INDEX(Entrada!Z$53:Z$369,$B80),0)</f>
        <v>0</v>
      </c>
      <c r="AZ80">
        <f>IF(NOT(ISNA($B80)),INDEX(Entrada!AA$53:AA$369,$B80),0)</f>
        <v>0</v>
      </c>
      <c r="BA80">
        <f>IF(NOT(ISNA($B80)),INDEX(Entrada!AB$53:AB$369,$B80),0)</f>
        <v>0</v>
      </c>
      <c r="BB80">
        <f t="shared" si="217"/>
        <v>921.88</v>
      </c>
      <c r="BC80">
        <f t="shared" si="218"/>
        <v>978.87</v>
      </c>
      <c r="BD80">
        <f t="shared" si="219"/>
        <v>870.17</v>
      </c>
      <c r="BE80">
        <f t="shared" si="220"/>
        <v>752.95</v>
      </c>
      <c r="BF80">
        <f t="shared" si="221"/>
        <v>934.57</v>
      </c>
      <c r="BG80">
        <f t="shared" si="222"/>
        <v>1191.96</v>
      </c>
      <c r="BH80">
        <f t="shared" si="223"/>
        <v>1114.82</v>
      </c>
      <c r="BI80">
        <f t="shared" si="224"/>
        <v>918.62</v>
      </c>
      <c r="BJ80">
        <f t="shared" si="225"/>
        <v>1079.2</v>
      </c>
      <c r="BK80">
        <f t="shared" si="226"/>
        <v>1434.71</v>
      </c>
      <c r="BL80">
        <f t="shared" si="227"/>
        <v>1066.3599999999999</v>
      </c>
      <c r="BM80">
        <f t="shared" si="228"/>
        <v>877.03</v>
      </c>
      <c r="BN80">
        <f t="shared" si="229"/>
        <v>0</v>
      </c>
      <c r="BO80">
        <f t="shared" si="229"/>
        <v>0</v>
      </c>
      <c r="BP80">
        <f t="shared" si="229"/>
        <v>0</v>
      </c>
      <c r="BQ80">
        <f t="shared" si="229"/>
        <v>0</v>
      </c>
      <c r="BR80">
        <f t="shared" si="229"/>
        <v>0</v>
      </c>
      <c r="BS80">
        <f t="shared" si="229"/>
        <v>0</v>
      </c>
      <c r="BT80">
        <f t="shared" si="229"/>
        <v>0</v>
      </c>
      <c r="BU80">
        <f t="shared" si="229"/>
        <v>0</v>
      </c>
      <c r="BV80">
        <f t="shared" si="229"/>
        <v>0</v>
      </c>
      <c r="BW80">
        <f t="shared" si="229"/>
        <v>0</v>
      </c>
      <c r="BX80">
        <f t="shared" si="229"/>
        <v>0</v>
      </c>
      <c r="BY80">
        <f t="shared" si="229"/>
        <v>0</v>
      </c>
      <c r="BZ80">
        <f t="shared" si="229"/>
        <v>0</v>
      </c>
      <c r="CA80">
        <f t="shared" si="229"/>
        <v>0</v>
      </c>
      <c r="CE80" t="e">
        <f t="shared" si="148"/>
        <v>#N/A</v>
      </c>
      <c r="CF80" s="302">
        <f t="shared" si="149"/>
        <v>921.88</v>
      </c>
      <c r="CG80" s="302">
        <f t="shared" si="230"/>
        <v>978.87</v>
      </c>
      <c r="CH80" s="302">
        <f t="shared" si="231"/>
        <v>870.17</v>
      </c>
      <c r="CI80" s="302">
        <f t="shared" si="232"/>
        <v>752.95</v>
      </c>
      <c r="CJ80" s="302">
        <f t="shared" si="233"/>
        <v>934.57</v>
      </c>
      <c r="CK80" s="302">
        <f t="shared" si="234"/>
        <v>1191.96</v>
      </c>
      <c r="CL80" s="302">
        <f t="shared" si="235"/>
        <v>1114.82</v>
      </c>
      <c r="CM80" s="302">
        <f t="shared" si="236"/>
        <v>918.62</v>
      </c>
      <c r="CN80" s="302">
        <f t="shared" si="237"/>
        <v>1079.2</v>
      </c>
      <c r="CO80" s="302">
        <f t="shared" si="238"/>
        <v>1434.71</v>
      </c>
      <c r="CP80" s="302">
        <f t="shared" si="239"/>
        <v>1066.3599999999999</v>
      </c>
      <c r="CQ80" s="302">
        <f t="shared" si="240"/>
        <v>877.03</v>
      </c>
      <c r="CR80" s="302">
        <f t="shared" si="241"/>
        <v>0</v>
      </c>
      <c r="CS80" s="302">
        <f t="shared" si="242"/>
        <v>0</v>
      </c>
      <c r="CT80" s="302">
        <f t="shared" si="243"/>
        <v>0</v>
      </c>
      <c r="CU80" s="302">
        <f t="shared" si="244"/>
        <v>0</v>
      </c>
      <c r="CV80" s="302">
        <f t="shared" si="245"/>
        <v>0</v>
      </c>
      <c r="CW80" s="302">
        <f t="shared" si="246"/>
        <v>0</v>
      </c>
      <c r="CX80" s="302">
        <f t="shared" si="247"/>
        <v>0</v>
      </c>
      <c r="CY80" s="302">
        <f t="shared" si="248"/>
        <v>0</v>
      </c>
      <c r="CZ80" s="302">
        <f t="shared" si="249"/>
        <v>0</v>
      </c>
      <c r="DA80" s="302">
        <f t="shared" si="250"/>
        <v>0</v>
      </c>
      <c r="DB80" s="302">
        <f t="shared" si="251"/>
        <v>0</v>
      </c>
      <c r="DC80" s="302">
        <f t="shared" si="252"/>
        <v>0</v>
      </c>
      <c r="DD80" s="302">
        <f t="shared" si="253"/>
        <v>0</v>
      </c>
      <c r="DE80" s="302">
        <f t="shared" si="254"/>
        <v>0</v>
      </c>
    </row>
    <row r="81" spans="1:109" x14ac:dyDescent="0.25">
      <c r="A81">
        <v>78</v>
      </c>
      <c r="B81">
        <f>MATCH(A81,Entrada!$A$53:$A$369,0)</f>
        <v>78</v>
      </c>
      <c r="C81" s="164" t="s">
        <v>174</v>
      </c>
      <c r="AB81">
        <f>IF(NOT(ISNA($B81)),INDEX(Entrada!C$53:C$369,$B81),0)</f>
        <v>959.89</v>
      </c>
      <c r="AC81">
        <f>IF(NOT(ISNA($B81)),INDEX(Entrada!D$53:D$369,$B81),0)</f>
        <v>1019.55</v>
      </c>
      <c r="AD81">
        <f>IF(NOT(ISNA($B81)),INDEX(Entrada!E$53:E$369,$B81),0)</f>
        <v>908.55</v>
      </c>
      <c r="AE81">
        <f>IF(NOT(ISNA($B81)),INDEX(Entrada!F$53:F$369,$B81),0)</f>
        <v>788.35</v>
      </c>
      <c r="AF81">
        <f>IF(NOT(ISNA($B81)),INDEX(Entrada!G$53:G$369,$B81),0)</f>
        <v>981.33</v>
      </c>
      <c r="AG81">
        <f>IF(NOT(ISNA($B81)),INDEX(Entrada!H$53:H$369,$B81),0)</f>
        <v>1250.8499999999999</v>
      </c>
      <c r="AH81">
        <f>IF(NOT(ISNA($B81)),INDEX(Entrada!I$53:I$369,$B81),0)</f>
        <v>1167.5</v>
      </c>
      <c r="AI81">
        <f>IF(NOT(ISNA($B81)),INDEX(Entrada!J$53:J$369,$B81),0)</f>
        <v>960.71</v>
      </c>
      <c r="AJ81">
        <f>IF(NOT(ISNA($B81)),INDEX(Entrada!K$53:K$369,$B81),0)</f>
        <v>1122.54</v>
      </c>
      <c r="AK81">
        <f>IF(NOT(ISNA($B81)),INDEX(Entrada!L$53:L$369,$B81),0)</f>
        <v>1508.95</v>
      </c>
      <c r="AL81">
        <f>IF(NOT(ISNA($B81)),INDEX(Entrada!M$53:M$369,$B81),0)</f>
        <v>1124.48</v>
      </c>
      <c r="AM81">
        <f>IF(NOT(ISNA($B81)),INDEX(Entrada!N$53:N$369,$B81),0)</f>
        <v>918.73</v>
      </c>
      <c r="AN81">
        <f>IF(NOT(ISNA($B81)),INDEX(Entrada!O$53:O$369,$B81),0)</f>
        <v>0</v>
      </c>
      <c r="AO81">
        <f>IF(NOT(ISNA($B81)),INDEX(Entrada!P$53:P$369,$B81),0)</f>
        <v>0</v>
      </c>
      <c r="AP81">
        <f>IF(NOT(ISNA($B81)),INDEX(Entrada!Q$53:Q$369,$B81),0)</f>
        <v>0</v>
      </c>
      <c r="AQ81">
        <f>IF(NOT(ISNA($B81)),INDEX(Entrada!R$53:R$369,$B81),0)</f>
        <v>0</v>
      </c>
      <c r="AR81">
        <f>IF(NOT(ISNA($B81)),INDEX(Entrada!S$53:S$369,$B81),0)</f>
        <v>0</v>
      </c>
      <c r="AS81">
        <f>IF(NOT(ISNA($B81)),INDEX(Entrada!T$53:T$369,$B81),0)</f>
        <v>0</v>
      </c>
      <c r="AT81">
        <f>IF(NOT(ISNA($B81)),INDEX(Entrada!U$53:U$369,$B81),0)</f>
        <v>0</v>
      </c>
      <c r="AU81">
        <f>IF(NOT(ISNA($B81)),INDEX(Entrada!V$53:V$369,$B81),0)</f>
        <v>0</v>
      </c>
      <c r="AV81">
        <f>IF(NOT(ISNA($B81)),INDEX(Entrada!W$53:W$369,$B81),0)</f>
        <v>0</v>
      </c>
      <c r="AW81">
        <f>IF(NOT(ISNA($B81)),INDEX(Entrada!X$53:X$369,$B81),0)</f>
        <v>0</v>
      </c>
      <c r="AX81">
        <f>IF(NOT(ISNA($B81)),INDEX(Entrada!Y$53:Y$369,$B81),0)</f>
        <v>0</v>
      </c>
      <c r="AY81">
        <f>IF(NOT(ISNA($B81)),INDEX(Entrada!Z$53:Z$369,$B81),0)</f>
        <v>0</v>
      </c>
      <c r="AZ81">
        <f>IF(NOT(ISNA($B81)),INDEX(Entrada!AA$53:AA$369,$B81),0)</f>
        <v>0</v>
      </c>
      <c r="BA81">
        <f>IF(NOT(ISNA($B81)),INDEX(Entrada!AB$53:AB$369,$B81),0)</f>
        <v>0</v>
      </c>
      <c r="BB81">
        <f t="shared" si="217"/>
        <v>959.89</v>
      </c>
      <c r="BC81">
        <f t="shared" si="218"/>
        <v>1019.55</v>
      </c>
      <c r="BD81">
        <f t="shared" si="219"/>
        <v>908.55</v>
      </c>
      <c r="BE81">
        <f t="shared" si="220"/>
        <v>788.35</v>
      </c>
      <c r="BF81">
        <f t="shared" si="221"/>
        <v>981.33</v>
      </c>
      <c r="BG81">
        <f t="shared" si="222"/>
        <v>1250.8499999999999</v>
      </c>
      <c r="BH81">
        <f t="shared" si="223"/>
        <v>1167.5</v>
      </c>
      <c r="BI81">
        <f t="shared" si="224"/>
        <v>960.71</v>
      </c>
      <c r="BJ81">
        <f t="shared" si="225"/>
        <v>1122.54</v>
      </c>
      <c r="BK81">
        <f t="shared" si="226"/>
        <v>1508.95</v>
      </c>
      <c r="BL81">
        <f t="shared" si="227"/>
        <v>1124.48</v>
      </c>
      <c r="BM81">
        <f t="shared" si="228"/>
        <v>918.73</v>
      </c>
      <c r="BN81">
        <f t="shared" si="229"/>
        <v>0</v>
      </c>
      <c r="BO81">
        <f t="shared" si="229"/>
        <v>0</v>
      </c>
      <c r="BP81">
        <f t="shared" si="229"/>
        <v>0</v>
      </c>
      <c r="BQ81">
        <f t="shared" si="229"/>
        <v>0</v>
      </c>
      <c r="BR81">
        <f t="shared" si="229"/>
        <v>0</v>
      </c>
      <c r="BS81">
        <f t="shared" si="229"/>
        <v>0</v>
      </c>
      <c r="BT81">
        <f t="shared" si="229"/>
        <v>0</v>
      </c>
      <c r="BU81">
        <f t="shared" si="229"/>
        <v>0</v>
      </c>
      <c r="BV81">
        <f t="shared" si="229"/>
        <v>0</v>
      </c>
      <c r="BW81">
        <f t="shared" si="229"/>
        <v>0</v>
      </c>
      <c r="BX81">
        <f t="shared" si="229"/>
        <v>0</v>
      </c>
      <c r="BY81">
        <f t="shared" si="229"/>
        <v>0</v>
      </c>
      <c r="BZ81">
        <f t="shared" si="229"/>
        <v>0</v>
      </c>
      <c r="CA81">
        <f t="shared" si="229"/>
        <v>0</v>
      </c>
      <c r="CE81">
        <f t="shared" si="148"/>
        <v>43</v>
      </c>
      <c r="CF81" s="302">
        <f t="shared" ca="1" si="149"/>
        <v>966.13024000000007</v>
      </c>
      <c r="CG81" s="302">
        <f t="shared" ca="1" si="230"/>
        <v>1025.8557600000001</v>
      </c>
      <c r="CH81" s="302">
        <f t="shared" ca="1" si="231"/>
        <v>911.93816000000004</v>
      </c>
      <c r="CI81" s="302">
        <f t="shared" ca="1" si="232"/>
        <v>789.09160000000008</v>
      </c>
      <c r="CJ81" s="302">
        <f t="shared" ca="1" si="233"/>
        <v>979.42936000000009</v>
      </c>
      <c r="CK81" s="302">
        <f t="shared" ca="1" si="234"/>
        <v>1249.17408</v>
      </c>
      <c r="CL81" s="302">
        <f t="shared" ca="1" si="235"/>
        <v>1168.3313599999999</v>
      </c>
      <c r="CM81" s="302">
        <f t="shared" ca="1" si="236"/>
        <v>962.71376000000009</v>
      </c>
      <c r="CN81" s="302">
        <f t="shared" ca="1" si="237"/>
        <v>1131.0016000000001</v>
      </c>
      <c r="CO81" s="302">
        <f t="shared" ca="1" si="238"/>
        <v>1503.57608</v>
      </c>
      <c r="CP81" s="302">
        <f t="shared" ca="1" si="239"/>
        <v>1117.54528</v>
      </c>
      <c r="CQ81" s="302">
        <f t="shared" ca="1" si="240"/>
        <v>919.12743999999998</v>
      </c>
      <c r="CR81" s="302">
        <f t="shared" ca="1" si="241"/>
        <v>0</v>
      </c>
      <c r="CS81" s="302">
        <f t="shared" ca="1" si="242"/>
        <v>0</v>
      </c>
      <c r="CT81" s="302">
        <f t="shared" ca="1" si="243"/>
        <v>0</v>
      </c>
      <c r="CU81" s="302">
        <f t="shared" ca="1" si="244"/>
        <v>0</v>
      </c>
      <c r="CV81" s="302">
        <f t="shared" ca="1" si="245"/>
        <v>0</v>
      </c>
      <c r="CW81" s="302">
        <f t="shared" ca="1" si="246"/>
        <v>0</v>
      </c>
      <c r="CX81" s="302">
        <f t="shared" ca="1" si="247"/>
        <v>0</v>
      </c>
      <c r="CY81" s="302">
        <f t="shared" ca="1" si="248"/>
        <v>0</v>
      </c>
      <c r="CZ81" s="302">
        <f t="shared" ca="1" si="249"/>
        <v>0</v>
      </c>
      <c r="DA81" s="302">
        <f t="shared" ca="1" si="250"/>
        <v>0</v>
      </c>
      <c r="DB81" s="302">
        <f t="shared" ca="1" si="251"/>
        <v>0</v>
      </c>
      <c r="DC81" s="302">
        <f t="shared" ca="1" si="252"/>
        <v>0</v>
      </c>
      <c r="DD81" s="302">
        <f t="shared" ca="1" si="253"/>
        <v>0</v>
      </c>
      <c r="DE81" s="302">
        <f t="shared" ca="1" si="254"/>
        <v>0</v>
      </c>
    </row>
    <row r="82" spans="1:109" x14ac:dyDescent="0.25">
      <c r="A82">
        <v>79</v>
      </c>
      <c r="B82">
        <f>MATCH(A82,Entrada!$A$53:$A$369,0)</f>
        <v>79</v>
      </c>
      <c r="C82" s="164"/>
      <c r="AB82">
        <f>IF(NOT(ISNA($B82)),INDEX(Entrada!C$53:C$369,$B82),0)</f>
        <v>0</v>
      </c>
      <c r="AC82">
        <f>IF(NOT(ISNA($B82)),INDEX(Entrada!D$53:D$369,$B82),0)</f>
        <v>0</v>
      </c>
      <c r="AD82">
        <f>IF(NOT(ISNA($B82)),INDEX(Entrada!E$53:E$369,$B82),0)</f>
        <v>0</v>
      </c>
      <c r="AE82">
        <f>IF(NOT(ISNA($B82)),INDEX(Entrada!F$53:F$369,$B82),0)</f>
        <v>0</v>
      </c>
      <c r="AF82">
        <f>IF(NOT(ISNA($B82)),INDEX(Entrada!G$53:G$369,$B82),0)</f>
        <v>0</v>
      </c>
      <c r="AG82">
        <f>IF(NOT(ISNA($B82)),INDEX(Entrada!H$53:H$369,$B82),0)</f>
        <v>0</v>
      </c>
      <c r="AH82">
        <f>IF(NOT(ISNA($B82)),INDEX(Entrada!I$53:I$369,$B82),0)</f>
        <v>0</v>
      </c>
      <c r="AI82">
        <f>IF(NOT(ISNA($B82)),INDEX(Entrada!J$53:J$369,$B82),0)</f>
        <v>0</v>
      </c>
      <c r="AJ82">
        <f>IF(NOT(ISNA($B82)),INDEX(Entrada!K$53:K$369,$B82),0)</f>
        <v>0</v>
      </c>
      <c r="AK82">
        <f>IF(NOT(ISNA($B82)),INDEX(Entrada!L$53:L$369,$B82),0)</f>
        <v>0</v>
      </c>
      <c r="AL82">
        <f>IF(NOT(ISNA($B82)),INDEX(Entrada!M$53:M$369,$B82),0)</f>
        <v>0</v>
      </c>
      <c r="AM82">
        <f>IF(NOT(ISNA($B82)),INDEX(Entrada!N$53:N$369,$B82),0)</f>
        <v>0</v>
      </c>
      <c r="AN82">
        <f>IF(NOT(ISNA($B82)),INDEX(Entrada!O$53:O$369,$B82),0)</f>
        <v>0</v>
      </c>
      <c r="AO82">
        <f>IF(NOT(ISNA($B82)),INDEX(Entrada!P$53:P$369,$B82),0)</f>
        <v>0</v>
      </c>
      <c r="AP82">
        <f>IF(NOT(ISNA($B82)),INDEX(Entrada!Q$53:Q$369,$B82),0)</f>
        <v>0</v>
      </c>
      <c r="AQ82">
        <f>IF(NOT(ISNA($B82)),INDEX(Entrada!R$53:R$369,$B82),0)</f>
        <v>0</v>
      </c>
      <c r="AR82">
        <f>IF(NOT(ISNA($B82)),INDEX(Entrada!S$53:S$369,$B82),0)</f>
        <v>0</v>
      </c>
      <c r="AS82">
        <f>IF(NOT(ISNA($B82)),INDEX(Entrada!T$53:T$369,$B82),0)</f>
        <v>0</v>
      </c>
      <c r="AT82">
        <f>IF(NOT(ISNA($B82)),INDEX(Entrada!U$53:U$369,$B82),0)</f>
        <v>0</v>
      </c>
      <c r="AU82">
        <f>IF(NOT(ISNA($B82)),INDEX(Entrada!V$53:V$369,$B82),0)</f>
        <v>0</v>
      </c>
      <c r="AV82">
        <f>IF(NOT(ISNA($B82)),INDEX(Entrada!W$53:W$369,$B82),0)</f>
        <v>0</v>
      </c>
      <c r="AW82">
        <f>IF(NOT(ISNA($B82)),INDEX(Entrada!X$53:X$369,$B82),0)</f>
        <v>0</v>
      </c>
      <c r="AX82">
        <f>IF(NOT(ISNA($B82)),INDEX(Entrada!Y$53:Y$369,$B82),0)</f>
        <v>0</v>
      </c>
      <c r="AY82">
        <f>IF(NOT(ISNA($B82)),INDEX(Entrada!Z$53:Z$369,$B82),0)</f>
        <v>0</v>
      </c>
      <c r="AZ82">
        <f>IF(NOT(ISNA($B82)),INDEX(Entrada!AA$53:AA$369,$B82),0)</f>
        <v>0</v>
      </c>
      <c r="BA82">
        <f>IF(NOT(ISNA($B82)),INDEX(Entrada!AB$53:AB$369,$B82),0)</f>
        <v>0</v>
      </c>
      <c r="BB82">
        <f t="shared" si="217"/>
        <v>0</v>
      </c>
      <c r="BC82">
        <f t="shared" si="218"/>
        <v>0</v>
      </c>
      <c r="BD82">
        <f t="shared" si="219"/>
        <v>0</v>
      </c>
      <c r="BE82">
        <f t="shared" si="220"/>
        <v>0</v>
      </c>
      <c r="BF82">
        <f t="shared" si="221"/>
        <v>0</v>
      </c>
      <c r="BG82">
        <f t="shared" si="222"/>
        <v>0</v>
      </c>
      <c r="BH82">
        <f t="shared" si="223"/>
        <v>0</v>
      </c>
      <c r="BI82">
        <f t="shared" si="224"/>
        <v>0</v>
      </c>
      <c r="BJ82">
        <f t="shared" si="225"/>
        <v>0</v>
      </c>
      <c r="BK82">
        <f t="shared" si="226"/>
        <v>0</v>
      </c>
      <c r="BL82">
        <f t="shared" si="227"/>
        <v>0</v>
      </c>
      <c r="BM82">
        <f t="shared" si="228"/>
        <v>0</v>
      </c>
      <c r="BN82">
        <f t="shared" si="229"/>
        <v>0</v>
      </c>
      <c r="BO82">
        <f t="shared" si="229"/>
        <v>0</v>
      </c>
      <c r="BP82">
        <f t="shared" si="229"/>
        <v>0</v>
      </c>
      <c r="BQ82">
        <f t="shared" si="229"/>
        <v>0</v>
      </c>
      <c r="BR82">
        <f t="shared" si="229"/>
        <v>0</v>
      </c>
      <c r="BS82">
        <f t="shared" si="229"/>
        <v>0</v>
      </c>
      <c r="BT82">
        <f t="shared" si="229"/>
        <v>0</v>
      </c>
      <c r="BU82">
        <f t="shared" si="229"/>
        <v>0</v>
      </c>
      <c r="BV82">
        <f t="shared" si="229"/>
        <v>0</v>
      </c>
      <c r="BW82">
        <f t="shared" si="229"/>
        <v>0</v>
      </c>
      <c r="BX82">
        <f t="shared" si="229"/>
        <v>0</v>
      </c>
      <c r="BY82">
        <f t="shared" si="229"/>
        <v>0</v>
      </c>
      <c r="BZ82">
        <f t="shared" si="229"/>
        <v>0</v>
      </c>
      <c r="CA82">
        <f t="shared" si="229"/>
        <v>0</v>
      </c>
      <c r="CE82" t="e">
        <f t="shared" si="148"/>
        <v>#N/A</v>
      </c>
      <c r="CF82" s="302">
        <f t="shared" si="149"/>
        <v>0</v>
      </c>
      <c r="CG82" s="302">
        <f t="shared" si="230"/>
        <v>0</v>
      </c>
      <c r="CH82" s="302">
        <f t="shared" si="231"/>
        <v>0</v>
      </c>
      <c r="CI82" s="302">
        <f t="shared" si="232"/>
        <v>0</v>
      </c>
      <c r="CJ82" s="302">
        <f t="shared" si="233"/>
        <v>0</v>
      </c>
      <c r="CK82" s="302">
        <f t="shared" si="234"/>
        <v>0</v>
      </c>
      <c r="CL82" s="302">
        <f t="shared" si="235"/>
        <v>0</v>
      </c>
      <c r="CM82" s="302">
        <f t="shared" si="236"/>
        <v>0</v>
      </c>
      <c r="CN82" s="302">
        <f t="shared" si="237"/>
        <v>0</v>
      </c>
      <c r="CO82" s="302">
        <f t="shared" si="238"/>
        <v>0</v>
      </c>
      <c r="CP82" s="302">
        <f t="shared" si="239"/>
        <v>0</v>
      </c>
      <c r="CQ82" s="302">
        <f t="shared" si="240"/>
        <v>0</v>
      </c>
      <c r="CR82" s="302">
        <f t="shared" si="241"/>
        <v>0</v>
      </c>
      <c r="CS82" s="302">
        <f t="shared" si="242"/>
        <v>0</v>
      </c>
      <c r="CT82" s="302">
        <f t="shared" si="243"/>
        <v>0</v>
      </c>
      <c r="CU82" s="302">
        <f t="shared" si="244"/>
        <v>0</v>
      </c>
      <c r="CV82" s="302">
        <f t="shared" si="245"/>
        <v>0</v>
      </c>
      <c r="CW82" s="302">
        <f t="shared" si="246"/>
        <v>0</v>
      </c>
      <c r="CX82" s="302">
        <f t="shared" si="247"/>
        <v>0</v>
      </c>
      <c r="CY82" s="302">
        <f t="shared" si="248"/>
        <v>0</v>
      </c>
      <c r="CZ82" s="302">
        <f t="shared" si="249"/>
        <v>0</v>
      </c>
      <c r="DA82" s="302">
        <f t="shared" si="250"/>
        <v>0</v>
      </c>
      <c r="DB82" s="302">
        <f t="shared" si="251"/>
        <v>0</v>
      </c>
      <c r="DC82" s="302">
        <f t="shared" si="252"/>
        <v>0</v>
      </c>
      <c r="DD82" s="302">
        <f t="shared" si="253"/>
        <v>0</v>
      </c>
      <c r="DE82" s="302">
        <f t="shared" si="254"/>
        <v>0</v>
      </c>
    </row>
    <row r="83" spans="1:109" x14ac:dyDescent="0.25">
      <c r="A83">
        <v>80</v>
      </c>
      <c r="B83">
        <f>MATCH(A83,Entrada!$A$53:$A$369,0)</f>
        <v>80</v>
      </c>
      <c r="C83" s="164" t="s">
        <v>568</v>
      </c>
      <c r="AB83">
        <f>IF(NOT(ISNA($B83)),INDEX(Entrada!C$53:C$369,$B83),0)</f>
        <v>54.47</v>
      </c>
      <c r="AC83">
        <f>IF(NOT(ISNA($B83)),INDEX(Entrada!D$53:D$369,$B83),0)</f>
        <v>58.63</v>
      </c>
      <c r="AD83">
        <f>IF(NOT(ISNA($B83)),INDEX(Entrada!E$53:E$369,$B83),0)</f>
        <v>50.6</v>
      </c>
      <c r="AE83">
        <f>IF(NOT(ISNA($B83)),INDEX(Entrada!F$53:F$369,$B83),0)</f>
        <v>52.8</v>
      </c>
      <c r="AF83">
        <f>IF(NOT(ISNA($B83)),INDEX(Entrada!G$53:G$369,$B83),0)</f>
        <v>72.98</v>
      </c>
      <c r="AG83">
        <f>IF(NOT(ISNA($B83)),INDEX(Entrada!H$53:H$369,$B83),0)</f>
        <v>90.97</v>
      </c>
      <c r="AH83">
        <f>IF(NOT(ISNA($B83)),INDEX(Entrada!I$53:I$369,$B83),0)</f>
        <v>78.17</v>
      </c>
      <c r="AI83">
        <f>IF(NOT(ISNA($B83)),INDEX(Entrada!J$53:J$369,$B83),0)</f>
        <v>64.12</v>
      </c>
      <c r="AJ83">
        <f>IF(NOT(ISNA($B83)),INDEX(Entrada!K$53:K$369,$B83),0)</f>
        <v>74.41</v>
      </c>
      <c r="AK83">
        <f>IF(NOT(ISNA($B83)),INDEX(Entrada!L$53:L$369,$B83),0)</f>
        <v>101.67</v>
      </c>
      <c r="AL83">
        <f>IF(NOT(ISNA($B83)),INDEX(Entrada!M$53:M$369,$B83),0)</f>
        <v>73.3</v>
      </c>
      <c r="AM83">
        <f>IF(NOT(ISNA($B83)),INDEX(Entrada!N$53:N$369,$B83),0)</f>
        <v>54.93</v>
      </c>
      <c r="AN83">
        <f>IF(NOT(ISNA($B83)),INDEX(Entrada!O$53:O$369,$B83),0)</f>
        <v>0</v>
      </c>
      <c r="AO83">
        <f>IF(NOT(ISNA($B83)),INDEX(Entrada!P$53:P$369,$B83),0)</f>
        <v>0</v>
      </c>
      <c r="AP83">
        <f>IF(NOT(ISNA($B83)),INDEX(Entrada!Q$53:Q$369,$B83),0)</f>
        <v>0</v>
      </c>
      <c r="AQ83">
        <f>IF(NOT(ISNA($B83)),INDEX(Entrada!R$53:R$369,$B83),0)</f>
        <v>0</v>
      </c>
      <c r="AR83">
        <f>IF(NOT(ISNA($B83)),INDEX(Entrada!S$53:S$369,$B83),0)</f>
        <v>0</v>
      </c>
      <c r="AS83">
        <f>IF(NOT(ISNA($B83)),INDEX(Entrada!T$53:T$369,$B83),0)</f>
        <v>0</v>
      </c>
      <c r="AT83">
        <f>IF(NOT(ISNA($B83)),INDEX(Entrada!U$53:U$369,$B83),0)</f>
        <v>0</v>
      </c>
      <c r="AU83">
        <f>IF(NOT(ISNA($B83)),INDEX(Entrada!V$53:V$369,$B83),0)</f>
        <v>0</v>
      </c>
      <c r="AV83">
        <f>IF(NOT(ISNA($B83)),INDEX(Entrada!W$53:W$369,$B83),0)</f>
        <v>0</v>
      </c>
      <c r="AW83">
        <f>IF(NOT(ISNA($B83)),INDEX(Entrada!X$53:X$369,$B83),0)</f>
        <v>0</v>
      </c>
      <c r="AX83">
        <f>IF(NOT(ISNA($B83)),INDEX(Entrada!Y$53:Y$369,$B83),0)</f>
        <v>0</v>
      </c>
      <c r="AY83">
        <f>IF(NOT(ISNA($B83)),INDEX(Entrada!Z$53:Z$369,$B83),0)</f>
        <v>0</v>
      </c>
      <c r="AZ83">
        <f>IF(NOT(ISNA($B83)),INDEX(Entrada!AA$53:AA$369,$B83),0)</f>
        <v>0</v>
      </c>
      <c r="BA83">
        <f>IF(NOT(ISNA($B83)),INDEX(Entrada!AB$53:AB$369,$B83),0)</f>
        <v>0</v>
      </c>
      <c r="BB83">
        <f t="shared" si="217"/>
        <v>54.47</v>
      </c>
      <c r="BC83">
        <f t="shared" si="218"/>
        <v>58.63</v>
      </c>
      <c r="BD83">
        <f t="shared" si="219"/>
        <v>50.6</v>
      </c>
      <c r="BE83">
        <f t="shared" si="220"/>
        <v>52.8</v>
      </c>
      <c r="BF83">
        <f t="shared" si="221"/>
        <v>72.98</v>
      </c>
      <c r="BG83">
        <f t="shared" si="222"/>
        <v>90.97</v>
      </c>
      <c r="BH83">
        <f t="shared" si="223"/>
        <v>78.17</v>
      </c>
      <c r="BI83">
        <f t="shared" si="224"/>
        <v>64.12</v>
      </c>
      <c r="BJ83">
        <f t="shared" si="225"/>
        <v>74.41</v>
      </c>
      <c r="BK83">
        <f t="shared" si="226"/>
        <v>101.67</v>
      </c>
      <c r="BL83">
        <f t="shared" si="227"/>
        <v>73.3</v>
      </c>
      <c r="BM83">
        <f t="shared" si="228"/>
        <v>54.93</v>
      </c>
      <c r="BN83">
        <f t="shared" si="229"/>
        <v>0</v>
      </c>
      <c r="BO83">
        <f t="shared" si="229"/>
        <v>0</v>
      </c>
      <c r="BP83">
        <f t="shared" si="229"/>
        <v>0</v>
      </c>
      <c r="BQ83">
        <f t="shared" si="229"/>
        <v>0</v>
      </c>
      <c r="BR83">
        <f t="shared" si="229"/>
        <v>0</v>
      </c>
      <c r="BS83">
        <f t="shared" si="229"/>
        <v>0</v>
      </c>
      <c r="BT83">
        <f t="shared" si="229"/>
        <v>0</v>
      </c>
      <c r="BU83">
        <f t="shared" si="229"/>
        <v>0</v>
      </c>
      <c r="BV83">
        <f t="shared" si="229"/>
        <v>0</v>
      </c>
      <c r="BW83">
        <f t="shared" si="229"/>
        <v>0</v>
      </c>
      <c r="BX83">
        <f t="shared" si="229"/>
        <v>0</v>
      </c>
      <c r="BY83">
        <f t="shared" si="229"/>
        <v>0</v>
      </c>
      <c r="BZ83">
        <f t="shared" si="229"/>
        <v>0</v>
      </c>
      <c r="CA83">
        <f t="shared" si="229"/>
        <v>0</v>
      </c>
      <c r="CE83" t="e">
        <f t="shared" si="148"/>
        <v>#N/A</v>
      </c>
      <c r="CF83" s="302">
        <f t="shared" si="149"/>
        <v>54.47</v>
      </c>
      <c r="CG83" s="302">
        <f t="shared" si="230"/>
        <v>58.63</v>
      </c>
      <c r="CH83" s="302">
        <f t="shared" si="231"/>
        <v>50.6</v>
      </c>
      <c r="CI83" s="302">
        <f t="shared" si="232"/>
        <v>52.8</v>
      </c>
      <c r="CJ83" s="302">
        <f t="shared" si="233"/>
        <v>72.98</v>
      </c>
      <c r="CK83" s="302">
        <f t="shared" si="234"/>
        <v>90.97</v>
      </c>
      <c r="CL83" s="302">
        <f t="shared" si="235"/>
        <v>78.17</v>
      </c>
      <c r="CM83" s="302">
        <f t="shared" si="236"/>
        <v>64.12</v>
      </c>
      <c r="CN83" s="302">
        <f t="shared" si="237"/>
        <v>74.41</v>
      </c>
      <c r="CO83" s="302">
        <f t="shared" si="238"/>
        <v>101.67</v>
      </c>
      <c r="CP83" s="302">
        <f t="shared" si="239"/>
        <v>73.3</v>
      </c>
      <c r="CQ83" s="302">
        <f t="shared" si="240"/>
        <v>54.93</v>
      </c>
      <c r="CR83" s="302">
        <f t="shared" si="241"/>
        <v>0</v>
      </c>
      <c r="CS83" s="302">
        <f t="shared" si="242"/>
        <v>0</v>
      </c>
      <c r="CT83" s="302">
        <f t="shared" si="243"/>
        <v>0</v>
      </c>
      <c r="CU83" s="302">
        <f t="shared" si="244"/>
        <v>0</v>
      </c>
      <c r="CV83" s="302">
        <f t="shared" si="245"/>
        <v>0</v>
      </c>
      <c r="CW83" s="302">
        <f t="shared" si="246"/>
        <v>0</v>
      </c>
      <c r="CX83" s="302">
        <f t="shared" si="247"/>
        <v>0</v>
      </c>
      <c r="CY83" s="302">
        <f t="shared" si="248"/>
        <v>0</v>
      </c>
      <c r="CZ83" s="302">
        <f t="shared" si="249"/>
        <v>0</v>
      </c>
      <c r="DA83" s="302">
        <f t="shared" si="250"/>
        <v>0</v>
      </c>
      <c r="DB83" s="302">
        <f t="shared" si="251"/>
        <v>0</v>
      </c>
      <c r="DC83" s="302">
        <f t="shared" si="252"/>
        <v>0</v>
      </c>
      <c r="DD83" s="302">
        <f t="shared" si="253"/>
        <v>0</v>
      </c>
      <c r="DE83" s="302">
        <f t="shared" si="254"/>
        <v>0</v>
      </c>
    </row>
    <row r="84" spans="1:109" x14ac:dyDescent="0.25">
      <c r="A84">
        <v>81</v>
      </c>
      <c r="B84">
        <f>MATCH(A84,Entrada!$A$53:$A$369,0)</f>
        <v>81</v>
      </c>
      <c r="C84" s="164" t="s">
        <v>569</v>
      </c>
      <c r="AB84">
        <f>IF(NOT(ISNA($B84)),INDEX(Entrada!C$53:C$369,$B84),0)</f>
        <v>1287.3800000000001</v>
      </c>
      <c r="AC84">
        <f>IF(NOT(ISNA($B84)),INDEX(Entrada!D$53:D$369,$B84),0)</f>
        <v>1363.05</v>
      </c>
      <c r="AD84">
        <f>IF(NOT(ISNA($B84)),INDEX(Entrada!E$53:E$369,$B84),0)</f>
        <v>1214.17</v>
      </c>
      <c r="AE84">
        <f>IF(NOT(ISNA($B84)),INDEX(Entrada!F$53:F$369,$B84),0)</f>
        <v>1099.21</v>
      </c>
      <c r="AF84">
        <f>IF(NOT(ISNA($B84)),INDEX(Entrada!G$53:G$369,$B84),0)</f>
        <v>1413.72</v>
      </c>
      <c r="AG84">
        <f>IF(NOT(ISNA($B84)),INDEX(Entrada!H$53:H$369,$B84),0)</f>
        <v>1792.75</v>
      </c>
      <c r="AH84">
        <f>IF(NOT(ISNA($B84)),INDEX(Entrada!I$53:I$369,$B84),0)</f>
        <v>1622.08</v>
      </c>
      <c r="AI84">
        <f>IF(NOT(ISNA($B84)),INDEX(Entrada!J$53:J$369,$B84),0)</f>
        <v>1335.33</v>
      </c>
      <c r="AJ84">
        <f>IF(NOT(ISNA($B84)),INDEX(Entrada!K$53:K$369,$B84),0)</f>
        <v>1537.18</v>
      </c>
      <c r="AK84">
        <f>IF(NOT(ISNA($B84)),INDEX(Entrada!L$53:L$369,$B84),0)</f>
        <v>2110.13</v>
      </c>
      <c r="AL84">
        <f>IF(NOT(ISNA($B84)),INDEX(Entrada!M$53:M$369,$B84),0)</f>
        <v>1576.51</v>
      </c>
      <c r="AM84">
        <f>IF(NOT(ISNA($B84)),INDEX(Entrada!N$53:N$369,$B84),0)</f>
        <v>1264.3699999999999</v>
      </c>
      <c r="AN84">
        <f>IF(NOT(ISNA($B84)),INDEX(Entrada!O$53:O$369,$B84),0)</f>
        <v>0</v>
      </c>
      <c r="AO84">
        <f>IF(NOT(ISNA($B84)),INDEX(Entrada!P$53:P$369,$B84),0)</f>
        <v>0</v>
      </c>
      <c r="AP84">
        <f>IF(NOT(ISNA($B84)),INDEX(Entrada!Q$53:Q$369,$B84),0)</f>
        <v>0</v>
      </c>
      <c r="AQ84">
        <f>IF(NOT(ISNA($B84)),INDEX(Entrada!R$53:R$369,$B84),0)</f>
        <v>0</v>
      </c>
      <c r="AR84">
        <f>IF(NOT(ISNA($B84)),INDEX(Entrada!S$53:S$369,$B84),0)</f>
        <v>0</v>
      </c>
      <c r="AS84">
        <f>IF(NOT(ISNA($B84)),INDEX(Entrada!T$53:T$369,$B84),0)</f>
        <v>0</v>
      </c>
      <c r="AT84">
        <f>IF(NOT(ISNA($B84)),INDEX(Entrada!U$53:U$369,$B84),0)</f>
        <v>0</v>
      </c>
      <c r="AU84">
        <f>IF(NOT(ISNA($B84)),INDEX(Entrada!V$53:V$369,$B84),0)</f>
        <v>0</v>
      </c>
      <c r="AV84">
        <f>IF(NOT(ISNA($B84)),INDEX(Entrada!W$53:W$369,$B84),0)</f>
        <v>0</v>
      </c>
      <c r="AW84">
        <f>IF(NOT(ISNA($B84)),INDEX(Entrada!X$53:X$369,$B84),0)</f>
        <v>0</v>
      </c>
      <c r="AX84">
        <f>IF(NOT(ISNA($B84)),INDEX(Entrada!Y$53:Y$369,$B84),0)</f>
        <v>0</v>
      </c>
      <c r="AY84">
        <f>IF(NOT(ISNA($B84)),INDEX(Entrada!Z$53:Z$369,$B84),0)</f>
        <v>0</v>
      </c>
      <c r="AZ84">
        <f>IF(NOT(ISNA($B84)),INDEX(Entrada!AA$53:AA$369,$B84),0)</f>
        <v>0</v>
      </c>
      <c r="BA84">
        <f>IF(NOT(ISNA($B84)),INDEX(Entrada!AB$53:AB$369,$B84),0)</f>
        <v>0</v>
      </c>
      <c r="BB84">
        <f t="shared" si="217"/>
        <v>1287.3800000000001</v>
      </c>
      <c r="BC84">
        <f t="shared" si="218"/>
        <v>1363.05</v>
      </c>
      <c r="BD84">
        <f t="shared" si="219"/>
        <v>1214.17</v>
      </c>
      <c r="BE84">
        <f t="shared" si="220"/>
        <v>1099.21</v>
      </c>
      <c r="BF84">
        <f t="shared" si="221"/>
        <v>1413.72</v>
      </c>
      <c r="BG84">
        <f t="shared" si="222"/>
        <v>1792.75</v>
      </c>
      <c r="BH84">
        <f t="shared" si="223"/>
        <v>1622.08</v>
      </c>
      <c r="BI84">
        <f t="shared" si="224"/>
        <v>1335.33</v>
      </c>
      <c r="BJ84">
        <f t="shared" si="225"/>
        <v>1537.18</v>
      </c>
      <c r="BK84">
        <f t="shared" si="226"/>
        <v>2110.13</v>
      </c>
      <c r="BL84">
        <f t="shared" si="227"/>
        <v>1576.51</v>
      </c>
      <c r="BM84">
        <f t="shared" si="228"/>
        <v>1264.3699999999999</v>
      </c>
      <c r="BN84">
        <f t="shared" si="229"/>
        <v>0</v>
      </c>
      <c r="BO84">
        <f t="shared" si="229"/>
        <v>0</v>
      </c>
      <c r="BP84">
        <f t="shared" si="229"/>
        <v>0</v>
      </c>
      <c r="BQ84">
        <f t="shared" si="229"/>
        <v>0</v>
      </c>
      <c r="BR84">
        <f t="shared" si="229"/>
        <v>0</v>
      </c>
      <c r="BS84">
        <f t="shared" si="229"/>
        <v>0</v>
      </c>
      <c r="BT84">
        <f t="shared" si="229"/>
        <v>0</v>
      </c>
      <c r="BU84">
        <f t="shared" si="229"/>
        <v>0</v>
      </c>
      <c r="BV84">
        <f t="shared" si="229"/>
        <v>0</v>
      </c>
      <c r="BW84">
        <f t="shared" si="229"/>
        <v>0</v>
      </c>
      <c r="BX84">
        <f t="shared" si="229"/>
        <v>0</v>
      </c>
      <c r="BY84">
        <f t="shared" si="229"/>
        <v>0</v>
      </c>
      <c r="BZ84">
        <f t="shared" si="229"/>
        <v>0</v>
      </c>
      <c r="CA84">
        <f t="shared" si="229"/>
        <v>0</v>
      </c>
      <c r="CE84">
        <f t="shared" si="148"/>
        <v>45</v>
      </c>
      <c r="CF84" s="302">
        <f t="shared" ca="1" si="149"/>
        <v>1336.7259999999999</v>
      </c>
      <c r="CG84" s="302">
        <f t="shared" ca="1" si="230"/>
        <v>1419.3615</v>
      </c>
      <c r="CH84" s="302">
        <f t="shared" ca="1" si="231"/>
        <v>1261.7465</v>
      </c>
      <c r="CI84" s="302">
        <f t="shared" ca="1" si="232"/>
        <v>1091.7775000000001</v>
      </c>
      <c r="CJ84" s="302">
        <f t="shared" ca="1" si="233"/>
        <v>1355.1265000000001</v>
      </c>
      <c r="CK84" s="302">
        <f t="shared" ca="1" si="234"/>
        <v>1728.3420000000001</v>
      </c>
      <c r="CL84" s="302">
        <f t="shared" ca="1" si="235"/>
        <v>1616.4889999999998</v>
      </c>
      <c r="CM84" s="302">
        <f t="shared" ca="1" si="236"/>
        <v>1331.999</v>
      </c>
      <c r="CN84" s="302">
        <f t="shared" ca="1" si="237"/>
        <v>1564.84</v>
      </c>
      <c r="CO84" s="302">
        <f t="shared" ca="1" si="238"/>
        <v>2080.3294999999998</v>
      </c>
      <c r="CP84" s="302">
        <f t="shared" ca="1" si="239"/>
        <v>1546.2219999999998</v>
      </c>
      <c r="CQ84" s="302">
        <f t="shared" ca="1" si="240"/>
        <v>1271.6934999999999</v>
      </c>
      <c r="CR84" s="302">
        <f t="shared" ca="1" si="241"/>
        <v>0</v>
      </c>
      <c r="CS84" s="302">
        <f t="shared" ca="1" si="242"/>
        <v>0</v>
      </c>
      <c r="CT84" s="302">
        <f t="shared" ca="1" si="243"/>
        <v>0</v>
      </c>
      <c r="CU84" s="302">
        <f t="shared" ca="1" si="244"/>
        <v>0</v>
      </c>
      <c r="CV84" s="302">
        <f t="shared" ca="1" si="245"/>
        <v>0</v>
      </c>
      <c r="CW84" s="302">
        <f t="shared" ca="1" si="246"/>
        <v>0</v>
      </c>
      <c r="CX84" s="302">
        <f t="shared" ca="1" si="247"/>
        <v>0</v>
      </c>
      <c r="CY84" s="302">
        <f t="shared" ca="1" si="248"/>
        <v>0</v>
      </c>
      <c r="CZ84" s="302">
        <f t="shared" ca="1" si="249"/>
        <v>0</v>
      </c>
      <c r="DA84" s="302">
        <f t="shared" ca="1" si="250"/>
        <v>0</v>
      </c>
      <c r="DB84" s="302">
        <f t="shared" ca="1" si="251"/>
        <v>0</v>
      </c>
      <c r="DC84" s="302">
        <f t="shared" ca="1" si="252"/>
        <v>0</v>
      </c>
      <c r="DD84" s="302">
        <f t="shared" ca="1" si="253"/>
        <v>0</v>
      </c>
      <c r="DE84" s="302">
        <f t="shared" ca="1" si="254"/>
        <v>0</v>
      </c>
    </row>
    <row r="85" spans="1:109" x14ac:dyDescent="0.25">
      <c r="A85">
        <v>82</v>
      </c>
      <c r="B85">
        <f>MATCH(A85,Entrada!$A$53:$A$369,0)</f>
        <v>82</v>
      </c>
      <c r="C85" s="164"/>
      <c r="AB85">
        <f>IF(NOT(ISNA($B85)),INDEX(Entrada!C$53:C$369,$B85),0)</f>
        <v>0</v>
      </c>
      <c r="AC85">
        <f>IF(NOT(ISNA($B85)),INDEX(Entrada!D$53:D$369,$B85),0)</f>
        <v>0</v>
      </c>
      <c r="AD85">
        <f>IF(NOT(ISNA($B85)),INDEX(Entrada!E$53:E$369,$B85),0)</f>
        <v>0</v>
      </c>
      <c r="AE85">
        <f>IF(NOT(ISNA($B85)),INDEX(Entrada!F$53:F$369,$B85),0)</f>
        <v>0</v>
      </c>
      <c r="AF85">
        <f>IF(NOT(ISNA($B85)),INDEX(Entrada!G$53:G$369,$B85),0)</f>
        <v>0</v>
      </c>
      <c r="AG85">
        <f>IF(NOT(ISNA($B85)),INDEX(Entrada!H$53:H$369,$B85),0)</f>
        <v>0</v>
      </c>
      <c r="AH85">
        <f>IF(NOT(ISNA($B85)),INDEX(Entrada!I$53:I$369,$B85),0)</f>
        <v>0</v>
      </c>
      <c r="AI85">
        <f>IF(NOT(ISNA($B85)),INDEX(Entrada!J$53:J$369,$B85),0)</f>
        <v>0</v>
      </c>
      <c r="AJ85">
        <f>IF(NOT(ISNA($B85)),INDEX(Entrada!K$53:K$369,$B85),0)</f>
        <v>0</v>
      </c>
      <c r="AK85">
        <f>IF(NOT(ISNA($B85)),INDEX(Entrada!L$53:L$369,$B85),0)</f>
        <v>0</v>
      </c>
      <c r="AL85">
        <f>IF(NOT(ISNA($B85)),INDEX(Entrada!M$53:M$369,$B85),0)</f>
        <v>0</v>
      </c>
      <c r="AM85">
        <f>IF(NOT(ISNA($B85)),INDEX(Entrada!N$53:N$369,$B85),0)</f>
        <v>0</v>
      </c>
      <c r="AN85">
        <f>IF(NOT(ISNA($B85)),INDEX(Entrada!O$53:O$369,$B85),0)</f>
        <v>0</v>
      </c>
      <c r="AO85">
        <f>IF(NOT(ISNA($B85)),INDEX(Entrada!P$53:P$369,$B85),0)</f>
        <v>0</v>
      </c>
      <c r="AP85">
        <f>IF(NOT(ISNA($B85)),INDEX(Entrada!Q$53:Q$369,$B85),0)</f>
        <v>0</v>
      </c>
      <c r="AQ85">
        <f>IF(NOT(ISNA($B85)),INDEX(Entrada!R$53:R$369,$B85),0)</f>
        <v>0</v>
      </c>
      <c r="AR85">
        <f>IF(NOT(ISNA($B85)),INDEX(Entrada!S$53:S$369,$B85),0)</f>
        <v>0</v>
      </c>
      <c r="AS85">
        <f>IF(NOT(ISNA($B85)),INDEX(Entrada!T$53:T$369,$B85),0)</f>
        <v>0</v>
      </c>
      <c r="AT85">
        <f>IF(NOT(ISNA($B85)),INDEX(Entrada!U$53:U$369,$B85),0)</f>
        <v>0</v>
      </c>
      <c r="AU85">
        <f>IF(NOT(ISNA($B85)),INDEX(Entrada!V$53:V$369,$B85),0)</f>
        <v>0</v>
      </c>
      <c r="AV85">
        <f>IF(NOT(ISNA($B85)),INDEX(Entrada!W$53:W$369,$B85),0)</f>
        <v>0</v>
      </c>
      <c r="AW85">
        <f>IF(NOT(ISNA($B85)),INDEX(Entrada!X$53:X$369,$B85),0)</f>
        <v>0</v>
      </c>
      <c r="AX85">
        <f>IF(NOT(ISNA($B85)),INDEX(Entrada!Y$53:Y$369,$B85),0)</f>
        <v>0</v>
      </c>
      <c r="AY85">
        <f>IF(NOT(ISNA($B85)),INDEX(Entrada!Z$53:Z$369,$B85),0)</f>
        <v>0</v>
      </c>
      <c r="AZ85">
        <f>IF(NOT(ISNA($B85)),INDEX(Entrada!AA$53:AA$369,$B85),0)</f>
        <v>0</v>
      </c>
      <c r="BA85">
        <f>IF(NOT(ISNA($B85)),INDEX(Entrada!AB$53:AB$369,$B85),0)</f>
        <v>0</v>
      </c>
      <c r="BB85">
        <f t="shared" si="217"/>
        <v>0</v>
      </c>
      <c r="BC85">
        <f t="shared" si="218"/>
        <v>0</v>
      </c>
      <c r="BD85">
        <f t="shared" si="219"/>
        <v>0</v>
      </c>
      <c r="BE85">
        <f t="shared" si="220"/>
        <v>0</v>
      </c>
      <c r="BF85">
        <f t="shared" si="221"/>
        <v>0</v>
      </c>
      <c r="BG85">
        <f t="shared" si="222"/>
        <v>0</v>
      </c>
      <c r="BH85">
        <f t="shared" si="223"/>
        <v>0</v>
      </c>
      <c r="BI85">
        <f t="shared" si="224"/>
        <v>0</v>
      </c>
      <c r="BJ85">
        <f t="shared" si="225"/>
        <v>0</v>
      </c>
      <c r="BK85">
        <f t="shared" si="226"/>
        <v>0</v>
      </c>
      <c r="BL85">
        <f t="shared" si="227"/>
        <v>0</v>
      </c>
      <c r="BM85">
        <f t="shared" si="228"/>
        <v>0</v>
      </c>
      <c r="BN85">
        <f t="shared" si="229"/>
        <v>0</v>
      </c>
      <c r="BO85">
        <f t="shared" si="229"/>
        <v>0</v>
      </c>
      <c r="BP85">
        <f t="shared" si="229"/>
        <v>0</v>
      </c>
      <c r="BQ85">
        <f t="shared" si="229"/>
        <v>0</v>
      </c>
      <c r="BR85">
        <f t="shared" si="229"/>
        <v>0</v>
      </c>
      <c r="BS85">
        <f t="shared" si="229"/>
        <v>0</v>
      </c>
      <c r="BT85">
        <f t="shared" si="229"/>
        <v>0</v>
      </c>
      <c r="BU85">
        <f t="shared" si="229"/>
        <v>0</v>
      </c>
      <c r="BV85">
        <f t="shared" si="229"/>
        <v>0</v>
      </c>
      <c r="BW85">
        <f t="shared" si="229"/>
        <v>0</v>
      </c>
      <c r="BX85">
        <f t="shared" si="229"/>
        <v>0</v>
      </c>
      <c r="BY85">
        <f t="shared" si="229"/>
        <v>0</v>
      </c>
      <c r="BZ85">
        <f t="shared" si="229"/>
        <v>0</v>
      </c>
      <c r="CA85">
        <f t="shared" si="229"/>
        <v>0</v>
      </c>
      <c r="CE85" t="e">
        <f t="shared" si="148"/>
        <v>#N/A</v>
      </c>
      <c r="CF85" s="302">
        <f t="shared" si="149"/>
        <v>0</v>
      </c>
      <c r="CG85" s="302">
        <f t="shared" si="230"/>
        <v>0</v>
      </c>
      <c r="CH85" s="302">
        <f t="shared" si="231"/>
        <v>0</v>
      </c>
      <c r="CI85" s="302">
        <f t="shared" si="232"/>
        <v>0</v>
      </c>
      <c r="CJ85" s="302">
        <f t="shared" si="233"/>
        <v>0</v>
      </c>
      <c r="CK85" s="302">
        <f t="shared" si="234"/>
        <v>0</v>
      </c>
      <c r="CL85" s="302">
        <f t="shared" si="235"/>
        <v>0</v>
      </c>
      <c r="CM85" s="302">
        <f t="shared" si="236"/>
        <v>0</v>
      </c>
      <c r="CN85" s="302">
        <f t="shared" si="237"/>
        <v>0</v>
      </c>
      <c r="CO85" s="302">
        <f t="shared" si="238"/>
        <v>0</v>
      </c>
      <c r="CP85" s="302">
        <f t="shared" si="239"/>
        <v>0</v>
      </c>
      <c r="CQ85" s="302">
        <f t="shared" si="240"/>
        <v>0</v>
      </c>
      <c r="CR85" s="302">
        <f t="shared" si="241"/>
        <v>0</v>
      </c>
      <c r="CS85" s="302">
        <f t="shared" si="242"/>
        <v>0</v>
      </c>
      <c r="CT85" s="302">
        <f t="shared" si="243"/>
        <v>0</v>
      </c>
      <c r="CU85" s="302">
        <f t="shared" si="244"/>
        <v>0</v>
      </c>
      <c r="CV85" s="302">
        <f t="shared" si="245"/>
        <v>0</v>
      </c>
      <c r="CW85" s="302">
        <f t="shared" si="246"/>
        <v>0</v>
      </c>
      <c r="CX85" s="302">
        <f t="shared" si="247"/>
        <v>0</v>
      </c>
      <c r="CY85" s="302">
        <f t="shared" si="248"/>
        <v>0</v>
      </c>
      <c r="CZ85" s="302">
        <f t="shared" si="249"/>
        <v>0</v>
      </c>
      <c r="DA85" s="302">
        <f t="shared" si="250"/>
        <v>0</v>
      </c>
      <c r="DB85" s="302">
        <f t="shared" si="251"/>
        <v>0</v>
      </c>
      <c r="DC85" s="302">
        <f t="shared" si="252"/>
        <v>0</v>
      </c>
      <c r="DD85" s="302">
        <f t="shared" si="253"/>
        <v>0</v>
      </c>
      <c r="DE85" s="302">
        <f t="shared" si="254"/>
        <v>0</v>
      </c>
    </row>
    <row r="86" spans="1:109" x14ac:dyDescent="0.25">
      <c r="A86">
        <v>83</v>
      </c>
      <c r="B86">
        <f>MATCH(A86,Entrada!$A$53:$A$369,0)</f>
        <v>83</v>
      </c>
      <c r="C86" s="164" t="s">
        <v>570</v>
      </c>
      <c r="AB86">
        <f>IF(NOT(ISNA($B86)),INDEX(Entrada!C$53:C$369,$B86),0)</f>
        <v>58.25</v>
      </c>
      <c r="AC86">
        <f>IF(NOT(ISNA($B86)),INDEX(Entrada!D$53:D$369,$B86),0)</f>
        <v>62.63</v>
      </c>
      <c r="AD86">
        <f>IF(NOT(ISNA($B86)),INDEX(Entrada!E$53:E$369,$B86),0)</f>
        <v>54.12</v>
      </c>
      <c r="AE86">
        <f>IF(NOT(ISNA($B86)),INDEX(Entrada!F$53:F$369,$B86),0)</f>
        <v>56.4</v>
      </c>
      <c r="AF86">
        <f>IF(NOT(ISNA($B86)),INDEX(Entrada!G$53:G$369,$B86),0)</f>
        <v>78.02</v>
      </c>
      <c r="AG86">
        <f>IF(NOT(ISNA($B86)),INDEX(Entrada!H$53:H$369,$B86),0)</f>
        <v>97.3</v>
      </c>
      <c r="AH86">
        <f>IF(NOT(ISNA($B86)),INDEX(Entrada!I$53:I$369,$B86),0)</f>
        <v>83.65</v>
      </c>
      <c r="AI86">
        <f>IF(NOT(ISNA($B86)),INDEX(Entrada!J$53:J$369,$B86),0)</f>
        <v>68.569999999999993</v>
      </c>
      <c r="AJ86">
        <f>IF(NOT(ISNA($B86)),INDEX(Entrada!K$53:K$369,$B86),0)</f>
        <v>79.34</v>
      </c>
      <c r="AK86">
        <f>IF(NOT(ISNA($B86)),INDEX(Entrada!L$53:L$369,$B86),0)</f>
        <v>108.81</v>
      </c>
      <c r="AL86">
        <f>IF(NOT(ISNA($B86)),INDEX(Entrada!M$53:M$369,$B86),0)</f>
        <v>78.510000000000005</v>
      </c>
      <c r="AM86">
        <f>IF(NOT(ISNA($B86)),INDEX(Entrada!N$53:N$369,$B86),0)</f>
        <v>58.73</v>
      </c>
      <c r="AN86">
        <f>IF(NOT(ISNA($B86)),INDEX(Entrada!O$53:O$369,$B86),0)</f>
        <v>0</v>
      </c>
      <c r="AO86">
        <f>IF(NOT(ISNA($B86)),INDEX(Entrada!P$53:P$369,$B86),0)</f>
        <v>0</v>
      </c>
      <c r="AP86">
        <f>IF(NOT(ISNA($B86)),INDEX(Entrada!Q$53:Q$369,$B86),0)</f>
        <v>0</v>
      </c>
      <c r="AQ86">
        <f>IF(NOT(ISNA($B86)),INDEX(Entrada!R$53:R$369,$B86),0)</f>
        <v>0</v>
      </c>
      <c r="AR86">
        <f>IF(NOT(ISNA($B86)),INDEX(Entrada!S$53:S$369,$B86),0)</f>
        <v>0</v>
      </c>
      <c r="AS86">
        <f>IF(NOT(ISNA($B86)),INDEX(Entrada!T$53:T$369,$B86),0)</f>
        <v>0</v>
      </c>
      <c r="AT86">
        <f>IF(NOT(ISNA($B86)),INDEX(Entrada!U$53:U$369,$B86),0)</f>
        <v>0</v>
      </c>
      <c r="AU86">
        <f>IF(NOT(ISNA($B86)),INDEX(Entrada!V$53:V$369,$B86),0)</f>
        <v>0</v>
      </c>
      <c r="AV86">
        <f>IF(NOT(ISNA($B86)),INDEX(Entrada!W$53:W$369,$B86),0)</f>
        <v>0</v>
      </c>
      <c r="AW86">
        <f>IF(NOT(ISNA($B86)),INDEX(Entrada!X$53:X$369,$B86),0)</f>
        <v>0</v>
      </c>
      <c r="AX86">
        <f>IF(NOT(ISNA($B86)),INDEX(Entrada!Y$53:Y$369,$B86),0)</f>
        <v>0</v>
      </c>
      <c r="AY86">
        <f>IF(NOT(ISNA($B86)),INDEX(Entrada!Z$53:Z$369,$B86),0)</f>
        <v>0</v>
      </c>
      <c r="AZ86">
        <f>IF(NOT(ISNA($B86)),INDEX(Entrada!AA$53:AA$369,$B86),0)</f>
        <v>0</v>
      </c>
      <c r="BA86">
        <f>IF(NOT(ISNA($B86)),INDEX(Entrada!AB$53:AB$369,$B86),0)</f>
        <v>0</v>
      </c>
      <c r="BB86">
        <f t="shared" si="217"/>
        <v>58.25</v>
      </c>
      <c r="BC86">
        <f t="shared" si="218"/>
        <v>62.63</v>
      </c>
      <c r="BD86">
        <f t="shared" si="219"/>
        <v>54.12</v>
      </c>
      <c r="BE86">
        <f t="shared" si="220"/>
        <v>56.4</v>
      </c>
      <c r="BF86">
        <f t="shared" si="221"/>
        <v>78.02</v>
      </c>
      <c r="BG86">
        <f t="shared" si="222"/>
        <v>97.3</v>
      </c>
      <c r="BH86">
        <f t="shared" si="223"/>
        <v>83.65</v>
      </c>
      <c r="BI86">
        <f t="shared" si="224"/>
        <v>68.569999999999993</v>
      </c>
      <c r="BJ86">
        <f t="shared" si="225"/>
        <v>79.34</v>
      </c>
      <c r="BK86">
        <f t="shared" si="226"/>
        <v>108.81</v>
      </c>
      <c r="BL86">
        <f t="shared" si="227"/>
        <v>78.510000000000005</v>
      </c>
      <c r="BM86">
        <f t="shared" si="228"/>
        <v>58.73</v>
      </c>
      <c r="BN86">
        <f t="shared" si="229"/>
        <v>0</v>
      </c>
      <c r="BO86">
        <f t="shared" si="229"/>
        <v>0</v>
      </c>
      <c r="BP86">
        <f t="shared" si="229"/>
        <v>0</v>
      </c>
      <c r="BQ86">
        <f t="shared" si="229"/>
        <v>0</v>
      </c>
      <c r="BR86">
        <f t="shared" si="229"/>
        <v>0</v>
      </c>
      <c r="BS86">
        <f t="shared" si="229"/>
        <v>0</v>
      </c>
      <c r="BT86">
        <f t="shared" si="229"/>
        <v>0</v>
      </c>
      <c r="BU86">
        <f t="shared" si="229"/>
        <v>0</v>
      </c>
      <c r="BV86">
        <f t="shared" si="229"/>
        <v>0</v>
      </c>
      <c r="BW86">
        <f t="shared" si="229"/>
        <v>0</v>
      </c>
      <c r="BX86">
        <f t="shared" si="229"/>
        <v>0</v>
      </c>
      <c r="BY86">
        <f t="shared" si="229"/>
        <v>0</v>
      </c>
      <c r="BZ86">
        <f t="shared" si="229"/>
        <v>0</v>
      </c>
      <c r="CA86">
        <f t="shared" si="229"/>
        <v>0</v>
      </c>
      <c r="CE86" t="e">
        <f t="shared" si="148"/>
        <v>#N/A</v>
      </c>
      <c r="CF86" s="302">
        <f t="shared" si="149"/>
        <v>58.25</v>
      </c>
      <c r="CG86" s="302">
        <f t="shared" si="230"/>
        <v>62.63</v>
      </c>
      <c r="CH86" s="302">
        <f t="shared" si="231"/>
        <v>54.12</v>
      </c>
      <c r="CI86" s="302">
        <f t="shared" si="232"/>
        <v>56.4</v>
      </c>
      <c r="CJ86" s="302">
        <f t="shared" si="233"/>
        <v>78.02</v>
      </c>
      <c r="CK86" s="302">
        <f t="shared" si="234"/>
        <v>97.3</v>
      </c>
      <c r="CL86" s="302">
        <f t="shared" si="235"/>
        <v>83.65</v>
      </c>
      <c r="CM86" s="302">
        <f t="shared" si="236"/>
        <v>68.569999999999993</v>
      </c>
      <c r="CN86" s="302">
        <f t="shared" si="237"/>
        <v>79.34</v>
      </c>
      <c r="CO86" s="302">
        <f t="shared" si="238"/>
        <v>108.81</v>
      </c>
      <c r="CP86" s="302">
        <f t="shared" si="239"/>
        <v>78.510000000000005</v>
      </c>
      <c r="CQ86" s="302">
        <f t="shared" si="240"/>
        <v>58.73</v>
      </c>
      <c r="CR86" s="302">
        <f t="shared" si="241"/>
        <v>0</v>
      </c>
      <c r="CS86" s="302">
        <f t="shared" si="242"/>
        <v>0</v>
      </c>
      <c r="CT86" s="302">
        <f t="shared" si="243"/>
        <v>0</v>
      </c>
      <c r="CU86" s="302">
        <f t="shared" si="244"/>
        <v>0</v>
      </c>
      <c r="CV86" s="302">
        <f t="shared" si="245"/>
        <v>0</v>
      </c>
      <c r="CW86" s="302">
        <f t="shared" si="246"/>
        <v>0</v>
      </c>
      <c r="CX86" s="302">
        <f t="shared" si="247"/>
        <v>0</v>
      </c>
      <c r="CY86" s="302">
        <f t="shared" si="248"/>
        <v>0</v>
      </c>
      <c r="CZ86" s="302">
        <f t="shared" si="249"/>
        <v>0</v>
      </c>
      <c r="DA86" s="302">
        <f t="shared" si="250"/>
        <v>0</v>
      </c>
      <c r="DB86" s="302">
        <f t="shared" si="251"/>
        <v>0</v>
      </c>
      <c r="DC86" s="302">
        <f t="shared" si="252"/>
        <v>0</v>
      </c>
      <c r="DD86" s="302">
        <f t="shared" si="253"/>
        <v>0</v>
      </c>
      <c r="DE86" s="302">
        <f t="shared" si="254"/>
        <v>0</v>
      </c>
    </row>
    <row r="87" spans="1:109" x14ac:dyDescent="0.25">
      <c r="A87">
        <v>84</v>
      </c>
      <c r="B87">
        <f>MATCH(A87,Entrada!$A$53:$A$369,0)</f>
        <v>84</v>
      </c>
      <c r="C87" s="164"/>
      <c r="AB87">
        <f>IF(NOT(ISNA($B87)),INDEX(Entrada!C$53:C$369,$B87),0)</f>
        <v>0</v>
      </c>
      <c r="AC87">
        <f>IF(NOT(ISNA($B87)),INDEX(Entrada!D$53:D$369,$B87),0)</f>
        <v>0</v>
      </c>
      <c r="AD87">
        <f>IF(NOT(ISNA($B87)),INDEX(Entrada!E$53:E$369,$B87),0)</f>
        <v>0</v>
      </c>
      <c r="AE87">
        <f>IF(NOT(ISNA($B87)),INDEX(Entrada!F$53:F$369,$B87),0)</f>
        <v>0</v>
      </c>
      <c r="AF87">
        <f>IF(NOT(ISNA($B87)),INDEX(Entrada!G$53:G$369,$B87),0)</f>
        <v>0</v>
      </c>
      <c r="AG87">
        <f>IF(NOT(ISNA($B87)),INDEX(Entrada!H$53:H$369,$B87),0)</f>
        <v>0</v>
      </c>
      <c r="AH87">
        <f>IF(NOT(ISNA($B87)),INDEX(Entrada!I$53:I$369,$B87),0)</f>
        <v>0</v>
      </c>
      <c r="AI87">
        <f>IF(NOT(ISNA($B87)),INDEX(Entrada!J$53:J$369,$B87),0)</f>
        <v>0</v>
      </c>
      <c r="AJ87">
        <f>IF(NOT(ISNA($B87)),INDEX(Entrada!K$53:K$369,$B87),0)</f>
        <v>0</v>
      </c>
      <c r="AK87">
        <f>IF(NOT(ISNA($B87)),INDEX(Entrada!L$53:L$369,$B87),0)</f>
        <v>0</v>
      </c>
      <c r="AL87">
        <f>IF(NOT(ISNA($B87)),INDEX(Entrada!M$53:M$369,$B87),0)</f>
        <v>0</v>
      </c>
      <c r="AM87">
        <f>IF(NOT(ISNA($B87)),INDEX(Entrada!N$53:N$369,$B87),0)</f>
        <v>0</v>
      </c>
      <c r="AN87">
        <f>IF(NOT(ISNA($B87)),INDEX(Entrada!O$53:O$369,$B87),0)</f>
        <v>0</v>
      </c>
      <c r="AO87">
        <f>IF(NOT(ISNA($B87)),INDEX(Entrada!P$53:P$369,$B87),0)</f>
        <v>0</v>
      </c>
      <c r="AP87">
        <f>IF(NOT(ISNA($B87)),INDEX(Entrada!Q$53:Q$369,$B87),0)</f>
        <v>0</v>
      </c>
      <c r="AQ87">
        <f>IF(NOT(ISNA($B87)),INDEX(Entrada!R$53:R$369,$B87),0)</f>
        <v>0</v>
      </c>
      <c r="AR87">
        <f>IF(NOT(ISNA($B87)),INDEX(Entrada!S$53:S$369,$B87),0)</f>
        <v>0</v>
      </c>
      <c r="AS87">
        <f>IF(NOT(ISNA($B87)),INDEX(Entrada!T$53:T$369,$B87),0)</f>
        <v>0</v>
      </c>
      <c r="AT87">
        <f>IF(NOT(ISNA($B87)),INDEX(Entrada!U$53:U$369,$B87),0)</f>
        <v>0</v>
      </c>
      <c r="AU87">
        <f>IF(NOT(ISNA($B87)),INDEX(Entrada!V$53:V$369,$B87),0)</f>
        <v>0</v>
      </c>
      <c r="AV87">
        <f>IF(NOT(ISNA($B87)),INDEX(Entrada!W$53:W$369,$B87),0)</f>
        <v>0</v>
      </c>
      <c r="AW87">
        <f>IF(NOT(ISNA($B87)),INDEX(Entrada!X$53:X$369,$B87),0)</f>
        <v>0</v>
      </c>
      <c r="AX87">
        <f>IF(NOT(ISNA($B87)),INDEX(Entrada!Y$53:Y$369,$B87),0)</f>
        <v>0</v>
      </c>
      <c r="AY87">
        <f>IF(NOT(ISNA($B87)),INDEX(Entrada!Z$53:Z$369,$B87),0)</f>
        <v>0</v>
      </c>
      <c r="AZ87">
        <f>IF(NOT(ISNA($B87)),INDEX(Entrada!AA$53:AA$369,$B87),0)</f>
        <v>0</v>
      </c>
      <c r="BA87">
        <f>IF(NOT(ISNA($B87)),INDEX(Entrada!AB$53:AB$369,$B87),0)</f>
        <v>0</v>
      </c>
      <c r="BB87">
        <f t="shared" si="217"/>
        <v>0</v>
      </c>
      <c r="BC87">
        <f t="shared" si="218"/>
        <v>0</v>
      </c>
      <c r="BD87">
        <f t="shared" si="219"/>
        <v>0</v>
      </c>
      <c r="BE87">
        <f t="shared" si="220"/>
        <v>0</v>
      </c>
      <c r="BF87">
        <f t="shared" si="221"/>
        <v>0</v>
      </c>
      <c r="BG87">
        <f t="shared" si="222"/>
        <v>0</v>
      </c>
      <c r="BH87">
        <f t="shared" si="223"/>
        <v>0</v>
      </c>
      <c r="BI87">
        <f t="shared" si="224"/>
        <v>0</v>
      </c>
      <c r="BJ87">
        <f t="shared" si="225"/>
        <v>0</v>
      </c>
      <c r="BK87">
        <f t="shared" si="226"/>
        <v>0</v>
      </c>
      <c r="BL87">
        <f t="shared" si="227"/>
        <v>0</v>
      </c>
      <c r="BM87">
        <f t="shared" si="228"/>
        <v>0</v>
      </c>
      <c r="BN87">
        <f t="shared" si="229"/>
        <v>0</v>
      </c>
      <c r="BO87">
        <f t="shared" si="229"/>
        <v>0</v>
      </c>
      <c r="BP87">
        <f t="shared" si="229"/>
        <v>0</v>
      </c>
      <c r="BQ87">
        <f t="shared" si="229"/>
        <v>0</v>
      </c>
      <c r="BR87">
        <f t="shared" si="229"/>
        <v>0</v>
      </c>
      <c r="BS87">
        <f t="shared" si="229"/>
        <v>0</v>
      </c>
      <c r="BT87">
        <f t="shared" si="229"/>
        <v>0</v>
      </c>
      <c r="BU87">
        <f t="shared" si="229"/>
        <v>0</v>
      </c>
      <c r="BV87">
        <f t="shared" si="229"/>
        <v>0</v>
      </c>
      <c r="BW87">
        <f t="shared" si="229"/>
        <v>0</v>
      </c>
      <c r="BX87">
        <f t="shared" si="229"/>
        <v>0</v>
      </c>
      <c r="BY87">
        <f t="shared" si="229"/>
        <v>0</v>
      </c>
      <c r="BZ87">
        <f t="shared" si="229"/>
        <v>0</v>
      </c>
      <c r="CA87">
        <f t="shared" si="229"/>
        <v>0</v>
      </c>
      <c r="CE87" t="e">
        <f t="shared" si="148"/>
        <v>#N/A</v>
      </c>
      <c r="CF87" s="302">
        <f t="shared" si="149"/>
        <v>0</v>
      </c>
      <c r="CG87" s="302">
        <f t="shared" si="230"/>
        <v>0</v>
      </c>
      <c r="CH87" s="302">
        <f t="shared" si="231"/>
        <v>0</v>
      </c>
      <c r="CI87" s="302">
        <f t="shared" si="232"/>
        <v>0</v>
      </c>
      <c r="CJ87" s="302">
        <f t="shared" si="233"/>
        <v>0</v>
      </c>
      <c r="CK87" s="302">
        <f t="shared" si="234"/>
        <v>0</v>
      </c>
      <c r="CL87" s="302">
        <f t="shared" si="235"/>
        <v>0</v>
      </c>
      <c r="CM87" s="302">
        <f t="shared" si="236"/>
        <v>0</v>
      </c>
      <c r="CN87" s="302">
        <f t="shared" si="237"/>
        <v>0</v>
      </c>
      <c r="CO87" s="302">
        <f t="shared" si="238"/>
        <v>0</v>
      </c>
      <c r="CP87" s="302">
        <f t="shared" si="239"/>
        <v>0</v>
      </c>
      <c r="CQ87" s="302">
        <f t="shared" si="240"/>
        <v>0</v>
      </c>
      <c r="CR87" s="302">
        <f t="shared" si="241"/>
        <v>0</v>
      </c>
      <c r="CS87" s="302">
        <f t="shared" si="242"/>
        <v>0</v>
      </c>
      <c r="CT87" s="302">
        <f t="shared" si="243"/>
        <v>0</v>
      </c>
      <c r="CU87" s="302">
        <f t="shared" si="244"/>
        <v>0</v>
      </c>
      <c r="CV87" s="302">
        <f t="shared" si="245"/>
        <v>0</v>
      </c>
      <c r="CW87" s="302">
        <f t="shared" si="246"/>
        <v>0</v>
      </c>
      <c r="CX87" s="302">
        <f t="shared" si="247"/>
        <v>0</v>
      </c>
      <c r="CY87" s="302">
        <f t="shared" si="248"/>
        <v>0</v>
      </c>
      <c r="CZ87" s="302">
        <f t="shared" si="249"/>
        <v>0</v>
      </c>
      <c r="DA87" s="302">
        <f t="shared" si="250"/>
        <v>0</v>
      </c>
      <c r="DB87" s="302">
        <f t="shared" si="251"/>
        <v>0</v>
      </c>
      <c r="DC87" s="302">
        <f t="shared" si="252"/>
        <v>0</v>
      </c>
      <c r="DD87" s="302">
        <f t="shared" si="253"/>
        <v>0</v>
      </c>
      <c r="DE87" s="302">
        <f t="shared" si="254"/>
        <v>0</v>
      </c>
    </row>
    <row r="88" spans="1:109" x14ac:dyDescent="0.25">
      <c r="A88">
        <v>85</v>
      </c>
      <c r="B88">
        <f>MATCH(A88,Entrada!$A$53:$A$369,0)</f>
        <v>85</v>
      </c>
      <c r="C88" s="164" t="s">
        <v>571</v>
      </c>
      <c r="AB88">
        <f>IF(NOT(ISNA($B88)),INDEX(Entrada!C$53:C$369,$B88),0)</f>
        <v>110.56</v>
      </c>
      <c r="AC88">
        <f>IF(NOT(ISNA($B88)),INDEX(Entrada!D$53:D$369,$B88),0)</f>
        <v>136.61000000000001</v>
      </c>
      <c r="AD88">
        <f>IF(NOT(ISNA($B88)),INDEX(Entrada!E$53:E$369,$B88),0)</f>
        <v>104.22</v>
      </c>
      <c r="AE88">
        <f>IF(NOT(ISNA($B88)),INDEX(Entrada!F$53:F$369,$B88),0)</f>
        <v>105.08</v>
      </c>
      <c r="AF88">
        <f>IF(NOT(ISNA($B88)),INDEX(Entrada!G$53:G$369,$B88),0)</f>
        <v>142.94999999999999</v>
      </c>
      <c r="AG88">
        <f>IF(NOT(ISNA($B88)),INDEX(Entrada!H$53:H$369,$B88),0)</f>
        <v>166.14</v>
      </c>
      <c r="AH88">
        <f>IF(NOT(ISNA($B88)),INDEX(Entrada!I$53:I$369,$B88),0)</f>
        <v>204.22</v>
      </c>
      <c r="AI88">
        <f>IF(NOT(ISNA($B88)),INDEX(Entrada!J$53:J$369,$B88),0)</f>
        <v>205.35</v>
      </c>
      <c r="AJ88">
        <f>IF(NOT(ISNA($B88)),INDEX(Entrada!K$53:K$369,$B88),0)</f>
        <v>237.84</v>
      </c>
      <c r="AK88">
        <f>IF(NOT(ISNA($B88)),INDEX(Entrada!L$53:L$369,$B88),0)</f>
        <v>209.16</v>
      </c>
      <c r="AL88">
        <f>IF(NOT(ISNA($B88)),INDEX(Entrada!M$53:M$369,$B88),0)</f>
        <v>124.86</v>
      </c>
      <c r="AM88">
        <f>IF(NOT(ISNA($B88)),INDEX(Entrada!N$53:N$369,$B88),0)</f>
        <v>105.49</v>
      </c>
      <c r="AN88">
        <f>IF(NOT(ISNA($B88)),INDEX(Entrada!O$53:O$369,$B88),0)</f>
        <v>0</v>
      </c>
      <c r="AO88">
        <f>IF(NOT(ISNA($B88)),INDEX(Entrada!P$53:P$369,$B88),0)</f>
        <v>0</v>
      </c>
      <c r="AP88">
        <f>IF(NOT(ISNA($B88)),INDEX(Entrada!Q$53:Q$369,$B88),0)</f>
        <v>0</v>
      </c>
      <c r="AQ88">
        <f>IF(NOT(ISNA($B88)),INDEX(Entrada!R$53:R$369,$B88),0)</f>
        <v>0</v>
      </c>
      <c r="AR88">
        <f>IF(NOT(ISNA($B88)),INDEX(Entrada!S$53:S$369,$B88),0)</f>
        <v>0</v>
      </c>
      <c r="AS88">
        <f>IF(NOT(ISNA($B88)),INDEX(Entrada!T$53:T$369,$B88),0)</f>
        <v>0</v>
      </c>
      <c r="AT88">
        <f>IF(NOT(ISNA($B88)),INDEX(Entrada!U$53:U$369,$B88),0)</f>
        <v>0</v>
      </c>
      <c r="AU88">
        <f>IF(NOT(ISNA($B88)),INDEX(Entrada!V$53:V$369,$B88),0)</f>
        <v>0</v>
      </c>
      <c r="AV88">
        <f>IF(NOT(ISNA($B88)),INDEX(Entrada!W$53:W$369,$B88),0)</f>
        <v>0</v>
      </c>
      <c r="AW88">
        <f>IF(NOT(ISNA($B88)),INDEX(Entrada!X$53:X$369,$B88),0)</f>
        <v>0</v>
      </c>
      <c r="AX88">
        <f>IF(NOT(ISNA($B88)),INDEX(Entrada!Y$53:Y$369,$B88),0)</f>
        <v>0</v>
      </c>
      <c r="AY88">
        <f>IF(NOT(ISNA($B88)),INDEX(Entrada!Z$53:Z$369,$B88),0)</f>
        <v>0</v>
      </c>
      <c r="AZ88">
        <f>IF(NOT(ISNA($B88)),INDEX(Entrada!AA$53:AA$369,$B88),0)</f>
        <v>0</v>
      </c>
      <c r="BA88">
        <f>IF(NOT(ISNA($B88)),INDEX(Entrada!AB$53:AB$369,$B88),0)</f>
        <v>0</v>
      </c>
      <c r="BB88">
        <f t="shared" si="217"/>
        <v>110.56</v>
      </c>
      <c r="BC88">
        <f t="shared" si="218"/>
        <v>136.61000000000001</v>
      </c>
      <c r="BD88">
        <f t="shared" si="219"/>
        <v>104.22</v>
      </c>
      <c r="BE88">
        <f t="shared" si="220"/>
        <v>105.08</v>
      </c>
      <c r="BF88">
        <f t="shared" si="221"/>
        <v>142.94999999999999</v>
      </c>
      <c r="BG88">
        <f t="shared" si="222"/>
        <v>166.14</v>
      </c>
      <c r="BH88">
        <f t="shared" si="223"/>
        <v>204.22</v>
      </c>
      <c r="BI88">
        <f t="shared" si="224"/>
        <v>205.35</v>
      </c>
      <c r="BJ88">
        <f t="shared" si="225"/>
        <v>237.84</v>
      </c>
      <c r="BK88">
        <f t="shared" si="226"/>
        <v>209.16</v>
      </c>
      <c r="BL88">
        <f t="shared" si="227"/>
        <v>124.86</v>
      </c>
      <c r="BM88">
        <f t="shared" si="228"/>
        <v>105.49</v>
      </c>
      <c r="BN88">
        <f t="shared" si="229"/>
        <v>0</v>
      </c>
      <c r="BO88">
        <f t="shared" si="229"/>
        <v>0</v>
      </c>
      <c r="BP88">
        <f t="shared" si="229"/>
        <v>0</v>
      </c>
      <c r="BQ88">
        <f t="shared" si="229"/>
        <v>0</v>
      </c>
      <c r="BR88">
        <f t="shared" si="229"/>
        <v>0</v>
      </c>
      <c r="BS88">
        <f t="shared" si="229"/>
        <v>0</v>
      </c>
      <c r="BT88">
        <f t="shared" si="229"/>
        <v>0</v>
      </c>
      <c r="BU88">
        <f t="shared" si="229"/>
        <v>0</v>
      </c>
      <c r="BV88">
        <f t="shared" si="229"/>
        <v>0</v>
      </c>
      <c r="BW88">
        <f t="shared" si="229"/>
        <v>0</v>
      </c>
      <c r="BX88">
        <f t="shared" si="229"/>
        <v>0</v>
      </c>
      <c r="BY88">
        <f t="shared" si="229"/>
        <v>0</v>
      </c>
      <c r="BZ88">
        <f t="shared" si="229"/>
        <v>0</v>
      </c>
      <c r="CA88">
        <f t="shared" si="229"/>
        <v>0</v>
      </c>
      <c r="CE88" t="e">
        <f t="shared" si="148"/>
        <v>#N/A</v>
      </c>
      <c r="CF88" s="302">
        <f t="shared" si="149"/>
        <v>110.56</v>
      </c>
      <c r="CG88" s="302">
        <f t="shared" si="230"/>
        <v>136.61000000000001</v>
      </c>
      <c r="CH88" s="302">
        <f t="shared" si="231"/>
        <v>104.22</v>
      </c>
      <c r="CI88" s="302">
        <f t="shared" si="232"/>
        <v>105.08</v>
      </c>
      <c r="CJ88" s="302">
        <f t="shared" si="233"/>
        <v>142.94999999999999</v>
      </c>
      <c r="CK88" s="302">
        <f t="shared" si="234"/>
        <v>166.14</v>
      </c>
      <c r="CL88" s="302">
        <f t="shared" si="235"/>
        <v>204.22</v>
      </c>
      <c r="CM88" s="302">
        <f t="shared" si="236"/>
        <v>205.35</v>
      </c>
      <c r="CN88" s="302">
        <f t="shared" si="237"/>
        <v>237.84</v>
      </c>
      <c r="CO88" s="302">
        <f t="shared" si="238"/>
        <v>209.16</v>
      </c>
      <c r="CP88" s="302">
        <f t="shared" si="239"/>
        <v>124.86</v>
      </c>
      <c r="CQ88" s="302">
        <f t="shared" si="240"/>
        <v>105.49</v>
      </c>
      <c r="CR88" s="302">
        <f t="shared" si="241"/>
        <v>0</v>
      </c>
      <c r="CS88" s="302">
        <f t="shared" si="242"/>
        <v>0</v>
      </c>
      <c r="CT88" s="302">
        <f t="shared" si="243"/>
        <v>0</v>
      </c>
      <c r="CU88" s="302">
        <f t="shared" si="244"/>
        <v>0</v>
      </c>
      <c r="CV88" s="302">
        <f t="shared" si="245"/>
        <v>0</v>
      </c>
      <c r="CW88" s="302">
        <f t="shared" si="246"/>
        <v>0</v>
      </c>
      <c r="CX88" s="302">
        <f t="shared" si="247"/>
        <v>0</v>
      </c>
      <c r="CY88" s="302">
        <f t="shared" si="248"/>
        <v>0</v>
      </c>
      <c r="CZ88" s="302">
        <f t="shared" si="249"/>
        <v>0</v>
      </c>
      <c r="DA88" s="302">
        <f t="shared" si="250"/>
        <v>0</v>
      </c>
      <c r="DB88" s="302">
        <f t="shared" si="251"/>
        <v>0</v>
      </c>
      <c r="DC88" s="302">
        <f t="shared" si="252"/>
        <v>0</v>
      </c>
      <c r="DD88" s="302">
        <f t="shared" si="253"/>
        <v>0</v>
      </c>
      <c r="DE88" s="302">
        <f t="shared" si="254"/>
        <v>0</v>
      </c>
    </row>
    <row r="89" spans="1:109" x14ac:dyDescent="0.25">
      <c r="A89">
        <v>86</v>
      </c>
      <c r="B89">
        <f>MATCH(A89,Entrada!$A$53:$A$369,0)</f>
        <v>86</v>
      </c>
      <c r="C89" s="164"/>
      <c r="AB89">
        <f>IF(NOT(ISNA($B89)),INDEX(Entrada!C$53:C$369,$B89),0)</f>
        <v>0</v>
      </c>
      <c r="AC89">
        <f>IF(NOT(ISNA($B89)),INDEX(Entrada!D$53:D$369,$B89),0)</f>
        <v>0</v>
      </c>
      <c r="AD89">
        <f>IF(NOT(ISNA($B89)),INDEX(Entrada!E$53:E$369,$B89),0)</f>
        <v>0</v>
      </c>
      <c r="AE89">
        <f>IF(NOT(ISNA($B89)),INDEX(Entrada!F$53:F$369,$B89),0)</f>
        <v>0</v>
      </c>
      <c r="AF89">
        <f>IF(NOT(ISNA($B89)),INDEX(Entrada!G$53:G$369,$B89),0)</f>
        <v>0</v>
      </c>
      <c r="AG89">
        <f>IF(NOT(ISNA($B89)),INDEX(Entrada!H$53:H$369,$B89),0)</f>
        <v>0</v>
      </c>
      <c r="AH89">
        <f>IF(NOT(ISNA($B89)),INDEX(Entrada!I$53:I$369,$B89),0)</f>
        <v>0</v>
      </c>
      <c r="AI89">
        <f>IF(NOT(ISNA($B89)),INDEX(Entrada!J$53:J$369,$B89),0)</f>
        <v>0</v>
      </c>
      <c r="AJ89">
        <f>IF(NOT(ISNA($B89)),INDEX(Entrada!K$53:K$369,$B89),0)</f>
        <v>0</v>
      </c>
      <c r="AK89">
        <f>IF(NOT(ISNA($B89)),INDEX(Entrada!L$53:L$369,$B89),0)</f>
        <v>0</v>
      </c>
      <c r="AL89">
        <f>IF(NOT(ISNA($B89)),INDEX(Entrada!M$53:M$369,$B89),0)</f>
        <v>0</v>
      </c>
      <c r="AM89">
        <f>IF(NOT(ISNA($B89)),INDEX(Entrada!N$53:N$369,$B89),0)</f>
        <v>0</v>
      </c>
      <c r="AN89">
        <f>IF(NOT(ISNA($B89)),INDEX(Entrada!O$53:O$369,$B89),0)</f>
        <v>0</v>
      </c>
      <c r="AO89">
        <f>IF(NOT(ISNA($B89)),INDEX(Entrada!P$53:P$369,$B89),0)</f>
        <v>0</v>
      </c>
      <c r="AP89">
        <f>IF(NOT(ISNA($B89)),INDEX(Entrada!Q$53:Q$369,$B89),0)</f>
        <v>0</v>
      </c>
      <c r="AQ89">
        <f>IF(NOT(ISNA($B89)),INDEX(Entrada!R$53:R$369,$B89),0)</f>
        <v>0</v>
      </c>
      <c r="AR89">
        <f>IF(NOT(ISNA($B89)),INDEX(Entrada!S$53:S$369,$B89),0)</f>
        <v>0</v>
      </c>
      <c r="AS89">
        <f>IF(NOT(ISNA($B89)),INDEX(Entrada!T$53:T$369,$B89),0)</f>
        <v>0</v>
      </c>
      <c r="AT89">
        <f>IF(NOT(ISNA($B89)),INDEX(Entrada!U$53:U$369,$B89),0)</f>
        <v>0</v>
      </c>
      <c r="AU89">
        <f>IF(NOT(ISNA($B89)),INDEX(Entrada!V$53:V$369,$B89),0)</f>
        <v>0</v>
      </c>
      <c r="AV89">
        <f>IF(NOT(ISNA($B89)),INDEX(Entrada!W$53:W$369,$B89),0)</f>
        <v>0</v>
      </c>
      <c r="AW89">
        <f>IF(NOT(ISNA($B89)),INDEX(Entrada!X$53:X$369,$B89),0)</f>
        <v>0</v>
      </c>
      <c r="AX89">
        <f>IF(NOT(ISNA($B89)),INDEX(Entrada!Y$53:Y$369,$B89),0)</f>
        <v>0</v>
      </c>
      <c r="AY89">
        <f>IF(NOT(ISNA($B89)),INDEX(Entrada!Z$53:Z$369,$B89),0)</f>
        <v>0</v>
      </c>
      <c r="AZ89">
        <f>IF(NOT(ISNA($B89)),INDEX(Entrada!AA$53:AA$369,$B89),0)</f>
        <v>0</v>
      </c>
      <c r="BA89">
        <f>IF(NOT(ISNA($B89)),INDEX(Entrada!AB$53:AB$369,$B89),0)</f>
        <v>0</v>
      </c>
      <c r="BB89">
        <f t="shared" si="217"/>
        <v>0</v>
      </c>
      <c r="BC89">
        <f t="shared" si="218"/>
        <v>0</v>
      </c>
      <c r="BD89">
        <f t="shared" si="219"/>
        <v>0</v>
      </c>
      <c r="BE89">
        <f t="shared" si="220"/>
        <v>0</v>
      </c>
      <c r="BF89">
        <f t="shared" si="221"/>
        <v>0</v>
      </c>
      <c r="BG89">
        <f t="shared" si="222"/>
        <v>0</v>
      </c>
      <c r="BH89">
        <f t="shared" si="223"/>
        <v>0</v>
      </c>
      <c r="BI89">
        <f t="shared" si="224"/>
        <v>0</v>
      </c>
      <c r="BJ89">
        <f t="shared" si="225"/>
        <v>0</v>
      </c>
      <c r="BK89">
        <f t="shared" si="226"/>
        <v>0</v>
      </c>
      <c r="BL89">
        <f t="shared" si="227"/>
        <v>0</v>
      </c>
      <c r="BM89">
        <f t="shared" si="228"/>
        <v>0</v>
      </c>
      <c r="BN89">
        <f t="shared" si="229"/>
        <v>0</v>
      </c>
      <c r="BO89">
        <f t="shared" si="229"/>
        <v>0</v>
      </c>
      <c r="BP89">
        <f t="shared" si="229"/>
        <v>0</v>
      </c>
      <c r="BQ89">
        <f t="shared" si="229"/>
        <v>0</v>
      </c>
      <c r="BR89">
        <f t="shared" si="229"/>
        <v>0</v>
      </c>
      <c r="BS89">
        <f t="shared" si="229"/>
        <v>0</v>
      </c>
      <c r="BT89">
        <f t="shared" si="229"/>
        <v>0</v>
      </c>
      <c r="BU89">
        <f t="shared" si="229"/>
        <v>0</v>
      </c>
      <c r="BV89">
        <f t="shared" si="229"/>
        <v>0</v>
      </c>
      <c r="BW89">
        <f t="shared" si="229"/>
        <v>0</v>
      </c>
      <c r="BX89">
        <f t="shared" si="229"/>
        <v>0</v>
      </c>
      <c r="BY89">
        <f t="shared" si="229"/>
        <v>0</v>
      </c>
      <c r="BZ89">
        <f t="shared" si="229"/>
        <v>0</v>
      </c>
      <c r="CA89">
        <f t="shared" si="229"/>
        <v>0</v>
      </c>
      <c r="CE89" t="e">
        <f t="shared" si="148"/>
        <v>#N/A</v>
      </c>
      <c r="CF89" s="302">
        <f t="shared" si="149"/>
        <v>0</v>
      </c>
      <c r="CG89" s="302">
        <f t="shared" si="230"/>
        <v>0</v>
      </c>
      <c r="CH89" s="302">
        <f t="shared" si="231"/>
        <v>0</v>
      </c>
      <c r="CI89" s="302">
        <f t="shared" si="232"/>
        <v>0</v>
      </c>
      <c r="CJ89" s="302">
        <f t="shared" si="233"/>
        <v>0</v>
      </c>
      <c r="CK89" s="302">
        <f t="shared" si="234"/>
        <v>0</v>
      </c>
      <c r="CL89" s="302">
        <f t="shared" si="235"/>
        <v>0</v>
      </c>
      <c r="CM89" s="302">
        <f t="shared" si="236"/>
        <v>0</v>
      </c>
      <c r="CN89" s="302">
        <f t="shared" si="237"/>
        <v>0</v>
      </c>
      <c r="CO89" s="302">
        <f t="shared" si="238"/>
        <v>0</v>
      </c>
      <c r="CP89" s="302">
        <f t="shared" si="239"/>
        <v>0</v>
      </c>
      <c r="CQ89" s="302">
        <f t="shared" si="240"/>
        <v>0</v>
      </c>
      <c r="CR89" s="302">
        <f t="shared" si="241"/>
        <v>0</v>
      </c>
      <c r="CS89" s="302">
        <f t="shared" si="242"/>
        <v>0</v>
      </c>
      <c r="CT89" s="302">
        <f t="shared" si="243"/>
        <v>0</v>
      </c>
      <c r="CU89" s="302">
        <f t="shared" si="244"/>
        <v>0</v>
      </c>
      <c r="CV89" s="302">
        <f t="shared" si="245"/>
        <v>0</v>
      </c>
      <c r="CW89" s="302">
        <f t="shared" si="246"/>
        <v>0</v>
      </c>
      <c r="CX89" s="302">
        <f t="shared" si="247"/>
        <v>0</v>
      </c>
      <c r="CY89" s="302">
        <f t="shared" si="248"/>
        <v>0</v>
      </c>
      <c r="CZ89" s="302">
        <f t="shared" si="249"/>
        <v>0</v>
      </c>
      <c r="DA89" s="302">
        <f t="shared" si="250"/>
        <v>0</v>
      </c>
      <c r="DB89" s="302">
        <f t="shared" si="251"/>
        <v>0</v>
      </c>
      <c r="DC89" s="302">
        <f t="shared" si="252"/>
        <v>0</v>
      </c>
      <c r="DD89" s="302">
        <f t="shared" si="253"/>
        <v>0</v>
      </c>
      <c r="DE89" s="302">
        <f t="shared" si="254"/>
        <v>0</v>
      </c>
    </row>
    <row r="90" spans="1:109" x14ac:dyDescent="0.25">
      <c r="A90">
        <v>87</v>
      </c>
      <c r="B90">
        <f>MATCH(A90,Entrada!$A$53:$A$369,0)</f>
        <v>87</v>
      </c>
      <c r="C90" s="164"/>
      <c r="AB90">
        <f>IF(NOT(ISNA($B90)),INDEX(Entrada!C$53:C$369,$B90),0)</f>
        <v>0</v>
      </c>
      <c r="AC90">
        <f>IF(NOT(ISNA($B90)),INDEX(Entrada!D$53:D$369,$B90),0)</f>
        <v>0</v>
      </c>
      <c r="AD90">
        <f>IF(NOT(ISNA($B90)),INDEX(Entrada!E$53:E$369,$B90),0)</f>
        <v>0</v>
      </c>
      <c r="AE90">
        <f>IF(NOT(ISNA($B90)),INDEX(Entrada!F$53:F$369,$B90),0)</f>
        <v>0</v>
      </c>
      <c r="AF90">
        <f>IF(NOT(ISNA($B90)),INDEX(Entrada!G$53:G$369,$B90),0)</f>
        <v>0</v>
      </c>
      <c r="AG90">
        <f>IF(NOT(ISNA($B90)),INDEX(Entrada!H$53:H$369,$B90),0)</f>
        <v>0</v>
      </c>
      <c r="AH90">
        <f>IF(NOT(ISNA($B90)),INDEX(Entrada!I$53:I$369,$B90),0)</f>
        <v>0</v>
      </c>
      <c r="AI90">
        <f>IF(NOT(ISNA($B90)),INDEX(Entrada!J$53:J$369,$B90),0)</f>
        <v>0</v>
      </c>
      <c r="AJ90">
        <f>IF(NOT(ISNA($B90)),INDEX(Entrada!K$53:K$369,$B90),0)</f>
        <v>0</v>
      </c>
      <c r="AK90">
        <f>IF(NOT(ISNA($B90)),INDEX(Entrada!L$53:L$369,$B90),0)</f>
        <v>0</v>
      </c>
      <c r="AL90">
        <f>IF(NOT(ISNA($B90)),INDEX(Entrada!M$53:M$369,$B90),0)</f>
        <v>0</v>
      </c>
      <c r="AM90">
        <f>IF(NOT(ISNA($B90)),INDEX(Entrada!N$53:N$369,$B90),0)</f>
        <v>0</v>
      </c>
      <c r="AN90">
        <f>IF(NOT(ISNA($B90)),INDEX(Entrada!O$53:O$369,$B90),0)</f>
        <v>0</v>
      </c>
      <c r="AO90">
        <f>IF(NOT(ISNA($B90)),INDEX(Entrada!P$53:P$369,$B90),0)</f>
        <v>0</v>
      </c>
      <c r="AP90">
        <f>IF(NOT(ISNA($B90)),INDEX(Entrada!Q$53:Q$369,$B90),0)</f>
        <v>0</v>
      </c>
      <c r="AQ90">
        <f>IF(NOT(ISNA($B90)),INDEX(Entrada!R$53:R$369,$B90),0)</f>
        <v>0</v>
      </c>
      <c r="AR90">
        <f>IF(NOT(ISNA($B90)),INDEX(Entrada!S$53:S$369,$B90),0)</f>
        <v>0</v>
      </c>
      <c r="AS90">
        <f>IF(NOT(ISNA($B90)),INDEX(Entrada!T$53:T$369,$B90),0)</f>
        <v>0</v>
      </c>
      <c r="AT90">
        <f>IF(NOT(ISNA($B90)),INDEX(Entrada!U$53:U$369,$B90),0)</f>
        <v>0</v>
      </c>
      <c r="AU90">
        <f>IF(NOT(ISNA($B90)),INDEX(Entrada!V$53:V$369,$B90),0)</f>
        <v>0</v>
      </c>
      <c r="AV90">
        <f>IF(NOT(ISNA($B90)),INDEX(Entrada!W$53:W$369,$B90),0)</f>
        <v>0</v>
      </c>
      <c r="AW90">
        <f>IF(NOT(ISNA($B90)),INDEX(Entrada!X$53:X$369,$B90),0)</f>
        <v>0</v>
      </c>
      <c r="AX90">
        <f>IF(NOT(ISNA($B90)),INDEX(Entrada!Y$53:Y$369,$B90),0)</f>
        <v>0</v>
      </c>
      <c r="AY90">
        <f>IF(NOT(ISNA($B90)),INDEX(Entrada!Z$53:Z$369,$B90),0)</f>
        <v>0</v>
      </c>
      <c r="AZ90">
        <f>IF(NOT(ISNA($B90)),INDEX(Entrada!AA$53:AA$369,$B90),0)</f>
        <v>0</v>
      </c>
      <c r="BA90">
        <f>IF(NOT(ISNA($B90)),INDEX(Entrada!AB$53:AB$369,$B90),0)</f>
        <v>0</v>
      </c>
      <c r="BB90">
        <f t="shared" si="217"/>
        <v>0</v>
      </c>
      <c r="BC90">
        <f t="shared" si="218"/>
        <v>0</v>
      </c>
      <c r="BD90">
        <f t="shared" si="219"/>
        <v>0</v>
      </c>
      <c r="BE90">
        <f t="shared" si="220"/>
        <v>0</v>
      </c>
      <c r="BF90">
        <f t="shared" si="221"/>
        <v>0</v>
      </c>
      <c r="BG90">
        <f t="shared" si="222"/>
        <v>0</v>
      </c>
      <c r="BH90">
        <f t="shared" si="223"/>
        <v>0</v>
      </c>
      <c r="BI90">
        <f t="shared" si="224"/>
        <v>0</v>
      </c>
      <c r="BJ90">
        <f t="shared" si="225"/>
        <v>0</v>
      </c>
      <c r="BK90">
        <f t="shared" si="226"/>
        <v>0</v>
      </c>
      <c r="BL90">
        <f t="shared" si="227"/>
        <v>0</v>
      </c>
      <c r="BM90">
        <f t="shared" si="228"/>
        <v>0</v>
      </c>
      <c r="BN90">
        <f t="shared" si="229"/>
        <v>0</v>
      </c>
      <c r="BO90">
        <f t="shared" si="229"/>
        <v>0</v>
      </c>
      <c r="BP90">
        <f t="shared" si="229"/>
        <v>0</v>
      </c>
      <c r="BQ90">
        <f t="shared" si="229"/>
        <v>0</v>
      </c>
      <c r="BR90">
        <f t="shared" si="229"/>
        <v>0</v>
      </c>
      <c r="BS90">
        <f t="shared" si="229"/>
        <v>0</v>
      </c>
      <c r="BT90">
        <f t="shared" si="229"/>
        <v>0</v>
      </c>
      <c r="BU90">
        <f t="shared" si="229"/>
        <v>0</v>
      </c>
      <c r="BV90">
        <f t="shared" si="229"/>
        <v>0</v>
      </c>
      <c r="BW90">
        <f t="shared" si="229"/>
        <v>0</v>
      </c>
      <c r="BX90">
        <f t="shared" si="229"/>
        <v>0</v>
      </c>
      <c r="BY90">
        <f t="shared" si="229"/>
        <v>0</v>
      </c>
      <c r="BZ90">
        <f t="shared" si="229"/>
        <v>0</v>
      </c>
      <c r="CA90">
        <f t="shared" si="229"/>
        <v>0</v>
      </c>
      <c r="CE90" t="e">
        <f t="shared" si="148"/>
        <v>#N/A</v>
      </c>
      <c r="CF90" s="302">
        <f t="shared" si="149"/>
        <v>0</v>
      </c>
      <c r="CG90" s="302">
        <f t="shared" si="230"/>
        <v>0</v>
      </c>
      <c r="CH90" s="302">
        <f t="shared" si="231"/>
        <v>0</v>
      </c>
      <c r="CI90" s="302">
        <f t="shared" si="232"/>
        <v>0</v>
      </c>
      <c r="CJ90" s="302">
        <f t="shared" si="233"/>
        <v>0</v>
      </c>
      <c r="CK90" s="302">
        <f t="shared" si="234"/>
        <v>0</v>
      </c>
      <c r="CL90" s="302">
        <f t="shared" si="235"/>
        <v>0</v>
      </c>
      <c r="CM90" s="302">
        <f t="shared" si="236"/>
        <v>0</v>
      </c>
      <c r="CN90" s="302">
        <f t="shared" si="237"/>
        <v>0</v>
      </c>
      <c r="CO90" s="302">
        <f t="shared" si="238"/>
        <v>0</v>
      </c>
      <c r="CP90" s="302">
        <f t="shared" si="239"/>
        <v>0</v>
      </c>
      <c r="CQ90" s="302">
        <f t="shared" si="240"/>
        <v>0</v>
      </c>
      <c r="CR90" s="302">
        <f t="shared" si="241"/>
        <v>0</v>
      </c>
      <c r="CS90" s="302">
        <f t="shared" si="242"/>
        <v>0</v>
      </c>
      <c r="CT90" s="302">
        <f t="shared" si="243"/>
        <v>0</v>
      </c>
      <c r="CU90" s="302">
        <f t="shared" si="244"/>
        <v>0</v>
      </c>
      <c r="CV90" s="302">
        <f t="shared" si="245"/>
        <v>0</v>
      </c>
      <c r="CW90" s="302">
        <f t="shared" si="246"/>
        <v>0</v>
      </c>
      <c r="CX90" s="302">
        <f t="shared" si="247"/>
        <v>0</v>
      </c>
      <c r="CY90" s="302">
        <f t="shared" si="248"/>
        <v>0</v>
      </c>
      <c r="CZ90" s="302">
        <f t="shared" si="249"/>
        <v>0</v>
      </c>
      <c r="DA90" s="302">
        <f t="shared" si="250"/>
        <v>0</v>
      </c>
      <c r="DB90" s="302">
        <f t="shared" si="251"/>
        <v>0</v>
      </c>
      <c r="DC90" s="302">
        <f t="shared" si="252"/>
        <v>0</v>
      </c>
      <c r="DD90" s="302">
        <f t="shared" si="253"/>
        <v>0</v>
      </c>
      <c r="DE90" s="302">
        <f t="shared" si="254"/>
        <v>0</v>
      </c>
    </row>
    <row r="91" spans="1:109" x14ac:dyDescent="0.25">
      <c r="A91">
        <v>88</v>
      </c>
      <c r="B91">
        <f>MATCH(A91,Entrada!$A$53:$A$369,0)</f>
        <v>88</v>
      </c>
      <c r="C91" s="164" t="s">
        <v>572</v>
      </c>
      <c r="AB91">
        <f>IF(NOT(ISNA($B91)),INDEX(Entrada!C$53:C$369,$B91),0)</f>
        <v>182.78</v>
      </c>
      <c r="AC91">
        <f>IF(NOT(ISNA($B91)),INDEX(Entrada!D$53:D$369,$B91),0)</f>
        <v>218.78</v>
      </c>
      <c r="AD91">
        <f>IF(NOT(ISNA($B91)),INDEX(Entrada!E$53:E$369,$B91),0)</f>
        <v>179</v>
      </c>
      <c r="AE91">
        <f>IF(NOT(ISNA($B91)),INDEX(Entrada!F$53:F$369,$B91),0)</f>
        <v>154.93</v>
      </c>
      <c r="AF91">
        <f>IF(NOT(ISNA($B91)),INDEX(Entrada!G$53:G$369,$B91),0)</f>
        <v>208.1</v>
      </c>
      <c r="AG91">
        <f>IF(NOT(ISNA($B91)),INDEX(Entrada!H$53:H$369,$B91),0)</f>
        <v>240.7</v>
      </c>
      <c r="AH91">
        <f>IF(NOT(ISNA($B91)),INDEX(Entrada!I$53:I$369,$B91),0)</f>
        <v>264.8</v>
      </c>
      <c r="AI91">
        <f>IF(NOT(ISNA($B91)),INDEX(Entrada!J$53:J$369,$B91),0)</f>
        <v>274.61</v>
      </c>
      <c r="AJ91">
        <f>IF(NOT(ISNA($B91)),INDEX(Entrada!K$53:K$369,$B91),0)</f>
        <v>326.07</v>
      </c>
      <c r="AK91">
        <f>IF(NOT(ISNA($B91)),INDEX(Entrada!L$53:L$369,$B91),0)</f>
        <v>356.52</v>
      </c>
      <c r="AL91">
        <f>IF(NOT(ISNA($B91)),INDEX(Entrada!M$53:M$369,$B91),0)</f>
        <v>230.28</v>
      </c>
      <c r="AM91">
        <f>IF(NOT(ISNA($B91)),INDEX(Entrada!N$53:N$369,$B91),0)</f>
        <v>169.12</v>
      </c>
      <c r="AN91">
        <f>IF(NOT(ISNA($B91)),INDEX(Entrada!O$53:O$369,$B91),0)</f>
        <v>0</v>
      </c>
      <c r="AO91">
        <f>IF(NOT(ISNA($B91)),INDEX(Entrada!P$53:P$369,$B91),0)</f>
        <v>0</v>
      </c>
      <c r="AP91">
        <f>IF(NOT(ISNA($B91)),INDEX(Entrada!Q$53:Q$369,$B91),0)</f>
        <v>0</v>
      </c>
      <c r="AQ91">
        <f>IF(NOT(ISNA($B91)),INDEX(Entrada!R$53:R$369,$B91),0)</f>
        <v>0</v>
      </c>
      <c r="AR91">
        <f>IF(NOT(ISNA($B91)),INDEX(Entrada!S$53:S$369,$B91),0)</f>
        <v>0</v>
      </c>
      <c r="AS91">
        <f>IF(NOT(ISNA($B91)),INDEX(Entrada!T$53:T$369,$B91),0)</f>
        <v>0</v>
      </c>
      <c r="AT91">
        <f>IF(NOT(ISNA($B91)),INDEX(Entrada!U$53:U$369,$B91),0)</f>
        <v>0</v>
      </c>
      <c r="AU91">
        <f>IF(NOT(ISNA($B91)),INDEX(Entrada!V$53:V$369,$B91),0)</f>
        <v>0</v>
      </c>
      <c r="AV91">
        <f>IF(NOT(ISNA($B91)),INDEX(Entrada!W$53:W$369,$B91),0)</f>
        <v>0</v>
      </c>
      <c r="AW91">
        <f>IF(NOT(ISNA($B91)),INDEX(Entrada!X$53:X$369,$B91),0)</f>
        <v>0</v>
      </c>
      <c r="AX91">
        <f>IF(NOT(ISNA($B91)),INDEX(Entrada!Y$53:Y$369,$B91),0)</f>
        <v>0</v>
      </c>
      <c r="AY91">
        <f>IF(NOT(ISNA($B91)),INDEX(Entrada!Z$53:Z$369,$B91),0)</f>
        <v>0</v>
      </c>
      <c r="AZ91">
        <f>IF(NOT(ISNA($B91)),INDEX(Entrada!AA$53:AA$369,$B91),0)</f>
        <v>0</v>
      </c>
      <c r="BA91">
        <f>IF(NOT(ISNA($B91)),INDEX(Entrada!AB$53:AB$369,$B91),0)</f>
        <v>0</v>
      </c>
      <c r="BB91">
        <f t="shared" si="217"/>
        <v>182.78</v>
      </c>
      <c r="BC91">
        <f t="shared" si="218"/>
        <v>218.78</v>
      </c>
      <c r="BD91">
        <f t="shared" si="219"/>
        <v>179</v>
      </c>
      <c r="BE91">
        <f t="shared" si="220"/>
        <v>154.93</v>
      </c>
      <c r="BF91">
        <f t="shared" si="221"/>
        <v>208.1</v>
      </c>
      <c r="BG91">
        <f t="shared" si="222"/>
        <v>240.7</v>
      </c>
      <c r="BH91">
        <f t="shared" si="223"/>
        <v>264.8</v>
      </c>
      <c r="BI91">
        <f t="shared" si="224"/>
        <v>274.61</v>
      </c>
      <c r="BJ91">
        <f t="shared" si="225"/>
        <v>326.07</v>
      </c>
      <c r="BK91">
        <f t="shared" si="226"/>
        <v>356.52</v>
      </c>
      <c r="BL91">
        <f t="shared" si="227"/>
        <v>230.28</v>
      </c>
      <c r="BM91">
        <f t="shared" si="228"/>
        <v>169.12</v>
      </c>
      <c r="BN91">
        <f t="shared" si="229"/>
        <v>0</v>
      </c>
      <c r="BO91">
        <f t="shared" si="229"/>
        <v>0</v>
      </c>
      <c r="BP91">
        <f t="shared" si="229"/>
        <v>0</v>
      </c>
      <c r="BQ91">
        <f t="shared" si="229"/>
        <v>0</v>
      </c>
      <c r="BR91">
        <f t="shared" si="229"/>
        <v>0</v>
      </c>
      <c r="BS91">
        <f t="shared" si="229"/>
        <v>0</v>
      </c>
      <c r="BT91">
        <f t="shared" si="229"/>
        <v>0</v>
      </c>
      <c r="BU91">
        <f t="shared" si="229"/>
        <v>0</v>
      </c>
      <c r="BV91">
        <f t="shared" si="229"/>
        <v>0</v>
      </c>
      <c r="BW91">
        <f t="shared" si="229"/>
        <v>0</v>
      </c>
      <c r="BX91">
        <f t="shared" si="229"/>
        <v>0</v>
      </c>
      <c r="BY91">
        <f t="shared" si="229"/>
        <v>0</v>
      </c>
      <c r="BZ91">
        <f t="shared" si="229"/>
        <v>0</v>
      </c>
      <c r="CA91">
        <f t="shared" si="229"/>
        <v>0</v>
      </c>
      <c r="CE91">
        <f t="shared" si="148"/>
        <v>36</v>
      </c>
      <c r="CF91" s="302">
        <f t="shared" ca="1" si="149"/>
        <v>175.61884999999998</v>
      </c>
      <c r="CG91" s="302">
        <f t="shared" ca="1" si="230"/>
        <v>208.73410000000001</v>
      </c>
      <c r="CH91" s="302">
        <f t="shared" ca="1" si="231"/>
        <v>170.16544999999999</v>
      </c>
      <c r="CI91" s="302">
        <f t="shared" ca="1" si="232"/>
        <v>154.73649999999998</v>
      </c>
      <c r="CJ91" s="302">
        <f t="shared" ca="1" si="233"/>
        <v>213.42760000000001</v>
      </c>
      <c r="CK91" s="302">
        <f t="shared" ca="1" si="234"/>
        <v>249.12799999999999</v>
      </c>
      <c r="CL91" s="302">
        <f t="shared" ca="1" si="235"/>
        <v>273.03505000000001</v>
      </c>
      <c r="CM91" s="302">
        <f t="shared" ca="1" si="236"/>
        <v>275.93309999999997</v>
      </c>
      <c r="CN91" s="302">
        <f t="shared" ca="1" si="237"/>
        <v>332.0018</v>
      </c>
      <c r="CO91" s="302">
        <f t="shared" ca="1" si="238"/>
        <v>359.65620000000001</v>
      </c>
      <c r="CP91" s="302">
        <f t="shared" ca="1" si="239"/>
        <v>230.68924999999999</v>
      </c>
      <c r="CQ91" s="302">
        <f t="shared" ca="1" si="240"/>
        <v>165.79229999999998</v>
      </c>
      <c r="CR91" s="302">
        <f t="shared" ca="1" si="241"/>
        <v>0</v>
      </c>
      <c r="CS91" s="302">
        <f t="shared" ca="1" si="242"/>
        <v>0</v>
      </c>
      <c r="CT91" s="302">
        <f t="shared" ca="1" si="243"/>
        <v>0</v>
      </c>
      <c r="CU91" s="302">
        <f t="shared" ca="1" si="244"/>
        <v>0</v>
      </c>
      <c r="CV91" s="302">
        <f t="shared" ca="1" si="245"/>
        <v>0</v>
      </c>
      <c r="CW91" s="302">
        <f t="shared" ca="1" si="246"/>
        <v>0</v>
      </c>
      <c r="CX91" s="302">
        <f t="shared" ca="1" si="247"/>
        <v>0</v>
      </c>
      <c r="CY91" s="302">
        <f t="shared" ca="1" si="248"/>
        <v>0</v>
      </c>
      <c r="CZ91" s="302">
        <f t="shared" ca="1" si="249"/>
        <v>0</v>
      </c>
      <c r="DA91" s="302">
        <f t="shared" ca="1" si="250"/>
        <v>0</v>
      </c>
      <c r="DB91" s="302">
        <f t="shared" ca="1" si="251"/>
        <v>0</v>
      </c>
      <c r="DC91" s="302">
        <f t="shared" ca="1" si="252"/>
        <v>0</v>
      </c>
      <c r="DD91" s="302">
        <f t="shared" ca="1" si="253"/>
        <v>0</v>
      </c>
      <c r="DE91" s="302">
        <f t="shared" ca="1" si="254"/>
        <v>0</v>
      </c>
    </row>
    <row r="92" spans="1:109" x14ac:dyDescent="0.25">
      <c r="A92">
        <v>89</v>
      </c>
      <c r="B92">
        <f>MATCH(A92,Entrada!$A$53:$A$369,0)</f>
        <v>89</v>
      </c>
      <c r="C92" s="164" t="s">
        <v>573</v>
      </c>
      <c r="AB92">
        <f>IF(NOT(ISNA($B92)),INDEX(Entrada!C$53:C$369,$B92),0)</f>
        <v>217.52</v>
      </c>
      <c r="AC92">
        <f>IF(NOT(ISNA($B92)),INDEX(Entrada!D$53:D$369,$B92),0)</f>
        <v>257.72000000000003</v>
      </c>
      <c r="AD92">
        <f>IF(NOT(ISNA($B92)),INDEX(Entrada!E$53:E$369,$B92),0)</f>
        <v>210.77</v>
      </c>
      <c r="AE92">
        <f>IF(NOT(ISNA($B92)),INDEX(Entrada!F$53:F$369,$B92),0)</f>
        <v>188.22</v>
      </c>
      <c r="AF92">
        <f>IF(NOT(ISNA($B92)),INDEX(Entrada!G$53:G$369,$B92),0)</f>
        <v>256.14</v>
      </c>
      <c r="AG92">
        <f>IF(NOT(ISNA($B92)),INDEX(Entrada!H$53:H$369,$B92),0)</f>
        <v>297.77</v>
      </c>
      <c r="AH92">
        <f>IF(NOT(ISNA($B92)),INDEX(Entrada!I$53:I$369,$B92),0)</f>
        <v>328.02</v>
      </c>
      <c r="AI92">
        <f>IF(NOT(ISNA($B92)),INDEX(Entrada!J$53:J$369,$B92),0)</f>
        <v>332.33</v>
      </c>
      <c r="AJ92">
        <f>IF(NOT(ISNA($B92)),INDEX(Entrada!K$53:K$369,$B92),0)</f>
        <v>400.97</v>
      </c>
      <c r="AK92">
        <f>IF(NOT(ISNA($B92)),INDEX(Entrada!L$53:L$369,$B92),0)</f>
        <v>434.15</v>
      </c>
      <c r="AL92">
        <f>IF(NOT(ISNA($B92)),INDEX(Entrada!M$53:M$369,$B92),0)</f>
        <v>279.91000000000003</v>
      </c>
      <c r="AM92">
        <f>IF(NOT(ISNA($B92)),INDEX(Entrada!N$53:N$369,$B92),0)</f>
        <v>202.71</v>
      </c>
      <c r="AN92">
        <f>IF(NOT(ISNA($B92)),INDEX(Entrada!O$53:O$369,$B92),0)</f>
        <v>0</v>
      </c>
      <c r="AO92">
        <f>IF(NOT(ISNA($B92)),INDEX(Entrada!P$53:P$369,$B92),0)</f>
        <v>0</v>
      </c>
      <c r="AP92">
        <f>IF(NOT(ISNA($B92)),INDEX(Entrada!Q$53:Q$369,$B92),0)</f>
        <v>0</v>
      </c>
      <c r="AQ92">
        <f>IF(NOT(ISNA($B92)),INDEX(Entrada!R$53:R$369,$B92),0)</f>
        <v>0</v>
      </c>
      <c r="AR92">
        <f>IF(NOT(ISNA($B92)),INDEX(Entrada!S$53:S$369,$B92),0)</f>
        <v>0</v>
      </c>
      <c r="AS92">
        <f>IF(NOT(ISNA($B92)),INDEX(Entrada!T$53:T$369,$B92),0)</f>
        <v>0</v>
      </c>
      <c r="AT92">
        <f>IF(NOT(ISNA($B92)),INDEX(Entrada!U$53:U$369,$B92),0)</f>
        <v>0</v>
      </c>
      <c r="AU92">
        <f>IF(NOT(ISNA($B92)),INDEX(Entrada!V$53:V$369,$B92),0)</f>
        <v>0</v>
      </c>
      <c r="AV92">
        <f>IF(NOT(ISNA($B92)),INDEX(Entrada!W$53:W$369,$B92),0)</f>
        <v>0</v>
      </c>
      <c r="AW92">
        <f>IF(NOT(ISNA($B92)),INDEX(Entrada!X$53:X$369,$B92),0)</f>
        <v>0</v>
      </c>
      <c r="AX92">
        <f>IF(NOT(ISNA($B92)),INDEX(Entrada!Y$53:Y$369,$B92),0)</f>
        <v>0</v>
      </c>
      <c r="AY92">
        <f>IF(NOT(ISNA($B92)),INDEX(Entrada!Z$53:Z$369,$B92),0)</f>
        <v>0</v>
      </c>
      <c r="AZ92">
        <f>IF(NOT(ISNA($B92)),INDEX(Entrada!AA$53:AA$369,$B92),0)</f>
        <v>0</v>
      </c>
      <c r="BA92">
        <f>IF(NOT(ISNA($B92)),INDEX(Entrada!AB$53:AB$369,$B92),0)</f>
        <v>0</v>
      </c>
      <c r="BB92">
        <f t="shared" si="217"/>
        <v>217.52</v>
      </c>
      <c r="BC92">
        <f t="shared" si="218"/>
        <v>257.72000000000003</v>
      </c>
      <c r="BD92">
        <f t="shared" si="219"/>
        <v>210.77</v>
      </c>
      <c r="BE92">
        <f t="shared" si="220"/>
        <v>188.22</v>
      </c>
      <c r="BF92">
        <f t="shared" si="221"/>
        <v>256.14</v>
      </c>
      <c r="BG92">
        <f t="shared" si="222"/>
        <v>297.77</v>
      </c>
      <c r="BH92">
        <f t="shared" si="223"/>
        <v>328.02</v>
      </c>
      <c r="BI92">
        <f t="shared" si="224"/>
        <v>332.33</v>
      </c>
      <c r="BJ92">
        <f t="shared" si="225"/>
        <v>400.97</v>
      </c>
      <c r="BK92">
        <f t="shared" si="226"/>
        <v>434.15</v>
      </c>
      <c r="BL92">
        <f t="shared" si="227"/>
        <v>279.91000000000003</v>
      </c>
      <c r="BM92">
        <f t="shared" si="228"/>
        <v>202.71</v>
      </c>
      <c r="BN92">
        <f t="shared" si="229"/>
        <v>0</v>
      </c>
      <c r="BO92">
        <f t="shared" si="229"/>
        <v>0</v>
      </c>
      <c r="BP92">
        <f t="shared" si="229"/>
        <v>0</v>
      </c>
      <c r="BQ92">
        <f t="shared" si="229"/>
        <v>0</v>
      </c>
      <c r="BR92">
        <f t="shared" si="229"/>
        <v>0</v>
      </c>
      <c r="BS92">
        <f t="shared" si="229"/>
        <v>0</v>
      </c>
      <c r="BT92">
        <f t="shared" si="229"/>
        <v>0</v>
      </c>
      <c r="BU92">
        <f t="shared" si="229"/>
        <v>0</v>
      </c>
      <c r="BV92">
        <f t="shared" si="229"/>
        <v>0</v>
      </c>
      <c r="BW92">
        <f t="shared" si="229"/>
        <v>0</v>
      </c>
      <c r="BX92">
        <f t="shared" si="229"/>
        <v>0</v>
      </c>
      <c r="BY92">
        <f t="shared" si="229"/>
        <v>0</v>
      </c>
      <c r="BZ92">
        <f t="shared" si="229"/>
        <v>0</v>
      </c>
      <c r="CA92">
        <f t="shared" si="229"/>
        <v>0</v>
      </c>
      <c r="CE92">
        <f t="shared" si="148"/>
        <v>37</v>
      </c>
      <c r="CF92" s="302">
        <f t="shared" ca="1" si="149"/>
        <v>215.02149</v>
      </c>
      <c r="CG92" s="302">
        <f t="shared" ca="1" si="230"/>
        <v>255.60434000000004</v>
      </c>
      <c r="CH92" s="302">
        <f t="shared" ca="1" si="231"/>
        <v>208.33833000000001</v>
      </c>
      <c r="CI92" s="302">
        <f t="shared" ca="1" si="232"/>
        <v>189.43010000000001</v>
      </c>
      <c r="CJ92" s="302">
        <f t="shared" ca="1" si="233"/>
        <v>261.35624000000001</v>
      </c>
      <c r="CK92" s="302">
        <f t="shared" ca="1" si="234"/>
        <v>305.10719999999998</v>
      </c>
      <c r="CL92" s="302">
        <f t="shared" ca="1" si="235"/>
        <v>334.40537</v>
      </c>
      <c r="CM92" s="302">
        <f t="shared" ca="1" si="236"/>
        <v>337.95694000000003</v>
      </c>
      <c r="CN92" s="302">
        <f t="shared" ca="1" si="237"/>
        <v>406.66932000000003</v>
      </c>
      <c r="CO92" s="302">
        <f t="shared" ca="1" si="238"/>
        <v>440.55988000000002</v>
      </c>
      <c r="CP92" s="302">
        <f t="shared" ca="1" si="239"/>
        <v>282.51044999999999</v>
      </c>
      <c r="CQ92" s="302">
        <f t="shared" ca="1" si="240"/>
        <v>202.97902000000002</v>
      </c>
      <c r="CR92" s="302">
        <f t="shared" ca="1" si="241"/>
        <v>-0.2</v>
      </c>
      <c r="CS92" s="302">
        <f t="shared" ca="1" si="242"/>
        <v>-0.2</v>
      </c>
      <c r="CT92" s="302">
        <f t="shared" ca="1" si="243"/>
        <v>-0.2</v>
      </c>
      <c r="CU92" s="302">
        <f t="shared" ca="1" si="244"/>
        <v>-0.2</v>
      </c>
      <c r="CV92" s="302">
        <f t="shared" ca="1" si="245"/>
        <v>-0.2</v>
      </c>
      <c r="CW92" s="302">
        <f t="shared" ca="1" si="246"/>
        <v>-0.2</v>
      </c>
      <c r="CX92" s="302">
        <f t="shared" ca="1" si="247"/>
        <v>-0.2</v>
      </c>
      <c r="CY92" s="302">
        <f t="shared" ca="1" si="248"/>
        <v>-0.2</v>
      </c>
      <c r="CZ92" s="302">
        <f t="shared" ca="1" si="249"/>
        <v>-0.2</v>
      </c>
      <c r="DA92" s="302">
        <f t="shared" ca="1" si="250"/>
        <v>-0.2</v>
      </c>
      <c r="DB92" s="302">
        <f t="shared" ca="1" si="251"/>
        <v>-0.2</v>
      </c>
      <c r="DC92" s="302">
        <f t="shared" ca="1" si="252"/>
        <v>-0.2</v>
      </c>
      <c r="DD92" s="302">
        <f t="shared" ca="1" si="253"/>
        <v>-0.2</v>
      </c>
      <c r="DE92" s="302">
        <f t="shared" ca="1" si="254"/>
        <v>-0.2</v>
      </c>
    </row>
    <row r="93" spans="1:109" x14ac:dyDescent="0.25">
      <c r="A93">
        <v>90</v>
      </c>
      <c r="B93">
        <f>MATCH(A93,Entrada!$A$53:$A$369,0)</f>
        <v>90</v>
      </c>
      <c r="C93" s="164"/>
      <c r="AB93">
        <f>IF(NOT(ISNA($B93)),INDEX(Entrada!C$53:C$369,$B93),0)</f>
        <v>0</v>
      </c>
      <c r="AC93">
        <f>IF(NOT(ISNA($B93)),INDEX(Entrada!D$53:D$369,$B93),0)</f>
        <v>0</v>
      </c>
      <c r="AD93">
        <f>IF(NOT(ISNA($B93)),INDEX(Entrada!E$53:E$369,$B93),0)</f>
        <v>0</v>
      </c>
      <c r="AE93">
        <f>IF(NOT(ISNA($B93)),INDEX(Entrada!F$53:F$369,$B93),0)</f>
        <v>0</v>
      </c>
      <c r="AF93">
        <f>IF(NOT(ISNA($B93)),INDEX(Entrada!G$53:G$369,$B93),0)</f>
        <v>0</v>
      </c>
      <c r="AG93">
        <f>IF(NOT(ISNA($B93)),INDEX(Entrada!H$53:H$369,$B93),0)</f>
        <v>0</v>
      </c>
      <c r="AH93">
        <f>IF(NOT(ISNA($B93)),INDEX(Entrada!I$53:I$369,$B93),0)</f>
        <v>0</v>
      </c>
      <c r="AI93">
        <f>IF(NOT(ISNA($B93)),INDEX(Entrada!J$53:J$369,$B93),0)</f>
        <v>0</v>
      </c>
      <c r="AJ93">
        <f>IF(NOT(ISNA($B93)),INDEX(Entrada!K$53:K$369,$B93),0)</f>
        <v>0</v>
      </c>
      <c r="AK93">
        <f>IF(NOT(ISNA($B93)),INDEX(Entrada!L$53:L$369,$B93),0)</f>
        <v>0</v>
      </c>
      <c r="AL93">
        <f>IF(NOT(ISNA($B93)),INDEX(Entrada!M$53:M$369,$B93),0)</f>
        <v>0</v>
      </c>
      <c r="AM93">
        <f>IF(NOT(ISNA($B93)),INDEX(Entrada!N$53:N$369,$B93),0)</f>
        <v>0</v>
      </c>
      <c r="AN93">
        <f>IF(NOT(ISNA($B93)),INDEX(Entrada!O$53:O$369,$B93),0)</f>
        <v>0</v>
      </c>
      <c r="AO93">
        <f>IF(NOT(ISNA($B93)),INDEX(Entrada!P$53:P$369,$B93),0)</f>
        <v>0</v>
      </c>
      <c r="AP93">
        <f>IF(NOT(ISNA($B93)),INDEX(Entrada!Q$53:Q$369,$B93),0)</f>
        <v>0</v>
      </c>
      <c r="AQ93">
        <f>IF(NOT(ISNA($B93)),INDEX(Entrada!R$53:R$369,$B93),0)</f>
        <v>0</v>
      </c>
      <c r="AR93">
        <f>IF(NOT(ISNA($B93)),INDEX(Entrada!S$53:S$369,$B93),0)</f>
        <v>0</v>
      </c>
      <c r="AS93">
        <f>IF(NOT(ISNA($B93)),INDEX(Entrada!T$53:T$369,$B93),0)</f>
        <v>0</v>
      </c>
      <c r="AT93">
        <f>IF(NOT(ISNA($B93)),INDEX(Entrada!U$53:U$369,$B93),0)</f>
        <v>0</v>
      </c>
      <c r="AU93">
        <f>IF(NOT(ISNA($B93)),INDEX(Entrada!V$53:V$369,$B93),0)</f>
        <v>0</v>
      </c>
      <c r="AV93">
        <f>IF(NOT(ISNA($B93)),INDEX(Entrada!W$53:W$369,$B93),0)</f>
        <v>0</v>
      </c>
      <c r="AW93">
        <f>IF(NOT(ISNA($B93)),INDEX(Entrada!X$53:X$369,$B93),0)</f>
        <v>0</v>
      </c>
      <c r="AX93">
        <f>IF(NOT(ISNA($B93)),INDEX(Entrada!Y$53:Y$369,$B93),0)</f>
        <v>0</v>
      </c>
      <c r="AY93">
        <f>IF(NOT(ISNA($B93)),INDEX(Entrada!Z$53:Z$369,$B93),0)</f>
        <v>0</v>
      </c>
      <c r="AZ93">
        <f>IF(NOT(ISNA($B93)),INDEX(Entrada!AA$53:AA$369,$B93),0)</f>
        <v>0</v>
      </c>
      <c r="BA93">
        <f>IF(NOT(ISNA($B93)),INDEX(Entrada!AB$53:AB$369,$B93),0)</f>
        <v>0</v>
      </c>
      <c r="BB93">
        <f t="shared" si="217"/>
        <v>0</v>
      </c>
      <c r="BC93">
        <f t="shared" si="218"/>
        <v>0</v>
      </c>
      <c r="BD93">
        <f t="shared" si="219"/>
        <v>0</v>
      </c>
      <c r="BE93">
        <f t="shared" si="220"/>
        <v>0</v>
      </c>
      <c r="BF93">
        <f t="shared" si="221"/>
        <v>0</v>
      </c>
      <c r="BG93">
        <f t="shared" si="222"/>
        <v>0</v>
      </c>
      <c r="BH93">
        <f t="shared" si="223"/>
        <v>0</v>
      </c>
      <c r="BI93">
        <f t="shared" si="224"/>
        <v>0</v>
      </c>
      <c r="BJ93">
        <f t="shared" si="225"/>
        <v>0</v>
      </c>
      <c r="BK93">
        <f t="shared" si="226"/>
        <v>0</v>
      </c>
      <c r="BL93">
        <f t="shared" si="227"/>
        <v>0</v>
      </c>
      <c r="BM93">
        <f t="shared" si="228"/>
        <v>0</v>
      </c>
      <c r="BN93">
        <f t="shared" si="229"/>
        <v>0</v>
      </c>
      <c r="BO93">
        <f t="shared" si="229"/>
        <v>0</v>
      </c>
      <c r="BP93">
        <f t="shared" si="229"/>
        <v>0</v>
      </c>
      <c r="BQ93">
        <f t="shared" si="229"/>
        <v>0</v>
      </c>
      <c r="BR93">
        <f t="shared" si="229"/>
        <v>0</v>
      </c>
      <c r="BS93">
        <f t="shared" si="229"/>
        <v>0</v>
      </c>
      <c r="BT93">
        <f t="shared" si="229"/>
        <v>0</v>
      </c>
      <c r="BU93">
        <f t="shared" si="229"/>
        <v>0</v>
      </c>
      <c r="BV93">
        <f t="shared" si="229"/>
        <v>0</v>
      </c>
      <c r="BW93">
        <f t="shared" si="229"/>
        <v>0</v>
      </c>
      <c r="BX93">
        <f t="shared" si="229"/>
        <v>0</v>
      </c>
      <c r="BY93">
        <f t="shared" si="229"/>
        <v>0</v>
      </c>
      <c r="BZ93">
        <f t="shared" si="229"/>
        <v>0</v>
      </c>
      <c r="CA93">
        <f t="shared" si="229"/>
        <v>0</v>
      </c>
      <c r="CE93" t="e">
        <f t="shared" si="148"/>
        <v>#N/A</v>
      </c>
      <c r="CF93" s="302">
        <f t="shared" si="149"/>
        <v>0</v>
      </c>
      <c r="CG93" s="302">
        <f t="shared" si="230"/>
        <v>0</v>
      </c>
      <c r="CH93" s="302">
        <f t="shared" si="231"/>
        <v>0</v>
      </c>
      <c r="CI93" s="302">
        <f t="shared" si="232"/>
        <v>0</v>
      </c>
      <c r="CJ93" s="302">
        <f t="shared" si="233"/>
        <v>0</v>
      </c>
      <c r="CK93" s="302">
        <f t="shared" si="234"/>
        <v>0</v>
      </c>
      <c r="CL93" s="302">
        <f t="shared" si="235"/>
        <v>0</v>
      </c>
      <c r="CM93" s="302">
        <f t="shared" si="236"/>
        <v>0</v>
      </c>
      <c r="CN93" s="302">
        <f t="shared" si="237"/>
        <v>0</v>
      </c>
      <c r="CO93" s="302">
        <f t="shared" si="238"/>
        <v>0</v>
      </c>
      <c r="CP93" s="302">
        <f t="shared" si="239"/>
        <v>0</v>
      </c>
      <c r="CQ93" s="302">
        <f t="shared" si="240"/>
        <v>0</v>
      </c>
      <c r="CR93" s="302">
        <f t="shared" si="241"/>
        <v>0</v>
      </c>
      <c r="CS93" s="302">
        <f t="shared" si="242"/>
        <v>0</v>
      </c>
      <c r="CT93" s="302">
        <f t="shared" si="243"/>
        <v>0</v>
      </c>
      <c r="CU93" s="302">
        <f t="shared" si="244"/>
        <v>0</v>
      </c>
      <c r="CV93" s="302">
        <f t="shared" si="245"/>
        <v>0</v>
      </c>
      <c r="CW93" s="302">
        <f t="shared" si="246"/>
        <v>0</v>
      </c>
      <c r="CX93" s="302">
        <f t="shared" si="247"/>
        <v>0</v>
      </c>
      <c r="CY93" s="302">
        <f t="shared" si="248"/>
        <v>0</v>
      </c>
      <c r="CZ93" s="302">
        <f t="shared" si="249"/>
        <v>0</v>
      </c>
      <c r="DA93" s="302">
        <f t="shared" si="250"/>
        <v>0</v>
      </c>
      <c r="DB93" s="302">
        <f t="shared" si="251"/>
        <v>0</v>
      </c>
      <c r="DC93" s="302">
        <f t="shared" si="252"/>
        <v>0</v>
      </c>
      <c r="DD93" s="302">
        <f t="shared" si="253"/>
        <v>0</v>
      </c>
      <c r="DE93" s="302">
        <f t="shared" si="254"/>
        <v>0</v>
      </c>
    </row>
    <row r="94" spans="1:109" x14ac:dyDescent="0.25">
      <c r="A94">
        <v>91</v>
      </c>
      <c r="B94">
        <f>MATCH(A94,Entrada!$A$53:$A$369,0)</f>
        <v>91</v>
      </c>
      <c r="C94" s="164"/>
      <c r="AB94">
        <f>IF(NOT(ISNA($B94)),INDEX(Entrada!C$53:C$369,$B94),0)</f>
        <v>0</v>
      </c>
      <c r="AC94">
        <f>IF(NOT(ISNA($B94)),INDEX(Entrada!D$53:D$369,$B94),0)</f>
        <v>0</v>
      </c>
      <c r="AD94">
        <f>IF(NOT(ISNA($B94)),INDEX(Entrada!E$53:E$369,$B94),0)</f>
        <v>0</v>
      </c>
      <c r="AE94">
        <f>IF(NOT(ISNA($B94)),INDEX(Entrada!F$53:F$369,$B94),0)</f>
        <v>0</v>
      </c>
      <c r="AF94">
        <f>IF(NOT(ISNA($B94)),INDEX(Entrada!G$53:G$369,$B94),0)</f>
        <v>0</v>
      </c>
      <c r="AG94">
        <f>IF(NOT(ISNA($B94)),INDEX(Entrada!H$53:H$369,$B94),0)</f>
        <v>0</v>
      </c>
      <c r="AH94">
        <f>IF(NOT(ISNA($B94)),INDEX(Entrada!I$53:I$369,$B94),0)</f>
        <v>0</v>
      </c>
      <c r="AI94">
        <f>IF(NOT(ISNA($B94)),INDEX(Entrada!J$53:J$369,$B94),0)</f>
        <v>0</v>
      </c>
      <c r="AJ94">
        <f>IF(NOT(ISNA($B94)),INDEX(Entrada!K$53:K$369,$B94),0)</f>
        <v>0</v>
      </c>
      <c r="AK94">
        <f>IF(NOT(ISNA($B94)),INDEX(Entrada!L$53:L$369,$B94),0)</f>
        <v>0</v>
      </c>
      <c r="AL94">
        <f>IF(NOT(ISNA($B94)),INDEX(Entrada!M$53:M$369,$B94),0)</f>
        <v>0</v>
      </c>
      <c r="AM94">
        <f>IF(NOT(ISNA($B94)),INDEX(Entrada!N$53:N$369,$B94),0)</f>
        <v>0</v>
      </c>
      <c r="AN94">
        <f>IF(NOT(ISNA($B94)),INDEX(Entrada!O$53:O$369,$B94),0)</f>
        <v>0</v>
      </c>
      <c r="AO94">
        <f>IF(NOT(ISNA($B94)),INDEX(Entrada!P$53:P$369,$B94),0)</f>
        <v>0</v>
      </c>
      <c r="AP94">
        <f>IF(NOT(ISNA($B94)),INDEX(Entrada!Q$53:Q$369,$B94),0)</f>
        <v>0</v>
      </c>
      <c r="AQ94">
        <f>IF(NOT(ISNA($B94)),INDEX(Entrada!R$53:R$369,$B94),0)</f>
        <v>0</v>
      </c>
      <c r="AR94">
        <f>IF(NOT(ISNA($B94)),INDEX(Entrada!S$53:S$369,$B94),0)</f>
        <v>0</v>
      </c>
      <c r="AS94">
        <f>IF(NOT(ISNA($B94)),INDEX(Entrada!T$53:T$369,$B94),0)</f>
        <v>0</v>
      </c>
      <c r="AT94">
        <f>IF(NOT(ISNA($B94)),INDEX(Entrada!U$53:U$369,$B94),0)</f>
        <v>0</v>
      </c>
      <c r="AU94">
        <f>IF(NOT(ISNA($B94)),INDEX(Entrada!V$53:V$369,$B94),0)</f>
        <v>0</v>
      </c>
      <c r="AV94">
        <f>IF(NOT(ISNA($B94)),INDEX(Entrada!W$53:W$369,$B94),0)</f>
        <v>0</v>
      </c>
      <c r="AW94">
        <f>IF(NOT(ISNA($B94)),INDEX(Entrada!X$53:X$369,$B94),0)</f>
        <v>0</v>
      </c>
      <c r="AX94">
        <f>IF(NOT(ISNA($B94)),INDEX(Entrada!Y$53:Y$369,$B94),0)</f>
        <v>0</v>
      </c>
      <c r="AY94">
        <f>IF(NOT(ISNA($B94)),INDEX(Entrada!Z$53:Z$369,$B94),0)</f>
        <v>0</v>
      </c>
      <c r="AZ94">
        <f>IF(NOT(ISNA($B94)),INDEX(Entrada!AA$53:AA$369,$B94),0)</f>
        <v>0</v>
      </c>
      <c r="BA94">
        <f>IF(NOT(ISNA($B94)),INDEX(Entrada!AB$53:AB$369,$B94),0)</f>
        <v>0</v>
      </c>
      <c r="BB94">
        <f t="shared" si="217"/>
        <v>0</v>
      </c>
      <c r="BC94">
        <f t="shared" si="218"/>
        <v>0</v>
      </c>
      <c r="BD94">
        <f t="shared" si="219"/>
        <v>0</v>
      </c>
      <c r="BE94">
        <f t="shared" si="220"/>
        <v>0</v>
      </c>
      <c r="BF94">
        <f t="shared" si="221"/>
        <v>0</v>
      </c>
      <c r="BG94">
        <f t="shared" si="222"/>
        <v>0</v>
      </c>
      <c r="BH94">
        <f t="shared" si="223"/>
        <v>0</v>
      </c>
      <c r="BI94">
        <f t="shared" si="224"/>
        <v>0</v>
      </c>
      <c r="BJ94">
        <f t="shared" si="225"/>
        <v>0</v>
      </c>
      <c r="BK94">
        <f t="shared" si="226"/>
        <v>0</v>
      </c>
      <c r="BL94">
        <f t="shared" si="227"/>
        <v>0</v>
      </c>
      <c r="BM94">
        <f t="shared" si="228"/>
        <v>0</v>
      </c>
      <c r="BN94">
        <f t="shared" si="229"/>
        <v>0</v>
      </c>
      <c r="BO94">
        <f t="shared" si="229"/>
        <v>0</v>
      </c>
      <c r="BP94">
        <f t="shared" si="229"/>
        <v>0</v>
      </c>
      <c r="BQ94">
        <f t="shared" si="229"/>
        <v>0</v>
      </c>
      <c r="BR94">
        <f t="shared" si="229"/>
        <v>0</v>
      </c>
      <c r="BS94">
        <f t="shared" si="229"/>
        <v>0</v>
      </c>
      <c r="BT94">
        <f t="shared" si="229"/>
        <v>0</v>
      </c>
      <c r="BU94">
        <f t="shared" si="229"/>
        <v>0</v>
      </c>
      <c r="BV94">
        <f t="shared" si="229"/>
        <v>0</v>
      </c>
      <c r="BW94">
        <f t="shared" si="229"/>
        <v>0</v>
      </c>
      <c r="BX94">
        <f t="shared" si="229"/>
        <v>0</v>
      </c>
      <c r="BY94">
        <f t="shared" si="229"/>
        <v>0</v>
      </c>
      <c r="BZ94">
        <f t="shared" si="229"/>
        <v>0</v>
      </c>
      <c r="CA94">
        <f t="shared" si="229"/>
        <v>0</v>
      </c>
      <c r="CE94" t="e">
        <f t="shared" si="148"/>
        <v>#N/A</v>
      </c>
      <c r="CF94" s="302">
        <f t="shared" si="149"/>
        <v>0</v>
      </c>
      <c r="CG94" s="302">
        <f t="shared" si="230"/>
        <v>0</v>
      </c>
      <c r="CH94" s="302">
        <f t="shared" si="231"/>
        <v>0</v>
      </c>
      <c r="CI94" s="302">
        <f t="shared" si="232"/>
        <v>0</v>
      </c>
      <c r="CJ94" s="302">
        <f t="shared" si="233"/>
        <v>0</v>
      </c>
      <c r="CK94" s="302">
        <f t="shared" si="234"/>
        <v>0</v>
      </c>
      <c r="CL94" s="302">
        <f t="shared" si="235"/>
        <v>0</v>
      </c>
      <c r="CM94" s="302">
        <f t="shared" si="236"/>
        <v>0</v>
      </c>
      <c r="CN94" s="302">
        <f t="shared" si="237"/>
        <v>0</v>
      </c>
      <c r="CO94" s="302">
        <f t="shared" si="238"/>
        <v>0</v>
      </c>
      <c r="CP94" s="302">
        <f t="shared" si="239"/>
        <v>0</v>
      </c>
      <c r="CQ94" s="302">
        <f t="shared" si="240"/>
        <v>0</v>
      </c>
      <c r="CR94" s="302">
        <f t="shared" si="241"/>
        <v>0</v>
      </c>
      <c r="CS94" s="302">
        <f t="shared" si="242"/>
        <v>0</v>
      </c>
      <c r="CT94" s="302">
        <f t="shared" si="243"/>
        <v>0</v>
      </c>
      <c r="CU94" s="302">
        <f t="shared" si="244"/>
        <v>0</v>
      </c>
      <c r="CV94" s="302">
        <f t="shared" si="245"/>
        <v>0</v>
      </c>
      <c r="CW94" s="302">
        <f t="shared" si="246"/>
        <v>0</v>
      </c>
      <c r="CX94" s="302">
        <f t="shared" si="247"/>
        <v>0</v>
      </c>
      <c r="CY94" s="302">
        <f t="shared" si="248"/>
        <v>0</v>
      </c>
      <c r="CZ94" s="302">
        <f t="shared" si="249"/>
        <v>0</v>
      </c>
      <c r="DA94" s="302">
        <f t="shared" si="250"/>
        <v>0</v>
      </c>
      <c r="DB94" s="302">
        <f t="shared" si="251"/>
        <v>0</v>
      </c>
      <c r="DC94" s="302">
        <f t="shared" si="252"/>
        <v>0</v>
      </c>
      <c r="DD94" s="302">
        <f t="shared" si="253"/>
        <v>0</v>
      </c>
      <c r="DE94" s="302">
        <f t="shared" si="254"/>
        <v>0</v>
      </c>
    </row>
    <row r="95" spans="1:109" x14ac:dyDescent="0.25">
      <c r="A95">
        <v>92</v>
      </c>
      <c r="B95">
        <f>MATCH(A95,Entrada!$A$53:$A$369,0)</f>
        <v>92</v>
      </c>
      <c r="C95" s="164" t="s">
        <v>574</v>
      </c>
      <c r="AB95">
        <f>IF(NOT(ISNA($B95)),INDEX(Entrada!C$53:C$369,$B95),0)</f>
        <v>700.95</v>
      </c>
      <c r="AC95">
        <f>IF(NOT(ISNA($B95)),INDEX(Entrada!D$53:D$369,$B95),0)</f>
        <v>841.79</v>
      </c>
      <c r="AD95">
        <f>IF(NOT(ISNA($B95)),INDEX(Entrada!E$53:E$369,$B95),0)</f>
        <v>676.08</v>
      </c>
      <c r="AE95">
        <f>IF(NOT(ISNA($B95)),INDEX(Entrada!F$53:F$369,$B95),0)</f>
        <v>692.58</v>
      </c>
      <c r="AF95">
        <f>IF(NOT(ISNA($B95)),INDEX(Entrada!G$53:G$369,$B95),0)</f>
        <v>998.49</v>
      </c>
      <c r="AG95">
        <f>IF(NOT(ISNA($B95)),INDEX(Entrada!H$53:H$369,$B95),0)</f>
        <v>1177.6300000000001</v>
      </c>
      <c r="AH95">
        <f>IF(NOT(ISNA($B95)),INDEX(Entrada!I$53:I$369,$B95),0)</f>
        <v>1302.67</v>
      </c>
      <c r="AI95">
        <f>IF(NOT(ISNA($B95)),INDEX(Entrada!J$53:J$369,$B95),0)</f>
        <v>1312.45</v>
      </c>
      <c r="AJ95">
        <f>IF(NOT(ISNA($B95)),INDEX(Entrada!K$53:K$369,$B95),0)</f>
        <v>1522.67</v>
      </c>
      <c r="AK95">
        <f>IF(NOT(ISNA($B95)),INDEX(Entrada!L$53:L$369,$B95),0)</f>
        <v>1566.89</v>
      </c>
      <c r="AL95">
        <f>IF(NOT(ISNA($B95)),INDEX(Entrada!M$53:M$369,$B95),0)</f>
        <v>974.97</v>
      </c>
      <c r="AM95">
        <f>IF(NOT(ISNA($B95)),INDEX(Entrada!N$53:N$369,$B95),0)</f>
        <v>715.67</v>
      </c>
      <c r="AN95">
        <f>IF(NOT(ISNA($B95)),INDEX(Entrada!O$53:O$369,$B95),0)</f>
        <v>0</v>
      </c>
      <c r="AO95">
        <f>IF(NOT(ISNA($B95)),INDEX(Entrada!P$53:P$369,$B95),0)</f>
        <v>0</v>
      </c>
      <c r="AP95">
        <f>IF(NOT(ISNA($B95)),INDEX(Entrada!Q$53:Q$369,$B95),0)</f>
        <v>0</v>
      </c>
      <c r="AQ95">
        <f>IF(NOT(ISNA($B95)),INDEX(Entrada!R$53:R$369,$B95),0)</f>
        <v>0</v>
      </c>
      <c r="AR95">
        <f>IF(NOT(ISNA($B95)),INDEX(Entrada!S$53:S$369,$B95),0)</f>
        <v>0</v>
      </c>
      <c r="AS95">
        <f>IF(NOT(ISNA($B95)),INDEX(Entrada!T$53:T$369,$B95),0)</f>
        <v>0</v>
      </c>
      <c r="AT95">
        <f>IF(NOT(ISNA($B95)),INDEX(Entrada!U$53:U$369,$B95),0)</f>
        <v>0</v>
      </c>
      <c r="AU95">
        <f>IF(NOT(ISNA($B95)),INDEX(Entrada!V$53:V$369,$B95),0)</f>
        <v>0</v>
      </c>
      <c r="AV95">
        <f>IF(NOT(ISNA($B95)),INDEX(Entrada!W$53:W$369,$B95),0)</f>
        <v>0</v>
      </c>
      <c r="AW95">
        <f>IF(NOT(ISNA($B95)),INDEX(Entrada!X$53:X$369,$B95),0)</f>
        <v>0</v>
      </c>
      <c r="AX95">
        <f>IF(NOT(ISNA($B95)),INDEX(Entrada!Y$53:Y$369,$B95),0)</f>
        <v>0</v>
      </c>
      <c r="AY95">
        <f>IF(NOT(ISNA($B95)),INDEX(Entrada!Z$53:Z$369,$B95),0)</f>
        <v>0</v>
      </c>
      <c r="AZ95">
        <f>IF(NOT(ISNA($B95)),INDEX(Entrada!AA$53:AA$369,$B95),0)</f>
        <v>0</v>
      </c>
      <c r="BA95">
        <f>IF(NOT(ISNA($B95)),INDEX(Entrada!AB$53:AB$369,$B95),0)</f>
        <v>0</v>
      </c>
      <c r="BB95">
        <f t="shared" si="217"/>
        <v>700.95</v>
      </c>
      <c r="BC95">
        <f t="shared" si="218"/>
        <v>841.79</v>
      </c>
      <c r="BD95">
        <f t="shared" si="219"/>
        <v>676.08</v>
      </c>
      <c r="BE95">
        <f t="shared" si="220"/>
        <v>692.58</v>
      </c>
      <c r="BF95">
        <f t="shared" si="221"/>
        <v>998.49</v>
      </c>
      <c r="BG95">
        <f t="shared" si="222"/>
        <v>1177.6300000000001</v>
      </c>
      <c r="BH95">
        <f t="shared" si="223"/>
        <v>1302.67</v>
      </c>
      <c r="BI95">
        <f t="shared" si="224"/>
        <v>1312.45</v>
      </c>
      <c r="BJ95">
        <f t="shared" si="225"/>
        <v>1522.67</v>
      </c>
      <c r="BK95">
        <f t="shared" si="226"/>
        <v>1566.89</v>
      </c>
      <c r="BL95">
        <f t="shared" si="227"/>
        <v>974.97</v>
      </c>
      <c r="BM95">
        <f t="shared" si="228"/>
        <v>715.67</v>
      </c>
      <c r="BN95">
        <f t="shared" ref="BN95:CA106" si="255">AN95</f>
        <v>0</v>
      </c>
      <c r="BO95">
        <f t="shared" si="255"/>
        <v>0</v>
      </c>
      <c r="BP95">
        <f t="shared" si="255"/>
        <v>0</v>
      </c>
      <c r="BQ95">
        <f t="shared" si="255"/>
        <v>0</v>
      </c>
      <c r="BR95">
        <f t="shared" si="255"/>
        <v>0</v>
      </c>
      <c r="BS95">
        <f t="shared" si="255"/>
        <v>0</v>
      </c>
      <c r="BT95">
        <f t="shared" si="255"/>
        <v>0</v>
      </c>
      <c r="BU95">
        <f t="shared" si="255"/>
        <v>0</v>
      </c>
      <c r="BV95">
        <f t="shared" si="255"/>
        <v>0</v>
      </c>
      <c r="BW95">
        <f t="shared" si="255"/>
        <v>0</v>
      </c>
      <c r="BX95">
        <f t="shared" si="255"/>
        <v>0</v>
      </c>
      <c r="BY95">
        <f t="shared" si="255"/>
        <v>0</v>
      </c>
      <c r="BZ95">
        <f t="shared" si="255"/>
        <v>0</v>
      </c>
      <c r="CA95">
        <f t="shared" si="255"/>
        <v>0</v>
      </c>
      <c r="CE95" t="e">
        <f t="shared" si="148"/>
        <v>#N/A</v>
      </c>
      <c r="CF95" s="302">
        <f t="shared" si="149"/>
        <v>700.95</v>
      </c>
      <c r="CG95" s="302">
        <f t="shared" si="230"/>
        <v>841.79</v>
      </c>
      <c r="CH95" s="302">
        <f t="shared" si="231"/>
        <v>676.08</v>
      </c>
      <c r="CI95" s="302">
        <f t="shared" si="232"/>
        <v>692.58</v>
      </c>
      <c r="CJ95" s="302">
        <f t="shared" si="233"/>
        <v>998.49</v>
      </c>
      <c r="CK95" s="302">
        <f t="shared" si="234"/>
        <v>1177.6300000000001</v>
      </c>
      <c r="CL95" s="302">
        <f t="shared" si="235"/>
        <v>1302.67</v>
      </c>
      <c r="CM95" s="302">
        <f t="shared" si="236"/>
        <v>1312.45</v>
      </c>
      <c r="CN95" s="302">
        <f t="shared" si="237"/>
        <v>1522.67</v>
      </c>
      <c r="CO95" s="302">
        <f t="shared" si="238"/>
        <v>1566.89</v>
      </c>
      <c r="CP95" s="302">
        <f t="shared" si="239"/>
        <v>974.97</v>
      </c>
      <c r="CQ95" s="302">
        <f t="shared" si="240"/>
        <v>715.67</v>
      </c>
      <c r="CR95" s="302">
        <f t="shared" si="241"/>
        <v>0</v>
      </c>
      <c r="CS95" s="302">
        <f t="shared" si="242"/>
        <v>0</v>
      </c>
      <c r="CT95" s="302">
        <f t="shared" si="243"/>
        <v>0</v>
      </c>
      <c r="CU95" s="302">
        <f t="shared" si="244"/>
        <v>0</v>
      </c>
      <c r="CV95" s="302">
        <f t="shared" si="245"/>
        <v>0</v>
      </c>
      <c r="CW95" s="302">
        <f t="shared" si="246"/>
        <v>0</v>
      </c>
      <c r="CX95" s="302">
        <f t="shared" si="247"/>
        <v>0</v>
      </c>
      <c r="CY95" s="302">
        <f t="shared" si="248"/>
        <v>0</v>
      </c>
      <c r="CZ95" s="302">
        <f t="shared" si="249"/>
        <v>0</v>
      </c>
      <c r="DA95" s="302">
        <f t="shared" si="250"/>
        <v>0</v>
      </c>
      <c r="DB95" s="302">
        <f t="shared" si="251"/>
        <v>0</v>
      </c>
      <c r="DC95" s="302">
        <f t="shared" si="252"/>
        <v>0</v>
      </c>
      <c r="DD95" s="302">
        <f t="shared" si="253"/>
        <v>0</v>
      </c>
      <c r="DE95" s="302">
        <f t="shared" si="254"/>
        <v>0</v>
      </c>
    </row>
    <row r="96" spans="1:109" x14ac:dyDescent="0.25">
      <c r="A96">
        <v>93</v>
      </c>
      <c r="B96">
        <f>MATCH(A96,Entrada!$A$53:$A$369,0)</f>
        <v>93</v>
      </c>
      <c r="C96" s="164" t="s">
        <v>191</v>
      </c>
      <c r="AB96">
        <f>IF(NOT(ISNA($B96)),INDEX(Entrada!C$53:C$369,$B96),0)</f>
        <v>35.49</v>
      </c>
      <c r="AC96">
        <f>IF(NOT(ISNA($B96)),INDEX(Entrada!D$53:D$369,$B96),0)</f>
        <v>33.85</v>
      </c>
      <c r="AD96">
        <f>IF(NOT(ISNA($B96)),INDEX(Entrada!E$53:E$369,$B96),0)</f>
        <v>29.08</v>
      </c>
      <c r="AE96">
        <f>IF(NOT(ISNA($B96)),INDEX(Entrada!F$53:F$369,$B96),0)</f>
        <v>36.54</v>
      </c>
      <c r="AF96">
        <f>IF(NOT(ISNA($B96)),INDEX(Entrada!G$53:G$369,$B96),0)</f>
        <v>57.23</v>
      </c>
      <c r="AG96">
        <f>IF(NOT(ISNA($B96)),INDEX(Entrada!H$53:H$369,$B96),0)</f>
        <v>73.099999999999994</v>
      </c>
      <c r="AH96">
        <f>IF(NOT(ISNA($B96)),INDEX(Entrada!I$53:I$369,$B96),0)</f>
        <v>78.45</v>
      </c>
      <c r="AI96">
        <f>IF(NOT(ISNA($B96)),INDEX(Entrada!J$53:J$369,$B96),0)</f>
        <v>68.83</v>
      </c>
      <c r="AJ96">
        <f>IF(NOT(ISNA($B96)),INDEX(Entrada!K$53:K$369,$B96),0)</f>
        <v>76.16</v>
      </c>
      <c r="AK96">
        <f>IF(NOT(ISNA($B96)),INDEX(Entrada!L$53:L$369,$B96),0)</f>
        <v>83.58</v>
      </c>
      <c r="AL96">
        <f>IF(NOT(ISNA($B96)),INDEX(Entrada!M$53:M$369,$B96),0)</f>
        <v>58.15</v>
      </c>
      <c r="AM96">
        <f>IF(NOT(ISNA($B96)),INDEX(Entrada!N$53:N$369,$B96),0)</f>
        <v>44.45</v>
      </c>
      <c r="AN96">
        <f>IF(NOT(ISNA($B96)),INDEX(Entrada!O$53:O$369,$B96),0)</f>
        <v>0</v>
      </c>
      <c r="AO96">
        <f>IF(NOT(ISNA($B96)),INDEX(Entrada!P$53:P$369,$B96),0)</f>
        <v>0</v>
      </c>
      <c r="AP96">
        <f>IF(NOT(ISNA($B96)),INDEX(Entrada!Q$53:Q$369,$B96),0)</f>
        <v>0</v>
      </c>
      <c r="AQ96">
        <f>IF(NOT(ISNA($B96)),INDEX(Entrada!R$53:R$369,$B96),0)</f>
        <v>0</v>
      </c>
      <c r="AR96">
        <f>IF(NOT(ISNA($B96)),INDEX(Entrada!S$53:S$369,$B96),0)</f>
        <v>0</v>
      </c>
      <c r="AS96">
        <f>IF(NOT(ISNA($B96)),INDEX(Entrada!T$53:T$369,$B96),0)</f>
        <v>0</v>
      </c>
      <c r="AT96">
        <f>IF(NOT(ISNA($B96)),INDEX(Entrada!U$53:U$369,$B96),0)</f>
        <v>0</v>
      </c>
      <c r="AU96">
        <f>IF(NOT(ISNA($B96)),INDEX(Entrada!V$53:V$369,$B96),0)</f>
        <v>0</v>
      </c>
      <c r="AV96">
        <f>IF(NOT(ISNA($B96)),INDEX(Entrada!W$53:W$369,$B96),0)</f>
        <v>0</v>
      </c>
      <c r="AW96">
        <f>IF(NOT(ISNA($B96)),INDEX(Entrada!X$53:X$369,$B96),0)</f>
        <v>0</v>
      </c>
      <c r="AX96">
        <f>IF(NOT(ISNA($B96)),INDEX(Entrada!Y$53:Y$369,$B96),0)</f>
        <v>0</v>
      </c>
      <c r="AY96">
        <f>IF(NOT(ISNA($B96)),INDEX(Entrada!Z$53:Z$369,$B96),0)</f>
        <v>0</v>
      </c>
      <c r="AZ96">
        <f>IF(NOT(ISNA($B96)),INDEX(Entrada!AA$53:AA$369,$B96),0)</f>
        <v>0</v>
      </c>
      <c r="BA96">
        <f>IF(NOT(ISNA($B96)),INDEX(Entrada!AB$53:AB$369,$B96),0)</f>
        <v>0</v>
      </c>
      <c r="BB96">
        <f t="shared" si="217"/>
        <v>35.49</v>
      </c>
      <c r="BC96">
        <f t="shared" si="218"/>
        <v>33.85</v>
      </c>
      <c r="BD96">
        <f t="shared" si="219"/>
        <v>29.08</v>
      </c>
      <c r="BE96">
        <f t="shared" si="220"/>
        <v>36.54</v>
      </c>
      <c r="BF96">
        <f t="shared" si="221"/>
        <v>57.23</v>
      </c>
      <c r="BG96">
        <f t="shared" si="222"/>
        <v>73.099999999999994</v>
      </c>
      <c r="BH96">
        <f t="shared" si="223"/>
        <v>78.45</v>
      </c>
      <c r="BI96">
        <f t="shared" si="224"/>
        <v>68.83</v>
      </c>
      <c r="BJ96">
        <f t="shared" si="225"/>
        <v>76.16</v>
      </c>
      <c r="BK96">
        <f t="shared" si="226"/>
        <v>83.58</v>
      </c>
      <c r="BL96">
        <f t="shared" si="227"/>
        <v>58.15</v>
      </c>
      <c r="BM96">
        <f t="shared" si="228"/>
        <v>44.45</v>
      </c>
      <c r="BN96">
        <f t="shared" si="255"/>
        <v>0</v>
      </c>
      <c r="BO96">
        <f t="shared" si="255"/>
        <v>0</v>
      </c>
      <c r="BP96">
        <f t="shared" si="255"/>
        <v>0</v>
      </c>
      <c r="BQ96">
        <f t="shared" si="255"/>
        <v>0</v>
      </c>
      <c r="BR96">
        <f t="shared" si="255"/>
        <v>0</v>
      </c>
      <c r="BS96">
        <f t="shared" si="255"/>
        <v>0</v>
      </c>
      <c r="BT96">
        <f t="shared" si="255"/>
        <v>0</v>
      </c>
      <c r="BU96">
        <f t="shared" si="255"/>
        <v>0</v>
      </c>
      <c r="BV96">
        <f t="shared" si="255"/>
        <v>0</v>
      </c>
      <c r="BW96">
        <f t="shared" si="255"/>
        <v>0</v>
      </c>
      <c r="BX96">
        <f t="shared" si="255"/>
        <v>0</v>
      </c>
      <c r="BY96">
        <f t="shared" si="255"/>
        <v>0</v>
      </c>
      <c r="BZ96">
        <f t="shared" si="255"/>
        <v>0</v>
      </c>
      <c r="CA96">
        <f t="shared" si="255"/>
        <v>0</v>
      </c>
      <c r="CE96" t="e">
        <f t="shared" si="148"/>
        <v>#N/A</v>
      </c>
      <c r="CF96" s="302">
        <f t="shared" si="149"/>
        <v>35.49</v>
      </c>
      <c r="CG96" s="302">
        <f t="shared" si="230"/>
        <v>33.85</v>
      </c>
      <c r="CH96" s="302">
        <f t="shared" si="231"/>
        <v>29.08</v>
      </c>
      <c r="CI96" s="302">
        <f t="shared" si="232"/>
        <v>36.54</v>
      </c>
      <c r="CJ96" s="302">
        <f t="shared" si="233"/>
        <v>57.23</v>
      </c>
      <c r="CK96" s="302">
        <f t="shared" si="234"/>
        <v>73.099999999999994</v>
      </c>
      <c r="CL96" s="302">
        <f t="shared" si="235"/>
        <v>78.45</v>
      </c>
      <c r="CM96" s="302">
        <f t="shared" si="236"/>
        <v>68.83</v>
      </c>
      <c r="CN96" s="302">
        <f t="shared" si="237"/>
        <v>76.16</v>
      </c>
      <c r="CO96" s="302">
        <f t="shared" si="238"/>
        <v>83.58</v>
      </c>
      <c r="CP96" s="302">
        <f t="shared" si="239"/>
        <v>58.15</v>
      </c>
      <c r="CQ96" s="302">
        <f t="shared" si="240"/>
        <v>44.45</v>
      </c>
      <c r="CR96" s="302">
        <f t="shared" si="241"/>
        <v>0</v>
      </c>
      <c r="CS96" s="302">
        <f t="shared" si="242"/>
        <v>0</v>
      </c>
      <c r="CT96" s="302">
        <f t="shared" si="243"/>
        <v>0</v>
      </c>
      <c r="CU96" s="302">
        <f t="shared" si="244"/>
        <v>0</v>
      </c>
      <c r="CV96" s="302">
        <f t="shared" si="245"/>
        <v>0</v>
      </c>
      <c r="CW96" s="302">
        <f t="shared" si="246"/>
        <v>0</v>
      </c>
      <c r="CX96" s="302">
        <f t="shared" si="247"/>
        <v>0</v>
      </c>
      <c r="CY96" s="302">
        <f t="shared" si="248"/>
        <v>0</v>
      </c>
      <c r="CZ96" s="302">
        <f t="shared" si="249"/>
        <v>0</v>
      </c>
      <c r="DA96" s="302">
        <f t="shared" si="250"/>
        <v>0</v>
      </c>
      <c r="DB96" s="302">
        <f t="shared" si="251"/>
        <v>0</v>
      </c>
      <c r="DC96" s="302">
        <f t="shared" si="252"/>
        <v>0</v>
      </c>
      <c r="DD96" s="302">
        <f t="shared" si="253"/>
        <v>0</v>
      </c>
      <c r="DE96" s="302">
        <f t="shared" si="254"/>
        <v>0</v>
      </c>
    </row>
    <row r="97" spans="1:109" x14ac:dyDescent="0.25">
      <c r="A97">
        <v>94</v>
      </c>
      <c r="B97">
        <f>MATCH(A97,Entrada!$A$53:$A$369,0)</f>
        <v>94</v>
      </c>
      <c r="C97" s="164" t="s">
        <v>575</v>
      </c>
      <c r="AB97">
        <f>IF(NOT(ISNA($B97)),INDEX(Entrada!C$53:C$369,$B97),0)</f>
        <v>850.48</v>
      </c>
      <c r="AC97">
        <f>IF(NOT(ISNA($B97)),INDEX(Entrada!D$53:D$369,$B97),0)</f>
        <v>1000.83</v>
      </c>
      <c r="AD97">
        <f>IF(NOT(ISNA($B97)),INDEX(Entrada!E$53:E$369,$B97),0)</f>
        <v>818.01</v>
      </c>
      <c r="AE97">
        <f>IF(NOT(ISNA($B97)),INDEX(Entrada!F$53:F$369,$B97),0)</f>
        <v>854.59</v>
      </c>
      <c r="AF97">
        <f>IF(NOT(ISNA($B97)),INDEX(Entrada!G$53:G$369,$B97),0)</f>
        <v>1238.3800000000001</v>
      </c>
      <c r="AG97">
        <f>IF(NOT(ISNA($B97)),INDEX(Entrada!H$53:H$369,$B97),0)</f>
        <v>1490.1</v>
      </c>
      <c r="AH97">
        <f>IF(NOT(ISNA($B97)),INDEX(Entrada!I$53:I$369,$B97),0)</f>
        <v>1617.98</v>
      </c>
      <c r="AI97">
        <f>IF(NOT(ISNA($B97)),INDEX(Entrada!J$53:J$369,$B97),0)</f>
        <v>1611.02</v>
      </c>
      <c r="AJ97">
        <f>IF(NOT(ISNA($B97)),INDEX(Entrada!K$53:K$369,$B97),0)</f>
        <v>1839.75</v>
      </c>
      <c r="AK97">
        <f>IF(NOT(ISNA($B97)),INDEX(Entrada!L$53:L$369,$B97),0)</f>
        <v>1917.66</v>
      </c>
      <c r="AL97">
        <f>IF(NOT(ISNA($B97)),INDEX(Entrada!M$53:M$369,$B97),0)</f>
        <v>1224.54</v>
      </c>
      <c r="AM97">
        <f>IF(NOT(ISNA($B97)),INDEX(Entrada!N$53:N$369,$B97),0)</f>
        <v>900.4</v>
      </c>
      <c r="AN97">
        <f>IF(NOT(ISNA($B97)),INDEX(Entrada!O$53:O$369,$B97),0)</f>
        <v>0</v>
      </c>
      <c r="AO97">
        <f>IF(NOT(ISNA($B97)),INDEX(Entrada!P$53:P$369,$B97),0)</f>
        <v>0</v>
      </c>
      <c r="AP97">
        <f>IF(NOT(ISNA($B97)),INDEX(Entrada!Q$53:Q$369,$B97),0)</f>
        <v>0</v>
      </c>
      <c r="AQ97">
        <f>IF(NOT(ISNA($B97)),INDEX(Entrada!R$53:R$369,$B97),0)</f>
        <v>0</v>
      </c>
      <c r="AR97">
        <f>IF(NOT(ISNA($B97)),INDEX(Entrada!S$53:S$369,$B97),0)</f>
        <v>0</v>
      </c>
      <c r="AS97">
        <f>IF(NOT(ISNA($B97)),INDEX(Entrada!T$53:T$369,$B97),0)</f>
        <v>0</v>
      </c>
      <c r="AT97">
        <f>IF(NOT(ISNA($B97)),INDEX(Entrada!U$53:U$369,$B97),0)</f>
        <v>0</v>
      </c>
      <c r="AU97">
        <f>IF(NOT(ISNA($B97)),INDEX(Entrada!V$53:V$369,$B97),0)</f>
        <v>0</v>
      </c>
      <c r="AV97">
        <f>IF(NOT(ISNA($B97)),INDEX(Entrada!W$53:W$369,$B97),0)</f>
        <v>0</v>
      </c>
      <c r="AW97">
        <f>IF(NOT(ISNA($B97)),INDEX(Entrada!X$53:X$369,$B97),0)</f>
        <v>0</v>
      </c>
      <c r="AX97">
        <f>IF(NOT(ISNA($B97)),INDEX(Entrada!Y$53:Y$369,$B97),0)</f>
        <v>0</v>
      </c>
      <c r="AY97">
        <f>IF(NOT(ISNA($B97)),INDEX(Entrada!Z$53:Z$369,$B97),0)</f>
        <v>0</v>
      </c>
      <c r="AZ97">
        <f>IF(NOT(ISNA($B97)),INDEX(Entrada!AA$53:AA$369,$B97),0)</f>
        <v>0</v>
      </c>
      <c r="BA97">
        <f>IF(NOT(ISNA($B97)),INDEX(Entrada!AB$53:AB$369,$B97),0)</f>
        <v>0</v>
      </c>
      <c r="BB97">
        <f t="shared" si="217"/>
        <v>850.48</v>
      </c>
      <c r="BC97">
        <f t="shared" si="218"/>
        <v>1000.83</v>
      </c>
      <c r="BD97">
        <f t="shared" si="219"/>
        <v>818.01</v>
      </c>
      <c r="BE97">
        <f t="shared" si="220"/>
        <v>854.59</v>
      </c>
      <c r="BF97">
        <f t="shared" si="221"/>
        <v>1238.3800000000001</v>
      </c>
      <c r="BG97">
        <f t="shared" si="222"/>
        <v>1490.1</v>
      </c>
      <c r="BH97">
        <f t="shared" si="223"/>
        <v>1617.98</v>
      </c>
      <c r="BI97">
        <f t="shared" si="224"/>
        <v>1611.02</v>
      </c>
      <c r="BJ97">
        <f t="shared" si="225"/>
        <v>1839.75</v>
      </c>
      <c r="BK97">
        <f t="shared" si="226"/>
        <v>1917.66</v>
      </c>
      <c r="BL97">
        <f t="shared" si="227"/>
        <v>1224.54</v>
      </c>
      <c r="BM97">
        <f t="shared" si="228"/>
        <v>900.4</v>
      </c>
      <c r="BN97">
        <f t="shared" si="255"/>
        <v>0</v>
      </c>
      <c r="BO97">
        <f t="shared" si="255"/>
        <v>0</v>
      </c>
      <c r="BP97">
        <f t="shared" si="255"/>
        <v>0</v>
      </c>
      <c r="BQ97">
        <f t="shared" si="255"/>
        <v>0</v>
      </c>
      <c r="BR97">
        <f t="shared" si="255"/>
        <v>0</v>
      </c>
      <c r="BS97">
        <f t="shared" si="255"/>
        <v>0</v>
      </c>
      <c r="BT97">
        <f t="shared" si="255"/>
        <v>0</v>
      </c>
      <c r="BU97">
        <f t="shared" si="255"/>
        <v>0</v>
      </c>
      <c r="BV97">
        <f t="shared" si="255"/>
        <v>0</v>
      </c>
      <c r="BW97">
        <f t="shared" si="255"/>
        <v>0</v>
      </c>
      <c r="BX97">
        <f t="shared" si="255"/>
        <v>0</v>
      </c>
      <c r="BY97">
        <f t="shared" si="255"/>
        <v>0</v>
      </c>
      <c r="BZ97">
        <f t="shared" si="255"/>
        <v>0</v>
      </c>
      <c r="CA97">
        <f t="shared" si="255"/>
        <v>0</v>
      </c>
      <c r="CE97">
        <f t="shared" si="148"/>
        <v>39</v>
      </c>
      <c r="CF97" s="302">
        <f t="shared" ca="1" si="149"/>
        <v>881.79510000000005</v>
      </c>
      <c r="CG97" s="302">
        <f t="shared" ca="1" si="230"/>
        <v>1058.97182</v>
      </c>
      <c r="CH97" s="302">
        <f t="shared" ca="1" si="231"/>
        <v>850.50864000000001</v>
      </c>
      <c r="CI97" s="302">
        <f t="shared" ca="1" si="232"/>
        <v>871.26564000000008</v>
      </c>
      <c r="CJ97" s="302">
        <f t="shared" ca="1" si="233"/>
        <v>1256.10042</v>
      </c>
      <c r="CK97" s="302">
        <f t="shared" ca="1" si="234"/>
        <v>1481.4585400000001</v>
      </c>
      <c r="CL97" s="302">
        <f t="shared" ca="1" si="235"/>
        <v>1638.7588600000001</v>
      </c>
      <c r="CM97" s="302">
        <f t="shared" ca="1" si="236"/>
        <v>1651.0621000000001</v>
      </c>
      <c r="CN97" s="302">
        <f t="shared" ca="1" si="237"/>
        <v>1915.5188600000001</v>
      </c>
      <c r="CO97" s="302">
        <f t="shared" ca="1" si="238"/>
        <v>1971.1476200000002</v>
      </c>
      <c r="CP97" s="302">
        <f t="shared" ca="1" si="239"/>
        <v>1226.51226</v>
      </c>
      <c r="CQ97" s="302">
        <f t="shared" ca="1" si="240"/>
        <v>900.31286</v>
      </c>
      <c r="CR97" s="302">
        <f t="shared" ca="1" si="241"/>
        <v>0</v>
      </c>
      <c r="CS97" s="302">
        <f t="shared" ca="1" si="242"/>
        <v>0</v>
      </c>
      <c r="CT97" s="302">
        <f t="shared" ca="1" si="243"/>
        <v>0</v>
      </c>
      <c r="CU97" s="302">
        <f t="shared" ca="1" si="244"/>
        <v>0</v>
      </c>
      <c r="CV97" s="302">
        <f t="shared" ca="1" si="245"/>
        <v>0</v>
      </c>
      <c r="CW97" s="302">
        <f t="shared" ca="1" si="246"/>
        <v>0</v>
      </c>
      <c r="CX97" s="302">
        <f t="shared" ca="1" si="247"/>
        <v>0</v>
      </c>
      <c r="CY97" s="302">
        <f t="shared" ca="1" si="248"/>
        <v>0</v>
      </c>
      <c r="CZ97" s="302">
        <f t="shared" ca="1" si="249"/>
        <v>0</v>
      </c>
      <c r="DA97" s="302">
        <f t="shared" ca="1" si="250"/>
        <v>0</v>
      </c>
      <c r="DB97" s="302">
        <f t="shared" ca="1" si="251"/>
        <v>0</v>
      </c>
      <c r="DC97" s="302">
        <f t="shared" ca="1" si="252"/>
        <v>0</v>
      </c>
      <c r="DD97" s="302">
        <f t="shared" ca="1" si="253"/>
        <v>0</v>
      </c>
      <c r="DE97" s="302">
        <f t="shared" ca="1" si="254"/>
        <v>0</v>
      </c>
    </row>
    <row r="98" spans="1:109" x14ac:dyDescent="0.25">
      <c r="A98">
        <v>95</v>
      </c>
      <c r="B98">
        <f>MATCH(A98,Entrada!$A$53:$A$369,0)</f>
        <v>95</v>
      </c>
      <c r="C98" s="164"/>
      <c r="AB98">
        <f>IF(NOT(ISNA($B98)),INDEX(Entrada!C$53:C$369,$B98),0)</f>
        <v>0</v>
      </c>
      <c r="AC98">
        <f>IF(NOT(ISNA($B98)),INDEX(Entrada!D$53:D$369,$B98),0)</f>
        <v>0</v>
      </c>
      <c r="AD98">
        <f>IF(NOT(ISNA($B98)),INDEX(Entrada!E$53:E$369,$B98),0)</f>
        <v>0</v>
      </c>
      <c r="AE98">
        <f>IF(NOT(ISNA($B98)),INDEX(Entrada!F$53:F$369,$B98),0)</f>
        <v>0</v>
      </c>
      <c r="AF98">
        <f>IF(NOT(ISNA($B98)),INDEX(Entrada!G$53:G$369,$B98),0)</f>
        <v>0</v>
      </c>
      <c r="AG98">
        <f>IF(NOT(ISNA($B98)),INDEX(Entrada!H$53:H$369,$B98),0)</f>
        <v>0</v>
      </c>
      <c r="AH98">
        <f>IF(NOT(ISNA($B98)),INDEX(Entrada!I$53:I$369,$B98),0)</f>
        <v>0</v>
      </c>
      <c r="AI98">
        <f>IF(NOT(ISNA($B98)),INDEX(Entrada!J$53:J$369,$B98),0)</f>
        <v>0</v>
      </c>
      <c r="AJ98">
        <f>IF(NOT(ISNA($B98)),INDEX(Entrada!K$53:K$369,$B98),0)</f>
        <v>0</v>
      </c>
      <c r="AK98">
        <f>IF(NOT(ISNA($B98)),INDEX(Entrada!L$53:L$369,$B98),0)</f>
        <v>0</v>
      </c>
      <c r="AL98">
        <f>IF(NOT(ISNA($B98)),INDEX(Entrada!M$53:M$369,$B98),0)</f>
        <v>0</v>
      </c>
      <c r="AM98">
        <f>IF(NOT(ISNA($B98)),INDEX(Entrada!N$53:N$369,$B98),0)</f>
        <v>0</v>
      </c>
      <c r="AN98">
        <f>IF(NOT(ISNA($B98)),INDEX(Entrada!O$53:O$369,$B98),0)</f>
        <v>0</v>
      </c>
      <c r="AO98">
        <f>IF(NOT(ISNA($B98)),INDEX(Entrada!P$53:P$369,$B98),0)</f>
        <v>0</v>
      </c>
      <c r="AP98">
        <f>IF(NOT(ISNA($B98)),INDEX(Entrada!Q$53:Q$369,$B98),0)</f>
        <v>0</v>
      </c>
      <c r="AQ98">
        <f>IF(NOT(ISNA($B98)),INDEX(Entrada!R$53:R$369,$B98),0)</f>
        <v>0</v>
      </c>
      <c r="AR98">
        <f>IF(NOT(ISNA($B98)),INDEX(Entrada!S$53:S$369,$B98),0)</f>
        <v>0</v>
      </c>
      <c r="AS98">
        <f>IF(NOT(ISNA($B98)),INDEX(Entrada!T$53:T$369,$B98),0)</f>
        <v>0</v>
      </c>
      <c r="AT98">
        <f>IF(NOT(ISNA($B98)),INDEX(Entrada!U$53:U$369,$B98),0)</f>
        <v>0</v>
      </c>
      <c r="AU98">
        <f>IF(NOT(ISNA($B98)),INDEX(Entrada!V$53:V$369,$B98),0)</f>
        <v>0</v>
      </c>
      <c r="AV98">
        <f>IF(NOT(ISNA($B98)),INDEX(Entrada!W$53:W$369,$B98),0)</f>
        <v>0</v>
      </c>
      <c r="AW98">
        <f>IF(NOT(ISNA($B98)),INDEX(Entrada!X$53:X$369,$B98),0)</f>
        <v>0</v>
      </c>
      <c r="AX98">
        <f>IF(NOT(ISNA($B98)),INDEX(Entrada!Y$53:Y$369,$B98),0)</f>
        <v>0</v>
      </c>
      <c r="AY98">
        <f>IF(NOT(ISNA($B98)),INDEX(Entrada!Z$53:Z$369,$B98),0)</f>
        <v>0</v>
      </c>
      <c r="AZ98">
        <f>IF(NOT(ISNA($B98)),INDEX(Entrada!AA$53:AA$369,$B98),0)</f>
        <v>0</v>
      </c>
      <c r="BA98">
        <f>IF(NOT(ISNA($B98)),INDEX(Entrada!AB$53:AB$369,$B98),0)</f>
        <v>0</v>
      </c>
      <c r="BB98">
        <f t="shared" si="217"/>
        <v>0</v>
      </c>
      <c r="BC98">
        <f t="shared" si="218"/>
        <v>0</v>
      </c>
      <c r="BD98">
        <f t="shared" si="219"/>
        <v>0</v>
      </c>
      <c r="BE98">
        <f t="shared" si="220"/>
        <v>0</v>
      </c>
      <c r="BF98">
        <f t="shared" si="221"/>
        <v>0</v>
      </c>
      <c r="BG98">
        <f t="shared" si="222"/>
        <v>0</v>
      </c>
      <c r="BH98">
        <f t="shared" si="223"/>
        <v>0</v>
      </c>
      <c r="BI98">
        <f t="shared" si="224"/>
        <v>0</v>
      </c>
      <c r="BJ98">
        <f t="shared" si="225"/>
        <v>0</v>
      </c>
      <c r="BK98">
        <f t="shared" si="226"/>
        <v>0</v>
      </c>
      <c r="BL98">
        <f t="shared" si="227"/>
        <v>0</v>
      </c>
      <c r="BM98">
        <f t="shared" si="228"/>
        <v>0</v>
      </c>
      <c r="BN98">
        <f t="shared" si="255"/>
        <v>0</v>
      </c>
      <c r="BO98">
        <f t="shared" si="255"/>
        <v>0</v>
      </c>
      <c r="BP98">
        <f t="shared" si="255"/>
        <v>0</v>
      </c>
      <c r="BQ98">
        <f t="shared" si="255"/>
        <v>0</v>
      </c>
      <c r="BR98">
        <f t="shared" si="255"/>
        <v>0</v>
      </c>
      <c r="BS98">
        <f t="shared" si="255"/>
        <v>0</v>
      </c>
      <c r="BT98">
        <f t="shared" si="255"/>
        <v>0</v>
      </c>
      <c r="BU98">
        <f t="shared" si="255"/>
        <v>0</v>
      </c>
      <c r="BV98">
        <f t="shared" si="255"/>
        <v>0</v>
      </c>
      <c r="BW98">
        <f t="shared" si="255"/>
        <v>0</v>
      </c>
      <c r="BX98">
        <f t="shared" si="255"/>
        <v>0</v>
      </c>
      <c r="BY98">
        <f t="shared" si="255"/>
        <v>0</v>
      </c>
      <c r="BZ98">
        <f t="shared" si="255"/>
        <v>0</v>
      </c>
      <c r="CA98">
        <f t="shared" si="255"/>
        <v>0</v>
      </c>
      <c r="CE98" t="e">
        <f t="shared" si="148"/>
        <v>#N/A</v>
      </c>
      <c r="CF98" s="302">
        <f t="shared" si="149"/>
        <v>0</v>
      </c>
      <c r="CG98" s="302">
        <f t="shared" si="230"/>
        <v>0</v>
      </c>
      <c r="CH98" s="302">
        <f t="shared" si="231"/>
        <v>0</v>
      </c>
      <c r="CI98" s="302">
        <f t="shared" si="232"/>
        <v>0</v>
      </c>
      <c r="CJ98" s="302">
        <f t="shared" si="233"/>
        <v>0</v>
      </c>
      <c r="CK98" s="302">
        <f t="shared" si="234"/>
        <v>0</v>
      </c>
      <c r="CL98" s="302">
        <f t="shared" si="235"/>
        <v>0</v>
      </c>
      <c r="CM98" s="302">
        <f t="shared" si="236"/>
        <v>0</v>
      </c>
      <c r="CN98" s="302">
        <f t="shared" si="237"/>
        <v>0</v>
      </c>
      <c r="CO98" s="302">
        <f t="shared" si="238"/>
        <v>0</v>
      </c>
      <c r="CP98" s="302">
        <f t="shared" si="239"/>
        <v>0</v>
      </c>
      <c r="CQ98" s="302">
        <f t="shared" si="240"/>
        <v>0</v>
      </c>
      <c r="CR98" s="302">
        <f t="shared" si="241"/>
        <v>0</v>
      </c>
      <c r="CS98" s="302">
        <f t="shared" si="242"/>
        <v>0</v>
      </c>
      <c r="CT98" s="302">
        <f t="shared" si="243"/>
        <v>0</v>
      </c>
      <c r="CU98" s="302">
        <f t="shared" si="244"/>
        <v>0</v>
      </c>
      <c r="CV98" s="302">
        <f t="shared" si="245"/>
        <v>0</v>
      </c>
      <c r="CW98" s="302">
        <f t="shared" si="246"/>
        <v>0</v>
      </c>
      <c r="CX98" s="302">
        <f t="shared" si="247"/>
        <v>0</v>
      </c>
      <c r="CY98" s="302">
        <f t="shared" si="248"/>
        <v>0</v>
      </c>
      <c r="CZ98" s="302">
        <f t="shared" si="249"/>
        <v>0</v>
      </c>
      <c r="DA98" s="302">
        <f t="shared" si="250"/>
        <v>0</v>
      </c>
      <c r="DB98" s="302">
        <f t="shared" si="251"/>
        <v>0</v>
      </c>
      <c r="DC98" s="302">
        <f t="shared" si="252"/>
        <v>0</v>
      </c>
      <c r="DD98" s="302">
        <f t="shared" si="253"/>
        <v>0</v>
      </c>
      <c r="DE98" s="302">
        <f t="shared" si="254"/>
        <v>0</v>
      </c>
    </row>
    <row r="99" spans="1:109" x14ac:dyDescent="0.25">
      <c r="A99">
        <v>96</v>
      </c>
      <c r="B99">
        <f>MATCH(A99,Entrada!$A$53:$A$369,0)</f>
        <v>96</v>
      </c>
      <c r="C99" s="164"/>
      <c r="AB99">
        <f>IF(NOT(ISNA($B99)),INDEX(Entrada!C$53:C$369,$B99),0)</f>
        <v>0</v>
      </c>
      <c r="AC99">
        <f>IF(NOT(ISNA($B99)),INDEX(Entrada!D$53:D$369,$B99),0)</f>
        <v>0</v>
      </c>
      <c r="AD99">
        <f>IF(NOT(ISNA($B99)),INDEX(Entrada!E$53:E$369,$B99),0)</f>
        <v>0</v>
      </c>
      <c r="AE99">
        <f>IF(NOT(ISNA($B99)),INDEX(Entrada!F$53:F$369,$B99),0)</f>
        <v>0</v>
      </c>
      <c r="AF99">
        <f>IF(NOT(ISNA($B99)),INDEX(Entrada!G$53:G$369,$B99),0)</f>
        <v>0</v>
      </c>
      <c r="AG99">
        <f>IF(NOT(ISNA($B99)),INDEX(Entrada!H$53:H$369,$B99),0)</f>
        <v>0</v>
      </c>
      <c r="AH99">
        <f>IF(NOT(ISNA($B99)),INDEX(Entrada!I$53:I$369,$B99),0)</f>
        <v>0</v>
      </c>
      <c r="AI99">
        <f>IF(NOT(ISNA($B99)),INDEX(Entrada!J$53:J$369,$B99),0)</f>
        <v>0</v>
      </c>
      <c r="AJ99">
        <f>IF(NOT(ISNA($B99)),INDEX(Entrada!K$53:K$369,$B99),0)</f>
        <v>0</v>
      </c>
      <c r="AK99">
        <f>IF(NOT(ISNA($B99)),INDEX(Entrada!L$53:L$369,$B99),0)</f>
        <v>0</v>
      </c>
      <c r="AL99">
        <f>IF(NOT(ISNA($B99)),INDEX(Entrada!M$53:M$369,$B99),0)</f>
        <v>0</v>
      </c>
      <c r="AM99">
        <f>IF(NOT(ISNA($B99)),INDEX(Entrada!N$53:N$369,$B99),0)</f>
        <v>0</v>
      </c>
      <c r="AN99">
        <f>IF(NOT(ISNA($B99)),INDEX(Entrada!O$53:O$369,$B99),0)</f>
        <v>0</v>
      </c>
      <c r="AO99">
        <f>IF(NOT(ISNA($B99)),INDEX(Entrada!P$53:P$369,$B99),0)</f>
        <v>0</v>
      </c>
      <c r="AP99">
        <f>IF(NOT(ISNA($B99)),INDEX(Entrada!Q$53:Q$369,$B99),0)</f>
        <v>0</v>
      </c>
      <c r="AQ99">
        <f>IF(NOT(ISNA($B99)),INDEX(Entrada!R$53:R$369,$B99),0)</f>
        <v>0</v>
      </c>
      <c r="AR99">
        <f>IF(NOT(ISNA($B99)),INDEX(Entrada!S$53:S$369,$B99),0)</f>
        <v>0</v>
      </c>
      <c r="AS99">
        <f>IF(NOT(ISNA($B99)),INDEX(Entrada!T$53:T$369,$B99),0)</f>
        <v>0</v>
      </c>
      <c r="AT99">
        <f>IF(NOT(ISNA($B99)),INDEX(Entrada!U$53:U$369,$B99),0)</f>
        <v>0</v>
      </c>
      <c r="AU99">
        <f>IF(NOT(ISNA($B99)),INDEX(Entrada!V$53:V$369,$B99),0)</f>
        <v>0</v>
      </c>
      <c r="AV99">
        <f>IF(NOT(ISNA($B99)),INDEX(Entrada!W$53:W$369,$B99),0)</f>
        <v>0</v>
      </c>
      <c r="AW99">
        <f>IF(NOT(ISNA($B99)),INDEX(Entrada!X$53:X$369,$B99),0)</f>
        <v>0</v>
      </c>
      <c r="AX99">
        <f>IF(NOT(ISNA($B99)),INDEX(Entrada!Y$53:Y$369,$B99),0)</f>
        <v>0</v>
      </c>
      <c r="AY99">
        <f>IF(NOT(ISNA($B99)),INDEX(Entrada!Z$53:Z$369,$B99),0)</f>
        <v>0</v>
      </c>
      <c r="AZ99">
        <f>IF(NOT(ISNA($B99)),INDEX(Entrada!AA$53:AA$369,$B99),0)</f>
        <v>0</v>
      </c>
      <c r="BA99">
        <f>IF(NOT(ISNA($B99)),INDEX(Entrada!AB$53:AB$369,$B99),0)</f>
        <v>0</v>
      </c>
      <c r="BB99">
        <f t="shared" si="217"/>
        <v>0</v>
      </c>
      <c r="BC99">
        <f t="shared" si="218"/>
        <v>0</v>
      </c>
      <c r="BD99">
        <f t="shared" si="219"/>
        <v>0</v>
      </c>
      <c r="BE99">
        <f t="shared" si="220"/>
        <v>0</v>
      </c>
      <c r="BF99">
        <f t="shared" si="221"/>
        <v>0</v>
      </c>
      <c r="BG99">
        <f t="shared" si="222"/>
        <v>0</v>
      </c>
      <c r="BH99">
        <f t="shared" si="223"/>
        <v>0</v>
      </c>
      <c r="BI99">
        <f t="shared" si="224"/>
        <v>0</v>
      </c>
      <c r="BJ99">
        <f t="shared" si="225"/>
        <v>0</v>
      </c>
      <c r="BK99">
        <f t="shared" si="226"/>
        <v>0</v>
      </c>
      <c r="BL99">
        <f t="shared" si="227"/>
        <v>0</v>
      </c>
      <c r="BM99">
        <f t="shared" si="228"/>
        <v>0</v>
      </c>
      <c r="BN99">
        <f t="shared" si="255"/>
        <v>0</v>
      </c>
      <c r="BO99">
        <f t="shared" si="255"/>
        <v>0</v>
      </c>
      <c r="BP99">
        <f t="shared" si="255"/>
        <v>0</v>
      </c>
      <c r="BQ99">
        <f t="shared" si="255"/>
        <v>0</v>
      </c>
      <c r="BR99">
        <f t="shared" si="255"/>
        <v>0</v>
      </c>
      <c r="BS99">
        <f t="shared" si="255"/>
        <v>0</v>
      </c>
      <c r="BT99">
        <f t="shared" si="255"/>
        <v>0</v>
      </c>
      <c r="BU99">
        <f t="shared" si="255"/>
        <v>0</v>
      </c>
      <c r="BV99">
        <f t="shared" si="255"/>
        <v>0</v>
      </c>
      <c r="BW99">
        <f t="shared" si="255"/>
        <v>0</v>
      </c>
      <c r="BX99">
        <f t="shared" si="255"/>
        <v>0</v>
      </c>
      <c r="BY99">
        <f t="shared" si="255"/>
        <v>0</v>
      </c>
      <c r="BZ99">
        <f t="shared" si="255"/>
        <v>0</v>
      </c>
      <c r="CA99">
        <f t="shared" si="255"/>
        <v>0</v>
      </c>
      <c r="CE99" t="e">
        <f t="shared" si="148"/>
        <v>#N/A</v>
      </c>
      <c r="CF99" s="302">
        <f t="shared" si="149"/>
        <v>0</v>
      </c>
      <c r="CG99" s="302">
        <f t="shared" si="230"/>
        <v>0</v>
      </c>
      <c r="CH99" s="302">
        <f t="shared" si="231"/>
        <v>0</v>
      </c>
      <c r="CI99" s="302">
        <f t="shared" si="232"/>
        <v>0</v>
      </c>
      <c r="CJ99" s="302">
        <f t="shared" si="233"/>
        <v>0</v>
      </c>
      <c r="CK99" s="302">
        <f t="shared" si="234"/>
        <v>0</v>
      </c>
      <c r="CL99" s="302">
        <f t="shared" si="235"/>
        <v>0</v>
      </c>
      <c r="CM99" s="302">
        <f t="shared" si="236"/>
        <v>0</v>
      </c>
      <c r="CN99" s="302">
        <f t="shared" si="237"/>
        <v>0</v>
      </c>
      <c r="CO99" s="302">
        <f t="shared" si="238"/>
        <v>0</v>
      </c>
      <c r="CP99" s="302">
        <f t="shared" si="239"/>
        <v>0</v>
      </c>
      <c r="CQ99" s="302">
        <f t="shared" si="240"/>
        <v>0</v>
      </c>
      <c r="CR99" s="302">
        <f t="shared" si="241"/>
        <v>0</v>
      </c>
      <c r="CS99" s="302">
        <f t="shared" si="242"/>
        <v>0</v>
      </c>
      <c r="CT99" s="302">
        <f t="shared" si="243"/>
        <v>0</v>
      </c>
      <c r="CU99" s="302">
        <f t="shared" si="244"/>
        <v>0</v>
      </c>
      <c r="CV99" s="302">
        <f t="shared" si="245"/>
        <v>0</v>
      </c>
      <c r="CW99" s="302">
        <f t="shared" si="246"/>
        <v>0</v>
      </c>
      <c r="CX99" s="302">
        <f t="shared" si="247"/>
        <v>0</v>
      </c>
      <c r="CY99" s="302">
        <f t="shared" si="248"/>
        <v>0</v>
      </c>
      <c r="CZ99" s="302">
        <f t="shared" si="249"/>
        <v>0</v>
      </c>
      <c r="DA99" s="302">
        <f t="shared" si="250"/>
        <v>0</v>
      </c>
      <c r="DB99" s="302">
        <f t="shared" si="251"/>
        <v>0</v>
      </c>
      <c r="DC99" s="302">
        <f t="shared" si="252"/>
        <v>0</v>
      </c>
      <c r="DD99" s="302">
        <f t="shared" si="253"/>
        <v>0</v>
      </c>
      <c r="DE99" s="302">
        <f t="shared" si="254"/>
        <v>0</v>
      </c>
    </row>
    <row r="100" spans="1:109" x14ac:dyDescent="0.25">
      <c r="A100">
        <v>97</v>
      </c>
      <c r="B100">
        <f>MATCH(A100,Entrada!$A$53:$A$369,0)</f>
        <v>97</v>
      </c>
      <c r="C100" s="164" t="s">
        <v>576</v>
      </c>
      <c r="AB100">
        <f>IF(NOT(ISNA($B100)),INDEX(Entrada!C$53:C$369,$B100),0)</f>
        <v>162.53</v>
      </c>
      <c r="AC100">
        <f>IF(NOT(ISNA($B100)),INDEX(Entrada!D$53:D$369,$B100),0)</f>
        <v>198.17</v>
      </c>
      <c r="AD100">
        <f>IF(NOT(ISNA($B100)),INDEX(Entrada!E$53:E$369,$B100),0)</f>
        <v>154.18</v>
      </c>
      <c r="AE100">
        <f>IF(NOT(ISNA($B100)),INDEX(Entrada!F$53:F$369,$B100),0)</f>
        <v>172.77</v>
      </c>
      <c r="AF100">
        <f>IF(NOT(ISNA($B100)),INDEX(Entrada!G$53:G$369,$B100),0)</f>
        <v>246.64</v>
      </c>
      <c r="AG100">
        <f>IF(NOT(ISNA($B100)),INDEX(Entrada!H$53:H$369,$B100),0)</f>
        <v>330.99</v>
      </c>
      <c r="AH100">
        <f>IF(NOT(ISNA($B100)),INDEX(Entrada!I$53:I$369,$B100),0)</f>
        <v>415.49</v>
      </c>
      <c r="AI100">
        <f>IF(NOT(ISNA($B100)),INDEX(Entrada!J$53:J$369,$B100),0)</f>
        <v>402.5</v>
      </c>
      <c r="AJ100">
        <f>IF(NOT(ISNA($B100)),INDEX(Entrada!K$53:K$369,$B100),0)</f>
        <v>455.43</v>
      </c>
      <c r="AK100">
        <f>IF(NOT(ISNA($B100)),INDEX(Entrada!L$53:L$369,$B100),0)</f>
        <v>396.57</v>
      </c>
      <c r="AL100">
        <f>IF(NOT(ISNA($B100)),INDEX(Entrada!M$53:M$369,$B100),0)</f>
        <v>226.39</v>
      </c>
      <c r="AM100">
        <f>IF(NOT(ISNA($B100)),INDEX(Entrada!N$53:N$369,$B100),0)</f>
        <v>177.42</v>
      </c>
      <c r="AN100">
        <f>IF(NOT(ISNA($B100)),INDEX(Entrada!O$53:O$369,$B100),0)</f>
        <v>0</v>
      </c>
      <c r="AO100">
        <f>IF(NOT(ISNA($B100)),INDEX(Entrada!P$53:P$369,$B100),0)</f>
        <v>0</v>
      </c>
      <c r="AP100">
        <f>IF(NOT(ISNA($B100)),INDEX(Entrada!Q$53:Q$369,$B100),0)</f>
        <v>0</v>
      </c>
      <c r="AQ100">
        <f>IF(NOT(ISNA($B100)),INDEX(Entrada!R$53:R$369,$B100),0)</f>
        <v>0</v>
      </c>
      <c r="AR100">
        <f>IF(NOT(ISNA($B100)),INDEX(Entrada!S$53:S$369,$B100),0)</f>
        <v>0</v>
      </c>
      <c r="AS100">
        <f>IF(NOT(ISNA($B100)),INDEX(Entrada!T$53:T$369,$B100),0)</f>
        <v>0</v>
      </c>
      <c r="AT100">
        <f>IF(NOT(ISNA($B100)),INDEX(Entrada!U$53:U$369,$B100),0)</f>
        <v>0</v>
      </c>
      <c r="AU100">
        <f>IF(NOT(ISNA($B100)),INDEX(Entrada!V$53:V$369,$B100),0)</f>
        <v>0</v>
      </c>
      <c r="AV100">
        <f>IF(NOT(ISNA($B100)),INDEX(Entrada!W$53:W$369,$B100),0)</f>
        <v>0</v>
      </c>
      <c r="AW100">
        <f>IF(NOT(ISNA($B100)),INDEX(Entrada!X$53:X$369,$B100),0)</f>
        <v>0</v>
      </c>
      <c r="AX100">
        <f>IF(NOT(ISNA($B100)),INDEX(Entrada!Y$53:Y$369,$B100),0)</f>
        <v>0</v>
      </c>
      <c r="AY100">
        <f>IF(NOT(ISNA($B100)),INDEX(Entrada!Z$53:Z$369,$B100),0)</f>
        <v>0</v>
      </c>
      <c r="AZ100">
        <f>IF(NOT(ISNA($B100)),INDEX(Entrada!AA$53:AA$369,$B100),0)</f>
        <v>0</v>
      </c>
      <c r="BA100">
        <f>IF(NOT(ISNA($B100)),INDEX(Entrada!AB$53:AB$369,$B100),0)</f>
        <v>0</v>
      </c>
      <c r="BB100">
        <f t="shared" si="217"/>
        <v>162.53</v>
      </c>
      <c r="BC100">
        <f t="shared" si="218"/>
        <v>198.17</v>
      </c>
      <c r="BD100">
        <f t="shared" si="219"/>
        <v>154.18</v>
      </c>
      <c r="BE100">
        <f t="shared" si="220"/>
        <v>172.77</v>
      </c>
      <c r="BF100">
        <f t="shared" si="221"/>
        <v>246.64</v>
      </c>
      <c r="BG100">
        <f t="shared" si="222"/>
        <v>330.99</v>
      </c>
      <c r="BH100">
        <f t="shared" si="223"/>
        <v>415.49</v>
      </c>
      <c r="BI100">
        <f t="shared" si="224"/>
        <v>402.5</v>
      </c>
      <c r="BJ100">
        <f t="shared" si="225"/>
        <v>455.43</v>
      </c>
      <c r="BK100">
        <f t="shared" si="226"/>
        <v>396.57</v>
      </c>
      <c r="BL100">
        <f t="shared" si="227"/>
        <v>226.39</v>
      </c>
      <c r="BM100">
        <f t="shared" si="228"/>
        <v>177.42</v>
      </c>
      <c r="BN100">
        <f t="shared" si="255"/>
        <v>0</v>
      </c>
      <c r="BO100">
        <f t="shared" si="255"/>
        <v>0</v>
      </c>
      <c r="BP100">
        <f t="shared" si="255"/>
        <v>0</v>
      </c>
      <c r="BQ100">
        <f t="shared" si="255"/>
        <v>0</v>
      </c>
      <c r="BR100">
        <f t="shared" si="255"/>
        <v>0</v>
      </c>
      <c r="BS100">
        <f t="shared" si="255"/>
        <v>0</v>
      </c>
      <c r="BT100">
        <f t="shared" si="255"/>
        <v>0</v>
      </c>
      <c r="BU100">
        <f t="shared" si="255"/>
        <v>0</v>
      </c>
      <c r="BV100">
        <f t="shared" si="255"/>
        <v>0</v>
      </c>
      <c r="BW100">
        <f t="shared" si="255"/>
        <v>0</v>
      </c>
      <c r="BX100">
        <f t="shared" si="255"/>
        <v>0</v>
      </c>
      <c r="BY100">
        <f t="shared" si="255"/>
        <v>0</v>
      </c>
      <c r="BZ100">
        <f t="shared" si="255"/>
        <v>0</v>
      </c>
      <c r="CA100">
        <f t="shared" si="255"/>
        <v>0</v>
      </c>
      <c r="CE100">
        <f t="shared" si="148"/>
        <v>51</v>
      </c>
      <c r="CF100" s="302">
        <f t="shared" ca="1" si="149"/>
        <v>178.59630999999999</v>
      </c>
      <c r="CG100" s="302">
        <f t="shared" ca="1" si="230"/>
        <v>218.72067999999999</v>
      </c>
      <c r="CH100" s="302">
        <f t="shared" ca="1" si="231"/>
        <v>170.38446999999999</v>
      </c>
      <c r="CI100" s="302">
        <f t="shared" ca="1" si="232"/>
        <v>184.00366</v>
      </c>
      <c r="CJ100" s="302">
        <f t="shared" ca="1" si="233"/>
        <v>247.05885999999998</v>
      </c>
      <c r="CK100" s="302">
        <f t="shared" ca="1" si="234"/>
        <v>340.87180000000001</v>
      </c>
      <c r="CL100" s="302">
        <f t="shared" ca="1" si="235"/>
        <v>423.87003999999996</v>
      </c>
      <c r="CM100" s="302">
        <f t="shared" ca="1" si="236"/>
        <v>410.32416999999998</v>
      </c>
      <c r="CN100" s="302">
        <f t="shared" ca="1" si="237"/>
        <v>455.56260999999995</v>
      </c>
      <c r="CO100" s="302">
        <f t="shared" ca="1" si="238"/>
        <v>394.04713000000004</v>
      </c>
      <c r="CP100" s="302">
        <f t="shared" ca="1" si="239"/>
        <v>230.72683000000001</v>
      </c>
      <c r="CQ100" s="302">
        <f t="shared" ca="1" si="240"/>
        <v>179.16453999999999</v>
      </c>
      <c r="CR100" s="302">
        <f t="shared" ca="1" si="241"/>
        <v>2.5</v>
      </c>
      <c r="CS100" s="302">
        <f t="shared" ca="1" si="242"/>
        <v>2.5</v>
      </c>
      <c r="CT100" s="302">
        <f t="shared" ca="1" si="243"/>
        <v>2.5</v>
      </c>
      <c r="CU100" s="302">
        <f t="shared" ca="1" si="244"/>
        <v>2.5</v>
      </c>
      <c r="CV100" s="302">
        <f t="shared" ca="1" si="245"/>
        <v>2.5</v>
      </c>
      <c r="CW100" s="302">
        <f t="shared" ca="1" si="246"/>
        <v>2.5</v>
      </c>
      <c r="CX100" s="302">
        <f t="shared" ca="1" si="247"/>
        <v>2.5</v>
      </c>
      <c r="CY100" s="302">
        <f t="shared" ca="1" si="248"/>
        <v>2.5</v>
      </c>
      <c r="CZ100" s="302">
        <f t="shared" ca="1" si="249"/>
        <v>2.5</v>
      </c>
      <c r="DA100" s="302">
        <f t="shared" ca="1" si="250"/>
        <v>2.5</v>
      </c>
      <c r="DB100" s="302">
        <f t="shared" ca="1" si="251"/>
        <v>2.5</v>
      </c>
      <c r="DC100" s="302">
        <f t="shared" ca="1" si="252"/>
        <v>2.5</v>
      </c>
      <c r="DD100" s="302">
        <f t="shared" ca="1" si="253"/>
        <v>2.5</v>
      </c>
      <c r="DE100" s="302">
        <f t="shared" ca="1" si="254"/>
        <v>2.5</v>
      </c>
    </row>
    <row r="101" spans="1:109" x14ac:dyDescent="0.25">
      <c r="A101">
        <v>98</v>
      </c>
      <c r="B101">
        <f>MATCH(A101,Entrada!$A$53:$A$369,0)</f>
        <v>98</v>
      </c>
      <c r="C101" s="164" t="s">
        <v>183</v>
      </c>
      <c r="AB101">
        <f>IF(NOT(ISNA($B101)),INDEX(Entrada!C$53:C$369,$B101),0)</f>
        <v>96.07</v>
      </c>
      <c r="AC101">
        <f>IF(NOT(ISNA($B101)),INDEX(Entrada!D$53:D$369,$B101),0)</f>
        <v>117.96</v>
      </c>
      <c r="AD101">
        <f>IF(NOT(ISNA($B101)),INDEX(Entrada!E$53:E$369,$B101),0)</f>
        <v>91.59</v>
      </c>
      <c r="AE101">
        <f>IF(NOT(ISNA($B101)),INDEX(Entrada!F$53:F$369,$B101),0)</f>
        <v>99.02</v>
      </c>
      <c r="AF101">
        <f>IF(NOT(ISNA($B101)),INDEX(Entrada!G$53:G$369,$B101),0)</f>
        <v>133.41999999999999</v>
      </c>
      <c r="AG101">
        <f>IF(NOT(ISNA($B101)),INDEX(Entrada!H$53:H$369,$B101),0)</f>
        <v>184.6</v>
      </c>
      <c r="AH101">
        <f>IF(NOT(ISNA($B101)),INDEX(Entrada!I$53:I$369,$B101),0)</f>
        <v>229.88</v>
      </c>
      <c r="AI101">
        <f>IF(NOT(ISNA($B101)),INDEX(Entrada!J$53:J$369,$B101),0)</f>
        <v>222.49</v>
      </c>
      <c r="AJ101">
        <f>IF(NOT(ISNA($B101)),INDEX(Entrada!K$53:K$369,$B101),0)</f>
        <v>247.17</v>
      </c>
      <c r="AK101">
        <f>IF(NOT(ISNA($B101)),INDEX(Entrada!L$53:L$369,$B101),0)</f>
        <v>213.61</v>
      </c>
      <c r="AL101">
        <f>IF(NOT(ISNA($B101)),INDEX(Entrada!M$53:M$369,$B101),0)</f>
        <v>124.51</v>
      </c>
      <c r="AM101">
        <f>IF(NOT(ISNA($B101)),INDEX(Entrada!N$53:N$369,$B101),0)</f>
        <v>96.38</v>
      </c>
      <c r="AN101">
        <f>IF(NOT(ISNA($B101)),INDEX(Entrada!O$53:O$369,$B101),0)</f>
        <v>0</v>
      </c>
      <c r="AO101">
        <f>IF(NOT(ISNA($B101)),INDEX(Entrada!P$53:P$369,$B101),0)</f>
        <v>0</v>
      </c>
      <c r="AP101">
        <f>IF(NOT(ISNA($B101)),INDEX(Entrada!Q$53:Q$369,$B101),0)</f>
        <v>0</v>
      </c>
      <c r="AQ101">
        <f>IF(NOT(ISNA($B101)),INDEX(Entrada!R$53:R$369,$B101),0)</f>
        <v>0</v>
      </c>
      <c r="AR101">
        <f>IF(NOT(ISNA($B101)),INDEX(Entrada!S$53:S$369,$B101),0)</f>
        <v>0</v>
      </c>
      <c r="AS101">
        <f>IF(NOT(ISNA($B101)),INDEX(Entrada!T$53:T$369,$B101),0)</f>
        <v>0</v>
      </c>
      <c r="AT101">
        <f>IF(NOT(ISNA($B101)),INDEX(Entrada!U$53:U$369,$B101),0)</f>
        <v>0</v>
      </c>
      <c r="AU101">
        <f>IF(NOT(ISNA($B101)),INDEX(Entrada!V$53:V$369,$B101),0)</f>
        <v>0</v>
      </c>
      <c r="AV101">
        <f>IF(NOT(ISNA($B101)),INDEX(Entrada!W$53:W$369,$B101),0)</f>
        <v>0</v>
      </c>
      <c r="AW101">
        <f>IF(NOT(ISNA($B101)),INDEX(Entrada!X$53:X$369,$B101),0)</f>
        <v>0</v>
      </c>
      <c r="AX101">
        <f>IF(NOT(ISNA($B101)),INDEX(Entrada!Y$53:Y$369,$B101),0)</f>
        <v>0</v>
      </c>
      <c r="AY101">
        <f>IF(NOT(ISNA($B101)),INDEX(Entrada!Z$53:Z$369,$B101),0)</f>
        <v>0</v>
      </c>
      <c r="AZ101">
        <f>IF(NOT(ISNA($B101)),INDEX(Entrada!AA$53:AA$369,$B101),0)</f>
        <v>0</v>
      </c>
      <c r="BA101">
        <f>IF(NOT(ISNA($B101)),INDEX(Entrada!AB$53:AB$369,$B101),0)</f>
        <v>0</v>
      </c>
      <c r="BB101">
        <f t="shared" ref="BB101:BB120" si="256">AB101</f>
        <v>96.07</v>
      </c>
      <c r="BC101">
        <f t="shared" ref="BC101:BM106" si="257">AC101</f>
        <v>117.96</v>
      </c>
      <c r="BD101">
        <f t="shared" si="257"/>
        <v>91.59</v>
      </c>
      <c r="BE101">
        <f t="shared" si="257"/>
        <v>99.02</v>
      </c>
      <c r="BF101">
        <f t="shared" si="257"/>
        <v>133.41999999999999</v>
      </c>
      <c r="BG101">
        <f t="shared" si="257"/>
        <v>184.6</v>
      </c>
      <c r="BH101">
        <f t="shared" si="257"/>
        <v>229.88</v>
      </c>
      <c r="BI101">
        <f t="shared" si="257"/>
        <v>222.49</v>
      </c>
      <c r="BJ101">
        <f t="shared" si="257"/>
        <v>247.17</v>
      </c>
      <c r="BK101">
        <f t="shared" si="257"/>
        <v>213.61</v>
      </c>
      <c r="BL101">
        <f t="shared" si="257"/>
        <v>124.51</v>
      </c>
      <c r="BM101">
        <f t="shared" si="257"/>
        <v>96.38</v>
      </c>
      <c r="BN101">
        <f t="shared" si="255"/>
        <v>0</v>
      </c>
      <c r="BO101">
        <f t="shared" si="255"/>
        <v>0</v>
      </c>
      <c r="BP101">
        <f t="shared" si="255"/>
        <v>0</v>
      </c>
      <c r="BQ101">
        <f t="shared" si="255"/>
        <v>0</v>
      </c>
      <c r="BR101">
        <f t="shared" si="255"/>
        <v>0</v>
      </c>
      <c r="BS101">
        <f t="shared" si="255"/>
        <v>0</v>
      </c>
      <c r="BT101">
        <f t="shared" si="255"/>
        <v>0</v>
      </c>
      <c r="BU101">
        <f t="shared" si="255"/>
        <v>0</v>
      </c>
      <c r="BV101">
        <f t="shared" si="255"/>
        <v>0</v>
      </c>
      <c r="BW101">
        <f t="shared" si="255"/>
        <v>0</v>
      </c>
      <c r="BX101">
        <f t="shared" si="255"/>
        <v>0</v>
      </c>
      <c r="BY101">
        <f t="shared" si="255"/>
        <v>0</v>
      </c>
      <c r="BZ101">
        <f t="shared" si="255"/>
        <v>0</v>
      </c>
      <c r="CA101">
        <f t="shared" si="255"/>
        <v>0</v>
      </c>
      <c r="CE101" t="e">
        <f t="shared" si="148"/>
        <v>#N/A</v>
      </c>
      <c r="CF101" s="302">
        <f t="shared" si="149"/>
        <v>96.07</v>
      </c>
      <c r="CG101" s="302">
        <f t="shared" si="230"/>
        <v>117.96</v>
      </c>
      <c r="CH101" s="302">
        <f t="shared" si="231"/>
        <v>91.59</v>
      </c>
      <c r="CI101" s="302">
        <f t="shared" si="232"/>
        <v>99.02</v>
      </c>
      <c r="CJ101" s="302">
        <f t="shared" si="233"/>
        <v>133.41999999999999</v>
      </c>
      <c r="CK101" s="302">
        <f t="shared" si="234"/>
        <v>184.6</v>
      </c>
      <c r="CL101" s="302">
        <f t="shared" si="235"/>
        <v>229.88</v>
      </c>
      <c r="CM101" s="302">
        <f t="shared" si="236"/>
        <v>222.49</v>
      </c>
      <c r="CN101" s="302">
        <f t="shared" si="237"/>
        <v>247.17</v>
      </c>
      <c r="CO101" s="302">
        <f t="shared" si="238"/>
        <v>213.61</v>
      </c>
      <c r="CP101" s="302">
        <f t="shared" si="239"/>
        <v>124.51</v>
      </c>
      <c r="CQ101" s="302">
        <f t="shared" si="240"/>
        <v>96.38</v>
      </c>
      <c r="CR101" s="302">
        <f t="shared" si="241"/>
        <v>0</v>
      </c>
      <c r="CS101" s="302">
        <f t="shared" si="242"/>
        <v>0</v>
      </c>
      <c r="CT101" s="302">
        <f t="shared" si="243"/>
        <v>0</v>
      </c>
      <c r="CU101" s="302">
        <f t="shared" si="244"/>
        <v>0</v>
      </c>
      <c r="CV101" s="302">
        <f t="shared" si="245"/>
        <v>0</v>
      </c>
      <c r="CW101" s="302">
        <f t="shared" si="246"/>
        <v>0</v>
      </c>
      <c r="CX101" s="302">
        <f t="shared" si="247"/>
        <v>0</v>
      </c>
      <c r="CY101" s="302">
        <f t="shared" si="248"/>
        <v>0</v>
      </c>
      <c r="CZ101" s="302">
        <f t="shared" si="249"/>
        <v>0</v>
      </c>
      <c r="DA101" s="302">
        <f t="shared" si="250"/>
        <v>0</v>
      </c>
      <c r="DB101" s="302">
        <f t="shared" si="251"/>
        <v>0</v>
      </c>
      <c r="DC101" s="302">
        <f t="shared" si="252"/>
        <v>0</v>
      </c>
      <c r="DD101" s="302">
        <f t="shared" si="253"/>
        <v>0</v>
      </c>
      <c r="DE101" s="302">
        <f t="shared" si="254"/>
        <v>0</v>
      </c>
    </row>
    <row r="102" spans="1:109" x14ac:dyDescent="0.25">
      <c r="A102">
        <v>99</v>
      </c>
      <c r="B102">
        <f>MATCH(A102,Entrada!$A$53:$A$369,0)</f>
        <v>99</v>
      </c>
      <c r="C102" s="164" t="s">
        <v>577</v>
      </c>
      <c r="AB102">
        <f>IF(NOT(ISNA($B102)),INDEX(Entrada!C$53:C$369,$B102),0)</f>
        <v>79.78</v>
      </c>
      <c r="AC102">
        <f>IF(NOT(ISNA($B102)),INDEX(Entrada!D$53:D$369,$B102),0)</f>
        <v>84.9</v>
      </c>
      <c r="AD102">
        <f>IF(NOT(ISNA($B102)),INDEX(Entrada!E$53:E$369,$B102),0)</f>
        <v>85.05</v>
      </c>
      <c r="AE102">
        <f>IF(NOT(ISNA($B102)),INDEX(Entrada!F$53:F$369,$B102),0)</f>
        <v>72.84</v>
      </c>
      <c r="AF102">
        <f>IF(NOT(ISNA($B102)),INDEX(Entrada!G$53:G$369,$B102),0)</f>
        <v>60.08</v>
      </c>
      <c r="AG102">
        <f>IF(NOT(ISNA($B102)),INDEX(Entrada!H$53:H$369,$B102),0)</f>
        <v>54.03</v>
      </c>
      <c r="AH102">
        <f>IF(NOT(ISNA($B102)),INDEX(Entrada!I$53:I$369,$B102),0)</f>
        <v>49.29</v>
      </c>
      <c r="AI102">
        <f>IF(NOT(ISNA($B102)),INDEX(Entrada!J$53:J$369,$B102),0)</f>
        <v>46.55</v>
      </c>
      <c r="AJ102">
        <f>IF(NOT(ISNA($B102)),INDEX(Entrada!K$53:K$369,$B102),0)</f>
        <v>46.89</v>
      </c>
      <c r="AK102">
        <f>IF(NOT(ISNA($B102)),INDEX(Entrada!L$53:L$369,$B102),0)</f>
        <v>51.21</v>
      </c>
      <c r="AL102">
        <f>IF(NOT(ISNA($B102)),INDEX(Entrada!M$53:M$369,$B102),0)</f>
        <v>58.49</v>
      </c>
      <c r="AM102">
        <f>IF(NOT(ISNA($B102)),INDEX(Entrada!N$53:N$369,$B102),0)</f>
        <v>69.59</v>
      </c>
      <c r="AN102">
        <f>IF(NOT(ISNA($B102)),INDEX(Entrada!O$53:O$369,$B102),0)</f>
        <v>0</v>
      </c>
      <c r="AO102">
        <f>IF(NOT(ISNA($B102)),INDEX(Entrada!P$53:P$369,$B102),0)</f>
        <v>0</v>
      </c>
      <c r="AP102">
        <f>IF(NOT(ISNA($B102)),INDEX(Entrada!Q$53:Q$369,$B102),0)</f>
        <v>0</v>
      </c>
      <c r="AQ102">
        <f>IF(NOT(ISNA($B102)),INDEX(Entrada!R$53:R$369,$B102),0)</f>
        <v>0</v>
      </c>
      <c r="AR102">
        <f>IF(NOT(ISNA($B102)),INDEX(Entrada!S$53:S$369,$B102),0)</f>
        <v>0</v>
      </c>
      <c r="AS102">
        <f>IF(NOT(ISNA($B102)),INDEX(Entrada!T$53:T$369,$B102),0)</f>
        <v>0</v>
      </c>
      <c r="AT102">
        <f>IF(NOT(ISNA($B102)),INDEX(Entrada!U$53:U$369,$B102),0)</f>
        <v>0</v>
      </c>
      <c r="AU102">
        <f>IF(NOT(ISNA($B102)),INDEX(Entrada!V$53:V$369,$B102),0)</f>
        <v>0</v>
      </c>
      <c r="AV102">
        <f>IF(NOT(ISNA($B102)),INDEX(Entrada!W$53:W$369,$B102),0)</f>
        <v>0</v>
      </c>
      <c r="AW102">
        <f>IF(NOT(ISNA($B102)),INDEX(Entrada!X$53:X$369,$B102),0)</f>
        <v>0</v>
      </c>
      <c r="AX102">
        <f>IF(NOT(ISNA($B102)),INDEX(Entrada!Y$53:Y$369,$B102),0)</f>
        <v>0</v>
      </c>
      <c r="AY102">
        <f>IF(NOT(ISNA($B102)),INDEX(Entrada!Z$53:Z$369,$B102),0)</f>
        <v>0</v>
      </c>
      <c r="AZ102">
        <f>IF(NOT(ISNA($B102)),INDEX(Entrada!AA$53:AA$369,$B102),0)</f>
        <v>0</v>
      </c>
      <c r="BA102">
        <f>IF(NOT(ISNA($B102)),INDEX(Entrada!AB$53:AB$369,$B102),0)</f>
        <v>0</v>
      </c>
      <c r="BB102">
        <f t="shared" si="256"/>
        <v>79.78</v>
      </c>
      <c r="BC102">
        <f t="shared" si="257"/>
        <v>84.9</v>
      </c>
      <c r="BD102">
        <f t="shared" si="257"/>
        <v>85.05</v>
      </c>
      <c r="BE102">
        <f t="shared" si="257"/>
        <v>72.84</v>
      </c>
      <c r="BF102">
        <f t="shared" si="257"/>
        <v>60.08</v>
      </c>
      <c r="BG102">
        <f t="shared" si="257"/>
        <v>54.03</v>
      </c>
      <c r="BH102">
        <f t="shared" si="257"/>
        <v>49.29</v>
      </c>
      <c r="BI102">
        <f t="shared" si="257"/>
        <v>46.55</v>
      </c>
      <c r="BJ102">
        <f t="shared" si="257"/>
        <v>46.89</v>
      </c>
      <c r="BK102">
        <f t="shared" si="257"/>
        <v>51.21</v>
      </c>
      <c r="BL102">
        <f t="shared" si="257"/>
        <v>58.49</v>
      </c>
      <c r="BM102">
        <f t="shared" si="257"/>
        <v>69.59</v>
      </c>
      <c r="BN102">
        <f t="shared" si="255"/>
        <v>0</v>
      </c>
      <c r="BO102">
        <f t="shared" si="255"/>
        <v>0</v>
      </c>
      <c r="BP102">
        <f t="shared" si="255"/>
        <v>0</v>
      </c>
      <c r="BQ102">
        <f t="shared" si="255"/>
        <v>0</v>
      </c>
      <c r="BR102">
        <f t="shared" si="255"/>
        <v>0</v>
      </c>
      <c r="BS102">
        <f t="shared" si="255"/>
        <v>0</v>
      </c>
      <c r="BT102">
        <f t="shared" si="255"/>
        <v>0</v>
      </c>
      <c r="BU102">
        <f t="shared" si="255"/>
        <v>0</v>
      </c>
      <c r="BV102">
        <f t="shared" si="255"/>
        <v>0</v>
      </c>
      <c r="BW102">
        <f t="shared" si="255"/>
        <v>0</v>
      </c>
      <c r="BX102">
        <f t="shared" si="255"/>
        <v>0</v>
      </c>
      <c r="BY102">
        <f t="shared" si="255"/>
        <v>0</v>
      </c>
      <c r="BZ102">
        <f t="shared" si="255"/>
        <v>0</v>
      </c>
      <c r="CA102">
        <f t="shared" si="255"/>
        <v>0</v>
      </c>
      <c r="CE102" t="e">
        <f t="shared" si="148"/>
        <v>#N/A</v>
      </c>
      <c r="CF102" s="302">
        <f t="shared" si="149"/>
        <v>79.78</v>
      </c>
      <c r="CG102" s="302">
        <f t="shared" si="230"/>
        <v>84.9</v>
      </c>
      <c r="CH102" s="302">
        <f t="shared" si="231"/>
        <v>85.05</v>
      </c>
      <c r="CI102" s="302">
        <f t="shared" si="232"/>
        <v>72.84</v>
      </c>
      <c r="CJ102" s="302">
        <f t="shared" si="233"/>
        <v>60.08</v>
      </c>
      <c r="CK102" s="302">
        <f t="shared" si="234"/>
        <v>54.03</v>
      </c>
      <c r="CL102" s="302">
        <f t="shared" si="235"/>
        <v>49.29</v>
      </c>
      <c r="CM102" s="302">
        <f t="shared" si="236"/>
        <v>46.55</v>
      </c>
      <c r="CN102" s="302">
        <f t="shared" si="237"/>
        <v>46.89</v>
      </c>
      <c r="CO102" s="302">
        <f t="shared" si="238"/>
        <v>51.21</v>
      </c>
      <c r="CP102" s="302">
        <f t="shared" si="239"/>
        <v>58.49</v>
      </c>
      <c r="CQ102" s="302">
        <f t="shared" si="240"/>
        <v>69.59</v>
      </c>
      <c r="CR102" s="302">
        <f t="shared" si="241"/>
        <v>0</v>
      </c>
      <c r="CS102" s="302">
        <f t="shared" si="242"/>
        <v>0</v>
      </c>
      <c r="CT102" s="302">
        <f t="shared" si="243"/>
        <v>0</v>
      </c>
      <c r="CU102" s="302">
        <f t="shared" si="244"/>
        <v>0</v>
      </c>
      <c r="CV102" s="302">
        <f t="shared" si="245"/>
        <v>0</v>
      </c>
      <c r="CW102" s="302">
        <f t="shared" si="246"/>
        <v>0</v>
      </c>
      <c r="CX102" s="302">
        <f t="shared" si="247"/>
        <v>0</v>
      </c>
      <c r="CY102" s="302">
        <f t="shared" si="248"/>
        <v>0</v>
      </c>
      <c r="CZ102" s="302">
        <f t="shared" si="249"/>
        <v>0</v>
      </c>
      <c r="DA102" s="302">
        <f t="shared" si="250"/>
        <v>0</v>
      </c>
      <c r="DB102" s="302">
        <f t="shared" si="251"/>
        <v>0</v>
      </c>
      <c r="DC102" s="302">
        <f t="shared" si="252"/>
        <v>0</v>
      </c>
      <c r="DD102" s="302">
        <f t="shared" si="253"/>
        <v>0</v>
      </c>
      <c r="DE102" s="302">
        <f t="shared" si="254"/>
        <v>0</v>
      </c>
    </row>
    <row r="103" spans="1:109" x14ac:dyDescent="0.25">
      <c r="A103">
        <v>100</v>
      </c>
      <c r="B103">
        <f>MATCH(A103,Entrada!$A$53:$A$369,0)</f>
        <v>100</v>
      </c>
      <c r="C103" s="164" t="s">
        <v>578</v>
      </c>
      <c r="AB103">
        <f>IF(NOT(ISNA($B103)),INDEX(Entrada!C$53:C$369,$B103),0)</f>
        <v>5.0599999999999996</v>
      </c>
      <c r="AC103">
        <f>IF(NOT(ISNA($B103)),INDEX(Entrada!D$53:D$369,$B103),0)</f>
        <v>5.89</v>
      </c>
      <c r="AD103">
        <f>IF(NOT(ISNA($B103)),INDEX(Entrada!E$53:E$369,$B103),0)</f>
        <v>5.65</v>
      </c>
      <c r="AE103">
        <f>IF(NOT(ISNA($B103)),INDEX(Entrada!F$53:F$369,$B103),0)</f>
        <v>4.72</v>
      </c>
      <c r="AF103">
        <f>IF(NOT(ISNA($B103)),INDEX(Entrada!G$53:G$369,$B103),0)</f>
        <v>4.16</v>
      </c>
      <c r="AG103">
        <f>IF(NOT(ISNA($B103)),INDEX(Entrada!H$53:H$369,$B103),0)</f>
        <v>3.85</v>
      </c>
      <c r="AH103">
        <f>IF(NOT(ISNA($B103)),INDEX(Entrada!I$53:I$369,$B103),0)</f>
        <v>3.81</v>
      </c>
      <c r="AI103">
        <f>IF(NOT(ISNA($B103)),INDEX(Entrada!J$53:J$369,$B103),0)</f>
        <v>3.07</v>
      </c>
      <c r="AJ103">
        <f>IF(NOT(ISNA($B103)),INDEX(Entrada!K$53:K$369,$B103),0)</f>
        <v>3.8</v>
      </c>
      <c r="AK103">
        <f>IF(NOT(ISNA($B103)),INDEX(Entrada!L$53:L$369,$B103),0)</f>
        <v>4.67</v>
      </c>
      <c r="AL103">
        <f>IF(NOT(ISNA($B103)),INDEX(Entrada!M$53:M$369,$B103),0)</f>
        <v>4.88</v>
      </c>
      <c r="AM103">
        <f>IF(NOT(ISNA($B103)),INDEX(Entrada!N$53:N$369,$B103),0)</f>
        <v>4.7300000000000004</v>
      </c>
      <c r="AN103">
        <f>IF(NOT(ISNA($B103)),INDEX(Entrada!O$53:O$369,$B103),0)</f>
        <v>0</v>
      </c>
      <c r="AO103">
        <f>IF(NOT(ISNA($B103)),INDEX(Entrada!P$53:P$369,$B103),0)</f>
        <v>0</v>
      </c>
      <c r="AP103">
        <f>IF(NOT(ISNA($B103)),INDEX(Entrada!Q$53:Q$369,$B103),0)</f>
        <v>0</v>
      </c>
      <c r="AQ103">
        <f>IF(NOT(ISNA($B103)),INDEX(Entrada!R$53:R$369,$B103),0)</f>
        <v>0</v>
      </c>
      <c r="AR103">
        <f>IF(NOT(ISNA($B103)),INDEX(Entrada!S$53:S$369,$B103),0)</f>
        <v>0</v>
      </c>
      <c r="AS103">
        <f>IF(NOT(ISNA($B103)),INDEX(Entrada!T$53:T$369,$B103),0)</f>
        <v>0</v>
      </c>
      <c r="AT103">
        <f>IF(NOT(ISNA($B103)),INDEX(Entrada!U$53:U$369,$B103),0)</f>
        <v>0</v>
      </c>
      <c r="AU103">
        <f>IF(NOT(ISNA($B103)),INDEX(Entrada!V$53:V$369,$B103),0)</f>
        <v>0</v>
      </c>
      <c r="AV103">
        <f>IF(NOT(ISNA($B103)),INDEX(Entrada!W$53:W$369,$B103),0)</f>
        <v>0</v>
      </c>
      <c r="AW103">
        <f>IF(NOT(ISNA($B103)),INDEX(Entrada!X$53:X$369,$B103),0)</f>
        <v>0</v>
      </c>
      <c r="AX103">
        <f>IF(NOT(ISNA($B103)),INDEX(Entrada!Y$53:Y$369,$B103),0)</f>
        <v>0</v>
      </c>
      <c r="AY103">
        <f>IF(NOT(ISNA($B103)),INDEX(Entrada!Z$53:Z$369,$B103),0)</f>
        <v>0</v>
      </c>
      <c r="AZ103">
        <f>IF(NOT(ISNA($B103)),INDEX(Entrada!AA$53:AA$369,$B103),0)</f>
        <v>0</v>
      </c>
      <c r="BA103">
        <f>IF(NOT(ISNA($B103)),INDEX(Entrada!AB$53:AB$369,$B103),0)</f>
        <v>0</v>
      </c>
      <c r="BB103">
        <f t="shared" si="256"/>
        <v>5.0599999999999996</v>
      </c>
      <c r="BC103">
        <f t="shared" si="257"/>
        <v>5.89</v>
      </c>
      <c r="BD103">
        <f t="shared" si="257"/>
        <v>5.65</v>
      </c>
      <c r="BE103">
        <f t="shared" si="257"/>
        <v>4.72</v>
      </c>
      <c r="BF103">
        <f t="shared" si="257"/>
        <v>4.16</v>
      </c>
      <c r="BG103">
        <f t="shared" si="257"/>
        <v>3.85</v>
      </c>
      <c r="BH103">
        <f t="shared" si="257"/>
        <v>3.81</v>
      </c>
      <c r="BI103">
        <f t="shared" si="257"/>
        <v>3.07</v>
      </c>
      <c r="BJ103">
        <f t="shared" si="257"/>
        <v>3.8</v>
      </c>
      <c r="BK103">
        <f t="shared" si="257"/>
        <v>4.67</v>
      </c>
      <c r="BL103">
        <f t="shared" si="257"/>
        <v>4.88</v>
      </c>
      <c r="BM103">
        <f t="shared" si="257"/>
        <v>4.7300000000000004</v>
      </c>
      <c r="BN103">
        <f t="shared" si="255"/>
        <v>0</v>
      </c>
      <c r="BO103">
        <f t="shared" si="255"/>
        <v>0</v>
      </c>
      <c r="BP103">
        <f t="shared" si="255"/>
        <v>0</v>
      </c>
      <c r="BQ103">
        <f t="shared" si="255"/>
        <v>0</v>
      </c>
      <c r="BR103">
        <f t="shared" si="255"/>
        <v>0</v>
      </c>
      <c r="BS103">
        <f t="shared" si="255"/>
        <v>0</v>
      </c>
      <c r="BT103">
        <f t="shared" si="255"/>
        <v>0</v>
      </c>
      <c r="BU103">
        <f t="shared" si="255"/>
        <v>0</v>
      </c>
      <c r="BV103">
        <f t="shared" si="255"/>
        <v>0</v>
      </c>
      <c r="BW103">
        <f t="shared" si="255"/>
        <v>0</v>
      </c>
      <c r="BX103">
        <f t="shared" si="255"/>
        <v>0</v>
      </c>
      <c r="BY103">
        <f t="shared" si="255"/>
        <v>0</v>
      </c>
      <c r="BZ103">
        <f t="shared" si="255"/>
        <v>0</v>
      </c>
      <c r="CA103">
        <f t="shared" si="255"/>
        <v>0</v>
      </c>
      <c r="CE103" t="e">
        <f t="shared" si="148"/>
        <v>#N/A</v>
      </c>
      <c r="CF103" s="302">
        <f t="shared" si="149"/>
        <v>5.0599999999999996</v>
      </c>
      <c r="CG103" s="302">
        <f t="shared" si="230"/>
        <v>5.89</v>
      </c>
      <c r="CH103" s="302">
        <f t="shared" si="231"/>
        <v>5.65</v>
      </c>
      <c r="CI103" s="302">
        <f t="shared" si="232"/>
        <v>4.72</v>
      </c>
      <c r="CJ103" s="302">
        <f t="shared" si="233"/>
        <v>4.16</v>
      </c>
      <c r="CK103" s="302">
        <f t="shared" si="234"/>
        <v>3.85</v>
      </c>
      <c r="CL103" s="302">
        <f t="shared" si="235"/>
        <v>3.81</v>
      </c>
      <c r="CM103" s="302">
        <f t="shared" si="236"/>
        <v>3.07</v>
      </c>
      <c r="CN103" s="302">
        <f t="shared" si="237"/>
        <v>3.8</v>
      </c>
      <c r="CO103" s="302">
        <f t="shared" si="238"/>
        <v>4.67</v>
      </c>
      <c r="CP103" s="302">
        <f t="shared" si="239"/>
        <v>4.88</v>
      </c>
      <c r="CQ103" s="302">
        <f t="shared" si="240"/>
        <v>4.7300000000000004</v>
      </c>
      <c r="CR103" s="302">
        <f t="shared" si="241"/>
        <v>0</v>
      </c>
      <c r="CS103" s="302">
        <f t="shared" si="242"/>
        <v>0</v>
      </c>
      <c r="CT103" s="302">
        <f t="shared" si="243"/>
        <v>0</v>
      </c>
      <c r="CU103" s="302">
        <f t="shared" si="244"/>
        <v>0</v>
      </c>
      <c r="CV103" s="302">
        <f t="shared" si="245"/>
        <v>0</v>
      </c>
      <c r="CW103" s="302">
        <f t="shared" si="246"/>
        <v>0</v>
      </c>
      <c r="CX103" s="302">
        <f t="shared" si="247"/>
        <v>0</v>
      </c>
      <c r="CY103" s="302">
        <f t="shared" si="248"/>
        <v>0</v>
      </c>
      <c r="CZ103" s="302">
        <f t="shared" si="249"/>
        <v>0</v>
      </c>
      <c r="DA103" s="302">
        <f t="shared" si="250"/>
        <v>0</v>
      </c>
      <c r="DB103" s="302">
        <f t="shared" si="251"/>
        <v>0</v>
      </c>
      <c r="DC103" s="302">
        <f t="shared" si="252"/>
        <v>0</v>
      </c>
      <c r="DD103" s="302">
        <f t="shared" si="253"/>
        <v>0</v>
      </c>
      <c r="DE103" s="302">
        <f t="shared" si="254"/>
        <v>0</v>
      </c>
    </row>
    <row r="104" spans="1:109" x14ac:dyDescent="0.25">
      <c r="A104">
        <v>101</v>
      </c>
      <c r="B104">
        <f>MATCH(A104,Entrada!$A$53:$A$369,0)</f>
        <v>101</v>
      </c>
      <c r="C104" s="164" t="s">
        <v>238</v>
      </c>
      <c r="AB104">
        <f>IF(NOT(ISNA($B104)),INDEX(Entrada!C$53:C$369,$B104),0)</f>
        <v>114.15</v>
      </c>
      <c r="AC104">
        <f>IF(NOT(ISNA($B104)),INDEX(Entrada!D$53:D$369,$B104),0)</f>
        <v>131.21</v>
      </c>
      <c r="AD104">
        <f>IF(NOT(ISNA($B104)),INDEX(Entrada!E$53:E$369,$B104),0)</f>
        <v>103.93</v>
      </c>
      <c r="AE104">
        <f>IF(NOT(ISNA($B104)),INDEX(Entrada!F$53:F$369,$B104),0)</f>
        <v>74.849999999999994</v>
      </c>
      <c r="AF104">
        <f>IF(NOT(ISNA($B104)),INDEX(Entrada!G$53:G$369,$B104),0)</f>
        <v>92.55</v>
      </c>
      <c r="AG104">
        <f>IF(NOT(ISNA($B104)),INDEX(Entrada!H$53:H$369,$B104),0)</f>
        <v>99.12</v>
      </c>
      <c r="AH104">
        <f>IF(NOT(ISNA($B104)),INDEX(Entrada!I$53:I$369,$B104),0)</f>
        <v>114.67</v>
      </c>
      <c r="AI104">
        <f>IF(NOT(ISNA($B104)),INDEX(Entrada!J$53:J$369,$B104),0)</f>
        <v>126.52</v>
      </c>
      <c r="AJ104">
        <f>IF(NOT(ISNA($B104)),INDEX(Entrada!K$53:K$369,$B104),0)</f>
        <v>155.88</v>
      </c>
      <c r="AK104">
        <f>IF(NOT(ISNA($B104)),INDEX(Entrada!L$53:L$369,$B104),0)</f>
        <v>170.21</v>
      </c>
      <c r="AL104">
        <f>IF(NOT(ISNA($B104)),INDEX(Entrada!M$53:M$369,$B104),0)</f>
        <v>112.35</v>
      </c>
      <c r="AM104">
        <f>IF(NOT(ISNA($B104)),INDEX(Entrada!N$53:N$369,$B104),0)</f>
        <v>95.55</v>
      </c>
      <c r="AN104">
        <f>IF(NOT(ISNA($B104)),INDEX(Entrada!O$53:O$369,$B104),0)</f>
        <v>0</v>
      </c>
      <c r="AO104">
        <f>IF(NOT(ISNA($B104)),INDEX(Entrada!P$53:P$369,$B104),0)</f>
        <v>0</v>
      </c>
      <c r="AP104">
        <f>IF(NOT(ISNA($B104)),INDEX(Entrada!Q$53:Q$369,$B104),0)</f>
        <v>0</v>
      </c>
      <c r="AQ104">
        <f>IF(NOT(ISNA($B104)),INDEX(Entrada!R$53:R$369,$B104),0)</f>
        <v>0</v>
      </c>
      <c r="AR104">
        <f>IF(NOT(ISNA($B104)),INDEX(Entrada!S$53:S$369,$B104),0)</f>
        <v>0</v>
      </c>
      <c r="AS104">
        <f>IF(NOT(ISNA($B104)),INDEX(Entrada!T$53:T$369,$B104),0)</f>
        <v>0</v>
      </c>
      <c r="AT104">
        <f>IF(NOT(ISNA($B104)),INDEX(Entrada!U$53:U$369,$B104),0)</f>
        <v>0</v>
      </c>
      <c r="AU104">
        <f>IF(NOT(ISNA($B104)),INDEX(Entrada!V$53:V$369,$B104),0)</f>
        <v>0</v>
      </c>
      <c r="AV104">
        <f>IF(NOT(ISNA($B104)),INDEX(Entrada!W$53:W$369,$B104),0)</f>
        <v>0</v>
      </c>
      <c r="AW104">
        <f>IF(NOT(ISNA($B104)),INDEX(Entrada!X$53:X$369,$B104),0)</f>
        <v>0</v>
      </c>
      <c r="AX104">
        <f>IF(NOT(ISNA($B104)),INDEX(Entrada!Y$53:Y$369,$B104),0)</f>
        <v>0</v>
      </c>
      <c r="AY104">
        <f>IF(NOT(ISNA($B104)),INDEX(Entrada!Z$53:Z$369,$B104),0)</f>
        <v>0</v>
      </c>
      <c r="AZ104">
        <f>IF(NOT(ISNA($B104)),INDEX(Entrada!AA$53:AA$369,$B104),0)</f>
        <v>0</v>
      </c>
      <c r="BA104">
        <f>IF(NOT(ISNA($B104)),INDEX(Entrada!AB$53:AB$369,$B104),0)</f>
        <v>0</v>
      </c>
      <c r="BB104">
        <f t="shared" si="256"/>
        <v>114.15</v>
      </c>
      <c r="BC104">
        <f t="shared" si="257"/>
        <v>131.21</v>
      </c>
      <c r="BD104">
        <f t="shared" si="257"/>
        <v>103.93</v>
      </c>
      <c r="BE104">
        <f t="shared" si="257"/>
        <v>74.849999999999994</v>
      </c>
      <c r="BF104">
        <f t="shared" si="257"/>
        <v>92.55</v>
      </c>
      <c r="BG104">
        <f t="shared" si="257"/>
        <v>99.12</v>
      </c>
      <c r="BH104">
        <f t="shared" si="257"/>
        <v>114.67</v>
      </c>
      <c r="BI104">
        <f t="shared" si="257"/>
        <v>126.52</v>
      </c>
      <c r="BJ104">
        <f t="shared" si="257"/>
        <v>155.88</v>
      </c>
      <c r="BK104">
        <f t="shared" si="257"/>
        <v>170.21</v>
      </c>
      <c r="BL104">
        <f t="shared" si="257"/>
        <v>112.35</v>
      </c>
      <c r="BM104">
        <f t="shared" si="257"/>
        <v>95.55</v>
      </c>
      <c r="BN104">
        <f t="shared" si="255"/>
        <v>0</v>
      </c>
      <c r="BO104">
        <f t="shared" si="255"/>
        <v>0</v>
      </c>
      <c r="BP104">
        <f t="shared" si="255"/>
        <v>0</v>
      </c>
      <c r="BQ104">
        <f t="shared" si="255"/>
        <v>0</v>
      </c>
      <c r="BR104">
        <f t="shared" si="255"/>
        <v>0</v>
      </c>
      <c r="BS104">
        <f t="shared" si="255"/>
        <v>0</v>
      </c>
      <c r="BT104">
        <f t="shared" si="255"/>
        <v>0</v>
      </c>
      <c r="BU104">
        <f t="shared" si="255"/>
        <v>0</v>
      </c>
      <c r="BV104">
        <f t="shared" si="255"/>
        <v>0</v>
      </c>
      <c r="BW104">
        <f t="shared" si="255"/>
        <v>0</v>
      </c>
      <c r="BX104">
        <f t="shared" si="255"/>
        <v>0</v>
      </c>
      <c r="BY104">
        <f t="shared" si="255"/>
        <v>0</v>
      </c>
      <c r="BZ104">
        <f t="shared" si="255"/>
        <v>0</v>
      </c>
      <c r="CA104">
        <f t="shared" si="255"/>
        <v>0</v>
      </c>
      <c r="CE104" t="e">
        <f t="shared" si="148"/>
        <v>#N/A</v>
      </c>
      <c r="CF104" s="302">
        <f t="shared" si="149"/>
        <v>114.15</v>
      </c>
      <c r="CG104" s="302">
        <f t="shared" si="230"/>
        <v>131.21</v>
      </c>
      <c r="CH104" s="302">
        <f t="shared" si="231"/>
        <v>103.93</v>
      </c>
      <c r="CI104" s="302">
        <f t="shared" si="232"/>
        <v>74.849999999999994</v>
      </c>
      <c r="CJ104" s="302">
        <f t="shared" si="233"/>
        <v>92.55</v>
      </c>
      <c r="CK104" s="302">
        <f t="shared" si="234"/>
        <v>99.12</v>
      </c>
      <c r="CL104" s="302">
        <f t="shared" si="235"/>
        <v>114.67</v>
      </c>
      <c r="CM104" s="302">
        <f t="shared" si="236"/>
        <v>126.52</v>
      </c>
      <c r="CN104" s="302">
        <f t="shared" si="237"/>
        <v>155.88</v>
      </c>
      <c r="CO104" s="302">
        <f t="shared" si="238"/>
        <v>170.21</v>
      </c>
      <c r="CP104" s="302">
        <f t="shared" si="239"/>
        <v>112.35</v>
      </c>
      <c r="CQ104" s="302">
        <f t="shared" si="240"/>
        <v>95.55</v>
      </c>
      <c r="CR104" s="302">
        <f t="shared" si="241"/>
        <v>0</v>
      </c>
      <c r="CS104" s="302">
        <f t="shared" si="242"/>
        <v>0</v>
      </c>
      <c r="CT104" s="302">
        <f t="shared" si="243"/>
        <v>0</v>
      </c>
      <c r="CU104" s="302">
        <f t="shared" si="244"/>
        <v>0</v>
      </c>
      <c r="CV104" s="302">
        <f t="shared" si="245"/>
        <v>0</v>
      </c>
      <c r="CW104" s="302">
        <f t="shared" si="246"/>
        <v>0</v>
      </c>
      <c r="CX104" s="302">
        <f t="shared" si="247"/>
        <v>0</v>
      </c>
      <c r="CY104" s="302">
        <f t="shared" si="248"/>
        <v>0</v>
      </c>
      <c r="CZ104" s="302">
        <f t="shared" si="249"/>
        <v>0</v>
      </c>
      <c r="DA104" s="302">
        <f t="shared" si="250"/>
        <v>0</v>
      </c>
      <c r="DB104" s="302">
        <f t="shared" si="251"/>
        <v>0</v>
      </c>
      <c r="DC104" s="302">
        <f t="shared" si="252"/>
        <v>0</v>
      </c>
      <c r="DD104" s="302">
        <f t="shared" si="253"/>
        <v>0</v>
      </c>
      <c r="DE104" s="302">
        <f t="shared" si="254"/>
        <v>0</v>
      </c>
    </row>
    <row r="105" spans="1:109" x14ac:dyDescent="0.25">
      <c r="A105">
        <v>102</v>
      </c>
      <c r="B105">
        <f>MATCH(A105,Entrada!$A$53:$A$369,0)</f>
        <v>102</v>
      </c>
      <c r="C105" s="164" t="s">
        <v>579</v>
      </c>
      <c r="AB105">
        <f>IF(NOT(ISNA($B105)),INDEX(Entrada!C$53:C$369,$B105),0)</f>
        <v>166.43</v>
      </c>
      <c r="AC105">
        <f>IF(NOT(ISNA($B105)),INDEX(Entrada!D$53:D$369,$B105),0)</f>
        <v>143.5</v>
      </c>
      <c r="AD105">
        <f>IF(NOT(ISNA($B105)),INDEX(Entrada!E$53:E$369,$B105),0)</f>
        <v>126.67</v>
      </c>
      <c r="AE105">
        <f>IF(NOT(ISNA($B105)),INDEX(Entrada!F$53:F$369,$B105),0)</f>
        <v>192.38</v>
      </c>
      <c r="AF105">
        <f>IF(NOT(ISNA($B105)),INDEX(Entrada!G$53:G$369,$B105),0)</f>
        <v>254.82</v>
      </c>
      <c r="AG105">
        <f>IF(NOT(ISNA($B105)),INDEX(Entrada!H$53:H$369,$B105),0)</f>
        <v>305.52</v>
      </c>
      <c r="AH105">
        <f>IF(NOT(ISNA($B105)),INDEX(Entrada!I$53:I$369,$B105),0)</f>
        <v>297.25</v>
      </c>
      <c r="AI105">
        <f>IF(NOT(ISNA($B105)),INDEX(Entrada!J$53:J$369,$B105),0)</f>
        <v>274.48</v>
      </c>
      <c r="AJ105">
        <f>IF(NOT(ISNA($B105)),INDEX(Entrada!K$53:K$369,$B105),0)</f>
        <v>317.20999999999998</v>
      </c>
      <c r="AK105">
        <f>IF(NOT(ISNA($B105)),INDEX(Entrada!L$53:L$369,$B105),0)</f>
        <v>360.8</v>
      </c>
      <c r="AL105">
        <f>IF(NOT(ISNA($B105)),INDEX(Entrada!M$53:M$369,$B105),0)</f>
        <v>273.23</v>
      </c>
      <c r="AM105">
        <f>IF(NOT(ISNA($B105)),INDEX(Entrada!N$53:N$369,$B105),0)</f>
        <v>212.84</v>
      </c>
      <c r="AN105">
        <f>IF(NOT(ISNA($B105)),INDEX(Entrada!O$53:O$369,$B105),0)</f>
        <v>0</v>
      </c>
      <c r="AO105">
        <f>IF(NOT(ISNA($B105)),INDEX(Entrada!P$53:P$369,$B105),0)</f>
        <v>0</v>
      </c>
      <c r="AP105">
        <f>IF(NOT(ISNA($B105)),INDEX(Entrada!Q$53:Q$369,$B105),0)</f>
        <v>0</v>
      </c>
      <c r="AQ105">
        <f>IF(NOT(ISNA($B105)),INDEX(Entrada!R$53:R$369,$B105),0)</f>
        <v>0</v>
      </c>
      <c r="AR105">
        <f>IF(NOT(ISNA($B105)),INDEX(Entrada!S$53:S$369,$B105),0)</f>
        <v>0</v>
      </c>
      <c r="AS105">
        <f>IF(NOT(ISNA($B105)),INDEX(Entrada!T$53:T$369,$B105),0)</f>
        <v>0</v>
      </c>
      <c r="AT105">
        <f>IF(NOT(ISNA($B105)),INDEX(Entrada!U$53:U$369,$B105),0)</f>
        <v>0</v>
      </c>
      <c r="AU105">
        <f>IF(NOT(ISNA($B105)),INDEX(Entrada!V$53:V$369,$B105),0)</f>
        <v>0</v>
      </c>
      <c r="AV105">
        <f>IF(NOT(ISNA($B105)),INDEX(Entrada!W$53:W$369,$B105),0)</f>
        <v>0</v>
      </c>
      <c r="AW105">
        <f>IF(NOT(ISNA($B105)),INDEX(Entrada!X$53:X$369,$B105),0)</f>
        <v>0</v>
      </c>
      <c r="AX105">
        <f>IF(NOT(ISNA($B105)),INDEX(Entrada!Y$53:Y$369,$B105),0)</f>
        <v>0</v>
      </c>
      <c r="AY105">
        <f>IF(NOT(ISNA($B105)),INDEX(Entrada!Z$53:Z$369,$B105),0)</f>
        <v>0</v>
      </c>
      <c r="AZ105">
        <f>IF(NOT(ISNA($B105)),INDEX(Entrada!AA$53:AA$369,$B105),0)</f>
        <v>0</v>
      </c>
      <c r="BA105">
        <f>IF(NOT(ISNA($B105)),INDEX(Entrada!AB$53:AB$369,$B105),0)</f>
        <v>0</v>
      </c>
      <c r="BB105">
        <f t="shared" si="256"/>
        <v>166.43</v>
      </c>
      <c r="BC105">
        <f t="shared" si="257"/>
        <v>143.5</v>
      </c>
      <c r="BD105">
        <f t="shared" si="257"/>
        <v>126.67</v>
      </c>
      <c r="BE105">
        <f t="shared" si="257"/>
        <v>192.38</v>
      </c>
      <c r="BF105">
        <f t="shared" si="257"/>
        <v>254.82</v>
      </c>
      <c r="BG105">
        <f t="shared" si="257"/>
        <v>305.52</v>
      </c>
      <c r="BH105">
        <f t="shared" si="257"/>
        <v>297.25</v>
      </c>
      <c r="BI105">
        <f t="shared" si="257"/>
        <v>274.48</v>
      </c>
      <c r="BJ105">
        <f t="shared" si="257"/>
        <v>317.20999999999998</v>
      </c>
      <c r="BK105">
        <f t="shared" si="257"/>
        <v>360.8</v>
      </c>
      <c r="BL105">
        <f t="shared" si="257"/>
        <v>273.23</v>
      </c>
      <c r="BM105">
        <f t="shared" si="257"/>
        <v>212.84</v>
      </c>
      <c r="BN105">
        <f t="shared" si="255"/>
        <v>0</v>
      </c>
      <c r="BO105">
        <f t="shared" si="255"/>
        <v>0</v>
      </c>
      <c r="BP105">
        <f t="shared" si="255"/>
        <v>0</v>
      </c>
      <c r="BQ105">
        <f t="shared" si="255"/>
        <v>0</v>
      </c>
      <c r="BR105">
        <f t="shared" si="255"/>
        <v>0</v>
      </c>
      <c r="BS105">
        <f t="shared" si="255"/>
        <v>0</v>
      </c>
      <c r="BT105">
        <f t="shared" si="255"/>
        <v>0</v>
      </c>
      <c r="BU105">
        <f t="shared" si="255"/>
        <v>0</v>
      </c>
      <c r="BV105">
        <f t="shared" si="255"/>
        <v>0</v>
      </c>
      <c r="BW105">
        <f t="shared" si="255"/>
        <v>0</v>
      </c>
      <c r="BX105">
        <f t="shared" si="255"/>
        <v>0</v>
      </c>
      <c r="BY105">
        <f t="shared" si="255"/>
        <v>0</v>
      </c>
      <c r="BZ105">
        <f t="shared" si="255"/>
        <v>0</v>
      </c>
      <c r="CA105">
        <f t="shared" si="255"/>
        <v>0</v>
      </c>
      <c r="CE105" t="e">
        <f t="shared" si="148"/>
        <v>#N/A</v>
      </c>
      <c r="CF105" s="302">
        <f t="shared" si="149"/>
        <v>166.43</v>
      </c>
      <c r="CG105" s="302">
        <f t="shared" si="230"/>
        <v>143.5</v>
      </c>
      <c r="CH105" s="302">
        <f t="shared" si="231"/>
        <v>126.67</v>
      </c>
      <c r="CI105" s="302">
        <f t="shared" si="232"/>
        <v>192.38</v>
      </c>
      <c r="CJ105" s="302">
        <f t="shared" si="233"/>
        <v>254.82</v>
      </c>
      <c r="CK105" s="302">
        <f t="shared" si="234"/>
        <v>305.52</v>
      </c>
      <c r="CL105" s="302">
        <f t="shared" si="235"/>
        <v>297.25</v>
      </c>
      <c r="CM105" s="302">
        <f t="shared" si="236"/>
        <v>274.48</v>
      </c>
      <c r="CN105" s="302">
        <f t="shared" si="237"/>
        <v>317.20999999999998</v>
      </c>
      <c r="CO105" s="302">
        <f t="shared" si="238"/>
        <v>360.8</v>
      </c>
      <c r="CP105" s="302">
        <f t="shared" si="239"/>
        <v>273.23</v>
      </c>
      <c r="CQ105" s="302">
        <f t="shared" si="240"/>
        <v>212.84</v>
      </c>
      <c r="CR105" s="302">
        <f t="shared" si="241"/>
        <v>0</v>
      </c>
      <c r="CS105" s="302">
        <f t="shared" si="242"/>
        <v>0</v>
      </c>
      <c r="CT105" s="302">
        <f t="shared" si="243"/>
        <v>0</v>
      </c>
      <c r="CU105" s="302">
        <f t="shared" si="244"/>
        <v>0</v>
      </c>
      <c r="CV105" s="302">
        <f t="shared" si="245"/>
        <v>0</v>
      </c>
      <c r="CW105" s="302">
        <f t="shared" si="246"/>
        <v>0</v>
      </c>
      <c r="CX105" s="302">
        <f t="shared" si="247"/>
        <v>0</v>
      </c>
      <c r="CY105" s="302">
        <f t="shared" si="248"/>
        <v>0</v>
      </c>
      <c r="CZ105" s="302">
        <f t="shared" si="249"/>
        <v>0</v>
      </c>
      <c r="DA105" s="302">
        <f t="shared" si="250"/>
        <v>0</v>
      </c>
      <c r="DB105" s="302">
        <f t="shared" si="251"/>
        <v>0</v>
      </c>
      <c r="DC105" s="302">
        <f t="shared" si="252"/>
        <v>0</v>
      </c>
      <c r="DD105" s="302">
        <f t="shared" si="253"/>
        <v>0</v>
      </c>
      <c r="DE105" s="302">
        <f t="shared" si="254"/>
        <v>0</v>
      </c>
    </row>
    <row r="106" spans="1:109" x14ac:dyDescent="0.25">
      <c r="A106">
        <v>103</v>
      </c>
      <c r="B106">
        <f>MATCH(A106,Entrada!$A$53:$A$369,0)</f>
        <v>103</v>
      </c>
      <c r="C106" s="164" t="s">
        <v>580</v>
      </c>
      <c r="AB106">
        <f>IF(NOT(ISNA($B106)),INDEX(Entrada!C$53:C$369,$B106),0)</f>
        <v>173.05</v>
      </c>
      <c r="AC106">
        <f>IF(NOT(ISNA($B106)),INDEX(Entrada!D$53:D$369,$B106),0)</f>
        <v>149.09</v>
      </c>
      <c r="AD106">
        <f>IF(NOT(ISNA($B106)),INDEX(Entrada!E$53:E$369,$B106),0)</f>
        <v>131.57</v>
      </c>
      <c r="AE106">
        <f>IF(NOT(ISNA($B106)),INDEX(Entrada!F$53:F$369,$B106),0)</f>
        <v>198.36</v>
      </c>
      <c r="AF106">
        <f>IF(NOT(ISNA($B106)),INDEX(Entrada!G$53:G$369,$B106),0)</f>
        <v>263.52999999999997</v>
      </c>
      <c r="AG106">
        <f>IF(NOT(ISNA($B106)),INDEX(Entrada!H$53:H$369,$B106),0)</f>
        <v>317.39999999999998</v>
      </c>
      <c r="AH106">
        <f>IF(NOT(ISNA($B106)),INDEX(Entrada!I$53:I$369,$B106),0)</f>
        <v>309.17</v>
      </c>
      <c r="AI106">
        <f>IF(NOT(ISNA($B106)),INDEX(Entrada!J$53:J$369,$B106),0)</f>
        <v>285.04000000000002</v>
      </c>
      <c r="AJ106">
        <f>IF(NOT(ISNA($B106)),INDEX(Entrada!K$53:K$369,$B106),0)</f>
        <v>328.42</v>
      </c>
      <c r="AK106">
        <f>IF(NOT(ISNA($B106)),INDEX(Entrada!L$53:L$369,$B106),0)</f>
        <v>374.54</v>
      </c>
      <c r="AL106">
        <f>IF(NOT(ISNA($B106)),INDEX(Entrada!M$53:M$369,$B106),0)</f>
        <v>284.89</v>
      </c>
      <c r="AM106">
        <f>IF(NOT(ISNA($B106)),INDEX(Entrada!N$53:N$369,$B106),0)</f>
        <v>221.23</v>
      </c>
      <c r="AN106">
        <f>IF(NOT(ISNA($B106)),INDEX(Entrada!O$53:O$369,$B106),0)</f>
        <v>0</v>
      </c>
      <c r="AO106">
        <f>IF(NOT(ISNA($B106)),INDEX(Entrada!P$53:P$369,$B106),0)</f>
        <v>0</v>
      </c>
      <c r="AP106">
        <f>IF(NOT(ISNA($B106)),INDEX(Entrada!Q$53:Q$369,$B106),0)</f>
        <v>0</v>
      </c>
      <c r="AQ106">
        <f>IF(NOT(ISNA($B106)),INDEX(Entrada!R$53:R$369,$B106),0)</f>
        <v>0</v>
      </c>
      <c r="AR106">
        <f>IF(NOT(ISNA($B106)),INDEX(Entrada!S$53:S$369,$B106),0)</f>
        <v>0</v>
      </c>
      <c r="AS106">
        <f>IF(NOT(ISNA($B106)),INDEX(Entrada!T$53:T$369,$B106),0)</f>
        <v>0</v>
      </c>
      <c r="AT106">
        <f>IF(NOT(ISNA($B106)),INDEX(Entrada!U$53:U$369,$B106),0)</f>
        <v>0</v>
      </c>
      <c r="AU106">
        <f>IF(NOT(ISNA($B106)),INDEX(Entrada!V$53:V$369,$B106),0)</f>
        <v>0</v>
      </c>
      <c r="AV106">
        <f>IF(NOT(ISNA($B106)),INDEX(Entrada!W$53:W$369,$B106),0)</f>
        <v>0</v>
      </c>
      <c r="AW106">
        <f>IF(NOT(ISNA($B106)),INDEX(Entrada!X$53:X$369,$B106),0)</f>
        <v>0</v>
      </c>
      <c r="AX106">
        <f>IF(NOT(ISNA($B106)),INDEX(Entrada!Y$53:Y$369,$B106),0)</f>
        <v>0</v>
      </c>
      <c r="AY106">
        <f>IF(NOT(ISNA($B106)),INDEX(Entrada!Z$53:Z$369,$B106),0)</f>
        <v>0</v>
      </c>
      <c r="AZ106">
        <f>IF(NOT(ISNA($B106)),INDEX(Entrada!AA$53:AA$369,$B106),0)</f>
        <v>0</v>
      </c>
      <c r="BA106">
        <f>IF(NOT(ISNA($B106)),INDEX(Entrada!AB$53:AB$369,$B106),0)</f>
        <v>0</v>
      </c>
      <c r="BB106">
        <f t="shared" si="256"/>
        <v>173.05</v>
      </c>
      <c r="BC106">
        <f t="shared" si="257"/>
        <v>149.09</v>
      </c>
      <c r="BD106">
        <f t="shared" si="257"/>
        <v>131.57</v>
      </c>
      <c r="BE106">
        <f t="shared" si="257"/>
        <v>198.36</v>
      </c>
      <c r="BF106">
        <f t="shared" si="257"/>
        <v>263.52999999999997</v>
      </c>
      <c r="BG106">
        <f t="shared" si="257"/>
        <v>317.39999999999998</v>
      </c>
      <c r="BH106">
        <f t="shared" si="257"/>
        <v>309.17</v>
      </c>
      <c r="BI106">
        <f t="shared" si="257"/>
        <v>285.04000000000002</v>
      </c>
      <c r="BJ106">
        <f t="shared" si="257"/>
        <v>328.42</v>
      </c>
      <c r="BK106">
        <f t="shared" si="257"/>
        <v>374.54</v>
      </c>
      <c r="BL106">
        <f t="shared" si="257"/>
        <v>284.89</v>
      </c>
      <c r="BM106">
        <f t="shared" si="257"/>
        <v>221.23</v>
      </c>
      <c r="BN106">
        <f t="shared" si="255"/>
        <v>0</v>
      </c>
      <c r="BO106">
        <f t="shared" si="255"/>
        <v>0</v>
      </c>
      <c r="BP106">
        <f t="shared" si="255"/>
        <v>0</v>
      </c>
      <c r="BQ106">
        <f t="shared" si="255"/>
        <v>0</v>
      </c>
      <c r="BR106">
        <f t="shared" si="255"/>
        <v>0</v>
      </c>
      <c r="BS106">
        <f t="shared" si="255"/>
        <v>0</v>
      </c>
      <c r="BT106">
        <f t="shared" si="255"/>
        <v>0</v>
      </c>
      <c r="BU106">
        <f t="shared" si="255"/>
        <v>0</v>
      </c>
      <c r="BV106">
        <f t="shared" si="255"/>
        <v>0</v>
      </c>
      <c r="BW106">
        <f t="shared" si="255"/>
        <v>0</v>
      </c>
      <c r="BX106">
        <f t="shared" si="255"/>
        <v>0</v>
      </c>
      <c r="BY106">
        <f t="shared" si="255"/>
        <v>0</v>
      </c>
      <c r="BZ106">
        <f t="shared" si="255"/>
        <v>0</v>
      </c>
      <c r="CA106">
        <f t="shared" si="255"/>
        <v>0</v>
      </c>
      <c r="CE106">
        <f t="shared" si="148"/>
        <v>40</v>
      </c>
      <c r="CF106" s="302">
        <f t="shared" ca="1" si="149"/>
        <v>173.22006000000002</v>
      </c>
      <c r="CG106" s="302">
        <f t="shared" ca="1" si="230"/>
        <v>149.32700000000003</v>
      </c>
      <c r="CH106" s="302">
        <f t="shared" ca="1" si="231"/>
        <v>131.79014000000001</v>
      </c>
      <c r="CI106" s="302">
        <f t="shared" ca="1" si="232"/>
        <v>200.25996000000001</v>
      </c>
      <c r="CJ106" s="302">
        <f t="shared" ca="1" si="233"/>
        <v>265.32244000000003</v>
      </c>
      <c r="CK106" s="302">
        <f t="shared" ca="1" si="234"/>
        <v>318.15183999999999</v>
      </c>
      <c r="CL106" s="302">
        <f t="shared" ca="1" si="235"/>
        <v>309.53450000000004</v>
      </c>
      <c r="CM106" s="302">
        <f t="shared" ca="1" si="236"/>
        <v>285.80816000000004</v>
      </c>
      <c r="CN106" s="302">
        <f t="shared" ca="1" si="237"/>
        <v>330.33282000000003</v>
      </c>
      <c r="CO106" s="302">
        <f t="shared" ca="1" si="238"/>
        <v>375.75360000000006</v>
      </c>
      <c r="CP106" s="302">
        <f t="shared" ca="1" si="239"/>
        <v>284.50566000000003</v>
      </c>
      <c r="CQ106" s="302">
        <f t="shared" ca="1" si="240"/>
        <v>221.57928000000001</v>
      </c>
      <c r="CR106" s="302">
        <f t="shared" ca="1" si="241"/>
        <v>-0.2</v>
      </c>
      <c r="CS106" s="302">
        <f t="shared" ca="1" si="242"/>
        <v>-0.2</v>
      </c>
      <c r="CT106" s="302">
        <f t="shared" ca="1" si="243"/>
        <v>-0.2</v>
      </c>
      <c r="CU106" s="302">
        <f t="shared" ca="1" si="244"/>
        <v>-0.2</v>
      </c>
      <c r="CV106" s="302">
        <f t="shared" ca="1" si="245"/>
        <v>-0.2</v>
      </c>
      <c r="CW106" s="302">
        <f t="shared" ca="1" si="246"/>
        <v>-0.2</v>
      </c>
      <c r="CX106" s="302">
        <f t="shared" ca="1" si="247"/>
        <v>-0.2</v>
      </c>
      <c r="CY106" s="302">
        <f t="shared" ca="1" si="248"/>
        <v>-0.2</v>
      </c>
      <c r="CZ106" s="302">
        <f t="shared" ca="1" si="249"/>
        <v>-0.2</v>
      </c>
      <c r="DA106" s="302">
        <f t="shared" ca="1" si="250"/>
        <v>-0.2</v>
      </c>
      <c r="DB106" s="302">
        <f t="shared" ca="1" si="251"/>
        <v>-0.2</v>
      </c>
      <c r="DC106" s="302">
        <f t="shared" ca="1" si="252"/>
        <v>-0.2</v>
      </c>
      <c r="DD106" s="302">
        <f t="shared" ca="1" si="253"/>
        <v>-0.2</v>
      </c>
      <c r="DE106" s="302">
        <f t="shared" ca="1" si="254"/>
        <v>-0.2</v>
      </c>
    </row>
    <row r="107" spans="1:109" x14ac:dyDescent="0.25">
      <c r="A107">
        <v>104</v>
      </c>
      <c r="B107">
        <f>MATCH(A107,Entrada!$A$53:$A$369,0)</f>
        <v>104</v>
      </c>
      <c r="C107" s="164" t="s">
        <v>581</v>
      </c>
      <c r="AB107">
        <f>IF(NOT(ISNA($B107)),INDEX(Entrada!C$53:C$369,$B107),0)</f>
        <v>47</v>
      </c>
      <c r="AC107">
        <f>IF(NOT(ISNA($B107)),INDEX(Entrada!D$53:D$369,$B107),0)</f>
        <v>47</v>
      </c>
      <c r="AD107">
        <f>IF(NOT(ISNA($B107)),INDEX(Entrada!E$53:E$369,$B107),0)</f>
        <v>43</v>
      </c>
      <c r="AE107">
        <f>IF(NOT(ISNA($B107)),INDEX(Entrada!F$53:F$369,$B107),0)</f>
        <v>31</v>
      </c>
      <c r="AF107">
        <f>IF(NOT(ISNA($B107)),INDEX(Entrada!G$53:G$369,$B107),0)</f>
        <v>24</v>
      </c>
      <c r="AG107">
        <f>IF(NOT(ISNA($B107)),INDEX(Entrada!H$53:H$369,$B107),0)</f>
        <v>22</v>
      </c>
      <c r="AH107">
        <f>IF(NOT(ISNA($B107)),INDEX(Entrada!I$53:I$369,$B107),0)</f>
        <v>19</v>
      </c>
      <c r="AI107">
        <f>IF(NOT(ISNA($B107)),INDEX(Entrada!J$53:J$369,$B107),0)</f>
        <v>17</v>
      </c>
      <c r="AJ107">
        <f>IF(NOT(ISNA($B107)),INDEX(Entrada!K$53:K$369,$B107),0)</f>
        <v>22</v>
      </c>
      <c r="AK107">
        <f>IF(NOT(ISNA($B107)),INDEX(Entrada!L$53:L$369,$B107),0)</f>
        <v>28</v>
      </c>
      <c r="AL107">
        <f>IF(NOT(ISNA($B107)),INDEX(Entrada!M$53:M$369,$B107),0)</f>
        <v>28</v>
      </c>
      <c r="AM107">
        <f>IF(NOT(ISNA($B107)),INDEX(Entrada!N$53:N$369,$B107),0)</f>
        <v>36</v>
      </c>
      <c r="AN107">
        <f>IF(NOT(ISNA($B107)),INDEX(Entrada!O$53:O$369,$B107),0)</f>
        <v>0</v>
      </c>
      <c r="AO107">
        <f>IF(NOT(ISNA($B107)),INDEX(Entrada!P$53:P$369,$B107),0)</f>
        <v>0</v>
      </c>
      <c r="AP107">
        <f>IF(NOT(ISNA($B107)),INDEX(Entrada!Q$53:Q$369,$B107),0)</f>
        <v>0</v>
      </c>
      <c r="AQ107">
        <f>IF(NOT(ISNA($B107)),INDEX(Entrada!R$53:R$369,$B107),0)</f>
        <v>0</v>
      </c>
      <c r="AR107">
        <f>IF(NOT(ISNA($B107)),INDEX(Entrada!S$53:S$369,$B107),0)</f>
        <v>0</v>
      </c>
      <c r="AS107">
        <f>IF(NOT(ISNA($B107)),INDEX(Entrada!T$53:T$369,$B107),0)</f>
        <v>0</v>
      </c>
      <c r="AT107">
        <f>IF(NOT(ISNA($B107)),INDEX(Entrada!U$53:U$369,$B107),0)</f>
        <v>0</v>
      </c>
      <c r="AU107">
        <f>IF(NOT(ISNA($B107)),INDEX(Entrada!V$53:V$369,$B107),0)</f>
        <v>0</v>
      </c>
      <c r="AV107">
        <f>IF(NOT(ISNA($B107)),INDEX(Entrada!W$53:W$369,$B107),0)</f>
        <v>0</v>
      </c>
      <c r="AW107">
        <f>IF(NOT(ISNA($B107)),INDEX(Entrada!X$53:X$369,$B107),0)</f>
        <v>0</v>
      </c>
      <c r="AX107">
        <f>IF(NOT(ISNA($B107)),INDEX(Entrada!Y$53:Y$369,$B107),0)</f>
        <v>0</v>
      </c>
      <c r="AY107">
        <f>IF(NOT(ISNA($B107)),INDEX(Entrada!Z$53:Z$369,$B107),0)</f>
        <v>0</v>
      </c>
      <c r="AZ107">
        <f>IF(NOT(ISNA($B107)),INDEX(Entrada!AA$53:AA$369,$B107),0)</f>
        <v>0</v>
      </c>
      <c r="BA107">
        <f>IF(NOT(ISNA($B107)),INDEX(Entrada!AB$53:AB$369,$B107),0)</f>
        <v>0</v>
      </c>
      <c r="BB107" s="167">
        <f t="shared" ref="BB107:BM107" si="258">BB120+BB121</f>
        <v>46.620000000000005</v>
      </c>
      <c r="BC107" s="167">
        <f t="shared" si="258"/>
        <v>47.480000000000004</v>
      </c>
      <c r="BD107" s="167">
        <f t="shared" si="258"/>
        <v>43.19</v>
      </c>
      <c r="BE107" s="167">
        <f t="shared" si="258"/>
        <v>30.58</v>
      </c>
      <c r="BF107" s="167">
        <f t="shared" si="258"/>
        <v>23.869999999999997</v>
      </c>
      <c r="BG107" s="167">
        <f t="shared" si="258"/>
        <v>22.33</v>
      </c>
      <c r="BH107" s="167">
        <f t="shared" si="258"/>
        <v>18.740000000000002</v>
      </c>
      <c r="BI107" s="167">
        <f t="shared" si="258"/>
        <v>17.07</v>
      </c>
      <c r="BJ107" s="167">
        <f t="shared" si="258"/>
        <v>22.369999999999997</v>
      </c>
      <c r="BK107" s="167">
        <f t="shared" si="258"/>
        <v>27.5</v>
      </c>
      <c r="BL107" s="167">
        <f t="shared" si="258"/>
        <v>28.32</v>
      </c>
      <c r="BM107" s="167">
        <f t="shared" si="258"/>
        <v>36.230000000000004</v>
      </c>
      <c r="BN107" s="167">
        <f t="shared" ref="BN107:CA107" si="259">BN120+BN121</f>
        <v>0</v>
      </c>
      <c r="BO107" s="167">
        <f t="shared" si="259"/>
        <v>0</v>
      </c>
      <c r="BP107" s="167">
        <f t="shared" si="259"/>
        <v>0</v>
      </c>
      <c r="BQ107" s="167">
        <f t="shared" si="259"/>
        <v>0</v>
      </c>
      <c r="BR107" s="167">
        <f t="shared" si="259"/>
        <v>0</v>
      </c>
      <c r="BS107" s="167">
        <f t="shared" si="259"/>
        <v>0</v>
      </c>
      <c r="BT107" s="167">
        <f t="shared" si="259"/>
        <v>0</v>
      </c>
      <c r="BU107" s="167">
        <f t="shared" si="259"/>
        <v>0</v>
      </c>
      <c r="BV107" s="167">
        <f t="shared" si="259"/>
        <v>0</v>
      </c>
      <c r="BW107" s="167">
        <f t="shared" si="259"/>
        <v>0</v>
      </c>
      <c r="BX107" s="167">
        <f t="shared" si="259"/>
        <v>0</v>
      </c>
      <c r="BY107" s="167">
        <f t="shared" si="259"/>
        <v>0</v>
      </c>
      <c r="BZ107" s="167">
        <f t="shared" si="259"/>
        <v>0</v>
      </c>
      <c r="CA107" s="167">
        <f t="shared" si="259"/>
        <v>0</v>
      </c>
      <c r="CE107" t="e">
        <f t="shared" si="148"/>
        <v>#N/A</v>
      </c>
      <c r="CF107" s="167">
        <f t="shared" ref="CF107:DE107" ca="1" si="260">CF120+CF121</f>
        <v>46.23715</v>
      </c>
      <c r="CG107" s="167">
        <f t="shared" ca="1" si="260"/>
        <v>47.101309999999998</v>
      </c>
      <c r="CH107" s="167">
        <f t="shared" ca="1" si="260"/>
        <v>42.783279999999991</v>
      </c>
      <c r="CI107" s="167">
        <f t="shared" ca="1" si="260"/>
        <v>30.059549999999998</v>
      </c>
      <c r="CJ107" s="167">
        <f t="shared" ca="1" si="260"/>
        <v>23.284729999999996</v>
      </c>
      <c r="CK107" s="167">
        <f t="shared" ca="1" si="260"/>
        <v>21.727310000000003</v>
      </c>
      <c r="CL107" s="167">
        <f t="shared" ca="1" si="260"/>
        <v>18.102730000000001</v>
      </c>
      <c r="CM107" s="167">
        <f t="shared" ca="1" si="260"/>
        <v>16.418489999999998</v>
      </c>
      <c r="CN107" s="167">
        <f t="shared" ca="1" si="260"/>
        <v>21.777830000000002</v>
      </c>
      <c r="CO107" s="167">
        <f t="shared" ca="1" si="260"/>
        <v>26.96275</v>
      </c>
      <c r="CP107" s="167">
        <f t="shared" ca="1" si="260"/>
        <v>27.78717</v>
      </c>
      <c r="CQ107" s="167">
        <f t="shared" ca="1" si="260"/>
        <v>35.775259999999996</v>
      </c>
      <c r="CR107" s="167">
        <f t="shared" ca="1" si="260"/>
        <v>-0.6</v>
      </c>
      <c r="CS107" s="167">
        <f t="shared" ca="1" si="260"/>
        <v>-0.6</v>
      </c>
      <c r="CT107" s="167">
        <f t="shared" ca="1" si="260"/>
        <v>-0.6</v>
      </c>
      <c r="CU107" s="167">
        <f t="shared" ca="1" si="260"/>
        <v>-0.6</v>
      </c>
      <c r="CV107" s="167">
        <f t="shared" ca="1" si="260"/>
        <v>-0.6</v>
      </c>
      <c r="CW107" s="167">
        <f t="shared" ca="1" si="260"/>
        <v>-0.6</v>
      </c>
      <c r="CX107" s="167">
        <f t="shared" ca="1" si="260"/>
        <v>-0.6</v>
      </c>
      <c r="CY107" s="167">
        <f t="shared" ca="1" si="260"/>
        <v>-0.6</v>
      </c>
      <c r="CZ107" s="167">
        <f t="shared" ca="1" si="260"/>
        <v>-0.6</v>
      </c>
      <c r="DA107" s="167">
        <f t="shared" ca="1" si="260"/>
        <v>-0.6</v>
      </c>
      <c r="DB107" s="167">
        <f t="shared" ca="1" si="260"/>
        <v>-0.6</v>
      </c>
      <c r="DC107" s="167">
        <f t="shared" ca="1" si="260"/>
        <v>-0.6</v>
      </c>
      <c r="DD107" s="167">
        <f t="shared" ca="1" si="260"/>
        <v>-0.6</v>
      </c>
      <c r="DE107" s="167">
        <f t="shared" ca="1" si="260"/>
        <v>-0.6</v>
      </c>
    </row>
    <row r="108" spans="1:109" x14ac:dyDescent="0.25">
      <c r="A108">
        <v>105</v>
      </c>
      <c r="B108">
        <f>MATCH(A108,Entrada!$A$53:$A$369,0)</f>
        <v>105</v>
      </c>
      <c r="C108" s="164"/>
      <c r="AB108">
        <f>IF(NOT(ISNA($B108)),INDEX(Entrada!C$53:C$369,$B108),0)</f>
        <v>0</v>
      </c>
      <c r="AC108">
        <f>IF(NOT(ISNA($B108)),INDEX(Entrada!D$53:D$369,$B108),0)</f>
        <v>0</v>
      </c>
      <c r="AD108">
        <f>IF(NOT(ISNA($B108)),INDEX(Entrada!E$53:E$369,$B108),0)</f>
        <v>0</v>
      </c>
      <c r="AE108">
        <f>IF(NOT(ISNA($B108)),INDEX(Entrada!F$53:F$369,$B108),0)</f>
        <v>0</v>
      </c>
      <c r="AF108">
        <f>IF(NOT(ISNA($B108)),INDEX(Entrada!G$53:G$369,$B108),0)</f>
        <v>0</v>
      </c>
      <c r="AG108">
        <f>IF(NOT(ISNA($B108)),INDEX(Entrada!H$53:H$369,$B108),0)</f>
        <v>0</v>
      </c>
      <c r="AH108">
        <f>IF(NOT(ISNA($B108)),INDEX(Entrada!I$53:I$369,$B108),0)</f>
        <v>0</v>
      </c>
      <c r="AI108">
        <f>IF(NOT(ISNA($B108)),INDEX(Entrada!J$53:J$369,$B108),0)</f>
        <v>0</v>
      </c>
      <c r="AJ108">
        <f>IF(NOT(ISNA($B108)),INDEX(Entrada!K$53:K$369,$B108),0)</f>
        <v>0</v>
      </c>
      <c r="AK108">
        <f>IF(NOT(ISNA($B108)),INDEX(Entrada!L$53:L$369,$B108),0)</f>
        <v>0</v>
      </c>
      <c r="AL108">
        <f>IF(NOT(ISNA($B108)),INDEX(Entrada!M$53:M$369,$B108),0)</f>
        <v>0</v>
      </c>
      <c r="AM108">
        <f>IF(NOT(ISNA($B108)),INDEX(Entrada!N$53:N$369,$B108),0)</f>
        <v>0</v>
      </c>
      <c r="AN108">
        <f>IF(NOT(ISNA($B108)),INDEX(Entrada!O$53:O$369,$B108),0)</f>
        <v>0</v>
      </c>
      <c r="AO108">
        <f>IF(NOT(ISNA($B108)),INDEX(Entrada!P$53:P$369,$B108),0)</f>
        <v>0</v>
      </c>
      <c r="AP108">
        <f>IF(NOT(ISNA($B108)),INDEX(Entrada!Q$53:Q$369,$B108),0)</f>
        <v>0</v>
      </c>
      <c r="AQ108">
        <f>IF(NOT(ISNA($B108)),INDEX(Entrada!R$53:R$369,$B108),0)</f>
        <v>0</v>
      </c>
      <c r="AR108">
        <f>IF(NOT(ISNA($B108)),INDEX(Entrada!S$53:S$369,$B108),0)</f>
        <v>0</v>
      </c>
      <c r="AS108">
        <f>IF(NOT(ISNA($B108)),INDEX(Entrada!T$53:T$369,$B108),0)</f>
        <v>0</v>
      </c>
      <c r="AT108">
        <f>IF(NOT(ISNA($B108)),INDEX(Entrada!U$53:U$369,$B108),0)</f>
        <v>0</v>
      </c>
      <c r="AU108">
        <f>IF(NOT(ISNA($B108)),INDEX(Entrada!V$53:V$369,$B108),0)</f>
        <v>0</v>
      </c>
      <c r="AV108">
        <f>IF(NOT(ISNA($B108)),INDEX(Entrada!W$53:W$369,$B108),0)</f>
        <v>0</v>
      </c>
      <c r="AW108">
        <f>IF(NOT(ISNA($B108)),INDEX(Entrada!X$53:X$369,$B108),0)</f>
        <v>0</v>
      </c>
      <c r="AX108">
        <f>IF(NOT(ISNA($B108)),INDEX(Entrada!Y$53:Y$369,$B108),0)</f>
        <v>0</v>
      </c>
      <c r="AY108">
        <f>IF(NOT(ISNA($B108)),INDEX(Entrada!Z$53:Z$369,$B108),0)</f>
        <v>0</v>
      </c>
      <c r="AZ108">
        <f>IF(NOT(ISNA($B108)),INDEX(Entrada!AA$53:AA$369,$B108),0)</f>
        <v>0</v>
      </c>
      <c r="BA108">
        <f>IF(NOT(ISNA($B108)),INDEX(Entrada!AB$53:AB$369,$B108),0)</f>
        <v>0</v>
      </c>
      <c r="BB108">
        <f t="shared" si="256"/>
        <v>0</v>
      </c>
      <c r="BC108">
        <f t="shared" ref="BC108:BM111" si="261">AC108</f>
        <v>0</v>
      </c>
      <c r="BD108">
        <f t="shared" si="261"/>
        <v>0</v>
      </c>
      <c r="BE108">
        <f t="shared" si="261"/>
        <v>0</v>
      </c>
      <c r="BF108">
        <f t="shared" si="261"/>
        <v>0</v>
      </c>
      <c r="BG108">
        <f t="shared" si="261"/>
        <v>0</v>
      </c>
      <c r="BH108">
        <f t="shared" si="261"/>
        <v>0</v>
      </c>
      <c r="BI108">
        <f t="shared" si="261"/>
        <v>0</v>
      </c>
      <c r="BJ108">
        <f t="shared" si="261"/>
        <v>0</v>
      </c>
      <c r="BK108">
        <f t="shared" si="261"/>
        <v>0</v>
      </c>
      <c r="BL108">
        <f t="shared" si="261"/>
        <v>0</v>
      </c>
      <c r="BM108">
        <f t="shared" si="261"/>
        <v>0</v>
      </c>
      <c r="BN108">
        <f t="shared" ref="BN108:CA111" si="262">AN108</f>
        <v>0</v>
      </c>
      <c r="BO108">
        <f t="shared" si="262"/>
        <v>0</v>
      </c>
      <c r="BP108">
        <f t="shared" si="262"/>
        <v>0</v>
      </c>
      <c r="BQ108">
        <f t="shared" si="262"/>
        <v>0</v>
      </c>
      <c r="BR108">
        <f t="shared" si="262"/>
        <v>0</v>
      </c>
      <c r="BS108">
        <f t="shared" si="262"/>
        <v>0</v>
      </c>
      <c r="BT108">
        <f t="shared" si="262"/>
        <v>0</v>
      </c>
      <c r="BU108">
        <f t="shared" si="262"/>
        <v>0</v>
      </c>
      <c r="BV108">
        <f t="shared" si="262"/>
        <v>0</v>
      </c>
      <c r="BW108">
        <f t="shared" si="262"/>
        <v>0</v>
      </c>
      <c r="BX108">
        <f t="shared" si="262"/>
        <v>0</v>
      </c>
      <c r="BY108">
        <f t="shared" si="262"/>
        <v>0</v>
      </c>
      <c r="BZ108">
        <f t="shared" si="262"/>
        <v>0</v>
      </c>
      <c r="CA108">
        <f t="shared" si="262"/>
        <v>0</v>
      </c>
      <c r="CE108" t="e">
        <f t="shared" si="148"/>
        <v>#N/A</v>
      </c>
      <c r="CF108" s="302">
        <f t="shared" si="149"/>
        <v>0</v>
      </c>
      <c r="CG108" s="302">
        <f t="shared" ref="CG108:CG111" si="2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08" s="302">
        <f t="shared" ref="CH108:CH111" si="2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08" s="302">
        <f t="shared" ref="CI108:CI111" si="2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08" s="302">
        <f t="shared" ref="CJ108:CJ111" si="2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08" s="302">
        <f t="shared" ref="CK108:CK111" si="2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08" s="302">
        <f t="shared" ref="CL108:CL111" si="2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08" s="302">
        <f t="shared" ref="CM108:CM111" si="2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08" s="302">
        <f t="shared" ref="CN108:CN111" si="2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08" s="302">
        <f t="shared" ref="CO108:CO111" si="2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08" s="302">
        <f t="shared" ref="CP108:CP111" si="2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08" s="302">
        <f t="shared" ref="CQ108:CQ111" si="2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08" s="302">
        <f t="shared" ref="CR108:CR111" si="2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08" s="302">
        <f t="shared" ref="CS108:CS111" si="2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08" s="302">
        <f t="shared" ref="CT108:CT111" si="2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08" s="302">
        <f t="shared" ref="CU108:CU111" si="2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08" s="302">
        <f t="shared" ref="CV108:CV111" si="2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08" s="302">
        <f t="shared" ref="CW108:CW111" si="2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08" s="302">
        <f t="shared" ref="CX108:CX111" si="2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08" s="302">
        <f t="shared" ref="CY108:CY111" si="2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08" s="302">
        <f t="shared" ref="CZ108:CZ111" si="2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08" s="302">
        <f t="shared" ref="DA108:DA111" si="2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08" s="302">
        <f t="shared" ref="DB108:DB111" si="2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08" s="302">
        <f t="shared" ref="DC108:DC111" si="2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08" s="302">
        <f t="shared" ref="DD108:DD111" si="2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08" s="302">
        <f t="shared" ref="DE108:DE111" si="2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09" spans="1:109" x14ac:dyDescent="0.25">
      <c r="A109">
        <v>106</v>
      </c>
      <c r="B109">
        <f>MATCH(A109,Entrada!$A$53:$A$369,0)</f>
        <v>106</v>
      </c>
      <c r="C109" s="164"/>
      <c r="AB109">
        <f>IF(NOT(ISNA($B109)),INDEX(Entrada!C$53:C$369,$B109),0)</f>
        <v>0</v>
      </c>
      <c r="AC109">
        <f>IF(NOT(ISNA($B109)),INDEX(Entrada!D$53:D$369,$B109),0)</f>
        <v>0</v>
      </c>
      <c r="AD109">
        <f>IF(NOT(ISNA($B109)),INDEX(Entrada!E$53:E$369,$B109),0)</f>
        <v>0</v>
      </c>
      <c r="AE109">
        <f>IF(NOT(ISNA($B109)),INDEX(Entrada!F$53:F$369,$B109),0)</f>
        <v>0</v>
      </c>
      <c r="AF109">
        <f>IF(NOT(ISNA($B109)),INDEX(Entrada!G$53:G$369,$B109),0)</f>
        <v>0</v>
      </c>
      <c r="AG109">
        <f>IF(NOT(ISNA($B109)),INDEX(Entrada!H$53:H$369,$B109),0)</f>
        <v>0</v>
      </c>
      <c r="AH109">
        <f>IF(NOT(ISNA($B109)),INDEX(Entrada!I$53:I$369,$B109),0)</f>
        <v>0</v>
      </c>
      <c r="AI109">
        <f>IF(NOT(ISNA($B109)),INDEX(Entrada!J$53:J$369,$B109),0)</f>
        <v>0</v>
      </c>
      <c r="AJ109">
        <f>IF(NOT(ISNA($B109)),INDEX(Entrada!K$53:K$369,$B109),0)</f>
        <v>0</v>
      </c>
      <c r="AK109">
        <f>IF(NOT(ISNA($B109)),INDEX(Entrada!L$53:L$369,$B109),0)</f>
        <v>0</v>
      </c>
      <c r="AL109">
        <f>IF(NOT(ISNA($B109)),INDEX(Entrada!M$53:M$369,$B109),0)</f>
        <v>0</v>
      </c>
      <c r="AM109">
        <f>IF(NOT(ISNA($B109)),INDEX(Entrada!N$53:N$369,$B109),0)</f>
        <v>0</v>
      </c>
      <c r="AN109">
        <f>IF(NOT(ISNA($B109)),INDEX(Entrada!O$53:O$369,$B109),0)</f>
        <v>0</v>
      </c>
      <c r="AO109">
        <f>IF(NOT(ISNA($B109)),INDEX(Entrada!P$53:P$369,$B109),0)</f>
        <v>0</v>
      </c>
      <c r="AP109">
        <f>IF(NOT(ISNA($B109)),INDEX(Entrada!Q$53:Q$369,$B109),0)</f>
        <v>0</v>
      </c>
      <c r="AQ109">
        <f>IF(NOT(ISNA($B109)),INDEX(Entrada!R$53:R$369,$B109),0)</f>
        <v>0</v>
      </c>
      <c r="AR109">
        <f>IF(NOT(ISNA($B109)),INDEX(Entrada!S$53:S$369,$B109),0)</f>
        <v>0</v>
      </c>
      <c r="AS109">
        <f>IF(NOT(ISNA($B109)),INDEX(Entrada!T$53:T$369,$B109),0)</f>
        <v>0</v>
      </c>
      <c r="AT109">
        <f>IF(NOT(ISNA($B109)),INDEX(Entrada!U$53:U$369,$B109),0)</f>
        <v>0</v>
      </c>
      <c r="AU109">
        <f>IF(NOT(ISNA($B109)),INDEX(Entrada!V$53:V$369,$B109),0)</f>
        <v>0</v>
      </c>
      <c r="AV109">
        <f>IF(NOT(ISNA($B109)),INDEX(Entrada!W$53:W$369,$B109),0)</f>
        <v>0</v>
      </c>
      <c r="AW109">
        <f>IF(NOT(ISNA($B109)),INDEX(Entrada!X$53:X$369,$B109),0)</f>
        <v>0</v>
      </c>
      <c r="AX109">
        <f>IF(NOT(ISNA($B109)),INDEX(Entrada!Y$53:Y$369,$B109),0)</f>
        <v>0</v>
      </c>
      <c r="AY109">
        <f>IF(NOT(ISNA($B109)),INDEX(Entrada!Z$53:Z$369,$B109),0)</f>
        <v>0</v>
      </c>
      <c r="AZ109">
        <f>IF(NOT(ISNA($B109)),INDEX(Entrada!AA$53:AA$369,$B109),0)</f>
        <v>0</v>
      </c>
      <c r="BA109">
        <f>IF(NOT(ISNA($B109)),INDEX(Entrada!AB$53:AB$369,$B109),0)</f>
        <v>0</v>
      </c>
      <c r="BB109">
        <f t="shared" si="256"/>
        <v>0</v>
      </c>
      <c r="BC109">
        <f t="shared" si="261"/>
        <v>0</v>
      </c>
      <c r="BD109">
        <f t="shared" si="261"/>
        <v>0</v>
      </c>
      <c r="BE109">
        <f t="shared" si="261"/>
        <v>0</v>
      </c>
      <c r="BF109">
        <f t="shared" si="261"/>
        <v>0</v>
      </c>
      <c r="BG109">
        <f t="shared" si="261"/>
        <v>0</v>
      </c>
      <c r="BH109">
        <f t="shared" si="261"/>
        <v>0</v>
      </c>
      <c r="BI109">
        <f t="shared" si="261"/>
        <v>0</v>
      </c>
      <c r="BJ109">
        <f t="shared" si="261"/>
        <v>0</v>
      </c>
      <c r="BK109">
        <f t="shared" si="261"/>
        <v>0</v>
      </c>
      <c r="BL109">
        <f t="shared" si="261"/>
        <v>0</v>
      </c>
      <c r="BM109">
        <f t="shared" si="261"/>
        <v>0</v>
      </c>
      <c r="BN109">
        <f t="shared" si="262"/>
        <v>0</v>
      </c>
      <c r="BO109">
        <f t="shared" si="262"/>
        <v>0</v>
      </c>
      <c r="BP109">
        <f t="shared" si="262"/>
        <v>0</v>
      </c>
      <c r="BQ109">
        <f t="shared" si="262"/>
        <v>0</v>
      </c>
      <c r="BR109">
        <f t="shared" si="262"/>
        <v>0</v>
      </c>
      <c r="BS109">
        <f t="shared" si="262"/>
        <v>0</v>
      </c>
      <c r="BT109">
        <f t="shared" si="262"/>
        <v>0</v>
      </c>
      <c r="BU109">
        <f t="shared" si="262"/>
        <v>0</v>
      </c>
      <c r="BV109">
        <f t="shared" si="262"/>
        <v>0</v>
      </c>
      <c r="BW109">
        <f t="shared" si="262"/>
        <v>0</v>
      </c>
      <c r="BX109">
        <f t="shared" si="262"/>
        <v>0</v>
      </c>
      <c r="BY109">
        <f t="shared" si="262"/>
        <v>0</v>
      </c>
      <c r="BZ109">
        <f t="shared" si="262"/>
        <v>0</v>
      </c>
      <c r="CA109">
        <f t="shared" si="262"/>
        <v>0</v>
      </c>
      <c r="CE109" t="e">
        <f t="shared" si="148"/>
        <v>#N/A</v>
      </c>
      <c r="CF109" s="302">
        <f t="shared" si="149"/>
        <v>0</v>
      </c>
      <c r="CG109" s="302">
        <f t="shared" si="263"/>
        <v>0</v>
      </c>
      <c r="CH109" s="302">
        <f t="shared" si="264"/>
        <v>0</v>
      </c>
      <c r="CI109" s="302">
        <f t="shared" si="265"/>
        <v>0</v>
      </c>
      <c r="CJ109" s="302">
        <f t="shared" si="266"/>
        <v>0</v>
      </c>
      <c r="CK109" s="302">
        <f t="shared" si="267"/>
        <v>0</v>
      </c>
      <c r="CL109" s="302">
        <f t="shared" si="268"/>
        <v>0</v>
      </c>
      <c r="CM109" s="302">
        <f t="shared" si="269"/>
        <v>0</v>
      </c>
      <c r="CN109" s="302">
        <f t="shared" si="270"/>
        <v>0</v>
      </c>
      <c r="CO109" s="302">
        <f t="shared" si="271"/>
        <v>0</v>
      </c>
      <c r="CP109" s="302">
        <f t="shared" si="272"/>
        <v>0</v>
      </c>
      <c r="CQ109" s="302">
        <f t="shared" si="273"/>
        <v>0</v>
      </c>
      <c r="CR109" s="302">
        <f t="shared" si="274"/>
        <v>0</v>
      </c>
      <c r="CS109" s="302">
        <f t="shared" si="275"/>
        <v>0</v>
      </c>
      <c r="CT109" s="302">
        <f t="shared" si="276"/>
        <v>0</v>
      </c>
      <c r="CU109" s="302">
        <f t="shared" si="277"/>
        <v>0</v>
      </c>
      <c r="CV109" s="302">
        <f t="shared" si="278"/>
        <v>0</v>
      </c>
      <c r="CW109" s="302">
        <f t="shared" si="279"/>
        <v>0</v>
      </c>
      <c r="CX109" s="302">
        <f t="shared" si="280"/>
        <v>0</v>
      </c>
      <c r="CY109" s="302">
        <f t="shared" si="281"/>
        <v>0</v>
      </c>
      <c r="CZ109" s="302">
        <f t="shared" si="282"/>
        <v>0</v>
      </c>
      <c r="DA109" s="302">
        <f t="shared" si="283"/>
        <v>0</v>
      </c>
      <c r="DB109" s="302">
        <f t="shared" si="284"/>
        <v>0</v>
      </c>
      <c r="DC109" s="302">
        <f t="shared" si="285"/>
        <v>0</v>
      </c>
      <c r="DD109" s="302">
        <f t="shared" si="286"/>
        <v>0</v>
      </c>
      <c r="DE109" s="302">
        <f t="shared" si="287"/>
        <v>0</v>
      </c>
    </row>
    <row r="110" spans="1:109" x14ac:dyDescent="0.25">
      <c r="A110">
        <v>107</v>
      </c>
      <c r="B110">
        <f>MATCH(A110,Entrada!$A$53:$A$369,0)</f>
        <v>107</v>
      </c>
      <c r="C110" s="164"/>
      <c r="AB110">
        <f>IF(NOT(ISNA($B110)),INDEX(Entrada!C$53:C$369,$B110),0)</f>
        <v>0</v>
      </c>
      <c r="AC110">
        <f>IF(NOT(ISNA($B110)),INDEX(Entrada!D$53:D$369,$B110),0)</f>
        <v>0</v>
      </c>
      <c r="AD110">
        <f>IF(NOT(ISNA($B110)),INDEX(Entrada!E$53:E$369,$B110),0)</f>
        <v>0</v>
      </c>
      <c r="AE110">
        <f>IF(NOT(ISNA($B110)),INDEX(Entrada!F$53:F$369,$B110),0)</f>
        <v>0</v>
      </c>
      <c r="AF110">
        <f>IF(NOT(ISNA($B110)),INDEX(Entrada!G$53:G$369,$B110),0)</f>
        <v>0</v>
      </c>
      <c r="AG110">
        <f>IF(NOT(ISNA($B110)),INDEX(Entrada!H$53:H$369,$B110),0)</f>
        <v>0</v>
      </c>
      <c r="AH110">
        <f>IF(NOT(ISNA($B110)),INDEX(Entrada!I$53:I$369,$B110),0)</f>
        <v>0</v>
      </c>
      <c r="AI110">
        <f>IF(NOT(ISNA($B110)),INDEX(Entrada!J$53:J$369,$B110),0)</f>
        <v>0</v>
      </c>
      <c r="AJ110">
        <f>IF(NOT(ISNA($B110)),INDEX(Entrada!K$53:K$369,$B110),0)</f>
        <v>0</v>
      </c>
      <c r="AK110">
        <f>IF(NOT(ISNA($B110)),INDEX(Entrada!L$53:L$369,$B110),0)</f>
        <v>0</v>
      </c>
      <c r="AL110">
        <f>IF(NOT(ISNA($B110)),INDEX(Entrada!M$53:M$369,$B110),0)</f>
        <v>0</v>
      </c>
      <c r="AM110">
        <f>IF(NOT(ISNA($B110)),INDEX(Entrada!N$53:N$369,$B110),0)</f>
        <v>0</v>
      </c>
      <c r="AN110">
        <f>IF(NOT(ISNA($B110)),INDEX(Entrada!O$53:O$369,$B110),0)</f>
        <v>0</v>
      </c>
      <c r="AO110">
        <f>IF(NOT(ISNA($B110)),INDEX(Entrada!P$53:P$369,$B110),0)</f>
        <v>0</v>
      </c>
      <c r="AP110">
        <f>IF(NOT(ISNA($B110)),INDEX(Entrada!Q$53:Q$369,$B110),0)</f>
        <v>0</v>
      </c>
      <c r="AQ110">
        <f>IF(NOT(ISNA($B110)),INDEX(Entrada!R$53:R$369,$B110),0)</f>
        <v>0</v>
      </c>
      <c r="AR110">
        <f>IF(NOT(ISNA($B110)),INDEX(Entrada!S$53:S$369,$B110),0)</f>
        <v>0</v>
      </c>
      <c r="AS110">
        <f>IF(NOT(ISNA($B110)),INDEX(Entrada!T$53:T$369,$B110),0)</f>
        <v>0</v>
      </c>
      <c r="AT110">
        <f>IF(NOT(ISNA($B110)),INDEX(Entrada!U$53:U$369,$B110),0)</f>
        <v>0</v>
      </c>
      <c r="AU110">
        <f>IF(NOT(ISNA($B110)),INDEX(Entrada!V$53:V$369,$B110),0)</f>
        <v>0</v>
      </c>
      <c r="AV110">
        <f>IF(NOT(ISNA($B110)),INDEX(Entrada!W$53:W$369,$B110),0)</f>
        <v>0</v>
      </c>
      <c r="AW110">
        <f>IF(NOT(ISNA($B110)),INDEX(Entrada!X$53:X$369,$B110),0)</f>
        <v>0</v>
      </c>
      <c r="AX110">
        <f>IF(NOT(ISNA($B110)),INDEX(Entrada!Y$53:Y$369,$B110),0)</f>
        <v>0</v>
      </c>
      <c r="AY110">
        <f>IF(NOT(ISNA($B110)),INDEX(Entrada!Z$53:Z$369,$B110),0)</f>
        <v>0</v>
      </c>
      <c r="AZ110">
        <f>IF(NOT(ISNA($B110)),INDEX(Entrada!AA$53:AA$369,$B110),0)</f>
        <v>0</v>
      </c>
      <c r="BA110">
        <f>IF(NOT(ISNA($B110)),INDEX(Entrada!AB$53:AB$369,$B110),0)</f>
        <v>0</v>
      </c>
      <c r="BB110">
        <f t="shared" si="256"/>
        <v>0</v>
      </c>
      <c r="BC110">
        <f t="shared" si="261"/>
        <v>0</v>
      </c>
      <c r="BD110">
        <f t="shared" si="261"/>
        <v>0</v>
      </c>
      <c r="BE110">
        <f t="shared" si="261"/>
        <v>0</v>
      </c>
      <c r="BF110">
        <f t="shared" si="261"/>
        <v>0</v>
      </c>
      <c r="BG110">
        <f t="shared" si="261"/>
        <v>0</v>
      </c>
      <c r="BH110">
        <f t="shared" si="261"/>
        <v>0</v>
      </c>
      <c r="BI110">
        <f t="shared" si="261"/>
        <v>0</v>
      </c>
      <c r="BJ110">
        <f t="shared" si="261"/>
        <v>0</v>
      </c>
      <c r="BK110">
        <f t="shared" si="261"/>
        <v>0</v>
      </c>
      <c r="BL110">
        <f t="shared" si="261"/>
        <v>0</v>
      </c>
      <c r="BM110">
        <f t="shared" si="261"/>
        <v>0</v>
      </c>
      <c r="BN110">
        <f t="shared" si="262"/>
        <v>0</v>
      </c>
      <c r="BO110">
        <f t="shared" si="262"/>
        <v>0</v>
      </c>
      <c r="BP110">
        <f t="shared" si="262"/>
        <v>0</v>
      </c>
      <c r="BQ110">
        <f t="shared" si="262"/>
        <v>0</v>
      </c>
      <c r="BR110">
        <f t="shared" si="262"/>
        <v>0</v>
      </c>
      <c r="BS110">
        <f t="shared" si="262"/>
        <v>0</v>
      </c>
      <c r="BT110">
        <f t="shared" si="262"/>
        <v>0</v>
      </c>
      <c r="BU110">
        <f t="shared" si="262"/>
        <v>0</v>
      </c>
      <c r="BV110">
        <f t="shared" si="262"/>
        <v>0</v>
      </c>
      <c r="BW110">
        <f t="shared" si="262"/>
        <v>0</v>
      </c>
      <c r="BX110">
        <f t="shared" si="262"/>
        <v>0</v>
      </c>
      <c r="BY110">
        <f t="shared" si="262"/>
        <v>0</v>
      </c>
      <c r="BZ110">
        <f t="shared" si="262"/>
        <v>0</v>
      </c>
      <c r="CA110">
        <f t="shared" si="262"/>
        <v>0</v>
      </c>
      <c r="CE110" t="e">
        <f t="shared" si="148"/>
        <v>#N/A</v>
      </c>
      <c r="CF110" s="302">
        <f t="shared" si="149"/>
        <v>0</v>
      </c>
      <c r="CG110" s="302">
        <f t="shared" si="263"/>
        <v>0</v>
      </c>
      <c r="CH110" s="302">
        <f t="shared" si="264"/>
        <v>0</v>
      </c>
      <c r="CI110" s="302">
        <f t="shared" si="265"/>
        <v>0</v>
      </c>
      <c r="CJ110" s="302">
        <f t="shared" si="266"/>
        <v>0</v>
      </c>
      <c r="CK110" s="302">
        <f t="shared" si="267"/>
        <v>0</v>
      </c>
      <c r="CL110" s="302">
        <f t="shared" si="268"/>
        <v>0</v>
      </c>
      <c r="CM110" s="302">
        <f t="shared" si="269"/>
        <v>0</v>
      </c>
      <c r="CN110" s="302">
        <f t="shared" si="270"/>
        <v>0</v>
      </c>
      <c r="CO110" s="302">
        <f t="shared" si="271"/>
        <v>0</v>
      </c>
      <c r="CP110" s="302">
        <f t="shared" si="272"/>
        <v>0</v>
      </c>
      <c r="CQ110" s="302">
        <f t="shared" si="273"/>
        <v>0</v>
      </c>
      <c r="CR110" s="302">
        <f t="shared" si="274"/>
        <v>0</v>
      </c>
      <c r="CS110" s="302">
        <f t="shared" si="275"/>
        <v>0</v>
      </c>
      <c r="CT110" s="302">
        <f t="shared" si="276"/>
        <v>0</v>
      </c>
      <c r="CU110" s="302">
        <f t="shared" si="277"/>
        <v>0</v>
      </c>
      <c r="CV110" s="302">
        <f t="shared" si="278"/>
        <v>0</v>
      </c>
      <c r="CW110" s="302">
        <f t="shared" si="279"/>
        <v>0</v>
      </c>
      <c r="CX110" s="302">
        <f t="shared" si="280"/>
        <v>0</v>
      </c>
      <c r="CY110" s="302">
        <f t="shared" si="281"/>
        <v>0</v>
      </c>
      <c r="CZ110" s="302">
        <f t="shared" si="282"/>
        <v>0</v>
      </c>
      <c r="DA110" s="302">
        <f t="shared" si="283"/>
        <v>0</v>
      </c>
      <c r="DB110" s="302">
        <f t="shared" si="284"/>
        <v>0</v>
      </c>
      <c r="DC110" s="302">
        <f t="shared" si="285"/>
        <v>0</v>
      </c>
      <c r="DD110" s="302">
        <f t="shared" si="286"/>
        <v>0</v>
      </c>
      <c r="DE110" s="302">
        <f t="shared" si="287"/>
        <v>0</v>
      </c>
    </row>
    <row r="111" spans="1:109" x14ac:dyDescent="0.25">
      <c r="A111">
        <v>108</v>
      </c>
      <c r="B111">
        <f>MATCH(A111,Entrada!$A$53:$A$369,0)</f>
        <v>108</v>
      </c>
      <c r="C111" s="164"/>
      <c r="AB111">
        <f>IF(NOT(ISNA($B111)),INDEX(Entrada!C$53:C$369,$B111),0)</f>
        <v>0</v>
      </c>
      <c r="AC111">
        <f>IF(NOT(ISNA($B111)),INDEX(Entrada!D$53:D$369,$B111),0)</f>
        <v>0</v>
      </c>
      <c r="AD111">
        <f>IF(NOT(ISNA($B111)),INDEX(Entrada!E$53:E$369,$B111),0)</f>
        <v>0</v>
      </c>
      <c r="AE111">
        <f>IF(NOT(ISNA($B111)),INDEX(Entrada!F$53:F$369,$B111),0)</f>
        <v>0</v>
      </c>
      <c r="AF111">
        <f>IF(NOT(ISNA($B111)),INDEX(Entrada!G$53:G$369,$B111),0)</f>
        <v>0</v>
      </c>
      <c r="AG111">
        <f>IF(NOT(ISNA($B111)),INDEX(Entrada!H$53:H$369,$B111),0)</f>
        <v>0</v>
      </c>
      <c r="AH111">
        <f>IF(NOT(ISNA($B111)),INDEX(Entrada!I$53:I$369,$B111),0)</f>
        <v>0</v>
      </c>
      <c r="AI111">
        <f>IF(NOT(ISNA($B111)),INDEX(Entrada!J$53:J$369,$B111),0)</f>
        <v>0</v>
      </c>
      <c r="AJ111">
        <f>IF(NOT(ISNA($B111)),INDEX(Entrada!K$53:K$369,$B111),0)</f>
        <v>0</v>
      </c>
      <c r="AK111">
        <f>IF(NOT(ISNA($B111)),INDEX(Entrada!L$53:L$369,$B111),0)</f>
        <v>0</v>
      </c>
      <c r="AL111">
        <f>IF(NOT(ISNA($B111)),INDEX(Entrada!M$53:M$369,$B111),0)</f>
        <v>0</v>
      </c>
      <c r="AM111">
        <f>IF(NOT(ISNA($B111)),INDEX(Entrada!N$53:N$369,$B111),0)</f>
        <v>0</v>
      </c>
      <c r="AN111">
        <f>IF(NOT(ISNA($B111)),INDEX(Entrada!O$53:O$369,$B111),0)</f>
        <v>0</v>
      </c>
      <c r="AO111">
        <f>IF(NOT(ISNA($B111)),INDEX(Entrada!P$53:P$369,$B111),0)</f>
        <v>0</v>
      </c>
      <c r="AP111">
        <f>IF(NOT(ISNA($B111)),INDEX(Entrada!Q$53:Q$369,$B111),0)</f>
        <v>0</v>
      </c>
      <c r="AQ111">
        <f>IF(NOT(ISNA($B111)),INDEX(Entrada!R$53:R$369,$B111),0)</f>
        <v>0</v>
      </c>
      <c r="AR111">
        <f>IF(NOT(ISNA($B111)),INDEX(Entrada!S$53:S$369,$B111),0)</f>
        <v>0</v>
      </c>
      <c r="AS111">
        <f>IF(NOT(ISNA($B111)),INDEX(Entrada!T$53:T$369,$B111),0)</f>
        <v>0</v>
      </c>
      <c r="AT111">
        <f>IF(NOT(ISNA($B111)),INDEX(Entrada!U$53:U$369,$B111),0)</f>
        <v>0</v>
      </c>
      <c r="AU111">
        <f>IF(NOT(ISNA($B111)),INDEX(Entrada!V$53:V$369,$B111),0)</f>
        <v>0</v>
      </c>
      <c r="AV111">
        <f>IF(NOT(ISNA($B111)),INDEX(Entrada!W$53:W$369,$B111),0)</f>
        <v>0</v>
      </c>
      <c r="AW111">
        <f>IF(NOT(ISNA($B111)),INDEX(Entrada!X$53:X$369,$B111),0)</f>
        <v>0</v>
      </c>
      <c r="AX111">
        <f>IF(NOT(ISNA($B111)),INDEX(Entrada!Y$53:Y$369,$B111),0)</f>
        <v>0</v>
      </c>
      <c r="AY111">
        <f>IF(NOT(ISNA($B111)),INDEX(Entrada!Z$53:Z$369,$B111),0)</f>
        <v>0</v>
      </c>
      <c r="AZ111">
        <f>IF(NOT(ISNA($B111)),INDEX(Entrada!AA$53:AA$369,$B111),0)</f>
        <v>0</v>
      </c>
      <c r="BA111">
        <f>IF(NOT(ISNA($B111)),INDEX(Entrada!AB$53:AB$369,$B111),0)</f>
        <v>0</v>
      </c>
      <c r="BB111">
        <f t="shared" si="256"/>
        <v>0</v>
      </c>
      <c r="BC111">
        <f t="shared" si="261"/>
        <v>0</v>
      </c>
      <c r="BD111">
        <f t="shared" si="261"/>
        <v>0</v>
      </c>
      <c r="BE111">
        <f t="shared" si="261"/>
        <v>0</v>
      </c>
      <c r="BF111">
        <f t="shared" si="261"/>
        <v>0</v>
      </c>
      <c r="BG111">
        <f t="shared" si="261"/>
        <v>0</v>
      </c>
      <c r="BH111">
        <f t="shared" si="261"/>
        <v>0</v>
      </c>
      <c r="BI111">
        <f t="shared" si="261"/>
        <v>0</v>
      </c>
      <c r="BJ111">
        <f t="shared" si="261"/>
        <v>0</v>
      </c>
      <c r="BK111">
        <f t="shared" si="261"/>
        <v>0</v>
      </c>
      <c r="BL111">
        <f t="shared" si="261"/>
        <v>0</v>
      </c>
      <c r="BM111">
        <f t="shared" si="261"/>
        <v>0</v>
      </c>
      <c r="BN111">
        <f t="shared" si="262"/>
        <v>0</v>
      </c>
      <c r="BO111">
        <f t="shared" si="262"/>
        <v>0</v>
      </c>
      <c r="BP111">
        <f t="shared" si="262"/>
        <v>0</v>
      </c>
      <c r="BQ111">
        <f t="shared" si="262"/>
        <v>0</v>
      </c>
      <c r="BR111">
        <f t="shared" si="262"/>
        <v>0</v>
      </c>
      <c r="BS111">
        <f t="shared" si="262"/>
        <v>0</v>
      </c>
      <c r="BT111">
        <f t="shared" si="262"/>
        <v>0</v>
      </c>
      <c r="BU111">
        <f t="shared" si="262"/>
        <v>0</v>
      </c>
      <c r="BV111">
        <f t="shared" si="262"/>
        <v>0</v>
      </c>
      <c r="BW111">
        <f t="shared" si="262"/>
        <v>0</v>
      </c>
      <c r="BX111">
        <f t="shared" si="262"/>
        <v>0</v>
      </c>
      <c r="BY111">
        <f t="shared" si="262"/>
        <v>0</v>
      </c>
      <c r="BZ111">
        <f t="shared" si="262"/>
        <v>0</v>
      </c>
      <c r="CA111">
        <f t="shared" si="262"/>
        <v>0</v>
      </c>
      <c r="CE111" t="e">
        <f t="shared" si="148"/>
        <v>#N/A</v>
      </c>
      <c r="CF111" s="302">
        <f t="shared" si="149"/>
        <v>0</v>
      </c>
      <c r="CG111" s="302">
        <f t="shared" si="263"/>
        <v>0</v>
      </c>
      <c r="CH111" s="302">
        <f t="shared" si="264"/>
        <v>0</v>
      </c>
      <c r="CI111" s="302">
        <f t="shared" si="265"/>
        <v>0</v>
      </c>
      <c r="CJ111" s="302">
        <f t="shared" si="266"/>
        <v>0</v>
      </c>
      <c r="CK111" s="302">
        <f t="shared" si="267"/>
        <v>0</v>
      </c>
      <c r="CL111" s="302">
        <f t="shared" si="268"/>
        <v>0</v>
      </c>
      <c r="CM111" s="302">
        <f t="shared" si="269"/>
        <v>0</v>
      </c>
      <c r="CN111" s="302">
        <f t="shared" si="270"/>
        <v>0</v>
      </c>
      <c r="CO111" s="302">
        <f t="shared" si="271"/>
        <v>0</v>
      </c>
      <c r="CP111" s="302">
        <f t="shared" si="272"/>
        <v>0</v>
      </c>
      <c r="CQ111" s="302">
        <f t="shared" si="273"/>
        <v>0</v>
      </c>
      <c r="CR111" s="302">
        <f t="shared" si="274"/>
        <v>0</v>
      </c>
      <c r="CS111" s="302">
        <f t="shared" si="275"/>
        <v>0</v>
      </c>
      <c r="CT111" s="302">
        <f t="shared" si="276"/>
        <v>0</v>
      </c>
      <c r="CU111" s="302">
        <f t="shared" si="277"/>
        <v>0</v>
      </c>
      <c r="CV111" s="302">
        <f t="shared" si="278"/>
        <v>0</v>
      </c>
      <c r="CW111" s="302">
        <f t="shared" si="279"/>
        <v>0</v>
      </c>
      <c r="CX111" s="302">
        <f t="shared" si="280"/>
        <v>0</v>
      </c>
      <c r="CY111" s="302">
        <f t="shared" si="281"/>
        <v>0</v>
      </c>
      <c r="CZ111" s="302">
        <f t="shared" si="282"/>
        <v>0</v>
      </c>
      <c r="DA111" s="302">
        <f t="shared" si="283"/>
        <v>0</v>
      </c>
      <c r="DB111" s="302">
        <f t="shared" si="284"/>
        <v>0</v>
      </c>
      <c r="DC111" s="302">
        <f t="shared" si="285"/>
        <v>0</v>
      </c>
      <c r="DD111" s="302">
        <f t="shared" si="286"/>
        <v>0</v>
      </c>
      <c r="DE111" s="302">
        <f t="shared" si="287"/>
        <v>0</v>
      </c>
    </row>
    <row r="112" spans="1:109" x14ac:dyDescent="0.25">
      <c r="A112">
        <v>109</v>
      </c>
      <c r="B112">
        <f>MATCH(A112,Entrada!$A$53:$A$369,0)</f>
        <v>109</v>
      </c>
      <c r="C112" s="164" t="s">
        <v>582</v>
      </c>
      <c r="AB112">
        <f>IF(NOT(ISNA($B112)),INDEX(Entrada!C$53:C$369,$B112),0)</f>
        <v>26.16</v>
      </c>
      <c r="AC112">
        <f>IF(NOT(ISNA($B112)),INDEX(Entrada!D$53:D$369,$B112),0)</f>
        <v>26.09</v>
      </c>
      <c r="AD112">
        <f>IF(NOT(ISNA($B112)),INDEX(Entrada!E$53:E$369,$B112),0)</f>
        <v>23.97</v>
      </c>
      <c r="AE112">
        <f>IF(NOT(ISNA($B112)),INDEX(Entrada!F$53:F$369,$B112),0)</f>
        <v>17.079999999999998</v>
      </c>
      <c r="AF112">
        <f>IF(NOT(ISNA($B112)),INDEX(Entrada!G$53:G$369,$B112),0)</f>
        <v>12.75</v>
      </c>
      <c r="AG112">
        <f>IF(NOT(ISNA($B112)),INDEX(Entrada!H$53:H$369,$B112),0)</f>
        <v>11.5</v>
      </c>
      <c r="AH112">
        <f>IF(NOT(ISNA($B112)),INDEX(Entrada!I$53:I$369,$B112),0)</f>
        <v>9.51</v>
      </c>
      <c r="AI112">
        <f>IF(NOT(ISNA($B112)),INDEX(Entrada!J$53:J$369,$B112),0)</f>
        <v>8.8000000000000007</v>
      </c>
      <c r="AJ112">
        <f>IF(NOT(ISNA($B112)),INDEX(Entrada!K$53:K$369,$B112),0)</f>
        <v>12.51</v>
      </c>
      <c r="AK112">
        <f>IF(NOT(ISNA($B112)),INDEX(Entrada!L$53:L$369,$B112),0)</f>
        <v>15.78</v>
      </c>
      <c r="AL112">
        <f>IF(NOT(ISNA($B112)),INDEX(Entrada!M$53:M$369,$B112),0)</f>
        <v>16.22</v>
      </c>
      <c r="AM112">
        <f>IF(NOT(ISNA($B112)),INDEX(Entrada!N$53:N$369,$B112),0)</f>
        <v>20.94</v>
      </c>
      <c r="AN112">
        <f>IF(NOT(ISNA($B112)),INDEX(Entrada!O$53:O$369,$B112),0)</f>
        <v>0</v>
      </c>
      <c r="AO112">
        <f>IF(NOT(ISNA($B112)),INDEX(Entrada!P$53:P$369,$B112),0)</f>
        <v>0</v>
      </c>
      <c r="AP112">
        <f>IF(NOT(ISNA($B112)),INDEX(Entrada!Q$53:Q$369,$B112),0)</f>
        <v>0</v>
      </c>
      <c r="AQ112">
        <f>IF(NOT(ISNA($B112)),INDEX(Entrada!R$53:R$369,$B112),0)</f>
        <v>0</v>
      </c>
      <c r="AR112">
        <f>IF(NOT(ISNA($B112)),INDEX(Entrada!S$53:S$369,$B112),0)</f>
        <v>0</v>
      </c>
      <c r="AS112">
        <f>IF(NOT(ISNA($B112)),INDEX(Entrada!T$53:T$369,$B112),0)</f>
        <v>0</v>
      </c>
      <c r="AT112">
        <f>IF(NOT(ISNA($B112)),INDEX(Entrada!U$53:U$369,$B112),0)</f>
        <v>0</v>
      </c>
      <c r="AU112">
        <f>IF(NOT(ISNA($B112)),INDEX(Entrada!V$53:V$369,$B112),0)</f>
        <v>0</v>
      </c>
      <c r="AV112">
        <f>IF(NOT(ISNA($B112)),INDEX(Entrada!W$53:W$369,$B112),0)</f>
        <v>0</v>
      </c>
      <c r="AW112">
        <f>IF(NOT(ISNA($B112)),INDEX(Entrada!X$53:X$369,$B112),0)</f>
        <v>0</v>
      </c>
      <c r="AX112">
        <f>IF(NOT(ISNA($B112)),INDEX(Entrada!Y$53:Y$369,$B112),0)</f>
        <v>0</v>
      </c>
      <c r="AY112">
        <f>IF(NOT(ISNA($B112)),INDEX(Entrada!Z$53:Z$369,$B112),0)</f>
        <v>0</v>
      </c>
      <c r="AZ112">
        <f>IF(NOT(ISNA($B112)),INDEX(Entrada!AA$53:AA$369,$B112),0)</f>
        <v>0</v>
      </c>
      <c r="BA112">
        <f>IF(NOT(ISNA($B112)),INDEX(Entrada!AB$53:AB$369,$B112),0)</f>
        <v>0</v>
      </c>
      <c r="BB112" s="167">
        <f t="shared" ref="BB112:BM112" si="288">BB121</f>
        <v>26.16</v>
      </c>
      <c r="BC112" s="167">
        <f t="shared" si="288"/>
        <v>26.09</v>
      </c>
      <c r="BD112" s="167">
        <f t="shared" si="288"/>
        <v>23.97</v>
      </c>
      <c r="BE112" s="167">
        <f t="shared" si="288"/>
        <v>17.079999999999998</v>
      </c>
      <c r="BF112" s="167">
        <f t="shared" si="288"/>
        <v>12.75</v>
      </c>
      <c r="BG112" s="167">
        <f t="shared" si="288"/>
        <v>11.5</v>
      </c>
      <c r="BH112" s="167">
        <f t="shared" si="288"/>
        <v>9.51</v>
      </c>
      <c r="BI112" s="167">
        <f t="shared" si="288"/>
        <v>8.8000000000000007</v>
      </c>
      <c r="BJ112" s="167">
        <f t="shared" si="288"/>
        <v>12.51</v>
      </c>
      <c r="BK112" s="167">
        <f t="shared" si="288"/>
        <v>15.78</v>
      </c>
      <c r="BL112" s="167">
        <f t="shared" si="288"/>
        <v>16.22</v>
      </c>
      <c r="BM112" s="167">
        <f t="shared" si="288"/>
        <v>20.94</v>
      </c>
      <c r="BN112" s="167">
        <f t="shared" ref="BN112:CA112" si="289">BN121</f>
        <v>0</v>
      </c>
      <c r="BO112" s="167">
        <f t="shared" si="289"/>
        <v>0</v>
      </c>
      <c r="BP112" s="167">
        <f t="shared" si="289"/>
        <v>0</v>
      </c>
      <c r="BQ112" s="167">
        <f t="shared" si="289"/>
        <v>0</v>
      </c>
      <c r="BR112" s="167">
        <f t="shared" si="289"/>
        <v>0</v>
      </c>
      <c r="BS112" s="167">
        <f t="shared" si="289"/>
        <v>0</v>
      </c>
      <c r="BT112" s="167">
        <f t="shared" si="289"/>
        <v>0</v>
      </c>
      <c r="BU112" s="167">
        <f t="shared" si="289"/>
        <v>0</v>
      </c>
      <c r="BV112" s="167">
        <f t="shared" si="289"/>
        <v>0</v>
      </c>
      <c r="BW112" s="167">
        <f t="shared" si="289"/>
        <v>0</v>
      </c>
      <c r="BX112" s="167">
        <f t="shared" si="289"/>
        <v>0</v>
      </c>
      <c r="BY112" s="167">
        <f t="shared" si="289"/>
        <v>0</v>
      </c>
      <c r="BZ112" s="167">
        <f t="shared" si="289"/>
        <v>0</v>
      </c>
      <c r="CA112" s="167">
        <f t="shared" si="289"/>
        <v>0</v>
      </c>
      <c r="CE112" t="e">
        <f t="shared" si="148"/>
        <v>#N/A</v>
      </c>
      <c r="CF112" s="167">
        <f t="shared" ref="CF112:DE112" ca="1" si="290">CF121</f>
        <v>25.777149999999995</v>
      </c>
      <c r="CG112" s="167">
        <f t="shared" ca="1" si="290"/>
        <v>25.711309999999997</v>
      </c>
      <c r="CH112" s="167">
        <f t="shared" ca="1" si="290"/>
        <v>23.563279999999995</v>
      </c>
      <c r="CI112" s="167">
        <f t="shared" ca="1" si="290"/>
        <v>16.559549999999998</v>
      </c>
      <c r="CJ112" s="167">
        <f t="shared" ca="1" si="290"/>
        <v>12.164729999999999</v>
      </c>
      <c r="CK112" s="167">
        <f t="shared" ca="1" si="290"/>
        <v>10.897310000000001</v>
      </c>
      <c r="CL112" s="167">
        <f t="shared" ca="1" si="290"/>
        <v>8.8727299999999989</v>
      </c>
      <c r="CM112" s="167">
        <f t="shared" ca="1" si="290"/>
        <v>8.1484900000000007</v>
      </c>
      <c r="CN112" s="167">
        <f t="shared" ca="1" si="290"/>
        <v>11.91783</v>
      </c>
      <c r="CO112" s="167">
        <f t="shared" ca="1" si="290"/>
        <v>15.242749999999999</v>
      </c>
      <c r="CP112" s="167">
        <f t="shared" ca="1" si="290"/>
        <v>15.68717</v>
      </c>
      <c r="CQ112" s="167">
        <f t="shared" ca="1" si="290"/>
        <v>20.485259999999997</v>
      </c>
      <c r="CR112" s="167">
        <f t="shared" ca="1" si="290"/>
        <v>-0.6</v>
      </c>
      <c r="CS112" s="167">
        <f t="shared" ca="1" si="290"/>
        <v>-0.6</v>
      </c>
      <c r="CT112" s="167">
        <f t="shared" ca="1" si="290"/>
        <v>-0.6</v>
      </c>
      <c r="CU112" s="167">
        <f t="shared" ca="1" si="290"/>
        <v>-0.6</v>
      </c>
      <c r="CV112" s="167">
        <f t="shared" ca="1" si="290"/>
        <v>-0.6</v>
      </c>
      <c r="CW112" s="167">
        <f t="shared" ca="1" si="290"/>
        <v>-0.6</v>
      </c>
      <c r="CX112" s="167">
        <f t="shared" ca="1" si="290"/>
        <v>-0.6</v>
      </c>
      <c r="CY112" s="167">
        <f t="shared" ca="1" si="290"/>
        <v>-0.6</v>
      </c>
      <c r="CZ112" s="167">
        <f t="shared" ca="1" si="290"/>
        <v>-0.6</v>
      </c>
      <c r="DA112" s="167">
        <f t="shared" ca="1" si="290"/>
        <v>-0.6</v>
      </c>
      <c r="DB112" s="167">
        <f t="shared" ca="1" si="290"/>
        <v>-0.6</v>
      </c>
      <c r="DC112" s="167">
        <f t="shared" ca="1" si="290"/>
        <v>-0.6</v>
      </c>
      <c r="DD112" s="167">
        <f t="shared" ca="1" si="290"/>
        <v>-0.6</v>
      </c>
      <c r="DE112" s="167">
        <f t="shared" ca="1" si="290"/>
        <v>-0.6</v>
      </c>
    </row>
    <row r="113" spans="1:109" x14ac:dyDescent="0.25">
      <c r="A113">
        <v>110</v>
      </c>
      <c r="B113">
        <f>MATCH(A113,Entrada!$A$53:$A$369,0)</f>
        <v>110</v>
      </c>
      <c r="C113" s="164" t="s">
        <v>583</v>
      </c>
      <c r="AB113">
        <f>IF(NOT(ISNA($B113)),INDEX(Entrada!C$53:C$369,$B113),0)</f>
        <v>21.92</v>
      </c>
      <c r="AC113">
        <f>IF(NOT(ISNA($B113)),INDEX(Entrada!D$53:D$369,$B113),0)</f>
        <v>20.170000000000002</v>
      </c>
      <c r="AD113">
        <f>IF(NOT(ISNA($B113)),INDEX(Entrada!E$53:E$369,$B113),0)</f>
        <v>16.62</v>
      </c>
      <c r="AE113">
        <f>IF(NOT(ISNA($B113)),INDEX(Entrada!F$53:F$369,$B113),0)</f>
        <v>21.28</v>
      </c>
      <c r="AF113">
        <f>IF(NOT(ISNA($B113)),INDEX(Entrada!G$53:G$369,$B113),0)</f>
        <v>30.07</v>
      </c>
      <c r="AG113">
        <f>IF(NOT(ISNA($B113)),INDEX(Entrada!H$53:H$369,$B113),0)</f>
        <v>35.380000000000003</v>
      </c>
      <c r="AH113">
        <f>IF(NOT(ISNA($B113)),INDEX(Entrada!I$53:I$369,$B113),0)</f>
        <v>40.880000000000003</v>
      </c>
      <c r="AI113">
        <f>IF(NOT(ISNA($B113)),INDEX(Entrada!J$53:J$369,$B113),0)</f>
        <v>39.880000000000003</v>
      </c>
      <c r="AJ113">
        <f>IF(NOT(ISNA($B113)),INDEX(Entrada!K$53:K$369,$B113),0)</f>
        <v>42.74</v>
      </c>
      <c r="AK113">
        <f>IF(NOT(ISNA($B113)),INDEX(Entrada!L$53:L$369,$B113),0)</f>
        <v>45.99</v>
      </c>
      <c r="AL113">
        <f>IF(NOT(ISNA($B113)),INDEX(Entrada!M$53:M$369,$B113),0)</f>
        <v>32.57</v>
      </c>
      <c r="AM113">
        <f>IF(NOT(ISNA($B113)),INDEX(Entrada!N$53:N$369,$B113),0)</f>
        <v>24.53</v>
      </c>
      <c r="AN113">
        <f>IF(NOT(ISNA($B113)),INDEX(Entrada!O$53:O$369,$B113),0)</f>
        <v>0</v>
      </c>
      <c r="AO113">
        <f>IF(NOT(ISNA($B113)),INDEX(Entrada!P$53:P$369,$B113),0)</f>
        <v>0</v>
      </c>
      <c r="AP113">
        <f>IF(NOT(ISNA($B113)),INDEX(Entrada!Q$53:Q$369,$B113),0)</f>
        <v>0</v>
      </c>
      <c r="AQ113">
        <f>IF(NOT(ISNA($B113)),INDEX(Entrada!R$53:R$369,$B113),0)</f>
        <v>0</v>
      </c>
      <c r="AR113">
        <f>IF(NOT(ISNA($B113)),INDEX(Entrada!S$53:S$369,$B113),0)</f>
        <v>0</v>
      </c>
      <c r="AS113">
        <f>IF(NOT(ISNA($B113)),INDEX(Entrada!T$53:T$369,$B113),0)</f>
        <v>0</v>
      </c>
      <c r="AT113">
        <f>IF(NOT(ISNA($B113)),INDEX(Entrada!U$53:U$369,$B113),0)</f>
        <v>0</v>
      </c>
      <c r="AU113">
        <f>IF(NOT(ISNA($B113)),INDEX(Entrada!V$53:V$369,$B113),0)</f>
        <v>0</v>
      </c>
      <c r="AV113">
        <f>IF(NOT(ISNA($B113)),INDEX(Entrada!W$53:W$369,$B113),0)</f>
        <v>0</v>
      </c>
      <c r="AW113">
        <f>IF(NOT(ISNA($B113)),INDEX(Entrada!X$53:X$369,$B113),0)</f>
        <v>0</v>
      </c>
      <c r="AX113">
        <f>IF(NOT(ISNA($B113)),INDEX(Entrada!Y$53:Y$369,$B113),0)</f>
        <v>0</v>
      </c>
      <c r="AY113">
        <f>IF(NOT(ISNA($B113)),INDEX(Entrada!Z$53:Z$369,$B113),0)</f>
        <v>0</v>
      </c>
      <c r="AZ113">
        <f>IF(NOT(ISNA($B113)),INDEX(Entrada!AA$53:AA$369,$B113),0)</f>
        <v>0</v>
      </c>
      <c r="BA113">
        <f>IF(NOT(ISNA($B113)),INDEX(Entrada!AB$53:AB$369,$B113),0)</f>
        <v>0</v>
      </c>
      <c r="BB113">
        <f t="shared" si="256"/>
        <v>21.92</v>
      </c>
      <c r="BC113">
        <f t="shared" ref="BC113:BM118" si="291">AC113</f>
        <v>20.170000000000002</v>
      </c>
      <c r="BD113">
        <f t="shared" si="291"/>
        <v>16.62</v>
      </c>
      <c r="BE113">
        <f t="shared" si="291"/>
        <v>21.28</v>
      </c>
      <c r="BF113">
        <f t="shared" si="291"/>
        <v>30.07</v>
      </c>
      <c r="BG113">
        <f t="shared" si="291"/>
        <v>35.380000000000003</v>
      </c>
      <c r="BH113">
        <f t="shared" si="291"/>
        <v>40.880000000000003</v>
      </c>
      <c r="BI113">
        <f t="shared" si="291"/>
        <v>39.880000000000003</v>
      </c>
      <c r="BJ113">
        <f t="shared" si="291"/>
        <v>42.74</v>
      </c>
      <c r="BK113">
        <f t="shared" si="291"/>
        <v>45.99</v>
      </c>
      <c r="BL113">
        <f t="shared" si="291"/>
        <v>32.57</v>
      </c>
      <c r="BM113">
        <f t="shared" si="291"/>
        <v>24.53</v>
      </c>
      <c r="BN113">
        <f t="shared" ref="BN113:CA118" si="292">AN113</f>
        <v>0</v>
      </c>
      <c r="BO113">
        <f t="shared" si="292"/>
        <v>0</v>
      </c>
      <c r="BP113">
        <f t="shared" si="292"/>
        <v>0</v>
      </c>
      <c r="BQ113">
        <f t="shared" si="292"/>
        <v>0</v>
      </c>
      <c r="BR113">
        <f t="shared" si="292"/>
        <v>0</v>
      </c>
      <c r="BS113">
        <f t="shared" si="292"/>
        <v>0</v>
      </c>
      <c r="BT113">
        <f t="shared" si="292"/>
        <v>0</v>
      </c>
      <c r="BU113">
        <f t="shared" si="292"/>
        <v>0</v>
      </c>
      <c r="BV113">
        <f t="shared" si="292"/>
        <v>0</v>
      </c>
      <c r="BW113">
        <f t="shared" si="292"/>
        <v>0</v>
      </c>
      <c r="BX113">
        <f t="shared" si="292"/>
        <v>0</v>
      </c>
      <c r="BY113">
        <f t="shared" si="292"/>
        <v>0</v>
      </c>
      <c r="BZ113">
        <f t="shared" si="292"/>
        <v>0</v>
      </c>
      <c r="CA113">
        <f t="shared" si="292"/>
        <v>0</v>
      </c>
      <c r="CE113">
        <f t="shared" si="148"/>
        <v>47</v>
      </c>
      <c r="CF113" s="302">
        <f t="shared" ca="1" si="149"/>
        <v>19.750779999999999</v>
      </c>
      <c r="CG113" s="302">
        <f t="shared" ref="CG113:CG118" ca="1" si="293" xml:space="preserve">    IF(ISNA($CE$4:$CE$323),BC$4:BC$323,
IF(OR(_tipo="Mensal", _tipo="Diario"),INDEX(_regrA0,$CE$4:$CE$323,$CF$1:$DE$1)+INDEX(_regrA1,$CE$4:$CE$323,$CF$1:$DE$1)*INDEX(BC$4:BC$323,INDEX(_regrPostoBase,$CE$4:$CE$323)),0
))</f>
        <v>17.541259999999998</v>
      </c>
      <c r="CH113" s="302">
        <f t="shared" ref="CH113:CH118" ca="1" si="294" xml:space="preserve">    IF(ISNA($CE$4:$CE$323),BD$4:BD$323,
IF(OR(_tipo="Mensal", _tipo="Diario"),INDEX(_regrA0,$CE$4:$CE$323,$CF$1:$DE$1)+INDEX(_regrA1,$CE$4:$CE$323,$CF$1:$DE$1)*INDEX(BD$4:BD$323,INDEX(_regrPostoBase,$CE$4:$CE$323)),0
))</f>
        <v>15.201099999999999</v>
      </c>
      <c r="CI113" s="302">
        <f t="shared" ref="CI113:CI118" ca="1" si="295" xml:space="preserve">    IF(ISNA($CE$4:$CE$323),BE$4:BE$323,
IF(OR(_tipo="Mensal", _tipo="Diario"),INDEX(_regrA0,$CE$4:$CE$323,$CF$1:$DE$1)+INDEX(_regrA1,$CE$4:$CE$323,$CF$1:$DE$1)*INDEX(BE$4:BE$323,INDEX(_regrPostoBase,$CE$4:$CE$323)),0
))</f>
        <v>20.175360000000001</v>
      </c>
      <c r="CJ113" s="302">
        <f t="shared" ref="CJ113:CJ118" ca="1" si="296" xml:space="preserve">    IF(ISNA($CE$4:$CE$323),BF$4:BF$323,
IF(OR(_tipo="Mensal", _tipo="Diario"),INDEX(_regrA0,$CE$4:$CE$323,$CF$1:$DE$1)+INDEX(_regrA1,$CE$4:$CE$323,$CF$1:$DE$1)*INDEX(BF$4:BF$323,INDEX(_regrPostoBase,$CE$4:$CE$323)),0
))</f>
        <v>28.603059999999999</v>
      </c>
      <c r="CK113" s="302">
        <f t="shared" ref="CK113:CK118" ca="1" si="297" xml:space="preserve">    IF(ISNA($CE$4:$CE$323),BG$4:BG$323,
IF(OR(_tipo="Mensal", _tipo="Diario"),INDEX(_regrA0,$CE$4:$CE$323,$CF$1:$DE$1)+INDEX(_regrA1,$CE$4:$CE$323,$CF$1:$DE$1)*INDEX(BG$4:BG$323,INDEX(_regrPostoBase,$CE$4:$CE$323)),0
))</f>
        <v>35.404859999999999</v>
      </c>
      <c r="CL113" s="302">
        <f t="shared" ref="CL113:CL118" ca="1" si="298" xml:space="preserve">    IF(ISNA($CE$4:$CE$323),BH$4:BH$323,
IF(OR(_tipo="Mensal", _tipo="Diario"),INDEX(_regrA0,$CE$4:$CE$323,$CF$1:$DE$1)+INDEX(_regrA1,$CE$4:$CE$323,$CF$1:$DE$1)*INDEX(BH$4:BH$323,INDEX(_regrPostoBase,$CE$4:$CE$323)),0
))</f>
        <v>39.295659999999998</v>
      </c>
      <c r="CM113" s="302">
        <f t="shared" ref="CM113:CM118" ca="1" si="299" xml:space="preserve">    IF(ISNA($CE$4:$CE$323),BI$4:BI$323,
IF(OR(_tipo="Mensal", _tipo="Diario"),INDEX(_regrA0,$CE$4:$CE$323,$CF$1:$DE$1)+INDEX(_regrA1,$CE$4:$CE$323,$CF$1:$DE$1)*INDEX(BI$4:BI$323,INDEX(_regrPostoBase,$CE$4:$CE$323)),0
))</f>
        <v>38.043219999999998</v>
      </c>
      <c r="CN113" s="302">
        <f t="shared" ref="CN113:CN118" ca="1" si="300" xml:space="preserve">    IF(ISNA($CE$4:$CE$323),BJ$4:BJ$323,
IF(OR(_tipo="Mensal", _tipo="Diario"),INDEX(_regrA0,$CE$4:$CE$323,$CF$1:$DE$1)+INDEX(_regrA1,$CE$4:$CE$323,$CF$1:$DE$1)*INDEX(BJ$4:BJ$323,INDEX(_regrPostoBase,$CE$4:$CE$323)),0
))</f>
        <v>43.081379999999996</v>
      </c>
      <c r="CO113" s="302">
        <f t="shared" ref="CO113:CO118" ca="1" si="301" xml:space="preserve">    IF(ISNA($CE$4:$CE$323),BK$4:BK$323,
IF(OR(_tipo="Mensal", _tipo="Diario"),INDEX(_regrA0,$CE$4:$CE$323,$CF$1:$DE$1)+INDEX(_regrA1,$CE$4:$CE$323,$CF$1:$DE$1)*INDEX(BK$4:BK$323,INDEX(_regrPostoBase,$CE$4:$CE$323)),0
))</f>
        <v>43.895039999999995</v>
      </c>
      <c r="CP113" s="302">
        <f t="shared" ref="CP113:CP118" ca="1" si="302" xml:space="preserve">    IF(ISNA($CE$4:$CE$323),BL$4:BL$323,
IF(OR(_tipo="Mensal", _tipo="Diario"),INDEX(_regrA0,$CE$4:$CE$323,$CF$1:$DE$1)+INDEX(_regrA1,$CE$4:$CE$323,$CF$1:$DE$1)*INDEX(BL$4:BL$323,INDEX(_regrPostoBase,$CE$4:$CE$323)),0
))</f>
        <v>31.514059999999997</v>
      </c>
      <c r="CQ113" s="302">
        <f t="shared" ref="CQ113:CQ118" ca="1" si="303" xml:space="preserve">    IF(ISNA($CE$4:$CE$323),BM$4:BM$323,
IF(OR(_tipo="Mensal", _tipo="Diario"),INDEX(_regrA0,$CE$4:$CE$323,$CF$1:$DE$1)+INDEX(_regrA1,$CE$4:$CE$323,$CF$1:$DE$1)*INDEX(BM$4:BM$323,INDEX(_regrPostoBase,$CE$4:$CE$323)),0
))</f>
        <v>24.512039999999999</v>
      </c>
      <c r="CR113" s="302">
        <f t="shared" ref="CR113:CR118" ca="1" si="3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13" s="302">
        <f t="shared" ref="CS113:CS118" ca="1" si="3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13" s="302">
        <f t="shared" ref="CT113:CT118" ca="1" si="3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13" s="302">
        <f t="shared" ref="CU113:CU118" ca="1" si="3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13" s="302">
        <f t="shared" ref="CV113:CV118" ca="1" si="3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13" s="302">
        <f t="shared" ref="CW113:CW118" ca="1" si="3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13" s="302">
        <f t="shared" ref="CX113:CX118" ca="1" si="3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13" s="302">
        <f t="shared" ref="CY113:CY118" ca="1" si="3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13" s="302">
        <f t="shared" ref="CZ113:CZ118" ca="1" si="3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13" s="302">
        <f t="shared" ref="DA113:DA118" ca="1" si="3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13" s="302">
        <f t="shared" ref="DB113:DB118" ca="1" si="3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13" s="302">
        <f t="shared" ref="DC113:DC118" ca="1" si="3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13" s="302">
        <f t="shared" ref="DD113:DD118" ca="1" si="3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13" s="302">
        <f t="shared" ref="DE113:DE118" ca="1" si="3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14" spans="1:109" x14ac:dyDescent="0.25">
      <c r="A114">
        <v>111</v>
      </c>
      <c r="B114">
        <f>MATCH(A114,Entrada!$A$53:$A$369,0)</f>
        <v>111</v>
      </c>
      <c r="C114" s="164" t="s">
        <v>34</v>
      </c>
      <c r="AB114">
        <f>IF(NOT(ISNA($B114)),INDEX(Entrada!C$53:C$369,$B114),0)</f>
        <v>139.09</v>
      </c>
      <c r="AC114">
        <f>IF(NOT(ISNA($B114)),INDEX(Entrada!D$53:D$369,$B114),0)</f>
        <v>123.53</v>
      </c>
      <c r="AD114">
        <f>IF(NOT(ISNA($B114)),INDEX(Entrada!E$53:E$369,$B114),0)</f>
        <v>107.05</v>
      </c>
      <c r="AE114">
        <f>IF(NOT(ISNA($B114)),INDEX(Entrada!F$53:F$369,$B114),0)</f>
        <v>142.08000000000001</v>
      </c>
      <c r="AF114">
        <f>IF(NOT(ISNA($B114)),INDEX(Entrada!G$53:G$369,$B114),0)</f>
        <v>201.43</v>
      </c>
      <c r="AG114">
        <f>IF(NOT(ISNA($B114)),INDEX(Entrada!H$53:H$369,$B114),0)</f>
        <v>249.33</v>
      </c>
      <c r="AH114">
        <f>IF(NOT(ISNA($B114)),INDEX(Entrada!I$53:I$369,$B114),0)</f>
        <v>276.73</v>
      </c>
      <c r="AI114">
        <f>IF(NOT(ISNA($B114)),INDEX(Entrada!J$53:J$369,$B114),0)</f>
        <v>267.91000000000003</v>
      </c>
      <c r="AJ114">
        <f>IF(NOT(ISNA($B114)),INDEX(Entrada!K$53:K$369,$B114),0)</f>
        <v>303.39</v>
      </c>
      <c r="AK114">
        <f>IF(NOT(ISNA($B114)),INDEX(Entrada!L$53:L$369,$B114),0)</f>
        <v>309.12</v>
      </c>
      <c r="AL114">
        <f>IF(NOT(ISNA($B114)),INDEX(Entrada!M$53:M$369,$B114),0)</f>
        <v>221.93</v>
      </c>
      <c r="AM114">
        <f>IF(NOT(ISNA($B114)),INDEX(Entrada!N$53:N$369,$B114),0)</f>
        <v>172.62</v>
      </c>
      <c r="AN114">
        <f>IF(NOT(ISNA($B114)),INDEX(Entrada!O$53:O$369,$B114),0)</f>
        <v>0</v>
      </c>
      <c r="AO114">
        <f>IF(NOT(ISNA($B114)),INDEX(Entrada!P$53:P$369,$B114),0)</f>
        <v>0</v>
      </c>
      <c r="AP114">
        <f>IF(NOT(ISNA($B114)),INDEX(Entrada!Q$53:Q$369,$B114),0)</f>
        <v>0</v>
      </c>
      <c r="AQ114">
        <f>IF(NOT(ISNA($B114)),INDEX(Entrada!R$53:R$369,$B114),0)</f>
        <v>0</v>
      </c>
      <c r="AR114">
        <f>IF(NOT(ISNA($B114)),INDEX(Entrada!S$53:S$369,$B114),0)</f>
        <v>0</v>
      </c>
      <c r="AS114">
        <f>IF(NOT(ISNA($B114)),INDEX(Entrada!T$53:T$369,$B114),0)</f>
        <v>0</v>
      </c>
      <c r="AT114">
        <f>IF(NOT(ISNA($B114)),INDEX(Entrada!U$53:U$369,$B114),0)</f>
        <v>0</v>
      </c>
      <c r="AU114">
        <f>IF(NOT(ISNA($B114)),INDEX(Entrada!V$53:V$369,$B114),0)</f>
        <v>0</v>
      </c>
      <c r="AV114">
        <f>IF(NOT(ISNA($B114)),INDEX(Entrada!W$53:W$369,$B114),0)</f>
        <v>0</v>
      </c>
      <c r="AW114">
        <f>IF(NOT(ISNA($B114)),INDEX(Entrada!X$53:X$369,$B114),0)</f>
        <v>0</v>
      </c>
      <c r="AX114">
        <f>IF(NOT(ISNA($B114)),INDEX(Entrada!Y$53:Y$369,$B114),0)</f>
        <v>0</v>
      </c>
      <c r="AY114">
        <f>IF(NOT(ISNA($B114)),INDEX(Entrada!Z$53:Z$369,$B114),0)</f>
        <v>0</v>
      </c>
      <c r="AZ114">
        <f>IF(NOT(ISNA($B114)),INDEX(Entrada!AA$53:AA$369,$B114),0)</f>
        <v>0</v>
      </c>
      <c r="BA114">
        <f>IF(NOT(ISNA($B114)),INDEX(Entrada!AB$53:AB$369,$B114),0)</f>
        <v>0</v>
      </c>
      <c r="BB114">
        <f t="shared" si="256"/>
        <v>139.09</v>
      </c>
      <c r="BC114">
        <f t="shared" si="291"/>
        <v>123.53</v>
      </c>
      <c r="BD114">
        <f t="shared" si="291"/>
        <v>107.05</v>
      </c>
      <c r="BE114">
        <f t="shared" si="291"/>
        <v>142.08000000000001</v>
      </c>
      <c r="BF114">
        <f t="shared" si="291"/>
        <v>201.43</v>
      </c>
      <c r="BG114">
        <f t="shared" si="291"/>
        <v>249.33</v>
      </c>
      <c r="BH114">
        <f t="shared" si="291"/>
        <v>276.73</v>
      </c>
      <c r="BI114">
        <f t="shared" si="291"/>
        <v>267.91000000000003</v>
      </c>
      <c r="BJ114">
        <f t="shared" si="291"/>
        <v>303.39</v>
      </c>
      <c r="BK114">
        <f t="shared" si="291"/>
        <v>309.12</v>
      </c>
      <c r="BL114">
        <f t="shared" si="291"/>
        <v>221.93</v>
      </c>
      <c r="BM114">
        <f t="shared" si="291"/>
        <v>172.62</v>
      </c>
      <c r="BN114">
        <f t="shared" si="292"/>
        <v>0</v>
      </c>
      <c r="BO114">
        <f t="shared" si="292"/>
        <v>0</v>
      </c>
      <c r="BP114">
        <f t="shared" si="292"/>
        <v>0</v>
      </c>
      <c r="BQ114">
        <f t="shared" si="292"/>
        <v>0</v>
      </c>
      <c r="BR114">
        <f t="shared" si="292"/>
        <v>0</v>
      </c>
      <c r="BS114">
        <f t="shared" si="292"/>
        <v>0</v>
      </c>
      <c r="BT114">
        <f t="shared" si="292"/>
        <v>0</v>
      </c>
      <c r="BU114">
        <f t="shared" si="292"/>
        <v>0</v>
      </c>
      <c r="BV114">
        <f t="shared" si="292"/>
        <v>0</v>
      </c>
      <c r="BW114">
        <f t="shared" si="292"/>
        <v>0</v>
      </c>
      <c r="BX114">
        <f t="shared" si="292"/>
        <v>0</v>
      </c>
      <c r="BY114">
        <f t="shared" si="292"/>
        <v>0</v>
      </c>
      <c r="BZ114">
        <f t="shared" si="292"/>
        <v>0</v>
      </c>
      <c r="CA114">
        <f t="shared" si="292"/>
        <v>0</v>
      </c>
      <c r="CE114" t="e">
        <f t="shared" si="148"/>
        <v>#N/A</v>
      </c>
      <c r="CF114" s="302">
        <f t="shared" si="149"/>
        <v>139.09</v>
      </c>
      <c r="CG114" s="302">
        <f t="shared" si="293"/>
        <v>123.53</v>
      </c>
      <c r="CH114" s="302">
        <f t="shared" si="294"/>
        <v>107.05</v>
      </c>
      <c r="CI114" s="302">
        <f t="shared" si="295"/>
        <v>142.08000000000001</v>
      </c>
      <c r="CJ114" s="302">
        <f t="shared" si="296"/>
        <v>201.43</v>
      </c>
      <c r="CK114" s="302">
        <f t="shared" si="297"/>
        <v>249.33</v>
      </c>
      <c r="CL114" s="302">
        <f t="shared" si="298"/>
        <v>276.73</v>
      </c>
      <c r="CM114" s="302">
        <f t="shared" si="299"/>
        <v>267.91000000000003</v>
      </c>
      <c r="CN114" s="302">
        <f t="shared" si="300"/>
        <v>303.39</v>
      </c>
      <c r="CO114" s="302">
        <f t="shared" si="301"/>
        <v>309.12</v>
      </c>
      <c r="CP114" s="302">
        <f t="shared" si="302"/>
        <v>221.93</v>
      </c>
      <c r="CQ114" s="302">
        <f t="shared" si="303"/>
        <v>172.62</v>
      </c>
      <c r="CR114" s="302">
        <f t="shared" si="304"/>
        <v>0</v>
      </c>
      <c r="CS114" s="302">
        <f t="shared" si="305"/>
        <v>0</v>
      </c>
      <c r="CT114" s="302">
        <f t="shared" si="306"/>
        <v>0</v>
      </c>
      <c r="CU114" s="302">
        <f t="shared" si="307"/>
        <v>0</v>
      </c>
      <c r="CV114" s="302">
        <f t="shared" si="308"/>
        <v>0</v>
      </c>
      <c r="CW114" s="302">
        <f t="shared" si="309"/>
        <v>0</v>
      </c>
      <c r="CX114" s="302">
        <f t="shared" si="310"/>
        <v>0</v>
      </c>
      <c r="CY114" s="302">
        <f t="shared" si="311"/>
        <v>0</v>
      </c>
      <c r="CZ114" s="302">
        <f t="shared" si="312"/>
        <v>0</v>
      </c>
      <c r="DA114" s="302">
        <f t="shared" si="313"/>
        <v>0</v>
      </c>
      <c r="DB114" s="302">
        <f t="shared" si="314"/>
        <v>0</v>
      </c>
      <c r="DC114" s="302">
        <f t="shared" si="315"/>
        <v>0</v>
      </c>
      <c r="DD114" s="302">
        <f t="shared" si="316"/>
        <v>0</v>
      </c>
      <c r="DE114" s="302">
        <f t="shared" si="317"/>
        <v>0</v>
      </c>
    </row>
    <row r="115" spans="1:109" x14ac:dyDescent="0.25">
      <c r="A115">
        <v>112</v>
      </c>
      <c r="B115">
        <f>MATCH(A115,Entrada!$A$53:$A$369,0)</f>
        <v>112</v>
      </c>
      <c r="C115" s="164" t="s">
        <v>179</v>
      </c>
      <c r="AB115">
        <f>IF(NOT(ISNA($B115)),INDEX(Entrada!C$53:C$369,$B115),0)</f>
        <v>140.57</v>
      </c>
      <c r="AC115">
        <f>IF(NOT(ISNA($B115)),INDEX(Entrada!D$53:D$369,$B115),0)</f>
        <v>124.54</v>
      </c>
      <c r="AD115">
        <f>IF(NOT(ISNA($B115)),INDEX(Entrada!E$53:E$369,$B115),0)</f>
        <v>108.1</v>
      </c>
      <c r="AE115">
        <f>IF(NOT(ISNA($B115)),INDEX(Entrada!F$53:F$369,$B115),0)</f>
        <v>143.38999999999999</v>
      </c>
      <c r="AF115">
        <f>IF(NOT(ISNA($B115)),INDEX(Entrada!G$53:G$369,$B115),0)</f>
        <v>203.23</v>
      </c>
      <c r="AG115">
        <f>IF(NOT(ISNA($B115)),INDEX(Entrada!H$53:H$369,$B115),0)</f>
        <v>251.47</v>
      </c>
      <c r="AH115">
        <f>IF(NOT(ISNA($B115)),INDEX(Entrada!I$53:I$369,$B115),0)</f>
        <v>279.13</v>
      </c>
      <c r="AI115">
        <f>IF(NOT(ISNA($B115)),INDEX(Entrada!J$53:J$369,$B115),0)</f>
        <v>269.99</v>
      </c>
      <c r="AJ115">
        <f>IF(NOT(ISNA($B115)),INDEX(Entrada!K$53:K$369,$B115),0)</f>
        <v>305.86</v>
      </c>
      <c r="AK115">
        <f>IF(NOT(ISNA($B115)),INDEX(Entrada!L$53:L$369,$B115),0)</f>
        <v>311.64999999999998</v>
      </c>
      <c r="AL115">
        <f>IF(NOT(ISNA($B115)),INDEX(Entrada!M$53:M$369,$B115),0)</f>
        <v>223.66</v>
      </c>
      <c r="AM115">
        <f>IF(NOT(ISNA($B115)),INDEX(Entrada!N$53:N$369,$B115),0)</f>
        <v>174.01</v>
      </c>
      <c r="AN115">
        <f>IF(NOT(ISNA($B115)),INDEX(Entrada!O$53:O$369,$B115),0)</f>
        <v>0</v>
      </c>
      <c r="AO115">
        <f>IF(NOT(ISNA($B115)),INDEX(Entrada!P$53:P$369,$B115),0)</f>
        <v>0</v>
      </c>
      <c r="AP115">
        <f>IF(NOT(ISNA($B115)),INDEX(Entrada!Q$53:Q$369,$B115),0)</f>
        <v>0</v>
      </c>
      <c r="AQ115">
        <f>IF(NOT(ISNA($B115)),INDEX(Entrada!R$53:R$369,$B115),0)</f>
        <v>0</v>
      </c>
      <c r="AR115">
        <f>IF(NOT(ISNA($B115)),INDEX(Entrada!S$53:S$369,$B115),0)</f>
        <v>0</v>
      </c>
      <c r="AS115">
        <f>IF(NOT(ISNA($B115)),INDEX(Entrada!T$53:T$369,$B115),0)</f>
        <v>0</v>
      </c>
      <c r="AT115">
        <f>IF(NOT(ISNA($B115)),INDEX(Entrada!U$53:U$369,$B115),0)</f>
        <v>0</v>
      </c>
      <c r="AU115">
        <f>IF(NOT(ISNA($B115)),INDEX(Entrada!V$53:V$369,$B115),0)</f>
        <v>0</v>
      </c>
      <c r="AV115">
        <f>IF(NOT(ISNA($B115)),INDEX(Entrada!W$53:W$369,$B115),0)</f>
        <v>0</v>
      </c>
      <c r="AW115">
        <f>IF(NOT(ISNA($B115)),INDEX(Entrada!X$53:X$369,$B115),0)</f>
        <v>0</v>
      </c>
      <c r="AX115">
        <f>IF(NOT(ISNA($B115)),INDEX(Entrada!Y$53:Y$369,$B115),0)</f>
        <v>0</v>
      </c>
      <c r="AY115">
        <f>IF(NOT(ISNA($B115)),INDEX(Entrada!Z$53:Z$369,$B115),0)</f>
        <v>0</v>
      </c>
      <c r="AZ115">
        <f>IF(NOT(ISNA($B115)),INDEX(Entrada!AA$53:AA$369,$B115),0)</f>
        <v>0</v>
      </c>
      <c r="BA115">
        <f>IF(NOT(ISNA($B115)),INDEX(Entrada!AB$53:AB$369,$B115),0)</f>
        <v>0</v>
      </c>
      <c r="BB115">
        <f t="shared" si="256"/>
        <v>140.57</v>
      </c>
      <c r="BC115">
        <f t="shared" si="291"/>
        <v>124.54</v>
      </c>
      <c r="BD115">
        <f t="shared" si="291"/>
        <v>108.1</v>
      </c>
      <c r="BE115">
        <f t="shared" si="291"/>
        <v>143.38999999999999</v>
      </c>
      <c r="BF115">
        <f t="shared" si="291"/>
        <v>203.23</v>
      </c>
      <c r="BG115">
        <f t="shared" si="291"/>
        <v>251.47</v>
      </c>
      <c r="BH115">
        <f t="shared" si="291"/>
        <v>279.13</v>
      </c>
      <c r="BI115">
        <f t="shared" si="291"/>
        <v>269.99</v>
      </c>
      <c r="BJ115">
        <f t="shared" si="291"/>
        <v>305.86</v>
      </c>
      <c r="BK115">
        <f t="shared" si="291"/>
        <v>311.64999999999998</v>
      </c>
      <c r="BL115">
        <f t="shared" si="291"/>
        <v>223.66</v>
      </c>
      <c r="BM115">
        <f t="shared" si="291"/>
        <v>174.01</v>
      </c>
      <c r="BN115">
        <f t="shared" si="292"/>
        <v>0</v>
      </c>
      <c r="BO115">
        <f t="shared" si="292"/>
        <v>0</v>
      </c>
      <c r="BP115">
        <f t="shared" si="292"/>
        <v>0</v>
      </c>
      <c r="BQ115">
        <f t="shared" si="292"/>
        <v>0</v>
      </c>
      <c r="BR115">
        <f t="shared" si="292"/>
        <v>0</v>
      </c>
      <c r="BS115">
        <f t="shared" si="292"/>
        <v>0</v>
      </c>
      <c r="BT115">
        <f t="shared" si="292"/>
        <v>0</v>
      </c>
      <c r="BU115">
        <f t="shared" si="292"/>
        <v>0</v>
      </c>
      <c r="BV115">
        <f t="shared" si="292"/>
        <v>0</v>
      </c>
      <c r="BW115">
        <f t="shared" si="292"/>
        <v>0</v>
      </c>
      <c r="BX115">
        <f t="shared" si="292"/>
        <v>0</v>
      </c>
      <c r="BY115">
        <f t="shared" si="292"/>
        <v>0</v>
      </c>
      <c r="BZ115">
        <f t="shared" si="292"/>
        <v>0</v>
      </c>
      <c r="CA115">
        <f t="shared" si="292"/>
        <v>0</v>
      </c>
      <c r="CE115">
        <f t="shared" si="148"/>
        <v>48</v>
      </c>
      <c r="CF115" s="302">
        <f t="shared" ca="1" si="149"/>
        <v>140.61999</v>
      </c>
      <c r="CG115" s="302">
        <f t="shared" ca="1" si="293"/>
        <v>124.88882999999998</v>
      </c>
      <c r="CH115" s="302">
        <f t="shared" ca="1" si="294"/>
        <v>108.22754999999998</v>
      </c>
      <c r="CI115" s="302">
        <f t="shared" ca="1" si="295"/>
        <v>143.64287999999999</v>
      </c>
      <c r="CJ115" s="302">
        <f t="shared" ca="1" si="296"/>
        <v>203.64572999999999</v>
      </c>
      <c r="CK115" s="302">
        <f t="shared" ca="1" si="297"/>
        <v>252.07262999999998</v>
      </c>
      <c r="CL115" s="302">
        <f t="shared" ca="1" si="298"/>
        <v>279.77402999999998</v>
      </c>
      <c r="CM115" s="302">
        <f t="shared" ca="1" si="299"/>
        <v>270.85701</v>
      </c>
      <c r="CN115" s="302">
        <f t="shared" ca="1" si="300"/>
        <v>306.72728999999998</v>
      </c>
      <c r="CO115" s="302">
        <f t="shared" ca="1" si="301"/>
        <v>312.52031999999997</v>
      </c>
      <c r="CP115" s="302">
        <f t="shared" ca="1" si="302"/>
        <v>224.37123</v>
      </c>
      <c r="CQ115" s="302">
        <f t="shared" ca="1" si="303"/>
        <v>174.51881999999998</v>
      </c>
      <c r="CR115" s="302">
        <f t="shared" ca="1" si="304"/>
        <v>0</v>
      </c>
      <c r="CS115" s="302">
        <f t="shared" ca="1" si="305"/>
        <v>0</v>
      </c>
      <c r="CT115" s="302">
        <f t="shared" ca="1" si="306"/>
        <v>0</v>
      </c>
      <c r="CU115" s="302">
        <f t="shared" ca="1" si="307"/>
        <v>0</v>
      </c>
      <c r="CV115" s="302">
        <f t="shared" ca="1" si="308"/>
        <v>0</v>
      </c>
      <c r="CW115" s="302">
        <f t="shared" ca="1" si="309"/>
        <v>0</v>
      </c>
      <c r="CX115" s="302">
        <f t="shared" ca="1" si="310"/>
        <v>0</v>
      </c>
      <c r="CY115" s="302">
        <f t="shared" ca="1" si="311"/>
        <v>0</v>
      </c>
      <c r="CZ115" s="302">
        <f t="shared" ca="1" si="312"/>
        <v>0</v>
      </c>
      <c r="DA115" s="302">
        <f t="shared" ca="1" si="313"/>
        <v>0</v>
      </c>
      <c r="DB115" s="302">
        <f t="shared" ca="1" si="314"/>
        <v>0</v>
      </c>
      <c r="DC115" s="302">
        <f t="shared" ca="1" si="315"/>
        <v>0</v>
      </c>
      <c r="DD115" s="302">
        <f t="shared" ca="1" si="316"/>
        <v>0</v>
      </c>
      <c r="DE115" s="302">
        <f t="shared" ca="1" si="317"/>
        <v>0</v>
      </c>
    </row>
    <row r="116" spans="1:109" x14ac:dyDescent="0.25">
      <c r="A116">
        <v>113</v>
      </c>
      <c r="B116">
        <f>MATCH(A116,Entrada!$A$53:$A$369,0)</f>
        <v>113</v>
      </c>
      <c r="C116" s="164" t="s">
        <v>180</v>
      </c>
      <c r="AB116">
        <f>IF(NOT(ISNA($B116)),INDEX(Entrada!C$53:C$369,$B116),0)</f>
        <v>173.93</v>
      </c>
      <c r="AC116">
        <f>IF(NOT(ISNA($B116)),INDEX(Entrada!D$53:D$369,$B116),0)</f>
        <v>154.41</v>
      </c>
      <c r="AD116">
        <f>IF(NOT(ISNA($B116)),INDEX(Entrada!E$53:E$369,$B116),0)</f>
        <v>135.66</v>
      </c>
      <c r="AE116">
        <f>IF(NOT(ISNA($B116)),INDEX(Entrada!F$53:F$369,$B116),0)</f>
        <v>182.47</v>
      </c>
      <c r="AF116">
        <f>IF(NOT(ISNA($B116)),INDEX(Entrada!G$53:G$369,$B116),0)</f>
        <v>257.99</v>
      </c>
      <c r="AG116">
        <f>IF(NOT(ISNA($B116)),INDEX(Entrada!H$53:H$369,$B116),0)</f>
        <v>318.52999999999997</v>
      </c>
      <c r="AH116">
        <f>IF(NOT(ISNA($B116)),INDEX(Entrada!I$53:I$369,$B116),0)</f>
        <v>357.18</v>
      </c>
      <c r="AI116">
        <f>IF(NOT(ISNA($B116)),INDEX(Entrada!J$53:J$369,$B116),0)</f>
        <v>339.4</v>
      </c>
      <c r="AJ116">
        <f>IF(NOT(ISNA($B116)),INDEX(Entrada!K$53:K$369,$B116),0)</f>
        <v>388.63</v>
      </c>
      <c r="AK116">
        <f>IF(NOT(ISNA($B116)),INDEX(Entrada!L$53:L$369,$B116),0)</f>
        <v>395.34</v>
      </c>
      <c r="AL116">
        <f>IF(NOT(ISNA($B116)),INDEX(Entrada!M$53:M$369,$B116),0)</f>
        <v>287.3</v>
      </c>
      <c r="AM116">
        <f>IF(NOT(ISNA($B116)),INDEX(Entrada!N$53:N$369,$B116),0)</f>
        <v>216.23</v>
      </c>
      <c r="AN116">
        <f>IF(NOT(ISNA($B116)),INDEX(Entrada!O$53:O$369,$B116),0)</f>
        <v>0</v>
      </c>
      <c r="AO116">
        <f>IF(NOT(ISNA($B116)),INDEX(Entrada!P$53:P$369,$B116),0)</f>
        <v>0</v>
      </c>
      <c r="AP116">
        <f>IF(NOT(ISNA($B116)),INDEX(Entrada!Q$53:Q$369,$B116),0)</f>
        <v>0</v>
      </c>
      <c r="AQ116">
        <f>IF(NOT(ISNA($B116)),INDEX(Entrada!R$53:R$369,$B116),0)</f>
        <v>0</v>
      </c>
      <c r="AR116">
        <f>IF(NOT(ISNA($B116)),INDEX(Entrada!S$53:S$369,$B116),0)</f>
        <v>0</v>
      </c>
      <c r="AS116">
        <f>IF(NOT(ISNA($B116)),INDEX(Entrada!T$53:T$369,$B116),0)</f>
        <v>0</v>
      </c>
      <c r="AT116">
        <f>IF(NOT(ISNA($B116)),INDEX(Entrada!U$53:U$369,$B116),0)</f>
        <v>0</v>
      </c>
      <c r="AU116">
        <f>IF(NOT(ISNA($B116)),INDEX(Entrada!V$53:V$369,$B116),0)</f>
        <v>0</v>
      </c>
      <c r="AV116">
        <f>IF(NOT(ISNA($B116)),INDEX(Entrada!W$53:W$369,$B116),0)</f>
        <v>0</v>
      </c>
      <c r="AW116">
        <f>IF(NOT(ISNA($B116)),INDEX(Entrada!X$53:X$369,$B116),0)</f>
        <v>0</v>
      </c>
      <c r="AX116">
        <f>IF(NOT(ISNA($B116)),INDEX(Entrada!Y$53:Y$369,$B116),0)</f>
        <v>0</v>
      </c>
      <c r="AY116">
        <f>IF(NOT(ISNA($B116)),INDEX(Entrada!Z$53:Z$369,$B116),0)</f>
        <v>0</v>
      </c>
      <c r="AZ116">
        <f>IF(NOT(ISNA($B116)),INDEX(Entrada!AA$53:AA$369,$B116),0)</f>
        <v>0</v>
      </c>
      <c r="BA116">
        <f>IF(NOT(ISNA($B116)),INDEX(Entrada!AB$53:AB$369,$B116),0)</f>
        <v>0</v>
      </c>
      <c r="BB116">
        <f t="shared" si="256"/>
        <v>173.93</v>
      </c>
      <c r="BC116">
        <f t="shared" si="291"/>
        <v>154.41</v>
      </c>
      <c r="BD116">
        <f t="shared" si="291"/>
        <v>135.66</v>
      </c>
      <c r="BE116">
        <f t="shared" si="291"/>
        <v>182.47</v>
      </c>
      <c r="BF116">
        <f t="shared" si="291"/>
        <v>257.99</v>
      </c>
      <c r="BG116">
        <f t="shared" si="291"/>
        <v>318.52999999999997</v>
      </c>
      <c r="BH116">
        <f t="shared" si="291"/>
        <v>357.18</v>
      </c>
      <c r="BI116">
        <f t="shared" si="291"/>
        <v>339.4</v>
      </c>
      <c r="BJ116">
        <f t="shared" si="291"/>
        <v>388.63</v>
      </c>
      <c r="BK116">
        <f t="shared" si="291"/>
        <v>395.34</v>
      </c>
      <c r="BL116">
        <f t="shared" si="291"/>
        <v>287.3</v>
      </c>
      <c r="BM116">
        <f t="shared" si="291"/>
        <v>216.23</v>
      </c>
      <c r="BN116">
        <f t="shared" si="292"/>
        <v>0</v>
      </c>
      <c r="BO116">
        <f t="shared" si="292"/>
        <v>0</v>
      </c>
      <c r="BP116">
        <f t="shared" si="292"/>
        <v>0</v>
      </c>
      <c r="BQ116">
        <f t="shared" si="292"/>
        <v>0</v>
      </c>
      <c r="BR116">
        <f t="shared" si="292"/>
        <v>0</v>
      </c>
      <c r="BS116">
        <f t="shared" si="292"/>
        <v>0</v>
      </c>
      <c r="BT116">
        <f t="shared" si="292"/>
        <v>0</v>
      </c>
      <c r="BU116">
        <f t="shared" si="292"/>
        <v>0</v>
      </c>
      <c r="BV116">
        <f t="shared" si="292"/>
        <v>0</v>
      </c>
      <c r="BW116">
        <f t="shared" si="292"/>
        <v>0</v>
      </c>
      <c r="BX116">
        <f t="shared" si="292"/>
        <v>0</v>
      </c>
      <c r="BY116">
        <f t="shared" si="292"/>
        <v>0</v>
      </c>
      <c r="BZ116">
        <f t="shared" si="292"/>
        <v>0</v>
      </c>
      <c r="CA116">
        <f t="shared" si="292"/>
        <v>0</v>
      </c>
      <c r="CE116">
        <f t="shared" si="148"/>
        <v>49</v>
      </c>
      <c r="CF116" s="302">
        <f t="shared" ca="1" si="149"/>
        <v>174.69704000000002</v>
      </c>
      <c r="CG116" s="302">
        <f t="shared" ca="1" si="293"/>
        <v>155.15368000000001</v>
      </c>
      <c r="CH116" s="302">
        <f t="shared" ca="1" si="294"/>
        <v>134.45480000000001</v>
      </c>
      <c r="CI116" s="302">
        <f t="shared" ca="1" si="295"/>
        <v>178.45248000000001</v>
      </c>
      <c r="CJ116" s="302">
        <f t="shared" ca="1" si="296"/>
        <v>252.99608000000001</v>
      </c>
      <c r="CK116" s="302">
        <f t="shared" ca="1" si="297"/>
        <v>313.15848</v>
      </c>
      <c r="CL116" s="302">
        <f t="shared" ca="1" si="298"/>
        <v>347.57288</v>
      </c>
      <c r="CM116" s="302">
        <f t="shared" ca="1" si="299"/>
        <v>336.49496000000005</v>
      </c>
      <c r="CN116" s="302">
        <f t="shared" ca="1" si="300"/>
        <v>381.05784</v>
      </c>
      <c r="CO116" s="302">
        <f t="shared" ca="1" si="301"/>
        <v>388.25472000000002</v>
      </c>
      <c r="CP116" s="302">
        <f t="shared" ca="1" si="302"/>
        <v>278.74408</v>
      </c>
      <c r="CQ116" s="302">
        <f t="shared" ca="1" si="303"/>
        <v>216.81072</v>
      </c>
      <c r="CR116" s="302">
        <f t="shared" ca="1" si="304"/>
        <v>0</v>
      </c>
      <c r="CS116" s="302">
        <f t="shared" ca="1" si="305"/>
        <v>0</v>
      </c>
      <c r="CT116" s="302">
        <f t="shared" ca="1" si="306"/>
        <v>0</v>
      </c>
      <c r="CU116" s="302">
        <f t="shared" ca="1" si="307"/>
        <v>0</v>
      </c>
      <c r="CV116" s="302">
        <f t="shared" ca="1" si="308"/>
        <v>0</v>
      </c>
      <c r="CW116" s="302">
        <f t="shared" ca="1" si="309"/>
        <v>0</v>
      </c>
      <c r="CX116" s="302">
        <f t="shared" ca="1" si="310"/>
        <v>0</v>
      </c>
      <c r="CY116" s="302">
        <f t="shared" ca="1" si="311"/>
        <v>0</v>
      </c>
      <c r="CZ116" s="302">
        <f t="shared" ca="1" si="312"/>
        <v>0</v>
      </c>
      <c r="DA116" s="302">
        <f t="shared" ca="1" si="313"/>
        <v>0</v>
      </c>
      <c r="DB116" s="302">
        <f t="shared" ca="1" si="314"/>
        <v>0</v>
      </c>
      <c r="DC116" s="302">
        <f t="shared" ca="1" si="315"/>
        <v>0</v>
      </c>
      <c r="DD116" s="302">
        <f t="shared" ca="1" si="316"/>
        <v>0</v>
      </c>
      <c r="DE116" s="302">
        <f t="shared" ca="1" si="317"/>
        <v>0</v>
      </c>
    </row>
    <row r="117" spans="1:109" x14ac:dyDescent="0.25">
      <c r="A117">
        <v>114</v>
      </c>
      <c r="B117">
        <f>MATCH(A117,Entrada!$A$53:$A$369,0)</f>
        <v>114</v>
      </c>
      <c r="C117" s="164" t="s">
        <v>584</v>
      </c>
      <c r="AB117">
        <f>IF(NOT(ISNA($B117)),INDEX(Entrada!C$53:C$369,$B117),0)</f>
        <v>211.61</v>
      </c>
      <c r="AC117">
        <f>IF(NOT(ISNA($B117)),INDEX(Entrada!D$53:D$369,$B117),0)</f>
        <v>190.34</v>
      </c>
      <c r="AD117">
        <f>IF(NOT(ISNA($B117)),INDEX(Entrada!E$53:E$369,$B117),0)</f>
        <v>168.6</v>
      </c>
      <c r="AE117">
        <f>IF(NOT(ISNA($B117)),INDEX(Entrada!F$53:F$369,$B117),0)</f>
        <v>231.43</v>
      </c>
      <c r="AF117">
        <f>IF(NOT(ISNA($B117)),INDEX(Entrada!G$53:G$369,$B117),0)</f>
        <v>315.64</v>
      </c>
      <c r="AG117">
        <f>IF(NOT(ISNA($B117)),INDEX(Entrada!H$53:H$369,$B117),0)</f>
        <v>402.61</v>
      </c>
      <c r="AH117">
        <f>IF(NOT(ISNA($B117)),INDEX(Entrada!I$53:I$369,$B117),0)</f>
        <v>448.22</v>
      </c>
      <c r="AI117">
        <f>IF(NOT(ISNA($B117)),INDEX(Entrada!J$53:J$369,$B117),0)</f>
        <v>413.18</v>
      </c>
      <c r="AJ117">
        <f>IF(NOT(ISNA($B117)),INDEX(Entrada!K$53:K$369,$B117),0)</f>
        <v>471.98</v>
      </c>
      <c r="AK117">
        <f>IF(NOT(ISNA($B117)),INDEX(Entrada!L$53:L$369,$B117),0)</f>
        <v>478.47</v>
      </c>
      <c r="AL117">
        <f>IF(NOT(ISNA($B117)),INDEX(Entrada!M$53:M$369,$B117),0)</f>
        <v>343.3</v>
      </c>
      <c r="AM117">
        <f>IF(NOT(ISNA($B117)),INDEX(Entrada!N$53:N$369,$B117),0)</f>
        <v>260.62</v>
      </c>
      <c r="AN117">
        <f>IF(NOT(ISNA($B117)),INDEX(Entrada!O$53:O$369,$B117),0)</f>
        <v>0</v>
      </c>
      <c r="AO117">
        <f>IF(NOT(ISNA($B117)),INDEX(Entrada!P$53:P$369,$B117),0)</f>
        <v>0</v>
      </c>
      <c r="AP117">
        <f>IF(NOT(ISNA($B117)),INDEX(Entrada!Q$53:Q$369,$B117),0)</f>
        <v>0</v>
      </c>
      <c r="AQ117">
        <f>IF(NOT(ISNA($B117)),INDEX(Entrada!R$53:R$369,$B117),0)</f>
        <v>0</v>
      </c>
      <c r="AR117">
        <f>IF(NOT(ISNA($B117)),INDEX(Entrada!S$53:S$369,$B117),0)</f>
        <v>0</v>
      </c>
      <c r="AS117">
        <f>IF(NOT(ISNA($B117)),INDEX(Entrada!T$53:T$369,$B117),0)</f>
        <v>0</v>
      </c>
      <c r="AT117">
        <f>IF(NOT(ISNA($B117)),INDEX(Entrada!U$53:U$369,$B117),0)</f>
        <v>0</v>
      </c>
      <c r="AU117">
        <f>IF(NOT(ISNA($B117)),INDEX(Entrada!V$53:V$369,$B117),0)</f>
        <v>0</v>
      </c>
      <c r="AV117">
        <f>IF(NOT(ISNA($B117)),INDEX(Entrada!W$53:W$369,$B117),0)</f>
        <v>0</v>
      </c>
      <c r="AW117">
        <f>IF(NOT(ISNA($B117)),INDEX(Entrada!X$53:X$369,$B117),0)</f>
        <v>0</v>
      </c>
      <c r="AX117">
        <f>IF(NOT(ISNA($B117)),INDEX(Entrada!Y$53:Y$369,$B117),0)</f>
        <v>0</v>
      </c>
      <c r="AY117">
        <f>IF(NOT(ISNA($B117)),INDEX(Entrada!Z$53:Z$369,$B117),0)</f>
        <v>0</v>
      </c>
      <c r="AZ117">
        <f>IF(NOT(ISNA($B117)),INDEX(Entrada!AA$53:AA$369,$B117),0)</f>
        <v>0</v>
      </c>
      <c r="BA117">
        <f>IF(NOT(ISNA($B117)),INDEX(Entrada!AB$53:AB$369,$B117),0)</f>
        <v>0</v>
      </c>
      <c r="BB117">
        <f t="shared" si="256"/>
        <v>211.61</v>
      </c>
      <c r="BC117">
        <f t="shared" si="291"/>
        <v>190.34</v>
      </c>
      <c r="BD117">
        <f t="shared" si="291"/>
        <v>168.6</v>
      </c>
      <c r="BE117">
        <f t="shared" si="291"/>
        <v>231.43</v>
      </c>
      <c r="BF117">
        <f t="shared" si="291"/>
        <v>315.64</v>
      </c>
      <c r="BG117">
        <f t="shared" si="291"/>
        <v>402.61</v>
      </c>
      <c r="BH117">
        <f t="shared" si="291"/>
        <v>448.22</v>
      </c>
      <c r="BI117">
        <f t="shared" si="291"/>
        <v>413.18</v>
      </c>
      <c r="BJ117">
        <f t="shared" si="291"/>
        <v>471.98</v>
      </c>
      <c r="BK117">
        <f t="shared" si="291"/>
        <v>478.47</v>
      </c>
      <c r="BL117">
        <f t="shared" si="291"/>
        <v>343.3</v>
      </c>
      <c r="BM117">
        <f t="shared" si="291"/>
        <v>260.62</v>
      </c>
      <c r="BN117">
        <f t="shared" si="292"/>
        <v>0</v>
      </c>
      <c r="BO117">
        <f t="shared" si="292"/>
        <v>0</v>
      </c>
      <c r="BP117">
        <f t="shared" si="292"/>
        <v>0</v>
      </c>
      <c r="BQ117">
        <f t="shared" si="292"/>
        <v>0</v>
      </c>
      <c r="BR117">
        <f t="shared" si="292"/>
        <v>0</v>
      </c>
      <c r="BS117">
        <f t="shared" si="292"/>
        <v>0</v>
      </c>
      <c r="BT117">
        <f t="shared" si="292"/>
        <v>0</v>
      </c>
      <c r="BU117">
        <f t="shared" si="292"/>
        <v>0</v>
      </c>
      <c r="BV117">
        <f t="shared" si="292"/>
        <v>0</v>
      </c>
      <c r="BW117">
        <f t="shared" si="292"/>
        <v>0</v>
      </c>
      <c r="BX117">
        <f t="shared" si="292"/>
        <v>0</v>
      </c>
      <c r="BY117">
        <f t="shared" si="292"/>
        <v>0</v>
      </c>
      <c r="BZ117">
        <f t="shared" si="292"/>
        <v>0</v>
      </c>
      <c r="CA117">
        <f t="shared" si="292"/>
        <v>0</v>
      </c>
      <c r="CE117">
        <f t="shared" si="148"/>
        <v>50</v>
      </c>
      <c r="CF117" s="302">
        <f t="shared" ca="1" si="149"/>
        <v>210.99952999999999</v>
      </c>
      <c r="CG117" s="302">
        <f t="shared" ca="1" si="293"/>
        <v>187.39500999999998</v>
      </c>
      <c r="CH117" s="302">
        <f t="shared" ca="1" si="294"/>
        <v>162.39484999999999</v>
      </c>
      <c r="CI117" s="302">
        <f t="shared" ca="1" si="295"/>
        <v>215.53536</v>
      </c>
      <c r="CJ117" s="302">
        <f t="shared" ca="1" si="296"/>
        <v>305.56930999999997</v>
      </c>
      <c r="CK117" s="302">
        <f t="shared" ca="1" si="297"/>
        <v>378.23361</v>
      </c>
      <c r="CL117" s="302">
        <f t="shared" ca="1" si="298"/>
        <v>419.79941000000002</v>
      </c>
      <c r="CM117" s="302">
        <f t="shared" ca="1" si="299"/>
        <v>406.41946999999999</v>
      </c>
      <c r="CN117" s="302">
        <f t="shared" ca="1" si="300"/>
        <v>460.24262999999996</v>
      </c>
      <c r="CO117" s="302">
        <f t="shared" ca="1" si="301"/>
        <v>468.93503999999996</v>
      </c>
      <c r="CP117" s="302">
        <f t="shared" ca="1" si="302"/>
        <v>336.66780999999997</v>
      </c>
      <c r="CQ117" s="302">
        <f t="shared" ca="1" si="303"/>
        <v>261.86453999999998</v>
      </c>
      <c r="CR117" s="302">
        <f t="shared" ca="1" si="304"/>
        <v>0</v>
      </c>
      <c r="CS117" s="302">
        <f t="shared" ca="1" si="305"/>
        <v>0</v>
      </c>
      <c r="CT117" s="302">
        <f t="shared" ca="1" si="306"/>
        <v>0</v>
      </c>
      <c r="CU117" s="302">
        <f t="shared" ca="1" si="307"/>
        <v>0</v>
      </c>
      <c r="CV117" s="302">
        <f t="shared" ca="1" si="308"/>
        <v>0</v>
      </c>
      <c r="CW117" s="302">
        <f t="shared" ca="1" si="309"/>
        <v>0</v>
      </c>
      <c r="CX117" s="302">
        <f t="shared" ca="1" si="310"/>
        <v>0</v>
      </c>
      <c r="CY117" s="302">
        <f t="shared" ca="1" si="311"/>
        <v>0</v>
      </c>
      <c r="CZ117" s="302">
        <f t="shared" ca="1" si="312"/>
        <v>0</v>
      </c>
      <c r="DA117" s="302">
        <f t="shared" ca="1" si="313"/>
        <v>0</v>
      </c>
      <c r="DB117" s="302">
        <f t="shared" ca="1" si="314"/>
        <v>0</v>
      </c>
      <c r="DC117" s="302">
        <f t="shared" ca="1" si="315"/>
        <v>0</v>
      </c>
      <c r="DD117" s="302">
        <f t="shared" ca="1" si="316"/>
        <v>0</v>
      </c>
      <c r="DE117" s="302">
        <f t="shared" ca="1" si="317"/>
        <v>0</v>
      </c>
    </row>
    <row r="118" spans="1:109" x14ac:dyDescent="0.25">
      <c r="A118">
        <v>115</v>
      </c>
      <c r="B118">
        <f>MATCH(A118,Entrada!$A$53:$A$369,0)</f>
        <v>115</v>
      </c>
      <c r="C118" s="164" t="s">
        <v>585</v>
      </c>
      <c r="AB118">
        <f>IF(NOT(ISNA($B118)),INDEX(Entrada!C$53:C$369,$B118),0)</f>
        <v>25.38</v>
      </c>
      <c r="AC118">
        <f>IF(NOT(ISNA($B118)),INDEX(Entrada!D$53:D$369,$B118),0)</f>
        <v>27.13</v>
      </c>
      <c r="AD118">
        <f>IF(NOT(ISNA($B118)),INDEX(Entrada!E$53:E$369,$B118),0)</f>
        <v>23.87</v>
      </c>
      <c r="AE118">
        <f>IF(NOT(ISNA($B118)),INDEX(Entrada!F$53:F$369,$B118),0)</f>
        <v>17.95</v>
      </c>
      <c r="AF118">
        <f>IF(NOT(ISNA($B118)),INDEX(Entrada!G$53:G$369,$B118),0)</f>
        <v>17.2</v>
      </c>
      <c r="AG118">
        <f>IF(NOT(ISNA($B118)),INDEX(Entrada!H$53:H$369,$B118),0)</f>
        <v>16.98</v>
      </c>
      <c r="AH118">
        <f>IF(NOT(ISNA($B118)),INDEX(Entrada!I$53:I$369,$B118),0)</f>
        <v>16.57</v>
      </c>
      <c r="AI118">
        <f>IF(NOT(ISNA($B118)),INDEX(Entrada!J$53:J$369,$B118),0)</f>
        <v>14.64</v>
      </c>
      <c r="AJ118">
        <f>IF(NOT(ISNA($B118)),INDEX(Entrada!K$53:K$369,$B118),0)</f>
        <v>18.010000000000002</v>
      </c>
      <c r="AK118">
        <f>IF(NOT(ISNA($B118)),INDEX(Entrada!L$53:L$369,$B118),0)</f>
        <v>20.36</v>
      </c>
      <c r="AL118">
        <f>IF(NOT(ISNA($B118)),INDEX(Entrada!M$53:M$369,$B118),0)</f>
        <v>19.71</v>
      </c>
      <c r="AM118">
        <f>IF(NOT(ISNA($B118)),INDEX(Entrada!N$53:N$369,$B118),0)</f>
        <v>20.66</v>
      </c>
      <c r="AN118">
        <f>IF(NOT(ISNA($B118)),INDEX(Entrada!O$53:O$369,$B118),0)</f>
        <v>0</v>
      </c>
      <c r="AO118">
        <f>IF(NOT(ISNA($B118)),INDEX(Entrada!P$53:P$369,$B118),0)</f>
        <v>0</v>
      </c>
      <c r="AP118">
        <f>IF(NOT(ISNA($B118)),INDEX(Entrada!Q$53:Q$369,$B118),0)</f>
        <v>0</v>
      </c>
      <c r="AQ118">
        <f>IF(NOT(ISNA($B118)),INDEX(Entrada!R$53:R$369,$B118),0)</f>
        <v>0</v>
      </c>
      <c r="AR118">
        <f>IF(NOT(ISNA($B118)),INDEX(Entrada!S$53:S$369,$B118),0)</f>
        <v>0</v>
      </c>
      <c r="AS118">
        <f>IF(NOT(ISNA($B118)),INDEX(Entrada!T$53:T$369,$B118),0)</f>
        <v>0</v>
      </c>
      <c r="AT118">
        <f>IF(NOT(ISNA($B118)),INDEX(Entrada!U$53:U$369,$B118),0)</f>
        <v>0</v>
      </c>
      <c r="AU118">
        <f>IF(NOT(ISNA($B118)),INDEX(Entrada!V$53:V$369,$B118),0)</f>
        <v>0</v>
      </c>
      <c r="AV118">
        <f>IF(NOT(ISNA($B118)),INDEX(Entrada!W$53:W$369,$B118),0)</f>
        <v>0</v>
      </c>
      <c r="AW118">
        <f>IF(NOT(ISNA($B118)),INDEX(Entrada!X$53:X$369,$B118),0)</f>
        <v>0</v>
      </c>
      <c r="AX118">
        <f>IF(NOT(ISNA($B118)),INDEX(Entrada!Y$53:Y$369,$B118),0)</f>
        <v>0</v>
      </c>
      <c r="AY118">
        <f>IF(NOT(ISNA($B118)),INDEX(Entrada!Z$53:Z$369,$B118),0)</f>
        <v>0</v>
      </c>
      <c r="AZ118">
        <f>IF(NOT(ISNA($B118)),INDEX(Entrada!AA$53:AA$369,$B118),0)</f>
        <v>0</v>
      </c>
      <c r="BA118">
        <f>IF(NOT(ISNA($B118)),INDEX(Entrada!AB$53:AB$369,$B118),0)</f>
        <v>0</v>
      </c>
      <c r="BB118">
        <f t="shared" si="256"/>
        <v>25.38</v>
      </c>
      <c r="BC118">
        <f t="shared" si="291"/>
        <v>27.13</v>
      </c>
      <c r="BD118">
        <f t="shared" si="291"/>
        <v>23.87</v>
      </c>
      <c r="BE118">
        <f t="shared" si="291"/>
        <v>17.95</v>
      </c>
      <c r="BF118">
        <f t="shared" si="291"/>
        <v>17.2</v>
      </c>
      <c r="BG118">
        <f t="shared" si="291"/>
        <v>16.98</v>
      </c>
      <c r="BH118">
        <f t="shared" si="291"/>
        <v>16.57</v>
      </c>
      <c r="BI118">
        <f t="shared" si="291"/>
        <v>14.64</v>
      </c>
      <c r="BJ118">
        <f t="shared" si="291"/>
        <v>18.010000000000002</v>
      </c>
      <c r="BK118">
        <f t="shared" si="291"/>
        <v>20.36</v>
      </c>
      <c r="BL118">
        <f t="shared" si="291"/>
        <v>19.71</v>
      </c>
      <c r="BM118">
        <f t="shared" si="291"/>
        <v>20.66</v>
      </c>
      <c r="BN118">
        <f t="shared" si="292"/>
        <v>0</v>
      </c>
      <c r="BO118">
        <f t="shared" si="292"/>
        <v>0</v>
      </c>
      <c r="BP118">
        <f t="shared" si="292"/>
        <v>0</v>
      </c>
      <c r="BQ118">
        <f t="shared" si="292"/>
        <v>0</v>
      </c>
      <c r="BR118">
        <f t="shared" si="292"/>
        <v>0</v>
      </c>
      <c r="BS118">
        <f t="shared" si="292"/>
        <v>0</v>
      </c>
      <c r="BT118">
        <f t="shared" si="292"/>
        <v>0</v>
      </c>
      <c r="BU118">
        <f t="shared" si="292"/>
        <v>0</v>
      </c>
      <c r="BV118">
        <f t="shared" si="292"/>
        <v>0</v>
      </c>
      <c r="BW118">
        <f t="shared" si="292"/>
        <v>0</v>
      </c>
      <c r="BX118">
        <f t="shared" si="292"/>
        <v>0</v>
      </c>
      <c r="BY118">
        <f t="shared" si="292"/>
        <v>0</v>
      </c>
      <c r="BZ118">
        <f t="shared" si="292"/>
        <v>0</v>
      </c>
      <c r="CA118">
        <f t="shared" si="292"/>
        <v>0</v>
      </c>
      <c r="CE118" t="e">
        <f t="shared" si="148"/>
        <v>#N/A</v>
      </c>
      <c r="CF118" s="302">
        <f t="shared" si="149"/>
        <v>25.38</v>
      </c>
      <c r="CG118" s="302">
        <f t="shared" si="293"/>
        <v>27.13</v>
      </c>
      <c r="CH118" s="302">
        <f t="shared" si="294"/>
        <v>23.87</v>
      </c>
      <c r="CI118" s="302">
        <f t="shared" si="295"/>
        <v>17.95</v>
      </c>
      <c r="CJ118" s="302">
        <f t="shared" si="296"/>
        <v>17.2</v>
      </c>
      <c r="CK118" s="302">
        <f t="shared" si="297"/>
        <v>16.98</v>
      </c>
      <c r="CL118" s="302">
        <f t="shared" si="298"/>
        <v>16.57</v>
      </c>
      <c r="CM118" s="302">
        <f t="shared" si="299"/>
        <v>14.64</v>
      </c>
      <c r="CN118" s="302">
        <f t="shared" si="300"/>
        <v>18.010000000000002</v>
      </c>
      <c r="CO118" s="302">
        <f t="shared" si="301"/>
        <v>20.36</v>
      </c>
      <c r="CP118" s="302">
        <f t="shared" si="302"/>
        <v>19.71</v>
      </c>
      <c r="CQ118" s="302">
        <f t="shared" si="303"/>
        <v>20.66</v>
      </c>
      <c r="CR118" s="302">
        <f t="shared" si="304"/>
        <v>0</v>
      </c>
      <c r="CS118" s="302">
        <f t="shared" si="305"/>
        <v>0</v>
      </c>
      <c r="CT118" s="302">
        <f t="shared" si="306"/>
        <v>0</v>
      </c>
      <c r="CU118" s="302">
        <f t="shared" si="307"/>
        <v>0</v>
      </c>
      <c r="CV118" s="302">
        <f t="shared" si="308"/>
        <v>0</v>
      </c>
      <c r="CW118" s="302">
        <f t="shared" si="309"/>
        <v>0</v>
      </c>
      <c r="CX118" s="302">
        <f t="shared" si="310"/>
        <v>0</v>
      </c>
      <c r="CY118" s="302">
        <f t="shared" si="311"/>
        <v>0</v>
      </c>
      <c r="CZ118" s="302">
        <f t="shared" si="312"/>
        <v>0</v>
      </c>
      <c r="DA118" s="302">
        <f t="shared" si="313"/>
        <v>0</v>
      </c>
      <c r="DB118" s="302">
        <f t="shared" si="314"/>
        <v>0</v>
      </c>
      <c r="DC118" s="302">
        <f t="shared" si="315"/>
        <v>0</v>
      </c>
      <c r="DD118" s="302">
        <f t="shared" si="316"/>
        <v>0</v>
      </c>
      <c r="DE118" s="302">
        <f t="shared" si="317"/>
        <v>0</v>
      </c>
    </row>
    <row r="119" spans="1:109" x14ac:dyDescent="0.25">
      <c r="A119">
        <v>116</v>
      </c>
      <c r="B119">
        <f>MATCH(A119,Entrada!$A$53:$A$369,0)</f>
        <v>116</v>
      </c>
      <c r="C119" s="164" t="s">
        <v>586</v>
      </c>
      <c r="AB119">
        <f>IF(NOT(ISNA($B119)),INDEX(Entrada!C$53:C$369,$B119),0)</f>
        <v>5.9</v>
      </c>
      <c r="AC119">
        <f>IF(NOT(ISNA($B119)),INDEX(Entrada!D$53:D$369,$B119),0)</f>
        <v>5.88</v>
      </c>
      <c r="AD119">
        <f>IF(NOT(ISNA($B119)),INDEX(Entrada!E$53:E$369,$B119),0)</f>
        <v>5.38</v>
      </c>
      <c r="AE119">
        <f>IF(NOT(ISNA($B119)),INDEX(Entrada!F$53:F$369,$B119),0)</f>
        <v>3.77</v>
      </c>
      <c r="AF119">
        <f>IF(NOT(ISNA($B119)),INDEX(Entrada!G$53:G$369,$B119),0)</f>
        <v>2.76</v>
      </c>
      <c r="AG119">
        <f>IF(NOT(ISNA($B119)),INDEX(Entrada!H$53:H$369,$B119),0)</f>
        <v>2.46</v>
      </c>
      <c r="AH119">
        <f>IF(NOT(ISNA($B119)),INDEX(Entrada!I$53:I$369,$B119),0)</f>
        <v>2</v>
      </c>
      <c r="AI119">
        <f>IF(NOT(ISNA($B119)),INDEX(Entrada!J$53:J$369,$B119),0)</f>
        <v>1.83</v>
      </c>
      <c r="AJ119">
        <f>IF(NOT(ISNA($B119)),INDEX(Entrada!K$53:K$369,$B119),0)</f>
        <v>2.7</v>
      </c>
      <c r="AK119">
        <f>IF(NOT(ISNA($B119)),INDEX(Entrada!L$53:L$369,$B119),0)</f>
        <v>3.47</v>
      </c>
      <c r="AL119">
        <f>IF(NOT(ISNA($B119)),INDEX(Entrada!M$53:M$369,$B119),0)</f>
        <v>3.57</v>
      </c>
      <c r="AM119">
        <f>IF(NOT(ISNA($B119)),INDEX(Entrada!N$53:N$369,$B119),0)</f>
        <v>4.68</v>
      </c>
      <c r="AN119">
        <f>IF(NOT(ISNA($B119)),INDEX(Entrada!O$53:O$369,$B119),0)</f>
        <v>0</v>
      </c>
      <c r="AO119">
        <f>IF(NOT(ISNA($B119)),INDEX(Entrada!P$53:P$369,$B119),0)</f>
        <v>0</v>
      </c>
      <c r="AP119">
        <f>IF(NOT(ISNA($B119)),INDEX(Entrada!Q$53:Q$369,$B119),0)</f>
        <v>0</v>
      </c>
      <c r="AQ119">
        <f>IF(NOT(ISNA($B119)),INDEX(Entrada!R$53:R$369,$B119),0)</f>
        <v>0</v>
      </c>
      <c r="AR119">
        <f>IF(NOT(ISNA($B119)),INDEX(Entrada!S$53:S$369,$B119),0)</f>
        <v>0</v>
      </c>
      <c r="AS119">
        <f>IF(NOT(ISNA($B119)),INDEX(Entrada!T$53:T$369,$B119),0)</f>
        <v>0</v>
      </c>
      <c r="AT119">
        <f>IF(NOT(ISNA($B119)),INDEX(Entrada!U$53:U$369,$B119),0)</f>
        <v>0</v>
      </c>
      <c r="AU119">
        <f>IF(NOT(ISNA($B119)),INDEX(Entrada!V$53:V$369,$B119),0)</f>
        <v>0</v>
      </c>
      <c r="AV119">
        <f>IF(NOT(ISNA($B119)),INDEX(Entrada!W$53:W$369,$B119),0)</f>
        <v>0</v>
      </c>
      <c r="AW119">
        <f>IF(NOT(ISNA($B119)),INDEX(Entrada!X$53:X$369,$B119),0)</f>
        <v>0</v>
      </c>
      <c r="AX119">
        <f>IF(NOT(ISNA($B119)),INDEX(Entrada!Y$53:Y$369,$B119),0)</f>
        <v>0</v>
      </c>
      <c r="AY119">
        <f>IF(NOT(ISNA($B119)),INDEX(Entrada!Z$53:Z$369,$B119),0)</f>
        <v>0</v>
      </c>
      <c r="AZ119">
        <f>IF(NOT(ISNA($B119)),INDEX(Entrada!AA$53:AA$369,$B119),0)</f>
        <v>0</v>
      </c>
      <c r="BA119">
        <f>IF(NOT(ISNA($B119)),INDEX(Entrada!AB$53:AB$369,$B119),0)</f>
        <v>0</v>
      </c>
      <c r="BB119" s="167">
        <f t="shared" ref="BB119:BM119" si="318">BB122-BB304</f>
        <v>5.889999999999997</v>
      </c>
      <c r="BC119" s="167">
        <f t="shared" si="318"/>
        <v>5.879999999999999</v>
      </c>
      <c r="BD119" s="167">
        <f t="shared" si="318"/>
        <v>5.3900000000000006</v>
      </c>
      <c r="BE119" s="167">
        <f t="shared" si="318"/>
        <v>3.7700000000000031</v>
      </c>
      <c r="BF119" s="167">
        <f t="shared" si="318"/>
        <v>2.76</v>
      </c>
      <c r="BG119" s="167">
        <f t="shared" si="318"/>
        <v>2.4700000000000006</v>
      </c>
      <c r="BH119" s="167">
        <f t="shared" si="318"/>
        <v>2</v>
      </c>
      <c r="BI119" s="167">
        <f t="shared" si="318"/>
        <v>1.83</v>
      </c>
      <c r="BJ119" s="167">
        <f t="shared" si="318"/>
        <v>2.7000000000000011</v>
      </c>
      <c r="BK119" s="167">
        <f t="shared" si="318"/>
        <v>3.4700000000000006</v>
      </c>
      <c r="BL119" s="167">
        <f t="shared" si="318"/>
        <v>3.5700000000000003</v>
      </c>
      <c r="BM119" s="167">
        <f t="shared" si="318"/>
        <v>4.68</v>
      </c>
      <c r="BN119" s="167">
        <f t="shared" ref="BN119:CA119" si="319">BN122-BN304</f>
        <v>0</v>
      </c>
      <c r="BO119" s="167">
        <f t="shared" si="319"/>
        <v>0</v>
      </c>
      <c r="BP119" s="167">
        <f t="shared" si="319"/>
        <v>0</v>
      </c>
      <c r="BQ119" s="167">
        <f t="shared" si="319"/>
        <v>0</v>
      </c>
      <c r="BR119" s="167">
        <f t="shared" si="319"/>
        <v>0</v>
      </c>
      <c r="BS119" s="167">
        <f t="shared" si="319"/>
        <v>0</v>
      </c>
      <c r="BT119" s="167">
        <f t="shared" si="319"/>
        <v>0</v>
      </c>
      <c r="BU119" s="167">
        <f t="shared" si="319"/>
        <v>0</v>
      </c>
      <c r="BV119" s="167">
        <f t="shared" si="319"/>
        <v>0</v>
      </c>
      <c r="BW119" s="167">
        <f t="shared" si="319"/>
        <v>0</v>
      </c>
      <c r="BX119" s="167">
        <f t="shared" si="319"/>
        <v>0</v>
      </c>
      <c r="BY119" s="167">
        <f t="shared" si="319"/>
        <v>0</v>
      </c>
      <c r="BZ119" s="167">
        <f t="shared" si="319"/>
        <v>0</v>
      </c>
      <c r="CA119" s="167">
        <f t="shared" si="319"/>
        <v>0</v>
      </c>
      <c r="CE119">
        <f t="shared" si="148"/>
        <v>28</v>
      </c>
      <c r="CF119" s="167">
        <f t="shared" ref="CF119:DE119" ca="1" si="320">CF122-CF121</f>
        <v>6.2728500000000018</v>
      </c>
      <c r="CG119" s="167">
        <f t="shared" ca="1" si="320"/>
        <v>6.2586900000000014</v>
      </c>
      <c r="CH119" s="167">
        <f t="shared" ca="1" si="320"/>
        <v>5.7967200000000041</v>
      </c>
      <c r="CI119" s="167">
        <f t="shared" ca="1" si="320"/>
        <v>4.2904500000000034</v>
      </c>
      <c r="CJ119" s="167">
        <f t="shared" ca="1" si="320"/>
        <v>3.3452700000000011</v>
      </c>
      <c r="CK119" s="167">
        <f t="shared" ca="1" si="320"/>
        <v>3.0726899999999997</v>
      </c>
      <c r="CL119" s="167">
        <f t="shared" ca="1" si="320"/>
        <v>2.6372700000000009</v>
      </c>
      <c r="CM119" s="167">
        <f t="shared" ca="1" si="320"/>
        <v>2.4815100000000001</v>
      </c>
      <c r="CN119" s="167">
        <f t="shared" ca="1" si="320"/>
        <v>3.2921700000000005</v>
      </c>
      <c r="CO119" s="167">
        <f t="shared" ca="1" si="320"/>
        <v>4.0072500000000009</v>
      </c>
      <c r="CP119" s="167">
        <f t="shared" ca="1" si="320"/>
        <v>4.1028299999999991</v>
      </c>
      <c r="CQ119" s="167">
        <f t="shared" ca="1" si="320"/>
        <v>5.1347400000000043</v>
      </c>
      <c r="CR119" s="167">
        <f t="shared" ca="1" si="320"/>
        <v>0.6</v>
      </c>
      <c r="CS119" s="167">
        <f t="shared" ca="1" si="320"/>
        <v>0.6</v>
      </c>
      <c r="CT119" s="167">
        <f t="shared" ca="1" si="320"/>
        <v>0.6</v>
      </c>
      <c r="CU119" s="167">
        <f t="shared" ca="1" si="320"/>
        <v>0.6</v>
      </c>
      <c r="CV119" s="167">
        <f t="shared" ca="1" si="320"/>
        <v>0.6</v>
      </c>
      <c r="CW119" s="167">
        <f t="shared" ca="1" si="320"/>
        <v>0.6</v>
      </c>
      <c r="CX119" s="167">
        <f t="shared" ca="1" si="320"/>
        <v>0.6</v>
      </c>
      <c r="CY119" s="167">
        <f t="shared" ca="1" si="320"/>
        <v>0.6</v>
      </c>
      <c r="CZ119" s="167">
        <f t="shared" ca="1" si="320"/>
        <v>0.6</v>
      </c>
      <c r="DA119" s="167">
        <f t="shared" ca="1" si="320"/>
        <v>0.6</v>
      </c>
      <c r="DB119" s="167">
        <f t="shared" ca="1" si="320"/>
        <v>0.6</v>
      </c>
      <c r="DC119" s="167">
        <f t="shared" ca="1" si="320"/>
        <v>0.6</v>
      </c>
      <c r="DD119" s="167">
        <f t="shared" ca="1" si="320"/>
        <v>0.6</v>
      </c>
      <c r="DE119" s="167">
        <f t="shared" ca="1" si="320"/>
        <v>0.6</v>
      </c>
    </row>
    <row r="120" spans="1:109" x14ac:dyDescent="0.25">
      <c r="A120">
        <v>117</v>
      </c>
      <c r="B120">
        <f>MATCH(A120,Entrada!$A$53:$A$369,0)</f>
        <v>117</v>
      </c>
      <c r="C120" s="164" t="s">
        <v>229</v>
      </c>
      <c r="AB120">
        <f>IF(NOT(ISNA($B120)),INDEX(Entrada!C$53:C$369,$B120),0)</f>
        <v>20.46</v>
      </c>
      <c r="AC120">
        <f>IF(NOT(ISNA($B120)),INDEX(Entrada!D$53:D$369,$B120),0)</f>
        <v>21.39</v>
      </c>
      <c r="AD120">
        <f>IF(NOT(ISNA($B120)),INDEX(Entrada!E$53:E$369,$B120),0)</f>
        <v>19.22</v>
      </c>
      <c r="AE120">
        <f>IF(NOT(ISNA($B120)),INDEX(Entrada!F$53:F$369,$B120),0)</f>
        <v>13.5</v>
      </c>
      <c r="AF120">
        <f>IF(NOT(ISNA($B120)),INDEX(Entrada!G$53:G$369,$B120),0)</f>
        <v>11.12</v>
      </c>
      <c r="AG120">
        <f>IF(NOT(ISNA($B120)),INDEX(Entrada!H$53:H$369,$B120),0)</f>
        <v>10.83</v>
      </c>
      <c r="AH120">
        <f>IF(NOT(ISNA($B120)),INDEX(Entrada!I$53:I$369,$B120),0)</f>
        <v>9.23</v>
      </c>
      <c r="AI120">
        <f>IF(NOT(ISNA($B120)),INDEX(Entrada!J$53:J$369,$B120),0)</f>
        <v>8.27</v>
      </c>
      <c r="AJ120">
        <f>IF(NOT(ISNA($B120)),INDEX(Entrada!K$53:K$369,$B120),0)</f>
        <v>9.86</v>
      </c>
      <c r="AK120">
        <f>IF(NOT(ISNA($B120)),INDEX(Entrada!L$53:L$369,$B120),0)</f>
        <v>11.72</v>
      </c>
      <c r="AL120">
        <f>IF(NOT(ISNA($B120)),INDEX(Entrada!M$53:M$369,$B120),0)</f>
        <v>12.1</v>
      </c>
      <c r="AM120">
        <f>IF(NOT(ISNA($B120)),INDEX(Entrada!N$53:N$369,$B120),0)</f>
        <v>15.29</v>
      </c>
      <c r="AN120">
        <f>IF(NOT(ISNA($B120)),INDEX(Entrada!O$53:O$369,$B120),0)</f>
        <v>0</v>
      </c>
      <c r="AO120">
        <f>IF(NOT(ISNA($B120)),INDEX(Entrada!P$53:P$369,$B120),0)</f>
        <v>0</v>
      </c>
      <c r="AP120">
        <f>IF(NOT(ISNA($B120)),INDEX(Entrada!Q$53:Q$369,$B120),0)</f>
        <v>0</v>
      </c>
      <c r="AQ120">
        <f>IF(NOT(ISNA($B120)),INDEX(Entrada!R$53:R$369,$B120),0)</f>
        <v>0</v>
      </c>
      <c r="AR120">
        <f>IF(NOT(ISNA($B120)),INDEX(Entrada!S$53:S$369,$B120),0)</f>
        <v>0</v>
      </c>
      <c r="AS120">
        <f>IF(NOT(ISNA($B120)),INDEX(Entrada!T$53:T$369,$B120),0)</f>
        <v>0</v>
      </c>
      <c r="AT120">
        <f>IF(NOT(ISNA($B120)),INDEX(Entrada!U$53:U$369,$B120),0)</f>
        <v>0</v>
      </c>
      <c r="AU120">
        <f>IF(NOT(ISNA($B120)),INDEX(Entrada!V$53:V$369,$B120),0)</f>
        <v>0</v>
      </c>
      <c r="AV120">
        <f>IF(NOT(ISNA($B120)),INDEX(Entrada!W$53:W$369,$B120),0)</f>
        <v>0</v>
      </c>
      <c r="AW120">
        <f>IF(NOT(ISNA($B120)),INDEX(Entrada!X$53:X$369,$B120),0)</f>
        <v>0</v>
      </c>
      <c r="AX120">
        <f>IF(NOT(ISNA($B120)),INDEX(Entrada!Y$53:Y$369,$B120),0)</f>
        <v>0</v>
      </c>
      <c r="AY120">
        <f>IF(NOT(ISNA($B120)),INDEX(Entrada!Z$53:Z$369,$B120),0)</f>
        <v>0</v>
      </c>
      <c r="AZ120">
        <f>IF(NOT(ISNA($B120)),INDEX(Entrada!AA$53:AA$369,$B120),0)</f>
        <v>0</v>
      </c>
      <c r="BA120">
        <f>IF(NOT(ISNA($B120)),INDEX(Entrada!AB$53:AB$369,$B120),0)</f>
        <v>0</v>
      </c>
      <c r="BB120">
        <f t="shared" si="256"/>
        <v>20.46</v>
      </c>
      <c r="BC120">
        <f t="shared" ref="BC120:BM120" si="321">AC120</f>
        <v>21.39</v>
      </c>
      <c r="BD120">
        <f t="shared" si="321"/>
        <v>19.22</v>
      </c>
      <c r="BE120">
        <f t="shared" si="321"/>
        <v>13.5</v>
      </c>
      <c r="BF120">
        <f t="shared" si="321"/>
        <v>11.12</v>
      </c>
      <c r="BG120">
        <f t="shared" si="321"/>
        <v>10.83</v>
      </c>
      <c r="BH120">
        <f t="shared" si="321"/>
        <v>9.23</v>
      </c>
      <c r="BI120">
        <f t="shared" si="321"/>
        <v>8.27</v>
      </c>
      <c r="BJ120">
        <f t="shared" si="321"/>
        <v>9.86</v>
      </c>
      <c r="BK120">
        <f t="shared" si="321"/>
        <v>11.72</v>
      </c>
      <c r="BL120">
        <f t="shared" si="321"/>
        <v>12.1</v>
      </c>
      <c r="BM120">
        <f t="shared" si="321"/>
        <v>15.29</v>
      </c>
      <c r="BN120">
        <f t="shared" ref="BN120:CA120" si="322">AN120</f>
        <v>0</v>
      </c>
      <c r="BO120">
        <f t="shared" si="322"/>
        <v>0</v>
      </c>
      <c r="BP120">
        <f t="shared" si="322"/>
        <v>0</v>
      </c>
      <c r="BQ120">
        <f t="shared" si="322"/>
        <v>0</v>
      </c>
      <c r="BR120">
        <f t="shared" si="322"/>
        <v>0</v>
      </c>
      <c r="BS120">
        <f t="shared" si="322"/>
        <v>0</v>
      </c>
      <c r="BT120">
        <f t="shared" si="322"/>
        <v>0</v>
      </c>
      <c r="BU120">
        <f t="shared" si="322"/>
        <v>0</v>
      </c>
      <c r="BV120">
        <f t="shared" si="322"/>
        <v>0</v>
      </c>
      <c r="BW120">
        <f t="shared" si="322"/>
        <v>0</v>
      </c>
      <c r="BX120">
        <f t="shared" si="322"/>
        <v>0</v>
      </c>
      <c r="BY120">
        <f t="shared" si="322"/>
        <v>0</v>
      </c>
      <c r="BZ120">
        <f t="shared" si="322"/>
        <v>0</v>
      </c>
      <c r="CA120">
        <f t="shared" si="322"/>
        <v>0</v>
      </c>
      <c r="CE120" t="e">
        <f t="shared" si="148"/>
        <v>#N/A</v>
      </c>
      <c r="CF120" s="302">
        <f t="shared" si="149"/>
        <v>20.46</v>
      </c>
      <c r="CG120" s="302">
        <f t="shared" ref="CG120:CG128" si="323" xml:space="preserve">    IF(ISNA($CE$4:$CE$323),BC$4:BC$323,
IF(OR(_tipo="Mensal", _tipo="Diario"),INDEX(_regrA0,$CE$4:$CE$323,$CF$1:$DE$1)+INDEX(_regrA1,$CE$4:$CE$323,$CF$1:$DE$1)*INDEX(BC$4:BC$323,INDEX(_regrPostoBase,$CE$4:$CE$323)),0
))</f>
        <v>21.39</v>
      </c>
      <c r="CH120" s="302">
        <f t="shared" ref="CH120:CH128" si="324" xml:space="preserve">    IF(ISNA($CE$4:$CE$323),BD$4:BD$323,
IF(OR(_tipo="Mensal", _tipo="Diario"),INDEX(_regrA0,$CE$4:$CE$323,$CF$1:$DE$1)+INDEX(_regrA1,$CE$4:$CE$323,$CF$1:$DE$1)*INDEX(BD$4:BD$323,INDEX(_regrPostoBase,$CE$4:$CE$323)),0
))</f>
        <v>19.22</v>
      </c>
      <c r="CI120" s="302">
        <f t="shared" ref="CI120:CI128" si="325" xml:space="preserve">    IF(ISNA($CE$4:$CE$323),BE$4:BE$323,
IF(OR(_tipo="Mensal", _tipo="Diario"),INDEX(_regrA0,$CE$4:$CE$323,$CF$1:$DE$1)+INDEX(_regrA1,$CE$4:$CE$323,$CF$1:$DE$1)*INDEX(BE$4:BE$323,INDEX(_regrPostoBase,$CE$4:$CE$323)),0
))</f>
        <v>13.5</v>
      </c>
      <c r="CJ120" s="302">
        <f t="shared" ref="CJ120:CJ128" si="326" xml:space="preserve">    IF(ISNA($CE$4:$CE$323),BF$4:BF$323,
IF(OR(_tipo="Mensal", _tipo="Diario"),INDEX(_regrA0,$CE$4:$CE$323,$CF$1:$DE$1)+INDEX(_regrA1,$CE$4:$CE$323,$CF$1:$DE$1)*INDEX(BF$4:BF$323,INDEX(_regrPostoBase,$CE$4:$CE$323)),0
))</f>
        <v>11.12</v>
      </c>
      <c r="CK120" s="302">
        <f t="shared" ref="CK120:CK128" si="327" xml:space="preserve">    IF(ISNA($CE$4:$CE$323),BG$4:BG$323,
IF(OR(_tipo="Mensal", _tipo="Diario"),INDEX(_regrA0,$CE$4:$CE$323,$CF$1:$DE$1)+INDEX(_regrA1,$CE$4:$CE$323,$CF$1:$DE$1)*INDEX(BG$4:BG$323,INDEX(_regrPostoBase,$CE$4:$CE$323)),0
))</f>
        <v>10.83</v>
      </c>
      <c r="CL120" s="302">
        <f t="shared" ref="CL120:CL128" si="328" xml:space="preserve">    IF(ISNA($CE$4:$CE$323),BH$4:BH$323,
IF(OR(_tipo="Mensal", _tipo="Diario"),INDEX(_regrA0,$CE$4:$CE$323,$CF$1:$DE$1)+INDEX(_regrA1,$CE$4:$CE$323,$CF$1:$DE$1)*INDEX(BH$4:BH$323,INDEX(_regrPostoBase,$CE$4:$CE$323)),0
))</f>
        <v>9.23</v>
      </c>
      <c r="CM120" s="302">
        <f t="shared" ref="CM120:CM128" si="329" xml:space="preserve">    IF(ISNA($CE$4:$CE$323),BI$4:BI$323,
IF(OR(_tipo="Mensal", _tipo="Diario"),INDEX(_regrA0,$CE$4:$CE$323,$CF$1:$DE$1)+INDEX(_regrA1,$CE$4:$CE$323,$CF$1:$DE$1)*INDEX(BI$4:BI$323,INDEX(_regrPostoBase,$CE$4:$CE$323)),0
))</f>
        <v>8.27</v>
      </c>
      <c r="CN120" s="302">
        <f t="shared" ref="CN120:CN128" si="330" xml:space="preserve">    IF(ISNA($CE$4:$CE$323),BJ$4:BJ$323,
IF(OR(_tipo="Mensal", _tipo="Diario"),INDEX(_regrA0,$CE$4:$CE$323,$CF$1:$DE$1)+INDEX(_regrA1,$CE$4:$CE$323,$CF$1:$DE$1)*INDEX(BJ$4:BJ$323,INDEX(_regrPostoBase,$CE$4:$CE$323)),0
))</f>
        <v>9.86</v>
      </c>
      <c r="CO120" s="302">
        <f t="shared" ref="CO120:CO128" si="331" xml:space="preserve">    IF(ISNA($CE$4:$CE$323),BK$4:BK$323,
IF(OR(_tipo="Mensal", _tipo="Diario"),INDEX(_regrA0,$CE$4:$CE$323,$CF$1:$DE$1)+INDEX(_regrA1,$CE$4:$CE$323,$CF$1:$DE$1)*INDEX(BK$4:BK$323,INDEX(_regrPostoBase,$CE$4:$CE$323)),0
))</f>
        <v>11.72</v>
      </c>
      <c r="CP120" s="302">
        <f t="shared" ref="CP120:CP128" si="332" xml:space="preserve">    IF(ISNA($CE$4:$CE$323),BL$4:BL$323,
IF(OR(_tipo="Mensal", _tipo="Diario"),INDEX(_regrA0,$CE$4:$CE$323,$CF$1:$DE$1)+INDEX(_regrA1,$CE$4:$CE$323,$CF$1:$DE$1)*INDEX(BL$4:BL$323,INDEX(_regrPostoBase,$CE$4:$CE$323)),0
))</f>
        <v>12.1</v>
      </c>
      <c r="CQ120" s="302">
        <f t="shared" ref="CQ120:CQ128" si="333" xml:space="preserve">    IF(ISNA($CE$4:$CE$323),BM$4:BM$323,
IF(OR(_tipo="Mensal", _tipo="Diario"),INDEX(_regrA0,$CE$4:$CE$323,$CF$1:$DE$1)+INDEX(_regrA1,$CE$4:$CE$323,$CF$1:$DE$1)*INDEX(BM$4:BM$323,INDEX(_regrPostoBase,$CE$4:$CE$323)),0
))</f>
        <v>15.29</v>
      </c>
      <c r="CR120" s="302">
        <f t="shared" ref="CR120:CR128" si="33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20" s="302">
        <f t="shared" ref="CS120:CS128" si="33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20" s="302">
        <f t="shared" ref="CT120:CT128" si="33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20" s="302">
        <f t="shared" ref="CU120:CU128" si="33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20" s="302">
        <f t="shared" ref="CV120:CV128" si="33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20" s="302">
        <f t="shared" ref="CW120:CW128" si="33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20" s="302">
        <f t="shared" ref="CX120:CX128" si="34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20" s="302">
        <f t="shared" ref="CY120:CY128" si="34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20" s="302">
        <f t="shared" ref="CZ120:CZ128" si="34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20" s="302">
        <f t="shared" ref="DA120:DA128" si="34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20" s="302">
        <f t="shared" ref="DB120:DB128" si="34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20" s="302">
        <f t="shared" ref="DC120:DC128" si="34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20" s="302">
        <f t="shared" ref="DD120:DD128" si="34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20" s="302">
        <f t="shared" ref="DE120:DE128" si="34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21" spans="1:109" x14ac:dyDescent="0.25">
      <c r="A121">
        <v>118</v>
      </c>
      <c r="B121">
        <f>MATCH(A121,Entrada!$A$53:$A$369,0)</f>
        <v>118</v>
      </c>
      <c r="C121" s="164" t="s">
        <v>587</v>
      </c>
      <c r="AB121">
        <f>IF(NOT(ISNA($B121)),INDEX(Entrada!C$53:C$369,$B121),0)</f>
        <v>26.16</v>
      </c>
      <c r="AC121">
        <f>IF(NOT(ISNA($B121)),INDEX(Entrada!D$53:D$369,$B121),0)</f>
        <v>26.09</v>
      </c>
      <c r="AD121">
        <f>IF(NOT(ISNA($B121)),INDEX(Entrada!E$53:E$369,$B121),0)</f>
        <v>23.97</v>
      </c>
      <c r="AE121">
        <f>IF(NOT(ISNA($B121)),INDEX(Entrada!F$53:F$369,$B121),0)</f>
        <v>17.079999999999998</v>
      </c>
      <c r="AF121">
        <f>IF(NOT(ISNA($B121)),INDEX(Entrada!G$53:G$369,$B121),0)</f>
        <v>12.75</v>
      </c>
      <c r="AG121">
        <f>IF(NOT(ISNA($B121)),INDEX(Entrada!H$53:H$369,$B121),0)</f>
        <v>11.5</v>
      </c>
      <c r="AH121">
        <f>IF(NOT(ISNA($B121)),INDEX(Entrada!I$53:I$369,$B121),0)</f>
        <v>9.51</v>
      </c>
      <c r="AI121">
        <f>IF(NOT(ISNA($B121)),INDEX(Entrada!J$53:J$369,$B121),0)</f>
        <v>8.8000000000000007</v>
      </c>
      <c r="AJ121">
        <f>IF(NOT(ISNA($B121)),INDEX(Entrada!K$53:K$369,$B121),0)</f>
        <v>12.51</v>
      </c>
      <c r="AK121">
        <f>IF(NOT(ISNA($B121)),INDEX(Entrada!L$53:L$369,$B121),0)</f>
        <v>15.78</v>
      </c>
      <c r="AL121">
        <f>IF(NOT(ISNA($B121)),INDEX(Entrada!M$53:M$369,$B121),0)</f>
        <v>16.22</v>
      </c>
      <c r="AM121">
        <f>IF(NOT(ISNA($B121)),INDEX(Entrada!N$53:N$369,$B121),0)</f>
        <v>20.94</v>
      </c>
      <c r="AN121">
        <f>IF(NOT(ISNA($B121)),INDEX(Entrada!O$53:O$369,$B121),0)</f>
        <v>0</v>
      </c>
      <c r="AO121">
        <f>IF(NOT(ISNA($B121)),INDEX(Entrada!P$53:P$369,$B121),0)</f>
        <v>0</v>
      </c>
      <c r="AP121">
        <f>IF(NOT(ISNA($B121)),INDEX(Entrada!Q$53:Q$369,$B121),0)</f>
        <v>0</v>
      </c>
      <c r="AQ121">
        <f>IF(NOT(ISNA($B121)),INDEX(Entrada!R$53:R$369,$B121),0)</f>
        <v>0</v>
      </c>
      <c r="AR121">
        <f>IF(NOT(ISNA($B121)),INDEX(Entrada!S$53:S$369,$B121),0)</f>
        <v>0</v>
      </c>
      <c r="AS121">
        <f>IF(NOT(ISNA($B121)),INDEX(Entrada!T$53:T$369,$B121),0)</f>
        <v>0</v>
      </c>
      <c r="AT121">
        <f>IF(NOT(ISNA($B121)),INDEX(Entrada!U$53:U$369,$B121),0)</f>
        <v>0</v>
      </c>
      <c r="AU121">
        <f>IF(NOT(ISNA($B121)),INDEX(Entrada!V$53:V$369,$B121),0)</f>
        <v>0</v>
      </c>
      <c r="AV121">
        <f>IF(NOT(ISNA($B121)),INDEX(Entrada!W$53:W$369,$B121),0)</f>
        <v>0</v>
      </c>
      <c r="AW121">
        <f>IF(NOT(ISNA($B121)),INDEX(Entrada!X$53:X$369,$B121),0)</f>
        <v>0</v>
      </c>
      <c r="AX121">
        <f>IF(NOT(ISNA($B121)),INDEX(Entrada!Y$53:Y$369,$B121),0)</f>
        <v>0</v>
      </c>
      <c r="AY121">
        <f>IF(NOT(ISNA($B121)),INDEX(Entrada!Z$53:Z$369,$B121),0)</f>
        <v>0</v>
      </c>
      <c r="AZ121">
        <f>IF(NOT(ISNA($B121)),INDEX(Entrada!AA$53:AA$369,$B121),0)</f>
        <v>0</v>
      </c>
      <c r="BA121">
        <f>IF(NOT(ISNA($B121)),INDEX(Entrada!AB$53:AB$369,$B121),0)</f>
        <v>0</v>
      </c>
      <c r="BB121" s="424">
        <f t="shared" ref="BB121:BM121" si="348">IF(AB121&gt;1,AB121, IF(AB122&gt;1, MAX(AB122*0.8103 + 0.185,0),0))</f>
        <v>26.16</v>
      </c>
      <c r="BC121" s="424">
        <f t="shared" si="348"/>
        <v>26.09</v>
      </c>
      <c r="BD121" s="424">
        <f t="shared" si="348"/>
        <v>23.97</v>
      </c>
      <c r="BE121" s="424">
        <f t="shared" si="348"/>
        <v>17.079999999999998</v>
      </c>
      <c r="BF121" s="424">
        <f t="shared" si="348"/>
        <v>12.75</v>
      </c>
      <c r="BG121" s="424">
        <f t="shared" si="348"/>
        <v>11.5</v>
      </c>
      <c r="BH121" s="424">
        <f t="shared" si="348"/>
        <v>9.51</v>
      </c>
      <c r="BI121" s="424">
        <f t="shared" si="348"/>
        <v>8.8000000000000007</v>
      </c>
      <c r="BJ121" s="424">
        <f t="shared" si="348"/>
        <v>12.51</v>
      </c>
      <c r="BK121" s="424">
        <f t="shared" si="348"/>
        <v>15.78</v>
      </c>
      <c r="BL121" s="424">
        <f t="shared" si="348"/>
        <v>16.22</v>
      </c>
      <c r="BM121" s="424">
        <f t="shared" si="348"/>
        <v>20.94</v>
      </c>
      <c r="BN121" s="424">
        <f t="shared" ref="BN121:CA121" si="349">IF(AN121&gt;1,AN121, IF(AN122&gt;1, MAX(AN122*0.8103 + 0.185,0),0))</f>
        <v>0</v>
      </c>
      <c r="BO121" s="424">
        <f t="shared" si="349"/>
        <v>0</v>
      </c>
      <c r="BP121" s="424">
        <f t="shared" si="349"/>
        <v>0</v>
      </c>
      <c r="BQ121" s="424">
        <f t="shared" si="349"/>
        <v>0</v>
      </c>
      <c r="BR121" s="424">
        <f t="shared" si="349"/>
        <v>0</v>
      </c>
      <c r="BS121" s="424">
        <f t="shared" si="349"/>
        <v>0</v>
      </c>
      <c r="BT121" s="424">
        <f t="shared" si="349"/>
        <v>0</v>
      </c>
      <c r="BU121" s="424">
        <f t="shared" si="349"/>
        <v>0</v>
      </c>
      <c r="BV121" s="424">
        <f t="shared" si="349"/>
        <v>0</v>
      </c>
      <c r="BW121" s="424">
        <f t="shared" si="349"/>
        <v>0</v>
      </c>
      <c r="BX121" s="424">
        <f t="shared" si="349"/>
        <v>0</v>
      </c>
      <c r="BY121" s="424">
        <f t="shared" si="349"/>
        <v>0</v>
      </c>
      <c r="BZ121" s="424">
        <f t="shared" si="349"/>
        <v>0</v>
      </c>
      <c r="CA121" s="424">
        <f t="shared" si="349"/>
        <v>0</v>
      </c>
      <c r="CE121">
        <f t="shared" si="148"/>
        <v>25</v>
      </c>
      <c r="CF121" s="302">
        <f t="shared" ca="1" si="149"/>
        <v>25.777149999999995</v>
      </c>
      <c r="CG121" s="302">
        <f t="shared" ca="1" si="323"/>
        <v>25.711309999999997</v>
      </c>
      <c r="CH121" s="302">
        <f t="shared" ca="1" si="324"/>
        <v>23.563279999999995</v>
      </c>
      <c r="CI121" s="302">
        <f t="shared" ca="1" si="325"/>
        <v>16.559549999999998</v>
      </c>
      <c r="CJ121" s="302">
        <f t="shared" ca="1" si="326"/>
        <v>12.164729999999999</v>
      </c>
      <c r="CK121" s="302">
        <f t="shared" ca="1" si="327"/>
        <v>10.897310000000001</v>
      </c>
      <c r="CL121" s="302">
        <f t="shared" ca="1" si="328"/>
        <v>8.8727299999999989</v>
      </c>
      <c r="CM121" s="302">
        <f t="shared" ca="1" si="329"/>
        <v>8.1484900000000007</v>
      </c>
      <c r="CN121" s="302">
        <f t="shared" ca="1" si="330"/>
        <v>11.91783</v>
      </c>
      <c r="CO121" s="302">
        <f t="shared" ca="1" si="331"/>
        <v>15.242749999999999</v>
      </c>
      <c r="CP121" s="302">
        <f t="shared" ca="1" si="332"/>
        <v>15.68717</v>
      </c>
      <c r="CQ121" s="302">
        <f t="shared" ca="1" si="333"/>
        <v>20.485259999999997</v>
      </c>
      <c r="CR121" s="302">
        <f t="shared" ca="1" si="334"/>
        <v>-0.6</v>
      </c>
      <c r="CS121" s="302">
        <f t="shared" ca="1" si="335"/>
        <v>-0.6</v>
      </c>
      <c r="CT121" s="302">
        <f t="shared" ca="1" si="336"/>
        <v>-0.6</v>
      </c>
      <c r="CU121" s="302">
        <f t="shared" ca="1" si="337"/>
        <v>-0.6</v>
      </c>
      <c r="CV121" s="302">
        <f t="shared" ca="1" si="338"/>
        <v>-0.6</v>
      </c>
      <c r="CW121" s="302">
        <f t="shared" ca="1" si="339"/>
        <v>-0.6</v>
      </c>
      <c r="CX121" s="302">
        <f t="shared" ca="1" si="340"/>
        <v>-0.6</v>
      </c>
      <c r="CY121" s="302">
        <f t="shared" ca="1" si="341"/>
        <v>-0.6</v>
      </c>
      <c r="CZ121" s="302">
        <f t="shared" ca="1" si="342"/>
        <v>-0.6</v>
      </c>
      <c r="DA121" s="302">
        <f t="shared" ca="1" si="343"/>
        <v>-0.6</v>
      </c>
      <c r="DB121" s="302">
        <f t="shared" ca="1" si="344"/>
        <v>-0.6</v>
      </c>
      <c r="DC121" s="302">
        <f t="shared" ca="1" si="345"/>
        <v>-0.6</v>
      </c>
      <c r="DD121" s="302">
        <f t="shared" ca="1" si="346"/>
        <v>-0.6</v>
      </c>
      <c r="DE121" s="302">
        <f t="shared" ca="1" si="347"/>
        <v>-0.6</v>
      </c>
    </row>
    <row r="122" spans="1:109" x14ac:dyDescent="0.25">
      <c r="A122">
        <v>119</v>
      </c>
      <c r="B122">
        <f>MATCH(A122,Entrada!$A$53:$A$369,0)</f>
        <v>119</v>
      </c>
      <c r="C122" s="164" t="s">
        <v>588</v>
      </c>
      <c r="AB122">
        <f>IF(NOT(ISNA($B122)),INDEX(Entrada!C$53:C$369,$B122),0)</f>
        <v>32.049999999999997</v>
      </c>
      <c r="AC122">
        <f>IF(NOT(ISNA($B122)),INDEX(Entrada!D$53:D$369,$B122),0)</f>
        <v>31.97</v>
      </c>
      <c r="AD122">
        <f>IF(NOT(ISNA($B122)),INDEX(Entrada!E$53:E$369,$B122),0)</f>
        <v>29.36</v>
      </c>
      <c r="AE122">
        <f>IF(NOT(ISNA($B122)),INDEX(Entrada!F$53:F$369,$B122),0)</f>
        <v>20.85</v>
      </c>
      <c r="AF122">
        <f>IF(NOT(ISNA($B122)),INDEX(Entrada!G$53:G$369,$B122),0)</f>
        <v>15.51</v>
      </c>
      <c r="AG122">
        <f>IF(NOT(ISNA($B122)),INDEX(Entrada!H$53:H$369,$B122),0)</f>
        <v>13.97</v>
      </c>
      <c r="AH122">
        <f>IF(NOT(ISNA($B122)),INDEX(Entrada!I$53:I$369,$B122),0)</f>
        <v>11.51</v>
      </c>
      <c r="AI122">
        <f>IF(NOT(ISNA($B122)),INDEX(Entrada!J$53:J$369,$B122),0)</f>
        <v>10.63</v>
      </c>
      <c r="AJ122">
        <f>IF(NOT(ISNA($B122)),INDEX(Entrada!K$53:K$369,$B122),0)</f>
        <v>15.21</v>
      </c>
      <c r="AK122">
        <f>IF(NOT(ISNA($B122)),INDEX(Entrada!L$53:L$369,$B122),0)</f>
        <v>19.25</v>
      </c>
      <c r="AL122">
        <f>IF(NOT(ISNA($B122)),INDEX(Entrada!M$53:M$369,$B122),0)</f>
        <v>19.79</v>
      </c>
      <c r="AM122">
        <f>IF(NOT(ISNA($B122)),INDEX(Entrada!N$53:N$369,$B122),0)</f>
        <v>25.62</v>
      </c>
      <c r="AN122">
        <f>IF(NOT(ISNA($B122)),INDEX(Entrada!O$53:O$369,$B122),0)</f>
        <v>0</v>
      </c>
      <c r="AO122">
        <f>IF(NOT(ISNA($B122)),INDEX(Entrada!P$53:P$369,$B122),0)</f>
        <v>0</v>
      </c>
      <c r="AP122">
        <f>IF(NOT(ISNA($B122)),INDEX(Entrada!Q$53:Q$369,$B122),0)</f>
        <v>0</v>
      </c>
      <c r="AQ122">
        <f>IF(NOT(ISNA($B122)),INDEX(Entrada!R$53:R$369,$B122),0)</f>
        <v>0</v>
      </c>
      <c r="AR122">
        <f>IF(NOT(ISNA($B122)),INDEX(Entrada!S$53:S$369,$B122),0)</f>
        <v>0</v>
      </c>
      <c r="AS122">
        <f>IF(NOT(ISNA($B122)),INDEX(Entrada!T$53:T$369,$B122),0)</f>
        <v>0</v>
      </c>
      <c r="AT122">
        <f>IF(NOT(ISNA($B122)),INDEX(Entrada!U$53:U$369,$B122),0)</f>
        <v>0</v>
      </c>
      <c r="AU122">
        <f>IF(NOT(ISNA($B122)),INDEX(Entrada!V$53:V$369,$B122),0)</f>
        <v>0</v>
      </c>
      <c r="AV122">
        <f>IF(NOT(ISNA($B122)),INDEX(Entrada!W$53:W$369,$B122),0)</f>
        <v>0</v>
      </c>
      <c r="AW122">
        <f>IF(NOT(ISNA($B122)),INDEX(Entrada!X$53:X$369,$B122),0)</f>
        <v>0</v>
      </c>
      <c r="AX122">
        <f>IF(NOT(ISNA($B122)),INDEX(Entrada!Y$53:Y$369,$B122),0)</f>
        <v>0</v>
      </c>
      <c r="AY122">
        <f>IF(NOT(ISNA($B122)),INDEX(Entrada!Z$53:Z$369,$B122),0)</f>
        <v>0</v>
      </c>
      <c r="AZ122">
        <f>IF(NOT(ISNA($B122)),INDEX(Entrada!AA$53:AA$369,$B122),0)</f>
        <v>0</v>
      </c>
      <c r="BA122">
        <f>IF(NOT(ISNA($B122)),INDEX(Entrada!AB$53:AB$369,$B122),0)</f>
        <v>0</v>
      </c>
      <c r="BB122" s="424">
        <f t="shared" ref="BB122:BM122" si="350">IF(AB122&gt;1,AB122,IF(AB121&gt;1,MAX((AB121-0.185)/ 0.8103,0),0))</f>
        <v>32.049999999999997</v>
      </c>
      <c r="BC122" s="424">
        <f t="shared" si="350"/>
        <v>31.97</v>
      </c>
      <c r="BD122" s="424">
        <f t="shared" si="350"/>
        <v>29.36</v>
      </c>
      <c r="BE122" s="424">
        <f t="shared" si="350"/>
        <v>20.85</v>
      </c>
      <c r="BF122" s="424">
        <f t="shared" si="350"/>
        <v>15.51</v>
      </c>
      <c r="BG122" s="424">
        <f t="shared" si="350"/>
        <v>13.97</v>
      </c>
      <c r="BH122" s="424">
        <f t="shared" si="350"/>
        <v>11.51</v>
      </c>
      <c r="BI122" s="424">
        <f t="shared" si="350"/>
        <v>10.63</v>
      </c>
      <c r="BJ122" s="424">
        <f t="shared" si="350"/>
        <v>15.21</v>
      </c>
      <c r="BK122" s="424">
        <f t="shared" si="350"/>
        <v>19.25</v>
      </c>
      <c r="BL122" s="424">
        <f t="shared" si="350"/>
        <v>19.79</v>
      </c>
      <c r="BM122" s="424">
        <f t="shared" si="350"/>
        <v>25.62</v>
      </c>
      <c r="BN122" s="424">
        <f t="shared" ref="BN122:CA122" si="351">IF(AN122&gt;1,AN122,IF(AN121&gt;1,MAX((AN121-0.185)/ 0.8103,0),0))</f>
        <v>0</v>
      </c>
      <c r="BO122" s="424">
        <f t="shared" si="351"/>
        <v>0</v>
      </c>
      <c r="BP122" s="424">
        <f t="shared" si="351"/>
        <v>0</v>
      </c>
      <c r="BQ122" s="424">
        <f t="shared" si="351"/>
        <v>0</v>
      </c>
      <c r="BR122" s="424">
        <f t="shared" si="351"/>
        <v>0</v>
      </c>
      <c r="BS122" s="424">
        <f t="shared" si="351"/>
        <v>0</v>
      </c>
      <c r="BT122" s="424">
        <f t="shared" si="351"/>
        <v>0</v>
      </c>
      <c r="BU122" s="424">
        <f t="shared" si="351"/>
        <v>0</v>
      </c>
      <c r="BV122" s="424">
        <f t="shared" si="351"/>
        <v>0</v>
      </c>
      <c r="BW122" s="424">
        <f t="shared" si="351"/>
        <v>0</v>
      </c>
      <c r="BX122" s="424">
        <f t="shared" si="351"/>
        <v>0</v>
      </c>
      <c r="BY122" s="424">
        <f t="shared" si="351"/>
        <v>0</v>
      </c>
      <c r="BZ122" s="424">
        <f t="shared" si="351"/>
        <v>0</v>
      </c>
      <c r="CA122" s="424">
        <f t="shared" si="351"/>
        <v>0</v>
      </c>
      <c r="CE122" t="e">
        <f t="shared" si="148"/>
        <v>#N/A</v>
      </c>
      <c r="CF122" s="302">
        <f t="shared" si="149"/>
        <v>32.049999999999997</v>
      </c>
      <c r="CG122" s="302">
        <f t="shared" si="323"/>
        <v>31.97</v>
      </c>
      <c r="CH122" s="302">
        <f t="shared" si="324"/>
        <v>29.36</v>
      </c>
      <c r="CI122" s="302">
        <f t="shared" si="325"/>
        <v>20.85</v>
      </c>
      <c r="CJ122" s="302">
        <f t="shared" si="326"/>
        <v>15.51</v>
      </c>
      <c r="CK122" s="302">
        <f t="shared" si="327"/>
        <v>13.97</v>
      </c>
      <c r="CL122" s="302">
        <f t="shared" si="328"/>
        <v>11.51</v>
      </c>
      <c r="CM122" s="302">
        <f t="shared" si="329"/>
        <v>10.63</v>
      </c>
      <c r="CN122" s="302">
        <f t="shared" si="330"/>
        <v>15.21</v>
      </c>
      <c r="CO122" s="302">
        <f t="shared" si="331"/>
        <v>19.25</v>
      </c>
      <c r="CP122" s="302">
        <f t="shared" si="332"/>
        <v>19.79</v>
      </c>
      <c r="CQ122" s="302">
        <f t="shared" si="333"/>
        <v>25.62</v>
      </c>
      <c r="CR122" s="302">
        <f t="shared" si="334"/>
        <v>0</v>
      </c>
      <c r="CS122" s="302">
        <f t="shared" si="335"/>
        <v>0</v>
      </c>
      <c r="CT122" s="302">
        <f t="shared" si="336"/>
        <v>0</v>
      </c>
      <c r="CU122" s="302">
        <f t="shared" si="337"/>
        <v>0</v>
      </c>
      <c r="CV122" s="302">
        <f t="shared" si="338"/>
        <v>0</v>
      </c>
      <c r="CW122" s="302">
        <f t="shared" si="339"/>
        <v>0</v>
      </c>
      <c r="CX122" s="302">
        <f t="shared" si="340"/>
        <v>0</v>
      </c>
      <c r="CY122" s="302">
        <f t="shared" si="341"/>
        <v>0</v>
      </c>
      <c r="CZ122" s="302">
        <f t="shared" si="342"/>
        <v>0</v>
      </c>
      <c r="DA122" s="302">
        <f t="shared" si="343"/>
        <v>0</v>
      </c>
      <c r="DB122" s="302">
        <f t="shared" si="344"/>
        <v>0</v>
      </c>
      <c r="DC122" s="302">
        <f t="shared" si="345"/>
        <v>0</v>
      </c>
      <c r="DD122" s="302">
        <f t="shared" si="346"/>
        <v>0</v>
      </c>
      <c r="DE122" s="302">
        <f t="shared" si="347"/>
        <v>0</v>
      </c>
    </row>
    <row r="123" spans="1:109" x14ac:dyDescent="0.25">
      <c r="A123">
        <v>120</v>
      </c>
      <c r="B123">
        <f>MATCH(A123,Entrada!$A$53:$A$369,0)</f>
        <v>120</v>
      </c>
      <c r="C123" s="164" t="s">
        <v>589</v>
      </c>
      <c r="AB123">
        <f>IF(NOT(ISNA($B123)),INDEX(Entrada!C$53:C$369,$B123),0)</f>
        <v>44.18</v>
      </c>
      <c r="AC123">
        <f>IF(NOT(ISNA($B123)),INDEX(Entrada!D$53:D$369,$B123),0)</f>
        <v>46.99</v>
      </c>
      <c r="AD123">
        <f>IF(NOT(ISNA($B123)),INDEX(Entrada!E$53:E$369,$B123),0)</f>
        <v>44.7</v>
      </c>
      <c r="AE123">
        <f>IF(NOT(ISNA($B123)),INDEX(Entrada!F$53:F$369,$B123),0)</f>
        <v>32.15</v>
      </c>
      <c r="AF123">
        <f>IF(NOT(ISNA($B123)),INDEX(Entrada!G$53:G$369,$B123),0)</f>
        <v>25.74</v>
      </c>
      <c r="AG123">
        <f>IF(NOT(ISNA($B123)),INDEX(Entrada!H$53:H$369,$B123),0)</f>
        <v>22.89</v>
      </c>
      <c r="AH123">
        <f>IF(NOT(ISNA($B123)),INDEX(Entrada!I$53:I$369,$B123),0)</f>
        <v>19.18</v>
      </c>
      <c r="AI123">
        <f>IF(NOT(ISNA($B123)),INDEX(Entrada!J$53:J$369,$B123),0)</f>
        <v>16.71</v>
      </c>
      <c r="AJ123">
        <f>IF(NOT(ISNA($B123)),INDEX(Entrada!K$53:K$369,$B123),0)</f>
        <v>17.34</v>
      </c>
      <c r="AK123">
        <f>IF(NOT(ISNA($B123)),INDEX(Entrada!L$53:L$369,$B123),0)</f>
        <v>19.739999999999998</v>
      </c>
      <c r="AL123">
        <f>IF(NOT(ISNA($B123)),INDEX(Entrada!M$53:M$369,$B123),0)</f>
        <v>23.1</v>
      </c>
      <c r="AM123">
        <f>IF(NOT(ISNA($B123)),INDEX(Entrada!N$53:N$369,$B123),0)</f>
        <v>32.83</v>
      </c>
      <c r="AN123">
        <f>IF(NOT(ISNA($B123)),INDEX(Entrada!O$53:O$369,$B123),0)</f>
        <v>0</v>
      </c>
      <c r="AO123">
        <f>IF(NOT(ISNA($B123)),INDEX(Entrada!P$53:P$369,$B123),0)</f>
        <v>0</v>
      </c>
      <c r="AP123">
        <f>IF(NOT(ISNA($B123)),INDEX(Entrada!Q$53:Q$369,$B123),0)</f>
        <v>0</v>
      </c>
      <c r="AQ123">
        <f>IF(NOT(ISNA($B123)),INDEX(Entrada!R$53:R$369,$B123),0)</f>
        <v>0</v>
      </c>
      <c r="AR123">
        <f>IF(NOT(ISNA($B123)),INDEX(Entrada!S$53:S$369,$B123),0)</f>
        <v>0</v>
      </c>
      <c r="AS123">
        <f>IF(NOT(ISNA($B123)),INDEX(Entrada!T$53:T$369,$B123),0)</f>
        <v>0</v>
      </c>
      <c r="AT123">
        <f>IF(NOT(ISNA($B123)),INDEX(Entrada!U$53:U$369,$B123),0)</f>
        <v>0</v>
      </c>
      <c r="AU123">
        <f>IF(NOT(ISNA($B123)),INDEX(Entrada!V$53:V$369,$B123),0)</f>
        <v>0</v>
      </c>
      <c r="AV123">
        <f>IF(NOT(ISNA($B123)),INDEX(Entrada!W$53:W$369,$B123),0)</f>
        <v>0</v>
      </c>
      <c r="AW123">
        <f>IF(NOT(ISNA($B123)),INDEX(Entrada!X$53:X$369,$B123),0)</f>
        <v>0</v>
      </c>
      <c r="AX123">
        <f>IF(NOT(ISNA($B123)),INDEX(Entrada!Y$53:Y$369,$B123),0)</f>
        <v>0</v>
      </c>
      <c r="AY123">
        <f>IF(NOT(ISNA($B123)),INDEX(Entrada!Z$53:Z$369,$B123),0)</f>
        <v>0</v>
      </c>
      <c r="AZ123">
        <f>IF(NOT(ISNA($B123)),INDEX(Entrada!AA$53:AA$369,$B123),0)</f>
        <v>0</v>
      </c>
      <c r="BA123">
        <f>IF(NOT(ISNA($B123)),INDEX(Entrada!AB$53:AB$369,$B123),0)</f>
        <v>0</v>
      </c>
      <c r="BB123">
        <f t="shared" ref="BB123:BM128" si="352">AB123</f>
        <v>44.18</v>
      </c>
      <c r="BC123">
        <f t="shared" si="352"/>
        <v>46.99</v>
      </c>
      <c r="BD123">
        <f t="shared" si="352"/>
        <v>44.7</v>
      </c>
      <c r="BE123">
        <f t="shared" si="352"/>
        <v>32.15</v>
      </c>
      <c r="BF123">
        <f t="shared" si="352"/>
        <v>25.74</v>
      </c>
      <c r="BG123">
        <f t="shared" si="352"/>
        <v>22.89</v>
      </c>
      <c r="BH123">
        <f t="shared" si="352"/>
        <v>19.18</v>
      </c>
      <c r="BI123">
        <f t="shared" si="352"/>
        <v>16.71</v>
      </c>
      <c r="BJ123">
        <f t="shared" si="352"/>
        <v>17.34</v>
      </c>
      <c r="BK123">
        <f t="shared" si="352"/>
        <v>19.739999999999998</v>
      </c>
      <c r="BL123">
        <f t="shared" si="352"/>
        <v>23.1</v>
      </c>
      <c r="BM123">
        <f t="shared" si="352"/>
        <v>32.83</v>
      </c>
      <c r="BN123">
        <f t="shared" ref="BN123:CA128" si="353">AN123</f>
        <v>0</v>
      </c>
      <c r="BO123">
        <f t="shared" si="353"/>
        <v>0</v>
      </c>
      <c r="BP123">
        <f t="shared" si="353"/>
        <v>0</v>
      </c>
      <c r="BQ123">
        <f t="shared" si="353"/>
        <v>0</v>
      </c>
      <c r="BR123">
        <f t="shared" si="353"/>
        <v>0</v>
      </c>
      <c r="BS123">
        <f t="shared" si="353"/>
        <v>0</v>
      </c>
      <c r="BT123">
        <f t="shared" si="353"/>
        <v>0</v>
      </c>
      <c r="BU123">
        <f t="shared" si="353"/>
        <v>0</v>
      </c>
      <c r="BV123">
        <f t="shared" si="353"/>
        <v>0</v>
      </c>
      <c r="BW123">
        <f t="shared" si="353"/>
        <v>0</v>
      </c>
      <c r="BX123">
        <f t="shared" si="353"/>
        <v>0</v>
      </c>
      <c r="BY123">
        <f t="shared" si="353"/>
        <v>0</v>
      </c>
      <c r="BZ123">
        <f t="shared" si="353"/>
        <v>0</v>
      </c>
      <c r="CA123">
        <f t="shared" si="353"/>
        <v>0</v>
      </c>
      <c r="CE123" t="e">
        <f t="shared" si="148"/>
        <v>#N/A</v>
      </c>
      <c r="CF123" s="302">
        <f t="shared" si="149"/>
        <v>44.18</v>
      </c>
      <c r="CG123" s="302">
        <f t="shared" si="323"/>
        <v>46.99</v>
      </c>
      <c r="CH123" s="302">
        <f t="shared" si="324"/>
        <v>44.7</v>
      </c>
      <c r="CI123" s="302">
        <f t="shared" si="325"/>
        <v>32.15</v>
      </c>
      <c r="CJ123" s="302">
        <f t="shared" si="326"/>
        <v>25.74</v>
      </c>
      <c r="CK123" s="302">
        <f t="shared" si="327"/>
        <v>22.89</v>
      </c>
      <c r="CL123" s="302">
        <f t="shared" si="328"/>
        <v>19.18</v>
      </c>
      <c r="CM123" s="302">
        <f t="shared" si="329"/>
        <v>16.71</v>
      </c>
      <c r="CN123" s="302">
        <f t="shared" si="330"/>
        <v>17.34</v>
      </c>
      <c r="CO123" s="302">
        <f t="shared" si="331"/>
        <v>19.739999999999998</v>
      </c>
      <c r="CP123" s="302">
        <f t="shared" si="332"/>
        <v>23.1</v>
      </c>
      <c r="CQ123" s="302">
        <f t="shared" si="333"/>
        <v>32.83</v>
      </c>
      <c r="CR123" s="302">
        <f t="shared" si="334"/>
        <v>0</v>
      </c>
      <c r="CS123" s="302">
        <f t="shared" si="335"/>
        <v>0</v>
      </c>
      <c r="CT123" s="302">
        <f t="shared" si="336"/>
        <v>0</v>
      </c>
      <c r="CU123" s="302">
        <f t="shared" si="337"/>
        <v>0</v>
      </c>
      <c r="CV123" s="302">
        <f t="shared" si="338"/>
        <v>0</v>
      </c>
      <c r="CW123" s="302">
        <f t="shared" si="339"/>
        <v>0</v>
      </c>
      <c r="CX123" s="302">
        <f t="shared" si="340"/>
        <v>0</v>
      </c>
      <c r="CY123" s="302">
        <f t="shared" si="341"/>
        <v>0</v>
      </c>
      <c r="CZ123" s="302">
        <f t="shared" si="342"/>
        <v>0</v>
      </c>
      <c r="DA123" s="302">
        <f t="shared" si="343"/>
        <v>0</v>
      </c>
      <c r="DB123" s="302">
        <f t="shared" si="344"/>
        <v>0</v>
      </c>
      <c r="DC123" s="302">
        <f t="shared" si="345"/>
        <v>0</v>
      </c>
      <c r="DD123" s="302">
        <f t="shared" si="346"/>
        <v>0</v>
      </c>
      <c r="DE123" s="302">
        <f t="shared" si="347"/>
        <v>0</v>
      </c>
    </row>
    <row r="124" spans="1:109" x14ac:dyDescent="0.25">
      <c r="A124">
        <v>121</v>
      </c>
      <c r="B124">
        <f>MATCH(A124,Entrada!$A$53:$A$369,0)</f>
        <v>121</v>
      </c>
      <c r="C124" s="164" t="s">
        <v>590</v>
      </c>
      <c r="AB124">
        <f>IF(NOT(ISNA($B124)),INDEX(Entrada!C$53:C$369,$B124),0)</f>
        <v>104.96</v>
      </c>
      <c r="AC124">
        <f>IF(NOT(ISNA($B124)),INDEX(Entrada!D$53:D$369,$B124),0)</f>
        <v>110.62</v>
      </c>
      <c r="AD124">
        <f>IF(NOT(ISNA($B124)),INDEX(Entrada!E$53:E$369,$B124),0)</f>
        <v>100.71</v>
      </c>
      <c r="AE124">
        <f>IF(NOT(ISNA($B124)),INDEX(Entrada!F$53:F$369,$B124),0)</f>
        <v>77.72</v>
      </c>
      <c r="AF124">
        <f>IF(NOT(ISNA($B124)),INDEX(Entrada!G$53:G$369,$B124),0)</f>
        <v>60.32</v>
      </c>
      <c r="AG124">
        <f>IF(NOT(ISNA($B124)),INDEX(Entrada!H$53:H$369,$B124),0)</f>
        <v>53.51</v>
      </c>
      <c r="AH124">
        <f>IF(NOT(ISNA($B124)),INDEX(Entrada!I$53:I$369,$B124),0)</f>
        <v>46.61</v>
      </c>
      <c r="AI124">
        <f>IF(NOT(ISNA($B124)),INDEX(Entrada!J$53:J$369,$B124),0)</f>
        <v>41.41</v>
      </c>
      <c r="AJ124">
        <f>IF(NOT(ISNA($B124)),INDEX(Entrada!K$53:K$369,$B124),0)</f>
        <v>43.93</v>
      </c>
      <c r="AK124">
        <f>IF(NOT(ISNA($B124)),INDEX(Entrada!L$53:L$369,$B124),0)</f>
        <v>49.97</v>
      </c>
      <c r="AL124">
        <f>IF(NOT(ISNA($B124)),INDEX(Entrada!M$53:M$369,$B124),0)</f>
        <v>57.98</v>
      </c>
      <c r="AM124">
        <f>IF(NOT(ISNA($B124)),INDEX(Entrada!N$53:N$369,$B124),0)</f>
        <v>77.97</v>
      </c>
      <c r="AN124">
        <f>IF(NOT(ISNA($B124)),INDEX(Entrada!O$53:O$369,$B124),0)</f>
        <v>0</v>
      </c>
      <c r="AO124">
        <f>IF(NOT(ISNA($B124)),INDEX(Entrada!P$53:P$369,$B124),0)</f>
        <v>0</v>
      </c>
      <c r="AP124">
        <f>IF(NOT(ISNA($B124)),INDEX(Entrada!Q$53:Q$369,$B124),0)</f>
        <v>0</v>
      </c>
      <c r="AQ124">
        <f>IF(NOT(ISNA($B124)),INDEX(Entrada!R$53:R$369,$B124),0)</f>
        <v>0</v>
      </c>
      <c r="AR124">
        <f>IF(NOT(ISNA($B124)),INDEX(Entrada!S$53:S$369,$B124),0)</f>
        <v>0</v>
      </c>
      <c r="AS124">
        <f>IF(NOT(ISNA($B124)),INDEX(Entrada!T$53:T$369,$B124),0)</f>
        <v>0</v>
      </c>
      <c r="AT124">
        <f>IF(NOT(ISNA($B124)),INDEX(Entrada!U$53:U$369,$B124),0)</f>
        <v>0</v>
      </c>
      <c r="AU124">
        <f>IF(NOT(ISNA($B124)),INDEX(Entrada!V$53:V$369,$B124),0)</f>
        <v>0</v>
      </c>
      <c r="AV124">
        <f>IF(NOT(ISNA($B124)),INDEX(Entrada!W$53:W$369,$B124),0)</f>
        <v>0</v>
      </c>
      <c r="AW124">
        <f>IF(NOT(ISNA($B124)),INDEX(Entrada!X$53:X$369,$B124),0)</f>
        <v>0</v>
      </c>
      <c r="AX124">
        <f>IF(NOT(ISNA($B124)),INDEX(Entrada!Y$53:Y$369,$B124),0)</f>
        <v>0</v>
      </c>
      <c r="AY124">
        <f>IF(NOT(ISNA($B124)),INDEX(Entrada!Z$53:Z$369,$B124),0)</f>
        <v>0</v>
      </c>
      <c r="AZ124">
        <f>IF(NOT(ISNA($B124)),INDEX(Entrada!AA$53:AA$369,$B124),0)</f>
        <v>0</v>
      </c>
      <c r="BA124">
        <f>IF(NOT(ISNA($B124)),INDEX(Entrada!AB$53:AB$369,$B124),0)</f>
        <v>0</v>
      </c>
      <c r="BB124">
        <f t="shared" si="352"/>
        <v>104.96</v>
      </c>
      <c r="BC124">
        <f t="shared" si="352"/>
        <v>110.62</v>
      </c>
      <c r="BD124">
        <f t="shared" si="352"/>
        <v>100.71</v>
      </c>
      <c r="BE124">
        <f t="shared" si="352"/>
        <v>77.72</v>
      </c>
      <c r="BF124">
        <f t="shared" si="352"/>
        <v>60.32</v>
      </c>
      <c r="BG124">
        <f t="shared" si="352"/>
        <v>53.51</v>
      </c>
      <c r="BH124">
        <f t="shared" si="352"/>
        <v>46.61</v>
      </c>
      <c r="BI124">
        <f t="shared" si="352"/>
        <v>41.41</v>
      </c>
      <c r="BJ124">
        <f t="shared" si="352"/>
        <v>43.93</v>
      </c>
      <c r="BK124">
        <f t="shared" si="352"/>
        <v>49.97</v>
      </c>
      <c r="BL124">
        <f t="shared" si="352"/>
        <v>57.98</v>
      </c>
      <c r="BM124">
        <f t="shared" si="352"/>
        <v>77.97</v>
      </c>
      <c r="BN124">
        <f t="shared" si="353"/>
        <v>0</v>
      </c>
      <c r="BO124">
        <f t="shared" si="353"/>
        <v>0</v>
      </c>
      <c r="BP124">
        <f t="shared" si="353"/>
        <v>0</v>
      </c>
      <c r="BQ124">
        <f t="shared" si="353"/>
        <v>0</v>
      </c>
      <c r="BR124">
        <f t="shared" si="353"/>
        <v>0</v>
      </c>
      <c r="BS124">
        <f t="shared" si="353"/>
        <v>0</v>
      </c>
      <c r="BT124">
        <f t="shared" si="353"/>
        <v>0</v>
      </c>
      <c r="BU124">
        <f t="shared" si="353"/>
        <v>0</v>
      </c>
      <c r="BV124">
        <f t="shared" si="353"/>
        <v>0</v>
      </c>
      <c r="BW124">
        <f t="shared" si="353"/>
        <v>0</v>
      </c>
      <c r="BX124">
        <f t="shared" si="353"/>
        <v>0</v>
      </c>
      <c r="BY124">
        <f t="shared" si="353"/>
        <v>0</v>
      </c>
      <c r="BZ124">
        <f t="shared" si="353"/>
        <v>0</v>
      </c>
      <c r="CA124">
        <f t="shared" si="353"/>
        <v>0</v>
      </c>
      <c r="CE124" t="e">
        <f t="shared" si="148"/>
        <v>#N/A</v>
      </c>
      <c r="CF124" s="302">
        <f t="shared" si="149"/>
        <v>104.96</v>
      </c>
      <c r="CG124" s="302">
        <f t="shared" si="323"/>
        <v>110.62</v>
      </c>
      <c r="CH124" s="302">
        <f t="shared" si="324"/>
        <v>100.71</v>
      </c>
      <c r="CI124" s="302">
        <f t="shared" si="325"/>
        <v>77.72</v>
      </c>
      <c r="CJ124" s="302">
        <f t="shared" si="326"/>
        <v>60.32</v>
      </c>
      <c r="CK124" s="302">
        <f t="shared" si="327"/>
        <v>53.51</v>
      </c>
      <c r="CL124" s="302">
        <f t="shared" si="328"/>
        <v>46.61</v>
      </c>
      <c r="CM124" s="302">
        <f t="shared" si="329"/>
        <v>41.41</v>
      </c>
      <c r="CN124" s="302">
        <f t="shared" si="330"/>
        <v>43.93</v>
      </c>
      <c r="CO124" s="302">
        <f t="shared" si="331"/>
        <v>49.97</v>
      </c>
      <c r="CP124" s="302">
        <f t="shared" si="332"/>
        <v>57.98</v>
      </c>
      <c r="CQ124" s="302">
        <f t="shared" si="333"/>
        <v>77.97</v>
      </c>
      <c r="CR124" s="302">
        <f t="shared" si="334"/>
        <v>0</v>
      </c>
      <c r="CS124" s="302">
        <f t="shared" si="335"/>
        <v>0</v>
      </c>
      <c r="CT124" s="302">
        <f t="shared" si="336"/>
        <v>0</v>
      </c>
      <c r="CU124" s="302">
        <f t="shared" si="337"/>
        <v>0</v>
      </c>
      <c r="CV124" s="302">
        <f t="shared" si="338"/>
        <v>0</v>
      </c>
      <c r="CW124" s="302">
        <f t="shared" si="339"/>
        <v>0</v>
      </c>
      <c r="CX124" s="302">
        <f t="shared" si="340"/>
        <v>0</v>
      </c>
      <c r="CY124" s="302">
        <f t="shared" si="341"/>
        <v>0</v>
      </c>
      <c r="CZ124" s="302">
        <f t="shared" si="342"/>
        <v>0</v>
      </c>
      <c r="DA124" s="302">
        <f t="shared" si="343"/>
        <v>0</v>
      </c>
      <c r="DB124" s="302">
        <f t="shared" si="344"/>
        <v>0</v>
      </c>
      <c r="DC124" s="302">
        <f t="shared" si="345"/>
        <v>0</v>
      </c>
      <c r="DD124" s="302">
        <f t="shared" si="346"/>
        <v>0</v>
      </c>
      <c r="DE124" s="302">
        <f t="shared" si="347"/>
        <v>0</v>
      </c>
    </row>
    <row r="125" spans="1:109" x14ac:dyDescent="0.25">
      <c r="A125">
        <v>122</v>
      </c>
      <c r="B125">
        <f>MATCH(A125,Entrada!$A$53:$A$369,0)</f>
        <v>122</v>
      </c>
      <c r="C125" s="164" t="s">
        <v>112</v>
      </c>
      <c r="AB125">
        <f>IF(NOT(ISNA($B125)),INDEX(Entrada!C$53:C$369,$B125),0)</f>
        <v>119.74</v>
      </c>
      <c r="AC125">
        <f>IF(NOT(ISNA($B125)),INDEX(Entrada!D$53:D$369,$B125),0)</f>
        <v>127.03</v>
      </c>
      <c r="AD125">
        <f>IF(NOT(ISNA($B125)),INDEX(Entrada!E$53:E$369,$B125),0)</f>
        <v>114.53</v>
      </c>
      <c r="AE125">
        <f>IF(NOT(ISNA($B125)),INDEX(Entrada!F$53:F$369,$B125),0)</f>
        <v>88.38</v>
      </c>
      <c r="AF125">
        <f>IF(NOT(ISNA($B125)),INDEX(Entrada!G$53:G$369,$B125),0)</f>
        <v>68.900000000000006</v>
      </c>
      <c r="AG125">
        <f>IF(NOT(ISNA($B125)),INDEX(Entrada!H$53:H$369,$B125),0)</f>
        <v>61.47</v>
      </c>
      <c r="AH125">
        <f>IF(NOT(ISNA($B125)),INDEX(Entrada!I$53:I$369,$B125),0)</f>
        <v>53.25</v>
      </c>
      <c r="AI125">
        <f>IF(NOT(ISNA($B125)),INDEX(Entrada!J$53:J$369,$B125),0)</f>
        <v>47.12</v>
      </c>
      <c r="AJ125">
        <f>IF(NOT(ISNA($B125)),INDEX(Entrada!K$53:K$369,$B125),0)</f>
        <v>50.07</v>
      </c>
      <c r="AK125">
        <f>IF(NOT(ISNA($B125)),INDEX(Entrada!L$53:L$369,$B125),0)</f>
        <v>56.76</v>
      </c>
      <c r="AL125">
        <f>IF(NOT(ISNA($B125)),INDEX(Entrada!M$53:M$369,$B125),0)</f>
        <v>66.14</v>
      </c>
      <c r="AM125">
        <f>IF(NOT(ISNA($B125)),INDEX(Entrada!N$53:N$369,$B125),0)</f>
        <v>88.46</v>
      </c>
      <c r="AN125">
        <f>IF(NOT(ISNA($B125)),INDEX(Entrada!O$53:O$369,$B125),0)</f>
        <v>0</v>
      </c>
      <c r="AO125">
        <f>IF(NOT(ISNA($B125)),INDEX(Entrada!P$53:P$369,$B125),0)</f>
        <v>0</v>
      </c>
      <c r="AP125">
        <f>IF(NOT(ISNA($B125)),INDEX(Entrada!Q$53:Q$369,$B125),0)</f>
        <v>0</v>
      </c>
      <c r="AQ125">
        <f>IF(NOT(ISNA($B125)),INDEX(Entrada!R$53:R$369,$B125),0)</f>
        <v>0</v>
      </c>
      <c r="AR125">
        <f>IF(NOT(ISNA($B125)),INDEX(Entrada!S$53:S$369,$B125),0)</f>
        <v>0</v>
      </c>
      <c r="AS125">
        <f>IF(NOT(ISNA($B125)),INDEX(Entrada!T$53:T$369,$B125),0)</f>
        <v>0</v>
      </c>
      <c r="AT125">
        <f>IF(NOT(ISNA($B125)),INDEX(Entrada!U$53:U$369,$B125),0)</f>
        <v>0</v>
      </c>
      <c r="AU125">
        <f>IF(NOT(ISNA($B125)),INDEX(Entrada!V$53:V$369,$B125),0)</f>
        <v>0</v>
      </c>
      <c r="AV125">
        <f>IF(NOT(ISNA($B125)),INDEX(Entrada!W$53:W$369,$B125),0)</f>
        <v>0</v>
      </c>
      <c r="AW125">
        <f>IF(NOT(ISNA($B125)),INDEX(Entrada!X$53:X$369,$B125),0)</f>
        <v>0</v>
      </c>
      <c r="AX125">
        <f>IF(NOT(ISNA($B125)),INDEX(Entrada!Y$53:Y$369,$B125),0)</f>
        <v>0</v>
      </c>
      <c r="AY125">
        <f>IF(NOT(ISNA($B125)),INDEX(Entrada!Z$53:Z$369,$B125),0)</f>
        <v>0</v>
      </c>
      <c r="AZ125">
        <f>IF(NOT(ISNA($B125)),INDEX(Entrada!AA$53:AA$369,$B125),0)</f>
        <v>0</v>
      </c>
      <c r="BA125">
        <f>IF(NOT(ISNA($B125)),INDEX(Entrada!AB$53:AB$369,$B125),0)</f>
        <v>0</v>
      </c>
      <c r="BB125">
        <f t="shared" si="352"/>
        <v>119.74</v>
      </c>
      <c r="BC125">
        <f t="shared" si="352"/>
        <v>127.03</v>
      </c>
      <c r="BD125">
        <f t="shared" si="352"/>
        <v>114.53</v>
      </c>
      <c r="BE125">
        <f t="shared" si="352"/>
        <v>88.38</v>
      </c>
      <c r="BF125">
        <f t="shared" si="352"/>
        <v>68.900000000000006</v>
      </c>
      <c r="BG125">
        <f t="shared" si="352"/>
        <v>61.47</v>
      </c>
      <c r="BH125">
        <f t="shared" si="352"/>
        <v>53.25</v>
      </c>
      <c r="BI125">
        <f t="shared" si="352"/>
        <v>47.12</v>
      </c>
      <c r="BJ125">
        <f t="shared" si="352"/>
        <v>50.07</v>
      </c>
      <c r="BK125">
        <f t="shared" si="352"/>
        <v>56.76</v>
      </c>
      <c r="BL125">
        <f t="shared" si="352"/>
        <v>66.14</v>
      </c>
      <c r="BM125">
        <f t="shared" si="352"/>
        <v>88.46</v>
      </c>
      <c r="BN125">
        <f t="shared" si="353"/>
        <v>0</v>
      </c>
      <c r="BO125">
        <f t="shared" si="353"/>
        <v>0</v>
      </c>
      <c r="BP125">
        <f t="shared" si="353"/>
        <v>0</v>
      </c>
      <c r="BQ125">
        <f t="shared" si="353"/>
        <v>0</v>
      </c>
      <c r="BR125">
        <f t="shared" si="353"/>
        <v>0</v>
      </c>
      <c r="BS125">
        <f t="shared" si="353"/>
        <v>0</v>
      </c>
      <c r="BT125">
        <f t="shared" si="353"/>
        <v>0</v>
      </c>
      <c r="BU125">
        <f t="shared" si="353"/>
        <v>0</v>
      </c>
      <c r="BV125">
        <f t="shared" si="353"/>
        <v>0</v>
      </c>
      <c r="BW125">
        <f t="shared" si="353"/>
        <v>0</v>
      </c>
      <c r="BX125">
        <f t="shared" si="353"/>
        <v>0</v>
      </c>
      <c r="BY125">
        <f t="shared" si="353"/>
        <v>0</v>
      </c>
      <c r="BZ125">
        <f t="shared" si="353"/>
        <v>0</v>
      </c>
      <c r="CA125">
        <f t="shared" si="353"/>
        <v>0</v>
      </c>
      <c r="CE125">
        <f t="shared" si="148"/>
        <v>59</v>
      </c>
      <c r="CF125" s="302">
        <f t="shared" ca="1" si="149"/>
        <v>122.34287999999999</v>
      </c>
      <c r="CG125" s="302">
        <f t="shared" ca="1" si="323"/>
        <v>129.01035999999999</v>
      </c>
      <c r="CH125" s="302">
        <f t="shared" ca="1" si="324"/>
        <v>117.33637999999999</v>
      </c>
      <c r="CI125" s="302">
        <f t="shared" ca="1" si="325"/>
        <v>90.254159999999999</v>
      </c>
      <c r="CJ125" s="302">
        <f t="shared" ca="1" si="326"/>
        <v>69.756959999999992</v>
      </c>
      <c r="CK125" s="302">
        <f t="shared" ca="1" si="327"/>
        <v>61.734779999999994</v>
      </c>
      <c r="CL125" s="302">
        <f t="shared" ca="1" si="328"/>
        <v>53.606580000000001</v>
      </c>
      <c r="CM125" s="302">
        <f t="shared" ca="1" si="329"/>
        <v>47.480979999999995</v>
      </c>
      <c r="CN125" s="302">
        <f t="shared" ca="1" si="330"/>
        <v>50.449539999999999</v>
      </c>
      <c r="CO125" s="302">
        <f t="shared" ca="1" si="331"/>
        <v>57.564659999999996</v>
      </c>
      <c r="CP125" s="302">
        <f t="shared" ca="1" si="332"/>
        <v>67.000439999999998</v>
      </c>
      <c r="CQ125" s="302">
        <f t="shared" ca="1" si="333"/>
        <v>90.548659999999998</v>
      </c>
      <c r="CR125" s="302">
        <f t="shared" ca="1" si="334"/>
        <v>-1.3</v>
      </c>
      <c r="CS125" s="302">
        <f t="shared" ca="1" si="335"/>
        <v>-1.3</v>
      </c>
      <c r="CT125" s="302">
        <f t="shared" ca="1" si="336"/>
        <v>-1.3</v>
      </c>
      <c r="CU125" s="302">
        <f t="shared" ca="1" si="337"/>
        <v>-1.3</v>
      </c>
      <c r="CV125" s="302">
        <f t="shared" ca="1" si="338"/>
        <v>-1.3</v>
      </c>
      <c r="CW125" s="302">
        <f t="shared" ca="1" si="339"/>
        <v>-1.3</v>
      </c>
      <c r="CX125" s="302">
        <f t="shared" ca="1" si="340"/>
        <v>-1.3</v>
      </c>
      <c r="CY125" s="302">
        <f t="shared" ca="1" si="341"/>
        <v>-1.3</v>
      </c>
      <c r="CZ125" s="302">
        <f t="shared" ca="1" si="342"/>
        <v>-1.3</v>
      </c>
      <c r="DA125" s="302">
        <f t="shared" ca="1" si="343"/>
        <v>-1.3</v>
      </c>
      <c r="DB125" s="302">
        <f t="shared" ca="1" si="344"/>
        <v>-1.3</v>
      </c>
      <c r="DC125" s="302">
        <f t="shared" ca="1" si="345"/>
        <v>-1.3</v>
      </c>
      <c r="DD125" s="302">
        <f t="shared" ca="1" si="346"/>
        <v>-1.3</v>
      </c>
      <c r="DE125" s="302">
        <f t="shared" ca="1" si="347"/>
        <v>-1.3</v>
      </c>
    </row>
    <row r="126" spans="1:109" x14ac:dyDescent="0.25">
      <c r="A126">
        <v>123</v>
      </c>
      <c r="B126">
        <f>MATCH(A126,Entrada!$A$53:$A$369,0)</f>
        <v>123</v>
      </c>
      <c r="C126" s="164" t="s">
        <v>591</v>
      </c>
      <c r="AB126">
        <f>IF(NOT(ISNA($B126)),INDEX(Entrada!C$53:C$369,$B126),0)</f>
        <v>374.21</v>
      </c>
      <c r="AC126">
        <f>IF(NOT(ISNA($B126)),INDEX(Entrada!D$53:D$369,$B126),0)</f>
        <v>393.76</v>
      </c>
      <c r="AD126">
        <f>IF(NOT(ISNA($B126)),INDEX(Entrada!E$53:E$369,$B126),0)</f>
        <v>378.5</v>
      </c>
      <c r="AE126">
        <f>IF(NOT(ISNA($B126)),INDEX(Entrada!F$53:F$369,$B126),0)</f>
        <v>266.16000000000003</v>
      </c>
      <c r="AF126">
        <f>IF(NOT(ISNA($B126)),INDEX(Entrada!G$53:G$369,$B126),0)</f>
        <v>186.36</v>
      </c>
      <c r="AG126">
        <f>IF(NOT(ISNA($B126)),INDEX(Entrada!H$53:H$369,$B126),0)</f>
        <v>163</v>
      </c>
      <c r="AH126">
        <f>IF(NOT(ISNA($B126)),INDEX(Entrada!I$53:I$369,$B126),0)</f>
        <v>137.25</v>
      </c>
      <c r="AI126">
        <f>IF(NOT(ISNA($B126)),INDEX(Entrada!J$53:J$369,$B126),0)</f>
        <v>117.96</v>
      </c>
      <c r="AJ126">
        <f>IF(NOT(ISNA($B126)),INDEX(Entrada!K$53:K$369,$B126),0)</f>
        <v>121.53</v>
      </c>
      <c r="AK126">
        <f>IF(NOT(ISNA($B126)),INDEX(Entrada!L$53:L$369,$B126),0)</f>
        <v>145.91999999999999</v>
      </c>
      <c r="AL126">
        <f>IF(NOT(ISNA($B126)),INDEX(Entrada!M$53:M$369,$B126),0)</f>
        <v>183.76</v>
      </c>
      <c r="AM126">
        <f>IF(NOT(ISNA($B126)),INDEX(Entrada!N$53:N$369,$B126),0)</f>
        <v>266.58</v>
      </c>
      <c r="AN126">
        <f>IF(NOT(ISNA($B126)),INDEX(Entrada!O$53:O$369,$B126),0)</f>
        <v>0</v>
      </c>
      <c r="AO126">
        <f>IF(NOT(ISNA($B126)),INDEX(Entrada!P$53:P$369,$B126),0)</f>
        <v>0</v>
      </c>
      <c r="AP126">
        <f>IF(NOT(ISNA($B126)),INDEX(Entrada!Q$53:Q$369,$B126),0)</f>
        <v>0</v>
      </c>
      <c r="AQ126">
        <f>IF(NOT(ISNA($B126)),INDEX(Entrada!R$53:R$369,$B126),0)</f>
        <v>0</v>
      </c>
      <c r="AR126">
        <f>IF(NOT(ISNA($B126)),INDEX(Entrada!S$53:S$369,$B126),0)</f>
        <v>0</v>
      </c>
      <c r="AS126">
        <f>IF(NOT(ISNA($B126)),INDEX(Entrada!T$53:T$369,$B126),0)</f>
        <v>0</v>
      </c>
      <c r="AT126">
        <f>IF(NOT(ISNA($B126)),INDEX(Entrada!U$53:U$369,$B126),0)</f>
        <v>0</v>
      </c>
      <c r="AU126">
        <f>IF(NOT(ISNA($B126)),INDEX(Entrada!V$53:V$369,$B126),0)</f>
        <v>0</v>
      </c>
      <c r="AV126">
        <f>IF(NOT(ISNA($B126)),INDEX(Entrada!W$53:W$369,$B126),0)</f>
        <v>0</v>
      </c>
      <c r="AW126">
        <f>IF(NOT(ISNA($B126)),INDEX(Entrada!X$53:X$369,$B126),0)</f>
        <v>0</v>
      </c>
      <c r="AX126">
        <f>IF(NOT(ISNA($B126)),INDEX(Entrada!Y$53:Y$369,$B126),0)</f>
        <v>0</v>
      </c>
      <c r="AY126">
        <f>IF(NOT(ISNA($B126)),INDEX(Entrada!Z$53:Z$369,$B126),0)</f>
        <v>0</v>
      </c>
      <c r="AZ126">
        <f>IF(NOT(ISNA($B126)),INDEX(Entrada!AA$53:AA$369,$B126),0)</f>
        <v>0</v>
      </c>
      <c r="BA126">
        <f>IF(NOT(ISNA($B126)),INDEX(Entrada!AB$53:AB$369,$B126),0)</f>
        <v>0</v>
      </c>
      <c r="BB126">
        <f t="shared" si="352"/>
        <v>374.21</v>
      </c>
      <c r="BC126">
        <f t="shared" si="352"/>
        <v>393.76</v>
      </c>
      <c r="BD126">
        <f t="shared" si="352"/>
        <v>378.5</v>
      </c>
      <c r="BE126">
        <f t="shared" si="352"/>
        <v>266.16000000000003</v>
      </c>
      <c r="BF126">
        <f t="shared" si="352"/>
        <v>186.36</v>
      </c>
      <c r="BG126">
        <f t="shared" si="352"/>
        <v>163</v>
      </c>
      <c r="BH126">
        <f t="shared" si="352"/>
        <v>137.25</v>
      </c>
      <c r="BI126">
        <f t="shared" si="352"/>
        <v>117.96</v>
      </c>
      <c r="BJ126">
        <f t="shared" si="352"/>
        <v>121.53</v>
      </c>
      <c r="BK126">
        <f t="shared" si="352"/>
        <v>145.91999999999999</v>
      </c>
      <c r="BL126">
        <f t="shared" si="352"/>
        <v>183.76</v>
      </c>
      <c r="BM126">
        <f t="shared" si="352"/>
        <v>266.58</v>
      </c>
      <c r="BN126">
        <f t="shared" si="353"/>
        <v>0</v>
      </c>
      <c r="BO126">
        <f t="shared" si="353"/>
        <v>0</v>
      </c>
      <c r="BP126">
        <f t="shared" si="353"/>
        <v>0</v>
      </c>
      <c r="BQ126">
        <f t="shared" si="353"/>
        <v>0</v>
      </c>
      <c r="BR126">
        <f t="shared" si="353"/>
        <v>0</v>
      </c>
      <c r="BS126">
        <f t="shared" si="353"/>
        <v>0</v>
      </c>
      <c r="BT126">
        <f t="shared" si="353"/>
        <v>0</v>
      </c>
      <c r="BU126">
        <f t="shared" si="353"/>
        <v>0</v>
      </c>
      <c r="BV126">
        <f t="shared" si="353"/>
        <v>0</v>
      </c>
      <c r="BW126">
        <f t="shared" si="353"/>
        <v>0</v>
      </c>
      <c r="BX126">
        <f t="shared" si="353"/>
        <v>0</v>
      </c>
      <c r="BY126">
        <f t="shared" si="353"/>
        <v>0</v>
      </c>
      <c r="BZ126">
        <f t="shared" si="353"/>
        <v>0</v>
      </c>
      <c r="CA126">
        <f t="shared" si="353"/>
        <v>0</v>
      </c>
      <c r="CE126">
        <f t="shared" si="148"/>
        <v>54</v>
      </c>
      <c r="CF126" s="302">
        <f t="shared" ca="1" si="149"/>
        <v>374.16811999999999</v>
      </c>
      <c r="CG126" s="302">
        <f t="shared" ca="1" si="323"/>
        <v>388.88297999999998</v>
      </c>
      <c r="CH126" s="302">
        <f t="shared" ca="1" si="324"/>
        <v>369.41126000000003</v>
      </c>
      <c r="CI126" s="302">
        <f t="shared" ca="1" si="325"/>
        <v>255.89006000000001</v>
      </c>
      <c r="CJ126" s="302">
        <f t="shared" ca="1" si="326"/>
        <v>179.25942000000001</v>
      </c>
      <c r="CK126" s="302">
        <f t="shared" ca="1" si="327"/>
        <v>154.66315999999998</v>
      </c>
      <c r="CL126" s="302">
        <f t="shared" ca="1" si="328"/>
        <v>128.24382</v>
      </c>
      <c r="CM126" s="302">
        <f t="shared" ca="1" si="329"/>
        <v>109.49213999999999</v>
      </c>
      <c r="CN126" s="302">
        <f t="shared" ca="1" si="330"/>
        <v>112.81658</v>
      </c>
      <c r="CO126" s="302">
        <f t="shared" ca="1" si="331"/>
        <v>136.66215999999997</v>
      </c>
      <c r="CP126" s="302">
        <f t="shared" ca="1" si="332"/>
        <v>180.49267999999998</v>
      </c>
      <c r="CQ126" s="302">
        <f t="shared" ca="1" si="333"/>
        <v>265.37314000000003</v>
      </c>
      <c r="CR126" s="302">
        <f t="shared" ca="1" si="334"/>
        <v>-1.8</v>
      </c>
      <c r="CS126" s="302">
        <f t="shared" ca="1" si="335"/>
        <v>-1.8</v>
      </c>
      <c r="CT126" s="302">
        <f t="shared" ca="1" si="336"/>
        <v>-1.8</v>
      </c>
      <c r="CU126" s="302">
        <f t="shared" ca="1" si="337"/>
        <v>-1.8</v>
      </c>
      <c r="CV126" s="302">
        <f t="shared" ca="1" si="338"/>
        <v>-1.8</v>
      </c>
      <c r="CW126" s="302">
        <f t="shared" ca="1" si="339"/>
        <v>-1.8</v>
      </c>
      <c r="CX126" s="302">
        <f t="shared" ca="1" si="340"/>
        <v>-1.8</v>
      </c>
      <c r="CY126" s="302">
        <f t="shared" ca="1" si="341"/>
        <v>-1.8</v>
      </c>
      <c r="CZ126" s="302">
        <f t="shared" ca="1" si="342"/>
        <v>-1.8</v>
      </c>
      <c r="DA126" s="302">
        <f t="shared" ca="1" si="343"/>
        <v>-1.8</v>
      </c>
      <c r="DB126" s="302">
        <f t="shared" ca="1" si="344"/>
        <v>-1.8</v>
      </c>
      <c r="DC126" s="302">
        <f t="shared" ca="1" si="345"/>
        <v>-1.8</v>
      </c>
      <c r="DD126" s="302">
        <f t="shared" ca="1" si="346"/>
        <v>-1.8</v>
      </c>
      <c r="DE126" s="302">
        <f t="shared" ca="1" si="347"/>
        <v>-1.8</v>
      </c>
    </row>
    <row r="127" spans="1:109" x14ac:dyDescent="0.25">
      <c r="A127">
        <v>124</v>
      </c>
      <c r="B127">
        <f>MATCH(A127,Entrada!$A$53:$A$369,0)</f>
        <v>124</v>
      </c>
      <c r="C127" s="164"/>
      <c r="AB127">
        <f>IF(NOT(ISNA($B127)),INDEX(Entrada!C$53:C$369,$B127),0)</f>
        <v>0</v>
      </c>
      <c r="AC127">
        <f>IF(NOT(ISNA($B127)),INDEX(Entrada!D$53:D$369,$B127),0)</f>
        <v>0</v>
      </c>
      <c r="AD127">
        <f>IF(NOT(ISNA($B127)),INDEX(Entrada!E$53:E$369,$B127),0)</f>
        <v>0</v>
      </c>
      <c r="AE127">
        <f>IF(NOT(ISNA($B127)),INDEX(Entrada!F$53:F$369,$B127),0)</f>
        <v>0</v>
      </c>
      <c r="AF127">
        <f>IF(NOT(ISNA($B127)),INDEX(Entrada!G$53:G$369,$B127),0)</f>
        <v>0</v>
      </c>
      <c r="AG127">
        <f>IF(NOT(ISNA($B127)),INDEX(Entrada!H$53:H$369,$B127),0)</f>
        <v>0</v>
      </c>
      <c r="AH127">
        <f>IF(NOT(ISNA($B127)),INDEX(Entrada!I$53:I$369,$B127),0)</f>
        <v>0</v>
      </c>
      <c r="AI127">
        <f>IF(NOT(ISNA($B127)),INDEX(Entrada!J$53:J$369,$B127),0)</f>
        <v>0</v>
      </c>
      <c r="AJ127">
        <f>IF(NOT(ISNA($B127)),INDEX(Entrada!K$53:K$369,$B127),0)</f>
        <v>0</v>
      </c>
      <c r="AK127">
        <f>IF(NOT(ISNA($B127)),INDEX(Entrada!L$53:L$369,$B127),0)</f>
        <v>0</v>
      </c>
      <c r="AL127">
        <f>IF(NOT(ISNA($B127)),INDEX(Entrada!M$53:M$369,$B127),0)</f>
        <v>0</v>
      </c>
      <c r="AM127">
        <f>IF(NOT(ISNA($B127)),INDEX(Entrada!N$53:N$369,$B127),0)</f>
        <v>0</v>
      </c>
      <c r="AN127">
        <f>IF(NOT(ISNA($B127)),INDEX(Entrada!O$53:O$369,$B127),0)</f>
        <v>0</v>
      </c>
      <c r="AO127">
        <f>IF(NOT(ISNA($B127)),INDEX(Entrada!P$53:P$369,$B127),0)</f>
        <v>0</v>
      </c>
      <c r="AP127">
        <f>IF(NOT(ISNA($B127)),INDEX(Entrada!Q$53:Q$369,$B127),0)</f>
        <v>0</v>
      </c>
      <c r="AQ127">
        <f>IF(NOT(ISNA($B127)),INDEX(Entrada!R$53:R$369,$B127),0)</f>
        <v>0</v>
      </c>
      <c r="AR127">
        <f>IF(NOT(ISNA($B127)),INDEX(Entrada!S$53:S$369,$B127),0)</f>
        <v>0</v>
      </c>
      <c r="AS127">
        <f>IF(NOT(ISNA($B127)),INDEX(Entrada!T$53:T$369,$B127),0)</f>
        <v>0</v>
      </c>
      <c r="AT127">
        <f>IF(NOT(ISNA($B127)),INDEX(Entrada!U$53:U$369,$B127),0)</f>
        <v>0</v>
      </c>
      <c r="AU127">
        <f>IF(NOT(ISNA($B127)),INDEX(Entrada!V$53:V$369,$B127),0)</f>
        <v>0</v>
      </c>
      <c r="AV127">
        <f>IF(NOT(ISNA($B127)),INDEX(Entrada!W$53:W$369,$B127),0)</f>
        <v>0</v>
      </c>
      <c r="AW127">
        <f>IF(NOT(ISNA($B127)),INDEX(Entrada!X$53:X$369,$B127),0)</f>
        <v>0</v>
      </c>
      <c r="AX127">
        <f>IF(NOT(ISNA($B127)),INDEX(Entrada!Y$53:Y$369,$B127),0)</f>
        <v>0</v>
      </c>
      <c r="AY127">
        <f>IF(NOT(ISNA($B127)),INDEX(Entrada!Z$53:Z$369,$B127),0)</f>
        <v>0</v>
      </c>
      <c r="AZ127">
        <f>IF(NOT(ISNA($B127)),INDEX(Entrada!AA$53:AA$369,$B127),0)</f>
        <v>0</v>
      </c>
      <c r="BA127">
        <f>IF(NOT(ISNA($B127)),INDEX(Entrada!AB$53:AB$369,$B127),0)</f>
        <v>0</v>
      </c>
      <c r="BB127">
        <f t="shared" si="352"/>
        <v>0</v>
      </c>
      <c r="BC127">
        <f t="shared" si="352"/>
        <v>0</v>
      </c>
      <c r="BD127">
        <f t="shared" si="352"/>
        <v>0</v>
      </c>
      <c r="BE127">
        <f t="shared" si="352"/>
        <v>0</v>
      </c>
      <c r="BF127">
        <f t="shared" si="352"/>
        <v>0</v>
      </c>
      <c r="BG127">
        <f t="shared" si="352"/>
        <v>0</v>
      </c>
      <c r="BH127">
        <f t="shared" si="352"/>
        <v>0</v>
      </c>
      <c r="BI127">
        <f t="shared" si="352"/>
        <v>0</v>
      </c>
      <c r="BJ127">
        <f t="shared" si="352"/>
        <v>0</v>
      </c>
      <c r="BK127">
        <f t="shared" si="352"/>
        <v>0</v>
      </c>
      <c r="BL127">
        <f t="shared" si="352"/>
        <v>0</v>
      </c>
      <c r="BM127">
        <f t="shared" si="352"/>
        <v>0</v>
      </c>
      <c r="BN127">
        <f t="shared" si="353"/>
        <v>0</v>
      </c>
      <c r="BO127">
        <f t="shared" si="353"/>
        <v>0</v>
      </c>
      <c r="BP127">
        <f t="shared" si="353"/>
        <v>0</v>
      </c>
      <c r="BQ127">
        <f t="shared" si="353"/>
        <v>0</v>
      </c>
      <c r="BR127">
        <f t="shared" si="353"/>
        <v>0</v>
      </c>
      <c r="BS127">
        <f t="shared" si="353"/>
        <v>0</v>
      </c>
      <c r="BT127">
        <f t="shared" si="353"/>
        <v>0</v>
      </c>
      <c r="BU127">
        <f t="shared" si="353"/>
        <v>0</v>
      </c>
      <c r="BV127">
        <f t="shared" si="353"/>
        <v>0</v>
      </c>
      <c r="BW127">
        <f t="shared" si="353"/>
        <v>0</v>
      </c>
      <c r="BX127">
        <f t="shared" si="353"/>
        <v>0</v>
      </c>
      <c r="BY127">
        <f t="shared" si="353"/>
        <v>0</v>
      </c>
      <c r="BZ127">
        <f t="shared" si="353"/>
        <v>0</v>
      </c>
      <c r="CA127">
        <f t="shared" si="353"/>
        <v>0</v>
      </c>
      <c r="CE127" t="e">
        <f t="shared" si="148"/>
        <v>#N/A</v>
      </c>
      <c r="CF127" s="302">
        <f t="shared" si="149"/>
        <v>0</v>
      </c>
      <c r="CG127" s="302">
        <f t="shared" si="323"/>
        <v>0</v>
      </c>
      <c r="CH127" s="302">
        <f t="shared" si="324"/>
        <v>0</v>
      </c>
      <c r="CI127" s="302">
        <f t="shared" si="325"/>
        <v>0</v>
      </c>
      <c r="CJ127" s="302">
        <f t="shared" si="326"/>
        <v>0</v>
      </c>
      <c r="CK127" s="302">
        <f t="shared" si="327"/>
        <v>0</v>
      </c>
      <c r="CL127" s="302">
        <f t="shared" si="328"/>
        <v>0</v>
      </c>
      <c r="CM127" s="302">
        <f t="shared" si="329"/>
        <v>0</v>
      </c>
      <c r="CN127" s="302">
        <f t="shared" si="330"/>
        <v>0</v>
      </c>
      <c r="CO127" s="302">
        <f t="shared" si="331"/>
        <v>0</v>
      </c>
      <c r="CP127" s="302">
        <f t="shared" si="332"/>
        <v>0</v>
      </c>
      <c r="CQ127" s="302">
        <f t="shared" si="333"/>
        <v>0</v>
      </c>
      <c r="CR127" s="302">
        <f t="shared" si="334"/>
        <v>0</v>
      </c>
      <c r="CS127" s="302">
        <f t="shared" si="335"/>
        <v>0</v>
      </c>
      <c r="CT127" s="302">
        <f t="shared" si="336"/>
        <v>0</v>
      </c>
      <c r="CU127" s="302">
        <f t="shared" si="337"/>
        <v>0</v>
      </c>
      <c r="CV127" s="302">
        <f t="shared" si="338"/>
        <v>0</v>
      </c>
      <c r="CW127" s="302">
        <f t="shared" si="339"/>
        <v>0</v>
      </c>
      <c r="CX127" s="302">
        <f t="shared" si="340"/>
        <v>0</v>
      </c>
      <c r="CY127" s="302">
        <f t="shared" si="341"/>
        <v>0</v>
      </c>
      <c r="CZ127" s="302">
        <f t="shared" si="342"/>
        <v>0</v>
      </c>
      <c r="DA127" s="302">
        <f t="shared" si="343"/>
        <v>0</v>
      </c>
      <c r="DB127" s="302">
        <f t="shared" si="344"/>
        <v>0</v>
      </c>
      <c r="DC127" s="302">
        <f t="shared" si="345"/>
        <v>0</v>
      </c>
      <c r="DD127" s="302">
        <f t="shared" si="346"/>
        <v>0</v>
      </c>
      <c r="DE127" s="302">
        <f t="shared" si="347"/>
        <v>0</v>
      </c>
    </row>
    <row r="128" spans="1:109" x14ac:dyDescent="0.25">
      <c r="A128">
        <v>125</v>
      </c>
      <c r="B128">
        <f>MATCH(A128,Entrada!$A$53:$A$369,0)</f>
        <v>125</v>
      </c>
      <c r="C128" s="164" t="s">
        <v>262</v>
      </c>
      <c r="AB128">
        <f>IF(NOT(ISNA($B128)),INDEX(Entrada!C$53:C$369,$B128),0)</f>
        <v>490.82</v>
      </c>
      <c r="AC128">
        <f>IF(NOT(ISNA($B128)),INDEX(Entrada!D$53:D$369,$B128),0)</f>
        <v>510.03</v>
      </c>
      <c r="AD128">
        <f>IF(NOT(ISNA($B128)),INDEX(Entrada!E$53:E$369,$B128),0)</f>
        <v>484.61</v>
      </c>
      <c r="AE128">
        <f>IF(NOT(ISNA($B128)),INDEX(Entrada!F$53:F$369,$B128),0)</f>
        <v>336.41</v>
      </c>
      <c r="AF128">
        <f>IF(NOT(ISNA($B128)),INDEX(Entrada!G$53:G$369,$B128),0)</f>
        <v>236.37</v>
      </c>
      <c r="AG128">
        <f>IF(NOT(ISNA($B128)),INDEX(Entrada!H$53:H$369,$B128),0)</f>
        <v>204.26</v>
      </c>
      <c r="AH128">
        <f>IF(NOT(ISNA($B128)),INDEX(Entrada!I$53:I$369,$B128),0)</f>
        <v>169.77</v>
      </c>
      <c r="AI128">
        <f>IF(NOT(ISNA($B128)),INDEX(Entrada!J$53:J$369,$B128),0)</f>
        <v>145.29</v>
      </c>
      <c r="AJ128">
        <f>IF(NOT(ISNA($B128)),INDEX(Entrada!K$53:K$369,$B128),0)</f>
        <v>149.63</v>
      </c>
      <c r="AK128">
        <f>IF(NOT(ISNA($B128)),INDEX(Entrada!L$53:L$369,$B128),0)</f>
        <v>180.76</v>
      </c>
      <c r="AL128">
        <f>IF(NOT(ISNA($B128)),INDEX(Entrada!M$53:M$369,$B128),0)</f>
        <v>237.98</v>
      </c>
      <c r="AM128">
        <f>IF(NOT(ISNA($B128)),INDEX(Entrada!N$53:N$369,$B128),0)</f>
        <v>348.79</v>
      </c>
      <c r="AN128">
        <f>IF(NOT(ISNA($B128)),INDEX(Entrada!O$53:O$369,$B128),0)</f>
        <v>0</v>
      </c>
      <c r="AO128">
        <f>IF(NOT(ISNA($B128)),INDEX(Entrada!P$53:P$369,$B128),0)</f>
        <v>0</v>
      </c>
      <c r="AP128">
        <f>IF(NOT(ISNA($B128)),INDEX(Entrada!Q$53:Q$369,$B128),0)</f>
        <v>0</v>
      </c>
      <c r="AQ128">
        <f>IF(NOT(ISNA($B128)),INDEX(Entrada!R$53:R$369,$B128),0)</f>
        <v>0</v>
      </c>
      <c r="AR128">
        <f>IF(NOT(ISNA($B128)),INDEX(Entrada!S$53:S$369,$B128),0)</f>
        <v>0</v>
      </c>
      <c r="AS128">
        <f>IF(NOT(ISNA($B128)),INDEX(Entrada!T$53:T$369,$B128),0)</f>
        <v>0</v>
      </c>
      <c r="AT128">
        <f>IF(NOT(ISNA($B128)),INDEX(Entrada!U$53:U$369,$B128),0)</f>
        <v>0</v>
      </c>
      <c r="AU128">
        <f>IF(NOT(ISNA($B128)),INDEX(Entrada!V$53:V$369,$B128),0)</f>
        <v>0</v>
      </c>
      <c r="AV128">
        <f>IF(NOT(ISNA($B128)),INDEX(Entrada!W$53:W$369,$B128),0)</f>
        <v>0</v>
      </c>
      <c r="AW128">
        <f>IF(NOT(ISNA($B128)),INDEX(Entrada!X$53:X$369,$B128),0)</f>
        <v>0</v>
      </c>
      <c r="AX128">
        <f>IF(NOT(ISNA($B128)),INDEX(Entrada!Y$53:Y$369,$B128),0)</f>
        <v>0</v>
      </c>
      <c r="AY128">
        <f>IF(NOT(ISNA($B128)),INDEX(Entrada!Z$53:Z$369,$B128),0)</f>
        <v>0</v>
      </c>
      <c r="AZ128">
        <f>IF(NOT(ISNA($B128)),INDEX(Entrada!AA$53:AA$369,$B128),0)</f>
        <v>0</v>
      </c>
      <c r="BA128">
        <f>IF(NOT(ISNA($B128)),INDEX(Entrada!AB$53:AB$369,$B128),0)</f>
        <v>0</v>
      </c>
      <c r="BB128">
        <f t="shared" si="352"/>
        <v>490.82</v>
      </c>
      <c r="BC128">
        <f t="shared" si="352"/>
        <v>510.03</v>
      </c>
      <c r="BD128">
        <f t="shared" si="352"/>
        <v>484.61</v>
      </c>
      <c r="BE128">
        <f t="shared" si="352"/>
        <v>336.41</v>
      </c>
      <c r="BF128">
        <f t="shared" si="352"/>
        <v>236.37</v>
      </c>
      <c r="BG128">
        <f t="shared" si="352"/>
        <v>204.26</v>
      </c>
      <c r="BH128">
        <f t="shared" si="352"/>
        <v>169.77</v>
      </c>
      <c r="BI128">
        <f t="shared" si="352"/>
        <v>145.29</v>
      </c>
      <c r="BJ128">
        <f t="shared" si="352"/>
        <v>149.63</v>
      </c>
      <c r="BK128">
        <f t="shared" si="352"/>
        <v>180.76</v>
      </c>
      <c r="BL128">
        <f t="shared" si="352"/>
        <v>237.98</v>
      </c>
      <c r="BM128">
        <f t="shared" si="352"/>
        <v>348.79</v>
      </c>
      <c r="BN128">
        <f t="shared" si="353"/>
        <v>0</v>
      </c>
      <c r="BO128">
        <f t="shared" si="353"/>
        <v>0</v>
      </c>
      <c r="BP128">
        <f t="shared" si="353"/>
        <v>0</v>
      </c>
      <c r="BQ128">
        <f t="shared" si="353"/>
        <v>0</v>
      </c>
      <c r="BR128">
        <f t="shared" si="353"/>
        <v>0</v>
      </c>
      <c r="BS128">
        <f t="shared" si="353"/>
        <v>0</v>
      </c>
      <c r="BT128">
        <f t="shared" si="353"/>
        <v>0</v>
      </c>
      <c r="BU128">
        <f t="shared" si="353"/>
        <v>0</v>
      </c>
      <c r="BV128">
        <f t="shared" si="353"/>
        <v>0</v>
      </c>
      <c r="BW128">
        <f t="shared" si="353"/>
        <v>0</v>
      </c>
      <c r="BX128">
        <f t="shared" si="353"/>
        <v>0</v>
      </c>
      <c r="BY128">
        <f t="shared" si="353"/>
        <v>0</v>
      </c>
      <c r="BZ128">
        <f t="shared" si="353"/>
        <v>0</v>
      </c>
      <c r="CA128">
        <f t="shared" si="353"/>
        <v>0</v>
      </c>
      <c r="CE128" t="e">
        <f t="shared" si="148"/>
        <v>#N/A</v>
      </c>
      <c r="CF128" s="302">
        <f t="shared" si="149"/>
        <v>490.82</v>
      </c>
      <c r="CG128" s="302">
        <f t="shared" si="323"/>
        <v>510.03</v>
      </c>
      <c r="CH128" s="302">
        <f t="shared" si="324"/>
        <v>484.61</v>
      </c>
      <c r="CI128" s="302">
        <f t="shared" si="325"/>
        <v>336.41</v>
      </c>
      <c r="CJ128" s="302">
        <f t="shared" si="326"/>
        <v>236.37</v>
      </c>
      <c r="CK128" s="302">
        <f t="shared" si="327"/>
        <v>204.26</v>
      </c>
      <c r="CL128" s="302">
        <f t="shared" si="328"/>
        <v>169.77</v>
      </c>
      <c r="CM128" s="302">
        <f t="shared" si="329"/>
        <v>145.29</v>
      </c>
      <c r="CN128" s="302">
        <f t="shared" si="330"/>
        <v>149.63</v>
      </c>
      <c r="CO128" s="302">
        <f t="shared" si="331"/>
        <v>180.76</v>
      </c>
      <c r="CP128" s="302">
        <f t="shared" si="332"/>
        <v>237.98</v>
      </c>
      <c r="CQ128" s="302">
        <f t="shared" si="333"/>
        <v>348.79</v>
      </c>
      <c r="CR128" s="302">
        <f t="shared" si="334"/>
        <v>0</v>
      </c>
      <c r="CS128" s="302">
        <f t="shared" si="335"/>
        <v>0</v>
      </c>
      <c r="CT128" s="302">
        <f t="shared" si="336"/>
        <v>0</v>
      </c>
      <c r="CU128" s="302">
        <f t="shared" si="337"/>
        <v>0</v>
      </c>
      <c r="CV128" s="302">
        <f t="shared" si="338"/>
        <v>0</v>
      </c>
      <c r="CW128" s="302">
        <f t="shared" si="339"/>
        <v>0</v>
      </c>
      <c r="CX128" s="302">
        <f t="shared" si="340"/>
        <v>0</v>
      </c>
      <c r="CY128" s="302">
        <f t="shared" si="341"/>
        <v>0</v>
      </c>
      <c r="CZ128" s="302">
        <f t="shared" si="342"/>
        <v>0</v>
      </c>
      <c r="DA128" s="302">
        <f t="shared" si="343"/>
        <v>0</v>
      </c>
      <c r="DB128" s="302">
        <f t="shared" si="344"/>
        <v>0</v>
      </c>
      <c r="DC128" s="302">
        <f t="shared" si="345"/>
        <v>0</v>
      </c>
      <c r="DD128" s="302">
        <f t="shared" si="346"/>
        <v>0</v>
      </c>
      <c r="DE128" s="302">
        <f t="shared" si="347"/>
        <v>0</v>
      </c>
    </row>
    <row r="129" spans="1:109" x14ac:dyDescent="0.25">
      <c r="A129">
        <v>126</v>
      </c>
      <c r="B129">
        <f>MATCH(A129,Entrada!$A$53:$A$369,0)</f>
        <v>126</v>
      </c>
      <c r="C129" s="164" t="s">
        <v>592</v>
      </c>
      <c r="AB129">
        <f>IF(NOT(ISNA($B129)),INDEX(Entrada!C$53:C$369,$B129),0)</f>
        <v>340</v>
      </c>
      <c r="AC129">
        <f>IF(NOT(ISNA($B129)),INDEX(Entrada!D$53:D$369,$B129),0)</f>
        <v>340</v>
      </c>
      <c r="AD129">
        <f>IF(NOT(ISNA($B129)),INDEX(Entrada!E$53:E$369,$B129),0)</f>
        <v>340</v>
      </c>
      <c r="AE129">
        <f>IF(NOT(ISNA($B129)),INDEX(Entrada!F$53:F$369,$B129),0)</f>
        <v>340</v>
      </c>
      <c r="AF129">
        <f>IF(NOT(ISNA($B129)),INDEX(Entrada!G$53:G$369,$B129),0)</f>
        <v>203</v>
      </c>
      <c r="AG129">
        <f>IF(NOT(ISNA($B129)),INDEX(Entrada!H$53:H$369,$B129),0)</f>
        <v>163</v>
      </c>
      <c r="AH129">
        <f>IF(NOT(ISNA($B129)),INDEX(Entrada!I$53:I$369,$B129),0)</f>
        <v>117</v>
      </c>
      <c r="AI129">
        <f>IF(NOT(ISNA($B129)),INDEX(Entrada!J$53:J$369,$B129),0)</f>
        <v>89</v>
      </c>
      <c r="AJ129">
        <f>IF(NOT(ISNA($B129)),INDEX(Entrada!K$53:K$369,$B129),0)</f>
        <v>89</v>
      </c>
      <c r="AK129">
        <f>IF(NOT(ISNA($B129)),INDEX(Entrada!L$53:L$369,$B129),0)</f>
        <v>121</v>
      </c>
      <c r="AL129">
        <f>IF(NOT(ISNA($B129)),INDEX(Entrada!M$53:M$369,$B129),0)</f>
        <v>208</v>
      </c>
      <c r="AM129">
        <f>IF(NOT(ISNA($B129)),INDEX(Entrada!N$53:N$369,$B129),0)</f>
        <v>340</v>
      </c>
      <c r="AN129">
        <f>IF(NOT(ISNA($B129)),INDEX(Entrada!O$53:O$369,$B129),0)</f>
        <v>0</v>
      </c>
      <c r="AO129">
        <f>IF(NOT(ISNA($B129)),INDEX(Entrada!P$53:P$369,$B129),0)</f>
        <v>0</v>
      </c>
      <c r="AP129">
        <f>IF(NOT(ISNA($B129)),INDEX(Entrada!Q$53:Q$369,$B129),0)</f>
        <v>0</v>
      </c>
      <c r="AQ129">
        <f>IF(NOT(ISNA($B129)),INDEX(Entrada!R$53:R$369,$B129),0)</f>
        <v>0</v>
      </c>
      <c r="AR129">
        <f>IF(NOT(ISNA($B129)),INDEX(Entrada!S$53:S$369,$B129),0)</f>
        <v>0</v>
      </c>
      <c r="AS129">
        <f>IF(NOT(ISNA($B129)),INDEX(Entrada!T$53:T$369,$B129),0)</f>
        <v>0</v>
      </c>
      <c r="AT129">
        <f>IF(NOT(ISNA($B129)),INDEX(Entrada!U$53:U$369,$B129),0)</f>
        <v>0</v>
      </c>
      <c r="AU129">
        <f>IF(NOT(ISNA($B129)),INDEX(Entrada!V$53:V$369,$B129),0)</f>
        <v>0</v>
      </c>
      <c r="AV129">
        <f>IF(NOT(ISNA($B129)),INDEX(Entrada!W$53:W$369,$B129),0)</f>
        <v>0</v>
      </c>
      <c r="AW129">
        <f>IF(NOT(ISNA($B129)),INDEX(Entrada!X$53:X$369,$B129),0)</f>
        <v>0</v>
      </c>
      <c r="AX129">
        <f>IF(NOT(ISNA($B129)),INDEX(Entrada!Y$53:Y$369,$B129),0)</f>
        <v>0</v>
      </c>
      <c r="AY129">
        <f>IF(NOT(ISNA($B129)),INDEX(Entrada!Z$53:Z$369,$B129),0)</f>
        <v>0</v>
      </c>
      <c r="AZ129">
        <f>IF(NOT(ISNA($B129)),INDEX(Entrada!AA$53:AA$369,$B129),0)</f>
        <v>0</v>
      </c>
      <c r="BA129">
        <f>IF(NOT(ISNA($B129)),INDEX(Entrada!AB$53:AB$369,$B129),0)</f>
        <v>0</v>
      </c>
      <c r="BB129" s="288">
        <f t="shared" ref="BB129:CA129" ca="1" si="354">IF(BB130&lt;=430,MAX(0,BB130-90),340)</f>
        <v>340</v>
      </c>
      <c r="BC129" s="288">
        <f t="shared" ca="1" si="354"/>
        <v>340</v>
      </c>
      <c r="BD129" s="288">
        <f t="shared" ca="1" si="354"/>
        <v>340</v>
      </c>
      <c r="BE129" s="288">
        <f t="shared" ca="1" si="354"/>
        <v>340</v>
      </c>
      <c r="BF129" s="288">
        <f t="shared" ca="1" si="354"/>
        <v>202.78003000000001</v>
      </c>
      <c r="BG129" s="288">
        <f t="shared" ca="1" si="354"/>
        <v>162.62527999999998</v>
      </c>
      <c r="BH129" s="288">
        <f t="shared" ca="1" si="354"/>
        <v>116.62711842105261</v>
      </c>
      <c r="BI129" s="288">
        <f t="shared" ca="1" si="354"/>
        <v>88.444608947368408</v>
      </c>
      <c r="BJ129" s="288">
        <f t="shared" ca="1" si="354"/>
        <v>89.129568421052596</v>
      </c>
      <c r="BK129" s="288">
        <f t="shared" ca="1" si="354"/>
        <v>121.23997789473682</v>
      </c>
      <c r="BL129" s="288">
        <f t="shared" ca="1" si="354"/>
        <v>207.97224000000006</v>
      </c>
      <c r="BM129" s="288">
        <f t="shared" ca="1" si="354"/>
        <v>340</v>
      </c>
      <c r="BN129" s="288">
        <f t="shared" si="354"/>
        <v>0</v>
      </c>
      <c r="BO129" s="288">
        <f t="shared" si="354"/>
        <v>0</v>
      </c>
      <c r="BP129" s="288">
        <f t="shared" si="354"/>
        <v>0</v>
      </c>
      <c r="BQ129" s="288">
        <f t="shared" si="354"/>
        <v>0</v>
      </c>
      <c r="BR129" s="288">
        <f t="shared" si="354"/>
        <v>0</v>
      </c>
      <c r="BS129" s="288">
        <f t="shared" si="354"/>
        <v>0</v>
      </c>
      <c r="BT129" s="288">
        <f t="shared" si="354"/>
        <v>0</v>
      </c>
      <c r="BU129" s="288">
        <f t="shared" si="354"/>
        <v>0</v>
      </c>
      <c r="BV129" s="288">
        <f t="shared" si="354"/>
        <v>0</v>
      </c>
      <c r="BW129" s="288">
        <f t="shared" si="354"/>
        <v>0</v>
      </c>
      <c r="BX129" s="288">
        <f t="shared" si="354"/>
        <v>0</v>
      </c>
      <c r="BY129" s="288">
        <f t="shared" si="354"/>
        <v>0</v>
      </c>
      <c r="BZ129" s="288">
        <f t="shared" si="354"/>
        <v>0</v>
      </c>
      <c r="CA129" s="288">
        <f t="shared" si="354"/>
        <v>0</v>
      </c>
      <c r="CE129" t="e">
        <f t="shared" si="148"/>
        <v>#N/A</v>
      </c>
      <c r="CF129" s="167">
        <f t="shared" ref="CF129:DE129" ca="1" si="355">IF(CF130&lt;=430,MAX(0,CF130-90),340)</f>
        <v>340</v>
      </c>
      <c r="CG129" s="167">
        <f t="shared" ca="1" si="355"/>
        <v>340</v>
      </c>
      <c r="CH129" s="167">
        <f t="shared" ca="1" si="355"/>
        <v>340</v>
      </c>
      <c r="CI129" s="167">
        <f t="shared" ca="1" si="355"/>
        <v>340</v>
      </c>
      <c r="CJ129" s="167">
        <f t="shared" ca="1" si="355"/>
        <v>220.05963000000003</v>
      </c>
      <c r="CK129" s="167">
        <f t="shared" ca="1" si="355"/>
        <v>177.93928000000005</v>
      </c>
      <c r="CL129" s="167">
        <f t="shared" ca="1" si="355"/>
        <v>130.46751842105266</v>
      </c>
      <c r="CM129" s="167">
        <f t="shared" ca="1" si="355"/>
        <v>101.43460894736847</v>
      </c>
      <c r="CN129" s="167">
        <f t="shared" ca="1" si="355"/>
        <v>102.51516842105266</v>
      </c>
      <c r="CO129" s="167">
        <f t="shared" ca="1" si="355"/>
        <v>136.93717789473689</v>
      </c>
      <c r="CP129" s="167">
        <f t="shared" ca="1" si="355"/>
        <v>226.41624000000013</v>
      </c>
      <c r="CQ129" s="167">
        <f t="shared" ca="1" si="355"/>
        <v>340</v>
      </c>
      <c r="CR129" s="167">
        <f t="shared" ca="1" si="355"/>
        <v>0</v>
      </c>
      <c r="CS129" s="167">
        <f t="shared" ca="1" si="355"/>
        <v>0</v>
      </c>
      <c r="CT129" s="167">
        <f t="shared" ca="1" si="355"/>
        <v>0</v>
      </c>
      <c r="CU129" s="167">
        <f t="shared" ca="1" si="355"/>
        <v>0</v>
      </c>
      <c r="CV129" s="167">
        <f t="shared" ca="1" si="355"/>
        <v>0</v>
      </c>
      <c r="CW129" s="167">
        <f t="shared" ca="1" si="355"/>
        <v>0</v>
      </c>
      <c r="CX129" s="167">
        <f t="shared" ca="1" si="355"/>
        <v>0</v>
      </c>
      <c r="CY129" s="167">
        <f t="shared" ca="1" si="355"/>
        <v>0</v>
      </c>
      <c r="CZ129" s="167">
        <f t="shared" ca="1" si="355"/>
        <v>0</v>
      </c>
      <c r="DA129" s="167">
        <f t="shared" ca="1" si="355"/>
        <v>0</v>
      </c>
      <c r="DB129" s="167">
        <f t="shared" ca="1" si="355"/>
        <v>0</v>
      </c>
      <c r="DC129" s="167">
        <f t="shared" ca="1" si="355"/>
        <v>0</v>
      </c>
      <c r="DD129" s="167">
        <f t="shared" ca="1" si="355"/>
        <v>0</v>
      </c>
      <c r="DE129" s="167">
        <f t="shared" ca="1" si="355"/>
        <v>0</v>
      </c>
    </row>
    <row r="130" spans="1:109" x14ac:dyDescent="0.25">
      <c r="A130">
        <v>127</v>
      </c>
      <c r="B130">
        <f>MATCH(A130,Entrada!$A$53:$A$369,0)</f>
        <v>127</v>
      </c>
      <c r="C130" s="164" t="s">
        <v>593</v>
      </c>
      <c r="AB130">
        <f>IF(NOT(ISNA($B130)),INDEX(Entrada!C$53:C$369,$B130),0)</f>
        <v>752</v>
      </c>
      <c r="AC130">
        <f>IF(NOT(ISNA($B130)),INDEX(Entrada!D$53:D$369,$B130),0)</f>
        <v>749</v>
      </c>
      <c r="AD130">
        <f>IF(NOT(ISNA($B130)),INDEX(Entrada!E$53:E$369,$B130),0)</f>
        <v>690</v>
      </c>
      <c r="AE130">
        <f>IF(NOT(ISNA($B130)),INDEX(Entrada!F$53:F$369,$B130),0)</f>
        <v>453</v>
      </c>
      <c r="AF130">
        <f>IF(NOT(ISNA($B130)),INDEX(Entrada!G$53:G$369,$B130),0)</f>
        <v>293</v>
      </c>
      <c r="AG130">
        <f>IF(NOT(ISNA($B130)),INDEX(Entrada!H$53:H$369,$B130),0)</f>
        <v>253</v>
      </c>
      <c r="AH130">
        <f>IF(NOT(ISNA($B130)),INDEX(Entrada!I$53:I$369,$B130),0)</f>
        <v>207</v>
      </c>
      <c r="AI130">
        <f>IF(NOT(ISNA($B130)),INDEX(Entrada!J$53:J$369,$B130),0)</f>
        <v>179</v>
      </c>
      <c r="AJ130">
        <f>IF(NOT(ISNA($B130)),INDEX(Entrada!K$53:K$369,$B130),0)</f>
        <v>179</v>
      </c>
      <c r="AK130">
        <f>IF(NOT(ISNA($B130)),INDEX(Entrada!L$53:L$369,$B130),0)</f>
        <v>211</v>
      </c>
      <c r="AL130">
        <f>IF(NOT(ISNA($B130)),INDEX(Entrada!M$53:M$369,$B130),0)</f>
        <v>298</v>
      </c>
      <c r="AM130">
        <f>IF(NOT(ISNA($B130)),INDEX(Entrada!N$53:N$369,$B130),0)</f>
        <v>506</v>
      </c>
      <c r="AN130">
        <f>IF(NOT(ISNA($B130)),INDEX(Entrada!O$53:O$369,$B130),0)</f>
        <v>0</v>
      </c>
      <c r="AO130">
        <f>IF(NOT(ISNA($B130)),INDEX(Entrada!P$53:P$369,$B130),0)</f>
        <v>0</v>
      </c>
      <c r="AP130">
        <f>IF(NOT(ISNA($B130)),INDEX(Entrada!Q$53:Q$369,$B130),0)</f>
        <v>0</v>
      </c>
      <c r="AQ130">
        <f>IF(NOT(ISNA($B130)),INDEX(Entrada!R$53:R$369,$B130),0)</f>
        <v>0</v>
      </c>
      <c r="AR130">
        <f>IF(NOT(ISNA($B130)),INDEX(Entrada!S$53:S$369,$B130),0)</f>
        <v>0</v>
      </c>
      <c r="AS130">
        <f>IF(NOT(ISNA($B130)),INDEX(Entrada!T$53:T$369,$B130),0)</f>
        <v>0</v>
      </c>
      <c r="AT130">
        <f>IF(NOT(ISNA($B130)),INDEX(Entrada!U$53:U$369,$B130),0)</f>
        <v>0</v>
      </c>
      <c r="AU130">
        <f>IF(NOT(ISNA($B130)),INDEX(Entrada!V$53:V$369,$B130),0)</f>
        <v>0</v>
      </c>
      <c r="AV130">
        <f>IF(NOT(ISNA($B130)),INDEX(Entrada!W$53:W$369,$B130),0)</f>
        <v>0</v>
      </c>
      <c r="AW130">
        <f>IF(NOT(ISNA($B130)),INDEX(Entrada!X$53:X$369,$B130),0)</f>
        <v>0</v>
      </c>
      <c r="AX130">
        <f>IF(NOT(ISNA($B130)),INDEX(Entrada!Y$53:Y$369,$B130),0)</f>
        <v>0</v>
      </c>
      <c r="AY130">
        <f>IF(NOT(ISNA($B130)),INDEX(Entrada!Z$53:Z$369,$B130),0)</f>
        <v>0</v>
      </c>
      <c r="AZ130">
        <f>IF(NOT(ISNA($B130)),INDEX(Entrada!AA$53:AA$369,$B130),0)</f>
        <v>0</v>
      </c>
      <c r="BA130">
        <f>IF(NOT(ISNA($B130)),INDEX(Entrada!AB$53:AB$369,$B130),0)</f>
        <v>0</v>
      </c>
      <c r="BB130" s="288">
        <f t="shared" ref="BB130:BM130" ca="1" si="356">BB132-BB301-BB206+BB307</f>
        <v>751.66313000000002</v>
      </c>
      <c r="BC130" s="288">
        <f t="shared" ca="1" si="356"/>
        <v>749.52860999999996</v>
      </c>
      <c r="BD130" s="288">
        <f t="shared" ca="1" si="356"/>
        <v>690.18180000000007</v>
      </c>
      <c r="BE130" s="288">
        <f t="shared" ca="1" si="356"/>
        <v>452.95824999999996</v>
      </c>
      <c r="BF130" s="288">
        <f t="shared" ca="1" si="356"/>
        <v>292.78003000000001</v>
      </c>
      <c r="BG130" s="288">
        <f t="shared" ca="1" si="356"/>
        <v>252.62527999999998</v>
      </c>
      <c r="BH130" s="288">
        <f t="shared" ca="1" si="356"/>
        <v>206.62711842105261</v>
      </c>
      <c r="BI130" s="288">
        <f t="shared" ca="1" si="356"/>
        <v>178.44460894736841</v>
      </c>
      <c r="BJ130" s="288">
        <f t="shared" ca="1" si="356"/>
        <v>179.1295684210526</v>
      </c>
      <c r="BK130" s="288">
        <f t="shared" ca="1" si="356"/>
        <v>211.23997789473682</v>
      </c>
      <c r="BL130" s="288">
        <f t="shared" ca="1" si="356"/>
        <v>297.97224000000006</v>
      </c>
      <c r="BM130" s="288">
        <f t="shared" ca="1" si="356"/>
        <v>505.60200999999995</v>
      </c>
      <c r="BN130" s="288">
        <f t="shared" ref="BN130:CA130" si="357">BN132-BN301-BN206+BN307</f>
        <v>0</v>
      </c>
      <c r="BO130" s="288">
        <f t="shared" si="357"/>
        <v>0</v>
      </c>
      <c r="BP130" s="288">
        <f t="shared" si="357"/>
        <v>0</v>
      </c>
      <c r="BQ130" s="288">
        <f t="shared" si="357"/>
        <v>0</v>
      </c>
      <c r="BR130" s="288">
        <f t="shared" si="357"/>
        <v>0</v>
      </c>
      <c r="BS130" s="288">
        <f t="shared" si="357"/>
        <v>0</v>
      </c>
      <c r="BT130" s="288">
        <f t="shared" si="357"/>
        <v>0</v>
      </c>
      <c r="BU130" s="288">
        <f t="shared" si="357"/>
        <v>0</v>
      </c>
      <c r="BV130" s="288">
        <f t="shared" si="357"/>
        <v>0</v>
      </c>
      <c r="BW130" s="288">
        <f t="shared" si="357"/>
        <v>0</v>
      </c>
      <c r="BX130" s="288">
        <f t="shared" si="357"/>
        <v>0</v>
      </c>
      <c r="BY130" s="288">
        <f t="shared" si="357"/>
        <v>0</v>
      </c>
      <c r="BZ130" s="288">
        <f t="shared" si="357"/>
        <v>0</v>
      </c>
      <c r="CA130" s="288">
        <f t="shared" si="357"/>
        <v>0</v>
      </c>
      <c r="CE130" t="e">
        <f t="shared" si="148"/>
        <v>#N/A</v>
      </c>
      <c r="CF130" s="167">
        <f t="shared" ref="CF130:DE130" ca="1" si="358">CF132-CF301-CF206+CF307</f>
        <v>787.01113000000009</v>
      </c>
      <c r="CG130" s="167">
        <f t="shared" ca="1" si="358"/>
        <v>788.33581000000004</v>
      </c>
      <c r="CH130" s="167">
        <f t="shared" ca="1" si="358"/>
        <v>726.92100000000005</v>
      </c>
      <c r="CI130" s="167">
        <f t="shared" ca="1" si="358"/>
        <v>477.48225000000008</v>
      </c>
      <c r="CJ130" s="167">
        <f t="shared" ca="1" si="358"/>
        <v>310.05963000000003</v>
      </c>
      <c r="CK130" s="167">
        <f t="shared" ca="1" si="358"/>
        <v>267.93928000000005</v>
      </c>
      <c r="CL130" s="167">
        <f t="shared" ca="1" si="358"/>
        <v>220.46751842105266</v>
      </c>
      <c r="CM130" s="167">
        <f t="shared" ca="1" si="358"/>
        <v>191.43460894736847</v>
      </c>
      <c r="CN130" s="167">
        <f t="shared" ca="1" si="358"/>
        <v>192.51516842105266</v>
      </c>
      <c r="CO130" s="167">
        <f t="shared" ca="1" si="358"/>
        <v>226.93717789473689</v>
      </c>
      <c r="CP130" s="167">
        <f t="shared" ca="1" si="358"/>
        <v>316.41624000000013</v>
      </c>
      <c r="CQ130" s="167">
        <f t="shared" ca="1" si="358"/>
        <v>535.28881000000001</v>
      </c>
      <c r="CR130" s="167">
        <f t="shared" ca="1" si="358"/>
        <v>9.5</v>
      </c>
      <c r="CS130" s="167">
        <f t="shared" ca="1" si="358"/>
        <v>9.5</v>
      </c>
      <c r="CT130" s="167">
        <f t="shared" ca="1" si="358"/>
        <v>9.5</v>
      </c>
      <c r="CU130" s="167">
        <f t="shared" ca="1" si="358"/>
        <v>9.5</v>
      </c>
      <c r="CV130" s="167">
        <f t="shared" ca="1" si="358"/>
        <v>9.5</v>
      </c>
      <c r="CW130" s="167">
        <f t="shared" ca="1" si="358"/>
        <v>9.5</v>
      </c>
      <c r="CX130" s="167">
        <f t="shared" ca="1" si="358"/>
        <v>9.5</v>
      </c>
      <c r="CY130" s="167">
        <f t="shared" ca="1" si="358"/>
        <v>9.5</v>
      </c>
      <c r="CZ130" s="167">
        <f t="shared" ca="1" si="358"/>
        <v>9.5</v>
      </c>
      <c r="DA130" s="167">
        <f t="shared" ca="1" si="358"/>
        <v>9.5</v>
      </c>
      <c r="DB130" s="167">
        <f t="shared" ca="1" si="358"/>
        <v>9.5</v>
      </c>
      <c r="DC130" s="167">
        <f t="shared" ca="1" si="358"/>
        <v>9.5</v>
      </c>
      <c r="DD130" s="167">
        <f t="shared" ca="1" si="358"/>
        <v>9.5</v>
      </c>
      <c r="DE130" s="167">
        <f t="shared" ca="1" si="358"/>
        <v>9.5</v>
      </c>
    </row>
    <row r="131" spans="1:109" x14ac:dyDescent="0.25">
      <c r="A131">
        <v>128</v>
      </c>
      <c r="B131">
        <f>MATCH(A131,Entrada!$A$53:$A$369,0)</f>
        <v>128</v>
      </c>
      <c r="C131" s="164"/>
      <c r="AB131">
        <f>IF(NOT(ISNA($B131)),INDEX(Entrada!C$53:C$369,$B131),0)</f>
        <v>0</v>
      </c>
      <c r="AC131">
        <f>IF(NOT(ISNA($B131)),INDEX(Entrada!D$53:D$369,$B131),0)</f>
        <v>0</v>
      </c>
      <c r="AD131">
        <f>IF(NOT(ISNA($B131)),INDEX(Entrada!E$53:E$369,$B131),0)</f>
        <v>0</v>
      </c>
      <c r="AE131">
        <f>IF(NOT(ISNA($B131)),INDEX(Entrada!F$53:F$369,$B131),0)</f>
        <v>0</v>
      </c>
      <c r="AF131">
        <f>IF(NOT(ISNA($B131)),INDEX(Entrada!G$53:G$369,$B131),0)</f>
        <v>0</v>
      </c>
      <c r="AG131">
        <f>IF(NOT(ISNA($B131)),INDEX(Entrada!H$53:H$369,$B131),0)</f>
        <v>0</v>
      </c>
      <c r="AH131">
        <f>IF(NOT(ISNA($B131)),INDEX(Entrada!I$53:I$369,$B131),0)</f>
        <v>0</v>
      </c>
      <c r="AI131">
        <f>IF(NOT(ISNA($B131)),INDEX(Entrada!J$53:J$369,$B131),0)</f>
        <v>0</v>
      </c>
      <c r="AJ131">
        <f>IF(NOT(ISNA($B131)),INDEX(Entrada!K$53:K$369,$B131),0)</f>
        <v>0</v>
      </c>
      <c r="AK131">
        <f>IF(NOT(ISNA($B131)),INDEX(Entrada!L$53:L$369,$B131),0)</f>
        <v>0</v>
      </c>
      <c r="AL131">
        <f>IF(NOT(ISNA($B131)),INDEX(Entrada!M$53:M$369,$B131),0)</f>
        <v>0</v>
      </c>
      <c r="AM131">
        <f>IF(NOT(ISNA($B131)),INDEX(Entrada!N$53:N$369,$B131),0)</f>
        <v>0</v>
      </c>
      <c r="AN131">
        <f>IF(NOT(ISNA($B131)),INDEX(Entrada!O$53:O$369,$B131),0)</f>
        <v>0</v>
      </c>
      <c r="AO131">
        <f>IF(NOT(ISNA($B131)),INDEX(Entrada!P$53:P$369,$B131),0)</f>
        <v>0</v>
      </c>
      <c r="AP131">
        <f>IF(NOT(ISNA($B131)),INDEX(Entrada!Q$53:Q$369,$B131),0)</f>
        <v>0</v>
      </c>
      <c r="AQ131">
        <f>IF(NOT(ISNA($B131)),INDEX(Entrada!R$53:R$369,$B131),0)</f>
        <v>0</v>
      </c>
      <c r="AR131">
        <f>IF(NOT(ISNA($B131)),INDEX(Entrada!S$53:S$369,$B131),0)</f>
        <v>0</v>
      </c>
      <c r="AS131">
        <f>IF(NOT(ISNA($B131)),INDEX(Entrada!T$53:T$369,$B131),0)</f>
        <v>0</v>
      </c>
      <c r="AT131">
        <f>IF(NOT(ISNA($B131)),INDEX(Entrada!U$53:U$369,$B131),0)</f>
        <v>0</v>
      </c>
      <c r="AU131">
        <f>IF(NOT(ISNA($B131)),INDEX(Entrada!V$53:V$369,$B131),0)</f>
        <v>0</v>
      </c>
      <c r="AV131">
        <f>IF(NOT(ISNA($B131)),INDEX(Entrada!W$53:W$369,$B131),0)</f>
        <v>0</v>
      </c>
      <c r="AW131">
        <f>IF(NOT(ISNA($B131)),INDEX(Entrada!X$53:X$369,$B131),0)</f>
        <v>0</v>
      </c>
      <c r="AX131">
        <f>IF(NOT(ISNA($B131)),INDEX(Entrada!Y$53:Y$369,$B131),0)</f>
        <v>0</v>
      </c>
      <c r="AY131">
        <f>IF(NOT(ISNA($B131)),INDEX(Entrada!Z$53:Z$369,$B131),0)</f>
        <v>0</v>
      </c>
      <c r="AZ131">
        <f>IF(NOT(ISNA($B131)),INDEX(Entrada!AA$53:AA$369,$B131),0)</f>
        <v>0</v>
      </c>
      <c r="BA131">
        <f>IF(NOT(ISNA($B131)),INDEX(Entrada!AB$53:AB$369,$B131),0)</f>
        <v>0</v>
      </c>
      <c r="BB131" s="168">
        <f t="shared" ref="BB131:BM133" si="359">AB131</f>
        <v>0</v>
      </c>
      <c r="BC131" s="168">
        <f t="shared" si="359"/>
        <v>0</v>
      </c>
      <c r="BD131" s="168">
        <f t="shared" si="359"/>
        <v>0</v>
      </c>
      <c r="BE131" s="168">
        <f t="shared" si="359"/>
        <v>0</v>
      </c>
      <c r="BF131" s="168">
        <f t="shared" si="359"/>
        <v>0</v>
      </c>
      <c r="BG131" s="168">
        <f t="shared" si="359"/>
        <v>0</v>
      </c>
      <c r="BH131" s="168">
        <f t="shared" si="359"/>
        <v>0</v>
      </c>
      <c r="BI131" s="168">
        <f t="shared" si="359"/>
        <v>0</v>
      </c>
      <c r="BJ131" s="168">
        <f t="shared" si="359"/>
        <v>0</v>
      </c>
      <c r="BK131" s="168">
        <f t="shared" si="359"/>
        <v>0</v>
      </c>
      <c r="BL131" s="168">
        <f t="shared" si="359"/>
        <v>0</v>
      </c>
      <c r="BM131" s="168">
        <f t="shared" si="359"/>
        <v>0</v>
      </c>
      <c r="BN131" s="168">
        <f t="shared" ref="BN131:CA133" si="360">AN131</f>
        <v>0</v>
      </c>
      <c r="BO131" s="168">
        <f t="shared" si="360"/>
        <v>0</v>
      </c>
      <c r="BP131" s="168">
        <f t="shared" si="360"/>
        <v>0</v>
      </c>
      <c r="BQ131" s="168">
        <f t="shared" si="360"/>
        <v>0</v>
      </c>
      <c r="BR131" s="168">
        <f t="shared" si="360"/>
        <v>0</v>
      </c>
      <c r="BS131" s="168">
        <f t="shared" si="360"/>
        <v>0</v>
      </c>
      <c r="BT131" s="168">
        <f t="shared" si="360"/>
        <v>0</v>
      </c>
      <c r="BU131" s="168">
        <f t="shared" si="360"/>
        <v>0</v>
      </c>
      <c r="BV131" s="168">
        <f t="shared" si="360"/>
        <v>0</v>
      </c>
      <c r="BW131" s="168">
        <f t="shared" si="360"/>
        <v>0</v>
      </c>
      <c r="BX131" s="168">
        <f t="shared" si="360"/>
        <v>0</v>
      </c>
      <c r="BY131" s="168">
        <f t="shared" si="360"/>
        <v>0</v>
      </c>
      <c r="BZ131" s="168">
        <f t="shared" si="360"/>
        <v>0</v>
      </c>
      <c r="CA131" s="168">
        <f t="shared" si="360"/>
        <v>0</v>
      </c>
      <c r="CE131" t="e">
        <f t="shared" si="148"/>
        <v>#N/A</v>
      </c>
      <c r="CF131" s="302">
        <f t="shared" si="149"/>
        <v>0</v>
      </c>
      <c r="CG131" s="302">
        <f t="shared" ref="CG131:CG133" si="361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1" s="302">
        <f t="shared" ref="CH131:CH133" si="362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1" s="302">
        <f t="shared" ref="CI131:CI133" si="363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1" s="302">
        <f t="shared" ref="CJ131:CJ133" si="364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1" s="302">
        <f t="shared" ref="CK131:CK133" si="365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1" s="302">
        <f t="shared" ref="CL131:CL133" si="366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1" s="302">
        <f t="shared" ref="CM131:CM133" si="367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1" s="302">
        <f t="shared" ref="CN131:CN133" si="368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1" s="302">
        <f t="shared" ref="CO131:CO133" si="369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1" s="302">
        <f t="shared" ref="CP131:CP133" si="370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1" s="302">
        <f t="shared" ref="CQ131:CQ133" si="371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1" s="302">
        <f t="shared" ref="CR131:CR133" si="372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1" s="302">
        <f t="shared" ref="CS131:CS133" si="373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1" s="302">
        <f t="shared" ref="CT131:CT133" si="37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1" s="302">
        <f t="shared" ref="CU131:CU133" si="37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1" s="302">
        <f t="shared" ref="CV131:CV133" si="37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1" s="302">
        <f t="shared" ref="CW131:CW133" si="37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1" s="302">
        <f t="shared" ref="CX131:CX133" si="37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1" s="302">
        <f t="shared" ref="CY131:CY133" si="37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1" s="302">
        <f t="shared" ref="CZ131:CZ133" si="38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1" s="302">
        <f t="shared" ref="DA131:DA133" si="38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1" s="302">
        <f t="shared" ref="DB131:DB133" si="38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1" s="302">
        <f t="shared" ref="DC131:DC133" si="38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1" s="302">
        <f t="shared" ref="DD131:DD133" si="38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1" s="302">
        <f t="shared" ref="DE131:DE133" si="38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2" spans="1:109" x14ac:dyDescent="0.25">
      <c r="A132">
        <v>129</v>
      </c>
      <c r="B132">
        <f>MATCH(A132,Entrada!$A$53:$A$369,0)</f>
        <v>129</v>
      </c>
      <c r="C132" s="164" t="s">
        <v>594</v>
      </c>
      <c r="AB132">
        <f>IF(NOT(ISNA($B132)),INDEX(Entrada!C$53:C$369,$B132),0)</f>
        <v>946.6</v>
      </c>
      <c r="AC132">
        <f>IF(NOT(ISNA($B132)),INDEX(Entrada!D$53:D$369,$B132),0)</f>
        <v>944.99</v>
      </c>
      <c r="AD132">
        <f>IF(NOT(ISNA($B132)),INDEX(Entrada!E$53:E$369,$B132),0)</f>
        <v>883.21</v>
      </c>
      <c r="AE132">
        <f>IF(NOT(ISNA($B132)),INDEX(Entrada!F$53:F$369,$B132),0)</f>
        <v>638.91999999999996</v>
      </c>
      <c r="AF132">
        <f>IF(NOT(ISNA($B132)),INDEX(Entrada!G$53:G$369,$B132),0)</f>
        <v>457.04</v>
      </c>
      <c r="AG132">
        <f>IF(NOT(ISNA($B132)),INDEX(Entrada!H$53:H$369,$B132),0)</f>
        <v>384.78</v>
      </c>
      <c r="AH132">
        <f>IF(NOT(ISNA($B132)),INDEX(Entrada!I$53:I$369,$B132),0)</f>
        <v>323.62</v>
      </c>
      <c r="AI132">
        <f>IF(NOT(ISNA($B132)),INDEX(Entrada!J$53:J$369,$B132),0)</f>
        <v>278.58999999999997</v>
      </c>
      <c r="AJ132">
        <f>IF(NOT(ISNA($B132)),INDEX(Entrada!K$53:K$369,$B132),0)</f>
        <v>282.27</v>
      </c>
      <c r="AK132">
        <f>IF(NOT(ISNA($B132)),INDEX(Entrada!L$53:L$369,$B132),0)</f>
        <v>335.83</v>
      </c>
      <c r="AL132">
        <f>IF(NOT(ISNA($B132)),INDEX(Entrada!M$53:M$369,$B132),0)</f>
        <v>463.07</v>
      </c>
      <c r="AM132">
        <f>IF(NOT(ISNA($B132)),INDEX(Entrada!N$53:N$369,$B132),0)</f>
        <v>692.03</v>
      </c>
      <c r="AN132">
        <f>IF(NOT(ISNA($B132)),INDEX(Entrada!O$53:O$369,$B132),0)</f>
        <v>0</v>
      </c>
      <c r="AO132">
        <f>IF(NOT(ISNA($B132)),INDEX(Entrada!P$53:P$369,$B132),0)</f>
        <v>0</v>
      </c>
      <c r="AP132">
        <f>IF(NOT(ISNA($B132)),INDEX(Entrada!Q$53:Q$369,$B132),0)</f>
        <v>0</v>
      </c>
      <c r="AQ132">
        <f>IF(NOT(ISNA($B132)),INDEX(Entrada!R$53:R$369,$B132),0)</f>
        <v>0</v>
      </c>
      <c r="AR132">
        <f>IF(NOT(ISNA($B132)),INDEX(Entrada!S$53:S$369,$B132),0)</f>
        <v>0</v>
      </c>
      <c r="AS132">
        <f>IF(NOT(ISNA($B132)),INDEX(Entrada!T$53:T$369,$B132),0)</f>
        <v>0</v>
      </c>
      <c r="AT132">
        <f>IF(NOT(ISNA($B132)),INDEX(Entrada!U$53:U$369,$B132),0)</f>
        <v>0</v>
      </c>
      <c r="AU132">
        <f>IF(NOT(ISNA($B132)),INDEX(Entrada!V$53:V$369,$B132),0)</f>
        <v>0</v>
      </c>
      <c r="AV132">
        <f>IF(NOT(ISNA($B132)),INDEX(Entrada!W$53:W$369,$B132),0)</f>
        <v>0</v>
      </c>
      <c r="AW132">
        <f>IF(NOT(ISNA($B132)),INDEX(Entrada!X$53:X$369,$B132),0)</f>
        <v>0</v>
      </c>
      <c r="AX132">
        <f>IF(NOT(ISNA($B132)),INDEX(Entrada!Y$53:Y$369,$B132),0)</f>
        <v>0</v>
      </c>
      <c r="AY132">
        <f>IF(NOT(ISNA($B132)),INDEX(Entrada!Z$53:Z$369,$B132),0)</f>
        <v>0</v>
      </c>
      <c r="AZ132">
        <f>IF(NOT(ISNA($B132)),INDEX(Entrada!AA$53:AA$369,$B132),0)</f>
        <v>0</v>
      </c>
      <c r="BA132">
        <f>IF(NOT(ISNA($B132)),INDEX(Entrada!AB$53:AB$369,$B132),0)</f>
        <v>0</v>
      </c>
      <c r="BB132" s="168">
        <f t="shared" si="359"/>
        <v>946.6</v>
      </c>
      <c r="BC132" s="168">
        <f t="shared" si="359"/>
        <v>944.99</v>
      </c>
      <c r="BD132" s="168">
        <f t="shared" si="359"/>
        <v>883.21</v>
      </c>
      <c r="BE132" s="168">
        <f t="shared" si="359"/>
        <v>638.91999999999996</v>
      </c>
      <c r="BF132" s="168">
        <f t="shared" si="359"/>
        <v>457.04</v>
      </c>
      <c r="BG132" s="168">
        <f t="shared" si="359"/>
        <v>384.78</v>
      </c>
      <c r="BH132" s="168">
        <f t="shared" si="359"/>
        <v>323.62</v>
      </c>
      <c r="BI132" s="168">
        <f t="shared" si="359"/>
        <v>278.58999999999997</v>
      </c>
      <c r="BJ132" s="168">
        <f t="shared" si="359"/>
        <v>282.27</v>
      </c>
      <c r="BK132" s="168">
        <f t="shared" si="359"/>
        <v>335.83</v>
      </c>
      <c r="BL132" s="168">
        <f t="shared" si="359"/>
        <v>463.07</v>
      </c>
      <c r="BM132" s="168">
        <f t="shared" si="359"/>
        <v>692.03</v>
      </c>
      <c r="BN132" s="168">
        <f t="shared" si="360"/>
        <v>0</v>
      </c>
      <c r="BO132" s="168">
        <f t="shared" si="360"/>
        <v>0</v>
      </c>
      <c r="BP132" s="168">
        <f t="shared" si="360"/>
        <v>0</v>
      </c>
      <c r="BQ132" s="168">
        <f t="shared" si="360"/>
        <v>0</v>
      </c>
      <c r="BR132" s="168">
        <f t="shared" si="360"/>
        <v>0</v>
      </c>
      <c r="BS132" s="168">
        <f t="shared" si="360"/>
        <v>0</v>
      </c>
      <c r="BT132" s="168">
        <f t="shared" si="360"/>
        <v>0</v>
      </c>
      <c r="BU132" s="168">
        <f t="shared" si="360"/>
        <v>0</v>
      </c>
      <c r="BV132" s="168">
        <f t="shared" si="360"/>
        <v>0</v>
      </c>
      <c r="BW132" s="168">
        <f t="shared" si="360"/>
        <v>0</v>
      </c>
      <c r="BX132" s="168">
        <f t="shared" si="360"/>
        <v>0</v>
      </c>
      <c r="BY132" s="168">
        <f t="shared" si="360"/>
        <v>0</v>
      </c>
      <c r="BZ132" s="168">
        <f t="shared" si="360"/>
        <v>0</v>
      </c>
      <c r="CA132" s="168">
        <f t="shared" si="360"/>
        <v>0</v>
      </c>
      <c r="CE132">
        <f t="shared" ref="CE132:CE195" si="386">MATCH($A:$A,_regrPosto,0)</f>
        <v>55</v>
      </c>
      <c r="CF132" s="302">
        <f t="shared" ref="CF132:CF195" ca="1" si="387" xml:space="preserve">    IF(ISNA($CE$4:$CE$323),BB$4:BB$323,
IF(OR(_tipo="Mensal", _tipo="Diario"),INDEX(_regrA0,$CE$4:$CE$323,$CF$1:$DE$1)+INDEX(_regrA1,$CE$4:$CE$323,$CF$1:$DE$1)*INDEX(BB$4:BB$323,INDEX(_regrPostoBase,$CE$4:$CE$323)),0
))</f>
        <v>981.94800000000009</v>
      </c>
      <c r="CG132" s="302">
        <f t="shared" ca="1" si="361"/>
        <v>983.79720000000009</v>
      </c>
      <c r="CH132" s="302">
        <f t="shared" ca="1" si="362"/>
        <v>919.94920000000002</v>
      </c>
      <c r="CI132" s="302">
        <f t="shared" ca="1" si="363"/>
        <v>663.44400000000007</v>
      </c>
      <c r="CJ132" s="302">
        <f t="shared" ca="1" si="364"/>
        <v>474.31960000000004</v>
      </c>
      <c r="CK132" s="302">
        <f t="shared" ca="1" si="365"/>
        <v>400.09400000000005</v>
      </c>
      <c r="CL132" s="302">
        <f t="shared" ca="1" si="366"/>
        <v>337.46040000000005</v>
      </c>
      <c r="CM132" s="302">
        <f t="shared" ca="1" si="367"/>
        <v>291.58000000000004</v>
      </c>
      <c r="CN132" s="302">
        <f t="shared" ca="1" si="368"/>
        <v>295.65560000000005</v>
      </c>
      <c r="CO132" s="302">
        <f t="shared" ca="1" si="369"/>
        <v>351.52720000000005</v>
      </c>
      <c r="CP132" s="302">
        <f t="shared" ca="1" si="370"/>
        <v>481.51400000000007</v>
      </c>
      <c r="CQ132" s="302">
        <f t="shared" ca="1" si="371"/>
        <v>721.71680000000003</v>
      </c>
      <c r="CR132" s="302">
        <f t="shared" ca="1" si="372"/>
        <v>9.6</v>
      </c>
      <c r="CS132" s="302">
        <f t="shared" ca="1" si="373"/>
        <v>9.6</v>
      </c>
      <c r="CT132" s="302">
        <f t="shared" ca="1" si="374"/>
        <v>9.6</v>
      </c>
      <c r="CU132" s="302">
        <f t="shared" ca="1" si="375"/>
        <v>9.6</v>
      </c>
      <c r="CV132" s="302">
        <f t="shared" ca="1" si="376"/>
        <v>9.6</v>
      </c>
      <c r="CW132" s="302">
        <f t="shared" ca="1" si="377"/>
        <v>9.6</v>
      </c>
      <c r="CX132" s="302">
        <f t="shared" ca="1" si="378"/>
        <v>9.6</v>
      </c>
      <c r="CY132" s="302">
        <f t="shared" ca="1" si="379"/>
        <v>9.6</v>
      </c>
      <c r="CZ132" s="302">
        <f t="shared" ca="1" si="380"/>
        <v>9.6</v>
      </c>
      <c r="DA132" s="302">
        <f t="shared" ca="1" si="381"/>
        <v>9.6</v>
      </c>
      <c r="DB132" s="302">
        <f t="shared" ca="1" si="382"/>
        <v>9.6</v>
      </c>
      <c r="DC132" s="302">
        <f t="shared" ca="1" si="383"/>
        <v>9.6</v>
      </c>
      <c r="DD132" s="302">
        <f t="shared" ca="1" si="384"/>
        <v>9.6</v>
      </c>
      <c r="DE132" s="302">
        <f t="shared" ca="1" si="385"/>
        <v>9.6</v>
      </c>
    </row>
    <row r="133" spans="1:109" x14ac:dyDescent="0.25">
      <c r="A133">
        <v>130</v>
      </c>
      <c r="B133">
        <f>MATCH(A133,Entrada!$A$53:$A$369,0)</f>
        <v>130</v>
      </c>
      <c r="C133" s="164" t="s">
        <v>595</v>
      </c>
      <c r="AB133">
        <f>IF(NOT(ISNA($B133)),INDEX(Entrada!C$53:C$369,$B133),0)</f>
        <v>1056.9000000000001</v>
      </c>
      <c r="AC133">
        <f>IF(NOT(ISNA($B133)),INDEX(Entrada!D$53:D$369,$B133),0)</f>
        <v>1058.9100000000001</v>
      </c>
      <c r="AD133">
        <f>IF(NOT(ISNA($B133)),INDEX(Entrada!E$53:E$369,$B133),0)</f>
        <v>989.51</v>
      </c>
      <c r="AE133">
        <f>IF(NOT(ISNA($B133)),INDEX(Entrada!F$53:F$369,$B133),0)</f>
        <v>710.7</v>
      </c>
      <c r="AF133">
        <f>IF(NOT(ISNA($B133)),INDEX(Entrada!G$53:G$369,$B133),0)</f>
        <v>505.13</v>
      </c>
      <c r="AG133">
        <f>IF(NOT(ISNA($B133)),INDEX(Entrada!H$53:H$369,$B133),0)</f>
        <v>424.45</v>
      </c>
      <c r="AH133">
        <f>IF(NOT(ISNA($B133)),INDEX(Entrada!I$53:I$369,$B133),0)</f>
        <v>356.37</v>
      </c>
      <c r="AI133">
        <f>IF(NOT(ISNA($B133)),INDEX(Entrada!J$53:J$369,$B133),0)</f>
        <v>306.5</v>
      </c>
      <c r="AJ133">
        <f>IF(NOT(ISNA($B133)),INDEX(Entrada!K$53:K$369,$B133),0)</f>
        <v>310.93</v>
      </c>
      <c r="AK133">
        <f>IF(NOT(ISNA($B133)),INDEX(Entrada!L$53:L$369,$B133),0)</f>
        <v>371.66</v>
      </c>
      <c r="AL133">
        <f>IF(NOT(ISNA($B133)),INDEX(Entrada!M$53:M$369,$B133),0)</f>
        <v>512.95000000000005</v>
      </c>
      <c r="AM133">
        <f>IF(NOT(ISNA($B133)),INDEX(Entrada!N$53:N$369,$B133),0)</f>
        <v>774.04</v>
      </c>
      <c r="AN133">
        <f>IF(NOT(ISNA($B133)),INDEX(Entrada!O$53:O$369,$B133),0)</f>
        <v>0</v>
      </c>
      <c r="AO133">
        <f>IF(NOT(ISNA($B133)),INDEX(Entrada!P$53:P$369,$B133),0)</f>
        <v>0</v>
      </c>
      <c r="AP133">
        <f>IF(NOT(ISNA($B133)),INDEX(Entrada!Q$53:Q$369,$B133),0)</f>
        <v>0</v>
      </c>
      <c r="AQ133">
        <f>IF(NOT(ISNA($B133)),INDEX(Entrada!R$53:R$369,$B133),0)</f>
        <v>0</v>
      </c>
      <c r="AR133">
        <f>IF(NOT(ISNA($B133)),INDEX(Entrada!S$53:S$369,$B133),0)</f>
        <v>0</v>
      </c>
      <c r="AS133">
        <f>IF(NOT(ISNA($B133)),INDEX(Entrada!T$53:T$369,$B133),0)</f>
        <v>0</v>
      </c>
      <c r="AT133">
        <f>IF(NOT(ISNA($B133)),INDEX(Entrada!U$53:U$369,$B133),0)</f>
        <v>0</v>
      </c>
      <c r="AU133">
        <f>IF(NOT(ISNA($B133)),INDEX(Entrada!V$53:V$369,$B133),0)</f>
        <v>0</v>
      </c>
      <c r="AV133">
        <f>IF(NOT(ISNA($B133)),INDEX(Entrada!W$53:W$369,$B133),0)</f>
        <v>0</v>
      </c>
      <c r="AW133">
        <f>IF(NOT(ISNA($B133)),INDEX(Entrada!X$53:X$369,$B133),0)</f>
        <v>0</v>
      </c>
      <c r="AX133">
        <f>IF(NOT(ISNA($B133)),INDEX(Entrada!Y$53:Y$369,$B133),0)</f>
        <v>0</v>
      </c>
      <c r="AY133">
        <f>IF(NOT(ISNA($B133)),INDEX(Entrada!Z$53:Z$369,$B133),0)</f>
        <v>0</v>
      </c>
      <c r="AZ133">
        <f>IF(NOT(ISNA($B133)),INDEX(Entrada!AA$53:AA$369,$B133),0)</f>
        <v>0</v>
      </c>
      <c r="BA133">
        <f>IF(NOT(ISNA($B133)),INDEX(Entrada!AB$53:AB$369,$B133),0)</f>
        <v>0</v>
      </c>
      <c r="BB133" s="168">
        <f t="shared" si="359"/>
        <v>1056.9000000000001</v>
      </c>
      <c r="BC133" s="168">
        <f t="shared" si="359"/>
        <v>1058.9100000000001</v>
      </c>
      <c r="BD133" s="168">
        <f t="shared" si="359"/>
        <v>989.51</v>
      </c>
      <c r="BE133" s="168">
        <f t="shared" si="359"/>
        <v>710.7</v>
      </c>
      <c r="BF133" s="168">
        <f t="shared" si="359"/>
        <v>505.13</v>
      </c>
      <c r="BG133" s="168">
        <f t="shared" si="359"/>
        <v>424.45</v>
      </c>
      <c r="BH133" s="168">
        <f t="shared" si="359"/>
        <v>356.37</v>
      </c>
      <c r="BI133" s="168">
        <f t="shared" si="359"/>
        <v>306.5</v>
      </c>
      <c r="BJ133" s="168">
        <f t="shared" si="359"/>
        <v>310.93</v>
      </c>
      <c r="BK133" s="168">
        <f t="shared" si="359"/>
        <v>371.66</v>
      </c>
      <c r="BL133" s="168">
        <f t="shared" si="359"/>
        <v>512.95000000000005</v>
      </c>
      <c r="BM133" s="168">
        <f t="shared" si="359"/>
        <v>774.04</v>
      </c>
      <c r="BN133" s="168">
        <f t="shared" si="360"/>
        <v>0</v>
      </c>
      <c r="BO133" s="168">
        <f t="shared" si="360"/>
        <v>0</v>
      </c>
      <c r="BP133" s="168">
        <f t="shared" si="360"/>
        <v>0</v>
      </c>
      <c r="BQ133" s="168">
        <f t="shared" si="360"/>
        <v>0</v>
      </c>
      <c r="BR133" s="168">
        <f t="shared" si="360"/>
        <v>0</v>
      </c>
      <c r="BS133" s="168">
        <f t="shared" si="360"/>
        <v>0</v>
      </c>
      <c r="BT133" s="168">
        <f t="shared" si="360"/>
        <v>0</v>
      </c>
      <c r="BU133" s="168">
        <f t="shared" si="360"/>
        <v>0</v>
      </c>
      <c r="BV133" s="168">
        <f t="shared" si="360"/>
        <v>0</v>
      </c>
      <c r="BW133" s="168">
        <f t="shared" si="360"/>
        <v>0</v>
      </c>
      <c r="BX133" s="168">
        <f t="shared" si="360"/>
        <v>0</v>
      </c>
      <c r="BY133" s="168">
        <f t="shared" si="360"/>
        <v>0</v>
      </c>
      <c r="BZ133" s="168">
        <f t="shared" si="360"/>
        <v>0</v>
      </c>
      <c r="CA133" s="168">
        <f t="shared" si="360"/>
        <v>0</v>
      </c>
      <c r="CE133" t="e">
        <f t="shared" si="386"/>
        <v>#N/A</v>
      </c>
      <c r="CF133" s="302">
        <f t="shared" si="387"/>
        <v>1056.9000000000001</v>
      </c>
      <c r="CG133" s="302">
        <f t="shared" si="361"/>
        <v>1058.9100000000001</v>
      </c>
      <c r="CH133" s="302">
        <f t="shared" si="362"/>
        <v>989.51</v>
      </c>
      <c r="CI133" s="302">
        <f t="shared" si="363"/>
        <v>710.7</v>
      </c>
      <c r="CJ133" s="302">
        <f t="shared" si="364"/>
        <v>505.13</v>
      </c>
      <c r="CK133" s="302">
        <f t="shared" si="365"/>
        <v>424.45</v>
      </c>
      <c r="CL133" s="302">
        <f t="shared" si="366"/>
        <v>356.37</v>
      </c>
      <c r="CM133" s="302">
        <f t="shared" si="367"/>
        <v>306.5</v>
      </c>
      <c r="CN133" s="302">
        <f t="shared" si="368"/>
        <v>310.93</v>
      </c>
      <c r="CO133" s="302">
        <f t="shared" si="369"/>
        <v>371.66</v>
      </c>
      <c r="CP133" s="302">
        <f t="shared" si="370"/>
        <v>512.95000000000005</v>
      </c>
      <c r="CQ133" s="302">
        <f t="shared" si="371"/>
        <v>774.04</v>
      </c>
      <c r="CR133" s="302">
        <f t="shared" si="372"/>
        <v>0</v>
      </c>
      <c r="CS133" s="302">
        <f t="shared" si="373"/>
        <v>0</v>
      </c>
      <c r="CT133" s="302">
        <f t="shared" si="374"/>
        <v>0</v>
      </c>
      <c r="CU133" s="302">
        <f t="shared" si="375"/>
        <v>0</v>
      </c>
      <c r="CV133" s="302">
        <f t="shared" si="376"/>
        <v>0</v>
      </c>
      <c r="CW133" s="302">
        <f t="shared" si="377"/>
        <v>0</v>
      </c>
      <c r="CX133" s="302">
        <f t="shared" si="378"/>
        <v>0</v>
      </c>
      <c r="CY133" s="302">
        <f t="shared" si="379"/>
        <v>0</v>
      </c>
      <c r="CZ133" s="302">
        <f t="shared" si="380"/>
        <v>0</v>
      </c>
      <c r="DA133" s="302">
        <f t="shared" si="381"/>
        <v>0</v>
      </c>
      <c r="DB133" s="302">
        <f t="shared" si="382"/>
        <v>0</v>
      </c>
      <c r="DC133" s="302">
        <f t="shared" si="383"/>
        <v>0</v>
      </c>
      <c r="DD133" s="302">
        <f t="shared" si="384"/>
        <v>0</v>
      </c>
      <c r="DE133" s="302">
        <f t="shared" si="385"/>
        <v>0</v>
      </c>
    </row>
    <row r="134" spans="1:109" x14ac:dyDescent="0.25">
      <c r="A134">
        <v>131</v>
      </c>
      <c r="B134">
        <f>MATCH(A134,Entrada!$A$53:$A$369,0)</f>
        <v>131</v>
      </c>
      <c r="C134" s="164" t="s">
        <v>356</v>
      </c>
      <c r="AB134">
        <f>IF(NOT(ISNA($B134)),INDEX(Entrada!C$53:C$369,$B134),0)</f>
        <v>144</v>
      </c>
      <c r="AC134">
        <f>IF(NOT(ISNA($B134)),INDEX(Entrada!D$53:D$369,$B134),0)</f>
        <v>144</v>
      </c>
      <c r="AD134">
        <f>IF(NOT(ISNA($B134)),INDEX(Entrada!E$53:E$369,$B134),0)</f>
        <v>144</v>
      </c>
      <c r="AE134">
        <f>IF(NOT(ISNA($B134)),INDEX(Entrada!F$53:F$369,$B134),0)</f>
        <v>144</v>
      </c>
      <c r="AF134">
        <f>IF(NOT(ISNA($B134)),INDEX(Entrada!G$53:G$369,$B134),0)</f>
        <v>144</v>
      </c>
      <c r="AG134">
        <f>IF(NOT(ISNA($B134)),INDEX(Entrada!H$53:H$369,$B134),0)</f>
        <v>123</v>
      </c>
      <c r="AH134">
        <f>IF(NOT(ISNA($B134)),INDEX(Entrada!I$53:I$369,$B134),0)</f>
        <v>110</v>
      </c>
      <c r="AI134">
        <f>IF(NOT(ISNA($B134)),INDEX(Entrada!J$53:J$369,$B134),0)</f>
        <v>94</v>
      </c>
      <c r="AJ134">
        <f>IF(NOT(ISNA($B134)),INDEX(Entrada!K$53:K$369,$B134),0)</f>
        <v>97</v>
      </c>
      <c r="AK134">
        <f>IF(NOT(ISNA($B134)),INDEX(Entrada!L$53:L$369,$B134),0)</f>
        <v>117</v>
      </c>
      <c r="AL134">
        <f>IF(NOT(ISNA($B134)),INDEX(Entrada!M$53:M$369,$B134),0)</f>
        <v>144</v>
      </c>
      <c r="AM134">
        <f>IF(NOT(ISNA($B134)),INDEX(Entrada!N$53:N$369,$B134),0)</f>
        <v>144</v>
      </c>
      <c r="AN134">
        <f>IF(NOT(ISNA($B134)),INDEX(Entrada!O$53:O$369,$B134),0)</f>
        <v>0</v>
      </c>
      <c r="AO134">
        <f>IF(NOT(ISNA($B134)),INDEX(Entrada!P$53:P$369,$B134),0)</f>
        <v>0</v>
      </c>
      <c r="AP134">
        <f>IF(NOT(ISNA($B134)),INDEX(Entrada!Q$53:Q$369,$B134),0)</f>
        <v>0</v>
      </c>
      <c r="AQ134">
        <f>IF(NOT(ISNA($B134)),INDEX(Entrada!R$53:R$369,$B134),0)</f>
        <v>0</v>
      </c>
      <c r="AR134">
        <f>IF(NOT(ISNA($B134)),INDEX(Entrada!S$53:S$369,$B134),0)</f>
        <v>0</v>
      </c>
      <c r="AS134">
        <f>IF(NOT(ISNA($B134)),INDEX(Entrada!T$53:T$369,$B134),0)</f>
        <v>0</v>
      </c>
      <c r="AT134">
        <f>IF(NOT(ISNA($B134)),INDEX(Entrada!U$53:U$369,$B134),0)</f>
        <v>0</v>
      </c>
      <c r="AU134">
        <f>IF(NOT(ISNA($B134)),INDEX(Entrada!V$53:V$369,$B134),0)</f>
        <v>0</v>
      </c>
      <c r="AV134">
        <f>IF(NOT(ISNA($B134)),INDEX(Entrada!W$53:W$369,$B134),0)</f>
        <v>0</v>
      </c>
      <c r="AW134">
        <f>IF(NOT(ISNA($B134)),INDEX(Entrada!X$53:X$369,$B134),0)</f>
        <v>0</v>
      </c>
      <c r="AX134">
        <f>IF(NOT(ISNA($B134)),INDEX(Entrada!Y$53:Y$369,$B134),0)</f>
        <v>0</v>
      </c>
      <c r="AY134">
        <f>IF(NOT(ISNA($B134)),INDEX(Entrada!Z$53:Z$369,$B134),0)</f>
        <v>0</v>
      </c>
      <c r="AZ134">
        <f>IF(NOT(ISNA($B134)),INDEX(Entrada!AA$53:AA$369,$B134),0)</f>
        <v>0</v>
      </c>
      <c r="BA134">
        <f>IF(NOT(ISNA($B134)),INDEX(Entrada!AB$53:AB$369,$B134),0)</f>
        <v>0</v>
      </c>
      <c r="BB134" s="289">
        <f t="shared" ref="BB134:BM134" ca="1" si="388">MIN(BB319,144)</f>
        <v>144</v>
      </c>
      <c r="BC134" s="288">
        <f t="shared" ca="1" si="388"/>
        <v>144</v>
      </c>
      <c r="BD134" s="288">
        <f t="shared" ca="1" si="388"/>
        <v>144</v>
      </c>
      <c r="BE134" s="288">
        <f t="shared" ca="1" si="388"/>
        <v>144</v>
      </c>
      <c r="BF134" s="288">
        <f t="shared" ca="1" si="388"/>
        <v>144</v>
      </c>
      <c r="BG134" s="288">
        <f t="shared" ca="1" si="388"/>
        <v>123.19472</v>
      </c>
      <c r="BH134" s="288">
        <f t="shared" ca="1" si="388"/>
        <v>109.74288157894738</v>
      </c>
      <c r="BI134" s="288">
        <f t="shared" ca="1" si="388"/>
        <v>93.935391052631573</v>
      </c>
      <c r="BJ134" s="288">
        <f t="shared" ca="1" si="388"/>
        <v>96.74043157894738</v>
      </c>
      <c r="BK134" s="288">
        <f t="shared" ca="1" si="388"/>
        <v>116.85002210526315</v>
      </c>
      <c r="BL134" s="288">
        <f t="shared" ca="1" si="388"/>
        <v>144</v>
      </c>
      <c r="BM134" s="288">
        <f t="shared" ca="1" si="388"/>
        <v>144</v>
      </c>
      <c r="BN134" s="288">
        <f t="shared" ref="BN134:CA134" si="389">MIN(BN319,144)</f>
        <v>0</v>
      </c>
      <c r="BO134" s="288">
        <f t="shared" si="389"/>
        <v>0</v>
      </c>
      <c r="BP134" s="288">
        <f t="shared" si="389"/>
        <v>0</v>
      </c>
      <c r="BQ134" s="288">
        <f t="shared" si="389"/>
        <v>0</v>
      </c>
      <c r="BR134" s="288">
        <f t="shared" si="389"/>
        <v>0</v>
      </c>
      <c r="BS134" s="288">
        <f t="shared" si="389"/>
        <v>0</v>
      </c>
      <c r="BT134" s="288">
        <f t="shared" si="389"/>
        <v>0</v>
      </c>
      <c r="BU134" s="288">
        <f t="shared" si="389"/>
        <v>0</v>
      </c>
      <c r="BV134" s="288">
        <f t="shared" si="389"/>
        <v>0</v>
      </c>
      <c r="BW134" s="288">
        <f t="shared" si="389"/>
        <v>0</v>
      </c>
      <c r="BX134" s="288">
        <f t="shared" si="389"/>
        <v>0</v>
      </c>
      <c r="BY134" s="288">
        <f t="shared" si="389"/>
        <v>0</v>
      </c>
      <c r="BZ134" s="288">
        <f t="shared" si="389"/>
        <v>0</v>
      </c>
      <c r="CA134" s="288">
        <f t="shared" si="389"/>
        <v>0</v>
      </c>
      <c r="CE134" t="e">
        <f t="shared" si="386"/>
        <v>#N/A</v>
      </c>
      <c r="CF134" s="167">
        <f t="shared" ref="CF134:DE134" ca="1" si="390">MIN(CF319,144)</f>
        <v>144</v>
      </c>
      <c r="CG134" s="167">
        <f t="shared" ca="1" si="390"/>
        <v>144</v>
      </c>
      <c r="CH134" s="167">
        <f t="shared" ca="1" si="390"/>
        <v>144</v>
      </c>
      <c r="CI134" s="167">
        <f t="shared" ca="1" si="390"/>
        <v>144</v>
      </c>
      <c r="CJ134" s="167">
        <f t="shared" ca="1" si="390"/>
        <v>144</v>
      </c>
      <c r="CK134" s="167">
        <f t="shared" ca="1" si="390"/>
        <v>123.19472</v>
      </c>
      <c r="CL134" s="167">
        <f t="shared" ca="1" si="390"/>
        <v>109.74288157894738</v>
      </c>
      <c r="CM134" s="167">
        <f t="shared" ca="1" si="390"/>
        <v>93.935391052631573</v>
      </c>
      <c r="CN134" s="167">
        <f t="shared" ca="1" si="390"/>
        <v>96.74043157894738</v>
      </c>
      <c r="CO134" s="167">
        <f t="shared" ca="1" si="390"/>
        <v>116.85002210526315</v>
      </c>
      <c r="CP134" s="167">
        <f t="shared" ca="1" si="390"/>
        <v>144</v>
      </c>
      <c r="CQ134" s="167">
        <f t="shared" ca="1" si="390"/>
        <v>144</v>
      </c>
      <c r="CR134" s="167">
        <f t="shared" ca="1" si="390"/>
        <v>0.1</v>
      </c>
      <c r="CS134" s="167">
        <f t="shared" ca="1" si="390"/>
        <v>0.1</v>
      </c>
      <c r="CT134" s="167">
        <f t="shared" ca="1" si="390"/>
        <v>0.1</v>
      </c>
      <c r="CU134" s="167">
        <f t="shared" ca="1" si="390"/>
        <v>0.1</v>
      </c>
      <c r="CV134" s="167">
        <f t="shared" ca="1" si="390"/>
        <v>0.1</v>
      </c>
      <c r="CW134" s="167">
        <f t="shared" ca="1" si="390"/>
        <v>0.1</v>
      </c>
      <c r="CX134" s="167">
        <f t="shared" ca="1" si="390"/>
        <v>0.1</v>
      </c>
      <c r="CY134" s="167">
        <f t="shared" ca="1" si="390"/>
        <v>0.1</v>
      </c>
      <c r="CZ134" s="167">
        <f t="shared" ca="1" si="390"/>
        <v>0.1</v>
      </c>
      <c r="DA134" s="167">
        <f t="shared" ca="1" si="390"/>
        <v>0.1</v>
      </c>
      <c r="DB134" s="167">
        <f t="shared" ca="1" si="390"/>
        <v>0.1</v>
      </c>
      <c r="DC134" s="167">
        <f t="shared" ca="1" si="390"/>
        <v>0.1</v>
      </c>
      <c r="DD134" s="167">
        <f t="shared" ca="1" si="390"/>
        <v>0.1</v>
      </c>
      <c r="DE134" s="167">
        <f t="shared" ca="1" si="390"/>
        <v>0.1</v>
      </c>
    </row>
    <row r="135" spans="1:109" x14ac:dyDescent="0.25">
      <c r="A135">
        <v>132</v>
      </c>
      <c r="B135">
        <f>MATCH(A135,Entrada!$A$53:$A$369,0)</f>
        <v>132</v>
      </c>
      <c r="C135" s="164" t="s">
        <v>596</v>
      </c>
      <c r="AB135">
        <f>IF(NOT(ISNA($B135)),INDEX(Entrada!C$53:C$369,$B135),0)</f>
        <v>34</v>
      </c>
      <c r="AC135">
        <f>IF(NOT(ISNA($B135)),INDEX(Entrada!D$53:D$369,$B135),0)</f>
        <v>34</v>
      </c>
      <c r="AD135">
        <f>IF(NOT(ISNA($B135)),INDEX(Entrada!E$53:E$369,$B135),0)</f>
        <v>32</v>
      </c>
      <c r="AE135">
        <f>IF(NOT(ISNA($B135)),INDEX(Entrada!F$53:F$369,$B135),0)</f>
        <v>24</v>
      </c>
      <c r="AF135">
        <f>IF(NOT(ISNA($B135)),INDEX(Entrada!G$53:G$369,$B135),0)</f>
        <v>17</v>
      </c>
      <c r="AG135">
        <f>IF(NOT(ISNA($B135)),INDEX(Entrada!H$53:H$369,$B135),0)</f>
        <v>12</v>
      </c>
      <c r="AH135">
        <f>IF(NOT(ISNA($B135)),INDEX(Entrada!I$53:I$369,$B135),0)</f>
        <v>10</v>
      </c>
      <c r="AI135">
        <f>IF(NOT(ISNA($B135)),INDEX(Entrada!J$53:J$369,$B135),0)</f>
        <v>9</v>
      </c>
      <c r="AJ135">
        <f>IF(NOT(ISNA($B135)),INDEX(Entrada!K$53:K$369,$B135),0)</f>
        <v>9</v>
      </c>
      <c r="AK135">
        <f>IF(NOT(ISNA($B135)),INDEX(Entrada!L$53:L$369,$B135),0)</f>
        <v>11</v>
      </c>
      <c r="AL135">
        <f>IF(NOT(ISNA($B135)),INDEX(Entrada!M$53:M$369,$B135),0)</f>
        <v>17</v>
      </c>
      <c r="AM135">
        <f>IF(NOT(ISNA($B135)),INDEX(Entrada!N$53:N$369,$B135),0)</f>
        <v>26</v>
      </c>
      <c r="AN135">
        <f>IF(NOT(ISNA($B135)),INDEX(Entrada!O$53:O$369,$B135),0)</f>
        <v>0</v>
      </c>
      <c r="AO135">
        <f>IF(NOT(ISNA($B135)),INDEX(Entrada!P$53:P$369,$B135),0)</f>
        <v>0</v>
      </c>
      <c r="AP135">
        <f>IF(NOT(ISNA($B135)),INDEX(Entrada!Q$53:Q$369,$B135),0)</f>
        <v>0</v>
      </c>
      <c r="AQ135">
        <f>IF(NOT(ISNA($B135)),INDEX(Entrada!R$53:R$369,$B135),0)</f>
        <v>0</v>
      </c>
      <c r="AR135">
        <f>IF(NOT(ISNA($B135)),INDEX(Entrada!S$53:S$369,$B135),0)</f>
        <v>0</v>
      </c>
      <c r="AS135">
        <f>IF(NOT(ISNA($B135)),INDEX(Entrada!T$53:T$369,$B135),0)</f>
        <v>0</v>
      </c>
      <c r="AT135">
        <f>IF(NOT(ISNA($B135)),INDEX(Entrada!U$53:U$369,$B135),0)</f>
        <v>0</v>
      </c>
      <c r="AU135">
        <f>IF(NOT(ISNA($B135)),INDEX(Entrada!V$53:V$369,$B135),0)</f>
        <v>0</v>
      </c>
      <c r="AV135">
        <f>IF(NOT(ISNA($B135)),INDEX(Entrada!W$53:W$369,$B135),0)</f>
        <v>0</v>
      </c>
      <c r="AW135">
        <f>IF(NOT(ISNA($B135)),INDEX(Entrada!X$53:X$369,$B135),0)</f>
        <v>0</v>
      </c>
      <c r="AX135">
        <f>IF(NOT(ISNA($B135)),INDEX(Entrada!Y$53:Y$369,$B135),0)</f>
        <v>0</v>
      </c>
      <c r="AY135">
        <f>IF(NOT(ISNA($B135)),INDEX(Entrada!Z$53:Z$369,$B135),0)</f>
        <v>0</v>
      </c>
      <c r="AZ135">
        <f>IF(NOT(ISNA($B135)),INDEX(Entrada!AA$53:AA$369,$B135),0)</f>
        <v>0</v>
      </c>
      <c r="BA135">
        <f>IF(NOT(ISNA($B135)),INDEX(Entrada!AB$53:AB$369,$B135),0)</f>
        <v>0</v>
      </c>
      <c r="BB135" s="288">
        <f t="shared" ref="BB135:BM135" si="391">BB205+MIN(BB204,25)</f>
        <v>33.94</v>
      </c>
      <c r="BC135" s="288">
        <f t="shared" si="391"/>
        <v>33.5</v>
      </c>
      <c r="BD135" s="288">
        <f t="shared" si="391"/>
        <v>31.880000000000003</v>
      </c>
      <c r="BE135" s="288">
        <f t="shared" si="391"/>
        <v>24.45</v>
      </c>
      <c r="BF135" s="288">
        <f t="shared" si="391"/>
        <v>16.830000000000002</v>
      </c>
      <c r="BG135" s="288">
        <f t="shared" si="391"/>
        <v>12.450000000000001</v>
      </c>
      <c r="BH135" s="288">
        <f t="shared" si="391"/>
        <v>10.050000000000001</v>
      </c>
      <c r="BI135" s="288">
        <f t="shared" si="391"/>
        <v>8.5299999999999994</v>
      </c>
      <c r="BJ135" s="288">
        <f t="shared" si="391"/>
        <v>9.07</v>
      </c>
      <c r="BK135" s="288">
        <f t="shared" si="391"/>
        <v>10.91</v>
      </c>
      <c r="BL135" s="288">
        <f t="shared" si="391"/>
        <v>16.54</v>
      </c>
      <c r="BM135" s="288">
        <f t="shared" si="391"/>
        <v>25.86</v>
      </c>
      <c r="BN135" s="288">
        <f t="shared" ref="BN135:CA135" si="392">BN205+MIN(BN204,25)</f>
        <v>0</v>
      </c>
      <c r="BO135" s="288">
        <f t="shared" si="392"/>
        <v>0</v>
      </c>
      <c r="BP135" s="288">
        <f t="shared" si="392"/>
        <v>0</v>
      </c>
      <c r="BQ135" s="288">
        <f t="shared" si="392"/>
        <v>0</v>
      </c>
      <c r="BR135" s="288">
        <f t="shared" si="392"/>
        <v>0</v>
      </c>
      <c r="BS135" s="288">
        <f t="shared" si="392"/>
        <v>0</v>
      </c>
      <c r="BT135" s="288">
        <f t="shared" si="392"/>
        <v>0</v>
      </c>
      <c r="BU135" s="288">
        <f t="shared" si="392"/>
        <v>0</v>
      </c>
      <c r="BV135" s="288">
        <f t="shared" si="392"/>
        <v>0</v>
      </c>
      <c r="BW135" s="288">
        <f t="shared" si="392"/>
        <v>0</v>
      </c>
      <c r="BX135" s="288">
        <f t="shared" si="392"/>
        <v>0</v>
      </c>
      <c r="BY135" s="288">
        <f t="shared" si="392"/>
        <v>0</v>
      </c>
      <c r="BZ135" s="288">
        <f t="shared" si="392"/>
        <v>0</v>
      </c>
      <c r="CA135" s="288">
        <f t="shared" si="392"/>
        <v>0</v>
      </c>
      <c r="CE135" t="e">
        <f t="shared" si="386"/>
        <v>#N/A</v>
      </c>
      <c r="CF135" s="167">
        <f t="shared" ref="CF135:DE135" ca="1" si="393">CF205+MIN(CF204,25)</f>
        <v>33.984830000000002</v>
      </c>
      <c r="CG135" s="167">
        <f t="shared" ca="1" si="393"/>
        <v>34.493510000000001</v>
      </c>
      <c r="CH135" s="167">
        <f t="shared" ca="1" si="393"/>
        <v>32.133800000000001</v>
      </c>
      <c r="CI135" s="167">
        <f t="shared" ca="1" si="393"/>
        <v>25.280749999999998</v>
      </c>
      <c r="CJ135" s="167">
        <f t="shared" ca="1" si="393"/>
        <v>17.452730000000003</v>
      </c>
      <c r="CK135" s="167">
        <f t="shared" ca="1" si="393"/>
        <v>12.860480000000001</v>
      </c>
      <c r="CL135" s="167">
        <f t="shared" ca="1" si="393"/>
        <v>10.44425</v>
      </c>
      <c r="CM135" s="167">
        <f t="shared" ca="1" si="393"/>
        <v>8.974730000000001</v>
      </c>
      <c r="CN135" s="167">
        <f t="shared" ca="1" si="393"/>
        <v>9.2432000000000016</v>
      </c>
      <c r="CO135" s="167">
        <f t="shared" ca="1" si="393"/>
        <v>11.136620000000001</v>
      </c>
      <c r="CP135" s="167">
        <f t="shared" ca="1" si="393"/>
        <v>16.70384</v>
      </c>
      <c r="CQ135" s="167">
        <f t="shared" ca="1" si="393"/>
        <v>25.73291</v>
      </c>
      <c r="CR135" s="167">
        <f t="shared" ca="1" si="393"/>
        <v>0.2</v>
      </c>
      <c r="CS135" s="167">
        <f t="shared" ca="1" si="393"/>
        <v>0.2</v>
      </c>
      <c r="CT135" s="167">
        <f t="shared" ca="1" si="393"/>
        <v>0.2</v>
      </c>
      <c r="CU135" s="167">
        <f t="shared" ca="1" si="393"/>
        <v>0.2</v>
      </c>
      <c r="CV135" s="167">
        <f t="shared" ca="1" si="393"/>
        <v>0.2</v>
      </c>
      <c r="CW135" s="167">
        <f t="shared" ca="1" si="393"/>
        <v>0.2</v>
      </c>
      <c r="CX135" s="167">
        <f t="shared" ca="1" si="393"/>
        <v>0.2</v>
      </c>
      <c r="CY135" s="167">
        <f t="shared" ca="1" si="393"/>
        <v>0.2</v>
      </c>
      <c r="CZ135" s="167">
        <f t="shared" ca="1" si="393"/>
        <v>0.2</v>
      </c>
      <c r="DA135" s="167">
        <f t="shared" ca="1" si="393"/>
        <v>0.2</v>
      </c>
      <c r="DB135" s="167">
        <f t="shared" ca="1" si="393"/>
        <v>0.2</v>
      </c>
      <c r="DC135" s="167">
        <f t="shared" ca="1" si="393"/>
        <v>0.2</v>
      </c>
      <c r="DD135" s="167">
        <f t="shared" ca="1" si="393"/>
        <v>0.2</v>
      </c>
      <c r="DE135" s="167">
        <f t="shared" ca="1" si="393"/>
        <v>0.2</v>
      </c>
    </row>
    <row r="136" spans="1:109" x14ac:dyDescent="0.25">
      <c r="A136">
        <v>133</v>
      </c>
      <c r="B136">
        <f>MATCH(A136,Entrada!$A$53:$A$369,0)</f>
        <v>133</v>
      </c>
      <c r="C136" s="164"/>
      <c r="AB136">
        <f>IF(NOT(ISNA($B136)),INDEX(Entrada!C$53:C$369,$B136),0)</f>
        <v>0</v>
      </c>
      <c r="AC136">
        <f>IF(NOT(ISNA($B136)),INDEX(Entrada!D$53:D$369,$B136),0)</f>
        <v>0</v>
      </c>
      <c r="AD136">
        <f>IF(NOT(ISNA($B136)),INDEX(Entrada!E$53:E$369,$B136),0)</f>
        <v>0</v>
      </c>
      <c r="AE136">
        <f>IF(NOT(ISNA($B136)),INDEX(Entrada!F$53:F$369,$B136),0)</f>
        <v>0</v>
      </c>
      <c r="AF136">
        <f>IF(NOT(ISNA($B136)),INDEX(Entrada!G$53:G$369,$B136),0)</f>
        <v>0</v>
      </c>
      <c r="AG136">
        <f>IF(NOT(ISNA($B136)),INDEX(Entrada!H$53:H$369,$B136),0)</f>
        <v>0</v>
      </c>
      <c r="AH136">
        <f>IF(NOT(ISNA($B136)),INDEX(Entrada!I$53:I$369,$B136),0)</f>
        <v>0</v>
      </c>
      <c r="AI136">
        <f>IF(NOT(ISNA($B136)),INDEX(Entrada!J$53:J$369,$B136),0)</f>
        <v>0</v>
      </c>
      <c r="AJ136">
        <f>IF(NOT(ISNA($B136)),INDEX(Entrada!K$53:K$369,$B136),0)</f>
        <v>0</v>
      </c>
      <c r="AK136">
        <f>IF(NOT(ISNA($B136)),INDEX(Entrada!L$53:L$369,$B136),0)</f>
        <v>0</v>
      </c>
      <c r="AL136">
        <f>IF(NOT(ISNA($B136)),INDEX(Entrada!M$53:M$369,$B136),0)</f>
        <v>0</v>
      </c>
      <c r="AM136">
        <f>IF(NOT(ISNA($B136)),INDEX(Entrada!N$53:N$369,$B136),0)</f>
        <v>0</v>
      </c>
      <c r="AN136">
        <f>IF(NOT(ISNA($B136)),INDEX(Entrada!O$53:O$369,$B136),0)</f>
        <v>0</v>
      </c>
      <c r="AO136">
        <f>IF(NOT(ISNA($B136)),INDEX(Entrada!P$53:P$369,$B136),0)</f>
        <v>0</v>
      </c>
      <c r="AP136">
        <f>IF(NOT(ISNA($B136)),INDEX(Entrada!Q$53:Q$369,$B136),0)</f>
        <v>0</v>
      </c>
      <c r="AQ136">
        <f>IF(NOT(ISNA($B136)),INDEX(Entrada!R$53:R$369,$B136),0)</f>
        <v>0</v>
      </c>
      <c r="AR136">
        <f>IF(NOT(ISNA($B136)),INDEX(Entrada!S$53:S$369,$B136),0)</f>
        <v>0</v>
      </c>
      <c r="AS136">
        <f>IF(NOT(ISNA($B136)),INDEX(Entrada!T$53:T$369,$B136),0)</f>
        <v>0</v>
      </c>
      <c r="AT136">
        <f>IF(NOT(ISNA($B136)),INDEX(Entrada!U$53:U$369,$B136),0)</f>
        <v>0</v>
      </c>
      <c r="AU136">
        <f>IF(NOT(ISNA($B136)),INDEX(Entrada!V$53:V$369,$B136),0)</f>
        <v>0</v>
      </c>
      <c r="AV136">
        <f>IF(NOT(ISNA($B136)),INDEX(Entrada!W$53:W$369,$B136),0)</f>
        <v>0</v>
      </c>
      <c r="AW136">
        <f>IF(NOT(ISNA($B136)),INDEX(Entrada!X$53:X$369,$B136),0)</f>
        <v>0</v>
      </c>
      <c r="AX136">
        <f>IF(NOT(ISNA($B136)),INDEX(Entrada!Y$53:Y$369,$B136),0)</f>
        <v>0</v>
      </c>
      <c r="AY136">
        <f>IF(NOT(ISNA($B136)),INDEX(Entrada!Z$53:Z$369,$B136),0)</f>
        <v>0</v>
      </c>
      <c r="AZ136">
        <f>IF(NOT(ISNA($B136)),INDEX(Entrada!AA$53:AA$369,$B136),0)</f>
        <v>0</v>
      </c>
      <c r="BA136">
        <f>IF(NOT(ISNA($B136)),INDEX(Entrada!AB$53:AB$369,$B136),0)</f>
        <v>0</v>
      </c>
      <c r="BB136">
        <f t="shared" ref="BB136:BB166" si="394">AB136</f>
        <v>0</v>
      </c>
      <c r="BC136">
        <f t="shared" ref="BC136:BC166" si="395">AC136</f>
        <v>0</v>
      </c>
      <c r="BD136">
        <f t="shared" ref="BD136:BD166" si="396">AD136</f>
        <v>0</v>
      </c>
      <c r="BE136">
        <f t="shared" ref="BE136:BE166" si="397">AE136</f>
        <v>0</v>
      </c>
      <c r="BF136">
        <f t="shared" ref="BF136:BF166" si="398">AF136</f>
        <v>0</v>
      </c>
      <c r="BG136">
        <f t="shared" ref="BG136:BG166" si="399">AG136</f>
        <v>0</v>
      </c>
      <c r="BH136">
        <f t="shared" ref="BH136:BH166" si="400">AH136</f>
        <v>0</v>
      </c>
      <c r="BI136">
        <f t="shared" ref="BI136:BI166" si="401">AI136</f>
        <v>0</v>
      </c>
      <c r="BJ136">
        <f t="shared" ref="BJ136:BJ166" si="402">AJ136</f>
        <v>0</v>
      </c>
      <c r="BK136">
        <f t="shared" ref="BK136:BK166" si="403">AK136</f>
        <v>0</v>
      </c>
      <c r="BL136">
        <f t="shared" ref="BL136:BL166" si="404">AL136</f>
        <v>0</v>
      </c>
      <c r="BM136">
        <f t="shared" ref="BM136:BM166" si="405">AM136</f>
        <v>0</v>
      </c>
      <c r="BN136">
        <f t="shared" ref="BN136:CA151" si="406">AN136</f>
        <v>0</v>
      </c>
      <c r="BO136">
        <f t="shared" si="406"/>
        <v>0</v>
      </c>
      <c r="BP136">
        <f t="shared" si="406"/>
        <v>0</v>
      </c>
      <c r="BQ136">
        <f t="shared" si="406"/>
        <v>0</v>
      </c>
      <c r="BR136">
        <f t="shared" si="406"/>
        <v>0</v>
      </c>
      <c r="BS136">
        <f t="shared" si="406"/>
        <v>0</v>
      </c>
      <c r="BT136">
        <f t="shared" si="406"/>
        <v>0</v>
      </c>
      <c r="BU136">
        <f t="shared" si="406"/>
        <v>0</v>
      </c>
      <c r="BV136">
        <f t="shared" si="406"/>
        <v>0</v>
      </c>
      <c r="BW136">
        <f t="shared" si="406"/>
        <v>0</v>
      </c>
      <c r="BX136">
        <f t="shared" si="406"/>
        <v>0</v>
      </c>
      <c r="BY136">
        <f t="shared" si="406"/>
        <v>0</v>
      </c>
      <c r="BZ136">
        <f t="shared" si="406"/>
        <v>0</v>
      </c>
      <c r="CA136">
        <f t="shared" si="406"/>
        <v>0</v>
      </c>
      <c r="CE136" t="e">
        <f t="shared" si="386"/>
        <v>#N/A</v>
      </c>
      <c r="CF136" s="302">
        <f t="shared" si="387"/>
        <v>0</v>
      </c>
      <c r="CG136" s="302">
        <f t="shared" ref="CG136:CG156" si="407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6" s="302">
        <f t="shared" ref="CH136:CH156" si="408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6" s="302">
        <f t="shared" ref="CI136:CI156" si="409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6" s="302">
        <f t="shared" ref="CJ136:CJ156" si="410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6" s="302">
        <f t="shared" ref="CK136:CK156" si="411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6" s="302">
        <f t="shared" ref="CL136:CL156" si="412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6" s="302">
        <f t="shared" ref="CM136:CM156" si="413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6" s="302">
        <f t="shared" ref="CN136:CN156" si="414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6" s="302">
        <f t="shared" ref="CO136:CO156" si="415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6" s="302">
        <f t="shared" ref="CP136:CP156" si="416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6" s="302">
        <f t="shared" ref="CQ136:CQ156" si="417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6" s="302">
        <f t="shared" ref="CR136:CR156" si="41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6" s="302">
        <f t="shared" ref="CS136:CS156" si="41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6" s="302">
        <f t="shared" ref="CT136:CT156" si="42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6" s="302">
        <f t="shared" ref="CU136:CU156" si="42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6" s="302">
        <f t="shared" ref="CV136:CV156" si="42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6" s="302">
        <f t="shared" ref="CW136:CW156" si="42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6" s="302">
        <f t="shared" ref="CX136:CX156" si="42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6" s="302">
        <f t="shared" ref="CY136:CY156" si="42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6" s="302">
        <f t="shared" ref="CZ136:CZ156" si="42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6" s="302">
        <f t="shared" ref="DA136:DA156" si="42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6" s="302">
        <f t="shared" ref="DB136:DB156" si="42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6" s="302">
        <f t="shared" ref="DC136:DC156" si="42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6" s="302">
        <f t="shared" ref="DD136:DD156" si="43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6" s="302">
        <f t="shared" ref="DE136:DE156" si="43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7" spans="1:109" x14ac:dyDescent="0.25">
      <c r="A137">
        <v>134</v>
      </c>
      <c r="B137">
        <f>MATCH(A137,Entrada!$A$53:$A$369,0)</f>
        <v>134</v>
      </c>
      <c r="C137" s="164" t="s">
        <v>130</v>
      </c>
      <c r="AB137">
        <f>IF(NOT(ISNA($B137)),INDEX(Entrada!C$53:C$369,$B137),0)</f>
        <v>285.61</v>
      </c>
      <c r="AC137">
        <f>IF(NOT(ISNA($B137)),INDEX(Entrada!D$53:D$369,$B137),0)</f>
        <v>235.41</v>
      </c>
      <c r="AD137">
        <f>IF(NOT(ISNA($B137)),INDEX(Entrada!E$53:E$369,$B137),0)</f>
        <v>210.51</v>
      </c>
      <c r="AE137">
        <f>IF(NOT(ISNA($B137)),INDEX(Entrada!F$53:F$369,$B137),0)</f>
        <v>155.38</v>
      </c>
      <c r="AF137">
        <f>IF(NOT(ISNA($B137)),INDEX(Entrada!G$53:G$369,$B137),0)</f>
        <v>111.39</v>
      </c>
      <c r="AG137">
        <f>IF(NOT(ISNA($B137)),INDEX(Entrada!H$53:H$369,$B137),0)</f>
        <v>91</v>
      </c>
      <c r="AH137">
        <f>IF(NOT(ISNA($B137)),INDEX(Entrada!I$53:I$369,$B137),0)</f>
        <v>77.349999999999994</v>
      </c>
      <c r="AI137">
        <f>IF(NOT(ISNA($B137)),INDEX(Entrada!J$53:J$369,$B137),0)</f>
        <v>67.03</v>
      </c>
      <c r="AJ137">
        <f>IF(NOT(ISNA($B137)),INDEX(Entrada!K$53:K$369,$B137),0)</f>
        <v>64.22</v>
      </c>
      <c r="AK137">
        <f>IF(NOT(ISNA($B137)),INDEX(Entrada!L$53:L$369,$B137),0)</f>
        <v>82.65</v>
      </c>
      <c r="AL137">
        <f>IF(NOT(ISNA($B137)),INDEX(Entrada!M$53:M$369,$B137),0)</f>
        <v>157.57</v>
      </c>
      <c r="AM137">
        <f>IF(NOT(ISNA($B137)),INDEX(Entrada!N$53:N$369,$B137),0)</f>
        <v>253.08</v>
      </c>
      <c r="AN137">
        <f>IF(NOT(ISNA($B137)),INDEX(Entrada!O$53:O$369,$B137),0)</f>
        <v>0</v>
      </c>
      <c r="AO137">
        <f>IF(NOT(ISNA($B137)),INDEX(Entrada!P$53:P$369,$B137),0)</f>
        <v>0</v>
      </c>
      <c r="AP137">
        <f>IF(NOT(ISNA($B137)),INDEX(Entrada!Q$53:Q$369,$B137),0)</f>
        <v>0</v>
      </c>
      <c r="AQ137">
        <f>IF(NOT(ISNA($B137)),INDEX(Entrada!R$53:R$369,$B137),0)</f>
        <v>0</v>
      </c>
      <c r="AR137">
        <f>IF(NOT(ISNA($B137)),INDEX(Entrada!S$53:S$369,$B137),0)</f>
        <v>0</v>
      </c>
      <c r="AS137">
        <f>IF(NOT(ISNA($B137)),INDEX(Entrada!T$53:T$369,$B137),0)</f>
        <v>0</v>
      </c>
      <c r="AT137">
        <f>IF(NOT(ISNA($B137)),INDEX(Entrada!U$53:U$369,$B137),0)</f>
        <v>0</v>
      </c>
      <c r="AU137">
        <f>IF(NOT(ISNA($B137)),INDEX(Entrada!V$53:V$369,$B137),0)</f>
        <v>0</v>
      </c>
      <c r="AV137">
        <f>IF(NOT(ISNA($B137)),INDEX(Entrada!W$53:W$369,$B137),0)</f>
        <v>0</v>
      </c>
      <c r="AW137">
        <f>IF(NOT(ISNA($B137)),INDEX(Entrada!X$53:X$369,$B137),0)</f>
        <v>0</v>
      </c>
      <c r="AX137">
        <f>IF(NOT(ISNA($B137)),INDEX(Entrada!Y$53:Y$369,$B137),0)</f>
        <v>0</v>
      </c>
      <c r="AY137">
        <f>IF(NOT(ISNA($B137)),INDEX(Entrada!Z$53:Z$369,$B137),0)</f>
        <v>0</v>
      </c>
      <c r="AZ137">
        <f>IF(NOT(ISNA($B137)),INDEX(Entrada!AA$53:AA$369,$B137),0)</f>
        <v>0</v>
      </c>
      <c r="BA137">
        <f>IF(NOT(ISNA($B137)),INDEX(Entrada!AB$53:AB$369,$B137),0)</f>
        <v>0</v>
      </c>
      <c r="BB137">
        <f t="shared" si="394"/>
        <v>285.61</v>
      </c>
      <c r="BC137">
        <f t="shared" si="395"/>
        <v>235.41</v>
      </c>
      <c r="BD137">
        <f t="shared" si="396"/>
        <v>210.51</v>
      </c>
      <c r="BE137">
        <f t="shared" si="397"/>
        <v>155.38</v>
      </c>
      <c r="BF137">
        <f t="shared" si="398"/>
        <v>111.39</v>
      </c>
      <c r="BG137">
        <f t="shared" si="399"/>
        <v>91</v>
      </c>
      <c r="BH137">
        <f t="shared" si="400"/>
        <v>77.349999999999994</v>
      </c>
      <c r="BI137">
        <f t="shared" si="401"/>
        <v>67.03</v>
      </c>
      <c r="BJ137">
        <f t="shared" si="402"/>
        <v>64.22</v>
      </c>
      <c r="BK137">
        <f t="shared" si="403"/>
        <v>82.65</v>
      </c>
      <c r="BL137">
        <f t="shared" si="404"/>
        <v>157.57</v>
      </c>
      <c r="BM137">
        <f t="shared" si="405"/>
        <v>253.08</v>
      </c>
      <c r="BN137">
        <f t="shared" si="406"/>
        <v>0</v>
      </c>
      <c r="BO137">
        <f t="shared" si="406"/>
        <v>0</v>
      </c>
      <c r="BP137">
        <f t="shared" si="406"/>
        <v>0</v>
      </c>
      <c r="BQ137">
        <f t="shared" si="406"/>
        <v>0</v>
      </c>
      <c r="BR137">
        <f t="shared" si="406"/>
        <v>0</v>
      </c>
      <c r="BS137">
        <f t="shared" si="406"/>
        <v>0</v>
      </c>
      <c r="BT137">
        <f t="shared" si="406"/>
        <v>0</v>
      </c>
      <c r="BU137">
        <f t="shared" si="406"/>
        <v>0</v>
      </c>
      <c r="BV137">
        <f t="shared" si="406"/>
        <v>0</v>
      </c>
      <c r="BW137">
        <f t="shared" si="406"/>
        <v>0</v>
      </c>
      <c r="BX137">
        <f t="shared" si="406"/>
        <v>0</v>
      </c>
      <c r="BY137">
        <f t="shared" si="406"/>
        <v>0</v>
      </c>
      <c r="BZ137">
        <f t="shared" si="406"/>
        <v>0</v>
      </c>
      <c r="CA137">
        <f t="shared" si="406"/>
        <v>0</v>
      </c>
      <c r="CE137" t="e">
        <f t="shared" si="386"/>
        <v>#N/A</v>
      </c>
      <c r="CF137" s="302">
        <f t="shared" si="387"/>
        <v>285.61</v>
      </c>
      <c r="CG137" s="302">
        <f t="shared" si="407"/>
        <v>235.41</v>
      </c>
      <c r="CH137" s="302">
        <f t="shared" si="408"/>
        <v>210.51</v>
      </c>
      <c r="CI137" s="302">
        <f t="shared" si="409"/>
        <v>155.38</v>
      </c>
      <c r="CJ137" s="302">
        <f t="shared" si="410"/>
        <v>111.39</v>
      </c>
      <c r="CK137" s="302">
        <f t="shared" si="411"/>
        <v>91</v>
      </c>
      <c r="CL137" s="302">
        <f t="shared" si="412"/>
        <v>77.349999999999994</v>
      </c>
      <c r="CM137" s="302">
        <f t="shared" si="413"/>
        <v>67.03</v>
      </c>
      <c r="CN137" s="302">
        <f t="shared" si="414"/>
        <v>64.22</v>
      </c>
      <c r="CO137" s="302">
        <f t="shared" si="415"/>
        <v>82.65</v>
      </c>
      <c r="CP137" s="302">
        <f t="shared" si="416"/>
        <v>157.57</v>
      </c>
      <c r="CQ137" s="302">
        <f t="shared" si="417"/>
        <v>253.08</v>
      </c>
      <c r="CR137" s="302">
        <f t="shared" si="418"/>
        <v>0</v>
      </c>
      <c r="CS137" s="302">
        <f t="shared" si="419"/>
        <v>0</v>
      </c>
      <c r="CT137" s="302">
        <f t="shared" si="420"/>
        <v>0</v>
      </c>
      <c r="CU137" s="302">
        <f t="shared" si="421"/>
        <v>0</v>
      </c>
      <c r="CV137" s="302">
        <f t="shared" si="422"/>
        <v>0</v>
      </c>
      <c r="CW137" s="302">
        <f t="shared" si="423"/>
        <v>0</v>
      </c>
      <c r="CX137" s="302">
        <f t="shared" si="424"/>
        <v>0</v>
      </c>
      <c r="CY137" s="302">
        <f t="shared" si="425"/>
        <v>0</v>
      </c>
      <c r="CZ137" s="302">
        <f t="shared" si="426"/>
        <v>0</v>
      </c>
      <c r="DA137" s="302">
        <f t="shared" si="427"/>
        <v>0</v>
      </c>
      <c r="DB137" s="302">
        <f t="shared" si="428"/>
        <v>0</v>
      </c>
      <c r="DC137" s="302">
        <f t="shared" si="429"/>
        <v>0</v>
      </c>
      <c r="DD137" s="302">
        <f t="shared" si="430"/>
        <v>0</v>
      </c>
      <c r="DE137" s="302">
        <f t="shared" si="431"/>
        <v>0</v>
      </c>
    </row>
    <row r="138" spans="1:109" x14ac:dyDescent="0.25">
      <c r="A138">
        <v>135</v>
      </c>
      <c r="B138">
        <f>MATCH(A138,Entrada!$A$53:$A$369,0)</f>
        <v>135</v>
      </c>
      <c r="C138" s="164" t="s">
        <v>820</v>
      </c>
      <c r="AB138">
        <f>IF(NOT(ISNA($B138)),INDEX(Entrada!C$53:C$369,$B138),0)</f>
        <v>215.29</v>
      </c>
      <c r="AC138">
        <f>IF(NOT(ISNA($B138)),INDEX(Entrada!D$53:D$369,$B138),0)</f>
        <v>189.86</v>
      </c>
      <c r="AD138">
        <f>IF(NOT(ISNA($B138)),INDEX(Entrada!E$53:E$369,$B138),0)</f>
        <v>160.1</v>
      </c>
      <c r="AE138">
        <f>IF(NOT(ISNA($B138)),INDEX(Entrada!F$53:F$369,$B138),0)</f>
        <v>116.74</v>
      </c>
      <c r="AF138">
        <f>IF(NOT(ISNA($B138)),INDEX(Entrada!G$53:G$369,$B138),0)</f>
        <v>87.26</v>
      </c>
      <c r="AG138">
        <f>IF(NOT(ISNA($B138)),INDEX(Entrada!H$53:H$369,$B138),0)</f>
        <v>74.650000000000006</v>
      </c>
      <c r="AH138">
        <f>IF(NOT(ISNA($B138)),INDEX(Entrada!I$53:I$369,$B138),0)</f>
        <v>65.61</v>
      </c>
      <c r="AI138">
        <f>IF(NOT(ISNA($B138)),INDEX(Entrada!J$53:J$369,$B138),0)</f>
        <v>57.89</v>
      </c>
      <c r="AJ138">
        <f>IF(NOT(ISNA($B138)),INDEX(Entrada!K$53:K$369,$B138),0)</f>
        <v>57.54</v>
      </c>
      <c r="AK138">
        <f>IF(NOT(ISNA($B138)),INDEX(Entrada!L$53:L$369,$B138),0)</f>
        <v>68.290000000000006</v>
      </c>
      <c r="AL138">
        <f>IF(NOT(ISNA($B138)),INDEX(Entrada!M$53:M$369,$B138),0)</f>
        <v>108.77</v>
      </c>
      <c r="AM138">
        <f>IF(NOT(ISNA($B138)),INDEX(Entrada!N$53:N$369,$B138),0)</f>
        <v>173.39</v>
      </c>
      <c r="AN138">
        <f>IF(NOT(ISNA($B138)),INDEX(Entrada!O$53:O$369,$B138),0)</f>
        <v>0</v>
      </c>
      <c r="AO138">
        <f>IF(NOT(ISNA($B138)),INDEX(Entrada!P$53:P$369,$B138),0)</f>
        <v>0</v>
      </c>
      <c r="AP138">
        <f>IF(NOT(ISNA($B138)),INDEX(Entrada!Q$53:Q$369,$B138),0)</f>
        <v>0</v>
      </c>
      <c r="AQ138">
        <f>IF(NOT(ISNA($B138)),INDEX(Entrada!R$53:R$369,$B138),0)</f>
        <v>0</v>
      </c>
      <c r="AR138">
        <f>IF(NOT(ISNA($B138)),INDEX(Entrada!S$53:S$369,$B138),0)</f>
        <v>0</v>
      </c>
      <c r="AS138">
        <f>IF(NOT(ISNA($B138)),INDEX(Entrada!T$53:T$369,$B138),0)</f>
        <v>0</v>
      </c>
      <c r="AT138">
        <f>IF(NOT(ISNA($B138)),INDEX(Entrada!U$53:U$369,$B138),0)</f>
        <v>0</v>
      </c>
      <c r="AU138">
        <f>IF(NOT(ISNA($B138)),INDEX(Entrada!V$53:V$369,$B138),0)</f>
        <v>0</v>
      </c>
      <c r="AV138">
        <f>IF(NOT(ISNA($B138)),INDEX(Entrada!W$53:W$369,$B138),0)</f>
        <v>0</v>
      </c>
      <c r="AW138">
        <f>IF(NOT(ISNA($B138)),INDEX(Entrada!X$53:X$369,$B138),0)</f>
        <v>0</v>
      </c>
      <c r="AX138">
        <f>IF(NOT(ISNA($B138)),INDEX(Entrada!Y$53:Y$369,$B138),0)</f>
        <v>0</v>
      </c>
      <c r="AY138">
        <f>IF(NOT(ISNA($B138)),INDEX(Entrada!Z$53:Z$369,$B138),0)</f>
        <v>0</v>
      </c>
      <c r="AZ138">
        <f>IF(NOT(ISNA($B138)),INDEX(Entrada!AA$53:AA$369,$B138),0)</f>
        <v>0</v>
      </c>
      <c r="BA138">
        <f>IF(NOT(ISNA($B138)),INDEX(Entrada!AB$53:AB$369,$B138),0)</f>
        <v>0</v>
      </c>
      <c r="BB138">
        <f t="shared" si="394"/>
        <v>215.29</v>
      </c>
      <c r="BC138">
        <f t="shared" si="395"/>
        <v>189.86</v>
      </c>
      <c r="BD138">
        <f t="shared" si="396"/>
        <v>160.1</v>
      </c>
      <c r="BE138">
        <f t="shared" si="397"/>
        <v>116.74</v>
      </c>
      <c r="BF138">
        <f t="shared" si="398"/>
        <v>87.26</v>
      </c>
      <c r="BG138">
        <f t="shared" si="399"/>
        <v>74.650000000000006</v>
      </c>
      <c r="BH138">
        <f t="shared" si="400"/>
        <v>65.61</v>
      </c>
      <c r="BI138">
        <f t="shared" si="401"/>
        <v>57.89</v>
      </c>
      <c r="BJ138">
        <f t="shared" si="402"/>
        <v>57.54</v>
      </c>
      <c r="BK138">
        <f t="shared" si="403"/>
        <v>68.290000000000006</v>
      </c>
      <c r="BL138">
        <f t="shared" si="404"/>
        <v>108.77</v>
      </c>
      <c r="BM138">
        <f t="shared" si="405"/>
        <v>173.39</v>
      </c>
      <c r="BN138">
        <f t="shared" si="406"/>
        <v>0</v>
      </c>
      <c r="BO138">
        <f t="shared" si="406"/>
        <v>0</v>
      </c>
      <c r="BP138">
        <f t="shared" si="406"/>
        <v>0</v>
      </c>
      <c r="BQ138">
        <f t="shared" si="406"/>
        <v>0</v>
      </c>
      <c r="BR138">
        <f t="shared" si="406"/>
        <v>0</v>
      </c>
      <c r="BS138">
        <f t="shared" si="406"/>
        <v>0</v>
      </c>
      <c r="BT138">
        <f t="shared" si="406"/>
        <v>0</v>
      </c>
      <c r="BU138">
        <f t="shared" si="406"/>
        <v>0</v>
      </c>
      <c r="BV138">
        <f t="shared" si="406"/>
        <v>0</v>
      </c>
      <c r="BW138">
        <f t="shared" si="406"/>
        <v>0</v>
      </c>
      <c r="BX138">
        <f t="shared" si="406"/>
        <v>0</v>
      </c>
      <c r="BY138">
        <f t="shared" si="406"/>
        <v>0</v>
      </c>
      <c r="BZ138">
        <f t="shared" si="406"/>
        <v>0</v>
      </c>
      <c r="CA138">
        <f t="shared" si="406"/>
        <v>0</v>
      </c>
      <c r="CE138" t="e">
        <f t="shared" si="386"/>
        <v>#N/A</v>
      </c>
      <c r="CF138" s="302">
        <f t="shared" si="387"/>
        <v>215.29</v>
      </c>
      <c r="CG138" s="302">
        <f t="shared" si="407"/>
        <v>189.86</v>
      </c>
      <c r="CH138" s="302">
        <f t="shared" si="408"/>
        <v>160.1</v>
      </c>
      <c r="CI138" s="302">
        <f t="shared" si="409"/>
        <v>116.74</v>
      </c>
      <c r="CJ138" s="302">
        <f t="shared" si="410"/>
        <v>87.26</v>
      </c>
      <c r="CK138" s="302">
        <f t="shared" si="411"/>
        <v>74.650000000000006</v>
      </c>
      <c r="CL138" s="302">
        <f t="shared" si="412"/>
        <v>65.61</v>
      </c>
      <c r="CM138" s="302">
        <f t="shared" si="413"/>
        <v>57.89</v>
      </c>
      <c r="CN138" s="302">
        <f t="shared" si="414"/>
        <v>57.54</v>
      </c>
      <c r="CO138" s="302">
        <f t="shared" si="415"/>
        <v>68.290000000000006</v>
      </c>
      <c r="CP138" s="302">
        <f t="shared" si="416"/>
        <v>108.77</v>
      </c>
      <c r="CQ138" s="302">
        <f t="shared" si="417"/>
        <v>173.39</v>
      </c>
      <c r="CR138" s="302">
        <f t="shared" si="418"/>
        <v>0</v>
      </c>
      <c r="CS138" s="302">
        <f t="shared" si="419"/>
        <v>0</v>
      </c>
      <c r="CT138" s="302">
        <f t="shared" si="420"/>
        <v>0</v>
      </c>
      <c r="CU138" s="302">
        <f t="shared" si="421"/>
        <v>0</v>
      </c>
      <c r="CV138" s="302">
        <f t="shared" si="422"/>
        <v>0</v>
      </c>
      <c r="CW138" s="302">
        <f t="shared" si="423"/>
        <v>0</v>
      </c>
      <c r="CX138" s="302">
        <f t="shared" si="424"/>
        <v>0</v>
      </c>
      <c r="CY138" s="302">
        <f t="shared" si="425"/>
        <v>0</v>
      </c>
      <c r="CZ138" s="302">
        <f t="shared" si="426"/>
        <v>0</v>
      </c>
      <c r="DA138" s="302">
        <f t="shared" si="427"/>
        <v>0</v>
      </c>
      <c r="DB138" s="302">
        <f t="shared" si="428"/>
        <v>0</v>
      </c>
      <c r="DC138" s="302">
        <f t="shared" si="429"/>
        <v>0</v>
      </c>
      <c r="DD138" s="302">
        <f t="shared" si="430"/>
        <v>0</v>
      </c>
      <c r="DE138" s="302">
        <f t="shared" si="431"/>
        <v>0</v>
      </c>
    </row>
    <row r="139" spans="1:109" x14ac:dyDescent="0.25">
      <c r="A139">
        <v>136</v>
      </c>
      <c r="B139">
        <f>MATCH(A139,Entrada!$A$53:$A$369,0)</f>
        <v>136</v>
      </c>
      <c r="C139" s="164"/>
      <c r="AB139">
        <f>IF(NOT(ISNA($B139)),INDEX(Entrada!C$53:C$369,$B139),0)</f>
        <v>0</v>
      </c>
      <c r="AC139">
        <f>IF(NOT(ISNA($B139)),INDEX(Entrada!D$53:D$369,$B139),0)</f>
        <v>0</v>
      </c>
      <c r="AD139">
        <f>IF(NOT(ISNA($B139)),INDEX(Entrada!E$53:E$369,$B139),0)</f>
        <v>0</v>
      </c>
      <c r="AE139">
        <f>IF(NOT(ISNA($B139)),INDEX(Entrada!F$53:F$369,$B139),0)</f>
        <v>0</v>
      </c>
      <c r="AF139">
        <f>IF(NOT(ISNA($B139)),INDEX(Entrada!G$53:G$369,$B139),0)</f>
        <v>0</v>
      </c>
      <c r="AG139">
        <f>IF(NOT(ISNA($B139)),INDEX(Entrada!H$53:H$369,$B139),0)</f>
        <v>0</v>
      </c>
      <c r="AH139">
        <f>IF(NOT(ISNA($B139)),INDEX(Entrada!I$53:I$369,$B139),0)</f>
        <v>0</v>
      </c>
      <c r="AI139">
        <f>IF(NOT(ISNA($B139)),INDEX(Entrada!J$53:J$369,$B139),0)</f>
        <v>0</v>
      </c>
      <c r="AJ139">
        <f>IF(NOT(ISNA($B139)),INDEX(Entrada!K$53:K$369,$B139),0)</f>
        <v>0</v>
      </c>
      <c r="AK139">
        <f>IF(NOT(ISNA($B139)),INDEX(Entrada!L$53:L$369,$B139),0)</f>
        <v>0</v>
      </c>
      <c r="AL139">
        <f>IF(NOT(ISNA($B139)),INDEX(Entrada!M$53:M$369,$B139),0)</f>
        <v>0</v>
      </c>
      <c r="AM139">
        <f>IF(NOT(ISNA($B139)),INDEX(Entrada!N$53:N$369,$B139),0)</f>
        <v>0</v>
      </c>
      <c r="AN139">
        <f>IF(NOT(ISNA($B139)),INDEX(Entrada!O$53:O$369,$B139),0)</f>
        <v>0</v>
      </c>
      <c r="AO139">
        <f>IF(NOT(ISNA($B139)),INDEX(Entrada!P$53:P$369,$B139),0)</f>
        <v>0</v>
      </c>
      <c r="AP139">
        <f>IF(NOT(ISNA($B139)),INDEX(Entrada!Q$53:Q$369,$B139),0)</f>
        <v>0</v>
      </c>
      <c r="AQ139">
        <f>IF(NOT(ISNA($B139)),INDEX(Entrada!R$53:R$369,$B139),0)</f>
        <v>0</v>
      </c>
      <c r="AR139">
        <f>IF(NOT(ISNA($B139)),INDEX(Entrada!S$53:S$369,$B139),0)</f>
        <v>0</v>
      </c>
      <c r="AS139">
        <f>IF(NOT(ISNA($B139)),INDEX(Entrada!T$53:T$369,$B139),0)</f>
        <v>0</v>
      </c>
      <c r="AT139">
        <f>IF(NOT(ISNA($B139)),INDEX(Entrada!U$53:U$369,$B139),0)</f>
        <v>0</v>
      </c>
      <c r="AU139">
        <f>IF(NOT(ISNA($B139)),INDEX(Entrada!V$53:V$369,$B139),0)</f>
        <v>0</v>
      </c>
      <c r="AV139">
        <f>IF(NOT(ISNA($B139)),INDEX(Entrada!W$53:W$369,$B139),0)</f>
        <v>0</v>
      </c>
      <c r="AW139">
        <f>IF(NOT(ISNA($B139)),INDEX(Entrada!X$53:X$369,$B139),0)</f>
        <v>0</v>
      </c>
      <c r="AX139">
        <f>IF(NOT(ISNA($B139)),INDEX(Entrada!Y$53:Y$369,$B139),0)</f>
        <v>0</v>
      </c>
      <c r="AY139">
        <f>IF(NOT(ISNA($B139)),INDEX(Entrada!Z$53:Z$369,$B139),0)</f>
        <v>0</v>
      </c>
      <c r="AZ139">
        <f>IF(NOT(ISNA($B139)),INDEX(Entrada!AA$53:AA$369,$B139),0)</f>
        <v>0</v>
      </c>
      <c r="BA139">
        <f>IF(NOT(ISNA($B139)),INDEX(Entrada!AB$53:AB$369,$B139),0)</f>
        <v>0</v>
      </c>
      <c r="BB139">
        <f t="shared" si="394"/>
        <v>0</v>
      </c>
      <c r="BC139">
        <f t="shared" si="395"/>
        <v>0</v>
      </c>
      <c r="BD139">
        <f t="shared" si="396"/>
        <v>0</v>
      </c>
      <c r="BE139">
        <f t="shared" si="397"/>
        <v>0</v>
      </c>
      <c r="BF139">
        <f t="shared" si="398"/>
        <v>0</v>
      </c>
      <c r="BG139">
        <f t="shared" si="399"/>
        <v>0</v>
      </c>
      <c r="BH139">
        <f t="shared" si="400"/>
        <v>0</v>
      </c>
      <c r="BI139">
        <f t="shared" si="401"/>
        <v>0</v>
      </c>
      <c r="BJ139">
        <f t="shared" si="402"/>
        <v>0</v>
      </c>
      <c r="BK139">
        <f t="shared" si="403"/>
        <v>0</v>
      </c>
      <c r="BL139">
        <f t="shared" si="404"/>
        <v>0</v>
      </c>
      <c r="BM139">
        <f t="shared" si="405"/>
        <v>0</v>
      </c>
      <c r="BN139">
        <f t="shared" si="406"/>
        <v>0</v>
      </c>
      <c r="BO139">
        <f t="shared" si="406"/>
        <v>0</v>
      </c>
      <c r="BP139">
        <f t="shared" si="406"/>
        <v>0</v>
      </c>
      <c r="BQ139">
        <f t="shared" si="406"/>
        <v>0</v>
      </c>
      <c r="BR139">
        <f t="shared" si="406"/>
        <v>0</v>
      </c>
      <c r="BS139">
        <f t="shared" si="406"/>
        <v>0</v>
      </c>
      <c r="BT139">
        <f t="shared" si="406"/>
        <v>0</v>
      </c>
      <c r="BU139">
        <f t="shared" si="406"/>
        <v>0</v>
      </c>
      <c r="BV139">
        <f t="shared" si="406"/>
        <v>0</v>
      </c>
      <c r="BW139">
        <f t="shared" si="406"/>
        <v>0</v>
      </c>
      <c r="BX139">
        <f t="shared" si="406"/>
        <v>0</v>
      </c>
      <c r="BY139">
        <f t="shared" si="406"/>
        <v>0</v>
      </c>
      <c r="BZ139">
        <f t="shared" si="406"/>
        <v>0</v>
      </c>
      <c r="CA139">
        <f t="shared" si="406"/>
        <v>0</v>
      </c>
      <c r="CE139" t="e">
        <f t="shared" si="386"/>
        <v>#N/A</v>
      </c>
      <c r="CF139" s="302">
        <f t="shared" si="387"/>
        <v>0</v>
      </c>
      <c r="CG139" s="302">
        <f t="shared" si="407"/>
        <v>0</v>
      </c>
      <c r="CH139" s="302">
        <f t="shared" si="408"/>
        <v>0</v>
      </c>
      <c r="CI139" s="302">
        <f t="shared" si="409"/>
        <v>0</v>
      </c>
      <c r="CJ139" s="302">
        <f t="shared" si="410"/>
        <v>0</v>
      </c>
      <c r="CK139" s="302">
        <f t="shared" si="411"/>
        <v>0</v>
      </c>
      <c r="CL139" s="302">
        <f t="shared" si="412"/>
        <v>0</v>
      </c>
      <c r="CM139" s="302">
        <f t="shared" si="413"/>
        <v>0</v>
      </c>
      <c r="CN139" s="302">
        <f t="shared" si="414"/>
        <v>0</v>
      </c>
      <c r="CO139" s="302">
        <f t="shared" si="415"/>
        <v>0</v>
      </c>
      <c r="CP139" s="302">
        <f t="shared" si="416"/>
        <v>0</v>
      </c>
      <c r="CQ139" s="302">
        <f t="shared" si="417"/>
        <v>0</v>
      </c>
      <c r="CR139" s="302">
        <f t="shared" si="418"/>
        <v>0</v>
      </c>
      <c r="CS139" s="302">
        <f t="shared" si="419"/>
        <v>0</v>
      </c>
      <c r="CT139" s="302">
        <f t="shared" si="420"/>
        <v>0</v>
      </c>
      <c r="CU139" s="302">
        <f t="shared" si="421"/>
        <v>0</v>
      </c>
      <c r="CV139" s="302">
        <f t="shared" si="422"/>
        <v>0</v>
      </c>
      <c r="CW139" s="302">
        <f t="shared" si="423"/>
        <v>0</v>
      </c>
      <c r="CX139" s="302">
        <f t="shared" si="424"/>
        <v>0</v>
      </c>
      <c r="CY139" s="302">
        <f t="shared" si="425"/>
        <v>0</v>
      </c>
      <c r="CZ139" s="302">
        <f t="shared" si="426"/>
        <v>0</v>
      </c>
      <c r="DA139" s="302">
        <f t="shared" si="427"/>
        <v>0</v>
      </c>
      <c r="DB139" s="302">
        <f t="shared" si="428"/>
        <v>0</v>
      </c>
      <c r="DC139" s="302">
        <f t="shared" si="429"/>
        <v>0</v>
      </c>
      <c r="DD139" s="302">
        <f t="shared" si="430"/>
        <v>0</v>
      </c>
      <c r="DE139" s="302">
        <f t="shared" si="431"/>
        <v>0</v>
      </c>
    </row>
    <row r="140" spans="1:109" x14ac:dyDescent="0.25">
      <c r="A140">
        <v>137</v>
      </c>
      <c r="B140">
        <f>MATCH(A140,Entrada!$A$53:$A$369,0)</f>
        <v>137</v>
      </c>
      <c r="C140" s="164"/>
      <c r="AB140">
        <f>IF(NOT(ISNA($B140)),INDEX(Entrada!C$53:C$369,$B140),0)</f>
        <v>0</v>
      </c>
      <c r="AC140">
        <f>IF(NOT(ISNA($B140)),INDEX(Entrada!D$53:D$369,$B140),0)</f>
        <v>0</v>
      </c>
      <c r="AD140">
        <f>IF(NOT(ISNA($B140)),INDEX(Entrada!E$53:E$369,$B140),0)</f>
        <v>0</v>
      </c>
      <c r="AE140">
        <f>IF(NOT(ISNA($B140)),INDEX(Entrada!F$53:F$369,$B140),0)</f>
        <v>0</v>
      </c>
      <c r="AF140">
        <f>IF(NOT(ISNA($B140)),INDEX(Entrada!G$53:G$369,$B140),0)</f>
        <v>0</v>
      </c>
      <c r="AG140">
        <f>IF(NOT(ISNA($B140)),INDEX(Entrada!H$53:H$369,$B140),0)</f>
        <v>0</v>
      </c>
      <c r="AH140">
        <f>IF(NOT(ISNA($B140)),INDEX(Entrada!I$53:I$369,$B140),0)</f>
        <v>0</v>
      </c>
      <c r="AI140">
        <f>IF(NOT(ISNA($B140)),INDEX(Entrada!J$53:J$369,$B140),0)</f>
        <v>0</v>
      </c>
      <c r="AJ140">
        <f>IF(NOT(ISNA($B140)),INDEX(Entrada!K$53:K$369,$B140),0)</f>
        <v>0</v>
      </c>
      <c r="AK140">
        <f>IF(NOT(ISNA($B140)),INDEX(Entrada!L$53:L$369,$B140),0)</f>
        <v>0</v>
      </c>
      <c r="AL140">
        <f>IF(NOT(ISNA($B140)),INDEX(Entrada!M$53:M$369,$B140),0)</f>
        <v>0</v>
      </c>
      <c r="AM140">
        <f>IF(NOT(ISNA($B140)),INDEX(Entrada!N$53:N$369,$B140),0)</f>
        <v>0</v>
      </c>
      <c r="AN140">
        <f>IF(NOT(ISNA($B140)),INDEX(Entrada!O$53:O$369,$B140),0)</f>
        <v>0</v>
      </c>
      <c r="AO140">
        <f>IF(NOT(ISNA($B140)),INDEX(Entrada!P$53:P$369,$B140),0)</f>
        <v>0</v>
      </c>
      <c r="AP140">
        <f>IF(NOT(ISNA($B140)),INDEX(Entrada!Q$53:Q$369,$B140),0)</f>
        <v>0</v>
      </c>
      <c r="AQ140">
        <f>IF(NOT(ISNA($B140)),INDEX(Entrada!R$53:R$369,$B140),0)</f>
        <v>0</v>
      </c>
      <c r="AR140">
        <f>IF(NOT(ISNA($B140)),INDEX(Entrada!S$53:S$369,$B140),0)</f>
        <v>0</v>
      </c>
      <c r="AS140">
        <f>IF(NOT(ISNA($B140)),INDEX(Entrada!T$53:T$369,$B140),0)</f>
        <v>0</v>
      </c>
      <c r="AT140">
        <f>IF(NOT(ISNA($B140)),INDEX(Entrada!U$53:U$369,$B140),0)</f>
        <v>0</v>
      </c>
      <c r="AU140">
        <f>IF(NOT(ISNA($B140)),INDEX(Entrada!V$53:V$369,$B140),0)</f>
        <v>0</v>
      </c>
      <c r="AV140">
        <f>IF(NOT(ISNA($B140)),INDEX(Entrada!W$53:W$369,$B140),0)</f>
        <v>0</v>
      </c>
      <c r="AW140">
        <f>IF(NOT(ISNA($B140)),INDEX(Entrada!X$53:X$369,$B140),0)</f>
        <v>0</v>
      </c>
      <c r="AX140">
        <f>IF(NOT(ISNA($B140)),INDEX(Entrada!Y$53:Y$369,$B140),0)</f>
        <v>0</v>
      </c>
      <c r="AY140">
        <f>IF(NOT(ISNA($B140)),INDEX(Entrada!Z$53:Z$369,$B140),0)</f>
        <v>0</v>
      </c>
      <c r="AZ140">
        <f>IF(NOT(ISNA($B140)),INDEX(Entrada!AA$53:AA$369,$B140),0)</f>
        <v>0</v>
      </c>
      <c r="BA140">
        <f>IF(NOT(ISNA($B140)),INDEX(Entrada!AB$53:AB$369,$B140),0)</f>
        <v>0</v>
      </c>
      <c r="BB140">
        <f t="shared" si="394"/>
        <v>0</v>
      </c>
      <c r="BC140">
        <f t="shared" si="395"/>
        <v>0</v>
      </c>
      <c r="BD140">
        <f t="shared" si="396"/>
        <v>0</v>
      </c>
      <c r="BE140">
        <f t="shared" si="397"/>
        <v>0</v>
      </c>
      <c r="BF140">
        <f t="shared" si="398"/>
        <v>0</v>
      </c>
      <c r="BG140">
        <f t="shared" si="399"/>
        <v>0</v>
      </c>
      <c r="BH140">
        <f t="shared" si="400"/>
        <v>0</v>
      </c>
      <c r="BI140">
        <f t="shared" si="401"/>
        <v>0</v>
      </c>
      <c r="BJ140">
        <f t="shared" si="402"/>
        <v>0</v>
      </c>
      <c r="BK140">
        <f t="shared" si="403"/>
        <v>0</v>
      </c>
      <c r="BL140">
        <f t="shared" si="404"/>
        <v>0</v>
      </c>
      <c r="BM140">
        <f t="shared" si="405"/>
        <v>0</v>
      </c>
      <c r="BN140">
        <f t="shared" si="406"/>
        <v>0</v>
      </c>
      <c r="BO140">
        <f t="shared" si="406"/>
        <v>0</v>
      </c>
      <c r="BP140">
        <f t="shared" si="406"/>
        <v>0</v>
      </c>
      <c r="BQ140">
        <f t="shared" si="406"/>
        <v>0</v>
      </c>
      <c r="BR140">
        <f t="shared" si="406"/>
        <v>0</v>
      </c>
      <c r="BS140">
        <f t="shared" si="406"/>
        <v>0</v>
      </c>
      <c r="BT140">
        <f t="shared" si="406"/>
        <v>0</v>
      </c>
      <c r="BU140">
        <f t="shared" si="406"/>
        <v>0</v>
      </c>
      <c r="BV140">
        <f t="shared" si="406"/>
        <v>0</v>
      </c>
      <c r="BW140">
        <f t="shared" si="406"/>
        <v>0</v>
      </c>
      <c r="BX140">
        <f t="shared" si="406"/>
        <v>0</v>
      </c>
      <c r="BY140">
        <f t="shared" si="406"/>
        <v>0</v>
      </c>
      <c r="BZ140">
        <f t="shared" si="406"/>
        <v>0</v>
      </c>
      <c r="CA140">
        <f t="shared" si="406"/>
        <v>0</v>
      </c>
      <c r="CE140" t="e">
        <f t="shared" si="386"/>
        <v>#N/A</v>
      </c>
      <c r="CF140" s="302">
        <f t="shared" si="387"/>
        <v>0</v>
      </c>
      <c r="CG140" s="302">
        <f t="shared" si="407"/>
        <v>0</v>
      </c>
      <c r="CH140" s="302">
        <f t="shared" si="408"/>
        <v>0</v>
      </c>
      <c r="CI140" s="302">
        <f t="shared" si="409"/>
        <v>0</v>
      </c>
      <c r="CJ140" s="302">
        <f t="shared" si="410"/>
        <v>0</v>
      </c>
      <c r="CK140" s="302">
        <f t="shared" si="411"/>
        <v>0</v>
      </c>
      <c r="CL140" s="302">
        <f t="shared" si="412"/>
        <v>0</v>
      </c>
      <c r="CM140" s="302">
        <f t="shared" si="413"/>
        <v>0</v>
      </c>
      <c r="CN140" s="302">
        <f t="shared" si="414"/>
        <v>0</v>
      </c>
      <c r="CO140" s="302">
        <f t="shared" si="415"/>
        <v>0</v>
      </c>
      <c r="CP140" s="302">
        <f t="shared" si="416"/>
        <v>0</v>
      </c>
      <c r="CQ140" s="302">
        <f t="shared" si="417"/>
        <v>0</v>
      </c>
      <c r="CR140" s="302">
        <f t="shared" si="418"/>
        <v>0</v>
      </c>
      <c r="CS140" s="302">
        <f t="shared" si="419"/>
        <v>0</v>
      </c>
      <c r="CT140" s="302">
        <f t="shared" si="420"/>
        <v>0</v>
      </c>
      <c r="CU140" s="302">
        <f t="shared" si="421"/>
        <v>0</v>
      </c>
      <c r="CV140" s="302">
        <f t="shared" si="422"/>
        <v>0</v>
      </c>
      <c r="CW140" s="302">
        <f t="shared" si="423"/>
        <v>0</v>
      </c>
      <c r="CX140" s="302">
        <f t="shared" si="424"/>
        <v>0</v>
      </c>
      <c r="CY140" s="302">
        <f t="shared" si="425"/>
        <v>0</v>
      </c>
      <c r="CZ140" s="302">
        <f t="shared" si="426"/>
        <v>0</v>
      </c>
      <c r="DA140" s="302">
        <f t="shared" si="427"/>
        <v>0</v>
      </c>
      <c r="DB140" s="302">
        <f t="shared" si="428"/>
        <v>0</v>
      </c>
      <c r="DC140" s="302">
        <f t="shared" si="429"/>
        <v>0</v>
      </c>
      <c r="DD140" s="302">
        <f t="shared" si="430"/>
        <v>0</v>
      </c>
      <c r="DE140" s="302">
        <f t="shared" si="431"/>
        <v>0</v>
      </c>
    </row>
    <row r="141" spans="1:109" x14ac:dyDescent="0.25">
      <c r="A141">
        <v>138</v>
      </c>
      <c r="B141">
        <f>MATCH(A141,Entrada!$A$53:$A$369,0)</f>
        <v>138</v>
      </c>
      <c r="C141" s="164"/>
      <c r="AB141">
        <f>IF(NOT(ISNA($B141)),INDEX(Entrada!C$53:C$369,$B141),0)</f>
        <v>0</v>
      </c>
      <c r="AC141">
        <f>IF(NOT(ISNA($B141)),INDEX(Entrada!D$53:D$369,$B141),0)</f>
        <v>0</v>
      </c>
      <c r="AD141">
        <f>IF(NOT(ISNA($B141)),INDEX(Entrada!E$53:E$369,$B141),0)</f>
        <v>0</v>
      </c>
      <c r="AE141">
        <f>IF(NOT(ISNA($B141)),INDEX(Entrada!F$53:F$369,$B141),0)</f>
        <v>0</v>
      </c>
      <c r="AF141">
        <f>IF(NOT(ISNA($B141)),INDEX(Entrada!G$53:G$369,$B141),0)</f>
        <v>0</v>
      </c>
      <c r="AG141">
        <f>IF(NOT(ISNA($B141)),INDEX(Entrada!H$53:H$369,$B141),0)</f>
        <v>0</v>
      </c>
      <c r="AH141">
        <f>IF(NOT(ISNA($B141)),INDEX(Entrada!I$53:I$369,$B141),0)</f>
        <v>0</v>
      </c>
      <c r="AI141">
        <f>IF(NOT(ISNA($B141)),INDEX(Entrada!J$53:J$369,$B141),0)</f>
        <v>0</v>
      </c>
      <c r="AJ141">
        <f>IF(NOT(ISNA($B141)),INDEX(Entrada!K$53:K$369,$B141),0)</f>
        <v>0</v>
      </c>
      <c r="AK141">
        <f>IF(NOT(ISNA($B141)),INDEX(Entrada!L$53:L$369,$B141),0)</f>
        <v>0</v>
      </c>
      <c r="AL141">
        <f>IF(NOT(ISNA($B141)),INDEX(Entrada!M$53:M$369,$B141),0)</f>
        <v>0</v>
      </c>
      <c r="AM141">
        <f>IF(NOT(ISNA($B141)),INDEX(Entrada!N$53:N$369,$B141),0)</f>
        <v>0</v>
      </c>
      <c r="AN141">
        <f>IF(NOT(ISNA($B141)),INDEX(Entrada!O$53:O$369,$B141),0)</f>
        <v>0</v>
      </c>
      <c r="AO141">
        <f>IF(NOT(ISNA($B141)),INDEX(Entrada!P$53:P$369,$B141),0)</f>
        <v>0</v>
      </c>
      <c r="AP141">
        <f>IF(NOT(ISNA($B141)),INDEX(Entrada!Q$53:Q$369,$B141),0)</f>
        <v>0</v>
      </c>
      <c r="AQ141">
        <f>IF(NOT(ISNA($B141)),INDEX(Entrada!R$53:R$369,$B141),0)</f>
        <v>0</v>
      </c>
      <c r="AR141">
        <f>IF(NOT(ISNA($B141)),INDEX(Entrada!S$53:S$369,$B141),0)</f>
        <v>0</v>
      </c>
      <c r="AS141">
        <f>IF(NOT(ISNA($B141)),INDEX(Entrada!T$53:T$369,$B141),0)</f>
        <v>0</v>
      </c>
      <c r="AT141">
        <f>IF(NOT(ISNA($B141)),INDEX(Entrada!U$53:U$369,$B141),0)</f>
        <v>0</v>
      </c>
      <c r="AU141">
        <f>IF(NOT(ISNA($B141)),INDEX(Entrada!V$53:V$369,$B141),0)</f>
        <v>0</v>
      </c>
      <c r="AV141">
        <f>IF(NOT(ISNA($B141)),INDEX(Entrada!W$53:W$369,$B141),0)</f>
        <v>0</v>
      </c>
      <c r="AW141">
        <f>IF(NOT(ISNA($B141)),INDEX(Entrada!X$53:X$369,$B141),0)</f>
        <v>0</v>
      </c>
      <c r="AX141">
        <f>IF(NOT(ISNA($B141)),INDEX(Entrada!Y$53:Y$369,$B141),0)</f>
        <v>0</v>
      </c>
      <c r="AY141">
        <f>IF(NOT(ISNA($B141)),INDEX(Entrada!Z$53:Z$369,$B141),0)</f>
        <v>0</v>
      </c>
      <c r="AZ141">
        <f>IF(NOT(ISNA($B141)),INDEX(Entrada!AA$53:AA$369,$B141),0)</f>
        <v>0</v>
      </c>
      <c r="BA141">
        <f>IF(NOT(ISNA($B141)),INDEX(Entrada!AB$53:AB$369,$B141),0)</f>
        <v>0</v>
      </c>
      <c r="BB141">
        <f t="shared" si="394"/>
        <v>0</v>
      </c>
      <c r="BC141">
        <f t="shared" si="395"/>
        <v>0</v>
      </c>
      <c r="BD141">
        <f t="shared" si="396"/>
        <v>0</v>
      </c>
      <c r="BE141">
        <f t="shared" si="397"/>
        <v>0</v>
      </c>
      <c r="BF141">
        <f t="shared" si="398"/>
        <v>0</v>
      </c>
      <c r="BG141">
        <f t="shared" si="399"/>
        <v>0</v>
      </c>
      <c r="BH141">
        <f t="shared" si="400"/>
        <v>0</v>
      </c>
      <c r="BI141">
        <f t="shared" si="401"/>
        <v>0</v>
      </c>
      <c r="BJ141">
        <f t="shared" si="402"/>
        <v>0</v>
      </c>
      <c r="BK141">
        <f t="shared" si="403"/>
        <v>0</v>
      </c>
      <c r="BL141">
        <f t="shared" si="404"/>
        <v>0</v>
      </c>
      <c r="BM141">
        <f t="shared" si="405"/>
        <v>0</v>
      </c>
      <c r="BN141">
        <f t="shared" si="406"/>
        <v>0</v>
      </c>
      <c r="BO141">
        <f t="shared" si="406"/>
        <v>0</v>
      </c>
      <c r="BP141">
        <f t="shared" si="406"/>
        <v>0</v>
      </c>
      <c r="BQ141">
        <f t="shared" si="406"/>
        <v>0</v>
      </c>
      <c r="BR141">
        <f t="shared" si="406"/>
        <v>0</v>
      </c>
      <c r="BS141">
        <f t="shared" si="406"/>
        <v>0</v>
      </c>
      <c r="BT141">
        <f t="shared" si="406"/>
        <v>0</v>
      </c>
      <c r="BU141">
        <f t="shared" si="406"/>
        <v>0</v>
      </c>
      <c r="BV141">
        <f t="shared" si="406"/>
        <v>0</v>
      </c>
      <c r="BW141">
        <f t="shared" si="406"/>
        <v>0</v>
      </c>
      <c r="BX141">
        <f t="shared" si="406"/>
        <v>0</v>
      </c>
      <c r="BY141">
        <f t="shared" si="406"/>
        <v>0</v>
      </c>
      <c r="BZ141">
        <f t="shared" si="406"/>
        <v>0</v>
      </c>
      <c r="CA141">
        <f t="shared" si="406"/>
        <v>0</v>
      </c>
      <c r="CE141" t="e">
        <f t="shared" si="386"/>
        <v>#N/A</v>
      </c>
      <c r="CF141" s="302">
        <f t="shared" si="387"/>
        <v>0</v>
      </c>
      <c r="CG141" s="302">
        <f t="shared" si="407"/>
        <v>0</v>
      </c>
      <c r="CH141" s="302">
        <f t="shared" si="408"/>
        <v>0</v>
      </c>
      <c r="CI141" s="302">
        <f t="shared" si="409"/>
        <v>0</v>
      </c>
      <c r="CJ141" s="302">
        <f t="shared" si="410"/>
        <v>0</v>
      </c>
      <c r="CK141" s="302">
        <f t="shared" si="411"/>
        <v>0</v>
      </c>
      <c r="CL141" s="302">
        <f t="shared" si="412"/>
        <v>0</v>
      </c>
      <c r="CM141" s="302">
        <f t="shared" si="413"/>
        <v>0</v>
      </c>
      <c r="CN141" s="302">
        <f t="shared" si="414"/>
        <v>0</v>
      </c>
      <c r="CO141" s="302">
        <f t="shared" si="415"/>
        <v>0</v>
      </c>
      <c r="CP141" s="302">
        <f t="shared" si="416"/>
        <v>0</v>
      </c>
      <c r="CQ141" s="302">
        <f t="shared" si="417"/>
        <v>0</v>
      </c>
      <c r="CR141" s="302">
        <f t="shared" si="418"/>
        <v>0</v>
      </c>
      <c r="CS141" s="302">
        <f t="shared" si="419"/>
        <v>0</v>
      </c>
      <c r="CT141" s="302">
        <f t="shared" si="420"/>
        <v>0</v>
      </c>
      <c r="CU141" s="302">
        <f t="shared" si="421"/>
        <v>0</v>
      </c>
      <c r="CV141" s="302">
        <f t="shared" si="422"/>
        <v>0</v>
      </c>
      <c r="CW141" s="302">
        <f t="shared" si="423"/>
        <v>0</v>
      </c>
      <c r="CX141" s="302">
        <f t="shared" si="424"/>
        <v>0</v>
      </c>
      <c r="CY141" s="302">
        <f t="shared" si="425"/>
        <v>0</v>
      </c>
      <c r="CZ141" s="302">
        <f t="shared" si="426"/>
        <v>0</v>
      </c>
      <c r="DA141" s="302">
        <f t="shared" si="427"/>
        <v>0</v>
      </c>
      <c r="DB141" s="302">
        <f t="shared" si="428"/>
        <v>0</v>
      </c>
      <c r="DC141" s="302">
        <f t="shared" si="429"/>
        <v>0</v>
      </c>
      <c r="DD141" s="302">
        <f t="shared" si="430"/>
        <v>0</v>
      </c>
      <c r="DE141" s="302">
        <f t="shared" si="431"/>
        <v>0</v>
      </c>
    </row>
    <row r="142" spans="1:109" x14ac:dyDescent="0.25">
      <c r="A142">
        <v>139</v>
      </c>
      <c r="B142">
        <f>MATCH(A142,Entrada!$A$53:$A$369,0)</f>
        <v>139</v>
      </c>
      <c r="C142" s="164"/>
      <c r="AB142">
        <f>IF(NOT(ISNA($B142)),INDEX(Entrada!C$53:C$369,$B142),0)</f>
        <v>0</v>
      </c>
      <c r="AC142">
        <f>IF(NOT(ISNA($B142)),INDEX(Entrada!D$53:D$369,$B142),0)</f>
        <v>0</v>
      </c>
      <c r="AD142">
        <f>IF(NOT(ISNA($B142)),INDEX(Entrada!E$53:E$369,$B142),0)</f>
        <v>0</v>
      </c>
      <c r="AE142">
        <f>IF(NOT(ISNA($B142)),INDEX(Entrada!F$53:F$369,$B142),0)</f>
        <v>0</v>
      </c>
      <c r="AF142">
        <f>IF(NOT(ISNA($B142)),INDEX(Entrada!G$53:G$369,$B142),0)</f>
        <v>0</v>
      </c>
      <c r="AG142">
        <f>IF(NOT(ISNA($B142)),INDEX(Entrada!H$53:H$369,$B142),0)</f>
        <v>0</v>
      </c>
      <c r="AH142">
        <f>IF(NOT(ISNA($B142)),INDEX(Entrada!I$53:I$369,$B142),0)</f>
        <v>0</v>
      </c>
      <c r="AI142">
        <f>IF(NOT(ISNA($B142)),INDEX(Entrada!J$53:J$369,$B142),0)</f>
        <v>0</v>
      </c>
      <c r="AJ142">
        <f>IF(NOT(ISNA($B142)),INDEX(Entrada!K$53:K$369,$B142),0)</f>
        <v>0</v>
      </c>
      <c r="AK142">
        <f>IF(NOT(ISNA($B142)),INDEX(Entrada!L$53:L$369,$B142),0)</f>
        <v>0</v>
      </c>
      <c r="AL142">
        <f>IF(NOT(ISNA($B142)),INDEX(Entrada!M$53:M$369,$B142),0)</f>
        <v>0</v>
      </c>
      <c r="AM142">
        <f>IF(NOT(ISNA($B142)),INDEX(Entrada!N$53:N$369,$B142),0)</f>
        <v>0</v>
      </c>
      <c r="AN142">
        <f>IF(NOT(ISNA($B142)),INDEX(Entrada!O$53:O$369,$B142),0)</f>
        <v>0</v>
      </c>
      <c r="AO142">
        <f>IF(NOT(ISNA($B142)),INDEX(Entrada!P$53:P$369,$B142),0)</f>
        <v>0</v>
      </c>
      <c r="AP142">
        <f>IF(NOT(ISNA($B142)),INDEX(Entrada!Q$53:Q$369,$B142),0)</f>
        <v>0</v>
      </c>
      <c r="AQ142">
        <f>IF(NOT(ISNA($B142)),INDEX(Entrada!R$53:R$369,$B142),0)</f>
        <v>0</v>
      </c>
      <c r="AR142">
        <f>IF(NOT(ISNA($B142)),INDEX(Entrada!S$53:S$369,$B142),0)</f>
        <v>0</v>
      </c>
      <c r="AS142">
        <f>IF(NOT(ISNA($B142)),INDEX(Entrada!T$53:T$369,$B142),0)</f>
        <v>0</v>
      </c>
      <c r="AT142">
        <f>IF(NOT(ISNA($B142)),INDEX(Entrada!U$53:U$369,$B142),0)</f>
        <v>0</v>
      </c>
      <c r="AU142">
        <f>IF(NOT(ISNA($B142)),INDEX(Entrada!V$53:V$369,$B142),0)</f>
        <v>0</v>
      </c>
      <c r="AV142">
        <f>IF(NOT(ISNA($B142)),INDEX(Entrada!W$53:W$369,$B142),0)</f>
        <v>0</v>
      </c>
      <c r="AW142">
        <f>IF(NOT(ISNA($B142)),INDEX(Entrada!X$53:X$369,$B142),0)</f>
        <v>0</v>
      </c>
      <c r="AX142">
        <f>IF(NOT(ISNA($B142)),INDEX(Entrada!Y$53:Y$369,$B142),0)</f>
        <v>0</v>
      </c>
      <c r="AY142">
        <f>IF(NOT(ISNA($B142)),INDEX(Entrada!Z$53:Z$369,$B142),0)</f>
        <v>0</v>
      </c>
      <c r="AZ142">
        <f>IF(NOT(ISNA($B142)),INDEX(Entrada!AA$53:AA$369,$B142),0)</f>
        <v>0</v>
      </c>
      <c r="BA142">
        <f>IF(NOT(ISNA($B142)),INDEX(Entrada!AB$53:AB$369,$B142),0)</f>
        <v>0</v>
      </c>
      <c r="BB142">
        <f t="shared" si="394"/>
        <v>0</v>
      </c>
      <c r="BC142">
        <f t="shared" si="395"/>
        <v>0</v>
      </c>
      <c r="BD142">
        <f t="shared" si="396"/>
        <v>0</v>
      </c>
      <c r="BE142">
        <f t="shared" si="397"/>
        <v>0</v>
      </c>
      <c r="BF142">
        <f t="shared" si="398"/>
        <v>0</v>
      </c>
      <c r="BG142">
        <f t="shared" si="399"/>
        <v>0</v>
      </c>
      <c r="BH142">
        <f t="shared" si="400"/>
        <v>0</v>
      </c>
      <c r="BI142">
        <f t="shared" si="401"/>
        <v>0</v>
      </c>
      <c r="BJ142">
        <f t="shared" si="402"/>
        <v>0</v>
      </c>
      <c r="BK142">
        <f t="shared" si="403"/>
        <v>0</v>
      </c>
      <c r="BL142">
        <f t="shared" si="404"/>
        <v>0</v>
      </c>
      <c r="BM142">
        <f t="shared" si="405"/>
        <v>0</v>
      </c>
      <c r="BN142">
        <f t="shared" si="406"/>
        <v>0</v>
      </c>
      <c r="BO142">
        <f t="shared" si="406"/>
        <v>0</v>
      </c>
      <c r="BP142">
        <f t="shared" si="406"/>
        <v>0</v>
      </c>
      <c r="BQ142">
        <f t="shared" si="406"/>
        <v>0</v>
      </c>
      <c r="BR142">
        <f t="shared" si="406"/>
        <v>0</v>
      </c>
      <c r="BS142">
        <f t="shared" si="406"/>
        <v>0</v>
      </c>
      <c r="BT142">
        <f t="shared" si="406"/>
        <v>0</v>
      </c>
      <c r="BU142">
        <f t="shared" si="406"/>
        <v>0</v>
      </c>
      <c r="BV142">
        <f t="shared" si="406"/>
        <v>0</v>
      </c>
      <c r="BW142">
        <f t="shared" si="406"/>
        <v>0</v>
      </c>
      <c r="BX142">
        <f t="shared" si="406"/>
        <v>0</v>
      </c>
      <c r="BY142">
        <f t="shared" si="406"/>
        <v>0</v>
      </c>
      <c r="BZ142">
        <f t="shared" si="406"/>
        <v>0</v>
      </c>
      <c r="CA142">
        <f t="shared" si="406"/>
        <v>0</v>
      </c>
      <c r="CE142" t="e">
        <f t="shared" si="386"/>
        <v>#N/A</v>
      </c>
      <c r="CF142" s="302">
        <f t="shared" si="387"/>
        <v>0</v>
      </c>
      <c r="CG142" s="302">
        <f t="shared" si="407"/>
        <v>0</v>
      </c>
      <c r="CH142" s="302">
        <f t="shared" si="408"/>
        <v>0</v>
      </c>
      <c r="CI142" s="302">
        <f t="shared" si="409"/>
        <v>0</v>
      </c>
      <c r="CJ142" s="302">
        <f t="shared" si="410"/>
        <v>0</v>
      </c>
      <c r="CK142" s="302">
        <f t="shared" si="411"/>
        <v>0</v>
      </c>
      <c r="CL142" s="302">
        <f t="shared" si="412"/>
        <v>0</v>
      </c>
      <c r="CM142" s="302">
        <f t="shared" si="413"/>
        <v>0</v>
      </c>
      <c r="CN142" s="302">
        <f t="shared" si="414"/>
        <v>0</v>
      </c>
      <c r="CO142" s="302">
        <f t="shared" si="415"/>
        <v>0</v>
      </c>
      <c r="CP142" s="302">
        <f t="shared" si="416"/>
        <v>0</v>
      </c>
      <c r="CQ142" s="302">
        <f t="shared" si="417"/>
        <v>0</v>
      </c>
      <c r="CR142" s="302">
        <f t="shared" si="418"/>
        <v>0</v>
      </c>
      <c r="CS142" s="302">
        <f t="shared" si="419"/>
        <v>0</v>
      </c>
      <c r="CT142" s="302">
        <f t="shared" si="420"/>
        <v>0</v>
      </c>
      <c r="CU142" s="302">
        <f t="shared" si="421"/>
        <v>0</v>
      </c>
      <c r="CV142" s="302">
        <f t="shared" si="422"/>
        <v>0</v>
      </c>
      <c r="CW142" s="302">
        <f t="shared" si="423"/>
        <v>0</v>
      </c>
      <c r="CX142" s="302">
        <f t="shared" si="424"/>
        <v>0</v>
      </c>
      <c r="CY142" s="302">
        <f t="shared" si="425"/>
        <v>0</v>
      </c>
      <c r="CZ142" s="302">
        <f t="shared" si="426"/>
        <v>0</v>
      </c>
      <c r="DA142" s="302">
        <f t="shared" si="427"/>
        <v>0</v>
      </c>
      <c r="DB142" s="302">
        <f t="shared" si="428"/>
        <v>0</v>
      </c>
      <c r="DC142" s="302">
        <f t="shared" si="429"/>
        <v>0</v>
      </c>
      <c r="DD142" s="302">
        <f t="shared" si="430"/>
        <v>0</v>
      </c>
      <c r="DE142" s="302">
        <f t="shared" si="431"/>
        <v>0</v>
      </c>
    </row>
    <row r="143" spans="1:109" x14ac:dyDescent="0.25">
      <c r="A143">
        <v>140</v>
      </c>
      <c r="B143">
        <f>MATCH(A143,Entrada!$A$53:$A$369,0)</f>
        <v>140</v>
      </c>
      <c r="C143" s="164"/>
      <c r="AB143">
        <f>IF(NOT(ISNA($B143)),INDEX(Entrada!C$53:C$369,$B143),0)</f>
        <v>0</v>
      </c>
      <c r="AC143">
        <f>IF(NOT(ISNA($B143)),INDEX(Entrada!D$53:D$369,$B143),0)</f>
        <v>0</v>
      </c>
      <c r="AD143">
        <f>IF(NOT(ISNA($B143)),INDEX(Entrada!E$53:E$369,$B143),0)</f>
        <v>0</v>
      </c>
      <c r="AE143">
        <f>IF(NOT(ISNA($B143)),INDEX(Entrada!F$53:F$369,$B143),0)</f>
        <v>0</v>
      </c>
      <c r="AF143">
        <f>IF(NOT(ISNA($B143)),INDEX(Entrada!G$53:G$369,$B143),0)</f>
        <v>0</v>
      </c>
      <c r="AG143">
        <f>IF(NOT(ISNA($B143)),INDEX(Entrada!H$53:H$369,$B143),0)</f>
        <v>0</v>
      </c>
      <c r="AH143">
        <f>IF(NOT(ISNA($B143)),INDEX(Entrada!I$53:I$369,$B143),0)</f>
        <v>0</v>
      </c>
      <c r="AI143">
        <f>IF(NOT(ISNA($B143)),INDEX(Entrada!J$53:J$369,$B143),0)</f>
        <v>0</v>
      </c>
      <c r="AJ143">
        <f>IF(NOT(ISNA($B143)),INDEX(Entrada!K$53:K$369,$B143),0)</f>
        <v>0</v>
      </c>
      <c r="AK143">
        <f>IF(NOT(ISNA($B143)),INDEX(Entrada!L$53:L$369,$B143),0)</f>
        <v>0</v>
      </c>
      <c r="AL143">
        <f>IF(NOT(ISNA($B143)),INDEX(Entrada!M$53:M$369,$B143),0)</f>
        <v>0</v>
      </c>
      <c r="AM143">
        <f>IF(NOT(ISNA($B143)),INDEX(Entrada!N$53:N$369,$B143),0)</f>
        <v>0</v>
      </c>
      <c r="AN143">
        <f>IF(NOT(ISNA($B143)),INDEX(Entrada!O$53:O$369,$B143),0)</f>
        <v>0</v>
      </c>
      <c r="AO143">
        <f>IF(NOT(ISNA($B143)),INDEX(Entrada!P$53:P$369,$B143),0)</f>
        <v>0</v>
      </c>
      <c r="AP143">
        <f>IF(NOT(ISNA($B143)),INDEX(Entrada!Q$53:Q$369,$B143),0)</f>
        <v>0</v>
      </c>
      <c r="AQ143">
        <f>IF(NOT(ISNA($B143)),INDEX(Entrada!R$53:R$369,$B143),0)</f>
        <v>0</v>
      </c>
      <c r="AR143">
        <f>IF(NOT(ISNA($B143)),INDEX(Entrada!S$53:S$369,$B143),0)</f>
        <v>0</v>
      </c>
      <c r="AS143">
        <f>IF(NOT(ISNA($B143)),INDEX(Entrada!T$53:T$369,$B143),0)</f>
        <v>0</v>
      </c>
      <c r="AT143">
        <f>IF(NOT(ISNA($B143)),INDEX(Entrada!U$53:U$369,$B143),0)</f>
        <v>0</v>
      </c>
      <c r="AU143">
        <f>IF(NOT(ISNA($B143)),INDEX(Entrada!V$53:V$369,$B143),0)</f>
        <v>0</v>
      </c>
      <c r="AV143">
        <f>IF(NOT(ISNA($B143)),INDEX(Entrada!W$53:W$369,$B143),0)</f>
        <v>0</v>
      </c>
      <c r="AW143">
        <f>IF(NOT(ISNA($B143)),INDEX(Entrada!X$53:X$369,$B143),0)</f>
        <v>0</v>
      </c>
      <c r="AX143">
        <f>IF(NOT(ISNA($B143)),INDEX(Entrada!Y$53:Y$369,$B143),0)</f>
        <v>0</v>
      </c>
      <c r="AY143">
        <f>IF(NOT(ISNA($B143)),INDEX(Entrada!Z$53:Z$369,$B143),0)</f>
        <v>0</v>
      </c>
      <c r="AZ143">
        <f>IF(NOT(ISNA($B143)),INDEX(Entrada!AA$53:AA$369,$B143),0)</f>
        <v>0</v>
      </c>
      <c r="BA143">
        <f>IF(NOT(ISNA($B143)),INDEX(Entrada!AB$53:AB$369,$B143),0)</f>
        <v>0</v>
      </c>
      <c r="BB143">
        <f t="shared" si="394"/>
        <v>0</v>
      </c>
      <c r="BC143">
        <f t="shared" si="395"/>
        <v>0</v>
      </c>
      <c r="BD143">
        <f t="shared" si="396"/>
        <v>0</v>
      </c>
      <c r="BE143">
        <f t="shared" si="397"/>
        <v>0</v>
      </c>
      <c r="BF143">
        <f t="shared" si="398"/>
        <v>0</v>
      </c>
      <c r="BG143">
        <f t="shared" si="399"/>
        <v>0</v>
      </c>
      <c r="BH143">
        <f t="shared" si="400"/>
        <v>0</v>
      </c>
      <c r="BI143">
        <f t="shared" si="401"/>
        <v>0</v>
      </c>
      <c r="BJ143">
        <f t="shared" si="402"/>
        <v>0</v>
      </c>
      <c r="BK143">
        <f t="shared" si="403"/>
        <v>0</v>
      </c>
      <c r="BL143">
        <f t="shared" si="404"/>
        <v>0</v>
      </c>
      <c r="BM143">
        <f t="shared" si="405"/>
        <v>0</v>
      </c>
      <c r="BN143">
        <f t="shared" si="406"/>
        <v>0</v>
      </c>
      <c r="BO143">
        <f t="shared" si="406"/>
        <v>0</v>
      </c>
      <c r="BP143">
        <f t="shared" si="406"/>
        <v>0</v>
      </c>
      <c r="BQ143">
        <f t="shared" si="406"/>
        <v>0</v>
      </c>
      <c r="BR143">
        <f t="shared" si="406"/>
        <v>0</v>
      </c>
      <c r="BS143">
        <f t="shared" si="406"/>
        <v>0</v>
      </c>
      <c r="BT143">
        <f t="shared" si="406"/>
        <v>0</v>
      </c>
      <c r="BU143">
        <f t="shared" si="406"/>
        <v>0</v>
      </c>
      <c r="BV143">
        <f t="shared" si="406"/>
        <v>0</v>
      </c>
      <c r="BW143">
        <f t="shared" si="406"/>
        <v>0</v>
      </c>
      <c r="BX143">
        <f t="shared" si="406"/>
        <v>0</v>
      </c>
      <c r="BY143">
        <f t="shared" si="406"/>
        <v>0</v>
      </c>
      <c r="BZ143">
        <f t="shared" si="406"/>
        <v>0</v>
      </c>
      <c r="CA143">
        <f t="shared" si="406"/>
        <v>0</v>
      </c>
      <c r="CE143" t="e">
        <f t="shared" si="386"/>
        <v>#N/A</v>
      </c>
      <c r="CF143" s="302">
        <f t="shared" si="387"/>
        <v>0</v>
      </c>
      <c r="CG143" s="302">
        <f t="shared" si="407"/>
        <v>0</v>
      </c>
      <c r="CH143" s="302">
        <f t="shared" si="408"/>
        <v>0</v>
      </c>
      <c r="CI143" s="302">
        <f t="shared" si="409"/>
        <v>0</v>
      </c>
      <c r="CJ143" s="302">
        <f t="shared" si="410"/>
        <v>0</v>
      </c>
      <c r="CK143" s="302">
        <f t="shared" si="411"/>
        <v>0</v>
      </c>
      <c r="CL143" s="302">
        <f t="shared" si="412"/>
        <v>0</v>
      </c>
      <c r="CM143" s="302">
        <f t="shared" si="413"/>
        <v>0</v>
      </c>
      <c r="CN143" s="302">
        <f t="shared" si="414"/>
        <v>0</v>
      </c>
      <c r="CO143" s="302">
        <f t="shared" si="415"/>
        <v>0</v>
      </c>
      <c r="CP143" s="302">
        <f t="shared" si="416"/>
        <v>0</v>
      </c>
      <c r="CQ143" s="302">
        <f t="shared" si="417"/>
        <v>0</v>
      </c>
      <c r="CR143" s="302">
        <f t="shared" si="418"/>
        <v>0</v>
      </c>
      <c r="CS143" s="302">
        <f t="shared" si="419"/>
        <v>0</v>
      </c>
      <c r="CT143" s="302">
        <f t="shared" si="420"/>
        <v>0</v>
      </c>
      <c r="CU143" s="302">
        <f t="shared" si="421"/>
        <v>0</v>
      </c>
      <c r="CV143" s="302">
        <f t="shared" si="422"/>
        <v>0</v>
      </c>
      <c r="CW143" s="302">
        <f t="shared" si="423"/>
        <v>0</v>
      </c>
      <c r="CX143" s="302">
        <f t="shared" si="424"/>
        <v>0</v>
      </c>
      <c r="CY143" s="302">
        <f t="shared" si="425"/>
        <v>0</v>
      </c>
      <c r="CZ143" s="302">
        <f t="shared" si="426"/>
        <v>0</v>
      </c>
      <c r="DA143" s="302">
        <f t="shared" si="427"/>
        <v>0</v>
      </c>
      <c r="DB143" s="302">
        <f t="shared" si="428"/>
        <v>0</v>
      </c>
      <c r="DC143" s="302">
        <f t="shared" si="429"/>
        <v>0</v>
      </c>
      <c r="DD143" s="302">
        <f t="shared" si="430"/>
        <v>0</v>
      </c>
      <c r="DE143" s="302">
        <f t="shared" si="431"/>
        <v>0</v>
      </c>
    </row>
    <row r="144" spans="1:109" x14ac:dyDescent="0.25">
      <c r="A144">
        <v>141</v>
      </c>
      <c r="B144">
        <f>MATCH(A144,Entrada!$A$53:$A$369,0)</f>
        <v>141</v>
      </c>
      <c r="C144" s="164" t="s">
        <v>597</v>
      </c>
      <c r="AB144">
        <f>IF(NOT(ISNA($B144)),INDEX(Entrada!C$53:C$369,$B144),0)</f>
        <v>1009.99</v>
      </c>
      <c r="AC144">
        <f>IF(NOT(ISNA($B144)),INDEX(Entrada!D$53:D$369,$B144),0)</f>
        <v>833.61</v>
      </c>
      <c r="AD144">
        <f>IF(NOT(ISNA($B144)),INDEX(Entrada!E$53:E$369,$B144),0)</f>
        <v>734.85</v>
      </c>
      <c r="AE144">
        <f>IF(NOT(ISNA($B144)),INDEX(Entrada!F$53:F$369,$B144),0)</f>
        <v>567.83000000000004</v>
      </c>
      <c r="AF144">
        <f>IF(NOT(ISNA($B144)),INDEX(Entrada!G$53:G$369,$B144),0)</f>
        <v>425.47</v>
      </c>
      <c r="AG144">
        <f>IF(NOT(ISNA($B144)),INDEX(Entrada!H$53:H$369,$B144),0)</f>
        <v>360.89</v>
      </c>
      <c r="AH144">
        <f>IF(NOT(ISNA($B144)),INDEX(Entrada!I$53:I$369,$B144),0)</f>
        <v>318.70999999999998</v>
      </c>
      <c r="AI144">
        <f>IF(NOT(ISNA($B144)),INDEX(Entrada!J$53:J$369,$B144),0)</f>
        <v>285.20999999999998</v>
      </c>
      <c r="AJ144">
        <f>IF(NOT(ISNA($B144)),INDEX(Entrada!K$53:K$369,$B144),0)</f>
        <v>276.27999999999997</v>
      </c>
      <c r="AK144">
        <f>IF(NOT(ISNA($B144)),INDEX(Entrada!L$53:L$369,$B144),0)</f>
        <v>334.85</v>
      </c>
      <c r="AL144">
        <f>IF(NOT(ISNA($B144)),INDEX(Entrada!M$53:M$369,$B144),0)</f>
        <v>545.77</v>
      </c>
      <c r="AM144">
        <f>IF(NOT(ISNA($B144)),INDEX(Entrada!N$53:N$369,$B144),0)</f>
        <v>884.9</v>
      </c>
      <c r="AN144">
        <f>IF(NOT(ISNA($B144)),INDEX(Entrada!O$53:O$369,$B144),0)</f>
        <v>0</v>
      </c>
      <c r="AO144">
        <f>IF(NOT(ISNA($B144)),INDEX(Entrada!P$53:P$369,$B144),0)</f>
        <v>0</v>
      </c>
      <c r="AP144">
        <f>IF(NOT(ISNA($B144)),INDEX(Entrada!Q$53:Q$369,$B144),0)</f>
        <v>0</v>
      </c>
      <c r="AQ144">
        <f>IF(NOT(ISNA($B144)),INDEX(Entrada!R$53:R$369,$B144),0)</f>
        <v>0</v>
      </c>
      <c r="AR144">
        <f>IF(NOT(ISNA($B144)),INDEX(Entrada!S$53:S$369,$B144),0)</f>
        <v>0</v>
      </c>
      <c r="AS144">
        <f>IF(NOT(ISNA($B144)),INDEX(Entrada!T$53:T$369,$B144),0)</f>
        <v>0</v>
      </c>
      <c r="AT144">
        <f>IF(NOT(ISNA($B144)),INDEX(Entrada!U$53:U$369,$B144),0)</f>
        <v>0</v>
      </c>
      <c r="AU144">
        <f>IF(NOT(ISNA($B144)),INDEX(Entrada!V$53:V$369,$B144),0)</f>
        <v>0</v>
      </c>
      <c r="AV144">
        <f>IF(NOT(ISNA($B144)),INDEX(Entrada!W$53:W$369,$B144),0)</f>
        <v>0</v>
      </c>
      <c r="AW144">
        <f>IF(NOT(ISNA($B144)),INDEX(Entrada!X$53:X$369,$B144),0)</f>
        <v>0</v>
      </c>
      <c r="AX144">
        <f>IF(NOT(ISNA($B144)),INDEX(Entrada!Y$53:Y$369,$B144),0)</f>
        <v>0</v>
      </c>
      <c r="AY144">
        <f>IF(NOT(ISNA($B144)),INDEX(Entrada!Z$53:Z$369,$B144),0)</f>
        <v>0</v>
      </c>
      <c r="AZ144">
        <f>IF(NOT(ISNA($B144)),INDEX(Entrada!AA$53:AA$369,$B144),0)</f>
        <v>0</v>
      </c>
      <c r="BA144">
        <f>IF(NOT(ISNA($B144)),INDEX(Entrada!AB$53:AB$369,$B144),0)</f>
        <v>0</v>
      </c>
      <c r="BB144">
        <f t="shared" si="394"/>
        <v>1009.99</v>
      </c>
      <c r="BC144">
        <f t="shared" si="395"/>
        <v>833.61</v>
      </c>
      <c r="BD144">
        <f t="shared" si="396"/>
        <v>734.85</v>
      </c>
      <c r="BE144">
        <f t="shared" si="397"/>
        <v>567.83000000000004</v>
      </c>
      <c r="BF144">
        <f t="shared" si="398"/>
        <v>425.47</v>
      </c>
      <c r="BG144">
        <f t="shared" si="399"/>
        <v>360.89</v>
      </c>
      <c r="BH144">
        <f t="shared" si="400"/>
        <v>318.70999999999998</v>
      </c>
      <c r="BI144">
        <f t="shared" si="401"/>
        <v>285.20999999999998</v>
      </c>
      <c r="BJ144">
        <f t="shared" si="402"/>
        <v>276.27999999999997</v>
      </c>
      <c r="BK144">
        <f t="shared" si="403"/>
        <v>334.85</v>
      </c>
      <c r="BL144">
        <f t="shared" si="404"/>
        <v>545.77</v>
      </c>
      <c r="BM144">
        <f t="shared" si="405"/>
        <v>884.9</v>
      </c>
      <c r="BN144">
        <f t="shared" si="406"/>
        <v>0</v>
      </c>
      <c r="BO144">
        <f t="shared" si="406"/>
        <v>0</v>
      </c>
      <c r="BP144">
        <f t="shared" si="406"/>
        <v>0</v>
      </c>
      <c r="BQ144">
        <f t="shared" si="406"/>
        <v>0</v>
      </c>
      <c r="BR144">
        <f t="shared" si="406"/>
        <v>0</v>
      </c>
      <c r="BS144">
        <f t="shared" si="406"/>
        <v>0</v>
      </c>
      <c r="BT144">
        <f t="shared" si="406"/>
        <v>0</v>
      </c>
      <c r="BU144">
        <f t="shared" si="406"/>
        <v>0</v>
      </c>
      <c r="BV144">
        <f t="shared" si="406"/>
        <v>0</v>
      </c>
      <c r="BW144">
        <f t="shared" si="406"/>
        <v>0</v>
      </c>
      <c r="BX144">
        <f t="shared" si="406"/>
        <v>0</v>
      </c>
      <c r="BY144">
        <f t="shared" si="406"/>
        <v>0</v>
      </c>
      <c r="BZ144">
        <f t="shared" si="406"/>
        <v>0</v>
      </c>
      <c r="CA144">
        <f t="shared" si="406"/>
        <v>0</v>
      </c>
      <c r="CE144">
        <f t="shared" si="386"/>
        <v>63</v>
      </c>
      <c r="CF144" s="302">
        <f t="shared" ca="1" si="387"/>
        <v>990.21960000000013</v>
      </c>
      <c r="CG144" s="302">
        <f t="shared" ca="1" si="407"/>
        <v>781.42254000000003</v>
      </c>
      <c r="CH144" s="302">
        <f t="shared" ca="1" si="408"/>
        <v>683.50858000000005</v>
      </c>
      <c r="CI144" s="302">
        <f t="shared" ca="1" si="409"/>
        <v>523.40812000000005</v>
      </c>
      <c r="CJ144" s="302">
        <f t="shared" ca="1" si="410"/>
        <v>380.52044000000006</v>
      </c>
      <c r="CK144" s="302">
        <f t="shared" ca="1" si="411"/>
        <v>317.37552000000005</v>
      </c>
      <c r="CL144" s="302">
        <f t="shared" ca="1" si="412"/>
        <v>279.79770000000002</v>
      </c>
      <c r="CM144" s="302">
        <f t="shared" ca="1" si="413"/>
        <v>247.95378000000002</v>
      </c>
      <c r="CN144" s="302">
        <f t="shared" ca="1" si="414"/>
        <v>237.31698000000003</v>
      </c>
      <c r="CO144" s="302">
        <f t="shared" ca="1" si="415"/>
        <v>298.94394000000005</v>
      </c>
      <c r="CP144" s="302">
        <f t="shared" ca="1" si="416"/>
        <v>516.6327</v>
      </c>
      <c r="CQ144" s="302">
        <f t="shared" ca="1" si="417"/>
        <v>876.07898</v>
      </c>
      <c r="CR144" s="302">
        <f t="shared" ca="1" si="418"/>
        <v>0</v>
      </c>
      <c r="CS144" s="302">
        <f t="shared" ca="1" si="419"/>
        <v>0</v>
      </c>
      <c r="CT144" s="302">
        <f t="shared" ca="1" si="420"/>
        <v>0</v>
      </c>
      <c r="CU144" s="302">
        <f t="shared" ca="1" si="421"/>
        <v>0</v>
      </c>
      <c r="CV144" s="302">
        <f t="shared" ca="1" si="422"/>
        <v>0</v>
      </c>
      <c r="CW144" s="302">
        <f t="shared" ca="1" si="423"/>
        <v>0</v>
      </c>
      <c r="CX144" s="302">
        <f t="shared" ca="1" si="424"/>
        <v>0</v>
      </c>
      <c r="CY144" s="302">
        <f t="shared" ca="1" si="425"/>
        <v>0</v>
      </c>
      <c r="CZ144" s="302">
        <f t="shared" ca="1" si="426"/>
        <v>0</v>
      </c>
      <c r="DA144" s="302">
        <f t="shared" ca="1" si="427"/>
        <v>0</v>
      </c>
      <c r="DB144" s="302">
        <f t="shared" ca="1" si="428"/>
        <v>0</v>
      </c>
      <c r="DC144" s="302">
        <f t="shared" ca="1" si="429"/>
        <v>0</v>
      </c>
      <c r="DD144" s="302">
        <f t="shared" ca="1" si="430"/>
        <v>0</v>
      </c>
      <c r="DE144" s="302">
        <f t="shared" ca="1" si="431"/>
        <v>0</v>
      </c>
    </row>
    <row r="145" spans="1:109" x14ac:dyDescent="0.25">
      <c r="A145">
        <v>142</v>
      </c>
      <c r="B145">
        <f>MATCH(A145,Entrada!$A$53:$A$369,0)</f>
        <v>142</v>
      </c>
      <c r="C145" s="164"/>
      <c r="AB145">
        <f>IF(NOT(ISNA($B145)),INDEX(Entrada!C$53:C$369,$B145),0)</f>
        <v>0</v>
      </c>
      <c r="AC145">
        <f>IF(NOT(ISNA($B145)),INDEX(Entrada!D$53:D$369,$B145),0)</f>
        <v>0</v>
      </c>
      <c r="AD145">
        <f>IF(NOT(ISNA($B145)),INDEX(Entrada!E$53:E$369,$B145),0)</f>
        <v>0</v>
      </c>
      <c r="AE145">
        <f>IF(NOT(ISNA($B145)),INDEX(Entrada!F$53:F$369,$B145),0)</f>
        <v>0</v>
      </c>
      <c r="AF145">
        <f>IF(NOT(ISNA($B145)),INDEX(Entrada!G$53:G$369,$B145),0)</f>
        <v>0</v>
      </c>
      <c r="AG145">
        <f>IF(NOT(ISNA($B145)),INDEX(Entrada!H$53:H$369,$B145),0)</f>
        <v>0</v>
      </c>
      <c r="AH145">
        <f>IF(NOT(ISNA($B145)),INDEX(Entrada!I$53:I$369,$B145),0)</f>
        <v>0</v>
      </c>
      <c r="AI145">
        <f>IF(NOT(ISNA($B145)),INDEX(Entrada!J$53:J$369,$B145),0)</f>
        <v>0</v>
      </c>
      <c r="AJ145">
        <f>IF(NOT(ISNA($B145)),INDEX(Entrada!K$53:K$369,$B145),0)</f>
        <v>0</v>
      </c>
      <c r="AK145">
        <f>IF(NOT(ISNA($B145)),INDEX(Entrada!L$53:L$369,$B145),0)</f>
        <v>0</v>
      </c>
      <c r="AL145">
        <f>IF(NOT(ISNA($B145)),INDEX(Entrada!M$53:M$369,$B145),0)</f>
        <v>0</v>
      </c>
      <c r="AM145">
        <f>IF(NOT(ISNA($B145)),INDEX(Entrada!N$53:N$369,$B145),0)</f>
        <v>0</v>
      </c>
      <c r="AN145">
        <f>IF(NOT(ISNA($B145)),INDEX(Entrada!O$53:O$369,$B145),0)</f>
        <v>0</v>
      </c>
      <c r="AO145">
        <f>IF(NOT(ISNA($B145)),INDEX(Entrada!P$53:P$369,$B145),0)</f>
        <v>0</v>
      </c>
      <c r="AP145">
        <f>IF(NOT(ISNA($B145)),INDEX(Entrada!Q$53:Q$369,$B145),0)</f>
        <v>0</v>
      </c>
      <c r="AQ145">
        <f>IF(NOT(ISNA($B145)),INDEX(Entrada!R$53:R$369,$B145),0)</f>
        <v>0</v>
      </c>
      <c r="AR145">
        <f>IF(NOT(ISNA($B145)),INDEX(Entrada!S$53:S$369,$B145),0)</f>
        <v>0</v>
      </c>
      <c r="AS145">
        <f>IF(NOT(ISNA($B145)),INDEX(Entrada!T$53:T$369,$B145),0)</f>
        <v>0</v>
      </c>
      <c r="AT145">
        <f>IF(NOT(ISNA($B145)),INDEX(Entrada!U$53:U$369,$B145),0)</f>
        <v>0</v>
      </c>
      <c r="AU145">
        <f>IF(NOT(ISNA($B145)),INDEX(Entrada!V$53:V$369,$B145),0)</f>
        <v>0</v>
      </c>
      <c r="AV145">
        <f>IF(NOT(ISNA($B145)),INDEX(Entrada!W$53:W$369,$B145),0)</f>
        <v>0</v>
      </c>
      <c r="AW145">
        <f>IF(NOT(ISNA($B145)),INDEX(Entrada!X$53:X$369,$B145),0)</f>
        <v>0</v>
      </c>
      <c r="AX145">
        <f>IF(NOT(ISNA($B145)),INDEX(Entrada!Y$53:Y$369,$B145),0)</f>
        <v>0</v>
      </c>
      <c r="AY145">
        <f>IF(NOT(ISNA($B145)),INDEX(Entrada!Z$53:Z$369,$B145),0)</f>
        <v>0</v>
      </c>
      <c r="AZ145">
        <f>IF(NOT(ISNA($B145)),INDEX(Entrada!AA$53:AA$369,$B145),0)</f>
        <v>0</v>
      </c>
      <c r="BA145">
        <f>IF(NOT(ISNA($B145)),INDEX(Entrada!AB$53:AB$369,$B145),0)</f>
        <v>0</v>
      </c>
      <c r="BB145">
        <f t="shared" si="394"/>
        <v>0</v>
      </c>
      <c r="BC145">
        <f t="shared" si="395"/>
        <v>0</v>
      </c>
      <c r="BD145">
        <f t="shared" si="396"/>
        <v>0</v>
      </c>
      <c r="BE145">
        <f t="shared" si="397"/>
        <v>0</v>
      </c>
      <c r="BF145">
        <f t="shared" si="398"/>
        <v>0</v>
      </c>
      <c r="BG145">
        <f t="shared" si="399"/>
        <v>0</v>
      </c>
      <c r="BH145">
        <f t="shared" si="400"/>
        <v>0</v>
      </c>
      <c r="BI145">
        <f t="shared" si="401"/>
        <v>0</v>
      </c>
      <c r="BJ145">
        <f t="shared" si="402"/>
        <v>0</v>
      </c>
      <c r="BK145">
        <f t="shared" si="403"/>
        <v>0</v>
      </c>
      <c r="BL145">
        <f t="shared" si="404"/>
        <v>0</v>
      </c>
      <c r="BM145">
        <f t="shared" si="405"/>
        <v>0</v>
      </c>
      <c r="BN145">
        <f t="shared" si="406"/>
        <v>0</v>
      </c>
      <c r="BO145">
        <f t="shared" si="406"/>
        <v>0</v>
      </c>
      <c r="BP145">
        <f t="shared" si="406"/>
        <v>0</v>
      </c>
      <c r="BQ145">
        <f t="shared" si="406"/>
        <v>0</v>
      </c>
      <c r="BR145">
        <f t="shared" si="406"/>
        <v>0</v>
      </c>
      <c r="BS145">
        <f t="shared" si="406"/>
        <v>0</v>
      </c>
      <c r="BT145">
        <f t="shared" si="406"/>
        <v>0</v>
      </c>
      <c r="BU145">
        <f t="shared" si="406"/>
        <v>0</v>
      </c>
      <c r="BV145">
        <f t="shared" si="406"/>
        <v>0</v>
      </c>
      <c r="BW145">
        <f t="shared" si="406"/>
        <v>0</v>
      </c>
      <c r="BX145">
        <f t="shared" si="406"/>
        <v>0</v>
      </c>
      <c r="BY145">
        <f t="shared" si="406"/>
        <v>0</v>
      </c>
      <c r="BZ145">
        <f t="shared" si="406"/>
        <v>0</v>
      </c>
      <c r="CA145">
        <f t="shared" si="406"/>
        <v>0</v>
      </c>
      <c r="CE145" t="e">
        <f t="shared" si="386"/>
        <v>#N/A</v>
      </c>
      <c r="CF145" s="302">
        <f t="shared" si="387"/>
        <v>0</v>
      </c>
      <c r="CG145" s="302">
        <f t="shared" si="407"/>
        <v>0</v>
      </c>
      <c r="CH145" s="302">
        <f t="shared" si="408"/>
        <v>0</v>
      </c>
      <c r="CI145" s="302">
        <f t="shared" si="409"/>
        <v>0</v>
      </c>
      <c r="CJ145" s="302">
        <f t="shared" si="410"/>
        <v>0</v>
      </c>
      <c r="CK145" s="302">
        <f t="shared" si="411"/>
        <v>0</v>
      </c>
      <c r="CL145" s="302">
        <f t="shared" si="412"/>
        <v>0</v>
      </c>
      <c r="CM145" s="302">
        <f t="shared" si="413"/>
        <v>0</v>
      </c>
      <c r="CN145" s="302">
        <f t="shared" si="414"/>
        <v>0</v>
      </c>
      <c r="CO145" s="302">
        <f t="shared" si="415"/>
        <v>0</v>
      </c>
      <c r="CP145" s="302">
        <f t="shared" si="416"/>
        <v>0</v>
      </c>
      <c r="CQ145" s="302">
        <f t="shared" si="417"/>
        <v>0</v>
      </c>
      <c r="CR145" s="302">
        <f t="shared" si="418"/>
        <v>0</v>
      </c>
      <c r="CS145" s="302">
        <f t="shared" si="419"/>
        <v>0</v>
      </c>
      <c r="CT145" s="302">
        <f t="shared" si="420"/>
        <v>0</v>
      </c>
      <c r="CU145" s="302">
        <f t="shared" si="421"/>
        <v>0</v>
      </c>
      <c r="CV145" s="302">
        <f t="shared" si="422"/>
        <v>0</v>
      </c>
      <c r="CW145" s="302">
        <f t="shared" si="423"/>
        <v>0</v>
      </c>
      <c r="CX145" s="302">
        <f t="shared" si="424"/>
        <v>0</v>
      </c>
      <c r="CY145" s="302">
        <f t="shared" si="425"/>
        <v>0</v>
      </c>
      <c r="CZ145" s="302">
        <f t="shared" si="426"/>
        <v>0</v>
      </c>
      <c r="DA145" s="302">
        <f t="shared" si="427"/>
        <v>0</v>
      </c>
      <c r="DB145" s="302">
        <f t="shared" si="428"/>
        <v>0</v>
      </c>
      <c r="DC145" s="302">
        <f t="shared" si="429"/>
        <v>0</v>
      </c>
      <c r="DD145" s="302">
        <f t="shared" si="430"/>
        <v>0</v>
      </c>
      <c r="DE145" s="302">
        <f t="shared" si="431"/>
        <v>0</v>
      </c>
    </row>
    <row r="146" spans="1:109" x14ac:dyDescent="0.25">
      <c r="A146">
        <v>143</v>
      </c>
      <c r="B146">
        <f>MATCH(A146,Entrada!$A$53:$A$369,0)</f>
        <v>143</v>
      </c>
      <c r="C146" s="164"/>
      <c r="AB146">
        <f>IF(NOT(ISNA($B146)),INDEX(Entrada!C$53:C$369,$B146),0)</f>
        <v>0</v>
      </c>
      <c r="AC146">
        <f>IF(NOT(ISNA($B146)),INDEX(Entrada!D$53:D$369,$B146),0)</f>
        <v>0</v>
      </c>
      <c r="AD146">
        <f>IF(NOT(ISNA($B146)),INDEX(Entrada!E$53:E$369,$B146),0)</f>
        <v>0</v>
      </c>
      <c r="AE146">
        <f>IF(NOT(ISNA($B146)),INDEX(Entrada!F$53:F$369,$B146),0)</f>
        <v>0</v>
      </c>
      <c r="AF146">
        <f>IF(NOT(ISNA($B146)),INDEX(Entrada!G$53:G$369,$B146),0)</f>
        <v>0</v>
      </c>
      <c r="AG146">
        <f>IF(NOT(ISNA($B146)),INDEX(Entrada!H$53:H$369,$B146),0)</f>
        <v>0</v>
      </c>
      <c r="AH146">
        <f>IF(NOT(ISNA($B146)),INDEX(Entrada!I$53:I$369,$B146),0)</f>
        <v>0</v>
      </c>
      <c r="AI146">
        <f>IF(NOT(ISNA($B146)),INDEX(Entrada!J$53:J$369,$B146),0)</f>
        <v>0</v>
      </c>
      <c r="AJ146">
        <f>IF(NOT(ISNA($B146)),INDEX(Entrada!K$53:K$369,$B146),0)</f>
        <v>0</v>
      </c>
      <c r="AK146">
        <f>IF(NOT(ISNA($B146)),INDEX(Entrada!L$53:L$369,$B146),0)</f>
        <v>0</v>
      </c>
      <c r="AL146">
        <f>IF(NOT(ISNA($B146)),INDEX(Entrada!M$53:M$369,$B146),0)</f>
        <v>0</v>
      </c>
      <c r="AM146">
        <f>IF(NOT(ISNA($B146)),INDEX(Entrada!N$53:N$369,$B146),0)</f>
        <v>0</v>
      </c>
      <c r="AN146">
        <f>IF(NOT(ISNA($B146)),INDEX(Entrada!O$53:O$369,$B146),0)</f>
        <v>0</v>
      </c>
      <c r="AO146">
        <f>IF(NOT(ISNA($B146)),INDEX(Entrada!P$53:P$369,$B146),0)</f>
        <v>0</v>
      </c>
      <c r="AP146">
        <f>IF(NOT(ISNA($B146)),INDEX(Entrada!Q$53:Q$369,$B146),0)</f>
        <v>0</v>
      </c>
      <c r="AQ146">
        <f>IF(NOT(ISNA($B146)),INDEX(Entrada!R$53:R$369,$B146),0)</f>
        <v>0</v>
      </c>
      <c r="AR146">
        <f>IF(NOT(ISNA($B146)),INDEX(Entrada!S$53:S$369,$B146),0)</f>
        <v>0</v>
      </c>
      <c r="AS146">
        <f>IF(NOT(ISNA($B146)),INDEX(Entrada!T$53:T$369,$B146),0)</f>
        <v>0</v>
      </c>
      <c r="AT146">
        <f>IF(NOT(ISNA($B146)),INDEX(Entrada!U$53:U$369,$B146),0)</f>
        <v>0</v>
      </c>
      <c r="AU146">
        <f>IF(NOT(ISNA($B146)),INDEX(Entrada!V$53:V$369,$B146),0)</f>
        <v>0</v>
      </c>
      <c r="AV146">
        <f>IF(NOT(ISNA($B146)),INDEX(Entrada!W$53:W$369,$B146),0)</f>
        <v>0</v>
      </c>
      <c r="AW146">
        <f>IF(NOT(ISNA($B146)),INDEX(Entrada!X$53:X$369,$B146),0)</f>
        <v>0</v>
      </c>
      <c r="AX146">
        <f>IF(NOT(ISNA($B146)),INDEX(Entrada!Y$53:Y$369,$B146),0)</f>
        <v>0</v>
      </c>
      <c r="AY146">
        <f>IF(NOT(ISNA($B146)),INDEX(Entrada!Z$53:Z$369,$B146),0)</f>
        <v>0</v>
      </c>
      <c r="AZ146">
        <f>IF(NOT(ISNA($B146)),INDEX(Entrada!AA$53:AA$369,$B146),0)</f>
        <v>0</v>
      </c>
      <c r="BA146">
        <f>IF(NOT(ISNA($B146)),INDEX(Entrada!AB$53:AB$369,$B146),0)</f>
        <v>0</v>
      </c>
      <c r="BB146">
        <f t="shared" si="394"/>
        <v>0</v>
      </c>
      <c r="BC146">
        <f t="shared" si="395"/>
        <v>0</v>
      </c>
      <c r="BD146">
        <f t="shared" si="396"/>
        <v>0</v>
      </c>
      <c r="BE146">
        <f t="shared" si="397"/>
        <v>0</v>
      </c>
      <c r="BF146">
        <f t="shared" si="398"/>
        <v>0</v>
      </c>
      <c r="BG146">
        <f t="shared" si="399"/>
        <v>0</v>
      </c>
      <c r="BH146">
        <f t="shared" si="400"/>
        <v>0</v>
      </c>
      <c r="BI146">
        <f t="shared" si="401"/>
        <v>0</v>
      </c>
      <c r="BJ146">
        <f t="shared" si="402"/>
        <v>0</v>
      </c>
      <c r="BK146">
        <f t="shared" si="403"/>
        <v>0</v>
      </c>
      <c r="BL146">
        <f t="shared" si="404"/>
        <v>0</v>
      </c>
      <c r="BM146">
        <f t="shared" si="405"/>
        <v>0</v>
      </c>
      <c r="BN146">
        <f t="shared" si="406"/>
        <v>0</v>
      </c>
      <c r="BO146">
        <f t="shared" si="406"/>
        <v>0</v>
      </c>
      <c r="BP146">
        <f t="shared" si="406"/>
        <v>0</v>
      </c>
      <c r="BQ146">
        <f t="shared" si="406"/>
        <v>0</v>
      </c>
      <c r="BR146">
        <f t="shared" si="406"/>
        <v>0</v>
      </c>
      <c r="BS146">
        <f t="shared" si="406"/>
        <v>0</v>
      </c>
      <c r="BT146">
        <f t="shared" si="406"/>
        <v>0</v>
      </c>
      <c r="BU146">
        <f t="shared" si="406"/>
        <v>0</v>
      </c>
      <c r="BV146">
        <f t="shared" si="406"/>
        <v>0</v>
      </c>
      <c r="BW146">
        <f t="shared" si="406"/>
        <v>0</v>
      </c>
      <c r="BX146">
        <f t="shared" si="406"/>
        <v>0</v>
      </c>
      <c r="BY146">
        <f t="shared" si="406"/>
        <v>0</v>
      </c>
      <c r="BZ146">
        <f t="shared" si="406"/>
        <v>0</v>
      </c>
      <c r="CA146">
        <f t="shared" si="406"/>
        <v>0</v>
      </c>
      <c r="CE146" t="e">
        <f t="shared" si="386"/>
        <v>#N/A</v>
      </c>
      <c r="CF146" s="302">
        <f t="shared" si="387"/>
        <v>0</v>
      </c>
      <c r="CG146" s="302">
        <f t="shared" si="407"/>
        <v>0</v>
      </c>
      <c r="CH146" s="302">
        <f t="shared" si="408"/>
        <v>0</v>
      </c>
      <c r="CI146" s="302">
        <f t="shared" si="409"/>
        <v>0</v>
      </c>
      <c r="CJ146" s="302">
        <f t="shared" si="410"/>
        <v>0</v>
      </c>
      <c r="CK146" s="302">
        <f t="shared" si="411"/>
        <v>0</v>
      </c>
      <c r="CL146" s="302">
        <f t="shared" si="412"/>
        <v>0</v>
      </c>
      <c r="CM146" s="302">
        <f t="shared" si="413"/>
        <v>0</v>
      </c>
      <c r="CN146" s="302">
        <f t="shared" si="414"/>
        <v>0</v>
      </c>
      <c r="CO146" s="302">
        <f t="shared" si="415"/>
        <v>0</v>
      </c>
      <c r="CP146" s="302">
        <f t="shared" si="416"/>
        <v>0</v>
      </c>
      <c r="CQ146" s="302">
        <f t="shared" si="417"/>
        <v>0</v>
      </c>
      <c r="CR146" s="302">
        <f t="shared" si="418"/>
        <v>0</v>
      </c>
      <c r="CS146" s="302">
        <f t="shared" si="419"/>
        <v>0</v>
      </c>
      <c r="CT146" s="302">
        <f t="shared" si="420"/>
        <v>0</v>
      </c>
      <c r="CU146" s="302">
        <f t="shared" si="421"/>
        <v>0</v>
      </c>
      <c r="CV146" s="302">
        <f t="shared" si="422"/>
        <v>0</v>
      </c>
      <c r="CW146" s="302">
        <f t="shared" si="423"/>
        <v>0</v>
      </c>
      <c r="CX146" s="302">
        <f t="shared" si="424"/>
        <v>0</v>
      </c>
      <c r="CY146" s="302">
        <f t="shared" si="425"/>
        <v>0</v>
      </c>
      <c r="CZ146" s="302">
        <f t="shared" si="426"/>
        <v>0</v>
      </c>
      <c r="DA146" s="302">
        <f t="shared" si="427"/>
        <v>0</v>
      </c>
      <c r="DB146" s="302">
        <f t="shared" si="428"/>
        <v>0</v>
      </c>
      <c r="DC146" s="302">
        <f t="shared" si="429"/>
        <v>0</v>
      </c>
      <c r="DD146" s="302">
        <f t="shared" si="430"/>
        <v>0</v>
      </c>
      <c r="DE146" s="302">
        <f t="shared" si="431"/>
        <v>0</v>
      </c>
    </row>
    <row r="147" spans="1:109" x14ac:dyDescent="0.25">
      <c r="A147">
        <v>144</v>
      </c>
      <c r="B147">
        <f>MATCH(A147,Entrada!$A$53:$A$369,0)</f>
        <v>144</v>
      </c>
      <c r="C147" s="164" t="s">
        <v>598</v>
      </c>
      <c r="AB147">
        <f>IF(NOT(ISNA($B147)),INDEX(Entrada!C$53:C$369,$B147),0)</f>
        <v>1787.4</v>
      </c>
      <c r="AC147">
        <f>IF(NOT(ISNA($B147)),INDEX(Entrada!D$53:D$369,$B147),0)</f>
        <v>1410.51</v>
      </c>
      <c r="AD147">
        <f>IF(NOT(ISNA($B147)),INDEX(Entrada!E$53:E$369,$B147),0)</f>
        <v>1233.77</v>
      </c>
      <c r="AE147">
        <f>IF(NOT(ISNA($B147)),INDEX(Entrada!F$53:F$369,$B147),0)</f>
        <v>944.78</v>
      </c>
      <c r="AF147">
        <f>IF(NOT(ISNA($B147)),INDEX(Entrada!G$53:G$369,$B147),0)</f>
        <v>686.86</v>
      </c>
      <c r="AG147">
        <f>IF(NOT(ISNA($B147)),INDEX(Entrada!H$53:H$369,$B147),0)</f>
        <v>572.88</v>
      </c>
      <c r="AH147">
        <f>IF(NOT(ISNA($B147)),INDEX(Entrada!I$53:I$369,$B147),0)</f>
        <v>505.05</v>
      </c>
      <c r="AI147">
        <f>IF(NOT(ISNA($B147)),INDEX(Entrada!J$53:J$369,$B147),0)</f>
        <v>447.57</v>
      </c>
      <c r="AJ147">
        <f>IF(NOT(ISNA($B147)),INDEX(Entrada!K$53:K$369,$B147),0)</f>
        <v>428.37</v>
      </c>
      <c r="AK147">
        <f>IF(NOT(ISNA($B147)),INDEX(Entrada!L$53:L$369,$B147),0)</f>
        <v>539.61</v>
      </c>
      <c r="AL147">
        <f>IF(NOT(ISNA($B147)),INDEX(Entrada!M$53:M$369,$B147),0)</f>
        <v>932.55</v>
      </c>
      <c r="AM147">
        <f>IF(NOT(ISNA($B147)),INDEX(Entrada!N$53:N$369,$B147),0)</f>
        <v>1581.37</v>
      </c>
      <c r="AN147">
        <f>IF(NOT(ISNA($B147)),INDEX(Entrada!O$53:O$369,$B147),0)</f>
        <v>0</v>
      </c>
      <c r="AO147">
        <f>IF(NOT(ISNA($B147)),INDEX(Entrada!P$53:P$369,$B147),0)</f>
        <v>0</v>
      </c>
      <c r="AP147">
        <f>IF(NOT(ISNA($B147)),INDEX(Entrada!Q$53:Q$369,$B147),0)</f>
        <v>0</v>
      </c>
      <c r="AQ147">
        <f>IF(NOT(ISNA($B147)),INDEX(Entrada!R$53:R$369,$B147),0)</f>
        <v>0</v>
      </c>
      <c r="AR147">
        <f>IF(NOT(ISNA($B147)),INDEX(Entrada!S$53:S$369,$B147),0)</f>
        <v>0</v>
      </c>
      <c r="AS147">
        <f>IF(NOT(ISNA($B147)),INDEX(Entrada!T$53:T$369,$B147),0)</f>
        <v>0</v>
      </c>
      <c r="AT147">
        <f>IF(NOT(ISNA($B147)),INDEX(Entrada!U$53:U$369,$B147),0)</f>
        <v>0</v>
      </c>
      <c r="AU147">
        <f>IF(NOT(ISNA($B147)),INDEX(Entrada!V$53:V$369,$B147),0)</f>
        <v>0</v>
      </c>
      <c r="AV147">
        <f>IF(NOT(ISNA($B147)),INDEX(Entrada!W$53:W$369,$B147),0)</f>
        <v>0</v>
      </c>
      <c r="AW147">
        <f>IF(NOT(ISNA($B147)),INDEX(Entrada!X$53:X$369,$B147),0)</f>
        <v>0</v>
      </c>
      <c r="AX147">
        <f>IF(NOT(ISNA($B147)),INDEX(Entrada!Y$53:Y$369,$B147),0)</f>
        <v>0</v>
      </c>
      <c r="AY147">
        <f>IF(NOT(ISNA($B147)),INDEX(Entrada!Z$53:Z$369,$B147),0)</f>
        <v>0</v>
      </c>
      <c r="AZ147">
        <f>IF(NOT(ISNA($B147)),INDEX(Entrada!AA$53:AA$369,$B147),0)</f>
        <v>0</v>
      </c>
      <c r="BA147">
        <f>IF(NOT(ISNA($B147)),INDEX(Entrada!AB$53:AB$369,$B147),0)</f>
        <v>0</v>
      </c>
      <c r="BB147">
        <f t="shared" si="394"/>
        <v>1787.4</v>
      </c>
      <c r="BC147">
        <f t="shared" si="395"/>
        <v>1410.51</v>
      </c>
      <c r="BD147">
        <f t="shared" si="396"/>
        <v>1233.77</v>
      </c>
      <c r="BE147">
        <f t="shared" si="397"/>
        <v>944.78</v>
      </c>
      <c r="BF147">
        <f t="shared" si="398"/>
        <v>686.86</v>
      </c>
      <c r="BG147">
        <f t="shared" si="399"/>
        <v>572.88</v>
      </c>
      <c r="BH147">
        <f t="shared" si="400"/>
        <v>505.05</v>
      </c>
      <c r="BI147">
        <f t="shared" si="401"/>
        <v>447.57</v>
      </c>
      <c r="BJ147">
        <f t="shared" si="402"/>
        <v>428.37</v>
      </c>
      <c r="BK147">
        <f t="shared" si="403"/>
        <v>539.61</v>
      </c>
      <c r="BL147">
        <f t="shared" si="404"/>
        <v>932.55</v>
      </c>
      <c r="BM147">
        <f t="shared" si="405"/>
        <v>1581.37</v>
      </c>
      <c r="BN147">
        <f t="shared" si="406"/>
        <v>0</v>
      </c>
      <c r="BO147">
        <f t="shared" si="406"/>
        <v>0</v>
      </c>
      <c r="BP147">
        <f t="shared" si="406"/>
        <v>0</v>
      </c>
      <c r="BQ147">
        <f t="shared" si="406"/>
        <v>0</v>
      </c>
      <c r="BR147">
        <f t="shared" si="406"/>
        <v>0</v>
      </c>
      <c r="BS147">
        <f t="shared" si="406"/>
        <v>0</v>
      </c>
      <c r="BT147">
        <f t="shared" si="406"/>
        <v>0</v>
      </c>
      <c r="BU147">
        <f t="shared" si="406"/>
        <v>0</v>
      </c>
      <c r="BV147">
        <f t="shared" si="406"/>
        <v>0</v>
      </c>
      <c r="BW147">
        <f t="shared" si="406"/>
        <v>0</v>
      </c>
      <c r="BX147">
        <f t="shared" si="406"/>
        <v>0</v>
      </c>
      <c r="BY147">
        <f t="shared" si="406"/>
        <v>0</v>
      </c>
      <c r="BZ147">
        <f t="shared" si="406"/>
        <v>0</v>
      </c>
      <c r="CA147">
        <f t="shared" si="406"/>
        <v>0</v>
      </c>
      <c r="CE147" t="e">
        <f t="shared" si="386"/>
        <v>#N/A</v>
      </c>
      <c r="CF147" s="302">
        <f t="shared" si="387"/>
        <v>1787.4</v>
      </c>
      <c r="CG147" s="302">
        <f t="shared" si="407"/>
        <v>1410.51</v>
      </c>
      <c r="CH147" s="302">
        <f t="shared" si="408"/>
        <v>1233.77</v>
      </c>
      <c r="CI147" s="302">
        <f t="shared" si="409"/>
        <v>944.78</v>
      </c>
      <c r="CJ147" s="302">
        <f t="shared" si="410"/>
        <v>686.86</v>
      </c>
      <c r="CK147" s="302">
        <f t="shared" si="411"/>
        <v>572.88</v>
      </c>
      <c r="CL147" s="302">
        <f t="shared" si="412"/>
        <v>505.05</v>
      </c>
      <c r="CM147" s="302">
        <f t="shared" si="413"/>
        <v>447.57</v>
      </c>
      <c r="CN147" s="302">
        <f t="shared" si="414"/>
        <v>428.37</v>
      </c>
      <c r="CO147" s="302">
        <f t="shared" si="415"/>
        <v>539.61</v>
      </c>
      <c r="CP147" s="302">
        <f t="shared" si="416"/>
        <v>932.55</v>
      </c>
      <c r="CQ147" s="302">
        <f t="shared" si="417"/>
        <v>1581.37</v>
      </c>
      <c r="CR147" s="302">
        <f t="shared" si="418"/>
        <v>0</v>
      </c>
      <c r="CS147" s="302">
        <f t="shared" si="419"/>
        <v>0</v>
      </c>
      <c r="CT147" s="302">
        <f t="shared" si="420"/>
        <v>0</v>
      </c>
      <c r="CU147" s="302">
        <f t="shared" si="421"/>
        <v>0</v>
      </c>
      <c r="CV147" s="302">
        <f t="shared" si="422"/>
        <v>0</v>
      </c>
      <c r="CW147" s="302">
        <f t="shared" si="423"/>
        <v>0</v>
      </c>
      <c r="CX147" s="302">
        <f t="shared" si="424"/>
        <v>0</v>
      </c>
      <c r="CY147" s="302">
        <f t="shared" si="425"/>
        <v>0</v>
      </c>
      <c r="CZ147" s="302">
        <f t="shared" si="426"/>
        <v>0</v>
      </c>
      <c r="DA147" s="302">
        <f t="shared" si="427"/>
        <v>0</v>
      </c>
      <c r="DB147" s="302">
        <f t="shared" si="428"/>
        <v>0</v>
      </c>
      <c r="DC147" s="302">
        <f t="shared" si="429"/>
        <v>0</v>
      </c>
      <c r="DD147" s="302">
        <f t="shared" si="430"/>
        <v>0</v>
      </c>
      <c r="DE147" s="302">
        <f t="shared" si="431"/>
        <v>0</v>
      </c>
    </row>
    <row r="148" spans="1:109" x14ac:dyDescent="0.25">
      <c r="A148">
        <v>145</v>
      </c>
      <c r="B148">
        <f>MATCH(A148,Entrada!$A$53:$A$369,0)</f>
        <v>145</v>
      </c>
      <c r="C148" s="164" t="s">
        <v>599</v>
      </c>
      <c r="AB148">
        <f>IF(NOT(ISNA($B148)),INDEX(Entrada!C$53:C$369,$B148),0)</f>
        <v>117.33</v>
      </c>
      <c r="AC148">
        <f>IF(NOT(ISNA($B148)),INDEX(Entrada!D$53:D$369,$B148),0)</f>
        <v>136.30000000000001</v>
      </c>
      <c r="AD148">
        <f>IF(NOT(ISNA($B148)),INDEX(Entrada!E$53:E$369,$B148),0)</f>
        <v>148.66</v>
      </c>
      <c r="AE148">
        <f>IF(NOT(ISNA($B148)),INDEX(Entrada!F$53:F$369,$B148),0)</f>
        <v>111.89</v>
      </c>
      <c r="AF148">
        <f>IF(NOT(ISNA($B148)),INDEX(Entrada!G$53:G$369,$B148),0)</f>
        <v>80</v>
      </c>
      <c r="AG148">
        <f>IF(NOT(ISNA($B148)),INDEX(Entrada!H$53:H$369,$B148),0)</f>
        <v>64.599999999999994</v>
      </c>
      <c r="AH148">
        <f>IF(NOT(ISNA($B148)),INDEX(Entrada!I$53:I$369,$B148),0)</f>
        <v>58.39</v>
      </c>
      <c r="AI148">
        <f>IF(NOT(ISNA($B148)),INDEX(Entrada!J$53:J$369,$B148),0)</f>
        <v>54.05</v>
      </c>
      <c r="AJ148">
        <f>IF(NOT(ISNA($B148)),INDEX(Entrada!K$53:K$369,$B148),0)</f>
        <v>52.85</v>
      </c>
      <c r="AK148">
        <f>IF(NOT(ISNA($B148)),INDEX(Entrada!L$53:L$369,$B148),0)</f>
        <v>57.32</v>
      </c>
      <c r="AL148">
        <f>IF(NOT(ISNA($B148)),INDEX(Entrada!M$53:M$369,$B148),0)</f>
        <v>67.05</v>
      </c>
      <c r="AM148">
        <f>IF(NOT(ISNA($B148)),INDEX(Entrada!N$53:N$369,$B148),0)</f>
        <v>89.93</v>
      </c>
      <c r="AN148">
        <f>IF(NOT(ISNA($B148)),INDEX(Entrada!O$53:O$369,$B148),0)</f>
        <v>0</v>
      </c>
      <c r="AO148">
        <f>IF(NOT(ISNA($B148)),INDEX(Entrada!P$53:P$369,$B148),0)</f>
        <v>0</v>
      </c>
      <c r="AP148">
        <f>IF(NOT(ISNA($B148)),INDEX(Entrada!Q$53:Q$369,$B148),0)</f>
        <v>0</v>
      </c>
      <c r="AQ148">
        <f>IF(NOT(ISNA($B148)),INDEX(Entrada!R$53:R$369,$B148),0)</f>
        <v>0</v>
      </c>
      <c r="AR148">
        <f>IF(NOT(ISNA($B148)),INDEX(Entrada!S$53:S$369,$B148),0)</f>
        <v>0</v>
      </c>
      <c r="AS148">
        <f>IF(NOT(ISNA($B148)),INDEX(Entrada!T$53:T$369,$B148),0)</f>
        <v>0</v>
      </c>
      <c r="AT148">
        <f>IF(NOT(ISNA($B148)),INDEX(Entrada!U$53:U$369,$B148),0)</f>
        <v>0</v>
      </c>
      <c r="AU148">
        <f>IF(NOT(ISNA($B148)),INDEX(Entrada!V$53:V$369,$B148),0)</f>
        <v>0</v>
      </c>
      <c r="AV148">
        <f>IF(NOT(ISNA($B148)),INDEX(Entrada!W$53:W$369,$B148),0)</f>
        <v>0</v>
      </c>
      <c r="AW148">
        <f>IF(NOT(ISNA($B148)),INDEX(Entrada!X$53:X$369,$B148),0)</f>
        <v>0</v>
      </c>
      <c r="AX148">
        <f>IF(NOT(ISNA($B148)),INDEX(Entrada!Y$53:Y$369,$B148),0)</f>
        <v>0</v>
      </c>
      <c r="AY148">
        <f>IF(NOT(ISNA($B148)),INDEX(Entrada!Z$53:Z$369,$B148),0)</f>
        <v>0</v>
      </c>
      <c r="AZ148">
        <f>IF(NOT(ISNA($B148)),INDEX(Entrada!AA$53:AA$369,$B148),0)</f>
        <v>0</v>
      </c>
      <c r="BA148">
        <f>IF(NOT(ISNA($B148)),INDEX(Entrada!AB$53:AB$369,$B148),0)</f>
        <v>0</v>
      </c>
      <c r="BB148">
        <f t="shared" si="394"/>
        <v>117.33</v>
      </c>
      <c r="BC148">
        <f t="shared" si="395"/>
        <v>136.30000000000001</v>
      </c>
      <c r="BD148">
        <f t="shared" si="396"/>
        <v>148.66</v>
      </c>
      <c r="BE148">
        <f t="shared" si="397"/>
        <v>111.89</v>
      </c>
      <c r="BF148">
        <f t="shared" si="398"/>
        <v>80</v>
      </c>
      <c r="BG148">
        <f t="shared" si="399"/>
        <v>64.599999999999994</v>
      </c>
      <c r="BH148">
        <f t="shared" si="400"/>
        <v>58.39</v>
      </c>
      <c r="BI148">
        <f t="shared" si="401"/>
        <v>54.05</v>
      </c>
      <c r="BJ148">
        <f t="shared" si="402"/>
        <v>52.85</v>
      </c>
      <c r="BK148">
        <f t="shared" si="403"/>
        <v>57.32</v>
      </c>
      <c r="BL148">
        <f t="shared" si="404"/>
        <v>67.05</v>
      </c>
      <c r="BM148">
        <f t="shared" si="405"/>
        <v>89.93</v>
      </c>
      <c r="BN148">
        <f t="shared" si="406"/>
        <v>0</v>
      </c>
      <c r="BO148">
        <f t="shared" si="406"/>
        <v>0</v>
      </c>
      <c r="BP148">
        <f t="shared" si="406"/>
        <v>0</v>
      </c>
      <c r="BQ148">
        <f t="shared" si="406"/>
        <v>0</v>
      </c>
      <c r="BR148">
        <f t="shared" si="406"/>
        <v>0</v>
      </c>
      <c r="BS148">
        <f t="shared" si="406"/>
        <v>0</v>
      </c>
      <c r="BT148">
        <f t="shared" si="406"/>
        <v>0</v>
      </c>
      <c r="BU148">
        <f t="shared" si="406"/>
        <v>0</v>
      </c>
      <c r="BV148">
        <f t="shared" si="406"/>
        <v>0</v>
      </c>
      <c r="BW148">
        <f t="shared" si="406"/>
        <v>0</v>
      </c>
      <c r="BX148">
        <f t="shared" si="406"/>
        <v>0</v>
      </c>
      <c r="BY148">
        <f t="shared" si="406"/>
        <v>0</v>
      </c>
      <c r="BZ148">
        <f t="shared" si="406"/>
        <v>0</v>
      </c>
      <c r="CA148">
        <f t="shared" si="406"/>
        <v>0</v>
      </c>
      <c r="CE148" t="e">
        <f t="shared" si="386"/>
        <v>#N/A</v>
      </c>
      <c r="CF148" s="302">
        <f t="shared" si="387"/>
        <v>117.33</v>
      </c>
      <c r="CG148" s="302">
        <f t="shared" si="407"/>
        <v>136.30000000000001</v>
      </c>
      <c r="CH148" s="302">
        <f t="shared" si="408"/>
        <v>148.66</v>
      </c>
      <c r="CI148" s="302">
        <f t="shared" si="409"/>
        <v>111.89</v>
      </c>
      <c r="CJ148" s="302">
        <f t="shared" si="410"/>
        <v>80</v>
      </c>
      <c r="CK148" s="302">
        <f t="shared" si="411"/>
        <v>64.599999999999994</v>
      </c>
      <c r="CL148" s="302">
        <f t="shared" si="412"/>
        <v>58.39</v>
      </c>
      <c r="CM148" s="302">
        <f t="shared" si="413"/>
        <v>54.05</v>
      </c>
      <c r="CN148" s="302">
        <f t="shared" si="414"/>
        <v>52.85</v>
      </c>
      <c r="CO148" s="302">
        <f t="shared" si="415"/>
        <v>57.32</v>
      </c>
      <c r="CP148" s="302">
        <f t="shared" si="416"/>
        <v>67.05</v>
      </c>
      <c r="CQ148" s="302">
        <f t="shared" si="417"/>
        <v>89.93</v>
      </c>
      <c r="CR148" s="302">
        <f t="shared" si="418"/>
        <v>0</v>
      </c>
      <c r="CS148" s="302">
        <f t="shared" si="419"/>
        <v>0</v>
      </c>
      <c r="CT148" s="302">
        <f t="shared" si="420"/>
        <v>0</v>
      </c>
      <c r="CU148" s="302">
        <f t="shared" si="421"/>
        <v>0</v>
      </c>
      <c r="CV148" s="302">
        <f t="shared" si="422"/>
        <v>0</v>
      </c>
      <c r="CW148" s="302">
        <f t="shared" si="423"/>
        <v>0</v>
      </c>
      <c r="CX148" s="302">
        <f t="shared" si="424"/>
        <v>0</v>
      </c>
      <c r="CY148" s="302">
        <f t="shared" si="425"/>
        <v>0</v>
      </c>
      <c r="CZ148" s="302">
        <f t="shared" si="426"/>
        <v>0</v>
      </c>
      <c r="DA148" s="302">
        <f t="shared" si="427"/>
        <v>0</v>
      </c>
      <c r="DB148" s="302">
        <f t="shared" si="428"/>
        <v>0</v>
      </c>
      <c r="DC148" s="302">
        <f t="shared" si="429"/>
        <v>0</v>
      </c>
      <c r="DD148" s="302">
        <f t="shared" si="430"/>
        <v>0</v>
      </c>
      <c r="DE148" s="302">
        <f t="shared" si="431"/>
        <v>0</v>
      </c>
    </row>
    <row r="149" spans="1:109" x14ac:dyDescent="0.25">
      <c r="A149">
        <v>146</v>
      </c>
      <c r="B149">
        <f>MATCH(A149,Entrada!$A$53:$A$369,0)</f>
        <v>146</v>
      </c>
      <c r="C149" s="164"/>
      <c r="AB149">
        <f>IF(NOT(ISNA($B149)),INDEX(Entrada!C$53:C$369,$B149),0)</f>
        <v>0</v>
      </c>
      <c r="AC149">
        <f>IF(NOT(ISNA($B149)),INDEX(Entrada!D$53:D$369,$B149),0)</f>
        <v>0</v>
      </c>
      <c r="AD149">
        <f>IF(NOT(ISNA($B149)),INDEX(Entrada!E$53:E$369,$B149),0)</f>
        <v>0</v>
      </c>
      <c r="AE149">
        <f>IF(NOT(ISNA($B149)),INDEX(Entrada!F$53:F$369,$B149),0)</f>
        <v>0</v>
      </c>
      <c r="AF149">
        <f>IF(NOT(ISNA($B149)),INDEX(Entrada!G$53:G$369,$B149),0)</f>
        <v>0</v>
      </c>
      <c r="AG149">
        <f>IF(NOT(ISNA($B149)),INDEX(Entrada!H$53:H$369,$B149),0)</f>
        <v>0</v>
      </c>
      <c r="AH149">
        <f>IF(NOT(ISNA($B149)),INDEX(Entrada!I$53:I$369,$B149),0)</f>
        <v>0</v>
      </c>
      <c r="AI149">
        <f>IF(NOT(ISNA($B149)),INDEX(Entrada!J$53:J$369,$B149),0)</f>
        <v>0</v>
      </c>
      <c r="AJ149">
        <f>IF(NOT(ISNA($B149)),INDEX(Entrada!K$53:K$369,$B149),0)</f>
        <v>0</v>
      </c>
      <c r="AK149">
        <f>IF(NOT(ISNA($B149)),INDEX(Entrada!L$53:L$369,$B149),0)</f>
        <v>0</v>
      </c>
      <c r="AL149">
        <f>IF(NOT(ISNA($B149)),INDEX(Entrada!M$53:M$369,$B149),0)</f>
        <v>0</v>
      </c>
      <c r="AM149">
        <f>IF(NOT(ISNA($B149)),INDEX(Entrada!N$53:N$369,$B149),0)</f>
        <v>0</v>
      </c>
      <c r="AN149">
        <f>IF(NOT(ISNA($B149)),INDEX(Entrada!O$53:O$369,$B149),0)</f>
        <v>0</v>
      </c>
      <c r="AO149">
        <f>IF(NOT(ISNA($B149)),INDEX(Entrada!P$53:P$369,$B149),0)</f>
        <v>0</v>
      </c>
      <c r="AP149">
        <f>IF(NOT(ISNA($B149)),INDEX(Entrada!Q$53:Q$369,$B149),0)</f>
        <v>0</v>
      </c>
      <c r="AQ149">
        <f>IF(NOT(ISNA($B149)),INDEX(Entrada!R$53:R$369,$B149),0)</f>
        <v>0</v>
      </c>
      <c r="AR149">
        <f>IF(NOT(ISNA($B149)),INDEX(Entrada!S$53:S$369,$B149),0)</f>
        <v>0</v>
      </c>
      <c r="AS149">
        <f>IF(NOT(ISNA($B149)),INDEX(Entrada!T$53:T$369,$B149),0)</f>
        <v>0</v>
      </c>
      <c r="AT149">
        <f>IF(NOT(ISNA($B149)),INDEX(Entrada!U$53:U$369,$B149),0)</f>
        <v>0</v>
      </c>
      <c r="AU149">
        <f>IF(NOT(ISNA($B149)),INDEX(Entrada!V$53:V$369,$B149),0)</f>
        <v>0</v>
      </c>
      <c r="AV149">
        <f>IF(NOT(ISNA($B149)),INDEX(Entrada!W$53:W$369,$B149),0)</f>
        <v>0</v>
      </c>
      <c r="AW149">
        <f>IF(NOT(ISNA($B149)),INDEX(Entrada!X$53:X$369,$B149),0)</f>
        <v>0</v>
      </c>
      <c r="AX149">
        <f>IF(NOT(ISNA($B149)),INDEX(Entrada!Y$53:Y$369,$B149),0)</f>
        <v>0</v>
      </c>
      <c r="AY149">
        <f>IF(NOT(ISNA($B149)),INDEX(Entrada!Z$53:Z$369,$B149),0)</f>
        <v>0</v>
      </c>
      <c r="AZ149">
        <f>IF(NOT(ISNA($B149)),INDEX(Entrada!AA$53:AA$369,$B149),0)</f>
        <v>0</v>
      </c>
      <c r="BA149">
        <f>IF(NOT(ISNA($B149)),INDEX(Entrada!AB$53:AB$369,$B149),0)</f>
        <v>0</v>
      </c>
      <c r="BB149">
        <f t="shared" si="394"/>
        <v>0</v>
      </c>
      <c r="BC149">
        <f t="shared" si="395"/>
        <v>0</v>
      </c>
      <c r="BD149">
        <f t="shared" si="396"/>
        <v>0</v>
      </c>
      <c r="BE149">
        <f t="shared" si="397"/>
        <v>0</v>
      </c>
      <c r="BF149">
        <f t="shared" si="398"/>
        <v>0</v>
      </c>
      <c r="BG149">
        <f t="shared" si="399"/>
        <v>0</v>
      </c>
      <c r="BH149">
        <f t="shared" si="400"/>
        <v>0</v>
      </c>
      <c r="BI149">
        <f t="shared" si="401"/>
        <v>0</v>
      </c>
      <c r="BJ149">
        <f t="shared" si="402"/>
        <v>0</v>
      </c>
      <c r="BK149">
        <f t="shared" si="403"/>
        <v>0</v>
      </c>
      <c r="BL149">
        <f t="shared" si="404"/>
        <v>0</v>
      </c>
      <c r="BM149">
        <f t="shared" si="405"/>
        <v>0</v>
      </c>
      <c r="BN149">
        <f t="shared" si="406"/>
        <v>0</v>
      </c>
      <c r="BO149">
        <f t="shared" si="406"/>
        <v>0</v>
      </c>
      <c r="BP149">
        <f t="shared" si="406"/>
        <v>0</v>
      </c>
      <c r="BQ149">
        <f t="shared" si="406"/>
        <v>0</v>
      </c>
      <c r="BR149">
        <f t="shared" si="406"/>
        <v>0</v>
      </c>
      <c r="BS149">
        <f t="shared" si="406"/>
        <v>0</v>
      </c>
      <c r="BT149">
        <f t="shared" si="406"/>
        <v>0</v>
      </c>
      <c r="BU149">
        <f t="shared" si="406"/>
        <v>0</v>
      </c>
      <c r="BV149">
        <f t="shared" si="406"/>
        <v>0</v>
      </c>
      <c r="BW149">
        <f t="shared" si="406"/>
        <v>0</v>
      </c>
      <c r="BX149">
        <f t="shared" si="406"/>
        <v>0</v>
      </c>
      <c r="BY149">
        <f t="shared" si="406"/>
        <v>0</v>
      </c>
      <c r="BZ149">
        <f t="shared" si="406"/>
        <v>0</v>
      </c>
      <c r="CA149">
        <f t="shared" si="406"/>
        <v>0</v>
      </c>
      <c r="CE149" t="e">
        <f t="shared" si="386"/>
        <v>#N/A</v>
      </c>
      <c r="CF149" s="302">
        <f t="shared" si="387"/>
        <v>0</v>
      </c>
      <c r="CG149" s="302">
        <f t="shared" si="407"/>
        <v>0</v>
      </c>
      <c r="CH149" s="302">
        <f t="shared" si="408"/>
        <v>0</v>
      </c>
      <c r="CI149" s="302">
        <f t="shared" si="409"/>
        <v>0</v>
      </c>
      <c r="CJ149" s="302">
        <f t="shared" si="410"/>
        <v>0</v>
      </c>
      <c r="CK149" s="302">
        <f t="shared" si="411"/>
        <v>0</v>
      </c>
      <c r="CL149" s="302">
        <f t="shared" si="412"/>
        <v>0</v>
      </c>
      <c r="CM149" s="302">
        <f t="shared" si="413"/>
        <v>0</v>
      </c>
      <c r="CN149" s="302">
        <f t="shared" si="414"/>
        <v>0</v>
      </c>
      <c r="CO149" s="302">
        <f t="shared" si="415"/>
        <v>0</v>
      </c>
      <c r="CP149" s="302">
        <f t="shared" si="416"/>
        <v>0</v>
      </c>
      <c r="CQ149" s="302">
        <f t="shared" si="417"/>
        <v>0</v>
      </c>
      <c r="CR149" s="302">
        <f t="shared" si="418"/>
        <v>0</v>
      </c>
      <c r="CS149" s="302">
        <f t="shared" si="419"/>
        <v>0</v>
      </c>
      <c r="CT149" s="302">
        <f t="shared" si="420"/>
        <v>0</v>
      </c>
      <c r="CU149" s="302">
        <f t="shared" si="421"/>
        <v>0</v>
      </c>
      <c r="CV149" s="302">
        <f t="shared" si="422"/>
        <v>0</v>
      </c>
      <c r="CW149" s="302">
        <f t="shared" si="423"/>
        <v>0</v>
      </c>
      <c r="CX149" s="302">
        <f t="shared" si="424"/>
        <v>0</v>
      </c>
      <c r="CY149" s="302">
        <f t="shared" si="425"/>
        <v>0</v>
      </c>
      <c r="CZ149" s="302">
        <f t="shared" si="426"/>
        <v>0</v>
      </c>
      <c r="DA149" s="302">
        <f t="shared" si="427"/>
        <v>0</v>
      </c>
      <c r="DB149" s="302">
        <f t="shared" si="428"/>
        <v>0</v>
      </c>
      <c r="DC149" s="302">
        <f t="shared" si="429"/>
        <v>0</v>
      </c>
      <c r="DD149" s="302">
        <f t="shared" si="430"/>
        <v>0</v>
      </c>
      <c r="DE149" s="302">
        <f t="shared" si="431"/>
        <v>0</v>
      </c>
    </row>
    <row r="150" spans="1:109" x14ac:dyDescent="0.25">
      <c r="A150">
        <v>147</v>
      </c>
      <c r="B150">
        <f>MATCH(A150,Entrada!$A$53:$A$369,0)</f>
        <v>147</v>
      </c>
      <c r="C150" s="164"/>
      <c r="AB150">
        <f>IF(NOT(ISNA($B150)),INDEX(Entrada!C$53:C$369,$B150),0)</f>
        <v>0</v>
      </c>
      <c r="AC150">
        <f>IF(NOT(ISNA($B150)),INDEX(Entrada!D$53:D$369,$B150),0)</f>
        <v>0</v>
      </c>
      <c r="AD150">
        <f>IF(NOT(ISNA($B150)),INDEX(Entrada!E$53:E$369,$B150),0)</f>
        <v>0</v>
      </c>
      <c r="AE150">
        <f>IF(NOT(ISNA($B150)),INDEX(Entrada!F$53:F$369,$B150),0)</f>
        <v>0</v>
      </c>
      <c r="AF150">
        <f>IF(NOT(ISNA($B150)),INDEX(Entrada!G$53:G$369,$B150),0)</f>
        <v>0</v>
      </c>
      <c r="AG150">
        <f>IF(NOT(ISNA($B150)),INDEX(Entrada!H$53:H$369,$B150),0)</f>
        <v>0</v>
      </c>
      <c r="AH150">
        <f>IF(NOT(ISNA($B150)),INDEX(Entrada!I$53:I$369,$B150),0)</f>
        <v>0</v>
      </c>
      <c r="AI150">
        <f>IF(NOT(ISNA($B150)),INDEX(Entrada!J$53:J$369,$B150),0)</f>
        <v>0</v>
      </c>
      <c r="AJ150">
        <f>IF(NOT(ISNA($B150)),INDEX(Entrada!K$53:K$369,$B150),0)</f>
        <v>0</v>
      </c>
      <c r="AK150">
        <f>IF(NOT(ISNA($B150)),INDEX(Entrada!L$53:L$369,$B150),0)</f>
        <v>0</v>
      </c>
      <c r="AL150">
        <f>IF(NOT(ISNA($B150)),INDEX(Entrada!M$53:M$369,$B150),0)</f>
        <v>0</v>
      </c>
      <c r="AM150">
        <f>IF(NOT(ISNA($B150)),INDEX(Entrada!N$53:N$369,$B150),0)</f>
        <v>0</v>
      </c>
      <c r="AN150">
        <f>IF(NOT(ISNA($B150)),INDEX(Entrada!O$53:O$369,$B150),0)</f>
        <v>0</v>
      </c>
      <c r="AO150">
        <f>IF(NOT(ISNA($B150)),INDEX(Entrada!P$53:P$369,$B150),0)</f>
        <v>0</v>
      </c>
      <c r="AP150">
        <f>IF(NOT(ISNA($B150)),INDEX(Entrada!Q$53:Q$369,$B150),0)</f>
        <v>0</v>
      </c>
      <c r="AQ150">
        <f>IF(NOT(ISNA($B150)),INDEX(Entrada!R$53:R$369,$B150),0)</f>
        <v>0</v>
      </c>
      <c r="AR150">
        <f>IF(NOT(ISNA($B150)),INDEX(Entrada!S$53:S$369,$B150),0)</f>
        <v>0</v>
      </c>
      <c r="AS150">
        <f>IF(NOT(ISNA($B150)),INDEX(Entrada!T$53:T$369,$B150),0)</f>
        <v>0</v>
      </c>
      <c r="AT150">
        <f>IF(NOT(ISNA($B150)),INDEX(Entrada!U$53:U$369,$B150),0)</f>
        <v>0</v>
      </c>
      <c r="AU150">
        <f>IF(NOT(ISNA($B150)),INDEX(Entrada!V$53:V$369,$B150),0)</f>
        <v>0</v>
      </c>
      <c r="AV150">
        <f>IF(NOT(ISNA($B150)),INDEX(Entrada!W$53:W$369,$B150),0)</f>
        <v>0</v>
      </c>
      <c r="AW150">
        <f>IF(NOT(ISNA($B150)),INDEX(Entrada!X$53:X$369,$B150),0)</f>
        <v>0</v>
      </c>
      <c r="AX150">
        <f>IF(NOT(ISNA($B150)),INDEX(Entrada!Y$53:Y$369,$B150),0)</f>
        <v>0</v>
      </c>
      <c r="AY150">
        <f>IF(NOT(ISNA($B150)),INDEX(Entrada!Z$53:Z$369,$B150),0)</f>
        <v>0</v>
      </c>
      <c r="AZ150">
        <f>IF(NOT(ISNA($B150)),INDEX(Entrada!AA$53:AA$369,$B150),0)</f>
        <v>0</v>
      </c>
      <c r="BA150">
        <f>IF(NOT(ISNA($B150)),INDEX(Entrada!AB$53:AB$369,$B150),0)</f>
        <v>0</v>
      </c>
      <c r="BB150">
        <f t="shared" si="394"/>
        <v>0</v>
      </c>
      <c r="BC150">
        <f t="shared" si="395"/>
        <v>0</v>
      </c>
      <c r="BD150">
        <f t="shared" si="396"/>
        <v>0</v>
      </c>
      <c r="BE150">
        <f t="shared" si="397"/>
        <v>0</v>
      </c>
      <c r="BF150">
        <f t="shared" si="398"/>
        <v>0</v>
      </c>
      <c r="BG150">
        <f t="shared" si="399"/>
        <v>0</v>
      </c>
      <c r="BH150">
        <f t="shared" si="400"/>
        <v>0</v>
      </c>
      <c r="BI150">
        <f t="shared" si="401"/>
        <v>0</v>
      </c>
      <c r="BJ150">
        <f t="shared" si="402"/>
        <v>0</v>
      </c>
      <c r="BK150">
        <f t="shared" si="403"/>
        <v>0</v>
      </c>
      <c r="BL150">
        <f t="shared" si="404"/>
        <v>0</v>
      </c>
      <c r="BM150">
        <f t="shared" si="405"/>
        <v>0</v>
      </c>
      <c r="BN150">
        <f t="shared" si="406"/>
        <v>0</v>
      </c>
      <c r="BO150">
        <f t="shared" si="406"/>
        <v>0</v>
      </c>
      <c r="BP150">
        <f t="shared" si="406"/>
        <v>0</v>
      </c>
      <c r="BQ150">
        <f t="shared" si="406"/>
        <v>0</v>
      </c>
      <c r="BR150">
        <f t="shared" si="406"/>
        <v>0</v>
      </c>
      <c r="BS150">
        <f t="shared" si="406"/>
        <v>0</v>
      </c>
      <c r="BT150">
        <f t="shared" si="406"/>
        <v>0</v>
      </c>
      <c r="BU150">
        <f t="shared" si="406"/>
        <v>0</v>
      </c>
      <c r="BV150">
        <f t="shared" si="406"/>
        <v>0</v>
      </c>
      <c r="BW150">
        <f t="shared" si="406"/>
        <v>0</v>
      </c>
      <c r="BX150">
        <f t="shared" si="406"/>
        <v>0</v>
      </c>
      <c r="BY150">
        <f t="shared" si="406"/>
        <v>0</v>
      </c>
      <c r="BZ150">
        <f t="shared" si="406"/>
        <v>0</v>
      </c>
      <c r="CA150">
        <f t="shared" si="406"/>
        <v>0</v>
      </c>
      <c r="CE150" t="e">
        <f t="shared" si="386"/>
        <v>#N/A</v>
      </c>
      <c r="CF150" s="302">
        <f t="shared" si="387"/>
        <v>0</v>
      </c>
      <c r="CG150" s="302">
        <f t="shared" si="407"/>
        <v>0</v>
      </c>
      <c r="CH150" s="302">
        <f t="shared" si="408"/>
        <v>0</v>
      </c>
      <c r="CI150" s="302">
        <f t="shared" si="409"/>
        <v>0</v>
      </c>
      <c r="CJ150" s="302">
        <f t="shared" si="410"/>
        <v>0</v>
      </c>
      <c r="CK150" s="302">
        <f t="shared" si="411"/>
        <v>0</v>
      </c>
      <c r="CL150" s="302">
        <f t="shared" si="412"/>
        <v>0</v>
      </c>
      <c r="CM150" s="302">
        <f t="shared" si="413"/>
        <v>0</v>
      </c>
      <c r="CN150" s="302">
        <f t="shared" si="414"/>
        <v>0</v>
      </c>
      <c r="CO150" s="302">
        <f t="shared" si="415"/>
        <v>0</v>
      </c>
      <c r="CP150" s="302">
        <f t="shared" si="416"/>
        <v>0</v>
      </c>
      <c r="CQ150" s="302">
        <f t="shared" si="417"/>
        <v>0</v>
      </c>
      <c r="CR150" s="302">
        <f t="shared" si="418"/>
        <v>0</v>
      </c>
      <c r="CS150" s="302">
        <f t="shared" si="419"/>
        <v>0</v>
      </c>
      <c r="CT150" s="302">
        <f t="shared" si="420"/>
        <v>0</v>
      </c>
      <c r="CU150" s="302">
        <f t="shared" si="421"/>
        <v>0</v>
      </c>
      <c r="CV150" s="302">
        <f t="shared" si="422"/>
        <v>0</v>
      </c>
      <c r="CW150" s="302">
        <f t="shared" si="423"/>
        <v>0</v>
      </c>
      <c r="CX150" s="302">
        <f t="shared" si="424"/>
        <v>0</v>
      </c>
      <c r="CY150" s="302">
        <f t="shared" si="425"/>
        <v>0</v>
      </c>
      <c r="CZ150" s="302">
        <f t="shared" si="426"/>
        <v>0</v>
      </c>
      <c r="DA150" s="302">
        <f t="shared" si="427"/>
        <v>0</v>
      </c>
      <c r="DB150" s="302">
        <f t="shared" si="428"/>
        <v>0</v>
      </c>
      <c r="DC150" s="302">
        <f t="shared" si="429"/>
        <v>0</v>
      </c>
      <c r="DD150" s="302">
        <f t="shared" si="430"/>
        <v>0</v>
      </c>
      <c r="DE150" s="302">
        <f t="shared" si="431"/>
        <v>0</v>
      </c>
    </row>
    <row r="151" spans="1:109" x14ac:dyDescent="0.25">
      <c r="A151">
        <v>148</v>
      </c>
      <c r="B151">
        <f>MATCH(A151,Entrada!$A$53:$A$369,0)</f>
        <v>148</v>
      </c>
      <c r="C151" s="164" t="s">
        <v>600</v>
      </c>
      <c r="AB151">
        <f>IF(NOT(ISNA($B151)),INDEX(Entrada!C$53:C$369,$B151),0)</f>
        <v>1534.84</v>
      </c>
      <c r="AC151">
        <f>IF(NOT(ISNA($B151)),INDEX(Entrada!D$53:D$369,$B151),0)</f>
        <v>1213.1099999999999</v>
      </c>
      <c r="AD151">
        <f>IF(NOT(ISNA($B151)),INDEX(Entrada!E$53:E$369,$B151),0)</f>
        <v>1062.67</v>
      </c>
      <c r="AE151">
        <f>IF(NOT(ISNA($B151)),INDEX(Entrada!F$53:F$369,$B151),0)</f>
        <v>813.71</v>
      </c>
      <c r="AF151">
        <f>IF(NOT(ISNA($B151)),INDEX(Entrada!G$53:G$369,$B151),0)</f>
        <v>591.96</v>
      </c>
      <c r="AG151">
        <f>IF(NOT(ISNA($B151)),INDEX(Entrada!H$53:H$369,$B151),0)</f>
        <v>495.51</v>
      </c>
      <c r="AH151">
        <f>IF(NOT(ISNA($B151)),INDEX(Entrada!I$53:I$369,$B151),0)</f>
        <v>437.49</v>
      </c>
      <c r="AI151">
        <f>IF(NOT(ISNA($B151)),INDEX(Entrada!J$53:J$369,$B151),0)</f>
        <v>388.87</v>
      </c>
      <c r="AJ151">
        <f>IF(NOT(ISNA($B151)),INDEX(Entrada!K$53:K$369,$B151),0)</f>
        <v>373.39</v>
      </c>
      <c r="AK151">
        <f>IF(NOT(ISNA($B151)),INDEX(Entrada!L$53:L$369,$B151),0)</f>
        <v>468.47</v>
      </c>
      <c r="AL151">
        <f>IF(NOT(ISNA($B151)),INDEX(Entrada!M$53:M$369,$B151),0)</f>
        <v>802.41</v>
      </c>
      <c r="AM151">
        <f>IF(NOT(ISNA($B151)),INDEX(Entrada!N$53:N$369,$B151),0)</f>
        <v>1355.7</v>
      </c>
      <c r="AN151">
        <f>IF(NOT(ISNA($B151)),INDEX(Entrada!O$53:O$369,$B151),0)</f>
        <v>0</v>
      </c>
      <c r="AO151">
        <f>IF(NOT(ISNA($B151)),INDEX(Entrada!P$53:P$369,$B151),0)</f>
        <v>0</v>
      </c>
      <c r="AP151">
        <f>IF(NOT(ISNA($B151)),INDEX(Entrada!Q$53:Q$369,$B151),0)</f>
        <v>0</v>
      </c>
      <c r="AQ151">
        <f>IF(NOT(ISNA($B151)),INDEX(Entrada!R$53:R$369,$B151),0)</f>
        <v>0</v>
      </c>
      <c r="AR151">
        <f>IF(NOT(ISNA($B151)),INDEX(Entrada!S$53:S$369,$B151),0)</f>
        <v>0</v>
      </c>
      <c r="AS151">
        <f>IF(NOT(ISNA($B151)),INDEX(Entrada!T$53:T$369,$B151),0)</f>
        <v>0</v>
      </c>
      <c r="AT151">
        <f>IF(NOT(ISNA($B151)),INDEX(Entrada!U$53:U$369,$B151),0)</f>
        <v>0</v>
      </c>
      <c r="AU151">
        <f>IF(NOT(ISNA($B151)),INDEX(Entrada!V$53:V$369,$B151),0)</f>
        <v>0</v>
      </c>
      <c r="AV151">
        <f>IF(NOT(ISNA($B151)),INDEX(Entrada!W$53:W$369,$B151),0)</f>
        <v>0</v>
      </c>
      <c r="AW151">
        <f>IF(NOT(ISNA($B151)),INDEX(Entrada!X$53:X$369,$B151),0)</f>
        <v>0</v>
      </c>
      <c r="AX151">
        <f>IF(NOT(ISNA($B151)),INDEX(Entrada!Y$53:Y$369,$B151),0)</f>
        <v>0</v>
      </c>
      <c r="AY151">
        <f>IF(NOT(ISNA($B151)),INDEX(Entrada!Z$53:Z$369,$B151),0)</f>
        <v>0</v>
      </c>
      <c r="AZ151">
        <f>IF(NOT(ISNA($B151)),INDEX(Entrada!AA$53:AA$369,$B151),0)</f>
        <v>0</v>
      </c>
      <c r="BA151">
        <f>IF(NOT(ISNA($B151)),INDEX(Entrada!AB$53:AB$369,$B151),0)</f>
        <v>0</v>
      </c>
      <c r="BB151">
        <f t="shared" si="394"/>
        <v>1534.84</v>
      </c>
      <c r="BC151">
        <f t="shared" si="395"/>
        <v>1213.1099999999999</v>
      </c>
      <c r="BD151">
        <f t="shared" si="396"/>
        <v>1062.67</v>
      </c>
      <c r="BE151">
        <f t="shared" si="397"/>
        <v>813.71</v>
      </c>
      <c r="BF151">
        <f t="shared" si="398"/>
        <v>591.96</v>
      </c>
      <c r="BG151">
        <f t="shared" si="399"/>
        <v>495.51</v>
      </c>
      <c r="BH151">
        <f t="shared" si="400"/>
        <v>437.49</v>
      </c>
      <c r="BI151">
        <f t="shared" si="401"/>
        <v>388.87</v>
      </c>
      <c r="BJ151">
        <f t="shared" si="402"/>
        <v>373.39</v>
      </c>
      <c r="BK151">
        <f t="shared" si="403"/>
        <v>468.47</v>
      </c>
      <c r="BL151">
        <f t="shared" si="404"/>
        <v>802.41</v>
      </c>
      <c r="BM151">
        <f t="shared" si="405"/>
        <v>1355.7</v>
      </c>
      <c r="BN151">
        <f t="shared" si="406"/>
        <v>0</v>
      </c>
      <c r="BO151">
        <f t="shared" si="406"/>
        <v>0</v>
      </c>
      <c r="BP151">
        <f t="shared" si="406"/>
        <v>0</v>
      </c>
      <c r="BQ151">
        <f t="shared" si="406"/>
        <v>0</v>
      </c>
      <c r="BR151">
        <f t="shared" si="406"/>
        <v>0</v>
      </c>
      <c r="BS151">
        <f t="shared" si="406"/>
        <v>0</v>
      </c>
      <c r="BT151">
        <f t="shared" si="406"/>
        <v>0</v>
      </c>
      <c r="BU151">
        <f t="shared" si="406"/>
        <v>0</v>
      </c>
      <c r="BV151">
        <f t="shared" si="406"/>
        <v>0</v>
      </c>
      <c r="BW151">
        <f t="shared" si="406"/>
        <v>0</v>
      </c>
      <c r="BX151">
        <f t="shared" si="406"/>
        <v>0</v>
      </c>
      <c r="BY151">
        <f t="shared" si="406"/>
        <v>0</v>
      </c>
      <c r="BZ151">
        <f t="shared" si="406"/>
        <v>0</v>
      </c>
      <c r="CA151">
        <f t="shared" si="406"/>
        <v>0</v>
      </c>
      <c r="CE151">
        <f t="shared" si="386"/>
        <v>64</v>
      </c>
      <c r="CF151" s="302">
        <f t="shared" ca="1" si="387"/>
        <v>1533.5892000000001</v>
      </c>
      <c r="CG151" s="302">
        <f t="shared" ca="1" si="407"/>
        <v>1210.21758</v>
      </c>
      <c r="CH151" s="302">
        <f t="shared" ca="1" si="408"/>
        <v>1058.57466</v>
      </c>
      <c r="CI151" s="302">
        <f t="shared" ca="1" si="409"/>
        <v>810.62123999999994</v>
      </c>
      <c r="CJ151" s="302">
        <f t="shared" ca="1" si="410"/>
        <v>589.32587999999998</v>
      </c>
      <c r="CK151" s="302">
        <f t="shared" ca="1" si="411"/>
        <v>491.53103999999996</v>
      </c>
      <c r="CL151" s="302">
        <f t="shared" ca="1" si="412"/>
        <v>433.3329</v>
      </c>
      <c r="CM151" s="302">
        <f t="shared" ca="1" si="413"/>
        <v>384.01506000000001</v>
      </c>
      <c r="CN151" s="302">
        <f t="shared" ca="1" si="414"/>
        <v>367.54145999999997</v>
      </c>
      <c r="CO151" s="302">
        <f t="shared" ca="1" si="415"/>
        <v>462.98538000000002</v>
      </c>
      <c r="CP151" s="302">
        <f t="shared" ca="1" si="416"/>
        <v>800.12789999999995</v>
      </c>
      <c r="CQ151" s="302">
        <f t="shared" ca="1" si="417"/>
        <v>1356.8154599999998</v>
      </c>
      <c r="CR151" s="302">
        <f t="shared" ca="1" si="418"/>
        <v>0</v>
      </c>
      <c r="CS151" s="302">
        <f t="shared" ca="1" si="419"/>
        <v>0</v>
      </c>
      <c r="CT151" s="302">
        <f t="shared" ca="1" si="420"/>
        <v>0</v>
      </c>
      <c r="CU151" s="302">
        <f t="shared" ca="1" si="421"/>
        <v>0</v>
      </c>
      <c r="CV151" s="302">
        <f t="shared" ca="1" si="422"/>
        <v>0</v>
      </c>
      <c r="CW151" s="302">
        <f t="shared" ca="1" si="423"/>
        <v>0</v>
      </c>
      <c r="CX151" s="302">
        <f t="shared" ca="1" si="424"/>
        <v>0</v>
      </c>
      <c r="CY151" s="302">
        <f t="shared" ca="1" si="425"/>
        <v>0</v>
      </c>
      <c r="CZ151" s="302">
        <f t="shared" ca="1" si="426"/>
        <v>0</v>
      </c>
      <c r="DA151" s="302">
        <f t="shared" ca="1" si="427"/>
        <v>0</v>
      </c>
      <c r="DB151" s="302">
        <f t="shared" ca="1" si="428"/>
        <v>0</v>
      </c>
      <c r="DC151" s="302">
        <f t="shared" ca="1" si="429"/>
        <v>0</v>
      </c>
      <c r="DD151" s="302">
        <f t="shared" ca="1" si="430"/>
        <v>0</v>
      </c>
      <c r="DE151" s="302">
        <f t="shared" ca="1" si="431"/>
        <v>0</v>
      </c>
    </row>
    <row r="152" spans="1:109" x14ac:dyDescent="0.25">
      <c r="A152">
        <v>149</v>
      </c>
      <c r="B152">
        <f>MATCH(A152,Entrada!$A$53:$A$369,0)</f>
        <v>149</v>
      </c>
      <c r="C152" s="164" t="s">
        <v>601</v>
      </c>
      <c r="AB152">
        <f>IF(NOT(ISNA($B152)),INDEX(Entrada!C$53:C$369,$B152),0)</f>
        <v>264.92</v>
      </c>
      <c r="AC152">
        <f>IF(NOT(ISNA($B152)),INDEX(Entrada!D$53:D$369,$B152),0)</f>
        <v>224.97</v>
      </c>
      <c r="AD152">
        <f>IF(NOT(ISNA($B152)),INDEX(Entrada!E$53:E$369,$B152),0)</f>
        <v>200.79</v>
      </c>
      <c r="AE152">
        <f>IF(NOT(ISNA($B152)),INDEX(Entrada!F$53:F$369,$B152),0)</f>
        <v>154.16999999999999</v>
      </c>
      <c r="AF152">
        <f>IF(NOT(ISNA($B152)),INDEX(Entrada!G$53:G$369,$B152),0)</f>
        <v>118.54</v>
      </c>
      <c r="AG152">
        <f>IF(NOT(ISNA($B152)),INDEX(Entrada!H$53:H$369,$B152),0)</f>
        <v>103.29</v>
      </c>
      <c r="AH152">
        <f>IF(NOT(ISNA($B152)),INDEX(Entrada!I$53:I$369,$B152),0)</f>
        <v>92.08</v>
      </c>
      <c r="AI152">
        <f>IF(NOT(ISNA($B152)),INDEX(Entrada!J$53:J$369,$B152),0)</f>
        <v>82.61</v>
      </c>
      <c r="AJ152">
        <f>IF(NOT(ISNA($B152)),INDEX(Entrada!K$53:K$369,$B152),0)</f>
        <v>81.84</v>
      </c>
      <c r="AK152">
        <f>IF(NOT(ISNA($B152)),INDEX(Entrada!L$53:L$369,$B152),0)</f>
        <v>96.75</v>
      </c>
      <c r="AL152">
        <f>IF(NOT(ISNA($B152)),INDEX(Entrada!M$53:M$369,$B152),0)</f>
        <v>142.33000000000001</v>
      </c>
      <c r="AM152">
        <f>IF(NOT(ISNA($B152)),INDEX(Entrada!N$53:N$369,$B152),0)</f>
        <v>223.5</v>
      </c>
      <c r="AN152">
        <f>IF(NOT(ISNA($B152)),INDEX(Entrada!O$53:O$369,$B152),0)</f>
        <v>0</v>
      </c>
      <c r="AO152">
        <f>IF(NOT(ISNA($B152)),INDEX(Entrada!P$53:P$369,$B152),0)</f>
        <v>0</v>
      </c>
      <c r="AP152">
        <f>IF(NOT(ISNA($B152)),INDEX(Entrada!Q$53:Q$369,$B152),0)</f>
        <v>0</v>
      </c>
      <c r="AQ152">
        <f>IF(NOT(ISNA($B152)),INDEX(Entrada!R$53:R$369,$B152),0)</f>
        <v>0</v>
      </c>
      <c r="AR152">
        <f>IF(NOT(ISNA($B152)),INDEX(Entrada!S$53:S$369,$B152),0)</f>
        <v>0</v>
      </c>
      <c r="AS152">
        <f>IF(NOT(ISNA($B152)),INDEX(Entrada!T$53:T$369,$B152),0)</f>
        <v>0</v>
      </c>
      <c r="AT152">
        <f>IF(NOT(ISNA($B152)),INDEX(Entrada!U$53:U$369,$B152),0)</f>
        <v>0</v>
      </c>
      <c r="AU152">
        <f>IF(NOT(ISNA($B152)),INDEX(Entrada!V$53:V$369,$B152),0)</f>
        <v>0</v>
      </c>
      <c r="AV152">
        <f>IF(NOT(ISNA($B152)),INDEX(Entrada!W$53:W$369,$B152),0)</f>
        <v>0</v>
      </c>
      <c r="AW152">
        <f>IF(NOT(ISNA($B152)),INDEX(Entrada!X$53:X$369,$B152),0)</f>
        <v>0</v>
      </c>
      <c r="AX152">
        <f>IF(NOT(ISNA($B152)),INDEX(Entrada!Y$53:Y$369,$B152),0)</f>
        <v>0</v>
      </c>
      <c r="AY152">
        <f>IF(NOT(ISNA($B152)),INDEX(Entrada!Z$53:Z$369,$B152),0)</f>
        <v>0</v>
      </c>
      <c r="AZ152">
        <f>IF(NOT(ISNA($B152)),INDEX(Entrada!AA$53:AA$369,$B152),0)</f>
        <v>0</v>
      </c>
      <c r="BA152">
        <f>IF(NOT(ISNA($B152)),INDEX(Entrada!AB$53:AB$369,$B152),0)</f>
        <v>0</v>
      </c>
      <c r="BB152">
        <f t="shared" si="394"/>
        <v>264.92</v>
      </c>
      <c r="BC152">
        <f t="shared" si="395"/>
        <v>224.97</v>
      </c>
      <c r="BD152">
        <f t="shared" si="396"/>
        <v>200.79</v>
      </c>
      <c r="BE152">
        <f t="shared" si="397"/>
        <v>154.16999999999999</v>
      </c>
      <c r="BF152">
        <f t="shared" si="398"/>
        <v>118.54</v>
      </c>
      <c r="BG152">
        <f t="shared" si="399"/>
        <v>103.29</v>
      </c>
      <c r="BH152">
        <f t="shared" si="400"/>
        <v>92.08</v>
      </c>
      <c r="BI152">
        <f t="shared" si="401"/>
        <v>82.61</v>
      </c>
      <c r="BJ152">
        <f t="shared" si="402"/>
        <v>81.84</v>
      </c>
      <c r="BK152">
        <f t="shared" si="403"/>
        <v>96.75</v>
      </c>
      <c r="BL152">
        <f t="shared" si="404"/>
        <v>142.33000000000001</v>
      </c>
      <c r="BM152">
        <f t="shared" si="405"/>
        <v>223.5</v>
      </c>
      <c r="BN152">
        <f t="shared" ref="BN152:CA166" si="432">AN152</f>
        <v>0</v>
      </c>
      <c r="BO152">
        <f t="shared" si="432"/>
        <v>0</v>
      </c>
      <c r="BP152">
        <f t="shared" si="432"/>
        <v>0</v>
      </c>
      <c r="BQ152">
        <f t="shared" si="432"/>
        <v>0</v>
      </c>
      <c r="BR152">
        <f t="shared" si="432"/>
        <v>0</v>
      </c>
      <c r="BS152">
        <f t="shared" si="432"/>
        <v>0</v>
      </c>
      <c r="BT152">
        <f t="shared" si="432"/>
        <v>0</v>
      </c>
      <c r="BU152">
        <f t="shared" si="432"/>
        <v>0</v>
      </c>
      <c r="BV152">
        <f t="shared" si="432"/>
        <v>0</v>
      </c>
      <c r="BW152">
        <f t="shared" si="432"/>
        <v>0</v>
      </c>
      <c r="BX152">
        <f t="shared" si="432"/>
        <v>0</v>
      </c>
      <c r="BY152">
        <f t="shared" si="432"/>
        <v>0</v>
      </c>
      <c r="BZ152">
        <f t="shared" si="432"/>
        <v>0</v>
      </c>
      <c r="CA152">
        <f t="shared" si="432"/>
        <v>0</v>
      </c>
      <c r="CE152" t="e">
        <f t="shared" si="386"/>
        <v>#N/A</v>
      </c>
      <c r="CF152" s="302">
        <f t="shared" si="387"/>
        <v>264.92</v>
      </c>
      <c r="CG152" s="302">
        <f t="shared" si="407"/>
        <v>224.97</v>
      </c>
      <c r="CH152" s="302">
        <f t="shared" si="408"/>
        <v>200.79</v>
      </c>
      <c r="CI152" s="302">
        <f t="shared" si="409"/>
        <v>154.16999999999999</v>
      </c>
      <c r="CJ152" s="302">
        <f t="shared" si="410"/>
        <v>118.54</v>
      </c>
      <c r="CK152" s="302">
        <f t="shared" si="411"/>
        <v>103.29</v>
      </c>
      <c r="CL152" s="302">
        <f t="shared" si="412"/>
        <v>92.08</v>
      </c>
      <c r="CM152" s="302">
        <f t="shared" si="413"/>
        <v>82.61</v>
      </c>
      <c r="CN152" s="302">
        <f t="shared" si="414"/>
        <v>81.84</v>
      </c>
      <c r="CO152" s="302">
        <f t="shared" si="415"/>
        <v>96.75</v>
      </c>
      <c r="CP152" s="302">
        <f t="shared" si="416"/>
        <v>142.33000000000001</v>
      </c>
      <c r="CQ152" s="302">
        <f t="shared" si="417"/>
        <v>223.5</v>
      </c>
      <c r="CR152" s="302">
        <f t="shared" si="418"/>
        <v>0</v>
      </c>
      <c r="CS152" s="302">
        <f t="shared" si="419"/>
        <v>0</v>
      </c>
      <c r="CT152" s="302">
        <f t="shared" si="420"/>
        <v>0</v>
      </c>
      <c r="CU152" s="302">
        <f t="shared" si="421"/>
        <v>0</v>
      </c>
      <c r="CV152" s="302">
        <f t="shared" si="422"/>
        <v>0</v>
      </c>
      <c r="CW152" s="302">
        <f t="shared" si="423"/>
        <v>0</v>
      </c>
      <c r="CX152" s="302">
        <f t="shared" si="424"/>
        <v>0</v>
      </c>
      <c r="CY152" s="302">
        <f t="shared" si="425"/>
        <v>0</v>
      </c>
      <c r="CZ152" s="302">
        <f t="shared" si="426"/>
        <v>0</v>
      </c>
      <c r="DA152" s="302">
        <f t="shared" si="427"/>
        <v>0</v>
      </c>
      <c r="DB152" s="302">
        <f t="shared" si="428"/>
        <v>0</v>
      </c>
      <c r="DC152" s="302">
        <f t="shared" si="429"/>
        <v>0</v>
      </c>
      <c r="DD152" s="302">
        <f t="shared" si="430"/>
        <v>0</v>
      </c>
      <c r="DE152" s="302">
        <f t="shared" si="431"/>
        <v>0</v>
      </c>
    </row>
    <row r="153" spans="1:109" x14ac:dyDescent="0.25">
      <c r="A153">
        <v>150</v>
      </c>
      <c r="B153">
        <f>MATCH(A153,Entrada!$A$53:$A$369,0)</f>
        <v>150</v>
      </c>
      <c r="C153" s="164"/>
      <c r="AB153">
        <f>IF(NOT(ISNA($B153)),INDEX(Entrada!C$53:C$369,$B153),0)</f>
        <v>0</v>
      </c>
      <c r="AC153">
        <f>IF(NOT(ISNA($B153)),INDEX(Entrada!D$53:D$369,$B153),0)</f>
        <v>0</v>
      </c>
      <c r="AD153">
        <f>IF(NOT(ISNA($B153)),INDEX(Entrada!E$53:E$369,$B153),0)</f>
        <v>0</v>
      </c>
      <c r="AE153">
        <f>IF(NOT(ISNA($B153)),INDEX(Entrada!F$53:F$369,$B153),0)</f>
        <v>0</v>
      </c>
      <c r="AF153">
        <f>IF(NOT(ISNA($B153)),INDEX(Entrada!G$53:G$369,$B153),0)</f>
        <v>0</v>
      </c>
      <c r="AG153">
        <f>IF(NOT(ISNA($B153)),INDEX(Entrada!H$53:H$369,$B153),0)</f>
        <v>0</v>
      </c>
      <c r="AH153">
        <f>IF(NOT(ISNA($B153)),INDEX(Entrada!I$53:I$369,$B153),0)</f>
        <v>0</v>
      </c>
      <c r="AI153">
        <f>IF(NOT(ISNA($B153)),INDEX(Entrada!J$53:J$369,$B153),0)</f>
        <v>0</v>
      </c>
      <c r="AJ153">
        <f>IF(NOT(ISNA($B153)),INDEX(Entrada!K$53:K$369,$B153),0)</f>
        <v>0</v>
      </c>
      <c r="AK153">
        <f>IF(NOT(ISNA($B153)),INDEX(Entrada!L$53:L$369,$B153),0)</f>
        <v>0</v>
      </c>
      <c r="AL153">
        <f>IF(NOT(ISNA($B153)),INDEX(Entrada!M$53:M$369,$B153),0)</f>
        <v>0</v>
      </c>
      <c r="AM153">
        <f>IF(NOT(ISNA($B153)),INDEX(Entrada!N$53:N$369,$B153),0)</f>
        <v>0</v>
      </c>
      <c r="AN153">
        <f>IF(NOT(ISNA($B153)),INDEX(Entrada!O$53:O$369,$B153),0)</f>
        <v>0</v>
      </c>
      <c r="AO153">
        <f>IF(NOT(ISNA($B153)),INDEX(Entrada!P$53:P$369,$B153),0)</f>
        <v>0</v>
      </c>
      <c r="AP153">
        <f>IF(NOT(ISNA($B153)),INDEX(Entrada!Q$53:Q$369,$B153),0)</f>
        <v>0</v>
      </c>
      <c r="AQ153">
        <f>IF(NOT(ISNA($B153)),INDEX(Entrada!R$53:R$369,$B153),0)</f>
        <v>0</v>
      </c>
      <c r="AR153">
        <f>IF(NOT(ISNA($B153)),INDEX(Entrada!S$53:S$369,$B153),0)</f>
        <v>0</v>
      </c>
      <c r="AS153">
        <f>IF(NOT(ISNA($B153)),INDEX(Entrada!T$53:T$369,$B153),0)</f>
        <v>0</v>
      </c>
      <c r="AT153">
        <f>IF(NOT(ISNA($B153)),INDEX(Entrada!U$53:U$369,$B153),0)</f>
        <v>0</v>
      </c>
      <c r="AU153">
        <f>IF(NOT(ISNA($B153)),INDEX(Entrada!V$53:V$369,$B153),0)</f>
        <v>0</v>
      </c>
      <c r="AV153">
        <f>IF(NOT(ISNA($B153)),INDEX(Entrada!W$53:W$369,$B153),0)</f>
        <v>0</v>
      </c>
      <c r="AW153">
        <f>IF(NOT(ISNA($B153)),INDEX(Entrada!X$53:X$369,$B153),0)</f>
        <v>0</v>
      </c>
      <c r="AX153">
        <f>IF(NOT(ISNA($B153)),INDEX(Entrada!Y$53:Y$369,$B153),0)</f>
        <v>0</v>
      </c>
      <c r="AY153">
        <f>IF(NOT(ISNA($B153)),INDEX(Entrada!Z$53:Z$369,$B153),0)</f>
        <v>0</v>
      </c>
      <c r="AZ153">
        <f>IF(NOT(ISNA($B153)),INDEX(Entrada!AA$53:AA$369,$B153),0)</f>
        <v>0</v>
      </c>
      <c r="BA153">
        <f>IF(NOT(ISNA($B153)),INDEX(Entrada!AB$53:AB$369,$B153),0)</f>
        <v>0</v>
      </c>
      <c r="BB153">
        <f t="shared" si="394"/>
        <v>0</v>
      </c>
      <c r="BC153">
        <f t="shared" si="395"/>
        <v>0</v>
      </c>
      <c r="BD153">
        <f t="shared" si="396"/>
        <v>0</v>
      </c>
      <c r="BE153">
        <f t="shared" si="397"/>
        <v>0</v>
      </c>
      <c r="BF153">
        <f t="shared" si="398"/>
        <v>0</v>
      </c>
      <c r="BG153">
        <f t="shared" si="399"/>
        <v>0</v>
      </c>
      <c r="BH153">
        <f t="shared" si="400"/>
        <v>0</v>
      </c>
      <c r="BI153">
        <f t="shared" si="401"/>
        <v>0</v>
      </c>
      <c r="BJ153">
        <f t="shared" si="402"/>
        <v>0</v>
      </c>
      <c r="BK153">
        <f t="shared" si="403"/>
        <v>0</v>
      </c>
      <c r="BL153">
        <f t="shared" si="404"/>
        <v>0</v>
      </c>
      <c r="BM153">
        <f t="shared" si="405"/>
        <v>0</v>
      </c>
      <c r="BN153">
        <f t="shared" si="432"/>
        <v>0</v>
      </c>
      <c r="BO153">
        <f t="shared" si="432"/>
        <v>0</v>
      </c>
      <c r="BP153">
        <f t="shared" si="432"/>
        <v>0</v>
      </c>
      <c r="BQ153">
        <f t="shared" si="432"/>
        <v>0</v>
      </c>
      <c r="BR153">
        <f t="shared" si="432"/>
        <v>0</v>
      </c>
      <c r="BS153">
        <f t="shared" si="432"/>
        <v>0</v>
      </c>
      <c r="BT153">
        <f t="shared" si="432"/>
        <v>0</v>
      </c>
      <c r="BU153">
        <f t="shared" si="432"/>
        <v>0</v>
      </c>
      <c r="BV153">
        <f t="shared" si="432"/>
        <v>0</v>
      </c>
      <c r="BW153">
        <f t="shared" si="432"/>
        <v>0</v>
      </c>
      <c r="BX153">
        <f t="shared" si="432"/>
        <v>0</v>
      </c>
      <c r="BY153">
        <f t="shared" si="432"/>
        <v>0</v>
      </c>
      <c r="BZ153">
        <f t="shared" si="432"/>
        <v>0</v>
      </c>
      <c r="CA153">
        <f t="shared" si="432"/>
        <v>0</v>
      </c>
      <c r="CE153" t="e">
        <f t="shared" si="386"/>
        <v>#N/A</v>
      </c>
      <c r="CF153" s="302">
        <f t="shared" si="387"/>
        <v>0</v>
      </c>
      <c r="CG153" s="302">
        <f t="shared" si="407"/>
        <v>0</v>
      </c>
      <c r="CH153" s="302">
        <f t="shared" si="408"/>
        <v>0</v>
      </c>
      <c r="CI153" s="302">
        <f t="shared" si="409"/>
        <v>0</v>
      </c>
      <c r="CJ153" s="302">
        <f t="shared" si="410"/>
        <v>0</v>
      </c>
      <c r="CK153" s="302">
        <f t="shared" si="411"/>
        <v>0</v>
      </c>
      <c r="CL153" s="302">
        <f t="shared" si="412"/>
        <v>0</v>
      </c>
      <c r="CM153" s="302">
        <f t="shared" si="413"/>
        <v>0</v>
      </c>
      <c r="CN153" s="302">
        <f t="shared" si="414"/>
        <v>0</v>
      </c>
      <c r="CO153" s="302">
        <f t="shared" si="415"/>
        <v>0</v>
      </c>
      <c r="CP153" s="302">
        <f t="shared" si="416"/>
        <v>0</v>
      </c>
      <c r="CQ153" s="302">
        <f t="shared" si="417"/>
        <v>0</v>
      </c>
      <c r="CR153" s="302">
        <f t="shared" si="418"/>
        <v>0</v>
      </c>
      <c r="CS153" s="302">
        <f t="shared" si="419"/>
        <v>0</v>
      </c>
      <c r="CT153" s="302">
        <f t="shared" si="420"/>
        <v>0</v>
      </c>
      <c r="CU153" s="302">
        <f t="shared" si="421"/>
        <v>0</v>
      </c>
      <c r="CV153" s="302">
        <f t="shared" si="422"/>
        <v>0</v>
      </c>
      <c r="CW153" s="302">
        <f t="shared" si="423"/>
        <v>0</v>
      </c>
      <c r="CX153" s="302">
        <f t="shared" si="424"/>
        <v>0</v>
      </c>
      <c r="CY153" s="302">
        <f t="shared" si="425"/>
        <v>0</v>
      </c>
      <c r="CZ153" s="302">
        <f t="shared" si="426"/>
        <v>0</v>
      </c>
      <c r="DA153" s="302">
        <f t="shared" si="427"/>
        <v>0</v>
      </c>
      <c r="DB153" s="302">
        <f t="shared" si="428"/>
        <v>0</v>
      </c>
      <c r="DC153" s="302">
        <f t="shared" si="429"/>
        <v>0</v>
      </c>
      <c r="DD153" s="302">
        <f t="shared" si="430"/>
        <v>0</v>
      </c>
      <c r="DE153" s="302">
        <f t="shared" si="431"/>
        <v>0</v>
      </c>
    </row>
    <row r="154" spans="1:109" x14ac:dyDescent="0.25">
      <c r="A154">
        <v>151</v>
      </c>
      <c r="B154">
        <f>MATCH(A154,Entrada!$A$53:$A$369,0)</f>
        <v>151</v>
      </c>
      <c r="C154" s="164"/>
      <c r="AB154">
        <f>IF(NOT(ISNA($B154)),INDEX(Entrada!C$53:C$369,$B154),0)</f>
        <v>0</v>
      </c>
      <c r="AC154">
        <f>IF(NOT(ISNA($B154)),INDEX(Entrada!D$53:D$369,$B154),0)</f>
        <v>0</v>
      </c>
      <c r="AD154">
        <f>IF(NOT(ISNA($B154)),INDEX(Entrada!E$53:E$369,$B154),0)</f>
        <v>0</v>
      </c>
      <c r="AE154">
        <f>IF(NOT(ISNA($B154)),INDEX(Entrada!F$53:F$369,$B154),0)</f>
        <v>0</v>
      </c>
      <c r="AF154">
        <f>IF(NOT(ISNA($B154)),INDEX(Entrada!G$53:G$369,$B154),0)</f>
        <v>0</v>
      </c>
      <c r="AG154">
        <f>IF(NOT(ISNA($B154)),INDEX(Entrada!H$53:H$369,$B154),0)</f>
        <v>0</v>
      </c>
      <c r="AH154">
        <f>IF(NOT(ISNA($B154)),INDEX(Entrada!I$53:I$369,$B154),0)</f>
        <v>0</v>
      </c>
      <c r="AI154">
        <f>IF(NOT(ISNA($B154)),INDEX(Entrada!J$53:J$369,$B154),0)</f>
        <v>0</v>
      </c>
      <c r="AJ154">
        <f>IF(NOT(ISNA($B154)),INDEX(Entrada!K$53:K$369,$B154),0)</f>
        <v>0</v>
      </c>
      <c r="AK154">
        <f>IF(NOT(ISNA($B154)),INDEX(Entrada!L$53:L$369,$B154),0)</f>
        <v>0</v>
      </c>
      <c r="AL154">
        <f>IF(NOT(ISNA($B154)),INDEX(Entrada!M$53:M$369,$B154),0)</f>
        <v>0</v>
      </c>
      <c r="AM154">
        <f>IF(NOT(ISNA($B154)),INDEX(Entrada!N$53:N$369,$B154),0)</f>
        <v>0</v>
      </c>
      <c r="AN154">
        <f>IF(NOT(ISNA($B154)),INDEX(Entrada!O$53:O$369,$B154),0)</f>
        <v>0</v>
      </c>
      <c r="AO154">
        <f>IF(NOT(ISNA($B154)),INDEX(Entrada!P$53:P$369,$B154),0)</f>
        <v>0</v>
      </c>
      <c r="AP154">
        <f>IF(NOT(ISNA($B154)),INDEX(Entrada!Q$53:Q$369,$B154),0)</f>
        <v>0</v>
      </c>
      <c r="AQ154">
        <f>IF(NOT(ISNA($B154)),INDEX(Entrada!R$53:R$369,$B154),0)</f>
        <v>0</v>
      </c>
      <c r="AR154">
        <f>IF(NOT(ISNA($B154)),INDEX(Entrada!S$53:S$369,$B154),0)</f>
        <v>0</v>
      </c>
      <c r="AS154">
        <f>IF(NOT(ISNA($B154)),INDEX(Entrada!T$53:T$369,$B154),0)</f>
        <v>0</v>
      </c>
      <c r="AT154">
        <f>IF(NOT(ISNA($B154)),INDEX(Entrada!U$53:U$369,$B154),0)</f>
        <v>0</v>
      </c>
      <c r="AU154">
        <f>IF(NOT(ISNA($B154)),INDEX(Entrada!V$53:V$369,$B154),0)</f>
        <v>0</v>
      </c>
      <c r="AV154">
        <f>IF(NOT(ISNA($B154)),INDEX(Entrada!W$53:W$369,$B154),0)</f>
        <v>0</v>
      </c>
      <c r="AW154">
        <f>IF(NOT(ISNA($B154)),INDEX(Entrada!X$53:X$369,$B154),0)</f>
        <v>0</v>
      </c>
      <c r="AX154">
        <f>IF(NOT(ISNA($B154)),INDEX(Entrada!Y$53:Y$369,$B154),0)</f>
        <v>0</v>
      </c>
      <c r="AY154">
        <f>IF(NOT(ISNA($B154)),INDEX(Entrada!Z$53:Z$369,$B154),0)</f>
        <v>0</v>
      </c>
      <c r="AZ154">
        <f>IF(NOT(ISNA($B154)),INDEX(Entrada!AA$53:AA$369,$B154),0)</f>
        <v>0</v>
      </c>
      <c r="BA154">
        <f>IF(NOT(ISNA($B154)),INDEX(Entrada!AB$53:AB$369,$B154),0)</f>
        <v>0</v>
      </c>
      <c r="BB154">
        <f t="shared" si="394"/>
        <v>0</v>
      </c>
      <c r="BC154">
        <f t="shared" si="395"/>
        <v>0</v>
      </c>
      <c r="BD154">
        <f t="shared" si="396"/>
        <v>0</v>
      </c>
      <c r="BE154">
        <f t="shared" si="397"/>
        <v>0</v>
      </c>
      <c r="BF154">
        <f t="shared" si="398"/>
        <v>0</v>
      </c>
      <c r="BG154">
        <f t="shared" si="399"/>
        <v>0</v>
      </c>
      <c r="BH154">
        <f t="shared" si="400"/>
        <v>0</v>
      </c>
      <c r="BI154">
        <f t="shared" si="401"/>
        <v>0</v>
      </c>
      <c r="BJ154">
        <f t="shared" si="402"/>
        <v>0</v>
      </c>
      <c r="BK154">
        <f t="shared" si="403"/>
        <v>0</v>
      </c>
      <c r="BL154">
        <f t="shared" si="404"/>
        <v>0</v>
      </c>
      <c r="BM154">
        <f t="shared" si="405"/>
        <v>0</v>
      </c>
      <c r="BN154">
        <f t="shared" si="432"/>
        <v>0</v>
      </c>
      <c r="BO154">
        <f t="shared" si="432"/>
        <v>0</v>
      </c>
      <c r="BP154">
        <f t="shared" si="432"/>
        <v>0</v>
      </c>
      <c r="BQ154">
        <f t="shared" si="432"/>
        <v>0</v>
      </c>
      <c r="BR154">
        <f t="shared" si="432"/>
        <v>0</v>
      </c>
      <c r="BS154">
        <f t="shared" si="432"/>
        <v>0</v>
      </c>
      <c r="BT154">
        <f t="shared" si="432"/>
        <v>0</v>
      </c>
      <c r="BU154">
        <f t="shared" si="432"/>
        <v>0</v>
      </c>
      <c r="BV154">
        <f t="shared" si="432"/>
        <v>0</v>
      </c>
      <c r="BW154">
        <f t="shared" si="432"/>
        <v>0</v>
      </c>
      <c r="BX154">
        <f t="shared" si="432"/>
        <v>0</v>
      </c>
      <c r="BY154">
        <f t="shared" si="432"/>
        <v>0</v>
      </c>
      <c r="BZ154">
        <f t="shared" si="432"/>
        <v>0</v>
      </c>
      <c r="CA154">
        <f t="shared" si="432"/>
        <v>0</v>
      </c>
      <c r="CE154" t="e">
        <f t="shared" si="386"/>
        <v>#N/A</v>
      </c>
      <c r="CF154" s="302">
        <f t="shared" si="387"/>
        <v>0</v>
      </c>
      <c r="CG154" s="302">
        <f t="shared" si="407"/>
        <v>0</v>
      </c>
      <c r="CH154" s="302">
        <f t="shared" si="408"/>
        <v>0</v>
      </c>
      <c r="CI154" s="302">
        <f t="shared" si="409"/>
        <v>0</v>
      </c>
      <c r="CJ154" s="302">
        <f t="shared" si="410"/>
        <v>0</v>
      </c>
      <c r="CK154" s="302">
        <f t="shared" si="411"/>
        <v>0</v>
      </c>
      <c r="CL154" s="302">
        <f t="shared" si="412"/>
        <v>0</v>
      </c>
      <c r="CM154" s="302">
        <f t="shared" si="413"/>
        <v>0</v>
      </c>
      <c r="CN154" s="302">
        <f t="shared" si="414"/>
        <v>0</v>
      </c>
      <c r="CO154" s="302">
        <f t="shared" si="415"/>
        <v>0</v>
      </c>
      <c r="CP154" s="302">
        <f t="shared" si="416"/>
        <v>0</v>
      </c>
      <c r="CQ154" s="302">
        <f t="shared" si="417"/>
        <v>0</v>
      </c>
      <c r="CR154" s="302">
        <f t="shared" si="418"/>
        <v>0</v>
      </c>
      <c r="CS154" s="302">
        <f t="shared" si="419"/>
        <v>0</v>
      </c>
      <c r="CT154" s="302">
        <f t="shared" si="420"/>
        <v>0</v>
      </c>
      <c r="CU154" s="302">
        <f t="shared" si="421"/>
        <v>0</v>
      </c>
      <c r="CV154" s="302">
        <f t="shared" si="422"/>
        <v>0</v>
      </c>
      <c r="CW154" s="302">
        <f t="shared" si="423"/>
        <v>0</v>
      </c>
      <c r="CX154" s="302">
        <f t="shared" si="424"/>
        <v>0</v>
      </c>
      <c r="CY154" s="302">
        <f t="shared" si="425"/>
        <v>0</v>
      </c>
      <c r="CZ154" s="302">
        <f t="shared" si="426"/>
        <v>0</v>
      </c>
      <c r="DA154" s="302">
        <f t="shared" si="427"/>
        <v>0</v>
      </c>
      <c r="DB154" s="302">
        <f t="shared" si="428"/>
        <v>0</v>
      </c>
      <c r="DC154" s="302">
        <f t="shared" si="429"/>
        <v>0</v>
      </c>
      <c r="DD154" s="302">
        <f t="shared" si="430"/>
        <v>0</v>
      </c>
      <c r="DE154" s="302">
        <f t="shared" si="431"/>
        <v>0</v>
      </c>
    </row>
    <row r="155" spans="1:109" x14ac:dyDescent="0.25">
      <c r="A155">
        <v>152</v>
      </c>
      <c r="B155">
        <f>MATCH(A155,Entrada!$A$53:$A$369,0)</f>
        <v>152</v>
      </c>
      <c r="C155" s="164"/>
      <c r="AB155">
        <f>IF(NOT(ISNA($B155)),INDEX(Entrada!C$53:C$369,$B155),0)</f>
        <v>0</v>
      </c>
      <c r="AC155">
        <f>IF(NOT(ISNA($B155)),INDEX(Entrada!D$53:D$369,$B155),0)</f>
        <v>0</v>
      </c>
      <c r="AD155">
        <f>IF(NOT(ISNA($B155)),INDEX(Entrada!E$53:E$369,$B155),0)</f>
        <v>0</v>
      </c>
      <c r="AE155">
        <f>IF(NOT(ISNA($B155)),INDEX(Entrada!F$53:F$369,$B155),0)</f>
        <v>0</v>
      </c>
      <c r="AF155">
        <f>IF(NOT(ISNA($B155)),INDEX(Entrada!G$53:G$369,$B155),0)</f>
        <v>0</v>
      </c>
      <c r="AG155">
        <f>IF(NOT(ISNA($B155)),INDEX(Entrada!H$53:H$369,$B155),0)</f>
        <v>0</v>
      </c>
      <c r="AH155">
        <f>IF(NOT(ISNA($B155)),INDEX(Entrada!I$53:I$369,$B155),0)</f>
        <v>0</v>
      </c>
      <c r="AI155">
        <f>IF(NOT(ISNA($B155)),INDEX(Entrada!J$53:J$369,$B155),0)</f>
        <v>0</v>
      </c>
      <c r="AJ155">
        <f>IF(NOT(ISNA($B155)),INDEX(Entrada!K$53:K$369,$B155),0)</f>
        <v>0</v>
      </c>
      <c r="AK155">
        <f>IF(NOT(ISNA($B155)),INDEX(Entrada!L$53:L$369,$B155),0)</f>
        <v>0</v>
      </c>
      <c r="AL155">
        <f>IF(NOT(ISNA($B155)),INDEX(Entrada!M$53:M$369,$B155),0)</f>
        <v>0</v>
      </c>
      <c r="AM155">
        <f>IF(NOT(ISNA($B155)),INDEX(Entrada!N$53:N$369,$B155),0)</f>
        <v>0</v>
      </c>
      <c r="AN155">
        <f>IF(NOT(ISNA($B155)),INDEX(Entrada!O$53:O$369,$B155),0)</f>
        <v>0</v>
      </c>
      <c r="AO155">
        <f>IF(NOT(ISNA($B155)),INDEX(Entrada!P$53:P$369,$B155),0)</f>
        <v>0</v>
      </c>
      <c r="AP155">
        <f>IF(NOT(ISNA($B155)),INDEX(Entrada!Q$53:Q$369,$B155),0)</f>
        <v>0</v>
      </c>
      <c r="AQ155">
        <f>IF(NOT(ISNA($B155)),INDEX(Entrada!R$53:R$369,$B155),0)</f>
        <v>0</v>
      </c>
      <c r="AR155">
        <f>IF(NOT(ISNA($B155)),INDEX(Entrada!S$53:S$369,$B155),0)</f>
        <v>0</v>
      </c>
      <c r="AS155">
        <f>IF(NOT(ISNA($B155)),INDEX(Entrada!T$53:T$369,$B155),0)</f>
        <v>0</v>
      </c>
      <c r="AT155">
        <f>IF(NOT(ISNA($B155)),INDEX(Entrada!U$53:U$369,$B155),0)</f>
        <v>0</v>
      </c>
      <c r="AU155">
        <f>IF(NOT(ISNA($B155)),INDEX(Entrada!V$53:V$369,$B155),0)</f>
        <v>0</v>
      </c>
      <c r="AV155">
        <f>IF(NOT(ISNA($B155)),INDEX(Entrada!W$53:W$369,$B155),0)</f>
        <v>0</v>
      </c>
      <c r="AW155">
        <f>IF(NOT(ISNA($B155)),INDEX(Entrada!X$53:X$369,$B155),0)</f>
        <v>0</v>
      </c>
      <c r="AX155">
        <f>IF(NOT(ISNA($B155)),INDEX(Entrada!Y$53:Y$369,$B155),0)</f>
        <v>0</v>
      </c>
      <c r="AY155">
        <f>IF(NOT(ISNA($B155)),INDEX(Entrada!Z$53:Z$369,$B155),0)</f>
        <v>0</v>
      </c>
      <c r="AZ155">
        <f>IF(NOT(ISNA($B155)),INDEX(Entrada!AA$53:AA$369,$B155),0)</f>
        <v>0</v>
      </c>
      <c r="BA155">
        <f>IF(NOT(ISNA($B155)),INDEX(Entrada!AB$53:AB$369,$B155),0)</f>
        <v>0</v>
      </c>
      <c r="BB155">
        <f t="shared" si="394"/>
        <v>0</v>
      </c>
      <c r="BC155">
        <f t="shared" si="395"/>
        <v>0</v>
      </c>
      <c r="BD155">
        <f t="shared" si="396"/>
        <v>0</v>
      </c>
      <c r="BE155">
        <f t="shared" si="397"/>
        <v>0</v>
      </c>
      <c r="BF155">
        <f t="shared" si="398"/>
        <v>0</v>
      </c>
      <c r="BG155">
        <f t="shared" si="399"/>
        <v>0</v>
      </c>
      <c r="BH155">
        <f t="shared" si="400"/>
        <v>0</v>
      </c>
      <c r="BI155">
        <f t="shared" si="401"/>
        <v>0</v>
      </c>
      <c r="BJ155">
        <f t="shared" si="402"/>
        <v>0</v>
      </c>
      <c r="BK155">
        <f t="shared" si="403"/>
        <v>0</v>
      </c>
      <c r="BL155">
        <f t="shared" si="404"/>
        <v>0</v>
      </c>
      <c r="BM155">
        <f t="shared" si="405"/>
        <v>0</v>
      </c>
      <c r="BN155">
        <f t="shared" si="432"/>
        <v>0</v>
      </c>
      <c r="BO155">
        <f t="shared" si="432"/>
        <v>0</v>
      </c>
      <c r="BP155">
        <f t="shared" si="432"/>
        <v>0</v>
      </c>
      <c r="BQ155">
        <f t="shared" si="432"/>
        <v>0</v>
      </c>
      <c r="BR155">
        <f t="shared" si="432"/>
        <v>0</v>
      </c>
      <c r="BS155">
        <f t="shared" si="432"/>
        <v>0</v>
      </c>
      <c r="BT155">
        <f t="shared" si="432"/>
        <v>0</v>
      </c>
      <c r="BU155">
        <f t="shared" si="432"/>
        <v>0</v>
      </c>
      <c r="BV155">
        <f t="shared" si="432"/>
        <v>0</v>
      </c>
      <c r="BW155">
        <f t="shared" si="432"/>
        <v>0</v>
      </c>
      <c r="BX155">
        <f t="shared" si="432"/>
        <v>0</v>
      </c>
      <c r="BY155">
        <f t="shared" si="432"/>
        <v>0</v>
      </c>
      <c r="BZ155">
        <f t="shared" si="432"/>
        <v>0</v>
      </c>
      <c r="CA155">
        <f t="shared" si="432"/>
        <v>0</v>
      </c>
      <c r="CE155" t="e">
        <f t="shared" si="386"/>
        <v>#N/A</v>
      </c>
      <c r="CF155" s="302">
        <f t="shared" si="387"/>
        <v>0</v>
      </c>
      <c r="CG155" s="302">
        <f t="shared" si="407"/>
        <v>0</v>
      </c>
      <c r="CH155" s="302">
        <f t="shared" si="408"/>
        <v>0</v>
      </c>
      <c r="CI155" s="302">
        <f t="shared" si="409"/>
        <v>0</v>
      </c>
      <c r="CJ155" s="302">
        <f t="shared" si="410"/>
        <v>0</v>
      </c>
      <c r="CK155" s="302">
        <f t="shared" si="411"/>
        <v>0</v>
      </c>
      <c r="CL155" s="302">
        <f t="shared" si="412"/>
        <v>0</v>
      </c>
      <c r="CM155" s="302">
        <f t="shared" si="413"/>
        <v>0</v>
      </c>
      <c r="CN155" s="302">
        <f t="shared" si="414"/>
        <v>0</v>
      </c>
      <c r="CO155" s="302">
        <f t="shared" si="415"/>
        <v>0</v>
      </c>
      <c r="CP155" s="302">
        <f t="shared" si="416"/>
        <v>0</v>
      </c>
      <c r="CQ155" s="302">
        <f t="shared" si="417"/>
        <v>0</v>
      </c>
      <c r="CR155" s="302">
        <f t="shared" si="418"/>
        <v>0</v>
      </c>
      <c r="CS155" s="302">
        <f t="shared" si="419"/>
        <v>0</v>
      </c>
      <c r="CT155" s="302">
        <f t="shared" si="420"/>
        <v>0</v>
      </c>
      <c r="CU155" s="302">
        <f t="shared" si="421"/>
        <v>0</v>
      </c>
      <c r="CV155" s="302">
        <f t="shared" si="422"/>
        <v>0</v>
      </c>
      <c r="CW155" s="302">
        <f t="shared" si="423"/>
        <v>0</v>
      </c>
      <c r="CX155" s="302">
        <f t="shared" si="424"/>
        <v>0</v>
      </c>
      <c r="CY155" s="302">
        <f t="shared" si="425"/>
        <v>0</v>
      </c>
      <c r="CZ155" s="302">
        <f t="shared" si="426"/>
        <v>0</v>
      </c>
      <c r="DA155" s="302">
        <f t="shared" si="427"/>
        <v>0</v>
      </c>
      <c r="DB155" s="302">
        <f t="shared" si="428"/>
        <v>0</v>
      </c>
      <c r="DC155" s="302">
        <f t="shared" si="429"/>
        <v>0</v>
      </c>
      <c r="DD155" s="302">
        <f t="shared" si="430"/>
        <v>0</v>
      </c>
      <c r="DE155" s="302">
        <f t="shared" si="431"/>
        <v>0</v>
      </c>
    </row>
    <row r="156" spans="1:109" x14ac:dyDescent="0.25">
      <c r="A156">
        <v>153</v>
      </c>
      <c r="B156">
        <f>MATCH(A156,Entrada!$A$53:$A$369,0)</f>
        <v>153</v>
      </c>
      <c r="C156" s="164"/>
      <c r="AB156">
        <f>IF(NOT(ISNA($B156)),INDEX(Entrada!C$53:C$369,$B156),0)</f>
        <v>0</v>
      </c>
      <c r="AC156">
        <f>IF(NOT(ISNA($B156)),INDEX(Entrada!D$53:D$369,$B156),0)</f>
        <v>0</v>
      </c>
      <c r="AD156">
        <f>IF(NOT(ISNA($B156)),INDEX(Entrada!E$53:E$369,$B156),0)</f>
        <v>0</v>
      </c>
      <c r="AE156">
        <f>IF(NOT(ISNA($B156)),INDEX(Entrada!F$53:F$369,$B156),0)</f>
        <v>0</v>
      </c>
      <c r="AF156">
        <f>IF(NOT(ISNA($B156)),INDEX(Entrada!G$53:G$369,$B156),0)</f>
        <v>0</v>
      </c>
      <c r="AG156">
        <f>IF(NOT(ISNA($B156)),INDEX(Entrada!H$53:H$369,$B156),0)</f>
        <v>0</v>
      </c>
      <c r="AH156">
        <f>IF(NOT(ISNA($B156)),INDEX(Entrada!I$53:I$369,$B156),0)</f>
        <v>0</v>
      </c>
      <c r="AI156">
        <f>IF(NOT(ISNA($B156)),INDEX(Entrada!J$53:J$369,$B156),0)</f>
        <v>0</v>
      </c>
      <c r="AJ156">
        <f>IF(NOT(ISNA($B156)),INDEX(Entrada!K$53:K$369,$B156),0)</f>
        <v>0</v>
      </c>
      <c r="AK156">
        <f>IF(NOT(ISNA($B156)),INDEX(Entrada!L$53:L$369,$B156),0)</f>
        <v>0</v>
      </c>
      <c r="AL156">
        <f>IF(NOT(ISNA($B156)),INDEX(Entrada!M$53:M$369,$B156),0)</f>
        <v>0</v>
      </c>
      <c r="AM156">
        <f>IF(NOT(ISNA($B156)),INDEX(Entrada!N$53:N$369,$B156),0)</f>
        <v>0</v>
      </c>
      <c r="AN156">
        <f>IF(NOT(ISNA($B156)),INDEX(Entrada!O$53:O$369,$B156),0)</f>
        <v>0</v>
      </c>
      <c r="AO156">
        <f>IF(NOT(ISNA($B156)),INDEX(Entrada!P$53:P$369,$B156),0)</f>
        <v>0</v>
      </c>
      <c r="AP156">
        <f>IF(NOT(ISNA($B156)),INDEX(Entrada!Q$53:Q$369,$B156),0)</f>
        <v>0</v>
      </c>
      <c r="AQ156">
        <f>IF(NOT(ISNA($B156)),INDEX(Entrada!R$53:R$369,$B156),0)</f>
        <v>0</v>
      </c>
      <c r="AR156">
        <f>IF(NOT(ISNA($B156)),INDEX(Entrada!S$53:S$369,$B156),0)</f>
        <v>0</v>
      </c>
      <c r="AS156">
        <f>IF(NOT(ISNA($B156)),INDEX(Entrada!T$53:T$369,$B156),0)</f>
        <v>0</v>
      </c>
      <c r="AT156">
        <f>IF(NOT(ISNA($B156)),INDEX(Entrada!U$53:U$369,$B156),0)</f>
        <v>0</v>
      </c>
      <c r="AU156">
        <f>IF(NOT(ISNA($B156)),INDEX(Entrada!V$53:V$369,$B156),0)</f>
        <v>0</v>
      </c>
      <c r="AV156">
        <f>IF(NOT(ISNA($B156)),INDEX(Entrada!W$53:W$369,$B156),0)</f>
        <v>0</v>
      </c>
      <c r="AW156">
        <f>IF(NOT(ISNA($B156)),INDEX(Entrada!X$53:X$369,$B156),0)</f>
        <v>0</v>
      </c>
      <c r="AX156">
        <f>IF(NOT(ISNA($B156)),INDEX(Entrada!Y$53:Y$369,$B156),0)</f>
        <v>0</v>
      </c>
      <c r="AY156">
        <f>IF(NOT(ISNA($B156)),INDEX(Entrada!Z$53:Z$369,$B156),0)</f>
        <v>0</v>
      </c>
      <c r="AZ156">
        <f>IF(NOT(ISNA($B156)),INDEX(Entrada!AA$53:AA$369,$B156),0)</f>
        <v>0</v>
      </c>
      <c r="BA156">
        <f>IF(NOT(ISNA($B156)),INDEX(Entrada!AB$53:AB$369,$B156),0)</f>
        <v>0</v>
      </c>
      <c r="BB156">
        <f t="shared" si="394"/>
        <v>0</v>
      </c>
      <c r="BC156">
        <f t="shared" si="395"/>
        <v>0</v>
      </c>
      <c r="BD156">
        <f t="shared" si="396"/>
        <v>0</v>
      </c>
      <c r="BE156">
        <f t="shared" si="397"/>
        <v>0</v>
      </c>
      <c r="BF156">
        <f t="shared" si="398"/>
        <v>0</v>
      </c>
      <c r="BG156">
        <f t="shared" si="399"/>
        <v>0</v>
      </c>
      <c r="BH156">
        <f t="shared" si="400"/>
        <v>0</v>
      </c>
      <c r="BI156">
        <f t="shared" si="401"/>
        <v>0</v>
      </c>
      <c r="BJ156">
        <f t="shared" si="402"/>
        <v>0</v>
      </c>
      <c r="BK156">
        <f t="shared" si="403"/>
        <v>0</v>
      </c>
      <c r="BL156">
        <f t="shared" si="404"/>
        <v>0</v>
      </c>
      <c r="BM156">
        <f t="shared" si="405"/>
        <v>0</v>
      </c>
      <c r="BN156">
        <f t="shared" si="432"/>
        <v>0</v>
      </c>
      <c r="BO156">
        <f t="shared" si="432"/>
        <v>0</v>
      </c>
      <c r="BP156">
        <f t="shared" si="432"/>
        <v>0</v>
      </c>
      <c r="BQ156">
        <f t="shared" si="432"/>
        <v>0</v>
      </c>
      <c r="BR156">
        <f t="shared" si="432"/>
        <v>0</v>
      </c>
      <c r="BS156">
        <f t="shared" si="432"/>
        <v>0</v>
      </c>
      <c r="BT156">
        <f t="shared" si="432"/>
        <v>0</v>
      </c>
      <c r="BU156">
        <f t="shared" si="432"/>
        <v>0</v>
      </c>
      <c r="BV156">
        <f t="shared" si="432"/>
        <v>0</v>
      </c>
      <c r="BW156">
        <f t="shared" si="432"/>
        <v>0</v>
      </c>
      <c r="BX156">
        <f t="shared" si="432"/>
        <v>0</v>
      </c>
      <c r="BY156">
        <f t="shared" si="432"/>
        <v>0</v>
      </c>
      <c r="BZ156">
        <f t="shared" si="432"/>
        <v>0</v>
      </c>
      <c r="CA156">
        <f t="shared" si="432"/>
        <v>0</v>
      </c>
      <c r="CE156" t="e">
        <f t="shared" si="386"/>
        <v>#N/A</v>
      </c>
      <c r="CF156" s="302">
        <f t="shared" si="387"/>
        <v>0</v>
      </c>
      <c r="CG156" s="302">
        <f t="shared" si="407"/>
        <v>0</v>
      </c>
      <c r="CH156" s="302">
        <f t="shared" si="408"/>
        <v>0</v>
      </c>
      <c r="CI156" s="302">
        <f t="shared" si="409"/>
        <v>0</v>
      </c>
      <c r="CJ156" s="302">
        <f t="shared" si="410"/>
        <v>0</v>
      </c>
      <c r="CK156" s="302">
        <f t="shared" si="411"/>
        <v>0</v>
      </c>
      <c r="CL156" s="302">
        <f t="shared" si="412"/>
        <v>0</v>
      </c>
      <c r="CM156" s="302">
        <f t="shared" si="413"/>
        <v>0</v>
      </c>
      <c r="CN156" s="302">
        <f t="shared" si="414"/>
        <v>0</v>
      </c>
      <c r="CO156" s="302">
        <f t="shared" si="415"/>
        <v>0</v>
      </c>
      <c r="CP156" s="302">
        <f t="shared" si="416"/>
        <v>0</v>
      </c>
      <c r="CQ156" s="302">
        <f t="shared" si="417"/>
        <v>0</v>
      </c>
      <c r="CR156" s="302">
        <f t="shared" si="418"/>
        <v>0</v>
      </c>
      <c r="CS156" s="302">
        <f t="shared" si="419"/>
        <v>0</v>
      </c>
      <c r="CT156" s="302">
        <f t="shared" si="420"/>
        <v>0</v>
      </c>
      <c r="CU156" s="302">
        <f t="shared" si="421"/>
        <v>0</v>
      </c>
      <c r="CV156" s="302">
        <f t="shared" si="422"/>
        <v>0</v>
      </c>
      <c r="CW156" s="302">
        <f t="shared" si="423"/>
        <v>0</v>
      </c>
      <c r="CX156" s="302">
        <f t="shared" si="424"/>
        <v>0</v>
      </c>
      <c r="CY156" s="302">
        <f t="shared" si="425"/>
        <v>0</v>
      </c>
      <c r="CZ156" s="302">
        <f t="shared" si="426"/>
        <v>0</v>
      </c>
      <c r="DA156" s="302">
        <f t="shared" si="427"/>
        <v>0</v>
      </c>
      <c r="DB156" s="302">
        <f t="shared" si="428"/>
        <v>0</v>
      </c>
      <c r="DC156" s="302">
        <f t="shared" si="429"/>
        <v>0</v>
      </c>
      <c r="DD156" s="302">
        <f t="shared" si="430"/>
        <v>0</v>
      </c>
      <c r="DE156" s="302">
        <f t="shared" si="431"/>
        <v>0</v>
      </c>
    </row>
    <row r="157" spans="1:109" x14ac:dyDescent="0.25">
      <c r="A157">
        <v>154</v>
      </c>
      <c r="B157">
        <f>MATCH(A157,Entrada!$A$53:$A$369,0)</f>
        <v>154</v>
      </c>
      <c r="C157" s="164" t="s">
        <v>766</v>
      </c>
      <c r="AB157">
        <f>IF(NOT(ISNA($B157)),INDEX(Entrada!C$53:C$369,$B157),0)</f>
        <v>149.91</v>
      </c>
      <c r="AC157">
        <f>IF(NOT(ISNA($B157)),INDEX(Entrada!D$53:D$369,$B157),0)</f>
        <v>154.76</v>
      </c>
      <c r="AD157">
        <f>IF(NOT(ISNA($B157)),INDEX(Entrada!E$53:E$369,$B157),0)</f>
        <v>150.41999999999999</v>
      </c>
      <c r="AE157">
        <f>IF(NOT(ISNA($B157)),INDEX(Entrada!F$53:F$369,$B157),0)</f>
        <v>132.52000000000001</v>
      </c>
      <c r="AF157">
        <f>IF(NOT(ISNA($B157)),INDEX(Entrada!G$53:G$369,$B157),0)</f>
        <v>122.84</v>
      </c>
      <c r="AG157">
        <f>IF(NOT(ISNA($B157)),INDEX(Entrada!H$53:H$369,$B157),0)</f>
        <v>114.26</v>
      </c>
      <c r="AH157">
        <f>IF(NOT(ISNA($B157)),INDEX(Entrada!I$53:I$369,$B157),0)</f>
        <v>108.48</v>
      </c>
      <c r="AI157">
        <f>IF(NOT(ISNA($B157)),INDEX(Entrada!J$53:J$369,$B157),0)</f>
        <v>104.7</v>
      </c>
      <c r="AJ157">
        <f>IF(NOT(ISNA($B157)),INDEX(Entrada!K$53:K$369,$B157),0)</f>
        <v>107.09</v>
      </c>
      <c r="AK157">
        <f>IF(NOT(ISNA($B157)),INDEX(Entrada!L$53:L$369,$B157),0)</f>
        <v>113.2</v>
      </c>
      <c r="AL157">
        <f>IF(NOT(ISNA($B157)),INDEX(Entrada!M$53:M$369,$B157),0)</f>
        <v>116.72</v>
      </c>
      <c r="AM157">
        <f>IF(NOT(ISNA($B157)),INDEX(Entrada!N$53:N$369,$B157),0)</f>
        <v>132.21</v>
      </c>
      <c r="AN157">
        <f>IF(NOT(ISNA($B157)),INDEX(Entrada!O$53:O$369,$B157),0)</f>
        <v>0</v>
      </c>
      <c r="AO157">
        <f>IF(NOT(ISNA($B157)),INDEX(Entrada!P$53:P$369,$B157),0)</f>
        <v>0</v>
      </c>
      <c r="AP157">
        <f>IF(NOT(ISNA($B157)),INDEX(Entrada!Q$53:Q$369,$B157),0)</f>
        <v>0</v>
      </c>
      <c r="AQ157">
        <f>IF(NOT(ISNA($B157)),INDEX(Entrada!R$53:R$369,$B157),0)</f>
        <v>0</v>
      </c>
      <c r="AR157">
        <f>IF(NOT(ISNA($B157)),INDEX(Entrada!S$53:S$369,$B157),0)</f>
        <v>0</v>
      </c>
      <c r="AS157">
        <f>IF(NOT(ISNA($B157)),INDEX(Entrada!T$53:T$369,$B157),0)</f>
        <v>0</v>
      </c>
      <c r="AT157">
        <f>IF(NOT(ISNA($B157)),INDEX(Entrada!U$53:U$369,$B157),0)</f>
        <v>0</v>
      </c>
      <c r="AU157">
        <f>IF(NOT(ISNA($B157)),INDEX(Entrada!V$53:V$369,$B157),0)</f>
        <v>0</v>
      </c>
      <c r="AV157">
        <f>IF(NOT(ISNA($B157)),INDEX(Entrada!W$53:W$369,$B157),0)</f>
        <v>0</v>
      </c>
      <c r="AW157">
        <f>IF(NOT(ISNA($B157)),INDEX(Entrada!X$53:X$369,$B157),0)</f>
        <v>0</v>
      </c>
      <c r="AX157">
        <f>IF(NOT(ISNA($B157)),INDEX(Entrada!Y$53:Y$369,$B157),0)</f>
        <v>0</v>
      </c>
      <c r="AY157">
        <f>IF(NOT(ISNA($B157)),INDEX(Entrada!Z$53:Z$369,$B157),0)</f>
        <v>0</v>
      </c>
      <c r="AZ157">
        <f>IF(NOT(ISNA($B157)),INDEX(Entrada!AA$53:AA$369,$B157),0)</f>
        <v>0</v>
      </c>
      <c r="BA157">
        <f>IF(NOT(ISNA($B157)),INDEX(Entrada!AB$53:AB$369,$B157),0)</f>
        <v>0</v>
      </c>
      <c r="BB157">
        <f t="shared" si="394"/>
        <v>149.91</v>
      </c>
      <c r="BC157">
        <f t="shared" si="395"/>
        <v>154.76</v>
      </c>
      <c r="BD157">
        <f t="shared" si="396"/>
        <v>150.41999999999999</v>
      </c>
      <c r="BE157">
        <f t="shared" si="397"/>
        <v>132.52000000000001</v>
      </c>
      <c r="BF157">
        <f t="shared" si="398"/>
        <v>122.84</v>
      </c>
      <c r="BG157">
        <f t="shared" si="399"/>
        <v>114.26</v>
      </c>
      <c r="BH157">
        <f t="shared" si="400"/>
        <v>108.48</v>
      </c>
      <c r="BI157">
        <f t="shared" si="401"/>
        <v>104.7</v>
      </c>
      <c r="BJ157">
        <f t="shared" si="402"/>
        <v>107.09</v>
      </c>
      <c r="BK157">
        <f t="shared" si="403"/>
        <v>113.2</v>
      </c>
      <c r="BL157">
        <f t="shared" si="404"/>
        <v>116.72</v>
      </c>
      <c r="BM157">
        <f t="shared" si="405"/>
        <v>132.21</v>
      </c>
      <c r="BN157">
        <f t="shared" si="432"/>
        <v>0</v>
      </c>
      <c r="BO157">
        <f t="shared" si="432"/>
        <v>0</v>
      </c>
      <c r="BP157">
        <f t="shared" si="432"/>
        <v>0</v>
      </c>
      <c r="BQ157">
        <f t="shared" si="432"/>
        <v>0</v>
      </c>
      <c r="BR157">
        <f t="shared" si="432"/>
        <v>0</v>
      </c>
      <c r="BS157">
        <f t="shared" si="432"/>
        <v>0</v>
      </c>
      <c r="BT157">
        <f t="shared" si="432"/>
        <v>0</v>
      </c>
      <c r="BU157">
        <f t="shared" si="432"/>
        <v>0</v>
      </c>
      <c r="BV157">
        <f t="shared" si="432"/>
        <v>0</v>
      </c>
      <c r="BW157">
        <f t="shared" si="432"/>
        <v>0</v>
      </c>
      <c r="BX157">
        <f t="shared" si="432"/>
        <v>0</v>
      </c>
      <c r="BY157">
        <f t="shared" si="432"/>
        <v>0</v>
      </c>
      <c r="BZ157">
        <f t="shared" si="432"/>
        <v>0</v>
      </c>
      <c r="CA157">
        <f t="shared" si="432"/>
        <v>0</v>
      </c>
      <c r="CE157" t="e">
        <f t="shared" si="386"/>
        <v>#N/A</v>
      </c>
      <c r="CF157" s="414">
        <f t="shared" ref="CF157:DE157" si="433">(CF249-CF248)*0.152</f>
        <v>134.9</v>
      </c>
      <c r="CG157" s="414">
        <f t="shared" si="433"/>
        <v>170.07431999999997</v>
      </c>
      <c r="CH157" s="414">
        <f t="shared" si="433"/>
        <v>168.06944000000018</v>
      </c>
      <c r="CI157" s="414">
        <f t="shared" si="433"/>
        <v>157.2166400000001</v>
      </c>
      <c r="CJ157" s="414">
        <f t="shared" si="433"/>
        <v>135.67520000000005</v>
      </c>
      <c r="CK157" s="414">
        <f t="shared" si="433"/>
        <v>134.99879999999993</v>
      </c>
      <c r="CL157" s="414">
        <f t="shared" si="433"/>
        <v>109.28040000000004</v>
      </c>
      <c r="CM157" s="414">
        <f t="shared" si="433"/>
        <v>94.276479999999964</v>
      </c>
      <c r="CN157" s="414">
        <f t="shared" si="433"/>
        <v>94.005920000000003</v>
      </c>
      <c r="CO157" s="414">
        <f t="shared" si="433"/>
        <v>101.58615999999999</v>
      </c>
      <c r="CP157" s="414">
        <f t="shared" si="433"/>
        <v>100.03576000000001</v>
      </c>
      <c r="CQ157" s="414">
        <f t="shared" si="433"/>
        <v>103.21408</v>
      </c>
      <c r="CR157" s="414">
        <f t="shared" si="433"/>
        <v>0</v>
      </c>
      <c r="CS157" s="414">
        <f t="shared" si="433"/>
        <v>0</v>
      </c>
      <c r="CT157" s="414">
        <f t="shared" si="433"/>
        <v>0</v>
      </c>
      <c r="CU157" s="414">
        <f t="shared" si="433"/>
        <v>0</v>
      </c>
      <c r="CV157" s="414">
        <f t="shared" si="433"/>
        <v>0</v>
      </c>
      <c r="CW157" s="414">
        <f t="shared" si="433"/>
        <v>0</v>
      </c>
      <c r="CX157" s="414">
        <f t="shared" si="433"/>
        <v>0</v>
      </c>
      <c r="CY157" s="414">
        <f t="shared" si="433"/>
        <v>0</v>
      </c>
      <c r="CZ157" s="414">
        <f t="shared" si="433"/>
        <v>0</v>
      </c>
      <c r="DA157" s="414">
        <f t="shared" si="433"/>
        <v>0</v>
      </c>
      <c r="DB157" s="414">
        <f t="shared" si="433"/>
        <v>0</v>
      </c>
      <c r="DC157" s="414">
        <f t="shared" si="433"/>
        <v>0</v>
      </c>
      <c r="DD157" s="414">
        <f t="shared" si="433"/>
        <v>0</v>
      </c>
      <c r="DE157" s="414">
        <f t="shared" si="433"/>
        <v>0</v>
      </c>
    </row>
    <row r="158" spans="1:109" x14ac:dyDescent="0.25">
      <c r="A158">
        <v>155</v>
      </c>
      <c r="B158">
        <f>MATCH(A158,Entrada!$A$53:$A$369,0)</f>
        <v>155</v>
      </c>
      <c r="C158" s="164" t="s">
        <v>156</v>
      </c>
      <c r="AB158">
        <f>IF(NOT(ISNA($B158)),INDEX(Entrada!C$53:C$369,$B158),0)</f>
        <v>317.89999999999998</v>
      </c>
      <c r="AC158">
        <f>IF(NOT(ISNA($B158)),INDEX(Entrada!D$53:D$369,$B158),0)</f>
        <v>272.52999999999997</v>
      </c>
      <c r="AD158">
        <f>IF(NOT(ISNA($B158)),INDEX(Entrada!E$53:E$369,$B158),0)</f>
        <v>231.02</v>
      </c>
      <c r="AE158">
        <f>IF(NOT(ISNA($B158)),INDEX(Entrada!F$53:F$369,$B158),0)</f>
        <v>150.63</v>
      </c>
      <c r="AF158">
        <f>IF(NOT(ISNA($B158)),INDEX(Entrada!G$53:G$369,$B158),0)</f>
        <v>104.43</v>
      </c>
      <c r="AG158">
        <f>IF(NOT(ISNA($B158)),INDEX(Entrada!H$53:H$369,$B158),0)</f>
        <v>85.45</v>
      </c>
      <c r="AH158">
        <f>IF(NOT(ISNA($B158)),INDEX(Entrada!I$53:I$369,$B158),0)</f>
        <v>69.42</v>
      </c>
      <c r="AI158">
        <f>IF(NOT(ISNA($B158)),INDEX(Entrada!J$53:J$369,$B158),0)</f>
        <v>59.25</v>
      </c>
      <c r="AJ158">
        <f>IF(NOT(ISNA($B158)),INDEX(Entrada!K$53:K$369,$B158),0)</f>
        <v>57.23</v>
      </c>
      <c r="AK158">
        <f>IF(NOT(ISNA($B158)),INDEX(Entrada!L$53:L$369,$B158),0)</f>
        <v>72.67</v>
      </c>
      <c r="AL158">
        <f>IF(NOT(ISNA($B158)),INDEX(Entrada!M$53:M$369,$B158),0)</f>
        <v>124.95</v>
      </c>
      <c r="AM158">
        <f>IF(NOT(ISNA($B158)),INDEX(Entrada!N$53:N$369,$B158),0)</f>
        <v>239.88</v>
      </c>
      <c r="AN158">
        <f>IF(NOT(ISNA($B158)),INDEX(Entrada!O$53:O$369,$B158),0)</f>
        <v>0</v>
      </c>
      <c r="AO158">
        <f>IF(NOT(ISNA($B158)),INDEX(Entrada!P$53:P$369,$B158),0)</f>
        <v>0</v>
      </c>
      <c r="AP158">
        <f>IF(NOT(ISNA($B158)),INDEX(Entrada!Q$53:Q$369,$B158),0)</f>
        <v>0</v>
      </c>
      <c r="AQ158">
        <f>IF(NOT(ISNA($B158)),INDEX(Entrada!R$53:R$369,$B158),0)</f>
        <v>0</v>
      </c>
      <c r="AR158">
        <f>IF(NOT(ISNA($B158)),INDEX(Entrada!S$53:S$369,$B158),0)</f>
        <v>0</v>
      </c>
      <c r="AS158">
        <f>IF(NOT(ISNA($B158)),INDEX(Entrada!T$53:T$369,$B158),0)</f>
        <v>0</v>
      </c>
      <c r="AT158">
        <f>IF(NOT(ISNA($B158)),INDEX(Entrada!U$53:U$369,$B158),0)</f>
        <v>0</v>
      </c>
      <c r="AU158">
        <f>IF(NOT(ISNA($B158)),INDEX(Entrada!V$53:V$369,$B158),0)</f>
        <v>0</v>
      </c>
      <c r="AV158">
        <f>IF(NOT(ISNA($B158)),INDEX(Entrada!W$53:W$369,$B158),0)</f>
        <v>0</v>
      </c>
      <c r="AW158">
        <f>IF(NOT(ISNA($B158)),INDEX(Entrada!X$53:X$369,$B158),0)</f>
        <v>0</v>
      </c>
      <c r="AX158">
        <f>IF(NOT(ISNA($B158)),INDEX(Entrada!Y$53:Y$369,$B158),0)</f>
        <v>0</v>
      </c>
      <c r="AY158">
        <f>IF(NOT(ISNA($B158)),INDEX(Entrada!Z$53:Z$369,$B158),0)</f>
        <v>0</v>
      </c>
      <c r="AZ158">
        <f>IF(NOT(ISNA($B158)),INDEX(Entrada!AA$53:AA$369,$B158),0)</f>
        <v>0</v>
      </c>
      <c r="BA158">
        <f>IF(NOT(ISNA($B158)),INDEX(Entrada!AB$53:AB$369,$B158),0)</f>
        <v>0</v>
      </c>
      <c r="BB158">
        <f t="shared" si="394"/>
        <v>317.89999999999998</v>
      </c>
      <c r="BC158">
        <f t="shared" si="395"/>
        <v>272.52999999999997</v>
      </c>
      <c r="BD158">
        <f t="shared" si="396"/>
        <v>231.02</v>
      </c>
      <c r="BE158">
        <f t="shared" si="397"/>
        <v>150.63</v>
      </c>
      <c r="BF158">
        <f t="shared" si="398"/>
        <v>104.43</v>
      </c>
      <c r="BG158">
        <f t="shared" si="399"/>
        <v>85.45</v>
      </c>
      <c r="BH158">
        <f t="shared" si="400"/>
        <v>69.42</v>
      </c>
      <c r="BI158">
        <f t="shared" si="401"/>
        <v>59.25</v>
      </c>
      <c r="BJ158">
        <f t="shared" si="402"/>
        <v>57.23</v>
      </c>
      <c r="BK158">
        <f t="shared" si="403"/>
        <v>72.67</v>
      </c>
      <c r="BL158">
        <f t="shared" si="404"/>
        <v>124.95</v>
      </c>
      <c r="BM158">
        <f t="shared" si="405"/>
        <v>239.88</v>
      </c>
      <c r="BN158">
        <f t="shared" si="432"/>
        <v>0</v>
      </c>
      <c r="BO158">
        <f t="shared" si="432"/>
        <v>0</v>
      </c>
      <c r="BP158">
        <f t="shared" si="432"/>
        <v>0</v>
      </c>
      <c r="BQ158">
        <f t="shared" si="432"/>
        <v>0</v>
      </c>
      <c r="BR158">
        <f t="shared" si="432"/>
        <v>0</v>
      </c>
      <c r="BS158">
        <f t="shared" si="432"/>
        <v>0</v>
      </c>
      <c r="BT158">
        <f t="shared" si="432"/>
        <v>0</v>
      </c>
      <c r="BU158">
        <f t="shared" si="432"/>
        <v>0</v>
      </c>
      <c r="BV158">
        <f t="shared" si="432"/>
        <v>0</v>
      </c>
      <c r="BW158">
        <f t="shared" si="432"/>
        <v>0</v>
      </c>
      <c r="BX158">
        <f t="shared" si="432"/>
        <v>0</v>
      </c>
      <c r="BY158">
        <f t="shared" si="432"/>
        <v>0</v>
      </c>
      <c r="BZ158">
        <f t="shared" si="432"/>
        <v>0</v>
      </c>
      <c r="CA158">
        <f t="shared" si="432"/>
        <v>0</v>
      </c>
      <c r="CE158">
        <f t="shared" si="386"/>
        <v>69</v>
      </c>
      <c r="CF158" s="302">
        <f t="shared" ca="1" si="387"/>
        <v>304.88430000000005</v>
      </c>
      <c r="CG158" s="302">
        <f t="shared" ref="CG158:CG166" ca="1" si="434" xml:space="preserve">    IF(ISNA($CE$4:$CE$323),BC$4:BC$323,
IF(OR(_tipo="Mensal", _tipo="Diario"),INDEX(_regrA0,$CE$4:$CE$323,$CF$1:$DE$1)+INDEX(_regrA1,$CE$4:$CE$323,$CF$1:$DE$1)*INDEX(BC$4:BC$323,INDEX(_regrPostoBase,$CE$4:$CE$323)),0
))</f>
        <v>288.15366000000006</v>
      </c>
      <c r="CH158" s="302">
        <f t="shared" ref="CH158:CH166" ca="1" si="435" xml:space="preserve">    IF(ISNA($CE$4:$CE$323),BD$4:BD$323,
IF(OR(_tipo="Mensal", _tipo="Diario"),INDEX(_regrA0,$CE$4:$CE$323,$CF$1:$DE$1)+INDEX(_regrA1,$CE$4:$CE$323,$CF$1:$DE$1)*INDEX(BD$4:BD$323,INDEX(_regrPostoBase,$CE$4:$CE$323)),0
))</f>
        <v>249.57264000000001</v>
      </c>
      <c r="CI158" s="302">
        <f t="shared" ref="CI158:CI166" ca="1" si="436" xml:space="preserve">    IF(ISNA($CE$4:$CE$323),BE$4:BE$323,
IF(OR(_tipo="Mensal", _tipo="Diario"),INDEX(_regrA0,$CE$4:$CE$323,$CF$1:$DE$1)+INDEX(_regrA1,$CE$4:$CE$323,$CF$1:$DE$1)*INDEX(BE$4:BE$323,INDEX(_regrPostoBase,$CE$4:$CE$323)),0
))</f>
        <v>183.94283999999999</v>
      </c>
      <c r="CJ158" s="302">
        <f t="shared" ref="CJ158:CJ166" ca="1" si="437" xml:space="preserve">    IF(ISNA($CE$4:$CE$323),BF$4:BF$323,
IF(OR(_tipo="Mensal", _tipo="Diario"),INDEX(_regrA0,$CE$4:$CE$323,$CF$1:$DE$1)+INDEX(_regrA1,$CE$4:$CE$323,$CF$1:$DE$1)*INDEX(BF$4:BF$323,INDEX(_regrPostoBase,$CE$4:$CE$323)),0
))</f>
        <v>135.31215</v>
      </c>
      <c r="CK158" s="302">
        <f t="shared" ref="CK158:CK166" ca="1" si="438" xml:space="preserve">    IF(ISNA($CE$4:$CE$323),BG$4:BG$323,
IF(OR(_tipo="Mensal", _tipo="Diario"),INDEX(_regrA0,$CE$4:$CE$323,$CF$1:$DE$1)+INDEX(_regrA1,$CE$4:$CE$323,$CF$1:$DE$1)*INDEX(BG$4:BG$323,INDEX(_regrPostoBase,$CE$4:$CE$323)),0
))</f>
        <v>117.12288000000001</v>
      </c>
      <c r="CL158" s="302">
        <f t="shared" ref="CL158:CL166" ca="1" si="439" xml:space="preserve">    IF(ISNA($CE$4:$CE$323),BH$4:BH$323,
IF(OR(_tipo="Mensal", _tipo="Diario"),INDEX(_regrA0,$CE$4:$CE$323,$CF$1:$DE$1)+INDEX(_regrA1,$CE$4:$CE$323,$CF$1:$DE$1)*INDEX(BH$4:BH$323,INDEX(_regrPostoBase,$CE$4:$CE$323)),0
))</f>
        <v>105.99078</v>
      </c>
      <c r="CM158" s="302">
        <f t="shared" ref="CM158:CM166" ca="1" si="440" xml:space="preserve">    IF(ISNA($CE$4:$CE$323),BI$4:BI$323,
IF(OR(_tipo="Mensal", _tipo="Diario"),INDEX(_regrA0,$CE$4:$CE$323,$CF$1:$DE$1)+INDEX(_regrA1,$CE$4:$CE$323,$CF$1:$DE$1)*INDEX(BI$4:BI$323,INDEX(_regrPostoBase,$CE$4:$CE$323)),0
))</f>
        <v>97.707539999999995</v>
      </c>
      <c r="CN158" s="302">
        <f t="shared" ref="CN158:CN166" ca="1" si="441" xml:space="preserve">    IF(ISNA($CE$4:$CE$323),BJ$4:BJ$323,
IF(OR(_tipo="Mensal", _tipo="Diario"),INDEX(_regrA0,$CE$4:$CE$323,$CF$1:$DE$1)+INDEX(_regrA1,$CE$4:$CE$323,$CF$1:$DE$1)*INDEX(BJ$4:BJ$323,INDEX(_regrPostoBase,$CE$4:$CE$323)),0
))</f>
        <v>96.64734</v>
      </c>
      <c r="CO158" s="302">
        <f t="shared" ref="CO158:CO166" ca="1" si="442" xml:space="preserve">    IF(ISNA($CE$4:$CE$323),BK$4:BK$323,
IF(OR(_tipo="Mensal", _tipo="Diario"),INDEX(_regrA0,$CE$4:$CE$323,$CF$1:$DE$1)+INDEX(_regrA1,$CE$4:$CE$323,$CF$1:$DE$1)*INDEX(BK$4:BK$323,INDEX(_regrPostoBase,$CE$4:$CE$323)),0
))</f>
        <v>109.49115</v>
      </c>
      <c r="CP158" s="302">
        <f t="shared" ref="CP158:CP166" ca="1" si="443" xml:space="preserve">    IF(ISNA($CE$4:$CE$323),BL$4:BL$323,
IF(OR(_tipo="Mensal", _tipo="Diario"),INDEX(_regrA0,$CE$4:$CE$323,$CF$1:$DE$1)+INDEX(_regrA1,$CE$4:$CE$323,$CF$1:$DE$1)*INDEX(BL$4:BL$323,INDEX(_regrPostoBase,$CE$4:$CE$323)),0
))</f>
        <v>159.37356</v>
      </c>
      <c r="CQ158" s="302">
        <f t="shared" ref="CQ158:CQ166" ca="1" si="444" xml:space="preserve">    IF(ISNA($CE$4:$CE$323),BM$4:BM$323,
IF(OR(_tipo="Mensal", _tipo="Diario"),INDEX(_regrA0,$CE$4:$CE$323,$CF$1:$DE$1)+INDEX(_regrA1,$CE$4:$CE$323,$CF$1:$DE$1)*INDEX(BM$4:BM$323,INDEX(_regrPostoBase,$CE$4:$CE$323)),0
))</f>
        <v>245.05653000000004</v>
      </c>
      <c r="CR158" s="302">
        <f t="shared" ref="CR158:CR166" ca="1" si="445" xml:space="preserve">    IF(ISNA($CE$4:$CE$323),BN$4:BN$323,
IF(OR(_tipo="Mensal", _tipo="Diario"),INDEX(_regrA0,$CE$4:$CE$323,$CF$1:$DE$1)+INDEX(_regrA1,$CE$4:$CE$323,$CF$1:$DE$1)*INDEX(BN$4:BN$323,INDEX(_regrPostoBase,$CE$4:$CE$323)),0
))</f>
        <v>61.5</v>
      </c>
      <c r="CS158" s="302">
        <f t="shared" ref="CS158:CS166" ca="1" si="446" xml:space="preserve">    IF(ISNA($CE$4:$CE$323),BO$4:BO$323,
IF(OR(_tipo="Mensal", _tipo="Diario"),INDEX(_regrA0,$CE$4:$CE$323,$CF$1:$DE$1)+INDEX(_regrA1,$CE$4:$CE$323,$CF$1:$DE$1)*INDEX(BO$4:BO$323,INDEX(_regrPostoBase,$CE$4:$CE$323)),0
))</f>
        <v>61.5</v>
      </c>
      <c r="CT158" s="302">
        <f t="shared" ref="CT158:CT166" ca="1" si="447" xml:space="preserve">    IF(ISNA($CE$4:$CE$323),BP$4:BP$323,
IF(OR(_tipo="Mensal", _tipo="Diario"),INDEX(_regrA0,$CE$4:$CE$323,$CF$1:$DE$1)+INDEX(_regrA1,$CE$4:$CE$323,$CF$1:$DE$1)*INDEX(BP$4:BP$323,INDEX(_regrPostoBase,$CE$4:$CE$323)),0
))</f>
        <v>61.5</v>
      </c>
      <c r="CU158" s="302">
        <f t="shared" ref="CU158:CU166" ca="1" si="448" xml:space="preserve">    IF(ISNA($CE$4:$CE$323),BQ$4:BQ$323,
IF(OR(_tipo="Mensal", _tipo="Diario"),INDEX(_regrA0,$CE$4:$CE$323,$CF$1:$DE$1)+INDEX(_regrA1,$CE$4:$CE$323,$CF$1:$DE$1)*INDEX(BQ$4:BQ$323,INDEX(_regrPostoBase,$CE$4:$CE$323)),0
))</f>
        <v>61.5</v>
      </c>
      <c r="CV158" s="302">
        <f t="shared" ref="CV158:CV166" ca="1" si="449" xml:space="preserve">    IF(ISNA($CE$4:$CE$323),BR$4:BR$323,
IF(OR(_tipo="Mensal", _tipo="Diario"),INDEX(_regrA0,$CE$4:$CE$323,$CF$1:$DE$1)+INDEX(_regrA1,$CE$4:$CE$323,$CF$1:$DE$1)*INDEX(BR$4:BR$323,INDEX(_regrPostoBase,$CE$4:$CE$323)),0
))</f>
        <v>61.5</v>
      </c>
      <c r="CW158" s="302">
        <f t="shared" ref="CW158:CW166" ca="1" si="450" xml:space="preserve">    IF(ISNA($CE$4:$CE$323),BS$4:BS$323,
IF(OR(_tipo="Mensal", _tipo="Diario"),INDEX(_regrA0,$CE$4:$CE$323,$CF$1:$DE$1)+INDEX(_regrA1,$CE$4:$CE$323,$CF$1:$DE$1)*INDEX(BS$4:BS$323,INDEX(_regrPostoBase,$CE$4:$CE$323)),0
))</f>
        <v>61.5</v>
      </c>
      <c r="CX158" s="302">
        <f t="shared" ref="CX158:CX166" ca="1" si="451" xml:space="preserve">    IF(ISNA($CE$4:$CE$323),BT$4:BT$323,
IF(OR(_tipo="Mensal", _tipo="Diario"),INDEX(_regrA0,$CE$4:$CE$323,$CF$1:$DE$1)+INDEX(_regrA1,$CE$4:$CE$323,$CF$1:$DE$1)*INDEX(BT$4:BT$323,INDEX(_regrPostoBase,$CE$4:$CE$323)),0
))</f>
        <v>61.5</v>
      </c>
      <c r="CY158" s="302">
        <f t="shared" ref="CY158:CY166" ca="1" si="452" xml:space="preserve">    IF(ISNA($CE$4:$CE$323),BU$4:BU$323,
IF(OR(_tipo="Mensal", _tipo="Diario"),INDEX(_regrA0,$CE$4:$CE$323,$CF$1:$DE$1)+INDEX(_regrA1,$CE$4:$CE$323,$CF$1:$DE$1)*INDEX(BU$4:BU$323,INDEX(_regrPostoBase,$CE$4:$CE$323)),0
))</f>
        <v>61.5</v>
      </c>
      <c r="CZ158" s="302">
        <f t="shared" ref="CZ158:CZ166" ca="1" si="453" xml:space="preserve">    IF(ISNA($CE$4:$CE$323),BV$4:BV$323,
IF(OR(_tipo="Mensal", _tipo="Diario"),INDEX(_regrA0,$CE$4:$CE$323,$CF$1:$DE$1)+INDEX(_regrA1,$CE$4:$CE$323,$CF$1:$DE$1)*INDEX(BV$4:BV$323,INDEX(_regrPostoBase,$CE$4:$CE$323)),0
))</f>
        <v>61.5</v>
      </c>
      <c r="DA158" s="302">
        <f t="shared" ref="DA158:DA166" ca="1" si="454" xml:space="preserve">    IF(ISNA($CE$4:$CE$323),BW$4:BW$323,
IF(OR(_tipo="Mensal", _tipo="Diario"),INDEX(_regrA0,$CE$4:$CE$323,$CF$1:$DE$1)+INDEX(_regrA1,$CE$4:$CE$323,$CF$1:$DE$1)*INDEX(BW$4:BW$323,INDEX(_regrPostoBase,$CE$4:$CE$323)),0
))</f>
        <v>61.5</v>
      </c>
      <c r="DB158" s="302">
        <f t="shared" ref="DB158:DB166" ca="1" si="455" xml:space="preserve">    IF(ISNA($CE$4:$CE$323),BX$4:BX$323,
IF(OR(_tipo="Mensal", _tipo="Diario"),INDEX(_regrA0,$CE$4:$CE$323,$CF$1:$DE$1)+INDEX(_regrA1,$CE$4:$CE$323,$CF$1:$DE$1)*INDEX(BX$4:BX$323,INDEX(_regrPostoBase,$CE$4:$CE$323)),0
))</f>
        <v>61.5</v>
      </c>
      <c r="DC158" s="302">
        <f t="shared" ref="DC158:DC166" ca="1" si="456" xml:space="preserve">    IF(ISNA($CE$4:$CE$323),BY$4:BY$323,
IF(OR(_tipo="Mensal", _tipo="Diario"),INDEX(_regrA0,$CE$4:$CE$323,$CF$1:$DE$1)+INDEX(_regrA1,$CE$4:$CE$323,$CF$1:$DE$1)*INDEX(BY$4:BY$323,INDEX(_regrPostoBase,$CE$4:$CE$323)),0
))</f>
        <v>61.5</v>
      </c>
      <c r="DD158" s="302">
        <f t="shared" ref="DD158:DD166" ca="1" si="457" xml:space="preserve">    IF(ISNA($CE$4:$CE$323),BZ$4:BZ$323,
IF(OR(_tipo="Mensal", _tipo="Diario"),INDEX(_regrA0,$CE$4:$CE$323,$CF$1:$DE$1)+INDEX(_regrA1,$CE$4:$CE$323,$CF$1:$DE$1)*INDEX(BZ$4:BZ$323,INDEX(_regrPostoBase,$CE$4:$CE$323)),0
))</f>
        <v>61.5</v>
      </c>
      <c r="DE158" s="302">
        <f t="shared" ref="DE158:DE166" ca="1" si="458" xml:space="preserve">    IF(ISNA($CE$4:$CE$323),CA$4:CA$323,
IF(OR(_tipo="Mensal", _tipo="Diario"),INDEX(_regrA0,$CE$4:$CE$323,$CF$1:$DE$1)+INDEX(_regrA1,$CE$4:$CE$323,$CF$1:$DE$1)*INDEX(CA$4:CA$323,INDEX(_regrPostoBase,$CE$4:$CE$323)),0
))</f>
        <v>61.5</v>
      </c>
    </row>
    <row r="159" spans="1:109" x14ac:dyDescent="0.25">
      <c r="A159">
        <v>156</v>
      </c>
      <c r="B159">
        <f>MATCH(A159,Entrada!$A$53:$A$369,0)</f>
        <v>156</v>
      </c>
      <c r="C159" s="164" t="s">
        <v>602</v>
      </c>
      <c r="AB159">
        <f>IF(NOT(ISNA($B159)),INDEX(Entrada!C$53:C$369,$B159),0)</f>
        <v>1423.3</v>
      </c>
      <c r="AC159">
        <f>IF(NOT(ISNA($B159)),INDEX(Entrada!D$53:D$369,$B159),0)</f>
        <v>1325.46</v>
      </c>
      <c r="AD159">
        <f>IF(NOT(ISNA($B159)),INDEX(Entrada!E$53:E$369,$B159),0)</f>
        <v>1099.8399999999999</v>
      </c>
      <c r="AE159">
        <f>IF(NOT(ISNA($B159)),INDEX(Entrada!F$53:F$369,$B159),0)</f>
        <v>716.04</v>
      </c>
      <c r="AF159">
        <f>IF(NOT(ISNA($B159)),INDEX(Entrada!G$53:G$369,$B159),0)</f>
        <v>431.65</v>
      </c>
      <c r="AG159">
        <f>IF(NOT(ISNA($B159)),INDEX(Entrada!H$53:H$369,$B159),0)</f>
        <v>325.27999999999997</v>
      </c>
      <c r="AH159">
        <f>IF(NOT(ISNA($B159)),INDEX(Entrada!I$53:I$369,$B159),0)</f>
        <v>260.18</v>
      </c>
      <c r="AI159">
        <f>IF(NOT(ISNA($B159)),INDEX(Entrada!J$53:J$369,$B159),0)</f>
        <v>211.74</v>
      </c>
      <c r="AJ159">
        <f>IF(NOT(ISNA($B159)),INDEX(Entrada!K$53:K$369,$B159),0)</f>
        <v>205.54</v>
      </c>
      <c r="AK159">
        <f>IF(NOT(ISNA($B159)),INDEX(Entrada!L$53:L$369,$B159),0)</f>
        <v>280.64999999999998</v>
      </c>
      <c r="AL159">
        <f>IF(NOT(ISNA($B159)),INDEX(Entrada!M$53:M$369,$B159),0)</f>
        <v>572.36</v>
      </c>
      <c r="AM159">
        <f>IF(NOT(ISNA($B159)),INDEX(Entrada!N$53:N$369,$B159),0)</f>
        <v>1073.43</v>
      </c>
      <c r="AN159">
        <f>IF(NOT(ISNA($B159)),INDEX(Entrada!O$53:O$369,$B159),0)</f>
        <v>0</v>
      </c>
      <c r="AO159">
        <f>IF(NOT(ISNA($B159)),INDEX(Entrada!P$53:P$369,$B159),0)</f>
        <v>0</v>
      </c>
      <c r="AP159">
        <f>IF(NOT(ISNA($B159)),INDEX(Entrada!Q$53:Q$369,$B159),0)</f>
        <v>0</v>
      </c>
      <c r="AQ159">
        <f>IF(NOT(ISNA($B159)),INDEX(Entrada!R$53:R$369,$B159),0)</f>
        <v>0</v>
      </c>
      <c r="AR159">
        <f>IF(NOT(ISNA($B159)),INDEX(Entrada!S$53:S$369,$B159),0)</f>
        <v>0</v>
      </c>
      <c r="AS159">
        <f>IF(NOT(ISNA($B159)),INDEX(Entrada!T$53:T$369,$B159),0)</f>
        <v>0</v>
      </c>
      <c r="AT159">
        <f>IF(NOT(ISNA($B159)),INDEX(Entrada!U$53:U$369,$B159),0)</f>
        <v>0</v>
      </c>
      <c r="AU159">
        <f>IF(NOT(ISNA($B159)),INDEX(Entrada!V$53:V$369,$B159),0)</f>
        <v>0</v>
      </c>
      <c r="AV159">
        <f>IF(NOT(ISNA($B159)),INDEX(Entrada!W$53:W$369,$B159),0)</f>
        <v>0</v>
      </c>
      <c r="AW159">
        <f>IF(NOT(ISNA($B159)),INDEX(Entrada!X$53:X$369,$B159),0)</f>
        <v>0</v>
      </c>
      <c r="AX159">
        <f>IF(NOT(ISNA($B159)),INDEX(Entrada!Y$53:Y$369,$B159),0)</f>
        <v>0</v>
      </c>
      <c r="AY159">
        <f>IF(NOT(ISNA($B159)),INDEX(Entrada!Z$53:Z$369,$B159),0)</f>
        <v>0</v>
      </c>
      <c r="AZ159">
        <f>IF(NOT(ISNA($B159)),INDEX(Entrada!AA$53:AA$369,$B159),0)</f>
        <v>0</v>
      </c>
      <c r="BA159">
        <f>IF(NOT(ISNA($B159)),INDEX(Entrada!AB$53:AB$369,$B159),0)</f>
        <v>0</v>
      </c>
      <c r="BB159">
        <f t="shared" si="394"/>
        <v>1423.3</v>
      </c>
      <c r="BC159">
        <f t="shared" si="395"/>
        <v>1325.46</v>
      </c>
      <c r="BD159">
        <f t="shared" si="396"/>
        <v>1099.8399999999999</v>
      </c>
      <c r="BE159">
        <f t="shared" si="397"/>
        <v>716.04</v>
      </c>
      <c r="BF159">
        <f t="shared" si="398"/>
        <v>431.65</v>
      </c>
      <c r="BG159">
        <f t="shared" si="399"/>
        <v>325.27999999999997</v>
      </c>
      <c r="BH159">
        <f t="shared" si="400"/>
        <v>260.18</v>
      </c>
      <c r="BI159">
        <f t="shared" si="401"/>
        <v>211.74</v>
      </c>
      <c r="BJ159">
        <f t="shared" si="402"/>
        <v>205.54</v>
      </c>
      <c r="BK159">
        <f t="shared" si="403"/>
        <v>280.64999999999998</v>
      </c>
      <c r="BL159">
        <f t="shared" si="404"/>
        <v>572.36</v>
      </c>
      <c r="BM159">
        <f t="shared" si="405"/>
        <v>1073.43</v>
      </c>
      <c r="BN159">
        <f t="shared" si="432"/>
        <v>0</v>
      </c>
      <c r="BO159">
        <f t="shared" si="432"/>
        <v>0</v>
      </c>
      <c r="BP159">
        <f t="shared" si="432"/>
        <v>0</v>
      </c>
      <c r="BQ159">
        <f t="shared" si="432"/>
        <v>0</v>
      </c>
      <c r="BR159">
        <f t="shared" si="432"/>
        <v>0</v>
      </c>
      <c r="BS159">
        <f t="shared" si="432"/>
        <v>0</v>
      </c>
      <c r="BT159">
        <f t="shared" si="432"/>
        <v>0</v>
      </c>
      <c r="BU159">
        <f t="shared" si="432"/>
        <v>0</v>
      </c>
      <c r="BV159">
        <f t="shared" si="432"/>
        <v>0</v>
      </c>
      <c r="BW159">
        <f t="shared" si="432"/>
        <v>0</v>
      </c>
      <c r="BX159">
        <f t="shared" si="432"/>
        <v>0</v>
      </c>
      <c r="BY159">
        <f t="shared" si="432"/>
        <v>0</v>
      </c>
      <c r="BZ159">
        <f t="shared" si="432"/>
        <v>0</v>
      </c>
      <c r="CA159">
        <f t="shared" si="432"/>
        <v>0</v>
      </c>
      <c r="CE159" t="e">
        <f t="shared" si="386"/>
        <v>#N/A</v>
      </c>
      <c r="CF159" s="302">
        <f t="shared" si="387"/>
        <v>1423.3</v>
      </c>
      <c r="CG159" s="302">
        <f t="shared" si="434"/>
        <v>1325.46</v>
      </c>
      <c r="CH159" s="302">
        <f t="shared" si="435"/>
        <v>1099.8399999999999</v>
      </c>
      <c r="CI159" s="302">
        <f t="shared" si="436"/>
        <v>716.04</v>
      </c>
      <c r="CJ159" s="302">
        <f t="shared" si="437"/>
        <v>431.65</v>
      </c>
      <c r="CK159" s="302">
        <f t="shared" si="438"/>
        <v>325.27999999999997</v>
      </c>
      <c r="CL159" s="302">
        <f t="shared" si="439"/>
        <v>260.18</v>
      </c>
      <c r="CM159" s="302">
        <f t="shared" si="440"/>
        <v>211.74</v>
      </c>
      <c r="CN159" s="302">
        <f t="shared" si="441"/>
        <v>205.54</v>
      </c>
      <c r="CO159" s="302">
        <f t="shared" si="442"/>
        <v>280.64999999999998</v>
      </c>
      <c r="CP159" s="302">
        <f t="shared" si="443"/>
        <v>572.36</v>
      </c>
      <c r="CQ159" s="302">
        <f t="shared" si="444"/>
        <v>1073.43</v>
      </c>
      <c r="CR159" s="302">
        <f t="shared" si="445"/>
        <v>0</v>
      </c>
      <c r="CS159" s="302">
        <f t="shared" si="446"/>
        <v>0</v>
      </c>
      <c r="CT159" s="302">
        <f t="shared" si="447"/>
        <v>0</v>
      </c>
      <c r="CU159" s="302">
        <f t="shared" si="448"/>
        <v>0</v>
      </c>
      <c r="CV159" s="302">
        <f t="shared" si="449"/>
        <v>0</v>
      </c>
      <c r="CW159" s="302">
        <f t="shared" si="450"/>
        <v>0</v>
      </c>
      <c r="CX159" s="302">
        <f t="shared" si="451"/>
        <v>0</v>
      </c>
      <c r="CY159" s="302">
        <f t="shared" si="452"/>
        <v>0</v>
      </c>
      <c r="CZ159" s="302">
        <f t="shared" si="453"/>
        <v>0</v>
      </c>
      <c r="DA159" s="302">
        <f t="shared" si="454"/>
        <v>0</v>
      </c>
      <c r="DB159" s="302">
        <f t="shared" si="455"/>
        <v>0</v>
      </c>
      <c r="DC159" s="302">
        <f t="shared" si="456"/>
        <v>0</v>
      </c>
      <c r="DD159" s="302">
        <f t="shared" si="457"/>
        <v>0</v>
      </c>
      <c r="DE159" s="302">
        <f t="shared" si="458"/>
        <v>0</v>
      </c>
    </row>
    <row r="160" spans="1:109" x14ac:dyDescent="0.25">
      <c r="A160">
        <v>157</v>
      </c>
      <c r="B160">
        <f>MATCH(A160,Entrada!$A$53:$A$369,0)</f>
        <v>157</v>
      </c>
      <c r="C160" s="164"/>
      <c r="AB160">
        <f>IF(NOT(ISNA($B160)),INDEX(Entrada!C$53:C$369,$B160),0)</f>
        <v>0</v>
      </c>
      <c r="AC160">
        <f>IF(NOT(ISNA($B160)),INDEX(Entrada!D$53:D$369,$B160),0)</f>
        <v>0</v>
      </c>
      <c r="AD160">
        <f>IF(NOT(ISNA($B160)),INDEX(Entrada!E$53:E$369,$B160),0)</f>
        <v>0</v>
      </c>
      <c r="AE160">
        <f>IF(NOT(ISNA($B160)),INDEX(Entrada!F$53:F$369,$B160),0)</f>
        <v>0</v>
      </c>
      <c r="AF160">
        <f>IF(NOT(ISNA($B160)),INDEX(Entrada!G$53:G$369,$B160),0)</f>
        <v>0</v>
      </c>
      <c r="AG160">
        <f>IF(NOT(ISNA($B160)),INDEX(Entrada!H$53:H$369,$B160),0)</f>
        <v>0</v>
      </c>
      <c r="AH160">
        <f>IF(NOT(ISNA($B160)),INDEX(Entrada!I$53:I$369,$B160),0)</f>
        <v>0</v>
      </c>
      <c r="AI160">
        <f>IF(NOT(ISNA($B160)),INDEX(Entrada!J$53:J$369,$B160),0)</f>
        <v>0</v>
      </c>
      <c r="AJ160">
        <f>IF(NOT(ISNA($B160)),INDEX(Entrada!K$53:K$369,$B160),0)</f>
        <v>0</v>
      </c>
      <c r="AK160">
        <f>IF(NOT(ISNA($B160)),INDEX(Entrada!L$53:L$369,$B160),0)</f>
        <v>0</v>
      </c>
      <c r="AL160">
        <f>IF(NOT(ISNA($B160)),INDEX(Entrada!M$53:M$369,$B160),0)</f>
        <v>0</v>
      </c>
      <c r="AM160">
        <f>IF(NOT(ISNA($B160)),INDEX(Entrada!N$53:N$369,$B160),0)</f>
        <v>0</v>
      </c>
      <c r="AN160">
        <f>IF(NOT(ISNA($B160)),INDEX(Entrada!O$53:O$369,$B160),0)</f>
        <v>0</v>
      </c>
      <c r="AO160">
        <f>IF(NOT(ISNA($B160)),INDEX(Entrada!P$53:P$369,$B160),0)</f>
        <v>0</v>
      </c>
      <c r="AP160">
        <f>IF(NOT(ISNA($B160)),INDEX(Entrada!Q$53:Q$369,$B160),0)</f>
        <v>0</v>
      </c>
      <c r="AQ160">
        <f>IF(NOT(ISNA($B160)),INDEX(Entrada!R$53:R$369,$B160),0)</f>
        <v>0</v>
      </c>
      <c r="AR160">
        <f>IF(NOT(ISNA($B160)),INDEX(Entrada!S$53:S$369,$B160),0)</f>
        <v>0</v>
      </c>
      <c r="AS160">
        <f>IF(NOT(ISNA($B160)),INDEX(Entrada!T$53:T$369,$B160),0)</f>
        <v>0</v>
      </c>
      <c r="AT160">
        <f>IF(NOT(ISNA($B160)),INDEX(Entrada!U$53:U$369,$B160),0)</f>
        <v>0</v>
      </c>
      <c r="AU160">
        <f>IF(NOT(ISNA($B160)),INDEX(Entrada!V$53:V$369,$B160),0)</f>
        <v>0</v>
      </c>
      <c r="AV160">
        <f>IF(NOT(ISNA($B160)),INDEX(Entrada!W$53:W$369,$B160),0)</f>
        <v>0</v>
      </c>
      <c r="AW160">
        <f>IF(NOT(ISNA($B160)),INDEX(Entrada!X$53:X$369,$B160),0)</f>
        <v>0</v>
      </c>
      <c r="AX160">
        <f>IF(NOT(ISNA($B160)),INDEX(Entrada!Y$53:Y$369,$B160),0)</f>
        <v>0</v>
      </c>
      <c r="AY160">
        <f>IF(NOT(ISNA($B160)),INDEX(Entrada!Z$53:Z$369,$B160),0)</f>
        <v>0</v>
      </c>
      <c r="AZ160">
        <f>IF(NOT(ISNA($B160)),INDEX(Entrada!AA$53:AA$369,$B160),0)</f>
        <v>0</v>
      </c>
      <c r="BA160">
        <f>IF(NOT(ISNA($B160)),INDEX(Entrada!AB$53:AB$369,$B160),0)</f>
        <v>0</v>
      </c>
      <c r="BB160">
        <f t="shared" si="394"/>
        <v>0</v>
      </c>
      <c r="BC160">
        <f t="shared" si="395"/>
        <v>0</v>
      </c>
      <c r="BD160">
        <f t="shared" si="396"/>
        <v>0</v>
      </c>
      <c r="BE160">
        <f t="shared" si="397"/>
        <v>0</v>
      </c>
      <c r="BF160">
        <f t="shared" si="398"/>
        <v>0</v>
      </c>
      <c r="BG160">
        <f t="shared" si="399"/>
        <v>0</v>
      </c>
      <c r="BH160">
        <f t="shared" si="400"/>
        <v>0</v>
      </c>
      <c r="BI160">
        <f t="shared" si="401"/>
        <v>0</v>
      </c>
      <c r="BJ160">
        <f t="shared" si="402"/>
        <v>0</v>
      </c>
      <c r="BK160">
        <f t="shared" si="403"/>
        <v>0</v>
      </c>
      <c r="BL160">
        <f t="shared" si="404"/>
        <v>0</v>
      </c>
      <c r="BM160">
        <f t="shared" si="405"/>
        <v>0</v>
      </c>
      <c r="BN160">
        <f t="shared" si="432"/>
        <v>0</v>
      </c>
      <c r="BO160">
        <f t="shared" si="432"/>
        <v>0</v>
      </c>
      <c r="BP160">
        <f t="shared" si="432"/>
        <v>0</v>
      </c>
      <c r="BQ160">
        <f t="shared" si="432"/>
        <v>0</v>
      </c>
      <c r="BR160">
        <f t="shared" si="432"/>
        <v>0</v>
      </c>
      <c r="BS160">
        <f t="shared" si="432"/>
        <v>0</v>
      </c>
      <c r="BT160">
        <f t="shared" si="432"/>
        <v>0</v>
      </c>
      <c r="BU160">
        <f t="shared" si="432"/>
        <v>0</v>
      </c>
      <c r="BV160">
        <f t="shared" si="432"/>
        <v>0</v>
      </c>
      <c r="BW160">
        <f t="shared" si="432"/>
        <v>0</v>
      </c>
      <c r="BX160">
        <f t="shared" si="432"/>
        <v>0</v>
      </c>
      <c r="BY160">
        <f t="shared" si="432"/>
        <v>0</v>
      </c>
      <c r="BZ160">
        <f t="shared" si="432"/>
        <v>0</v>
      </c>
      <c r="CA160">
        <f t="shared" si="432"/>
        <v>0</v>
      </c>
      <c r="CE160" t="e">
        <f t="shared" si="386"/>
        <v>#N/A</v>
      </c>
      <c r="CF160" s="302">
        <f t="shared" si="387"/>
        <v>0</v>
      </c>
      <c r="CG160" s="302">
        <f t="shared" si="434"/>
        <v>0</v>
      </c>
      <c r="CH160" s="302">
        <f t="shared" si="435"/>
        <v>0</v>
      </c>
      <c r="CI160" s="302">
        <f t="shared" si="436"/>
        <v>0</v>
      </c>
      <c r="CJ160" s="302">
        <f t="shared" si="437"/>
        <v>0</v>
      </c>
      <c r="CK160" s="302">
        <f t="shared" si="438"/>
        <v>0</v>
      </c>
      <c r="CL160" s="302">
        <f t="shared" si="439"/>
        <v>0</v>
      </c>
      <c r="CM160" s="302">
        <f t="shared" si="440"/>
        <v>0</v>
      </c>
      <c r="CN160" s="302">
        <f t="shared" si="441"/>
        <v>0</v>
      </c>
      <c r="CO160" s="302">
        <f t="shared" si="442"/>
        <v>0</v>
      </c>
      <c r="CP160" s="302">
        <f t="shared" si="443"/>
        <v>0</v>
      </c>
      <c r="CQ160" s="302">
        <f t="shared" si="444"/>
        <v>0</v>
      </c>
      <c r="CR160" s="302">
        <f t="shared" si="445"/>
        <v>0</v>
      </c>
      <c r="CS160" s="302">
        <f t="shared" si="446"/>
        <v>0</v>
      </c>
      <c r="CT160" s="302">
        <f t="shared" si="447"/>
        <v>0</v>
      </c>
      <c r="CU160" s="302">
        <f t="shared" si="448"/>
        <v>0</v>
      </c>
      <c r="CV160" s="302">
        <f t="shared" si="449"/>
        <v>0</v>
      </c>
      <c r="CW160" s="302">
        <f t="shared" si="450"/>
        <v>0</v>
      </c>
      <c r="CX160" s="302">
        <f t="shared" si="451"/>
        <v>0</v>
      </c>
      <c r="CY160" s="302">
        <f t="shared" si="452"/>
        <v>0</v>
      </c>
      <c r="CZ160" s="302">
        <f t="shared" si="453"/>
        <v>0</v>
      </c>
      <c r="DA160" s="302">
        <f t="shared" si="454"/>
        <v>0</v>
      </c>
      <c r="DB160" s="302">
        <f t="shared" si="455"/>
        <v>0</v>
      </c>
      <c r="DC160" s="302">
        <f t="shared" si="456"/>
        <v>0</v>
      </c>
      <c r="DD160" s="302">
        <f t="shared" si="457"/>
        <v>0</v>
      </c>
      <c r="DE160" s="302">
        <f t="shared" si="458"/>
        <v>0</v>
      </c>
    </row>
    <row r="161" spans="1:109" x14ac:dyDescent="0.25">
      <c r="A161">
        <v>158</v>
      </c>
      <c r="B161">
        <f>MATCH(A161,Entrada!$A$53:$A$369,0)</f>
        <v>158</v>
      </c>
      <c r="C161" s="164" t="s">
        <v>603</v>
      </c>
      <c r="AB161">
        <f>IF(NOT(ISNA($B161)),INDEX(Entrada!C$53:C$369,$B161),0)</f>
        <v>77.67</v>
      </c>
      <c r="AC161">
        <f>IF(NOT(ISNA($B161)),INDEX(Entrada!D$53:D$369,$B161),0)</f>
        <v>79.11</v>
      </c>
      <c r="AD161">
        <f>IF(NOT(ISNA($B161)),INDEX(Entrada!E$53:E$369,$B161),0)</f>
        <v>83.39</v>
      </c>
      <c r="AE161">
        <f>IF(NOT(ISNA($B161)),INDEX(Entrada!F$53:F$369,$B161),0)</f>
        <v>66.14</v>
      </c>
      <c r="AF161">
        <f>IF(NOT(ISNA($B161)),INDEX(Entrada!G$53:G$369,$B161),0)</f>
        <v>45.85</v>
      </c>
      <c r="AG161">
        <f>IF(NOT(ISNA($B161)),INDEX(Entrada!H$53:H$369,$B161),0)</f>
        <v>38.18</v>
      </c>
      <c r="AH161">
        <f>IF(NOT(ISNA($B161)),INDEX(Entrada!I$53:I$369,$B161),0)</f>
        <v>33.11</v>
      </c>
      <c r="AI161">
        <f>IF(NOT(ISNA($B161)),INDEX(Entrada!J$53:J$369,$B161),0)</f>
        <v>28.34</v>
      </c>
      <c r="AJ161">
        <f>IF(NOT(ISNA($B161)),INDEX(Entrada!K$53:K$369,$B161),0)</f>
        <v>25.88</v>
      </c>
      <c r="AK161">
        <f>IF(NOT(ISNA($B161)),INDEX(Entrada!L$53:L$369,$B161),0)</f>
        <v>30.67</v>
      </c>
      <c r="AL161">
        <f>IF(NOT(ISNA($B161)),INDEX(Entrada!M$53:M$369,$B161),0)</f>
        <v>48.46</v>
      </c>
      <c r="AM161">
        <f>IF(NOT(ISNA($B161)),INDEX(Entrada!N$53:N$369,$B161),0)</f>
        <v>74.3</v>
      </c>
      <c r="AN161">
        <f>IF(NOT(ISNA($B161)),INDEX(Entrada!O$53:O$369,$B161),0)</f>
        <v>0</v>
      </c>
      <c r="AO161">
        <f>IF(NOT(ISNA($B161)),INDEX(Entrada!P$53:P$369,$B161),0)</f>
        <v>0</v>
      </c>
      <c r="AP161">
        <f>IF(NOT(ISNA($B161)),INDEX(Entrada!Q$53:Q$369,$B161),0)</f>
        <v>0</v>
      </c>
      <c r="AQ161">
        <f>IF(NOT(ISNA($B161)),INDEX(Entrada!R$53:R$369,$B161),0)</f>
        <v>0</v>
      </c>
      <c r="AR161">
        <f>IF(NOT(ISNA($B161)),INDEX(Entrada!S$53:S$369,$B161),0)</f>
        <v>0</v>
      </c>
      <c r="AS161">
        <f>IF(NOT(ISNA($B161)),INDEX(Entrada!T$53:T$369,$B161),0)</f>
        <v>0</v>
      </c>
      <c r="AT161">
        <f>IF(NOT(ISNA($B161)),INDEX(Entrada!U$53:U$369,$B161),0)</f>
        <v>0</v>
      </c>
      <c r="AU161">
        <f>IF(NOT(ISNA($B161)),INDEX(Entrada!V$53:V$369,$B161),0)</f>
        <v>0</v>
      </c>
      <c r="AV161">
        <f>IF(NOT(ISNA($B161)),INDEX(Entrada!W$53:W$369,$B161),0)</f>
        <v>0</v>
      </c>
      <c r="AW161">
        <f>IF(NOT(ISNA($B161)),INDEX(Entrada!X$53:X$369,$B161),0)</f>
        <v>0</v>
      </c>
      <c r="AX161">
        <f>IF(NOT(ISNA($B161)),INDEX(Entrada!Y$53:Y$369,$B161),0)</f>
        <v>0</v>
      </c>
      <c r="AY161">
        <f>IF(NOT(ISNA($B161)),INDEX(Entrada!Z$53:Z$369,$B161),0)</f>
        <v>0</v>
      </c>
      <c r="AZ161">
        <f>IF(NOT(ISNA($B161)),INDEX(Entrada!AA$53:AA$369,$B161),0)</f>
        <v>0</v>
      </c>
      <c r="BA161">
        <f>IF(NOT(ISNA($B161)),INDEX(Entrada!AB$53:AB$369,$B161),0)</f>
        <v>0</v>
      </c>
      <c r="BB161">
        <f t="shared" si="394"/>
        <v>77.67</v>
      </c>
      <c r="BC161">
        <f t="shared" si="395"/>
        <v>79.11</v>
      </c>
      <c r="BD161">
        <f t="shared" si="396"/>
        <v>83.39</v>
      </c>
      <c r="BE161">
        <f t="shared" si="397"/>
        <v>66.14</v>
      </c>
      <c r="BF161">
        <f t="shared" si="398"/>
        <v>45.85</v>
      </c>
      <c r="BG161">
        <f t="shared" si="399"/>
        <v>38.18</v>
      </c>
      <c r="BH161">
        <f t="shared" si="400"/>
        <v>33.11</v>
      </c>
      <c r="BI161">
        <f t="shared" si="401"/>
        <v>28.34</v>
      </c>
      <c r="BJ161">
        <f t="shared" si="402"/>
        <v>25.88</v>
      </c>
      <c r="BK161">
        <f t="shared" si="403"/>
        <v>30.67</v>
      </c>
      <c r="BL161">
        <f t="shared" si="404"/>
        <v>48.46</v>
      </c>
      <c r="BM161">
        <f t="shared" si="405"/>
        <v>74.3</v>
      </c>
      <c r="BN161">
        <f t="shared" si="432"/>
        <v>0</v>
      </c>
      <c r="BO161">
        <f t="shared" si="432"/>
        <v>0</v>
      </c>
      <c r="BP161">
        <f t="shared" si="432"/>
        <v>0</v>
      </c>
      <c r="BQ161">
        <f t="shared" si="432"/>
        <v>0</v>
      </c>
      <c r="BR161">
        <f t="shared" si="432"/>
        <v>0</v>
      </c>
      <c r="BS161">
        <f t="shared" si="432"/>
        <v>0</v>
      </c>
      <c r="BT161">
        <f t="shared" si="432"/>
        <v>0</v>
      </c>
      <c r="BU161">
        <f t="shared" si="432"/>
        <v>0</v>
      </c>
      <c r="BV161">
        <f t="shared" si="432"/>
        <v>0</v>
      </c>
      <c r="BW161">
        <f t="shared" si="432"/>
        <v>0</v>
      </c>
      <c r="BX161">
        <f t="shared" si="432"/>
        <v>0</v>
      </c>
      <c r="BY161">
        <f t="shared" si="432"/>
        <v>0</v>
      </c>
      <c r="BZ161">
        <f t="shared" si="432"/>
        <v>0</v>
      </c>
      <c r="CA161">
        <f t="shared" si="432"/>
        <v>0</v>
      </c>
      <c r="CE161" t="e">
        <f t="shared" si="386"/>
        <v>#N/A</v>
      </c>
      <c r="CF161" s="302">
        <f t="shared" si="387"/>
        <v>77.67</v>
      </c>
      <c r="CG161" s="302">
        <f t="shared" si="434"/>
        <v>79.11</v>
      </c>
      <c r="CH161" s="302">
        <f t="shared" si="435"/>
        <v>83.39</v>
      </c>
      <c r="CI161" s="302">
        <f t="shared" si="436"/>
        <v>66.14</v>
      </c>
      <c r="CJ161" s="302">
        <f t="shared" si="437"/>
        <v>45.85</v>
      </c>
      <c r="CK161" s="302">
        <f t="shared" si="438"/>
        <v>38.18</v>
      </c>
      <c r="CL161" s="302">
        <f t="shared" si="439"/>
        <v>33.11</v>
      </c>
      <c r="CM161" s="302">
        <f t="shared" si="440"/>
        <v>28.34</v>
      </c>
      <c r="CN161" s="302">
        <f t="shared" si="441"/>
        <v>25.88</v>
      </c>
      <c r="CO161" s="302">
        <f t="shared" si="442"/>
        <v>30.67</v>
      </c>
      <c r="CP161" s="302">
        <f t="shared" si="443"/>
        <v>48.46</v>
      </c>
      <c r="CQ161" s="302">
        <f t="shared" si="444"/>
        <v>74.3</v>
      </c>
      <c r="CR161" s="302">
        <f t="shared" si="445"/>
        <v>0</v>
      </c>
      <c r="CS161" s="302">
        <f t="shared" si="446"/>
        <v>0</v>
      </c>
      <c r="CT161" s="302">
        <f t="shared" si="447"/>
        <v>0</v>
      </c>
      <c r="CU161" s="302">
        <f t="shared" si="448"/>
        <v>0</v>
      </c>
      <c r="CV161" s="302">
        <f t="shared" si="449"/>
        <v>0</v>
      </c>
      <c r="CW161" s="302">
        <f t="shared" si="450"/>
        <v>0</v>
      </c>
      <c r="CX161" s="302">
        <f t="shared" si="451"/>
        <v>0</v>
      </c>
      <c r="CY161" s="302">
        <f t="shared" si="452"/>
        <v>0</v>
      </c>
      <c r="CZ161" s="302">
        <f t="shared" si="453"/>
        <v>0</v>
      </c>
      <c r="DA161" s="302">
        <f t="shared" si="454"/>
        <v>0</v>
      </c>
      <c r="DB161" s="302">
        <f t="shared" si="455"/>
        <v>0</v>
      </c>
      <c r="DC161" s="302">
        <f t="shared" si="456"/>
        <v>0</v>
      </c>
      <c r="DD161" s="302">
        <f t="shared" si="457"/>
        <v>0</v>
      </c>
      <c r="DE161" s="302">
        <f t="shared" si="458"/>
        <v>0</v>
      </c>
    </row>
    <row r="162" spans="1:109" x14ac:dyDescent="0.25">
      <c r="A162">
        <v>159</v>
      </c>
      <c r="B162">
        <f>MATCH(A162,Entrada!$A$53:$A$369,0)</f>
        <v>159</v>
      </c>
      <c r="C162" s="164"/>
      <c r="AB162">
        <f>IF(NOT(ISNA($B162)),INDEX(Entrada!C$53:C$369,$B162),0)</f>
        <v>0</v>
      </c>
      <c r="AC162">
        <f>IF(NOT(ISNA($B162)),INDEX(Entrada!D$53:D$369,$B162),0)</f>
        <v>0</v>
      </c>
      <c r="AD162">
        <f>IF(NOT(ISNA($B162)),INDEX(Entrada!E$53:E$369,$B162),0)</f>
        <v>0</v>
      </c>
      <c r="AE162">
        <f>IF(NOT(ISNA($B162)),INDEX(Entrada!F$53:F$369,$B162),0)</f>
        <v>0</v>
      </c>
      <c r="AF162">
        <f>IF(NOT(ISNA($B162)),INDEX(Entrada!G$53:G$369,$B162),0)</f>
        <v>0</v>
      </c>
      <c r="AG162">
        <f>IF(NOT(ISNA($B162)),INDEX(Entrada!H$53:H$369,$B162),0)</f>
        <v>0</v>
      </c>
      <c r="AH162">
        <f>IF(NOT(ISNA($B162)),INDEX(Entrada!I$53:I$369,$B162),0)</f>
        <v>0</v>
      </c>
      <c r="AI162">
        <f>IF(NOT(ISNA($B162)),INDEX(Entrada!J$53:J$369,$B162),0)</f>
        <v>0</v>
      </c>
      <c r="AJ162">
        <f>IF(NOT(ISNA($B162)),INDEX(Entrada!K$53:K$369,$B162),0)</f>
        <v>0</v>
      </c>
      <c r="AK162">
        <f>IF(NOT(ISNA($B162)),INDEX(Entrada!L$53:L$369,$B162),0)</f>
        <v>0</v>
      </c>
      <c r="AL162">
        <f>IF(NOT(ISNA($B162)),INDEX(Entrada!M$53:M$369,$B162),0)</f>
        <v>0</v>
      </c>
      <c r="AM162">
        <f>IF(NOT(ISNA($B162)),INDEX(Entrada!N$53:N$369,$B162),0)</f>
        <v>0</v>
      </c>
      <c r="AN162">
        <f>IF(NOT(ISNA($B162)),INDEX(Entrada!O$53:O$369,$B162),0)</f>
        <v>0</v>
      </c>
      <c r="AO162">
        <f>IF(NOT(ISNA($B162)),INDEX(Entrada!P$53:P$369,$B162),0)</f>
        <v>0</v>
      </c>
      <c r="AP162">
        <f>IF(NOT(ISNA($B162)),INDEX(Entrada!Q$53:Q$369,$B162),0)</f>
        <v>0</v>
      </c>
      <c r="AQ162">
        <f>IF(NOT(ISNA($B162)),INDEX(Entrada!R$53:R$369,$B162),0)</f>
        <v>0</v>
      </c>
      <c r="AR162">
        <f>IF(NOT(ISNA($B162)),INDEX(Entrada!S$53:S$369,$B162),0)</f>
        <v>0</v>
      </c>
      <c r="AS162">
        <f>IF(NOT(ISNA($B162)),INDEX(Entrada!T$53:T$369,$B162),0)</f>
        <v>0</v>
      </c>
      <c r="AT162">
        <f>IF(NOT(ISNA($B162)),INDEX(Entrada!U$53:U$369,$B162),0)</f>
        <v>0</v>
      </c>
      <c r="AU162">
        <f>IF(NOT(ISNA($B162)),INDEX(Entrada!V$53:V$369,$B162),0)</f>
        <v>0</v>
      </c>
      <c r="AV162">
        <f>IF(NOT(ISNA($B162)),INDEX(Entrada!W$53:W$369,$B162),0)</f>
        <v>0</v>
      </c>
      <c r="AW162">
        <f>IF(NOT(ISNA($B162)),INDEX(Entrada!X$53:X$369,$B162),0)</f>
        <v>0</v>
      </c>
      <c r="AX162">
        <f>IF(NOT(ISNA($B162)),INDEX(Entrada!Y$53:Y$369,$B162),0)</f>
        <v>0</v>
      </c>
      <c r="AY162">
        <f>IF(NOT(ISNA($B162)),INDEX(Entrada!Z$53:Z$369,$B162),0)</f>
        <v>0</v>
      </c>
      <c r="AZ162">
        <f>IF(NOT(ISNA($B162)),INDEX(Entrada!AA$53:AA$369,$B162),0)</f>
        <v>0</v>
      </c>
      <c r="BA162">
        <f>IF(NOT(ISNA($B162)),INDEX(Entrada!AB$53:AB$369,$B162),0)</f>
        <v>0</v>
      </c>
      <c r="BB162">
        <f t="shared" si="394"/>
        <v>0</v>
      </c>
      <c r="BC162">
        <f t="shared" si="395"/>
        <v>0</v>
      </c>
      <c r="BD162">
        <f t="shared" si="396"/>
        <v>0</v>
      </c>
      <c r="BE162">
        <f t="shared" si="397"/>
        <v>0</v>
      </c>
      <c r="BF162">
        <f t="shared" si="398"/>
        <v>0</v>
      </c>
      <c r="BG162">
        <f t="shared" si="399"/>
        <v>0</v>
      </c>
      <c r="BH162">
        <f t="shared" si="400"/>
        <v>0</v>
      </c>
      <c r="BI162">
        <f t="shared" si="401"/>
        <v>0</v>
      </c>
      <c r="BJ162">
        <f t="shared" si="402"/>
        <v>0</v>
      </c>
      <c r="BK162">
        <f t="shared" si="403"/>
        <v>0</v>
      </c>
      <c r="BL162">
        <f t="shared" si="404"/>
        <v>0</v>
      </c>
      <c r="BM162">
        <f t="shared" si="405"/>
        <v>0</v>
      </c>
      <c r="BN162">
        <f t="shared" si="432"/>
        <v>0</v>
      </c>
      <c r="BO162">
        <f t="shared" si="432"/>
        <v>0</v>
      </c>
      <c r="BP162">
        <f t="shared" si="432"/>
        <v>0</v>
      </c>
      <c r="BQ162">
        <f t="shared" si="432"/>
        <v>0</v>
      </c>
      <c r="BR162">
        <f t="shared" si="432"/>
        <v>0</v>
      </c>
      <c r="BS162">
        <f t="shared" si="432"/>
        <v>0</v>
      </c>
      <c r="BT162">
        <f t="shared" si="432"/>
        <v>0</v>
      </c>
      <c r="BU162">
        <f t="shared" si="432"/>
        <v>0</v>
      </c>
      <c r="BV162">
        <f t="shared" si="432"/>
        <v>0</v>
      </c>
      <c r="BW162">
        <f t="shared" si="432"/>
        <v>0</v>
      </c>
      <c r="BX162">
        <f t="shared" si="432"/>
        <v>0</v>
      </c>
      <c r="BY162">
        <f t="shared" si="432"/>
        <v>0</v>
      </c>
      <c r="BZ162">
        <f t="shared" si="432"/>
        <v>0</v>
      </c>
      <c r="CA162">
        <f t="shared" si="432"/>
        <v>0</v>
      </c>
      <c r="CE162" t="e">
        <f t="shared" si="386"/>
        <v>#N/A</v>
      </c>
      <c r="CF162" s="302">
        <f t="shared" si="387"/>
        <v>0</v>
      </c>
      <c r="CG162" s="302">
        <f t="shared" si="434"/>
        <v>0</v>
      </c>
      <c r="CH162" s="302">
        <f t="shared" si="435"/>
        <v>0</v>
      </c>
      <c r="CI162" s="302">
        <f t="shared" si="436"/>
        <v>0</v>
      </c>
      <c r="CJ162" s="302">
        <f t="shared" si="437"/>
        <v>0</v>
      </c>
      <c r="CK162" s="302">
        <f t="shared" si="438"/>
        <v>0</v>
      </c>
      <c r="CL162" s="302">
        <f t="shared" si="439"/>
        <v>0</v>
      </c>
      <c r="CM162" s="302">
        <f t="shared" si="440"/>
        <v>0</v>
      </c>
      <c r="CN162" s="302">
        <f t="shared" si="441"/>
        <v>0</v>
      </c>
      <c r="CO162" s="302">
        <f t="shared" si="442"/>
        <v>0</v>
      </c>
      <c r="CP162" s="302">
        <f t="shared" si="443"/>
        <v>0</v>
      </c>
      <c r="CQ162" s="302">
        <f t="shared" si="444"/>
        <v>0</v>
      </c>
      <c r="CR162" s="302">
        <f t="shared" si="445"/>
        <v>0</v>
      </c>
      <c r="CS162" s="302">
        <f t="shared" si="446"/>
        <v>0</v>
      </c>
      <c r="CT162" s="302">
        <f t="shared" si="447"/>
        <v>0</v>
      </c>
      <c r="CU162" s="302">
        <f t="shared" si="448"/>
        <v>0</v>
      </c>
      <c r="CV162" s="302">
        <f t="shared" si="449"/>
        <v>0</v>
      </c>
      <c r="CW162" s="302">
        <f t="shared" si="450"/>
        <v>0</v>
      </c>
      <c r="CX162" s="302">
        <f t="shared" si="451"/>
        <v>0</v>
      </c>
      <c r="CY162" s="302">
        <f t="shared" si="452"/>
        <v>0</v>
      </c>
      <c r="CZ162" s="302">
        <f t="shared" si="453"/>
        <v>0</v>
      </c>
      <c r="DA162" s="302">
        <f t="shared" si="454"/>
        <v>0</v>
      </c>
      <c r="DB162" s="302">
        <f t="shared" si="455"/>
        <v>0</v>
      </c>
      <c r="DC162" s="302">
        <f t="shared" si="456"/>
        <v>0</v>
      </c>
      <c r="DD162" s="302">
        <f t="shared" si="457"/>
        <v>0</v>
      </c>
      <c r="DE162" s="302">
        <f t="shared" si="458"/>
        <v>0</v>
      </c>
    </row>
    <row r="163" spans="1:109" x14ac:dyDescent="0.25">
      <c r="A163">
        <v>160</v>
      </c>
      <c r="B163">
        <f>MATCH(A163,Entrada!$A$53:$A$369,0)</f>
        <v>160</v>
      </c>
      <c r="C163" s="164" t="s">
        <v>604</v>
      </c>
      <c r="AB163">
        <f>IF(NOT(ISNA($B163)),INDEX(Entrada!C$53:C$369,$B163),0)</f>
        <v>11.3</v>
      </c>
      <c r="AC163">
        <f>IF(NOT(ISNA($B163)),INDEX(Entrada!D$53:D$369,$B163),0)</f>
        <v>11.15</v>
      </c>
      <c r="AD163">
        <f>IF(NOT(ISNA($B163)),INDEX(Entrada!E$53:E$369,$B163),0)</f>
        <v>10.67</v>
      </c>
      <c r="AE163">
        <f>IF(NOT(ISNA($B163)),INDEX(Entrada!F$53:F$369,$B163),0)</f>
        <v>8.9700000000000006</v>
      </c>
      <c r="AF163">
        <f>IF(NOT(ISNA($B163)),INDEX(Entrada!G$53:G$369,$B163),0)</f>
        <v>7.15</v>
      </c>
      <c r="AG163">
        <f>IF(NOT(ISNA($B163)),INDEX(Entrada!H$53:H$369,$B163),0)</f>
        <v>6.29</v>
      </c>
      <c r="AH163">
        <f>IF(NOT(ISNA($B163)),INDEX(Entrada!I$53:I$369,$B163),0)</f>
        <v>5.46</v>
      </c>
      <c r="AI163">
        <f>IF(NOT(ISNA($B163)),INDEX(Entrada!J$53:J$369,$B163),0)</f>
        <v>5.24</v>
      </c>
      <c r="AJ163">
        <f>IF(NOT(ISNA($B163)),INDEX(Entrada!K$53:K$369,$B163),0)</f>
        <v>5.79</v>
      </c>
      <c r="AK163">
        <f>IF(NOT(ISNA($B163)),INDEX(Entrada!L$53:L$369,$B163),0)</f>
        <v>6.58</v>
      </c>
      <c r="AL163">
        <f>IF(NOT(ISNA($B163)),INDEX(Entrada!M$53:M$369,$B163),0)</f>
        <v>7.21</v>
      </c>
      <c r="AM163">
        <f>IF(NOT(ISNA($B163)),INDEX(Entrada!N$53:N$369,$B163),0)</f>
        <v>9.1300000000000008</v>
      </c>
      <c r="AN163">
        <f>IF(NOT(ISNA($B163)),INDEX(Entrada!O$53:O$369,$B163),0)</f>
        <v>0</v>
      </c>
      <c r="AO163">
        <f>IF(NOT(ISNA($B163)),INDEX(Entrada!P$53:P$369,$B163),0)</f>
        <v>0</v>
      </c>
      <c r="AP163">
        <f>IF(NOT(ISNA($B163)),INDEX(Entrada!Q$53:Q$369,$B163),0)</f>
        <v>0</v>
      </c>
      <c r="AQ163">
        <f>IF(NOT(ISNA($B163)),INDEX(Entrada!R$53:R$369,$B163),0)</f>
        <v>0</v>
      </c>
      <c r="AR163">
        <f>IF(NOT(ISNA($B163)),INDEX(Entrada!S$53:S$369,$B163),0)</f>
        <v>0</v>
      </c>
      <c r="AS163">
        <f>IF(NOT(ISNA($B163)),INDEX(Entrada!T$53:T$369,$B163),0)</f>
        <v>0</v>
      </c>
      <c r="AT163">
        <f>IF(NOT(ISNA($B163)),INDEX(Entrada!U$53:U$369,$B163),0)</f>
        <v>0</v>
      </c>
      <c r="AU163">
        <f>IF(NOT(ISNA($B163)),INDEX(Entrada!V$53:V$369,$B163),0)</f>
        <v>0</v>
      </c>
      <c r="AV163">
        <f>IF(NOT(ISNA($B163)),INDEX(Entrada!W$53:W$369,$B163),0)</f>
        <v>0</v>
      </c>
      <c r="AW163">
        <f>IF(NOT(ISNA($B163)),INDEX(Entrada!X$53:X$369,$B163),0)</f>
        <v>0</v>
      </c>
      <c r="AX163">
        <f>IF(NOT(ISNA($B163)),INDEX(Entrada!Y$53:Y$369,$B163),0)</f>
        <v>0</v>
      </c>
      <c r="AY163">
        <f>IF(NOT(ISNA($B163)),INDEX(Entrada!Z$53:Z$369,$B163),0)</f>
        <v>0</v>
      </c>
      <c r="AZ163">
        <f>IF(NOT(ISNA($B163)),INDEX(Entrada!AA$53:AA$369,$B163),0)</f>
        <v>0</v>
      </c>
      <c r="BA163">
        <f>IF(NOT(ISNA($B163)),INDEX(Entrada!AB$53:AB$369,$B163),0)</f>
        <v>0</v>
      </c>
      <c r="BB163">
        <f t="shared" si="394"/>
        <v>11.3</v>
      </c>
      <c r="BC163">
        <f t="shared" si="395"/>
        <v>11.15</v>
      </c>
      <c r="BD163">
        <f t="shared" si="396"/>
        <v>10.67</v>
      </c>
      <c r="BE163">
        <f t="shared" si="397"/>
        <v>8.9700000000000006</v>
      </c>
      <c r="BF163">
        <f t="shared" si="398"/>
        <v>7.15</v>
      </c>
      <c r="BG163">
        <f t="shared" si="399"/>
        <v>6.29</v>
      </c>
      <c r="BH163">
        <f t="shared" si="400"/>
        <v>5.46</v>
      </c>
      <c r="BI163">
        <f t="shared" si="401"/>
        <v>5.24</v>
      </c>
      <c r="BJ163">
        <f t="shared" si="402"/>
        <v>5.79</v>
      </c>
      <c r="BK163">
        <f t="shared" si="403"/>
        <v>6.58</v>
      </c>
      <c r="BL163">
        <f t="shared" si="404"/>
        <v>7.21</v>
      </c>
      <c r="BM163">
        <f t="shared" si="405"/>
        <v>9.1300000000000008</v>
      </c>
      <c r="BN163">
        <f t="shared" si="432"/>
        <v>0</v>
      </c>
      <c r="BO163">
        <f t="shared" si="432"/>
        <v>0</v>
      </c>
      <c r="BP163">
        <f t="shared" si="432"/>
        <v>0</v>
      </c>
      <c r="BQ163">
        <f t="shared" si="432"/>
        <v>0</v>
      </c>
      <c r="BR163">
        <f t="shared" si="432"/>
        <v>0</v>
      </c>
      <c r="BS163">
        <f t="shared" si="432"/>
        <v>0</v>
      </c>
      <c r="BT163">
        <f t="shared" si="432"/>
        <v>0</v>
      </c>
      <c r="BU163">
        <f t="shared" si="432"/>
        <v>0</v>
      </c>
      <c r="BV163">
        <f t="shared" si="432"/>
        <v>0</v>
      </c>
      <c r="BW163">
        <f t="shared" si="432"/>
        <v>0</v>
      </c>
      <c r="BX163">
        <f t="shared" si="432"/>
        <v>0</v>
      </c>
      <c r="BY163">
        <f t="shared" si="432"/>
        <v>0</v>
      </c>
      <c r="BZ163">
        <f t="shared" si="432"/>
        <v>0</v>
      </c>
      <c r="CA163">
        <f t="shared" si="432"/>
        <v>0</v>
      </c>
      <c r="CE163" t="e">
        <f t="shared" si="386"/>
        <v>#N/A</v>
      </c>
      <c r="CF163" s="302">
        <f t="shared" si="387"/>
        <v>11.3</v>
      </c>
      <c r="CG163" s="302">
        <f t="shared" si="434"/>
        <v>11.15</v>
      </c>
      <c r="CH163" s="302">
        <f t="shared" si="435"/>
        <v>10.67</v>
      </c>
      <c r="CI163" s="302">
        <f t="shared" si="436"/>
        <v>8.9700000000000006</v>
      </c>
      <c r="CJ163" s="302">
        <f t="shared" si="437"/>
        <v>7.15</v>
      </c>
      <c r="CK163" s="302">
        <f t="shared" si="438"/>
        <v>6.29</v>
      </c>
      <c r="CL163" s="302">
        <f t="shared" si="439"/>
        <v>5.46</v>
      </c>
      <c r="CM163" s="302">
        <f t="shared" si="440"/>
        <v>5.24</v>
      </c>
      <c r="CN163" s="302">
        <f t="shared" si="441"/>
        <v>5.79</v>
      </c>
      <c r="CO163" s="302">
        <f t="shared" si="442"/>
        <v>6.58</v>
      </c>
      <c r="CP163" s="302">
        <f t="shared" si="443"/>
        <v>7.21</v>
      </c>
      <c r="CQ163" s="302">
        <f t="shared" si="444"/>
        <v>9.1300000000000008</v>
      </c>
      <c r="CR163" s="302">
        <f t="shared" si="445"/>
        <v>0</v>
      </c>
      <c r="CS163" s="302">
        <f t="shared" si="446"/>
        <v>0</v>
      </c>
      <c r="CT163" s="302">
        <f t="shared" si="447"/>
        <v>0</v>
      </c>
      <c r="CU163" s="302">
        <f t="shared" si="448"/>
        <v>0</v>
      </c>
      <c r="CV163" s="302">
        <f t="shared" si="449"/>
        <v>0</v>
      </c>
      <c r="CW163" s="302">
        <f t="shared" si="450"/>
        <v>0</v>
      </c>
      <c r="CX163" s="302">
        <f t="shared" si="451"/>
        <v>0</v>
      </c>
      <c r="CY163" s="302">
        <f t="shared" si="452"/>
        <v>0</v>
      </c>
      <c r="CZ163" s="302">
        <f t="shared" si="453"/>
        <v>0</v>
      </c>
      <c r="DA163" s="302">
        <f t="shared" si="454"/>
        <v>0</v>
      </c>
      <c r="DB163" s="302">
        <f t="shared" si="455"/>
        <v>0</v>
      </c>
      <c r="DC163" s="302">
        <f t="shared" si="456"/>
        <v>0</v>
      </c>
      <c r="DD163" s="302">
        <f t="shared" si="457"/>
        <v>0</v>
      </c>
      <c r="DE163" s="302">
        <f t="shared" si="458"/>
        <v>0</v>
      </c>
    </row>
    <row r="164" spans="1:109" x14ac:dyDescent="0.25">
      <c r="A164">
        <v>161</v>
      </c>
      <c r="B164">
        <f>MATCH(A164,Entrada!$A$53:$A$369,0)</f>
        <v>161</v>
      </c>
      <c r="C164" s="164" t="s">
        <v>605</v>
      </c>
      <c r="AB164">
        <f>IF(NOT(ISNA($B164)),INDEX(Entrada!C$53:C$369,$B164),0)</f>
        <v>178.85</v>
      </c>
      <c r="AC164">
        <f>IF(NOT(ISNA($B164)),INDEX(Entrada!D$53:D$369,$B164),0)</f>
        <v>186.72</v>
      </c>
      <c r="AD164">
        <f>IF(NOT(ISNA($B164)),INDEX(Entrada!E$53:E$369,$B164),0)</f>
        <v>164.34</v>
      </c>
      <c r="AE164">
        <f>IF(NOT(ISNA($B164)),INDEX(Entrada!F$53:F$369,$B164),0)</f>
        <v>106.62</v>
      </c>
      <c r="AF164">
        <f>IF(NOT(ISNA($B164)),INDEX(Entrada!G$53:G$369,$B164),0)</f>
        <v>83.05</v>
      </c>
      <c r="AG164">
        <f>IF(NOT(ISNA($B164)),INDEX(Entrada!H$53:H$369,$B164),0)</f>
        <v>78.599999999999994</v>
      </c>
      <c r="AH164">
        <f>IF(NOT(ISNA($B164)),INDEX(Entrada!I$53:I$369,$B164),0)</f>
        <v>64.3</v>
      </c>
      <c r="AI164">
        <f>IF(NOT(ISNA($B164)),INDEX(Entrada!J$53:J$369,$B164),0)</f>
        <v>55.71</v>
      </c>
      <c r="AJ164">
        <f>IF(NOT(ISNA($B164)),INDEX(Entrada!K$53:K$369,$B164),0)</f>
        <v>70.83</v>
      </c>
      <c r="AK164">
        <f>IF(NOT(ISNA($B164)),INDEX(Entrada!L$53:L$369,$B164),0)</f>
        <v>90.12</v>
      </c>
      <c r="AL164">
        <f>IF(NOT(ISNA($B164)),INDEX(Entrada!M$53:M$369,$B164),0)</f>
        <v>100.38</v>
      </c>
      <c r="AM164">
        <f>IF(NOT(ISNA($B164)),INDEX(Entrada!N$53:N$369,$B164),0)</f>
        <v>131.62</v>
      </c>
      <c r="AN164">
        <f>IF(NOT(ISNA($B164)),INDEX(Entrada!O$53:O$369,$B164),0)</f>
        <v>0</v>
      </c>
      <c r="AO164">
        <f>IF(NOT(ISNA($B164)),INDEX(Entrada!P$53:P$369,$B164),0)</f>
        <v>0</v>
      </c>
      <c r="AP164">
        <f>IF(NOT(ISNA($B164)),INDEX(Entrada!Q$53:Q$369,$B164),0)</f>
        <v>0</v>
      </c>
      <c r="AQ164">
        <f>IF(NOT(ISNA($B164)),INDEX(Entrada!R$53:R$369,$B164),0)</f>
        <v>0</v>
      </c>
      <c r="AR164">
        <f>IF(NOT(ISNA($B164)),INDEX(Entrada!S$53:S$369,$B164),0)</f>
        <v>0</v>
      </c>
      <c r="AS164">
        <f>IF(NOT(ISNA($B164)),INDEX(Entrada!T$53:T$369,$B164),0)</f>
        <v>0</v>
      </c>
      <c r="AT164">
        <f>IF(NOT(ISNA($B164)),INDEX(Entrada!U$53:U$369,$B164),0)</f>
        <v>0</v>
      </c>
      <c r="AU164">
        <f>IF(NOT(ISNA($B164)),INDEX(Entrada!V$53:V$369,$B164),0)</f>
        <v>0</v>
      </c>
      <c r="AV164">
        <f>IF(NOT(ISNA($B164)),INDEX(Entrada!W$53:W$369,$B164),0)</f>
        <v>0</v>
      </c>
      <c r="AW164">
        <f>IF(NOT(ISNA($B164)),INDEX(Entrada!X$53:X$369,$B164),0)</f>
        <v>0</v>
      </c>
      <c r="AX164">
        <f>IF(NOT(ISNA($B164)),INDEX(Entrada!Y$53:Y$369,$B164),0)</f>
        <v>0</v>
      </c>
      <c r="AY164">
        <f>IF(NOT(ISNA($B164)),INDEX(Entrada!Z$53:Z$369,$B164),0)</f>
        <v>0</v>
      </c>
      <c r="AZ164">
        <f>IF(NOT(ISNA($B164)),INDEX(Entrada!AA$53:AA$369,$B164),0)</f>
        <v>0</v>
      </c>
      <c r="BA164">
        <f>IF(NOT(ISNA($B164)),INDEX(Entrada!AB$53:AB$369,$B164),0)</f>
        <v>0</v>
      </c>
      <c r="BB164">
        <f t="shared" si="394"/>
        <v>178.85</v>
      </c>
      <c r="BC164">
        <f t="shared" si="395"/>
        <v>186.72</v>
      </c>
      <c r="BD164">
        <f t="shared" si="396"/>
        <v>164.34</v>
      </c>
      <c r="BE164">
        <f t="shared" si="397"/>
        <v>106.62</v>
      </c>
      <c r="BF164">
        <f t="shared" si="398"/>
        <v>83.05</v>
      </c>
      <c r="BG164">
        <f t="shared" si="399"/>
        <v>78.599999999999994</v>
      </c>
      <c r="BH164">
        <f t="shared" si="400"/>
        <v>64.3</v>
      </c>
      <c r="BI164">
        <f t="shared" si="401"/>
        <v>55.71</v>
      </c>
      <c r="BJ164">
        <f t="shared" si="402"/>
        <v>70.83</v>
      </c>
      <c r="BK164">
        <f t="shared" si="403"/>
        <v>90.12</v>
      </c>
      <c r="BL164">
        <f t="shared" si="404"/>
        <v>100.38</v>
      </c>
      <c r="BM164">
        <f t="shared" si="405"/>
        <v>131.62</v>
      </c>
      <c r="BN164">
        <f t="shared" si="432"/>
        <v>0</v>
      </c>
      <c r="BO164">
        <f t="shared" si="432"/>
        <v>0</v>
      </c>
      <c r="BP164">
        <f t="shared" si="432"/>
        <v>0</v>
      </c>
      <c r="BQ164">
        <f t="shared" si="432"/>
        <v>0</v>
      </c>
      <c r="BR164">
        <f t="shared" si="432"/>
        <v>0</v>
      </c>
      <c r="BS164">
        <f t="shared" si="432"/>
        <v>0</v>
      </c>
      <c r="BT164">
        <f t="shared" si="432"/>
        <v>0</v>
      </c>
      <c r="BU164">
        <f t="shared" si="432"/>
        <v>0</v>
      </c>
      <c r="BV164">
        <f t="shared" si="432"/>
        <v>0</v>
      </c>
      <c r="BW164">
        <f t="shared" si="432"/>
        <v>0</v>
      </c>
      <c r="BX164">
        <f t="shared" si="432"/>
        <v>0</v>
      </c>
      <c r="BY164">
        <f t="shared" si="432"/>
        <v>0</v>
      </c>
      <c r="BZ164">
        <f t="shared" si="432"/>
        <v>0</v>
      </c>
      <c r="CA164">
        <f t="shared" si="432"/>
        <v>0</v>
      </c>
      <c r="CE164" t="e">
        <f t="shared" si="386"/>
        <v>#N/A</v>
      </c>
      <c r="CF164" s="302">
        <f t="shared" si="387"/>
        <v>178.85</v>
      </c>
      <c r="CG164" s="302">
        <f t="shared" si="434"/>
        <v>186.72</v>
      </c>
      <c r="CH164" s="302">
        <f t="shared" si="435"/>
        <v>164.34</v>
      </c>
      <c r="CI164" s="302">
        <f t="shared" si="436"/>
        <v>106.62</v>
      </c>
      <c r="CJ164" s="302">
        <f t="shared" si="437"/>
        <v>83.05</v>
      </c>
      <c r="CK164" s="302">
        <f t="shared" si="438"/>
        <v>78.599999999999994</v>
      </c>
      <c r="CL164" s="302">
        <f t="shared" si="439"/>
        <v>64.3</v>
      </c>
      <c r="CM164" s="302">
        <f t="shared" si="440"/>
        <v>55.71</v>
      </c>
      <c r="CN164" s="302">
        <f t="shared" si="441"/>
        <v>70.83</v>
      </c>
      <c r="CO164" s="302">
        <f t="shared" si="442"/>
        <v>90.12</v>
      </c>
      <c r="CP164" s="302">
        <f t="shared" si="443"/>
        <v>100.38</v>
      </c>
      <c r="CQ164" s="302">
        <f t="shared" si="444"/>
        <v>131.62</v>
      </c>
      <c r="CR164" s="302">
        <f t="shared" si="445"/>
        <v>0</v>
      </c>
      <c r="CS164" s="302">
        <f t="shared" si="446"/>
        <v>0</v>
      </c>
      <c r="CT164" s="302">
        <f t="shared" si="447"/>
        <v>0</v>
      </c>
      <c r="CU164" s="302">
        <f t="shared" si="448"/>
        <v>0</v>
      </c>
      <c r="CV164" s="302">
        <f t="shared" si="449"/>
        <v>0</v>
      </c>
      <c r="CW164" s="302">
        <f t="shared" si="450"/>
        <v>0</v>
      </c>
      <c r="CX164" s="302">
        <f t="shared" si="451"/>
        <v>0</v>
      </c>
      <c r="CY164" s="302">
        <f t="shared" si="452"/>
        <v>0</v>
      </c>
      <c r="CZ164" s="302">
        <f t="shared" si="453"/>
        <v>0</v>
      </c>
      <c r="DA164" s="302">
        <f t="shared" si="454"/>
        <v>0</v>
      </c>
      <c r="DB164" s="302">
        <f t="shared" si="455"/>
        <v>0</v>
      </c>
      <c r="DC164" s="302">
        <f t="shared" si="456"/>
        <v>0</v>
      </c>
      <c r="DD164" s="302">
        <f t="shared" si="457"/>
        <v>0</v>
      </c>
      <c r="DE164" s="302">
        <f t="shared" si="458"/>
        <v>0</v>
      </c>
    </row>
    <row r="165" spans="1:109" x14ac:dyDescent="0.25">
      <c r="A165">
        <v>162</v>
      </c>
      <c r="B165">
        <f>MATCH(A165,Entrada!$A$53:$A$369,0)</f>
        <v>162</v>
      </c>
      <c r="C165" s="164"/>
      <c r="AB165">
        <f>IF(NOT(ISNA($B165)),INDEX(Entrada!C$53:C$369,$B165),0)</f>
        <v>0</v>
      </c>
      <c r="AC165">
        <f>IF(NOT(ISNA($B165)),INDEX(Entrada!D$53:D$369,$B165),0)</f>
        <v>0</v>
      </c>
      <c r="AD165">
        <f>IF(NOT(ISNA($B165)),INDEX(Entrada!E$53:E$369,$B165),0)</f>
        <v>0</v>
      </c>
      <c r="AE165">
        <f>IF(NOT(ISNA($B165)),INDEX(Entrada!F$53:F$369,$B165),0)</f>
        <v>0</v>
      </c>
      <c r="AF165">
        <f>IF(NOT(ISNA($B165)),INDEX(Entrada!G$53:G$369,$B165),0)</f>
        <v>0</v>
      </c>
      <c r="AG165">
        <f>IF(NOT(ISNA($B165)),INDEX(Entrada!H$53:H$369,$B165),0)</f>
        <v>0</v>
      </c>
      <c r="AH165">
        <f>IF(NOT(ISNA($B165)),INDEX(Entrada!I$53:I$369,$B165),0)</f>
        <v>0</v>
      </c>
      <c r="AI165">
        <f>IF(NOT(ISNA($B165)),INDEX(Entrada!J$53:J$369,$B165),0)</f>
        <v>0</v>
      </c>
      <c r="AJ165">
        <f>IF(NOT(ISNA($B165)),INDEX(Entrada!K$53:K$369,$B165),0)</f>
        <v>0</v>
      </c>
      <c r="AK165">
        <f>IF(NOT(ISNA($B165)),INDEX(Entrada!L$53:L$369,$B165),0)</f>
        <v>0</v>
      </c>
      <c r="AL165">
        <f>IF(NOT(ISNA($B165)),INDEX(Entrada!M$53:M$369,$B165),0)</f>
        <v>0</v>
      </c>
      <c r="AM165">
        <f>IF(NOT(ISNA($B165)),INDEX(Entrada!N$53:N$369,$B165),0)</f>
        <v>0</v>
      </c>
      <c r="AN165">
        <f>IF(NOT(ISNA($B165)),INDEX(Entrada!O$53:O$369,$B165),0)</f>
        <v>0</v>
      </c>
      <c r="AO165">
        <f>IF(NOT(ISNA($B165)),INDEX(Entrada!P$53:P$369,$B165),0)</f>
        <v>0</v>
      </c>
      <c r="AP165">
        <f>IF(NOT(ISNA($B165)),INDEX(Entrada!Q$53:Q$369,$B165),0)</f>
        <v>0</v>
      </c>
      <c r="AQ165">
        <f>IF(NOT(ISNA($B165)),INDEX(Entrada!R$53:R$369,$B165),0)</f>
        <v>0</v>
      </c>
      <c r="AR165">
        <f>IF(NOT(ISNA($B165)),INDEX(Entrada!S$53:S$369,$B165),0)</f>
        <v>0</v>
      </c>
      <c r="AS165">
        <f>IF(NOT(ISNA($B165)),INDEX(Entrada!T$53:T$369,$B165),0)</f>
        <v>0</v>
      </c>
      <c r="AT165">
        <f>IF(NOT(ISNA($B165)),INDEX(Entrada!U$53:U$369,$B165),0)</f>
        <v>0</v>
      </c>
      <c r="AU165">
        <f>IF(NOT(ISNA($B165)),INDEX(Entrada!V$53:V$369,$B165),0)</f>
        <v>0</v>
      </c>
      <c r="AV165">
        <f>IF(NOT(ISNA($B165)),INDEX(Entrada!W$53:W$369,$B165),0)</f>
        <v>0</v>
      </c>
      <c r="AW165">
        <f>IF(NOT(ISNA($B165)),INDEX(Entrada!X$53:X$369,$B165),0)</f>
        <v>0</v>
      </c>
      <c r="AX165">
        <f>IF(NOT(ISNA($B165)),INDEX(Entrada!Y$53:Y$369,$B165),0)</f>
        <v>0</v>
      </c>
      <c r="AY165">
        <f>IF(NOT(ISNA($B165)),INDEX(Entrada!Z$53:Z$369,$B165),0)</f>
        <v>0</v>
      </c>
      <c r="AZ165">
        <f>IF(NOT(ISNA($B165)),INDEX(Entrada!AA$53:AA$369,$B165),0)</f>
        <v>0</v>
      </c>
      <c r="BA165">
        <f>IF(NOT(ISNA($B165)),INDEX(Entrada!AB$53:AB$369,$B165),0)</f>
        <v>0</v>
      </c>
      <c r="BB165">
        <f t="shared" si="394"/>
        <v>0</v>
      </c>
      <c r="BC165">
        <f t="shared" si="395"/>
        <v>0</v>
      </c>
      <c r="BD165">
        <f t="shared" si="396"/>
        <v>0</v>
      </c>
      <c r="BE165">
        <f t="shared" si="397"/>
        <v>0</v>
      </c>
      <c r="BF165">
        <f t="shared" si="398"/>
        <v>0</v>
      </c>
      <c r="BG165">
        <f t="shared" si="399"/>
        <v>0</v>
      </c>
      <c r="BH165">
        <f t="shared" si="400"/>
        <v>0</v>
      </c>
      <c r="BI165">
        <f t="shared" si="401"/>
        <v>0</v>
      </c>
      <c r="BJ165">
        <f t="shared" si="402"/>
        <v>0</v>
      </c>
      <c r="BK165">
        <f t="shared" si="403"/>
        <v>0</v>
      </c>
      <c r="BL165">
        <f t="shared" si="404"/>
        <v>0</v>
      </c>
      <c r="BM165">
        <f t="shared" si="405"/>
        <v>0</v>
      </c>
      <c r="BN165">
        <f t="shared" si="432"/>
        <v>0</v>
      </c>
      <c r="BO165">
        <f t="shared" si="432"/>
        <v>0</v>
      </c>
      <c r="BP165">
        <f t="shared" si="432"/>
        <v>0</v>
      </c>
      <c r="BQ165">
        <f t="shared" si="432"/>
        <v>0</v>
      </c>
      <c r="BR165">
        <f t="shared" si="432"/>
        <v>0</v>
      </c>
      <c r="BS165">
        <f t="shared" si="432"/>
        <v>0</v>
      </c>
      <c r="BT165">
        <f t="shared" si="432"/>
        <v>0</v>
      </c>
      <c r="BU165">
        <f t="shared" si="432"/>
        <v>0</v>
      </c>
      <c r="BV165">
        <f t="shared" si="432"/>
        <v>0</v>
      </c>
      <c r="BW165">
        <f t="shared" si="432"/>
        <v>0</v>
      </c>
      <c r="BX165">
        <f t="shared" si="432"/>
        <v>0</v>
      </c>
      <c r="BY165">
        <f t="shared" si="432"/>
        <v>0</v>
      </c>
      <c r="BZ165">
        <f t="shared" si="432"/>
        <v>0</v>
      </c>
      <c r="CA165">
        <f t="shared" si="432"/>
        <v>0</v>
      </c>
      <c r="CE165" t="e">
        <f t="shared" si="386"/>
        <v>#N/A</v>
      </c>
      <c r="CF165" s="302">
        <f t="shared" si="387"/>
        <v>0</v>
      </c>
      <c r="CG165" s="302">
        <f t="shared" si="434"/>
        <v>0</v>
      </c>
      <c r="CH165" s="302">
        <f t="shared" si="435"/>
        <v>0</v>
      </c>
      <c r="CI165" s="302">
        <f t="shared" si="436"/>
        <v>0</v>
      </c>
      <c r="CJ165" s="302">
        <f t="shared" si="437"/>
        <v>0</v>
      </c>
      <c r="CK165" s="302">
        <f t="shared" si="438"/>
        <v>0</v>
      </c>
      <c r="CL165" s="302">
        <f t="shared" si="439"/>
        <v>0</v>
      </c>
      <c r="CM165" s="302">
        <f t="shared" si="440"/>
        <v>0</v>
      </c>
      <c r="CN165" s="302">
        <f t="shared" si="441"/>
        <v>0</v>
      </c>
      <c r="CO165" s="302">
        <f t="shared" si="442"/>
        <v>0</v>
      </c>
      <c r="CP165" s="302">
        <f t="shared" si="443"/>
        <v>0</v>
      </c>
      <c r="CQ165" s="302">
        <f t="shared" si="444"/>
        <v>0</v>
      </c>
      <c r="CR165" s="302">
        <f t="shared" si="445"/>
        <v>0</v>
      </c>
      <c r="CS165" s="302">
        <f t="shared" si="446"/>
        <v>0</v>
      </c>
      <c r="CT165" s="302">
        <f t="shared" si="447"/>
        <v>0</v>
      </c>
      <c r="CU165" s="302">
        <f t="shared" si="448"/>
        <v>0</v>
      </c>
      <c r="CV165" s="302">
        <f t="shared" si="449"/>
        <v>0</v>
      </c>
      <c r="CW165" s="302">
        <f t="shared" si="450"/>
        <v>0</v>
      </c>
      <c r="CX165" s="302">
        <f t="shared" si="451"/>
        <v>0</v>
      </c>
      <c r="CY165" s="302">
        <f t="shared" si="452"/>
        <v>0</v>
      </c>
      <c r="CZ165" s="302">
        <f t="shared" si="453"/>
        <v>0</v>
      </c>
      <c r="DA165" s="302">
        <f t="shared" si="454"/>
        <v>0</v>
      </c>
      <c r="DB165" s="302">
        <f t="shared" si="455"/>
        <v>0</v>
      </c>
      <c r="DC165" s="302">
        <f t="shared" si="456"/>
        <v>0</v>
      </c>
      <c r="DD165" s="302">
        <f t="shared" si="457"/>
        <v>0</v>
      </c>
      <c r="DE165" s="302">
        <f t="shared" si="458"/>
        <v>0</v>
      </c>
    </row>
    <row r="166" spans="1:109" x14ac:dyDescent="0.25">
      <c r="A166">
        <v>163</v>
      </c>
      <c r="B166">
        <f>MATCH(A166,Entrada!$A$53:$A$369,0)</f>
        <v>163</v>
      </c>
      <c r="C166" s="164"/>
      <c r="AB166">
        <f>IF(NOT(ISNA($B166)),INDEX(Entrada!C$53:C$369,$B166),0)</f>
        <v>0</v>
      </c>
      <c r="AC166">
        <f>IF(NOT(ISNA($B166)),INDEX(Entrada!D$53:D$369,$B166),0)</f>
        <v>0</v>
      </c>
      <c r="AD166">
        <f>IF(NOT(ISNA($B166)),INDEX(Entrada!E$53:E$369,$B166),0)</f>
        <v>0</v>
      </c>
      <c r="AE166">
        <f>IF(NOT(ISNA($B166)),INDEX(Entrada!F$53:F$369,$B166),0)</f>
        <v>0</v>
      </c>
      <c r="AF166">
        <f>IF(NOT(ISNA($B166)),INDEX(Entrada!G$53:G$369,$B166),0)</f>
        <v>0</v>
      </c>
      <c r="AG166">
        <f>IF(NOT(ISNA($B166)),INDEX(Entrada!H$53:H$369,$B166),0)</f>
        <v>0</v>
      </c>
      <c r="AH166">
        <f>IF(NOT(ISNA($B166)),INDEX(Entrada!I$53:I$369,$B166),0)</f>
        <v>0</v>
      </c>
      <c r="AI166">
        <f>IF(NOT(ISNA($B166)),INDEX(Entrada!J$53:J$369,$B166),0)</f>
        <v>0</v>
      </c>
      <c r="AJ166">
        <f>IF(NOT(ISNA($B166)),INDEX(Entrada!K$53:K$369,$B166),0)</f>
        <v>0</v>
      </c>
      <c r="AK166">
        <f>IF(NOT(ISNA($B166)),INDEX(Entrada!L$53:L$369,$B166),0)</f>
        <v>0</v>
      </c>
      <c r="AL166">
        <f>IF(NOT(ISNA($B166)),INDEX(Entrada!M$53:M$369,$B166),0)</f>
        <v>0</v>
      </c>
      <c r="AM166">
        <f>IF(NOT(ISNA($B166)),INDEX(Entrada!N$53:N$369,$B166),0)</f>
        <v>0</v>
      </c>
      <c r="AN166">
        <f>IF(NOT(ISNA($B166)),INDEX(Entrada!O$53:O$369,$B166),0)</f>
        <v>0</v>
      </c>
      <c r="AO166">
        <f>IF(NOT(ISNA($B166)),INDEX(Entrada!P$53:P$369,$B166),0)</f>
        <v>0</v>
      </c>
      <c r="AP166">
        <f>IF(NOT(ISNA($B166)),INDEX(Entrada!Q$53:Q$369,$B166),0)</f>
        <v>0</v>
      </c>
      <c r="AQ166">
        <f>IF(NOT(ISNA($B166)),INDEX(Entrada!R$53:R$369,$B166),0)</f>
        <v>0</v>
      </c>
      <c r="AR166">
        <f>IF(NOT(ISNA($B166)),INDEX(Entrada!S$53:S$369,$B166),0)</f>
        <v>0</v>
      </c>
      <c r="AS166">
        <f>IF(NOT(ISNA($B166)),INDEX(Entrada!T$53:T$369,$B166),0)</f>
        <v>0</v>
      </c>
      <c r="AT166">
        <f>IF(NOT(ISNA($B166)),INDEX(Entrada!U$53:U$369,$B166),0)</f>
        <v>0</v>
      </c>
      <c r="AU166">
        <f>IF(NOT(ISNA($B166)),INDEX(Entrada!V$53:V$369,$B166),0)</f>
        <v>0</v>
      </c>
      <c r="AV166">
        <f>IF(NOT(ISNA($B166)),INDEX(Entrada!W$53:W$369,$B166),0)</f>
        <v>0</v>
      </c>
      <c r="AW166">
        <f>IF(NOT(ISNA($B166)),INDEX(Entrada!X$53:X$369,$B166),0)</f>
        <v>0</v>
      </c>
      <c r="AX166">
        <f>IF(NOT(ISNA($B166)),INDEX(Entrada!Y$53:Y$369,$B166),0)</f>
        <v>0</v>
      </c>
      <c r="AY166">
        <f>IF(NOT(ISNA($B166)),INDEX(Entrada!Z$53:Z$369,$B166),0)</f>
        <v>0</v>
      </c>
      <c r="AZ166">
        <f>IF(NOT(ISNA($B166)),INDEX(Entrada!AA$53:AA$369,$B166),0)</f>
        <v>0</v>
      </c>
      <c r="BA166">
        <f>IF(NOT(ISNA($B166)),INDEX(Entrada!AB$53:AB$369,$B166),0)</f>
        <v>0</v>
      </c>
      <c r="BB166">
        <f t="shared" si="394"/>
        <v>0</v>
      </c>
      <c r="BC166">
        <f t="shared" si="395"/>
        <v>0</v>
      </c>
      <c r="BD166">
        <f t="shared" si="396"/>
        <v>0</v>
      </c>
      <c r="BE166">
        <f t="shared" si="397"/>
        <v>0</v>
      </c>
      <c r="BF166">
        <f t="shared" si="398"/>
        <v>0</v>
      </c>
      <c r="BG166">
        <f t="shared" si="399"/>
        <v>0</v>
      </c>
      <c r="BH166">
        <f t="shared" si="400"/>
        <v>0</v>
      </c>
      <c r="BI166">
        <f t="shared" si="401"/>
        <v>0</v>
      </c>
      <c r="BJ166">
        <f t="shared" si="402"/>
        <v>0</v>
      </c>
      <c r="BK166">
        <f t="shared" si="403"/>
        <v>0</v>
      </c>
      <c r="BL166">
        <f t="shared" si="404"/>
        <v>0</v>
      </c>
      <c r="BM166">
        <f t="shared" si="405"/>
        <v>0</v>
      </c>
      <c r="BN166">
        <f t="shared" si="432"/>
        <v>0</v>
      </c>
      <c r="BO166">
        <f t="shared" si="432"/>
        <v>0</v>
      </c>
      <c r="BP166">
        <f t="shared" si="432"/>
        <v>0</v>
      </c>
      <c r="BQ166">
        <f t="shared" si="432"/>
        <v>0</v>
      </c>
      <c r="BR166">
        <f t="shared" si="432"/>
        <v>0</v>
      </c>
      <c r="BS166">
        <f t="shared" si="432"/>
        <v>0</v>
      </c>
      <c r="BT166">
        <f t="shared" si="432"/>
        <v>0</v>
      </c>
      <c r="BU166">
        <f t="shared" si="432"/>
        <v>0</v>
      </c>
      <c r="BV166">
        <f t="shared" si="432"/>
        <v>0</v>
      </c>
      <c r="BW166">
        <f t="shared" si="432"/>
        <v>0</v>
      </c>
      <c r="BX166">
        <f t="shared" si="432"/>
        <v>0</v>
      </c>
      <c r="BY166">
        <f t="shared" si="432"/>
        <v>0</v>
      </c>
      <c r="BZ166">
        <f t="shared" si="432"/>
        <v>0</v>
      </c>
      <c r="CA166">
        <f t="shared" si="432"/>
        <v>0</v>
      </c>
      <c r="CE166" t="e">
        <f t="shared" si="386"/>
        <v>#N/A</v>
      </c>
      <c r="CF166" s="302">
        <f t="shared" si="387"/>
        <v>0</v>
      </c>
      <c r="CG166" s="302">
        <f t="shared" si="434"/>
        <v>0</v>
      </c>
      <c r="CH166" s="302">
        <f t="shared" si="435"/>
        <v>0</v>
      </c>
      <c r="CI166" s="302">
        <f t="shared" si="436"/>
        <v>0</v>
      </c>
      <c r="CJ166" s="302">
        <f t="shared" si="437"/>
        <v>0</v>
      </c>
      <c r="CK166" s="302">
        <f t="shared" si="438"/>
        <v>0</v>
      </c>
      <c r="CL166" s="302">
        <f t="shared" si="439"/>
        <v>0</v>
      </c>
      <c r="CM166" s="302">
        <f t="shared" si="440"/>
        <v>0</v>
      </c>
      <c r="CN166" s="302">
        <f t="shared" si="441"/>
        <v>0</v>
      </c>
      <c r="CO166" s="302">
        <f t="shared" si="442"/>
        <v>0</v>
      </c>
      <c r="CP166" s="302">
        <f t="shared" si="443"/>
        <v>0</v>
      </c>
      <c r="CQ166" s="302">
        <f t="shared" si="444"/>
        <v>0</v>
      </c>
      <c r="CR166" s="302">
        <f t="shared" si="445"/>
        <v>0</v>
      </c>
      <c r="CS166" s="302">
        <f t="shared" si="446"/>
        <v>0</v>
      </c>
      <c r="CT166" s="302">
        <f t="shared" si="447"/>
        <v>0</v>
      </c>
      <c r="CU166" s="302">
        <f t="shared" si="448"/>
        <v>0</v>
      </c>
      <c r="CV166" s="302">
        <f t="shared" si="449"/>
        <v>0</v>
      </c>
      <c r="CW166" s="302">
        <f t="shared" si="450"/>
        <v>0</v>
      </c>
      <c r="CX166" s="302">
        <f t="shared" si="451"/>
        <v>0</v>
      </c>
      <c r="CY166" s="302">
        <f t="shared" si="452"/>
        <v>0</v>
      </c>
      <c r="CZ166" s="302">
        <f t="shared" si="453"/>
        <v>0</v>
      </c>
      <c r="DA166" s="302">
        <f t="shared" si="454"/>
        <v>0</v>
      </c>
      <c r="DB166" s="302">
        <f t="shared" si="455"/>
        <v>0</v>
      </c>
      <c r="DC166" s="302">
        <f t="shared" si="456"/>
        <v>0</v>
      </c>
      <c r="DD166" s="302">
        <f t="shared" si="457"/>
        <v>0</v>
      </c>
      <c r="DE166" s="302">
        <f t="shared" si="458"/>
        <v>0</v>
      </c>
    </row>
    <row r="167" spans="1:109" x14ac:dyDescent="0.25">
      <c r="A167">
        <v>164</v>
      </c>
      <c r="B167">
        <f>MATCH(A167,Entrada!$A$53:$A$369,0)</f>
        <v>164</v>
      </c>
      <c r="C167" s="164" t="s">
        <v>605</v>
      </c>
      <c r="AB167">
        <f>IF(NOT(ISNA($B167)),INDEX(Entrada!C$53:C$369,$B167),0)</f>
        <v>132</v>
      </c>
      <c r="AC167">
        <f>IF(NOT(ISNA($B167)),INDEX(Entrada!D$53:D$369,$B167),0)</f>
        <v>139</v>
      </c>
      <c r="AD167">
        <f>IF(NOT(ISNA($B167)),INDEX(Entrada!E$53:E$369,$B167),0)</f>
        <v>121</v>
      </c>
      <c r="AE167">
        <f>IF(NOT(ISNA($B167)),INDEX(Entrada!F$53:F$369,$B167),0)</f>
        <v>76</v>
      </c>
      <c r="AF167">
        <f>IF(NOT(ISNA($B167)),INDEX(Entrada!G$53:G$369,$B167),0)</f>
        <v>59</v>
      </c>
      <c r="AG167">
        <f>IF(NOT(ISNA($B167)),INDEX(Entrada!H$53:H$369,$B167),0)</f>
        <v>56</v>
      </c>
      <c r="AH167">
        <f>IF(NOT(ISNA($B167)),INDEX(Entrada!I$53:I$369,$B167),0)</f>
        <v>46</v>
      </c>
      <c r="AI167">
        <f>IF(NOT(ISNA($B167)),INDEX(Entrada!J$53:J$369,$B167),0)</f>
        <v>39</v>
      </c>
      <c r="AJ167">
        <f>IF(NOT(ISNA($B167)),INDEX(Entrada!K$53:K$369,$B167),0)</f>
        <v>48</v>
      </c>
      <c r="AK167">
        <f>IF(NOT(ISNA($B167)),INDEX(Entrada!L$53:L$369,$B167),0)</f>
        <v>63</v>
      </c>
      <c r="AL167">
        <f>IF(NOT(ISNA($B167)),INDEX(Entrada!M$53:M$369,$B167),0)</f>
        <v>72</v>
      </c>
      <c r="AM167">
        <f>IF(NOT(ISNA($B167)),INDEX(Entrada!N$53:N$369,$B167),0)</f>
        <v>95</v>
      </c>
      <c r="AN167">
        <f>IF(NOT(ISNA($B167)),INDEX(Entrada!O$53:O$369,$B167),0)</f>
        <v>0</v>
      </c>
      <c r="AO167">
        <f>IF(NOT(ISNA($B167)),INDEX(Entrada!P$53:P$369,$B167),0)</f>
        <v>0</v>
      </c>
      <c r="AP167">
        <f>IF(NOT(ISNA($B167)),INDEX(Entrada!Q$53:Q$369,$B167),0)</f>
        <v>0</v>
      </c>
      <c r="AQ167">
        <f>IF(NOT(ISNA($B167)),INDEX(Entrada!R$53:R$369,$B167),0)</f>
        <v>0</v>
      </c>
      <c r="AR167">
        <f>IF(NOT(ISNA($B167)),INDEX(Entrada!S$53:S$369,$B167),0)</f>
        <v>0</v>
      </c>
      <c r="AS167">
        <f>IF(NOT(ISNA($B167)),INDEX(Entrada!T$53:T$369,$B167),0)</f>
        <v>0</v>
      </c>
      <c r="AT167">
        <f>IF(NOT(ISNA($B167)),INDEX(Entrada!U$53:U$369,$B167),0)</f>
        <v>0</v>
      </c>
      <c r="AU167">
        <f>IF(NOT(ISNA($B167)),INDEX(Entrada!V$53:V$369,$B167),0)</f>
        <v>0</v>
      </c>
      <c r="AV167">
        <f>IF(NOT(ISNA($B167)),INDEX(Entrada!W$53:W$369,$B167),0)</f>
        <v>0</v>
      </c>
      <c r="AW167">
        <f>IF(NOT(ISNA($B167)),INDEX(Entrada!X$53:X$369,$B167),0)</f>
        <v>0</v>
      </c>
      <c r="AX167">
        <f>IF(NOT(ISNA($B167)),INDEX(Entrada!Y$53:Y$369,$B167),0)</f>
        <v>0</v>
      </c>
      <c r="AY167">
        <f>IF(NOT(ISNA($B167)),INDEX(Entrada!Z$53:Z$369,$B167),0)</f>
        <v>0</v>
      </c>
      <c r="AZ167">
        <f>IF(NOT(ISNA($B167)),INDEX(Entrada!AA$53:AA$369,$B167),0)</f>
        <v>0</v>
      </c>
      <c r="BA167">
        <f>IF(NOT(ISNA($B167)),INDEX(Entrada!AB$53:AB$369,$B167),0)</f>
        <v>0</v>
      </c>
      <c r="BB167" s="167">
        <f t="shared" ref="BB167:BM167" si="459">BB164-BB120-BB121</f>
        <v>132.22999999999999</v>
      </c>
      <c r="BC167" s="167">
        <f t="shared" si="459"/>
        <v>139.23999999999998</v>
      </c>
      <c r="BD167" s="167">
        <f t="shared" si="459"/>
        <v>121.15</v>
      </c>
      <c r="BE167" s="167">
        <f t="shared" si="459"/>
        <v>76.040000000000006</v>
      </c>
      <c r="BF167" s="167">
        <f t="shared" si="459"/>
        <v>59.179999999999993</v>
      </c>
      <c r="BG167" s="167">
        <f t="shared" si="459"/>
        <v>56.269999999999996</v>
      </c>
      <c r="BH167" s="167">
        <f t="shared" si="459"/>
        <v>45.559999999999995</v>
      </c>
      <c r="BI167" s="167">
        <f t="shared" si="459"/>
        <v>38.64</v>
      </c>
      <c r="BJ167" s="167">
        <f t="shared" si="459"/>
        <v>48.46</v>
      </c>
      <c r="BK167" s="167">
        <f t="shared" si="459"/>
        <v>62.620000000000005</v>
      </c>
      <c r="BL167" s="167">
        <f t="shared" si="459"/>
        <v>72.06</v>
      </c>
      <c r="BM167" s="167">
        <f t="shared" si="459"/>
        <v>95.390000000000015</v>
      </c>
      <c r="BN167" s="167">
        <f t="shared" ref="BN167:CA167" si="460">BN164-BN120-BN121</f>
        <v>0</v>
      </c>
      <c r="BO167" s="167">
        <f t="shared" si="460"/>
        <v>0</v>
      </c>
      <c r="BP167" s="167">
        <f t="shared" si="460"/>
        <v>0</v>
      </c>
      <c r="BQ167" s="167">
        <f t="shared" si="460"/>
        <v>0</v>
      </c>
      <c r="BR167" s="167">
        <f t="shared" si="460"/>
        <v>0</v>
      </c>
      <c r="BS167" s="167">
        <f t="shared" si="460"/>
        <v>0</v>
      </c>
      <c r="BT167" s="167">
        <f t="shared" si="460"/>
        <v>0</v>
      </c>
      <c r="BU167" s="167">
        <f t="shared" si="460"/>
        <v>0</v>
      </c>
      <c r="BV167" s="167">
        <f t="shared" si="460"/>
        <v>0</v>
      </c>
      <c r="BW167" s="167">
        <f t="shared" si="460"/>
        <v>0</v>
      </c>
      <c r="BX167" s="167">
        <f t="shared" si="460"/>
        <v>0</v>
      </c>
      <c r="BY167" s="167">
        <f t="shared" si="460"/>
        <v>0</v>
      </c>
      <c r="BZ167" s="167">
        <f t="shared" si="460"/>
        <v>0</v>
      </c>
      <c r="CA167" s="167">
        <f t="shared" si="460"/>
        <v>0</v>
      </c>
      <c r="CE167" t="e">
        <f t="shared" si="386"/>
        <v>#N/A</v>
      </c>
      <c r="CF167" s="167">
        <f t="shared" ref="CF167:DE167" ca="1" si="461">CF164-CF120-CF121</f>
        <v>132.61284999999998</v>
      </c>
      <c r="CG167" s="167">
        <f t="shared" ca="1" si="461"/>
        <v>139.61868999999999</v>
      </c>
      <c r="CH167" s="167">
        <f t="shared" ca="1" si="461"/>
        <v>121.55672000000001</v>
      </c>
      <c r="CI167" s="167">
        <f t="shared" ca="1" si="461"/>
        <v>76.560450000000003</v>
      </c>
      <c r="CJ167" s="167">
        <f t="shared" ca="1" si="461"/>
        <v>59.765269999999994</v>
      </c>
      <c r="CK167" s="167">
        <f t="shared" ca="1" si="461"/>
        <v>56.872689999999992</v>
      </c>
      <c r="CL167" s="167">
        <f t="shared" ca="1" si="461"/>
        <v>46.197269999999996</v>
      </c>
      <c r="CM167" s="167">
        <f t="shared" ca="1" si="461"/>
        <v>39.291509999999995</v>
      </c>
      <c r="CN167" s="167">
        <f t="shared" ca="1" si="461"/>
        <v>49.052169999999997</v>
      </c>
      <c r="CO167" s="167">
        <f t="shared" ca="1" si="461"/>
        <v>63.157250000000005</v>
      </c>
      <c r="CP167" s="167">
        <f t="shared" ca="1" si="461"/>
        <v>72.592830000000006</v>
      </c>
      <c r="CQ167" s="167">
        <f t="shared" ca="1" si="461"/>
        <v>95.844740000000016</v>
      </c>
      <c r="CR167" s="167">
        <f t="shared" ca="1" si="461"/>
        <v>0.6</v>
      </c>
      <c r="CS167" s="167">
        <f t="shared" ca="1" si="461"/>
        <v>0.6</v>
      </c>
      <c r="CT167" s="167">
        <f t="shared" ca="1" si="461"/>
        <v>0.6</v>
      </c>
      <c r="CU167" s="167">
        <f t="shared" ca="1" si="461"/>
        <v>0.6</v>
      </c>
      <c r="CV167" s="167">
        <f t="shared" ca="1" si="461"/>
        <v>0.6</v>
      </c>
      <c r="CW167" s="167">
        <f t="shared" ca="1" si="461"/>
        <v>0.6</v>
      </c>
      <c r="CX167" s="167">
        <f t="shared" ca="1" si="461"/>
        <v>0.6</v>
      </c>
      <c r="CY167" s="167">
        <f t="shared" ca="1" si="461"/>
        <v>0.6</v>
      </c>
      <c r="CZ167" s="167">
        <f t="shared" ca="1" si="461"/>
        <v>0.6</v>
      </c>
      <c r="DA167" s="167">
        <f t="shared" ca="1" si="461"/>
        <v>0.6</v>
      </c>
      <c r="DB167" s="167">
        <f t="shared" ca="1" si="461"/>
        <v>0.6</v>
      </c>
      <c r="DC167" s="167">
        <f t="shared" ca="1" si="461"/>
        <v>0.6</v>
      </c>
      <c r="DD167" s="167">
        <f t="shared" ca="1" si="461"/>
        <v>0.6</v>
      </c>
      <c r="DE167" s="167">
        <f t="shared" ca="1" si="461"/>
        <v>0.6</v>
      </c>
    </row>
    <row r="168" spans="1:109" x14ac:dyDescent="0.25">
      <c r="A168">
        <v>165</v>
      </c>
      <c r="B168">
        <f>MATCH(A168,Entrada!$A$53:$A$369,0)</f>
        <v>165</v>
      </c>
      <c r="C168" s="164"/>
      <c r="AB168">
        <f>IF(NOT(ISNA($B168)),INDEX(Entrada!C$53:C$369,$B168),0)</f>
        <v>0</v>
      </c>
      <c r="AC168">
        <f>IF(NOT(ISNA($B168)),INDEX(Entrada!D$53:D$369,$B168),0)</f>
        <v>0</v>
      </c>
      <c r="AD168">
        <f>IF(NOT(ISNA($B168)),INDEX(Entrada!E$53:E$369,$B168),0)</f>
        <v>0</v>
      </c>
      <c r="AE168">
        <f>IF(NOT(ISNA($B168)),INDEX(Entrada!F$53:F$369,$B168),0)</f>
        <v>0</v>
      </c>
      <c r="AF168">
        <f>IF(NOT(ISNA($B168)),INDEX(Entrada!G$53:G$369,$B168),0)</f>
        <v>0</v>
      </c>
      <c r="AG168">
        <f>IF(NOT(ISNA($B168)),INDEX(Entrada!H$53:H$369,$B168),0)</f>
        <v>0</v>
      </c>
      <c r="AH168">
        <f>IF(NOT(ISNA($B168)),INDEX(Entrada!I$53:I$369,$B168),0)</f>
        <v>0</v>
      </c>
      <c r="AI168">
        <f>IF(NOT(ISNA($B168)),INDEX(Entrada!J$53:J$369,$B168),0)</f>
        <v>0</v>
      </c>
      <c r="AJ168">
        <f>IF(NOT(ISNA($B168)),INDEX(Entrada!K$53:K$369,$B168),0)</f>
        <v>0</v>
      </c>
      <c r="AK168">
        <f>IF(NOT(ISNA($B168)),INDEX(Entrada!L$53:L$369,$B168),0)</f>
        <v>0</v>
      </c>
      <c r="AL168">
        <f>IF(NOT(ISNA($B168)),INDEX(Entrada!M$53:M$369,$B168),0)</f>
        <v>0</v>
      </c>
      <c r="AM168">
        <f>IF(NOT(ISNA($B168)),INDEX(Entrada!N$53:N$369,$B168),0)</f>
        <v>0</v>
      </c>
      <c r="AN168">
        <f>IF(NOT(ISNA($B168)),INDEX(Entrada!O$53:O$369,$B168),0)</f>
        <v>0</v>
      </c>
      <c r="AO168">
        <f>IF(NOT(ISNA($B168)),INDEX(Entrada!P$53:P$369,$B168),0)</f>
        <v>0</v>
      </c>
      <c r="AP168">
        <f>IF(NOT(ISNA($B168)),INDEX(Entrada!Q$53:Q$369,$B168),0)</f>
        <v>0</v>
      </c>
      <c r="AQ168">
        <f>IF(NOT(ISNA($B168)),INDEX(Entrada!R$53:R$369,$B168),0)</f>
        <v>0</v>
      </c>
      <c r="AR168">
        <f>IF(NOT(ISNA($B168)),INDEX(Entrada!S$53:S$369,$B168),0)</f>
        <v>0</v>
      </c>
      <c r="AS168">
        <f>IF(NOT(ISNA($B168)),INDEX(Entrada!T$53:T$369,$B168),0)</f>
        <v>0</v>
      </c>
      <c r="AT168">
        <f>IF(NOT(ISNA($B168)),INDEX(Entrada!U$53:U$369,$B168),0)</f>
        <v>0</v>
      </c>
      <c r="AU168">
        <f>IF(NOT(ISNA($B168)),INDEX(Entrada!V$53:V$369,$B168),0)</f>
        <v>0</v>
      </c>
      <c r="AV168">
        <f>IF(NOT(ISNA($B168)),INDEX(Entrada!W$53:W$369,$B168),0)</f>
        <v>0</v>
      </c>
      <c r="AW168">
        <f>IF(NOT(ISNA($B168)),INDEX(Entrada!X$53:X$369,$B168),0)</f>
        <v>0</v>
      </c>
      <c r="AX168">
        <f>IF(NOT(ISNA($B168)),INDEX(Entrada!Y$53:Y$369,$B168),0)</f>
        <v>0</v>
      </c>
      <c r="AY168">
        <f>IF(NOT(ISNA($B168)),INDEX(Entrada!Z$53:Z$369,$B168),0)</f>
        <v>0</v>
      </c>
      <c r="AZ168">
        <f>IF(NOT(ISNA($B168)),INDEX(Entrada!AA$53:AA$369,$B168),0)</f>
        <v>0</v>
      </c>
      <c r="BA168">
        <f>IF(NOT(ISNA($B168)),INDEX(Entrada!AB$53:AB$369,$B168),0)</f>
        <v>0</v>
      </c>
      <c r="BB168">
        <f t="shared" ref="BB168:BM175" si="462">AB168</f>
        <v>0</v>
      </c>
      <c r="BC168">
        <f t="shared" si="462"/>
        <v>0</v>
      </c>
      <c r="BD168">
        <f t="shared" si="462"/>
        <v>0</v>
      </c>
      <c r="BE168">
        <f t="shared" si="462"/>
        <v>0</v>
      </c>
      <c r="BF168">
        <f t="shared" si="462"/>
        <v>0</v>
      </c>
      <c r="BG168">
        <f t="shared" si="462"/>
        <v>0</v>
      </c>
      <c r="BH168">
        <f t="shared" si="462"/>
        <v>0</v>
      </c>
      <c r="BI168">
        <f t="shared" si="462"/>
        <v>0</v>
      </c>
      <c r="BJ168">
        <f t="shared" si="462"/>
        <v>0</v>
      </c>
      <c r="BK168">
        <f t="shared" si="462"/>
        <v>0</v>
      </c>
      <c r="BL168">
        <f t="shared" si="462"/>
        <v>0</v>
      </c>
      <c r="BM168">
        <f t="shared" si="462"/>
        <v>0</v>
      </c>
      <c r="BN168">
        <f t="shared" ref="BN168:CA175" si="463">AN168</f>
        <v>0</v>
      </c>
      <c r="BO168">
        <f t="shared" si="463"/>
        <v>0</v>
      </c>
      <c r="BP168">
        <f t="shared" si="463"/>
        <v>0</v>
      </c>
      <c r="BQ168">
        <f t="shared" si="463"/>
        <v>0</v>
      </c>
      <c r="BR168">
        <f t="shared" si="463"/>
        <v>0</v>
      </c>
      <c r="BS168">
        <f t="shared" si="463"/>
        <v>0</v>
      </c>
      <c r="BT168">
        <f t="shared" si="463"/>
        <v>0</v>
      </c>
      <c r="BU168">
        <f t="shared" si="463"/>
        <v>0</v>
      </c>
      <c r="BV168">
        <f t="shared" si="463"/>
        <v>0</v>
      </c>
      <c r="BW168">
        <f t="shared" si="463"/>
        <v>0</v>
      </c>
      <c r="BX168">
        <f t="shared" si="463"/>
        <v>0</v>
      </c>
      <c r="BY168">
        <f t="shared" si="463"/>
        <v>0</v>
      </c>
      <c r="BZ168">
        <f t="shared" si="463"/>
        <v>0</v>
      </c>
      <c r="CA168">
        <f t="shared" si="463"/>
        <v>0</v>
      </c>
      <c r="CE168" t="e">
        <f t="shared" si="386"/>
        <v>#N/A</v>
      </c>
      <c r="CF168" s="302">
        <f t="shared" si="387"/>
        <v>0</v>
      </c>
      <c r="CG168" s="302">
        <f t="shared" ref="CG168:CG177" si="464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68" s="302">
        <f t="shared" ref="CH168:CH177" si="465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68" s="302">
        <f t="shared" ref="CI168:CI177" si="466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68" s="302">
        <f t="shared" ref="CJ168:CJ177" si="467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68" s="302">
        <f t="shared" ref="CK168:CK177" si="468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68" s="302">
        <f t="shared" ref="CL168:CL177" si="469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68" s="302">
        <f t="shared" ref="CM168:CM177" si="470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68" s="302">
        <f t="shared" ref="CN168:CN177" si="471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68" s="302">
        <f t="shared" ref="CO168:CO177" si="472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68" s="302">
        <f t="shared" ref="CP168:CP177" si="473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68" s="302">
        <f t="shared" ref="CQ168:CQ177" si="474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68" s="302">
        <f t="shared" ref="CR168:CR177" si="47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68" s="302">
        <f t="shared" ref="CS168:CS177" si="47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68" s="302">
        <f t="shared" ref="CT168:CT177" si="47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68" s="302">
        <f t="shared" ref="CU168:CU177" si="47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68" s="302">
        <f t="shared" ref="CV168:CV177" si="47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68" s="302">
        <f t="shared" ref="CW168:CW177" si="48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68" s="302">
        <f t="shared" ref="CX168:CX177" si="48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68" s="302">
        <f t="shared" ref="CY168:CY177" si="48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68" s="302">
        <f t="shared" ref="CZ168:CZ177" si="48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68" s="302">
        <f t="shared" ref="DA168:DA177" si="48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68" s="302">
        <f t="shared" ref="DB168:DB177" si="48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68" s="302">
        <f t="shared" ref="DC168:DC177" si="48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68" s="302">
        <f t="shared" ref="DD168:DD177" si="48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68" s="302">
        <f t="shared" ref="DE168:DE177" si="48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69" spans="1:109" x14ac:dyDescent="0.25">
      <c r="A169">
        <v>166</v>
      </c>
      <c r="B169">
        <f>MATCH(A169,Entrada!$A$53:$A$369,0)</f>
        <v>166</v>
      </c>
      <c r="C169" s="164"/>
      <c r="AB169">
        <f>IF(NOT(ISNA($B169)),INDEX(Entrada!C$53:C$369,$B169),0)</f>
        <v>0</v>
      </c>
      <c r="AC169">
        <f>IF(NOT(ISNA($B169)),INDEX(Entrada!D$53:D$369,$B169),0)</f>
        <v>0</v>
      </c>
      <c r="AD169">
        <f>IF(NOT(ISNA($B169)),INDEX(Entrada!E$53:E$369,$B169),0)</f>
        <v>0</v>
      </c>
      <c r="AE169">
        <f>IF(NOT(ISNA($B169)),INDEX(Entrada!F$53:F$369,$B169),0)</f>
        <v>0</v>
      </c>
      <c r="AF169">
        <f>IF(NOT(ISNA($B169)),INDEX(Entrada!G$53:G$369,$B169),0)</f>
        <v>0</v>
      </c>
      <c r="AG169">
        <f>IF(NOT(ISNA($B169)),INDEX(Entrada!H$53:H$369,$B169),0)</f>
        <v>0</v>
      </c>
      <c r="AH169">
        <f>IF(NOT(ISNA($B169)),INDEX(Entrada!I$53:I$369,$B169),0)</f>
        <v>0</v>
      </c>
      <c r="AI169">
        <f>IF(NOT(ISNA($B169)),INDEX(Entrada!J$53:J$369,$B169),0)</f>
        <v>0</v>
      </c>
      <c r="AJ169">
        <f>IF(NOT(ISNA($B169)),INDEX(Entrada!K$53:K$369,$B169),0)</f>
        <v>0</v>
      </c>
      <c r="AK169">
        <f>IF(NOT(ISNA($B169)),INDEX(Entrada!L$53:L$369,$B169),0)</f>
        <v>0</v>
      </c>
      <c r="AL169">
        <f>IF(NOT(ISNA($B169)),INDEX(Entrada!M$53:M$369,$B169),0)</f>
        <v>0</v>
      </c>
      <c r="AM169">
        <f>IF(NOT(ISNA($B169)),INDEX(Entrada!N$53:N$369,$B169),0)</f>
        <v>0</v>
      </c>
      <c r="AN169">
        <f>IF(NOT(ISNA($B169)),INDEX(Entrada!O$53:O$369,$B169),0)</f>
        <v>0</v>
      </c>
      <c r="AO169">
        <f>IF(NOT(ISNA($B169)),INDEX(Entrada!P$53:P$369,$B169),0)</f>
        <v>0</v>
      </c>
      <c r="AP169">
        <f>IF(NOT(ISNA($B169)),INDEX(Entrada!Q$53:Q$369,$B169),0)</f>
        <v>0</v>
      </c>
      <c r="AQ169">
        <f>IF(NOT(ISNA($B169)),INDEX(Entrada!R$53:R$369,$B169),0)</f>
        <v>0</v>
      </c>
      <c r="AR169">
        <f>IF(NOT(ISNA($B169)),INDEX(Entrada!S$53:S$369,$B169),0)</f>
        <v>0</v>
      </c>
      <c r="AS169">
        <f>IF(NOT(ISNA($B169)),INDEX(Entrada!T$53:T$369,$B169),0)</f>
        <v>0</v>
      </c>
      <c r="AT169">
        <f>IF(NOT(ISNA($B169)),INDEX(Entrada!U$53:U$369,$B169),0)</f>
        <v>0</v>
      </c>
      <c r="AU169">
        <f>IF(NOT(ISNA($B169)),INDEX(Entrada!V$53:V$369,$B169),0)</f>
        <v>0</v>
      </c>
      <c r="AV169">
        <f>IF(NOT(ISNA($B169)),INDEX(Entrada!W$53:W$369,$B169),0)</f>
        <v>0</v>
      </c>
      <c r="AW169">
        <f>IF(NOT(ISNA($B169)),INDEX(Entrada!X$53:X$369,$B169),0)</f>
        <v>0</v>
      </c>
      <c r="AX169">
        <f>IF(NOT(ISNA($B169)),INDEX(Entrada!Y$53:Y$369,$B169),0)</f>
        <v>0</v>
      </c>
      <c r="AY169">
        <f>IF(NOT(ISNA($B169)),INDEX(Entrada!Z$53:Z$369,$B169),0)</f>
        <v>0</v>
      </c>
      <c r="AZ169">
        <f>IF(NOT(ISNA($B169)),INDEX(Entrada!AA$53:AA$369,$B169),0)</f>
        <v>0</v>
      </c>
      <c r="BA169">
        <f>IF(NOT(ISNA($B169)),INDEX(Entrada!AB$53:AB$369,$B169),0)</f>
        <v>0</v>
      </c>
      <c r="BB169">
        <f t="shared" si="462"/>
        <v>0</v>
      </c>
      <c r="BC169">
        <f t="shared" si="462"/>
        <v>0</v>
      </c>
      <c r="BD169">
        <f t="shared" si="462"/>
        <v>0</v>
      </c>
      <c r="BE169">
        <f t="shared" si="462"/>
        <v>0</v>
      </c>
      <c r="BF169">
        <f t="shared" si="462"/>
        <v>0</v>
      </c>
      <c r="BG169">
        <f t="shared" si="462"/>
        <v>0</v>
      </c>
      <c r="BH169">
        <f t="shared" si="462"/>
        <v>0</v>
      </c>
      <c r="BI169">
        <f t="shared" si="462"/>
        <v>0</v>
      </c>
      <c r="BJ169">
        <f t="shared" si="462"/>
        <v>0</v>
      </c>
      <c r="BK169">
        <f t="shared" si="462"/>
        <v>0</v>
      </c>
      <c r="BL169">
        <f t="shared" si="462"/>
        <v>0</v>
      </c>
      <c r="BM169">
        <f t="shared" si="462"/>
        <v>0</v>
      </c>
      <c r="BN169">
        <f t="shared" si="463"/>
        <v>0</v>
      </c>
      <c r="BO169">
        <f t="shared" si="463"/>
        <v>0</v>
      </c>
      <c r="BP169">
        <f t="shared" si="463"/>
        <v>0</v>
      </c>
      <c r="BQ169">
        <f t="shared" si="463"/>
        <v>0</v>
      </c>
      <c r="BR169">
        <f t="shared" si="463"/>
        <v>0</v>
      </c>
      <c r="BS169">
        <f t="shared" si="463"/>
        <v>0</v>
      </c>
      <c r="BT169">
        <f t="shared" si="463"/>
        <v>0</v>
      </c>
      <c r="BU169">
        <f t="shared" si="463"/>
        <v>0</v>
      </c>
      <c r="BV169">
        <f t="shared" si="463"/>
        <v>0</v>
      </c>
      <c r="BW169">
        <f t="shared" si="463"/>
        <v>0</v>
      </c>
      <c r="BX169">
        <f t="shared" si="463"/>
        <v>0</v>
      </c>
      <c r="BY169">
        <f t="shared" si="463"/>
        <v>0</v>
      </c>
      <c r="BZ169">
        <f t="shared" si="463"/>
        <v>0</v>
      </c>
      <c r="CA169">
        <f t="shared" si="463"/>
        <v>0</v>
      </c>
      <c r="CE169" t="e">
        <f t="shared" si="386"/>
        <v>#N/A</v>
      </c>
      <c r="CF169" s="302">
        <f t="shared" si="387"/>
        <v>0</v>
      </c>
      <c r="CG169" s="302">
        <f t="shared" si="464"/>
        <v>0</v>
      </c>
      <c r="CH169" s="302">
        <f t="shared" si="465"/>
        <v>0</v>
      </c>
      <c r="CI169" s="302">
        <f t="shared" si="466"/>
        <v>0</v>
      </c>
      <c r="CJ169" s="302">
        <f t="shared" si="467"/>
        <v>0</v>
      </c>
      <c r="CK169" s="302">
        <f t="shared" si="468"/>
        <v>0</v>
      </c>
      <c r="CL169" s="302">
        <f t="shared" si="469"/>
        <v>0</v>
      </c>
      <c r="CM169" s="302">
        <f t="shared" si="470"/>
        <v>0</v>
      </c>
      <c r="CN169" s="302">
        <f t="shared" si="471"/>
        <v>0</v>
      </c>
      <c r="CO169" s="302">
        <f t="shared" si="472"/>
        <v>0</v>
      </c>
      <c r="CP169" s="302">
        <f t="shared" si="473"/>
        <v>0</v>
      </c>
      <c r="CQ169" s="302">
        <f t="shared" si="474"/>
        <v>0</v>
      </c>
      <c r="CR169" s="302">
        <f t="shared" si="475"/>
        <v>0</v>
      </c>
      <c r="CS169" s="302">
        <f t="shared" si="476"/>
        <v>0</v>
      </c>
      <c r="CT169" s="302">
        <f t="shared" si="477"/>
        <v>0</v>
      </c>
      <c r="CU169" s="302">
        <f t="shared" si="478"/>
        <v>0</v>
      </c>
      <c r="CV169" s="302">
        <f t="shared" si="479"/>
        <v>0</v>
      </c>
      <c r="CW169" s="302">
        <f t="shared" si="480"/>
        <v>0</v>
      </c>
      <c r="CX169" s="302">
        <f t="shared" si="481"/>
        <v>0</v>
      </c>
      <c r="CY169" s="302">
        <f t="shared" si="482"/>
        <v>0</v>
      </c>
      <c r="CZ169" s="302">
        <f t="shared" si="483"/>
        <v>0</v>
      </c>
      <c r="DA169" s="302">
        <f t="shared" si="484"/>
        <v>0</v>
      </c>
      <c r="DB169" s="302">
        <f t="shared" si="485"/>
        <v>0</v>
      </c>
      <c r="DC169" s="302">
        <f t="shared" si="486"/>
        <v>0</v>
      </c>
      <c r="DD169" s="302">
        <f t="shared" si="487"/>
        <v>0</v>
      </c>
      <c r="DE169" s="302">
        <f t="shared" si="488"/>
        <v>0</v>
      </c>
    </row>
    <row r="170" spans="1:109" x14ac:dyDescent="0.25">
      <c r="A170">
        <v>167</v>
      </c>
      <c r="B170">
        <f>MATCH(A170,Entrada!$A$53:$A$369,0)</f>
        <v>167</v>
      </c>
      <c r="C170" s="164"/>
      <c r="AB170">
        <f>IF(NOT(ISNA($B170)),INDEX(Entrada!C$53:C$369,$B170),0)</f>
        <v>0</v>
      </c>
      <c r="AC170">
        <f>IF(NOT(ISNA($B170)),INDEX(Entrada!D$53:D$369,$B170),0)</f>
        <v>0</v>
      </c>
      <c r="AD170">
        <f>IF(NOT(ISNA($B170)),INDEX(Entrada!E$53:E$369,$B170),0)</f>
        <v>0</v>
      </c>
      <c r="AE170">
        <f>IF(NOT(ISNA($B170)),INDEX(Entrada!F$53:F$369,$B170),0)</f>
        <v>0</v>
      </c>
      <c r="AF170">
        <f>IF(NOT(ISNA($B170)),INDEX(Entrada!G$53:G$369,$B170),0)</f>
        <v>0</v>
      </c>
      <c r="AG170">
        <f>IF(NOT(ISNA($B170)),INDEX(Entrada!H$53:H$369,$B170),0)</f>
        <v>0</v>
      </c>
      <c r="AH170">
        <f>IF(NOT(ISNA($B170)),INDEX(Entrada!I$53:I$369,$B170),0)</f>
        <v>0</v>
      </c>
      <c r="AI170">
        <f>IF(NOT(ISNA($B170)),INDEX(Entrada!J$53:J$369,$B170),0)</f>
        <v>0</v>
      </c>
      <c r="AJ170">
        <f>IF(NOT(ISNA($B170)),INDEX(Entrada!K$53:K$369,$B170),0)</f>
        <v>0</v>
      </c>
      <c r="AK170">
        <f>IF(NOT(ISNA($B170)),INDEX(Entrada!L$53:L$369,$B170),0)</f>
        <v>0</v>
      </c>
      <c r="AL170">
        <f>IF(NOT(ISNA($B170)),INDEX(Entrada!M$53:M$369,$B170),0)</f>
        <v>0</v>
      </c>
      <c r="AM170">
        <f>IF(NOT(ISNA($B170)),INDEX(Entrada!N$53:N$369,$B170),0)</f>
        <v>0</v>
      </c>
      <c r="AN170">
        <f>IF(NOT(ISNA($B170)),INDEX(Entrada!O$53:O$369,$B170),0)</f>
        <v>0</v>
      </c>
      <c r="AO170">
        <f>IF(NOT(ISNA($B170)),INDEX(Entrada!P$53:P$369,$B170),0)</f>
        <v>0</v>
      </c>
      <c r="AP170">
        <f>IF(NOT(ISNA($B170)),INDEX(Entrada!Q$53:Q$369,$B170),0)</f>
        <v>0</v>
      </c>
      <c r="AQ170">
        <f>IF(NOT(ISNA($B170)),INDEX(Entrada!R$53:R$369,$B170),0)</f>
        <v>0</v>
      </c>
      <c r="AR170">
        <f>IF(NOT(ISNA($B170)),INDEX(Entrada!S$53:S$369,$B170),0)</f>
        <v>0</v>
      </c>
      <c r="AS170">
        <f>IF(NOT(ISNA($B170)),INDEX(Entrada!T$53:T$369,$B170),0)</f>
        <v>0</v>
      </c>
      <c r="AT170">
        <f>IF(NOT(ISNA($B170)),INDEX(Entrada!U$53:U$369,$B170),0)</f>
        <v>0</v>
      </c>
      <c r="AU170">
        <f>IF(NOT(ISNA($B170)),INDEX(Entrada!V$53:V$369,$B170),0)</f>
        <v>0</v>
      </c>
      <c r="AV170">
        <f>IF(NOT(ISNA($B170)),INDEX(Entrada!W$53:W$369,$B170),0)</f>
        <v>0</v>
      </c>
      <c r="AW170">
        <f>IF(NOT(ISNA($B170)),INDEX(Entrada!X$53:X$369,$B170),0)</f>
        <v>0</v>
      </c>
      <c r="AX170">
        <f>IF(NOT(ISNA($B170)),INDEX(Entrada!Y$53:Y$369,$B170),0)</f>
        <v>0</v>
      </c>
      <c r="AY170">
        <f>IF(NOT(ISNA($B170)),INDEX(Entrada!Z$53:Z$369,$B170),0)</f>
        <v>0</v>
      </c>
      <c r="AZ170">
        <f>IF(NOT(ISNA($B170)),INDEX(Entrada!AA$53:AA$369,$B170),0)</f>
        <v>0</v>
      </c>
      <c r="BA170">
        <f>IF(NOT(ISNA($B170)),INDEX(Entrada!AB$53:AB$369,$B170),0)</f>
        <v>0</v>
      </c>
      <c r="BB170">
        <f t="shared" si="462"/>
        <v>0</v>
      </c>
      <c r="BC170">
        <f t="shared" si="462"/>
        <v>0</v>
      </c>
      <c r="BD170">
        <f t="shared" si="462"/>
        <v>0</v>
      </c>
      <c r="BE170">
        <f t="shared" si="462"/>
        <v>0</v>
      </c>
      <c r="BF170">
        <f t="shared" si="462"/>
        <v>0</v>
      </c>
      <c r="BG170">
        <f t="shared" si="462"/>
        <v>0</v>
      </c>
      <c r="BH170">
        <f t="shared" si="462"/>
        <v>0</v>
      </c>
      <c r="BI170">
        <f t="shared" si="462"/>
        <v>0</v>
      </c>
      <c r="BJ170">
        <f t="shared" si="462"/>
        <v>0</v>
      </c>
      <c r="BK170">
        <f t="shared" si="462"/>
        <v>0</v>
      </c>
      <c r="BL170">
        <f t="shared" si="462"/>
        <v>0</v>
      </c>
      <c r="BM170">
        <f t="shared" si="462"/>
        <v>0</v>
      </c>
      <c r="BN170">
        <f t="shared" si="463"/>
        <v>0</v>
      </c>
      <c r="BO170">
        <f t="shared" si="463"/>
        <v>0</v>
      </c>
      <c r="BP170">
        <f t="shared" si="463"/>
        <v>0</v>
      </c>
      <c r="BQ170">
        <f t="shared" si="463"/>
        <v>0</v>
      </c>
      <c r="BR170">
        <f t="shared" si="463"/>
        <v>0</v>
      </c>
      <c r="BS170">
        <f t="shared" si="463"/>
        <v>0</v>
      </c>
      <c r="BT170">
        <f t="shared" si="463"/>
        <v>0</v>
      </c>
      <c r="BU170">
        <f t="shared" si="463"/>
        <v>0</v>
      </c>
      <c r="BV170">
        <f t="shared" si="463"/>
        <v>0</v>
      </c>
      <c r="BW170">
        <f t="shared" si="463"/>
        <v>0</v>
      </c>
      <c r="BX170">
        <f t="shared" si="463"/>
        <v>0</v>
      </c>
      <c r="BY170">
        <f t="shared" si="463"/>
        <v>0</v>
      </c>
      <c r="BZ170">
        <f t="shared" si="463"/>
        <v>0</v>
      </c>
      <c r="CA170">
        <f t="shared" si="463"/>
        <v>0</v>
      </c>
      <c r="CE170" t="e">
        <f t="shared" si="386"/>
        <v>#N/A</v>
      </c>
      <c r="CF170" s="302">
        <f t="shared" si="387"/>
        <v>0</v>
      </c>
      <c r="CG170" s="302">
        <f t="shared" si="464"/>
        <v>0</v>
      </c>
      <c r="CH170" s="302">
        <f t="shared" si="465"/>
        <v>0</v>
      </c>
      <c r="CI170" s="302">
        <f t="shared" si="466"/>
        <v>0</v>
      </c>
      <c r="CJ170" s="302">
        <f t="shared" si="467"/>
        <v>0</v>
      </c>
      <c r="CK170" s="302">
        <f t="shared" si="468"/>
        <v>0</v>
      </c>
      <c r="CL170" s="302">
        <f t="shared" si="469"/>
        <v>0</v>
      </c>
      <c r="CM170" s="302">
        <f t="shared" si="470"/>
        <v>0</v>
      </c>
      <c r="CN170" s="302">
        <f t="shared" si="471"/>
        <v>0</v>
      </c>
      <c r="CO170" s="302">
        <f t="shared" si="472"/>
        <v>0</v>
      </c>
      <c r="CP170" s="302">
        <f t="shared" si="473"/>
        <v>0</v>
      </c>
      <c r="CQ170" s="302">
        <f t="shared" si="474"/>
        <v>0</v>
      </c>
      <c r="CR170" s="302">
        <f t="shared" si="475"/>
        <v>0</v>
      </c>
      <c r="CS170" s="302">
        <f t="shared" si="476"/>
        <v>0</v>
      </c>
      <c r="CT170" s="302">
        <f t="shared" si="477"/>
        <v>0</v>
      </c>
      <c r="CU170" s="302">
        <f t="shared" si="478"/>
        <v>0</v>
      </c>
      <c r="CV170" s="302">
        <f t="shared" si="479"/>
        <v>0</v>
      </c>
      <c r="CW170" s="302">
        <f t="shared" si="480"/>
        <v>0</v>
      </c>
      <c r="CX170" s="302">
        <f t="shared" si="481"/>
        <v>0</v>
      </c>
      <c r="CY170" s="302">
        <f t="shared" si="482"/>
        <v>0</v>
      </c>
      <c r="CZ170" s="302">
        <f t="shared" si="483"/>
        <v>0</v>
      </c>
      <c r="DA170" s="302">
        <f t="shared" si="484"/>
        <v>0</v>
      </c>
      <c r="DB170" s="302">
        <f t="shared" si="485"/>
        <v>0</v>
      </c>
      <c r="DC170" s="302">
        <f t="shared" si="486"/>
        <v>0</v>
      </c>
      <c r="DD170" s="302">
        <f t="shared" si="487"/>
        <v>0</v>
      </c>
      <c r="DE170" s="302">
        <f t="shared" si="488"/>
        <v>0</v>
      </c>
    </row>
    <row r="171" spans="1:109" x14ac:dyDescent="0.25">
      <c r="A171">
        <v>168</v>
      </c>
      <c r="B171">
        <f>MATCH(A171,Entrada!$A$53:$A$369,0)</f>
        <v>168</v>
      </c>
      <c r="C171" s="164" t="s">
        <v>606</v>
      </c>
      <c r="AB171">
        <f>IF(NOT(ISNA($B171)),INDEX(Entrada!C$53:C$369,$B171),0)</f>
        <v>3115.33</v>
      </c>
      <c r="AC171">
        <f>IF(NOT(ISNA($B171)),INDEX(Entrada!D$53:D$369,$B171),0)</f>
        <v>3233.95</v>
      </c>
      <c r="AD171">
        <f>IF(NOT(ISNA($B171)),INDEX(Entrada!E$53:E$369,$B171),0)</f>
        <v>3243.02</v>
      </c>
      <c r="AE171">
        <f>IF(NOT(ISNA($B171)),INDEX(Entrada!F$53:F$369,$B171),0)</f>
        <v>2583.34</v>
      </c>
      <c r="AF171">
        <f>IF(NOT(ISNA($B171)),INDEX(Entrada!G$53:G$369,$B171),0)</f>
        <v>1559.99</v>
      </c>
      <c r="AG171">
        <f>IF(NOT(ISNA($B171)),INDEX(Entrada!H$53:H$369,$B171),0)</f>
        <v>1062.42</v>
      </c>
      <c r="AH171">
        <f>IF(NOT(ISNA($B171)),INDEX(Entrada!I$53:I$369,$B171),0)</f>
        <v>911.39</v>
      </c>
      <c r="AI171">
        <f>IF(NOT(ISNA($B171)),INDEX(Entrada!J$53:J$369,$B171),0)</f>
        <v>805.72</v>
      </c>
      <c r="AJ171">
        <f>IF(NOT(ISNA($B171)),INDEX(Entrada!K$53:K$369,$B171),0)</f>
        <v>721.68</v>
      </c>
      <c r="AK171">
        <f>IF(NOT(ISNA($B171)),INDEX(Entrada!L$53:L$369,$B171),0)</f>
        <v>783.86</v>
      </c>
      <c r="AL171">
        <f>IF(NOT(ISNA($B171)),INDEX(Entrada!M$53:M$369,$B171),0)</f>
        <v>1293.5899999999999</v>
      </c>
      <c r="AM171">
        <f>IF(NOT(ISNA($B171)),INDEX(Entrada!N$53:N$369,$B171),0)</f>
        <v>2344.67</v>
      </c>
      <c r="AN171">
        <f>IF(NOT(ISNA($B171)),INDEX(Entrada!O$53:O$369,$B171),0)</f>
        <v>0</v>
      </c>
      <c r="AO171">
        <f>IF(NOT(ISNA($B171)),INDEX(Entrada!P$53:P$369,$B171),0)</f>
        <v>0</v>
      </c>
      <c r="AP171">
        <f>IF(NOT(ISNA($B171)),INDEX(Entrada!Q$53:Q$369,$B171),0)</f>
        <v>0</v>
      </c>
      <c r="AQ171">
        <f>IF(NOT(ISNA($B171)),INDEX(Entrada!R$53:R$369,$B171),0)</f>
        <v>0</v>
      </c>
      <c r="AR171">
        <f>IF(NOT(ISNA($B171)),INDEX(Entrada!S$53:S$369,$B171),0)</f>
        <v>0</v>
      </c>
      <c r="AS171">
        <f>IF(NOT(ISNA($B171)),INDEX(Entrada!T$53:T$369,$B171),0)</f>
        <v>0</v>
      </c>
      <c r="AT171">
        <f>IF(NOT(ISNA($B171)),INDEX(Entrada!U$53:U$369,$B171),0)</f>
        <v>0</v>
      </c>
      <c r="AU171">
        <f>IF(NOT(ISNA($B171)),INDEX(Entrada!V$53:V$369,$B171),0)</f>
        <v>0</v>
      </c>
      <c r="AV171">
        <f>IF(NOT(ISNA($B171)),INDEX(Entrada!W$53:W$369,$B171),0)</f>
        <v>0</v>
      </c>
      <c r="AW171">
        <f>IF(NOT(ISNA($B171)),INDEX(Entrada!X$53:X$369,$B171),0)</f>
        <v>0</v>
      </c>
      <c r="AX171">
        <f>IF(NOT(ISNA($B171)),INDEX(Entrada!Y$53:Y$369,$B171),0)</f>
        <v>0</v>
      </c>
      <c r="AY171">
        <f>IF(NOT(ISNA($B171)),INDEX(Entrada!Z$53:Z$369,$B171),0)</f>
        <v>0</v>
      </c>
      <c r="AZ171">
        <f>IF(NOT(ISNA($B171)),INDEX(Entrada!AA$53:AA$369,$B171),0)</f>
        <v>0</v>
      </c>
      <c r="BA171">
        <f>IF(NOT(ISNA($B171)),INDEX(Entrada!AB$53:AB$369,$B171),0)</f>
        <v>0</v>
      </c>
      <c r="BB171">
        <f t="shared" si="462"/>
        <v>3115.33</v>
      </c>
      <c r="BC171">
        <f t="shared" si="462"/>
        <v>3233.95</v>
      </c>
      <c r="BD171">
        <f t="shared" si="462"/>
        <v>3243.02</v>
      </c>
      <c r="BE171">
        <f t="shared" si="462"/>
        <v>2583.34</v>
      </c>
      <c r="BF171">
        <f t="shared" si="462"/>
        <v>1559.99</v>
      </c>
      <c r="BG171">
        <f t="shared" si="462"/>
        <v>1062.42</v>
      </c>
      <c r="BH171">
        <f t="shared" si="462"/>
        <v>911.39</v>
      </c>
      <c r="BI171">
        <f t="shared" si="462"/>
        <v>805.72</v>
      </c>
      <c r="BJ171">
        <f t="shared" si="462"/>
        <v>721.68</v>
      </c>
      <c r="BK171">
        <f t="shared" si="462"/>
        <v>783.86</v>
      </c>
      <c r="BL171">
        <f t="shared" si="462"/>
        <v>1293.5899999999999</v>
      </c>
      <c r="BM171">
        <f t="shared" si="462"/>
        <v>2344.67</v>
      </c>
      <c r="BN171">
        <f t="shared" si="463"/>
        <v>0</v>
      </c>
      <c r="BO171">
        <f t="shared" si="463"/>
        <v>0</v>
      </c>
      <c r="BP171">
        <f t="shared" si="463"/>
        <v>0</v>
      </c>
      <c r="BQ171">
        <f t="shared" si="463"/>
        <v>0</v>
      </c>
      <c r="BR171">
        <f t="shared" si="463"/>
        <v>0</v>
      </c>
      <c r="BS171">
        <f t="shared" si="463"/>
        <v>0</v>
      </c>
      <c r="BT171">
        <f t="shared" si="463"/>
        <v>0</v>
      </c>
      <c r="BU171">
        <f t="shared" si="463"/>
        <v>0</v>
      </c>
      <c r="BV171">
        <f t="shared" si="463"/>
        <v>0</v>
      </c>
      <c r="BW171">
        <f t="shared" si="463"/>
        <v>0</v>
      </c>
      <c r="BX171">
        <f t="shared" si="463"/>
        <v>0</v>
      </c>
      <c r="BY171">
        <f t="shared" si="463"/>
        <v>0</v>
      </c>
      <c r="BZ171">
        <f t="shared" si="463"/>
        <v>0</v>
      </c>
      <c r="CA171">
        <f t="shared" si="463"/>
        <v>0</v>
      </c>
      <c r="CE171" t="e">
        <f t="shared" si="386"/>
        <v>#N/A</v>
      </c>
      <c r="CF171" s="302">
        <f t="shared" si="387"/>
        <v>3115.33</v>
      </c>
      <c r="CG171" s="302">
        <f t="shared" si="464"/>
        <v>3233.95</v>
      </c>
      <c r="CH171" s="302">
        <f t="shared" si="465"/>
        <v>3243.02</v>
      </c>
      <c r="CI171" s="302">
        <f t="shared" si="466"/>
        <v>2583.34</v>
      </c>
      <c r="CJ171" s="302">
        <f t="shared" si="467"/>
        <v>1559.99</v>
      </c>
      <c r="CK171" s="302">
        <f t="shared" si="468"/>
        <v>1062.42</v>
      </c>
      <c r="CL171" s="302">
        <f t="shared" si="469"/>
        <v>911.39</v>
      </c>
      <c r="CM171" s="302">
        <f t="shared" si="470"/>
        <v>805.72</v>
      </c>
      <c r="CN171" s="302">
        <f t="shared" si="471"/>
        <v>721.68</v>
      </c>
      <c r="CO171" s="302">
        <f t="shared" si="472"/>
        <v>783.86</v>
      </c>
      <c r="CP171" s="302">
        <f t="shared" si="473"/>
        <v>1293.5899999999999</v>
      </c>
      <c r="CQ171" s="302">
        <f t="shared" si="474"/>
        <v>2344.67</v>
      </c>
      <c r="CR171" s="302">
        <f t="shared" si="475"/>
        <v>0</v>
      </c>
      <c r="CS171" s="302">
        <f t="shared" si="476"/>
        <v>0</v>
      </c>
      <c r="CT171" s="302">
        <f t="shared" si="477"/>
        <v>0</v>
      </c>
      <c r="CU171" s="302">
        <f t="shared" si="478"/>
        <v>0</v>
      </c>
      <c r="CV171" s="302">
        <f t="shared" si="479"/>
        <v>0</v>
      </c>
      <c r="CW171" s="302">
        <f t="shared" si="480"/>
        <v>0</v>
      </c>
      <c r="CX171" s="302">
        <f t="shared" si="481"/>
        <v>0</v>
      </c>
      <c r="CY171" s="302">
        <f t="shared" si="482"/>
        <v>0</v>
      </c>
      <c r="CZ171" s="302">
        <f t="shared" si="483"/>
        <v>0</v>
      </c>
      <c r="DA171" s="302">
        <f t="shared" si="484"/>
        <v>0</v>
      </c>
      <c r="DB171" s="302">
        <f t="shared" si="485"/>
        <v>0</v>
      </c>
      <c r="DC171" s="302">
        <f t="shared" si="486"/>
        <v>0</v>
      </c>
      <c r="DD171" s="302">
        <f t="shared" si="487"/>
        <v>0</v>
      </c>
      <c r="DE171" s="302">
        <f t="shared" si="488"/>
        <v>0</v>
      </c>
    </row>
    <row r="172" spans="1:109" x14ac:dyDescent="0.25">
      <c r="A172">
        <v>169</v>
      </c>
      <c r="B172">
        <f>MATCH(A172,Entrada!$A$53:$A$369,0)</f>
        <v>169</v>
      </c>
      <c r="C172" s="164" t="s">
        <v>36</v>
      </c>
      <c r="AB172">
        <f>IF(NOT(ISNA($B172)),INDEX(Entrada!C$53:C$369,$B172),0)</f>
        <v>4465.32</v>
      </c>
      <c r="AC172">
        <f>IF(NOT(ISNA($B172)),INDEX(Entrada!D$53:D$369,$B172),0)</f>
        <v>4695.82</v>
      </c>
      <c r="AD172">
        <f>IF(NOT(ISNA($B172)),INDEX(Entrada!E$53:E$369,$B172),0)</f>
        <v>4542.88</v>
      </c>
      <c r="AE172">
        <f>IF(NOT(ISNA($B172)),INDEX(Entrada!F$53:F$369,$B172),0)</f>
        <v>3568.34</v>
      </c>
      <c r="AF172">
        <f>IF(NOT(ISNA($B172)),INDEX(Entrada!G$53:G$369,$B172),0)</f>
        <v>2151.9</v>
      </c>
      <c r="AG172">
        <f>IF(NOT(ISNA($B172)),INDEX(Entrada!H$53:H$369,$B172),0)</f>
        <v>1470.82</v>
      </c>
      <c r="AH172">
        <f>IF(NOT(ISNA($B172)),INDEX(Entrada!I$53:I$369,$B172),0)</f>
        <v>1229.2</v>
      </c>
      <c r="AI172">
        <f>IF(NOT(ISNA($B172)),INDEX(Entrada!J$53:J$369,$B172),0)</f>
        <v>1063.6199999999999</v>
      </c>
      <c r="AJ172">
        <f>IF(NOT(ISNA($B172)),INDEX(Entrada!K$53:K$369,$B172),0)</f>
        <v>951.78</v>
      </c>
      <c r="AK172">
        <f>IF(NOT(ISNA($B172)),INDEX(Entrada!L$53:L$369,$B172),0)</f>
        <v>1057.5899999999999</v>
      </c>
      <c r="AL172">
        <f>IF(NOT(ISNA($B172)),INDEX(Entrada!M$53:M$369,$B172),0)</f>
        <v>1773.92</v>
      </c>
      <c r="AM172">
        <f>IF(NOT(ISNA($B172)),INDEX(Entrada!N$53:N$369,$B172),0)</f>
        <v>3239.82</v>
      </c>
      <c r="AN172">
        <f>IF(NOT(ISNA($B172)),INDEX(Entrada!O$53:O$369,$B172),0)</f>
        <v>0</v>
      </c>
      <c r="AO172">
        <f>IF(NOT(ISNA($B172)),INDEX(Entrada!P$53:P$369,$B172),0)</f>
        <v>0</v>
      </c>
      <c r="AP172">
        <f>IF(NOT(ISNA($B172)),INDEX(Entrada!Q$53:Q$369,$B172),0)</f>
        <v>0</v>
      </c>
      <c r="AQ172">
        <f>IF(NOT(ISNA($B172)),INDEX(Entrada!R$53:R$369,$B172),0)</f>
        <v>0</v>
      </c>
      <c r="AR172">
        <f>IF(NOT(ISNA($B172)),INDEX(Entrada!S$53:S$369,$B172),0)</f>
        <v>0</v>
      </c>
      <c r="AS172">
        <f>IF(NOT(ISNA($B172)),INDEX(Entrada!T$53:T$369,$B172),0)</f>
        <v>0</v>
      </c>
      <c r="AT172">
        <f>IF(NOT(ISNA($B172)),INDEX(Entrada!U$53:U$369,$B172),0)</f>
        <v>0</v>
      </c>
      <c r="AU172">
        <f>IF(NOT(ISNA($B172)),INDEX(Entrada!V$53:V$369,$B172),0)</f>
        <v>0</v>
      </c>
      <c r="AV172">
        <f>IF(NOT(ISNA($B172)),INDEX(Entrada!W$53:W$369,$B172),0)</f>
        <v>0</v>
      </c>
      <c r="AW172">
        <f>IF(NOT(ISNA($B172)),INDEX(Entrada!X$53:X$369,$B172),0)</f>
        <v>0</v>
      </c>
      <c r="AX172">
        <f>IF(NOT(ISNA($B172)),INDEX(Entrada!Y$53:Y$369,$B172),0)</f>
        <v>0</v>
      </c>
      <c r="AY172">
        <f>IF(NOT(ISNA($B172)),INDEX(Entrada!Z$53:Z$369,$B172),0)</f>
        <v>0</v>
      </c>
      <c r="AZ172">
        <f>IF(NOT(ISNA($B172)),INDEX(Entrada!AA$53:AA$369,$B172),0)</f>
        <v>0</v>
      </c>
      <c r="BA172">
        <f>IF(NOT(ISNA($B172)),INDEX(Entrada!AB$53:AB$369,$B172),0)</f>
        <v>0</v>
      </c>
      <c r="BB172">
        <f t="shared" si="462"/>
        <v>4465.32</v>
      </c>
      <c r="BC172">
        <f t="shared" si="462"/>
        <v>4695.82</v>
      </c>
      <c r="BD172">
        <f t="shared" si="462"/>
        <v>4542.88</v>
      </c>
      <c r="BE172">
        <f t="shared" si="462"/>
        <v>3568.34</v>
      </c>
      <c r="BF172">
        <f t="shared" si="462"/>
        <v>2151.9</v>
      </c>
      <c r="BG172">
        <f t="shared" si="462"/>
        <v>1470.82</v>
      </c>
      <c r="BH172">
        <f t="shared" si="462"/>
        <v>1229.2</v>
      </c>
      <c r="BI172">
        <f t="shared" si="462"/>
        <v>1063.6199999999999</v>
      </c>
      <c r="BJ172">
        <f t="shared" si="462"/>
        <v>951.78</v>
      </c>
      <c r="BK172">
        <f t="shared" si="462"/>
        <v>1057.5899999999999</v>
      </c>
      <c r="BL172">
        <f t="shared" si="462"/>
        <v>1773.92</v>
      </c>
      <c r="BM172">
        <f t="shared" si="462"/>
        <v>3239.82</v>
      </c>
      <c r="BN172">
        <f t="shared" si="463"/>
        <v>0</v>
      </c>
      <c r="BO172">
        <f t="shared" si="463"/>
        <v>0</v>
      </c>
      <c r="BP172">
        <f t="shared" si="463"/>
        <v>0</v>
      </c>
      <c r="BQ172">
        <f t="shared" si="463"/>
        <v>0</v>
      </c>
      <c r="BR172">
        <f t="shared" si="463"/>
        <v>0</v>
      </c>
      <c r="BS172">
        <f t="shared" si="463"/>
        <v>0</v>
      </c>
      <c r="BT172">
        <f t="shared" si="463"/>
        <v>0</v>
      </c>
      <c r="BU172">
        <f t="shared" si="463"/>
        <v>0</v>
      </c>
      <c r="BV172">
        <f t="shared" si="463"/>
        <v>0</v>
      </c>
      <c r="BW172">
        <f t="shared" si="463"/>
        <v>0</v>
      </c>
      <c r="BX172">
        <f t="shared" si="463"/>
        <v>0</v>
      </c>
      <c r="BY172">
        <f t="shared" si="463"/>
        <v>0</v>
      </c>
      <c r="BZ172">
        <f t="shared" si="463"/>
        <v>0</v>
      </c>
      <c r="CA172">
        <f t="shared" si="463"/>
        <v>0</v>
      </c>
      <c r="CE172" t="e">
        <f t="shared" si="386"/>
        <v>#N/A</v>
      </c>
      <c r="CF172" s="302">
        <f t="shared" si="387"/>
        <v>4465.32</v>
      </c>
      <c r="CG172" s="302">
        <f t="shared" si="464"/>
        <v>4695.82</v>
      </c>
      <c r="CH172" s="302">
        <f t="shared" si="465"/>
        <v>4542.88</v>
      </c>
      <c r="CI172" s="302">
        <f t="shared" si="466"/>
        <v>3568.34</v>
      </c>
      <c r="CJ172" s="302">
        <f t="shared" si="467"/>
        <v>2151.9</v>
      </c>
      <c r="CK172" s="302">
        <f t="shared" si="468"/>
        <v>1470.82</v>
      </c>
      <c r="CL172" s="302">
        <f t="shared" si="469"/>
        <v>1229.2</v>
      </c>
      <c r="CM172" s="302">
        <f t="shared" si="470"/>
        <v>1063.6199999999999</v>
      </c>
      <c r="CN172" s="302">
        <f t="shared" si="471"/>
        <v>951.78</v>
      </c>
      <c r="CO172" s="302">
        <f t="shared" si="472"/>
        <v>1057.5899999999999</v>
      </c>
      <c r="CP172" s="302">
        <f t="shared" si="473"/>
        <v>1773.92</v>
      </c>
      <c r="CQ172" s="302">
        <f t="shared" si="474"/>
        <v>3239.82</v>
      </c>
      <c r="CR172" s="302">
        <f t="shared" si="475"/>
        <v>0</v>
      </c>
      <c r="CS172" s="302">
        <f t="shared" si="476"/>
        <v>0</v>
      </c>
      <c r="CT172" s="302">
        <f t="shared" si="477"/>
        <v>0</v>
      </c>
      <c r="CU172" s="302">
        <f t="shared" si="478"/>
        <v>0</v>
      </c>
      <c r="CV172" s="302">
        <f t="shared" si="479"/>
        <v>0</v>
      </c>
      <c r="CW172" s="302">
        <f t="shared" si="480"/>
        <v>0</v>
      </c>
      <c r="CX172" s="302">
        <f t="shared" si="481"/>
        <v>0</v>
      </c>
      <c r="CY172" s="302">
        <f t="shared" si="482"/>
        <v>0</v>
      </c>
      <c r="CZ172" s="302">
        <f t="shared" si="483"/>
        <v>0</v>
      </c>
      <c r="DA172" s="302">
        <f t="shared" si="484"/>
        <v>0</v>
      </c>
      <c r="DB172" s="302">
        <f t="shared" si="485"/>
        <v>0</v>
      </c>
      <c r="DC172" s="302">
        <f t="shared" si="486"/>
        <v>0</v>
      </c>
      <c r="DD172" s="302">
        <f t="shared" si="487"/>
        <v>0</v>
      </c>
      <c r="DE172" s="302">
        <f t="shared" si="488"/>
        <v>0</v>
      </c>
    </row>
    <row r="173" spans="1:109" x14ac:dyDescent="0.25">
      <c r="A173">
        <v>170</v>
      </c>
      <c r="B173">
        <f>MATCH(A173,Entrada!$A$53:$A$369,0)</f>
        <v>170</v>
      </c>
      <c r="C173" s="164"/>
      <c r="AB173">
        <f>IF(NOT(ISNA($B173)),INDEX(Entrada!C$53:C$369,$B173),0)</f>
        <v>0</v>
      </c>
      <c r="AC173">
        <f>IF(NOT(ISNA($B173)),INDEX(Entrada!D$53:D$369,$B173),0)</f>
        <v>0</v>
      </c>
      <c r="AD173">
        <f>IF(NOT(ISNA($B173)),INDEX(Entrada!E$53:E$369,$B173),0)</f>
        <v>0</v>
      </c>
      <c r="AE173">
        <f>IF(NOT(ISNA($B173)),INDEX(Entrada!F$53:F$369,$B173),0)</f>
        <v>0</v>
      </c>
      <c r="AF173">
        <f>IF(NOT(ISNA($B173)),INDEX(Entrada!G$53:G$369,$B173),0)</f>
        <v>0</v>
      </c>
      <c r="AG173">
        <f>IF(NOT(ISNA($B173)),INDEX(Entrada!H$53:H$369,$B173),0)</f>
        <v>0</v>
      </c>
      <c r="AH173">
        <f>IF(NOT(ISNA($B173)),INDEX(Entrada!I$53:I$369,$B173),0)</f>
        <v>0</v>
      </c>
      <c r="AI173">
        <f>IF(NOT(ISNA($B173)),INDEX(Entrada!J$53:J$369,$B173),0)</f>
        <v>0</v>
      </c>
      <c r="AJ173">
        <f>IF(NOT(ISNA($B173)),INDEX(Entrada!K$53:K$369,$B173),0)</f>
        <v>0</v>
      </c>
      <c r="AK173">
        <f>IF(NOT(ISNA($B173)),INDEX(Entrada!L$53:L$369,$B173),0)</f>
        <v>0</v>
      </c>
      <c r="AL173">
        <f>IF(NOT(ISNA($B173)),INDEX(Entrada!M$53:M$369,$B173),0)</f>
        <v>0</v>
      </c>
      <c r="AM173">
        <f>IF(NOT(ISNA($B173)),INDEX(Entrada!N$53:N$369,$B173),0)</f>
        <v>0</v>
      </c>
      <c r="AN173">
        <f>IF(NOT(ISNA($B173)),INDEX(Entrada!O$53:O$369,$B173),0)</f>
        <v>0</v>
      </c>
      <c r="AO173">
        <f>IF(NOT(ISNA($B173)),INDEX(Entrada!P$53:P$369,$B173),0)</f>
        <v>0</v>
      </c>
      <c r="AP173">
        <f>IF(NOT(ISNA($B173)),INDEX(Entrada!Q$53:Q$369,$B173),0)</f>
        <v>0</v>
      </c>
      <c r="AQ173">
        <f>IF(NOT(ISNA($B173)),INDEX(Entrada!R$53:R$369,$B173),0)</f>
        <v>0</v>
      </c>
      <c r="AR173">
        <f>IF(NOT(ISNA($B173)),INDEX(Entrada!S$53:S$369,$B173),0)</f>
        <v>0</v>
      </c>
      <c r="AS173">
        <f>IF(NOT(ISNA($B173)),INDEX(Entrada!T$53:T$369,$B173),0)</f>
        <v>0</v>
      </c>
      <c r="AT173">
        <f>IF(NOT(ISNA($B173)),INDEX(Entrada!U$53:U$369,$B173),0)</f>
        <v>0</v>
      </c>
      <c r="AU173">
        <f>IF(NOT(ISNA($B173)),INDEX(Entrada!V$53:V$369,$B173),0)</f>
        <v>0</v>
      </c>
      <c r="AV173">
        <f>IF(NOT(ISNA($B173)),INDEX(Entrada!W$53:W$369,$B173),0)</f>
        <v>0</v>
      </c>
      <c r="AW173">
        <f>IF(NOT(ISNA($B173)),INDEX(Entrada!X$53:X$369,$B173),0)</f>
        <v>0</v>
      </c>
      <c r="AX173">
        <f>IF(NOT(ISNA($B173)),INDEX(Entrada!Y$53:Y$369,$B173),0)</f>
        <v>0</v>
      </c>
      <c r="AY173">
        <f>IF(NOT(ISNA($B173)),INDEX(Entrada!Z$53:Z$369,$B173),0)</f>
        <v>0</v>
      </c>
      <c r="AZ173">
        <f>IF(NOT(ISNA($B173)),INDEX(Entrada!AA$53:AA$369,$B173),0)</f>
        <v>0</v>
      </c>
      <c r="BA173">
        <f>IF(NOT(ISNA($B173)),INDEX(Entrada!AB$53:AB$369,$B173),0)</f>
        <v>0</v>
      </c>
      <c r="BB173">
        <f t="shared" si="462"/>
        <v>0</v>
      </c>
      <c r="BC173">
        <f t="shared" si="462"/>
        <v>0</v>
      </c>
      <c r="BD173">
        <f t="shared" si="462"/>
        <v>0</v>
      </c>
      <c r="BE173">
        <f t="shared" si="462"/>
        <v>0</v>
      </c>
      <c r="BF173">
        <f t="shared" si="462"/>
        <v>0</v>
      </c>
      <c r="BG173">
        <f t="shared" si="462"/>
        <v>0</v>
      </c>
      <c r="BH173">
        <f t="shared" si="462"/>
        <v>0</v>
      </c>
      <c r="BI173">
        <f t="shared" si="462"/>
        <v>0</v>
      </c>
      <c r="BJ173">
        <f t="shared" si="462"/>
        <v>0</v>
      </c>
      <c r="BK173">
        <f t="shared" si="462"/>
        <v>0</v>
      </c>
      <c r="BL173">
        <f t="shared" si="462"/>
        <v>0</v>
      </c>
      <c r="BM173">
        <f t="shared" si="462"/>
        <v>0</v>
      </c>
      <c r="BN173">
        <f t="shared" si="463"/>
        <v>0</v>
      </c>
      <c r="BO173">
        <f t="shared" si="463"/>
        <v>0</v>
      </c>
      <c r="BP173">
        <f t="shared" si="463"/>
        <v>0</v>
      </c>
      <c r="BQ173">
        <f t="shared" si="463"/>
        <v>0</v>
      </c>
      <c r="BR173">
        <f t="shared" si="463"/>
        <v>0</v>
      </c>
      <c r="BS173">
        <f t="shared" si="463"/>
        <v>0</v>
      </c>
      <c r="BT173">
        <f t="shared" si="463"/>
        <v>0</v>
      </c>
      <c r="BU173">
        <f t="shared" si="463"/>
        <v>0</v>
      </c>
      <c r="BV173">
        <f t="shared" si="463"/>
        <v>0</v>
      </c>
      <c r="BW173">
        <f t="shared" si="463"/>
        <v>0</v>
      </c>
      <c r="BX173">
        <f t="shared" si="463"/>
        <v>0</v>
      </c>
      <c r="BY173">
        <f t="shared" si="463"/>
        <v>0</v>
      </c>
      <c r="BZ173">
        <f t="shared" si="463"/>
        <v>0</v>
      </c>
      <c r="CA173">
        <f t="shared" si="463"/>
        <v>0</v>
      </c>
      <c r="CE173" t="e">
        <f t="shared" si="386"/>
        <v>#N/A</v>
      </c>
      <c r="CF173" s="302">
        <f t="shared" si="387"/>
        <v>0</v>
      </c>
      <c r="CG173" s="302">
        <f t="shared" si="464"/>
        <v>0</v>
      </c>
      <c r="CH173" s="302">
        <f t="shared" si="465"/>
        <v>0</v>
      </c>
      <c r="CI173" s="302">
        <f t="shared" si="466"/>
        <v>0</v>
      </c>
      <c r="CJ173" s="302">
        <f t="shared" si="467"/>
        <v>0</v>
      </c>
      <c r="CK173" s="302">
        <f t="shared" si="468"/>
        <v>0</v>
      </c>
      <c r="CL173" s="302">
        <f t="shared" si="469"/>
        <v>0</v>
      </c>
      <c r="CM173" s="302">
        <f t="shared" si="470"/>
        <v>0</v>
      </c>
      <c r="CN173" s="302">
        <f t="shared" si="471"/>
        <v>0</v>
      </c>
      <c r="CO173" s="302">
        <f t="shared" si="472"/>
        <v>0</v>
      </c>
      <c r="CP173" s="302">
        <f t="shared" si="473"/>
        <v>0</v>
      </c>
      <c r="CQ173" s="302">
        <f t="shared" si="474"/>
        <v>0</v>
      </c>
      <c r="CR173" s="302">
        <f t="shared" si="475"/>
        <v>0</v>
      </c>
      <c r="CS173" s="302">
        <f t="shared" si="476"/>
        <v>0</v>
      </c>
      <c r="CT173" s="302">
        <f t="shared" si="477"/>
        <v>0</v>
      </c>
      <c r="CU173" s="302">
        <f t="shared" si="478"/>
        <v>0</v>
      </c>
      <c r="CV173" s="302">
        <f t="shared" si="479"/>
        <v>0</v>
      </c>
      <c r="CW173" s="302">
        <f t="shared" si="480"/>
        <v>0</v>
      </c>
      <c r="CX173" s="302">
        <f t="shared" si="481"/>
        <v>0</v>
      </c>
      <c r="CY173" s="302">
        <f t="shared" si="482"/>
        <v>0</v>
      </c>
      <c r="CZ173" s="302">
        <f t="shared" si="483"/>
        <v>0</v>
      </c>
      <c r="DA173" s="302">
        <f t="shared" si="484"/>
        <v>0</v>
      </c>
      <c r="DB173" s="302">
        <f t="shared" si="485"/>
        <v>0</v>
      </c>
      <c r="DC173" s="302">
        <f t="shared" si="486"/>
        <v>0</v>
      </c>
      <c r="DD173" s="302">
        <f t="shared" si="487"/>
        <v>0</v>
      </c>
      <c r="DE173" s="302">
        <f t="shared" si="488"/>
        <v>0</v>
      </c>
    </row>
    <row r="174" spans="1:109" x14ac:dyDescent="0.25">
      <c r="A174">
        <v>171</v>
      </c>
      <c r="B174">
        <f>MATCH(A174,Entrada!$A$53:$A$369,0)</f>
        <v>171</v>
      </c>
      <c r="C174" s="164" t="s">
        <v>607</v>
      </c>
      <c r="AB174">
        <f>IF(NOT(ISNA($B174)),INDEX(Entrada!C$53:C$369,$B174),0)</f>
        <v>100.79</v>
      </c>
      <c r="AC174">
        <f>IF(NOT(ISNA($B174)),INDEX(Entrada!D$53:D$369,$B174),0)</f>
        <v>131.63999999999999</v>
      </c>
      <c r="AD174">
        <f>IF(NOT(ISNA($B174)),INDEX(Entrada!E$53:E$369,$B174),0)</f>
        <v>203.77</v>
      </c>
      <c r="AE174">
        <f>IF(NOT(ISNA($B174)),INDEX(Entrada!F$53:F$369,$B174),0)</f>
        <v>178.51</v>
      </c>
      <c r="AF174">
        <f>IF(NOT(ISNA($B174)),INDEX(Entrada!G$53:G$369,$B174),0)</f>
        <v>59.43</v>
      </c>
      <c r="AG174">
        <f>IF(NOT(ISNA($B174)),INDEX(Entrada!H$53:H$369,$B174),0)</f>
        <v>16.329999999999998</v>
      </c>
      <c r="AH174">
        <f>IF(NOT(ISNA($B174)),INDEX(Entrada!I$53:I$369,$B174),0)</f>
        <v>10.18</v>
      </c>
      <c r="AI174">
        <f>IF(NOT(ISNA($B174)),INDEX(Entrada!J$53:J$369,$B174),0)</f>
        <v>13.12</v>
      </c>
      <c r="AJ174">
        <f>IF(NOT(ISNA($B174)),INDEX(Entrada!K$53:K$369,$B174),0)</f>
        <v>20</v>
      </c>
      <c r="AK174">
        <f>IF(NOT(ISNA($B174)),INDEX(Entrada!L$53:L$369,$B174),0)</f>
        <v>21.24</v>
      </c>
      <c r="AL174">
        <f>IF(NOT(ISNA($B174)),INDEX(Entrada!M$53:M$369,$B174),0)</f>
        <v>35.33</v>
      </c>
      <c r="AM174">
        <f>IF(NOT(ISNA($B174)),INDEX(Entrada!N$53:N$369,$B174),0)</f>
        <v>77.569999999999993</v>
      </c>
      <c r="AN174">
        <f>IF(NOT(ISNA($B174)),INDEX(Entrada!O$53:O$369,$B174),0)</f>
        <v>0</v>
      </c>
      <c r="AO174">
        <f>IF(NOT(ISNA($B174)),INDEX(Entrada!P$53:P$369,$B174),0)</f>
        <v>0</v>
      </c>
      <c r="AP174">
        <f>IF(NOT(ISNA($B174)),INDEX(Entrada!Q$53:Q$369,$B174),0)</f>
        <v>0</v>
      </c>
      <c r="AQ174">
        <f>IF(NOT(ISNA($B174)),INDEX(Entrada!R$53:R$369,$B174),0)</f>
        <v>0</v>
      </c>
      <c r="AR174">
        <f>IF(NOT(ISNA($B174)),INDEX(Entrada!S$53:S$369,$B174),0)</f>
        <v>0</v>
      </c>
      <c r="AS174">
        <f>IF(NOT(ISNA($B174)),INDEX(Entrada!T$53:T$369,$B174),0)</f>
        <v>0</v>
      </c>
      <c r="AT174">
        <f>IF(NOT(ISNA($B174)),INDEX(Entrada!U$53:U$369,$B174),0)</f>
        <v>0</v>
      </c>
      <c r="AU174">
        <f>IF(NOT(ISNA($B174)),INDEX(Entrada!V$53:V$369,$B174),0)</f>
        <v>0</v>
      </c>
      <c r="AV174">
        <f>IF(NOT(ISNA($B174)),INDEX(Entrada!W$53:W$369,$B174),0)</f>
        <v>0</v>
      </c>
      <c r="AW174">
        <f>IF(NOT(ISNA($B174)),INDEX(Entrada!X$53:X$369,$B174),0)</f>
        <v>0</v>
      </c>
      <c r="AX174">
        <f>IF(NOT(ISNA($B174)),INDEX(Entrada!Y$53:Y$369,$B174),0)</f>
        <v>0</v>
      </c>
      <c r="AY174">
        <f>IF(NOT(ISNA($B174)),INDEX(Entrada!Z$53:Z$369,$B174),0)</f>
        <v>0</v>
      </c>
      <c r="AZ174">
        <f>IF(NOT(ISNA($B174)),INDEX(Entrada!AA$53:AA$369,$B174),0)</f>
        <v>0</v>
      </c>
      <c r="BA174">
        <f>IF(NOT(ISNA($B174)),INDEX(Entrada!AB$53:AB$369,$B174),0)</f>
        <v>0</v>
      </c>
      <c r="BB174">
        <f t="shared" si="462"/>
        <v>100.79</v>
      </c>
      <c r="BC174">
        <f t="shared" si="462"/>
        <v>131.63999999999999</v>
      </c>
      <c r="BD174">
        <f t="shared" si="462"/>
        <v>203.77</v>
      </c>
      <c r="BE174">
        <f t="shared" si="462"/>
        <v>178.51</v>
      </c>
      <c r="BF174">
        <f t="shared" si="462"/>
        <v>59.43</v>
      </c>
      <c r="BG174">
        <f t="shared" si="462"/>
        <v>16.329999999999998</v>
      </c>
      <c r="BH174">
        <f t="shared" si="462"/>
        <v>10.18</v>
      </c>
      <c r="BI174">
        <f t="shared" si="462"/>
        <v>13.12</v>
      </c>
      <c r="BJ174">
        <f t="shared" si="462"/>
        <v>20</v>
      </c>
      <c r="BK174">
        <f t="shared" si="462"/>
        <v>21.24</v>
      </c>
      <c r="BL174">
        <f t="shared" si="462"/>
        <v>35.33</v>
      </c>
      <c r="BM174">
        <f t="shared" si="462"/>
        <v>77.569999999999993</v>
      </c>
      <c r="BN174">
        <f t="shared" si="463"/>
        <v>0</v>
      </c>
      <c r="BO174">
        <f t="shared" si="463"/>
        <v>0</v>
      </c>
      <c r="BP174">
        <f t="shared" si="463"/>
        <v>0</v>
      </c>
      <c r="BQ174">
        <f t="shared" si="463"/>
        <v>0</v>
      </c>
      <c r="BR174">
        <f t="shared" si="463"/>
        <v>0</v>
      </c>
      <c r="BS174">
        <f t="shared" si="463"/>
        <v>0</v>
      </c>
      <c r="BT174">
        <f t="shared" si="463"/>
        <v>0</v>
      </c>
      <c r="BU174">
        <f t="shared" si="463"/>
        <v>0</v>
      </c>
      <c r="BV174">
        <f t="shared" si="463"/>
        <v>0</v>
      </c>
      <c r="BW174">
        <f t="shared" si="463"/>
        <v>0</v>
      </c>
      <c r="BX174">
        <f t="shared" si="463"/>
        <v>0</v>
      </c>
      <c r="BY174">
        <f t="shared" si="463"/>
        <v>0</v>
      </c>
      <c r="BZ174">
        <f t="shared" si="463"/>
        <v>0</v>
      </c>
      <c r="CA174">
        <f t="shared" si="463"/>
        <v>0</v>
      </c>
      <c r="CE174" t="e">
        <f t="shared" si="386"/>
        <v>#N/A</v>
      </c>
      <c r="CF174" s="302">
        <f t="shared" si="387"/>
        <v>100.79</v>
      </c>
      <c r="CG174" s="302">
        <f t="shared" si="464"/>
        <v>131.63999999999999</v>
      </c>
      <c r="CH174" s="302">
        <f t="shared" si="465"/>
        <v>203.77</v>
      </c>
      <c r="CI174" s="302">
        <f t="shared" si="466"/>
        <v>178.51</v>
      </c>
      <c r="CJ174" s="302">
        <f t="shared" si="467"/>
        <v>59.43</v>
      </c>
      <c r="CK174" s="302">
        <f t="shared" si="468"/>
        <v>16.329999999999998</v>
      </c>
      <c r="CL174" s="302">
        <f t="shared" si="469"/>
        <v>10.18</v>
      </c>
      <c r="CM174" s="302">
        <f t="shared" si="470"/>
        <v>13.12</v>
      </c>
      <c r="CN174" s="302">
        <f t="shared" si="471"/>
        <v>20</v>
      </c>
      <c r="CO174" s="302">
        <f t="shared" si="472"/>
        <v>21.24</v>
      </c>
      <c r="CP174" s="302">
        <f t="shared" si="473"/>
        <v>35.33</v>
      </c>
      <c r="CQ174" s="302">
        <f t="shared" si="474"/>
        <v>77.569999999999993</v>
      </c>
      <c r="CR174" s="302">
        <f t="shared" si="475"/>
        <v>0</v>
      </c>
      <c r="CS174" s="302">
        <f t="shared" si="476"/>
        <v>0</v>
      </c>
      <c r="CT174" s="302">
        <f t="shared" si="477"/>
        <v>0</v>
      </c>
      <c r="CU174" s="302">
        <f t="shared" si="478"/>
        <v>0</v>
      </c>
      <c r="CV174" s="302">
        <f t="shared" si="479"/>
        <v>0</v>
      </c>
      <c r="CW174" s="302">
        <f t="shared" si="480"/>
        <v>0</v>
      </c>
      <c r="CX174" s="302">
        <f t="shared" si="481"/>
        <v>0</v>
      </c>
      <c r="CY174" s="302">
        <f t="shared" si="482"/>
        <v>0</v>
      </c>
      <c r="CZ174" s="302">
        <f t="shared" si="483"/>
        <v>0</v>
      </c>
      <c r="DA174" s="302">
        <f t="shared" si="484"/>
        <v>0</v>
      </c>
      <c r="DB174" s="302">
        <f t="shared" si="485"/>
        <v>0</v>
      </c>
      <c r="DC174" s="302">
        <f t="shared" si="486"/>
        <v>0</v>
      </c>
      <c r="DD174" s="302">
        <f t="shared" si="487"/>
        <v>0</v>
      </c>
      <c r="DE174" s="302">
        <f t="shared" si="488"/>
        <v>0</v>
      </c>
    </row>
    <row r="175" spans="1:109" x14ac:dyDescent="0.25">
      <c r="A175">
        <v>172</v>
      </c>
      <c r="B175">
        <f>MATCH(A175,Entrada!$A$53:$A$369,0)</f>
        <v>172</v>
      </c>
      <c r="C175" s="164" t="s">
        <v>608</v>
      </c>
      <c r="AB175">
        <f>IF(NOT(ISNA($B175)),INDEX(Entrada!C$53:C$369,$B175),0)</f>
        <v>4505.8900000000003</v>
      </c>
      <c r="AC175">
        <f>IF(NOT(ISNA($B175)),INDEX(Entrada!D$53:D$369,$B175),0)</f>
        <v>4811.2</v>
      </c>
      <c r="AD175">
        <f>IF(NOT(ISNA($B175)),INDEX(Entrada!E$53:E$369,$B175),0)</f>
        <v>4792.34</v>
      </c>
      <c r="AE175">
        <f>IF(NOT(ISNA($B175)),INDEX(Entrada!F$53:F$369,$B175),0)</f>
        <v>3866.01</v>
      </c>
      <c r="AF175">
        <f>IF(NOT(ISNA($B175)),INDEX(Entrada!G$53:G$369,$B175),0)</f>
        <v>2321.0100000000002</v>
      </c>
      <c r="AG175">
        <f>IF(NOT(ISNA($B175)),INDEX(Entrada!H$53:H$369,$B175),0)</f>
        <v>1528.39</v>
      </c>
      <c r="AH175">
        <f>IF(NOT(ISNA($B175)),INDEX(Entrada!I$53:I$369,$B175),0)</f>
        <v>1257.04</v>
      </c>
      <c r="AI175">
        <f>IF(NOT(ISNA($B175)),INDEX(Entrada!J$53:J$369,$B175),0)</f>
        <v>1096.32</v>
      </c>
      <c r="AJ175">
        <f>IF(NOT(ISNA($B175)),INDEX(Entrada!K$53:K$369,$B175),0)</f>
        <v>980.4</v>
      </c>
      <c r="AK175">
        <f>IF(NOT(ISNA($B175)),INDEX(Entrada!L$53:L$369,$B175),0)</f>
        <v>1053.5</v>
      </c>
      <c r="AL175">
        <f>IF(NOT(ISNA($B175)),INDEX(Entrada!M$53:M$369,$B175),0)</f>
        <v>1706.55</v>
      </c>
      <c r="AM175">
        <f>IF(NOT(ISNA($B175)),INDEX(Entrada!N$53:N$369,$B175),0)</f>
        <v>3185.51</v>
      </c>
      <c r="AN175">
        <f>IF(NOT(ISNA($B175)),INDEX(Entrada!O$53:O$369,$B175),0)</f>
        <v>0</v>
      </c>
      <c r="AO175">
        <f>IF(NOT(ISNA($B175)),INDEX(Entrada!P$53:P$369,$B175),0)</f>
        <v>0</v>
      </c>
      <c r="AP175">
        <f>IF(NOT(ISNA($B175)),INDEX(Entrada!Q$53:Q$369,$B175),0)</f>
        <v>0</v>
      </c>
      <c r="AQ175">
        <f>IF(NOT(ISNA($B175)),INDEX(Entrada!R$53:R$369,$B175),0)</f>
        <v>0</v>
      </c>
      <c r="AR175">
        <f>IF(NOT(ISNA($B175)),INDEX(Entrada!S$53:S$369,$B175),0)</f>
        <v>0</v>
      </c>
      <c r="AS175">
        <f>IF(NOT(ISNA($B175)),INDEX(Entrada!T$53:T$369,$B175),0)</f>
        <v>0</v>
      </c>
      <c r="AT175">
        <f>IF(NOT(ISNA($B175)),INDEX(Entrada!U$53:U$369,$B175),0)</f>
        <v>0</v>
      </c>
      <c r="AU175">
        <f>IF(NOT(ISNA($B175)),INDEX(Entrada!V$53:V$369,$B175),0)</f>
        <v>0</v>
      </c>
      <c r="AV175">
        <f>IF(NOT(ISNA($B175)),INDEX(Entrada!W$53:W$369,$B175),0)</f>
        <v>0</v>
      </c>
      <c r="AW175">
        <f>IF(NOT(ISNA($B175)),INDEX(Entrada!X$53:X$369,$B175),0)</f>
        <v>0</v>
      </c>
      <c r="AX175">
        <f>IF(NOT(ISNA($B175)),INDEX(Entrada!Y$53:Y$369,$B175),0)</f>
        <v>0</v>
      </c>
      <c r="AY175">
        <f>IF(NOT(ISNA($B175)),INDEX(Entrada!Z$53:Z$369,$B175),0)</f>
        <v>0</v>
      </c>
      <c r="AZ175">
        <f>IF(NOT(ISNA($B175)),INDEX(Entrada!AA$53:AA$369,$B175),0)</f>
        <v>0</v>
      </c>
      <c r="BA175">
        <f>IF(NOT(ISNA($B175)),INDEX(Entrada!AB$53:AB$369,$B175),0)</f>
        <v>0</v>
      </c>
      <c r="BB175">
        <f t="shared" si="462"/>
        <v>4505.8900000000003</v>
      </c>
      <c r="BC175">
        <f t="shared" si="462"/>
        <v>4811.2</v>
      </c>
      <c r="BD175">
        <f t="shared" si="462"/>
        <v>4792.34</v>
      </c>
      <c r="BE175">
        <f t="shared" si="462"/>
        <v>3866.01</v>
      </c>
      <c r="BF175">
        <f t="shared" si="462"/>
        <v>2321.0100000000002</v>
      </c>
      <c r="BG175">
        <f t="shared" si="462"/>
        <v>1528.39</v>
      </c>
      <c r="BH175">
        <f t="shared" si="462"/>
        <v>1257.04</v>
      </c>
      <c r="BI175">
        <f t="shared" si="462"/>
        <v>1096.32</v>
      </c>
      <c r="BJ175">
        <f t="shared" si="462"/>
        <v>980.4</v>
      </c>
      <c r="BK175">
        <f t="shared" si="462"/>
        <v>1053.5</v>
      </c>
      <c r="BL175">
        <f t="shared" si="462"/>
        <v>1706.55</v>
      </c>
      <c r="BM175">
        <f t="shared" si="462"/>
        <v>3185.51</v>
      </c>
      <c r="BN175">
        <f t="shared" si="463"/>
        <v>0</v>
      </c>
      <c r="BO175">
        <f t="shared" si="463"/>
        <v>0</v>
      </c>
      <c r="BP175">
        <f t="shared" si="463"/>
        <v>0</v>
      </c>
      <c r="BQ175">
        <f t="shared" si="463"/>
        <v>0</v>
      </c>
      <c r="BR175">
        <f t="shared" si="463"/>
        <v>0</v>
      </c>
      <c r="BS175">
        <f t="shared" si="463"/>
        <v>0</v>
      </c>
      <c r="BT175">
        <f t="shared" si="463"/>
        <v>0</v>
      </c>
      <c r="BU175">
        <f t="shared" si="463"/>
        <v>0</v>
      </c>
      <c r="BV175">
        <f t="shared" si="463"/>
        <v>0</v>
      </c>
      <c r="BW175">
        <f t="shared" si="463"/>
        <v>0</v>
      </c>
      <c r="BX175">
        <f t="shared" si="463"/>
        <v>0</v>
      </c>
      <c r="BY175">
        <f t="shared" si="463"/>
        <v>0</v>
      </c>
      <c r="BZ175">
        <f t="shared" si="463"/>
        <v>0</v>
      </c>
      <c r="CA175">
        <f t="shared" si="463"/>
        <v>0</v>
      </c>
      <c r="CE175">
        <f t="shared" si="386"/>
        <v>76</v>
      </c>
      <c r="CF175" s="302">
        <f t="shared" ca="1" si="387"/>
        <v>4465.32</v>
      </c>
      <c r="CG175" s="302">
        <f t="shared" ca="1" si="464"/>
        <v>4695.82</v>
      </c>
      <c r="CH175" s="302">
        <f t="shared" ca="1" si="465"/>
        <v>4542.88</v>
      </c>
      <c r="CI175" s="302">
        <f t="shared" ca="1" si="466"/>
        <v>3568.34</v>
      </c>
      <c r="CJ175" s="302">
        <f t="shared" ca="1" si="467"/>
        <v>2151.9</v>
      </c>
      <c r="CK175" s="302">
        <f t="shared" ca="1" si="468"/>
        <v>1470.82</v>
      </c>
      <c r="CL175" s="302">
        <f t="shared" ca="1" si="469"/>
        <v>1229.2</v>
      </c>
      <c r="CM175" s="302">
        <f t="shared" ca="1" si="470"/>
        <v>1063.6199999999999</v>
      </c>
      <c r="CN175" s="302">
        <f t="shared" ca="1" si="471"/>
        <v>951.78</v>
      </c>
      <c r="CO175" s="302">
        <f t="shared" ca="1" si="472"/>
        <v>1057.5899999999999</v>
      </c>
      <c r="CP175" s="302">
        <f t="shared" ca="1" si="473"/>
        <v>1773.92</v>
      </c>
      <c r="CQ175" s="302">
        <f t="shared" ca="1" si="474"/>
        <v>3239.82</v>
      </c>
      <c r="CR175" s="302">
        <f t="shared" ca="1" si="475"/>
        <v>0</v>
      </c>
      <c r="CS175" s="302">
        <f t="shared" ca="1" si="476"/>
        <v>0</v>
      </c>
      <c r="CT175" s="302">
        <f t="shared" ca="1" si="477"/>
        <v>0</v>
      </c>
      <c r="CU175" s="302">
        <f t="shared" ca="1" si="478"/>
        <v>0</v>
      </c>
      <c r="CV175" s="302">
        <f t="shared" ca="1" si="479"/>
        <v>0</v>
      </c>
      <c r="CW175" s="302">
        <f t="shared" ca="1" si="480"/>
        <v>0</v>
      </c>
      <c r="CX175" s="302">
        <f t="shared" ca="1" si="481"/>
        <v>0</v>
      </c>
      <c r="CY175" s="302">
        <f t="shared" ca="1" si="482"/>
        <v>0</v>
      </c>
      <c r="CZ175" s="302">
        <f t="shared" ca="1" si="483"/>
        <v>0</v>
      </c>
      <c r="DA175" s="302">
        <f t="shared" ca="1" si="484"/>
        <v>0</v>
      </c>
      <c r="DB175" s="302">
        <f t="shared" ca="1" si="485"/>
        <v>0</v>
      </c>
      <c r="DC175" s="302">
        <f t="shared" ca="1" si="486"/>
        <v>0</v>
      </c>
      <c r="DD175" s="302">
        <f t="shared" ca="1" si="487"/>
        <v>0</v>
      </c>
      <c r="DE175" s="302">
        <f t="shared" ca="1" si="488"/>
        <v>0</v>
      </c>
    </row>
    <row r="176" spans="1:109" x14ac:dyDescent="0.25">
      <c r="A176">
        <v>173</v>
      </c>
      <c r="B176">
        <f>MATCH(A176,Entrada!$A$53:$A$369,0)</f>
        <v>173</v>
      </c>
      <c r="C176" s="164" t="s">
        <v>609</v>
      </c>
      <c r="AB176">
        <f>IF(NOT(ISNA($B176)),INDEX(Entrada!C$53:C$369,$B176),0)</f>
        <v>4503.54</v>
      </c>
      <c r="AC176">
        <f>IF(NOT(ISNA($B176)),INDEX(Entrada!D$53:D$369,$B176),0)</f>
        <v>4826.7299999999996</v>
      </c>
      <c r="AD176">
        <f>IF(NOT(ISNA($B176)),INDEX(Entrada!E$53:E$369,$B176),0)</f>
        <v>4832.96</v>
      </c>
      <c r="AE176">
        <f>IF(NOT(ISNA($B176)),INDEX(Entrada!F$53:F$369,$B176),0)</f>
        <v>3932.6</v>
      </c>
      <c r="AF176">
        <f>IF(NOT(ISNA($B176)),INDEX(Entrada!G$53:G$369,$B176),0)</f>
        <v>2369.5300000000002</v>
      </c>
      <c r="AG176">
        <f>IF(NOT(ISNA($B176)),INDEX(Entrada!H$53:H$369,$B176),0)</f>
        <v>1547.3</v>
      </c>
      <c r="AH176">
        <f>IF(NOT(ISNA($B176)),INDEX(Entrada!I$53:I$369,$B176),0)</f>
        <v>1268.0999999999999</v>
      </c>
      <c r="AI176">
        <f>IF(NOT(ISNA($B176)),INDEX(Entrada!J$53:J$369,$B176),0)</f>
        <v>1107.3399999999999</v>
      </c>
      <c r="AJ176">
        <f>IF(NOT(ISNA($B176)),INDEX(Entrada!K$53:K$369,$B176),0)</f>
        <v>990.57</v>
      </c>
      <c r="AK176">
        <f>IF(NOT(ISNA($B176)),INDEX(Entrada!L$53:L$369,$B176),0)</f>
        <v>1054.54</v>
      </c>
      <c r="AL176">
        <f>IF(NOT(ISNA($B176)),INDEX(Entrada!M$53:M$369,$B176),0)</f>
        <v>1684.14</v>
      </c>
      <c r="AM176">
        <f>IF(NOT(ISNA($B176)),INDEX(Entrada!N$53:N$369,$B176),0)</f>
        <v>3163.49</v>
      </c>
      <c r="AN176">
        <f>IF(NOT(ISNA($B176)),INDEX(Entrada!O$53:O$369,$B176),0)</f>
        <v>0</v>
      </c>
      <c r="AO176">
        <f>IF(NOT(ISNA($B176)),INDEX(Entrada!P$53:P$369,$B176),0)</f>
        <v>0</v>
      </c>
      <c r="AP176">
        <f>IF(NOT(ISNA($B176)),INDEX(Entrada!Q$53:Q$369,$B176),0)</f>
        <v>0</v>
      </c>
      <c r="AQ176">
        <f>IF(NOT(ISNA($B176)),INDEX(Entrada!R$53:R$369,$B176),0)</f>
        <v>0</v>
      </c>
      <c r="AR176">
        <f>IF(NOT(ISNA($B176)),INDEX(Entrada!S$53:S$369,$B176),0)</f>
        <v>0</v>
      </c>
      <c r="AS176">
        <f>IF(NOT(ISNA($B176)),INDEX(Entrada!T$53:T$369,$B176),0)</f>
        <v>0</v>
      </c>
      <c r="AT176">
        <f>IF(NOT(ISNA($B176)),INDEX(Entrada!U$53:U$369,$B176),0)</f>
        <v>0</v>
      </c>
      <c r="AU176">
        <f>IF(NOT(ISNA($B176)),INDEX(Entrada!V$53:V$369,$B176),0)</f>
        <v>0</v>
      </c>
      <c r="AV176">
        <f>IF(NOT(ISNA($B176)),INDEX(Entrada!W$53:W$369,$B176),0)</f>
        <v>0</v>
      </c>
      <c r="AW176">
        <f>IF(NOT(ISNA($B176)),INDEX(Entrada!X$53:X$369,$B176),0)</f>
        <v>0</v>
      </c>
      <c r="AX176">
        <f>IF(NOT(ISNA($B176)),INDEX(Entrada!Y$53:Y$369,$B176),0)</f>
        <v>0</v>
      </c>
      <c r="AY176">
        <f>IF(NOT(ISNA($B176)),INDEX(Entrada!Z$53:Z$369,$B176),0)</f>
        <v>0</v>
      </c>
      <c r="AZ176">
        <f>IF(NOT(ISNA($B176)),INDEX(Entrada!AA$53:AA$369,$B176),0)</f>
        <v>0</v>
      </c>
      <c r="BA176">
        <f>IF(NOT(ISNA($B176)),INDEX(Entrada!AB$53:AB$369,$B176),0)</f>
        <v>0</v>
      </c>
      <c r="BB176" s="167">
        <f t="shared" ref="BB176:BM176" si="489">BB175</f>
        <v>4505.8900000000003</v>
      </c>
      <c r="BC176" s="167">
        <f t="shared" si="489"/>
        <v>4811.2</v>
      </c>
      <c r="BD176" s="167">
        <f t="shared" si="489"/>
        <v>4792.34</v>
      </c>
      <c r="BE176" s="167">
        <f t="shared" si="489"/>
        <v>3866.01</v>
      </c>
      <c r="BF176" s="167">
        <f t="shared" si="489"/>
        <v>2321.0100000000002</v>
      </c>
      <c r="BG176" s="167">
        <f t="shared" si="489"/>
        <v>1528.39</v>
      </c>
      <c r="BH176" s="167">
        <f t="shared" si="489"/>
        <v>1257.04</v>
      </c>
      <c r="BI176" s="167">
        <f t="shared" si="489"/>
        <v>1096.32</v>
      </c>
      <c r="BJ176" s="167">
        <f t="shared" si="489"/>
        <v>980.4</v>
      </c>
      <c r="BK176" s="167">
        <f t="shared" si="489"/>
        <v>1053.5</v>
      </c>
      <c r="BL176" s="167">
        <f t="shared" si="489"/>
        <v>1706.55</v>
      </c>
      <c r="BM176" s="167">
        <f t="shared" si="489"/>
        <v>3185.51</v>
      </c>
      <c r="BN176" s="167">
        <f t="shared" ref="BN176:CA176" si="490">BN175</f>
        <v>0</v>
      </c>
      <c r="BO176" s="167">
        <f t="shared" si="490"/>
        <v>0</v>
      </c>
      <c r="BP176" s="167">
        <f t="shared" si="490"/>
        <v>0</v>
      </c>
      <c r="BQ176" s="167">
        <f t="shared" si="490"/>
        <v>0</v>
      </c>
      <c r="BR176" s="167">
        <f t="shared" si="490"/>
        <v>0</v>
      </c>
      <c r="BS176" s="167">
        <f t="shared" si="490"/>
        <v>0</v>
      </c>
      <c r="BT176" s="167">
        <f t="shared" si="490"/>
        <v>0</v>
      </c>
      <c r="BU176" s="167">
        <f t="shared" si="490"/>
        <v>0</v>
      </c>
      <c r="BV176" s="167">
        <f t="shared" si="490"/>
        <v>0</v>
      </c>
      <c r="BW176" s="167">
        <f t="shared" si="490"/>
        <v>0</v>
      </c>
      <c r="BX176" s="167">
        <f t="shared" si="490"/>
        <v>0</v>
      </c>
      <c r="BY176" s="167">
        <f t="shared" si="490"/>
        <v>0</v>
      </c>
      <c r="BZ176" s="167">
        <f t="shared" si="490"/>
        <v>0</v>
      </c>
      <c r="CA176" s="167">
        <f t="shared" si="490"/>
        <v>0</v>
      </c>
      <c r="CE176" t="e">
        <f t="shared" si="386"/>
        <v>#N/A</v>
      </c>
      <c r="CF176" s="302">
        <f t="shared" si="387"/>
        <v>4505.8900000000003</v>
      </c>
      <c r="CG176" s="302">
        <f t="shared" si="464"/>
        <v>4811.2</v>
      </c>
      <c r="CH176" s="302">
        <f t="shared" si="465"/>
        <v>4792.34</v>
      </c>
      <c r="CI176" s="302">
        <f t="shared" si="466"/>
        <v>3866.01</v>
      </c>
      <c r="CJ176" s="302">
        <f t="shared" si="467"/>
        <v>2321.0100000000002</v>
      </c>
      <c r="CK176" s="302">
        <f t="shared" si="468"/>
        <v>1528.39</v>
      </c>
      <c r="CL176" s="302">
        <f t="shared" si="469"/>
        <v>1257.04</v>
      </c>
      <c r="CM176" s="302">
        <f t="shared" si="470"/>
        <v>1096.32</v>
      </c>
      <c r="CN176" s="302">
        <f t="shared" si="471"/>
        <v>980.4</v>
      </c>
      <c r="CO176" s="302">
        <f t="shared" si="472"/>
        <v>1053.5</v>
      </c>
      <c r="CP176" s="302">
        <f t="shared" si="473"/>
        <v>1706.55</v>
      </c>
      <c r="CQ176" s="302">
        <f t="shared" si="474"/>
        <v>3185.51</v>
      </c>
      <c r="CR176" s="302">
        <f t="shared" si="475"/>
        <v>0</v>
      </c>
      <c r="CS176" s="302">
        <f t="shared" si="476"/>
        <v>0</v>
      </c>
      <c r="CT176" s="302">
        <f t="shared" si="477"/>
        <v>0</v>
      </c>
      <c r="CU176" s="302">
        <f t="shared" si="478"/>
        <v>0</v>
      </c>
      <c r="CV176" s="302">
        <f t="shared" si="479"/>
        <v>0</v>
      </c>
      <c r="CW176" s="302">
        <f t="shared" si="480"/>
        <v>0</v>
      </c>
      <c r="CX176" s="302">
        <f t="shared" si="481"/>
        <v>0</v>
      </c>
      <c r="CY176" s="302">
        <f t="shared" si="482"/>
        <v>0</v>
      </c>
      <c r="CZ176" s="302">
        <f t="shared" si="483"/>
        <v>0</v>
      </c>
      <c r="DA176" s="302">
        <f t="shared" si="484"/>
        <v>0</v>
      </c>
      <c r="DB176" s="302">
        <f t="shared" si="485"/>
        <v>0</v>
      </c>
      <c r="DC176" s="302">
        <f t="shared" si="486"/>
        <v>0</v>
      </c>
      <c r="DD176" s="302">
        <f t="shared" si="487"/>
        <v>0</v>
      </c>
      <c r="DE176" s="302">
        <f t="shared" si="488"/>
        <v>0</v>
      </c>
    </row>
    <row r="177" spans="1:109" x14ac:dyDescent="0.25">
      <c r="A177">
        <v>174</v>
      </c>
      <c r="B177">
        <f>MATCH(A177,Entrada!$A$53:$A$369,0)</f>
        <v>174</v>
      </c>
      <c r="C177" s="164"/>
      <c r="AB177">
        <f>IF(NOT(ISNA($B177)),INDEX(Entrada!C$53:C$369,$B177),0)</f>
        <v>0</v>
      </c>
      <c r="AC177">
        <f>IF(NOT(ISNA($B177)),INDEX(Entrada!D$53:D$369,$B177),0)</f>
        <v>0</v>
      </c>
      <c r="AD177">
        <f>IF(NOT(ISNA($B177)),INDEX(Entrada!E$53:E$369,$B177),0)</f>
        <v>0</v>
      </c>
      <c r="AE177">
        <f>IF(NOT(ISNA($B177)),INDEX(Entrada!F$53:F$369,$B177),0)</f>
        <v>0</v>
      </c>
      <c r="AF177">
        <f>IF(NOT(ISNA($B177)),INDEX(Entrada!G$53:G$369,$B177),0)</f>
        <v>0</v>
      </c>
      <c r="AG177">
        <f>IF(NOT(ISNA($B177)),INDEX(Entrada!H$53:H$369,$B177),0)</f>
        <v>0</v>
      </c>
      <c r="AH177">
        <f>IF(NOT(ISNA($B177)),INDEX(Entrada!I$53:I$369,$B177),0)</f>
        <v>0</v>
      </c>
      <c r="AI177">
        <f>IF(NOT(ISNA($B177)),INDEX(Entrada!J$53:J$369,$B177),0)</f>
        <v>0</v>
      </c>
      <c r="AJ177">
        <f>IF(NOT(ISNA($B177)),INDEX(Entrada!K$53:K$369,$B177),0)</f>
        <v>0</v>
      </c>
      <c r="AK177">
        <f>IF(NOT(ISNA($B177)),INDEX(Entrada!L$53:L$369,$B177),0)</f>
        <v>0</v>
      </c>
      <c r="AL177">
        <f>IF(NOT(ISNA($B177)),INDEX(Entrada!M$53:M$369,$B177),0)</f>
        <v>0</v>
      </c>
      <c r="AM177">
        <f>IF(NOT(ISNA($B177)),INDEX(Entrada!N$53:N$369,$B177),0)</f>
        <v>0</v>
      </c>
      <c r="AN177">
        <f>IF(NOT(ISNA($B177)),INDEX(Entrada!O$53:O$369,$B177),0)</f>
        <v>0</v>
      </c>
      <c r="AO177">
        <f>IF(NOT(ISNA($B177)),INDEX(Entrada!P$53:P$369,$B177),0)</f>
        <v>0</v>
      </c>
      <c r="AP177">
        <f>IF(NOT(ISNA($B177)),INDEX(Entrada!Q$53:Q$369,$B177),0)</f>
        <v>0</v>
      </c>
      <c r="AQ177">
        <f>IF(NOT(ISNA($B177)),INDEX(Entrada!R$53:R$369,$B177),0)</f>
        <v>0</v>
      </c>
      <c r="AR177">
        <f>IF(NOT(ISNA($B177)),INDEX(Entrada!S$53:S$369,$B177),0)</f>
        <v>0</v>
      </c>
      <c r="AS177">
        <f>IF(NOT(ISNA($B177)),INDEX(Entrada!T$53:T$369,$B177),0)</f>
        <v>0</v>
      </c>
      <c r="AT177">
        <f>IF(NOT(ISNA($B177)),INDEX(Entrada!U$53:U$369,$B177),0)</f>
        <v>0</v>
      </c>
      <c r="AU177">
        <f>IF(NOT(ISNA($B177)),INDEX(Entrada!V$53:V$369,$B177),0)</f>
        <v>0</v>
      </c>
      <c r="AV177">
        <f>IF(NOT(ISNA($B177)),INDEX(Entrada!W$53:W$369,$B177),0)</f>
        <v>0</v>
      </c>
      <c r="AW177">
        <f>IF(NOT(ISNA($B177)),INDEX(Entrada!X$53:X$369,$B177),0)</f>
        <v>0</v>
      </c>
      <c r="AX177">
        <f>IF(NOT(ISNA($B177)),INDEX(Entrada!Y$53:Y$369,$B177),0)</f>
        <v>0</v>
      </c>
      <c r="AY177">
        <f>IF(NOT(ISNA($B177)),INDEX(Entrada!Z$53:Z$369,$B177),0)</f>
        <v>0</v>
      </c>
      <c r="AZ177">
        <f>IF(NOT(ISNA($B177)),INDEX(Entrada!AA$53:AA$369,$B177),0)</f>
        <v>0</v>
      </c>
      <c r="BA177">
        <f>IF(NOT(ISNA($B177)),INDEX(Entrada!AB$53:AB$369,$B177),0)</f>
        <v>0</v>
      </c>
      <c r="BB177">
        <f t="shared" ref="BB177:BM178" si="491">AB177</f>
        <v>0</v>
      </c>
      <c r="BC177">
        <f t="shared" si="491"/>
        <v>0</v>
      </c>
      <c r="BD177">
        <f t="shared" si="491"/>
        <v>0</v>
      </c>
      <c r="BE177">
        <f t="shared" si="491"/>
        <v>0</v>
      </c>
      <c r="BF177">
        <f t="shared" si="491"/>
        <v>0</v>
      </c>
      <c r="BG177">
        <f t="shared" si="491"/>
        <v>0</v>
      </c>
      <c r="BH177">
        <f t="shared" si="491"/>
        <v>0</v>
      </c>
      <c r="BI177">
        <f t="shared" si="491"/>
        <v>0</v>
      </c>
      <c r="BJ177">
        <f t="shared" si="491"/>
        <v>0</v>
      </c>
      <c r="BK177">
        <f t="shared" si="491"/>
        <v>0</v>
      </c>
      <c r="BL177">
        <f t="shared" si="491"/>
        <v>0</v>
      </c>
      <c r="BM177">
        <f t="shared" si="491"/>
        <v>0</v>
      </c>
      <c r="BN177">
        <f t="shared" ref="BN177:CA178" si="492">AN177</f>
        <v>0</v>
      </c>
      <c r="BO177">
        <f t="shared" si="492"/>
        <v>0</v>
      </c>
      <c r="BP177">
        <f t="shared" si="492"/>
        <v>0</v>
      </c>
      <c r="BQ177">
        <f t="shared" si="492"/>
        <v>0</v>
      </c>
      <c r="BR177">
        <f t="shared" si="492"/>
        <v>0</v>
      </c>
      <c r="BS177">
        <f t="shared" si="492"/>
        <v>0</v>
      </c>
      <c r="BT177">
        <f t="shared" si="492"/>
        <v>0</v>
      </c>
      <c r="BU177">
        <f t="shared" si="492"/>
        <v>0</v>
      </c>
      <c r="BV177">
        <f t="shared" si="492"/>
        <v>0</v>
      </c>
      <c r="BW177">
        <f t="shared" si="492"/>
        <v>0</v>
      </c>
      <c r="BX177">
        <f t="shared" si="492"/>
        <v>0</v>
      </c>
      <c r="BY177">
        <f t="shared" si="492"/>
        <v>0</v>
      </c>
      <c r="BZ177">
        <f t="shared" si="492"/>
        <v>0</v>
      </c>
      <c r="CA177">
        <f t="shared" si="492"/>
        <v>0</v>
      </c>
      <c r="CE177" t="e">
        <f t="shared" si="386"/>
        <v>#N/A</v>
      </c>
      <c r="CF177" s="302">
        <f t="shared" si="387"/>
        <v>0</v>
      </c>
      <c r="CG177" s="302">
        <f t="shared" si="464"/>
        <v>0</v>
      </c>
      <c r="CH177" s="302">
        <f t="shared" si="465"/>
        <v>0</v>
      </c>
      <c r="CI177" s="302">
        <f t="shared" si="466"/>
        <v>0</v>
      </c>
      <c r="CJ177" s="302">
        <f t="shared" si="467"/>
        <v>0</v>
      </c>
      <c r="CK177" s="302">
        <f t="shared" si="468"/>
        <v>0</v>
      </c>
      <c r="CL177" s="302">
        <f t="shared" si="469"/>
        <v>0</v>
      </c>
      <c r="CM177" s="302">
        <f t="shared" si="470"/>
        <v>0</v>
      </c>
      <c r="CN177" s="302">
        <f t="shared" si="471"/>
        <v>0</v>
      </c>
      <c r="CO177" s="302">
        <f t="shared" si="472"/>
        <v>0</v>
      </c>
      <c r="CP177" s="302">
        <f t="shared" si="473"/>
        <v>0</v>
      </c>
      <c r="CQ177" s="302">
        <f t="shared" si="474"/>
        <v>0</v>
      </c>
      <c r="CR177" s="302">
        <f t="shared" si="475"/>
        <v>0</v>
      </c>
      <c r="CS177" s="302">
        <f t="shared" si="476"/>
        <v>0</v>
      </c>
      <c r="CT177" s="302">
        <f t="shared" si="477"/>
        <v>0</v>
      </c>
      <c r="CU177" s="302">
        <f t="shared" si="478"/>
        <v>0</v>
      </c>
      <c r="CV177" s="302">
        <f t="shared" si="479"/>
        <v>0</v>
      </c>
      <c r="CW177" s="302">
        <f t="shared" si="480"/>
        <v>0</v>
      </c>
      <c r="CX177" s="302">
        <f t="shared" si="481"/>
        <v>0</v>
      </c>
      <c r="CY177" s="302">
        <f t="shared" si="482"/>
        <v>0</v>
      </c>
      <c r="CZ177" s="302">
        <f t="shared" si="483"/>
        <v>0</v>
      </c>
      <c r="DA177" s="302">
        <f t="shared" si="484"/>
        <v>0</v>
      </c>
      <c r="DB177" s="302">
        <f t="shared" si="485"/>
        <v>0</v>
      </c>
      <c r="DC177" s="302">
        <f t="shared" si="486"/>
        <v>0</v>
      </c>
      <c r="DD177" s="302">
        <f t="shared" si="487"/>
        <v>0</v>
      </c>
      <c r="DE177" s="302">
        <f t="shared" si="488"/>
        <v>0</v>
      </c>
    </row>
    <row r="178" spans="1:109" x14ac:dyDescent="0.25">
      <c r="A178">
        <v>175</v>
      </c>
      <c r="B178">
        <f>MATCH(A178,Entrada!$A$53:$A$369,0)</f>
        <v>175</v>
      </c>
      <c r="C178" s="164" t="s">
        <v>610</v>
      </c>
      <c r="AB178">
        <f>IF(NOT(ISNA($B178)),INDEX(Entrada!C$53:C$369,$B178),0)</f>
        <v>4503.54</v>
      </c>
      <c r="AC178">
        <f>IF(NOT(ISNA($B178)),INDEX(Entrada!D$53:D$369,$B178),0)</f>
        <v>4826.7299999999996</v>
      </c>
      <c r="AD178">
        <f>IF(NOT(ISNA($B178)),INDEX(Entrada!E$53:E$369,$B178),0)</f>
        <v>4832.96</v>
      </c>
      <c r="AE178">
        <f>IF(NOT(ISNA($B178)),INDEX(Entrada!F$53:F$369,$B178),0)</f>
        <v>3932.6</v>
      </c>
      <c r="AF178">
        <f>IF(NOT(ISNA($B178)),INDEX(Entrada!G$53:G$369,$B178),0)</f>
        <v>2369.5300000000002</v>
      </c>
      <c r="AG178">
        <f>IF(NOT(ISNA($B178)),INDEX(Entrada!H$53:H$369,$B178),0)</f>
        <v>1547.3</v>
      </c>
      <c r="AH178">
        <f>IF(NOT(ISNA($B178)),INDEX(Entrada!I$53:I$369,$B178),0)</f>
        <v>1268.0999999999999</v>
      </c>
      <c r="AI178">
        <f>IF(NOT(ISNA($B178)),INDEX(Entrada!J$53:J$369,$B178),0)</f>
        <v>1107.3399999999999</v>
      </c>
      <c r="AJ178">
        <f>IF(NOT(ISNA($B178)),INDEX(Entrada!K$53:K$369,$B178),0)</f>
        <v>990.57</v>
      </c>
      <c r="AK178">
        <f>IF(NOT(ISNA($B178)),INDEX(Entrada!L$53:L$369,$B178),0)</f>
        <v>1054.54</v>
      </c>
      <c r="AL178">
        <f>IF(NOT(ISNA($B178)),INDEX(Entrada!M$53:M$369,$B178),0)</f>
        <v>1684.14</v>
      </c>
      <c r="AM178">
        <f>IF(NOT(ISNA($B178)),INDEX(Entrada!N$53:N$369,$B178),0)</f>
        <v>3163.49</v>
      </c>
      <c r="AN178">
        <f>IF(NOT(ISNA($B178)),INDEX(Entrada!O$53:O$369,$B178),0)</f>
        <v>0</v>
      </c>
      <c r="AO178">
        <f>IF(NOT(ISNA($B178)),INDEX(Entrada!P$53:P$369,$B178),0)</f>
        <v>0</v>
      </c>
      <c r="AP178">
        <f>IF(NOT(ISNA($B178)),INDEX(Entrada!Q$53:Q$369,$B178),0)</f>
        <v>0</v>
      </c>
      <c r="AQ178">
        <f>IF(NOT(ISNA($B178)),INDEX(Entrada!R$53:R$369,$B178),0)</f>
        <v>0</v>
      </c>
      <c r="AR178">
        <f>IF(NOT(ISNA($B178)),INDEX(Entrada!S$53:S$369,$B178),0)</f>
        <v>0</v>
      </c>
      <c r="AS178">
        <f>IF(NOT(ISNA($B178)),INDEX(Entrada!T$53:T$369,$B178),0)</f>
        <v>0</v>
      </c>
      <c r="AT178">
        <f>IF(NOT(ISNA($B178)),INDEX(Entrada!U$53:U$369,$B178),0)</f>
        <v>0</v>
      </c>
      <c r="AU178">
        <f>IF(NOT(ISNA($B178)),INDEX(Entrada!V$53:V$369,$B178),0)</f>
        <v>0</v>
      </c>
      <c r="AV178">
        <f>IF(NOT(ISNA($B178)),INDEX(Entrada!W$53:W$369,$B178),0)</f>
        <v>0</v>
      </c>
      <c r="AW178">
        <f>IF(NOT(ISNA($B178)),INDEX(Entrada!X$53:X$369,$B178),0)</f>
        <v>0</v>
      </c>
      <c r="AX178">
        <f>IF(NOT(ISNA($B178)),INDEX(Entrada!Y$53:Y$369,$B178),0)</f>
        <v>0</v>
      </c>
      <c r="AY178">
        <f>IF(NOT(ISNA($B178)),INDEX(Entrada!Z$53:Z$369,$B178),0)</f>
        <v>0</v>
      </c>
      <c r="AZ178">
        <f>IF(NOT(ISNA($B178)),INDEX(Entrada!AA$53:AA$369,$B178),0)</f>
        <v>0</v>
      </c>
      <c r="BA178">
        <f>IF(NOT(ISNA($B178)),INDEX(Entrada!AB$53:AB$369,$B178),0)</f>
        <v>0</v>
      </c>
      <c r="BB178">
        <f t="shared" si="491"/>
        <v>4503.54</v>
      </c>
      <c r="BC178">
        <f t="shared" si="491"/>
        <v>4826.7299999999996</v>
      </c>
      <c r="BD178">
        <f t="shared" si="491"/>
        <v>4832.96</v>
      </c>
      <c r="BE178">
        <f t="shared" si="491"/>
        <v>3932.6</v>
      </c>
      <c r="BF178">
        <f t="shared" si="491"/>
        <v>2369.5300000000002</v>
      </c>
      <c r="BG178">
        <f t="shared" si="491"/>
        <v>1547.3</v>
      </c>
      <c r="BH178">
        <f t="shared" si="491"/>
        <v>1268.0999999999999</v>
      </c>
      <c r="BI178">
        <f t="shared" si="491"/>
        <v>1107.3399999999999</v>
      </c>
      <c r="BJ178">
        <f t="shared" si="491"/>
        <v>990.57</v>
      </c>
      <c r="BK178">
        <f t="shared" si="491"/>
        <v>1054.54</v>
      </c>
      <c r="BL178">
        <f t="shared" si="491"/>
        <v>1684.14</v>
      </c>
      <c r="BM178">
        <f t="shared" si="491"/>
        <v>3163.49</v>
      </c>
      <c r="BN178">
        <f t="shared" si="492"/>
        <v>0</v>
      </c>
      <c r="BO178">
        <f t="shared" si="492"/>
        <v>0</v>
      </c>
      <c r="BP178">
        <f t="shared" si="492"/>
        <v>0</v>
      </c>
      <c r="BQ178">
        <f t="shared" si="492"/>
        <v>0</v>
      </c>
      <c r="BR178">
        <f t="shared" si="492"/>
        <v>0</v>
      </c>
      <c r="BS178">
        <f t="shared" si="492"/>
        <v>0</v>
      </c>
      <c r="BT178">
        <f t="shared" si="492"/>
        <v>0</v>
      </c>
      <c r="BU178">
        <f t="shared" si="492"/>
        <v>0</v>
      </c>
      <c r="BV178">
        <f t="shared" si="492"/>
        <v>0</v>
      </c>
      <c r="BW178">
        <f t="shared" si="492"/>
        <v>0</v>
      </c>
      <c r="BX178">
        <f t="shared" si="492"/>
        <v>0</v>
      </c>
      <c r="BY178">
        <f t="shared" si="492"/>
        <v>0</v>
      </c>
      <c r="BZ178">
        <f t="shared" si="492"/>
        <v>0</v>
      </c>
      <c r="CA178">
        <f t="shared" si="492"/>
        <v>0</v>
      </c>
      <c r="CE178" t="e">
        <f t="shared" si="386"/>
        <v>#N/A</v>
      </c>
      <c r="CF178" s="296">
        <f t="shared" ref="CF178:DE178" ca="1" si="493">CF175</f>
        <v>4465.32</v>
      </c>
      <c r="CG178" s="296">
        <f t="shared" ca="1" si="493"/>
        <v>4695.82</v>
      </c>
      <c r="CH178" s="296">
        <f t="shared" ca="1" si="493"/>
        <v>4542.88</v>
      </c>
      <c r="CI178" s="296">
        <f t="shared" ca="1" si="493"/>
        <v>3568.34</v>
      </c>
      <c r="CJ178" s="296">
        <f t="shared" ca="1" si="493"/>
        <v>2151.9</v>
      </c>
      <c r="CK178" s="296">
        <f t="shared" ca="1" si="493"/>
        <v>1470.82</v>
      </c>
      <c r="CL178" s="296">
        <f t="shared" ca="1" si="493"/>
        <v>1229.2</v>
      </c>
      <c r="CM178" s="296">
        <f t="shared" ca="1" si="493"/>
        <v>1063.6199999999999</v>
      </c>
      <c r="CN178" s="296">
        <f t="shared" ca="1" si="493"/>
        <v>951.78</v>
      </c>
      <c r="CO178" s="296">
        <f t="shared" ca="1" si="493"/>
        <v>1057.5899999999999</v>
      </c>
      <c r="CP178" s="296">
        <f t="shared" ca="1" si="493"/>
        <v>1773.92</v>
      </c>
      <c r="CQ178" s="296">
        <f t="shared" ca="1" si="493"/>
        <v>3239.82</v>
      </c>
      <c r="CR178" s="296">
        <f t="shared" ca="1" si="493"/>
        <v>0</v>
      </c>
      <c r="CS178" s="296">
        <f t="shared" ca="1" si="493"/>
        <v>0</v>
      </c>
      <c r="CT178" s="296">
        <f t="shared" ca="1" si="493"/>
        <v>0</v>
      </c>
      <c r="CU178" s="296">
        <f t="shared" ca="1" si="493"/>
        <v>0</v>
      </c>
      <c r="CV178" s="296">
        <f t="shared" ca="1" si="493"/>
        <v>0</v>
      </c>
      <c r="CW178" s="296">
        <f t="shared" ca="1" si="493"/>
        <v>0</v>
      </c>
      <c r="CX178" s="296">
        <f t="shared" ca="1" si="493"/>
        <v>0</v>
      </c>
      <c r="CY178" s="296">
        <f t="shared" ca="1" si="493"/>
        <v>0</v>
      </c>
      <c r="CZ178" s="296">
        <f t="shared" ca="1" si="493"/>
        <v>0</v>
      </c>
      <c r="DA178" s="296">
        <f t="shared" ca="1" si="493"/>
        <v>0</v>
      </c>
      <c r="DB178" s="296">
        <f t="shared" ca="1" si="493"/>
        <v>0</v>
      </c>
      <c r="DC178" s="296">
        <f t="shared" ca="1" si="493"/>
        <v>0</v>
      </c>
      <c r="DD178" s="296">
        <f t="shared" ca="1" si="493"/>
        <v>0</v>
      </c>
      <c r="DE178" s="296">
        <f t="shared" ca="1" si="493"/>
        <v>0</v>
      </c>
    </row>
    <row r="179" spans="1:109" x14ac:dyDescent="0.25">
      <c r="A179">
        <v>176</v>
      </c>
      <c r="B179">
        <f>MATCH(A179,Entrada!$A$53:$A$369,0)</f>
        <v>176</v>
      </c>
      <c r="C179" s="164" t="s">
        <v>611</v>
      </c>
      <c r="AB179">
        <f>IF(NOT(ISNA($B179)),INDEX(Entrada!C$53:C$369,$B179),0)</f>
        <v>4503.54</v>
      </c>
      <c r="AC179">
        <f>IF(NOT(ISNA($B179)),INDEX(Entrada!D$53:D$369,$B179),0)</f>
        <v>4826.7299999999996</v>
      </c>
      <c r="AD179">
        <f>IF(NOT(ISNA($B179)),INDEX(Entrada!E$53:E$369,$B179),0)</f>
        <v>4832.96</v>
      </c>
      <c r="AE179">
        <f>IF(NOT(ISNA($B179)),INDEX(Entrada!F$53:F$369,$B179),0)</f>
        <v>3932.6</v>
      </c>
      <c r="AF179">
        <f>IF(NOT(ISNA($B179)),INDEX(Entrada!G$53:G$369,$B179),0)</f>
        <v>2369.5300000000002</v>
      </c>
      <c r="AG179">
        <f>IF(NOT(ISNA($B179)),INDEX(Entrada!H$53:H$369,$B179),0)</f>
        <v>1547.3</v>
      </c>
      <c r="AH179">
        <f>IF(NOT(ISNA($B179)),INDEX(Entrada!I$53:I$369,$B179),0)</f>
        <v>1268.0999999999999</v>
      </c>
      <c r="AI179">
        <f>IF(NOT(ISNA($B179)),INDEX(Entrada!J$53:J$369,$B179),0)</f>
        <v>1107.3399999999999</v>
      </c>
      <c r="AJ179">
        <f>IF(NOT(ISNA($B179)),INDEX(Entrada!K$53:K$369,$B179),0)</f>
        <v>990.57</v>
      </c>
      <c r="AK179">
        <f>IF(NOT(ISNA($B179)),INDEX(Entrada!L$53:L$369,$B179),0)</f>
        <v>1054.54</v>
      </c>
      <c r="AL179">
        <f>IF(NOT(ISNA($B179)),INDEX(Entrada!M$53:M$369,$B179),0)</f>
        <v>1684.14</v>
      </c>
      <c r="AM179">
        <f>IF(NOT(ISNA($B179)),INDEX(Entrada!N$53:N$369,$B179),0)</f>
        <v>3163.49</v>
      </c>
      <c r="AN179">
        <f>IF(NOT(ISNA($B179)),INDEX(Entrada!O$53:O$369,$B179),0)</f>
        <v>0</v>
      </c>
      <c r="AO179">
        <f>IF(NOT(ISNA($B179)),INDEX(Entrada!P$53:P$369,$B179),0)</f>
        <v>0</v>
      </c>
      <c r="AP179">
        <f>IF(NOT(ISNA($B179)),INDEX(Entrada!Q$53:Q$369,$B179),0)</f>
        <v>0</v>
      </c>
      <c r="AQ179">
        <f>IF(NOT(ISNA($B179)),INDEX(Entrada!R$53:R$369,$B179),0)</f>
        <v>0</v>
      </c>
      <c r="AR179">
        <f>IF(NOT(ISNA($B179)),INDEX(Entrada!S$53:S$369,$B179),0)</f>
        <v>0</v>
      </c>
      <c r="AS179">
        <f>IF(NOT(ISNA($B179)),INDEX(Entrada!T$53:T$369,$B179),0)</f>
        <v>0</v>
      </c>
      <c r="AT179">
        <f>IF(NOT(ISNA($B179)),INDEX(Entrada!U$53:U$369,$B179),0)</f>
        <v>0</v>
      </c>
      <c r="AU179">
        <f>IF(NOT(ISNA($B179)),INDEX(Entrada!V$53:V$369,$B179),0)</f>
        <v>0</v>
      </c>
      <c r="AV179">
        <f>IF(NOT(ISNA($B179)),INDEX(Entrada!W$53:W$369,$B179),0)</f>
        <v>0</v>
      </c>
      <c r="AW179">
        <f>IF(NOT(ISNA($B179)),INDEX(Entrada!X$53:X$369,$B179),0)</f>
        <v>0</v>
      </c>
      <c r="AX179">
        <f>IF(NOT(ISNA($B179)),INDEX(Entrada!Y$53:Y$369,$B179),0)</f>
        <v>0</v>
      </c>
      <c r="AY179">
        <f>IF(NOT(ISNA($B179)),INDEX(Entrada!Z$53:Z$369,$B179),0)</f>
        <v>0</v>
      </c>
      <c r="AZ179">
        <f>IF(NOT(ISNA($B179)),INDEX(Entrada!AA$53:AA$369,$B179),0)</f>
        <v>0</v>
      </c>
      <c r="BA179">
        <f>IF(NOT(ISNA($B179)),INDEX(Entrada!AB$53:AB$369,$B179),0)</f>
        <v>0</v>
      </c>
      <c r="BB179" s="167">
        <f t="shared" ref="BB179:BM179" si="494">BB176</f>
        <v>4505.8900000000003</v>
      </c>
      <c r="BC179" s="167">
        <f t="shared" si="494"/>
        <v>4811.2</v>
      </c>
      <c r="BD179" s="167">
        <f t="shared" si="494"/>
        <v>4792.34</v>
      </c>
      <c r="BE179" s="167">
        <f t="shared" si="494"/>
        <v>3866.01</v>
      </c>
      <c r="BF179" s="167">
        <f t="shared" si="494"/>
        <v>2321.0100000000002</v>
      </c>
      <c r="BG179" s="167">
        <f t="shared" si="494"/>
        <v>1528.39</v>
      </c>
      <c r="BH179" s="167">
        <f t="shared" si="494"/>
        <v>1257.04</v>
      </c>
      <c r="BI179" s="167">
        <f t="shared" si="494"/>
        <v>1096.32</v>
      </c>
      <c r="BJ179" s="167">
        <f t="shared" si="494"/>
        <v>980.4</v>
      </c>
      <c r="BK179" s="167">
        <f t="shared" si="494"/>
        <v>1053.5</v>
      </c>
      <c r="BL179" s="167">
        <f t="shared" si="494"/>
        <v>1706.55</v>
      </c>
      <c r="BM179" s="167">
        <f t="shared" si="494"/>
        <v>3185.51</v>
      </c>
      <c r="BN179" s="167">
        <f t="shared" ref="BN179:CA179" si="495">BN176</f>
        <v>0</v>
      </c>
      <c r="BO179" s="167">
        <f t="shared" si="495"/>
        <v>0</v>
      </c>
      <c r="BP179" s="167">
        <f t="shared" si="495"/>
        <v>0</v>
      </c>
      <c r="BQ179" s="167">
        <f t="shared" si="495"/>
        <v>0</v>
      </c>
      <c r="BR179" s="167">
        <f t="shared" si="495"/>
        <v>0</v>
      </c>
      <c r="BS179" s="167">
        <f t="shared" si="495"/>
        <v>0</v>
      </c>
      <c r="BT179" s="167">
        <f t="shared" si="495"/>
        <v>0</v>
      </c>
      <c r="BU179" s="167">
        <f t="shared" si="495"/>
        <v>0</v>
      </c>
      <c r="BV179" s="167">
        <f t="shared" si="495"/>
        <v>0</v>
      </c>
      <c r="BW179" s="167">
        <f t="shared" si="495"/>
        <v>0</v>
      </c>
      <c r="BX179" s="167">
        <f t="shared" si="495"/>
        <v>0</v>
      </c>
      <c r="BY179" s="167">
        <f t="shared" si="495"/>
        <v>0</v>
      </c>
      <c r="BZ179" s="167">
        <f t="shared" si="495"/>
        <v>0</v>
      </c>
      <c r="CA179" s="167">
        <f t="shared" si="495"/>
        <v>0</v>
      </c>
      <c r="CE179" t="e">
        <f t="shared" si="386"/>
        <v>#N/A</v>
      </c>
      <c r="CF179" s="296">
        <f t="shared" ref="CF179:DE179" ca="1" si="496">CF175</f>
        <v>4465.32</v>
      </c>
      <c r="CG179" s="296">
        <f t="shared" ca="1" si="496"/>
        <v>4695.82</v>
      </c>
      <c r="CH179" s="296">
        <f t="shared" ca="1" si="496"/>
        <v>4542.88</v>
      </c>
      <c r="CI179" s="296">
        <f t="shared" ca="1" si="496"/>
        <v>3568.34</v>
      </c>
      <c r="CJ179" s="296">
        <f t="shared" ca="1" si="496"/>
        <v>2151.9</v>
      </c>
      <c r="CK179" s="296">
        <f t="shared" ca="1" si="496"/>
        <v>1470.82</v>
      </c>
      <c r="CL179" s="296">
        <f t="shared" ca="1" si="496"/>
        <v>1229.2</v>
      </c>
      <c r="CM179" s="296">
        <f t="shared" ca="1" si="496"/>
        <v>1063.6199999999999</v>
      </c>
      <c r="CN179" s="296">
        <f t="shared" ca="1" si="496"/>
        <v>951.78</v>
      </c>
      <c r="CO179" s="296">
        <f t="shared" ca="1" si="496"/>
        <v>1057.5899999999999</v>
      </c>
      <c r="CP179" s="296">
        <f t="shared" ca="1" si="496"/>
        <v>1773.92</v>
      </c>
      <c r="CQ179" s="296">
        <f t="shared" ca="1" si="496"/>
        <v>3239.82</v>
      </c>
      <c r="CR179" s="296">
        <f t="shared" ca="1" si="496"/>
        <v>0</v>
      </c>
      <c r="CS179" s="296">
        <f t="shared" ca="1" si="496"/>
        <v>0</v>
      </c>
      <c r="CT179" s="296">
        <f t="shared" ca="1" si="496"/>
        <v>0</v>
      </c>
      <c r="CU179" s="296">
        <f t="shared" ca="1" si="496"/>
        <v>0</v>
      </c>
      <c r="CV179" s="296">
        <f t="shared" ca="1" si="496"/>
        <v>0</v>
      </c>
      <c r="CW179" s="296">
        <f t="shared" ca="1" si="496"/>
        <v>0</v>
      </c>
      <c r="CX179" s="296">
        <f t="shared" ca="1" si="496"/>
        <v>0</v>
      </c>
      <c r="CY179" s="296">
        <f t="shared" ca="1" si="496"/>
        <v>0</v>
      </c>
      <c r="CZ179" s="296">
        <f t="shared" ca="1" si="496"/>
        <v>0</v>
      </c>
      <c r="DA179" s="296">
        <f t="shared" ca="1" si="496"/>
        <v>0</v>
      </c>
      <c r="DB179" s="296">
        <f t="shared" ca="1" si="496"/>
        <v>0</v>
      </c>
      <c r="DC179" s="296">
        <f t="shared" ca="1" si="496"/>
        <v>0</v>
      </c>
      <c r="DD179" s="296">
        <f t="shared" ca="1" si="496"/>
        <v>0</v>
      </c>
      <c r="DE179" s="296">
        <f t="shared" ca="1" si="496"/>
        <v>0</v>
      </c>
    </row>
    <row r="180" spans="1:109" x14ac:dyDescent="0.25">
      <c r="A180">
        <v>177</v>
      </c>
      <c r="B180">
        <f>MATCH(A180,Entrada!$A$53:$A$369,0)</f>
        <v>177</v>
      </c>
      <c r="C180" s="164"/>
      <c r="AB180">
        <f>IF(NOT(ISNA($B180)),INDEX(Entrada!C$53:C$369,$B180),0)</f>
        <v>0</v>
      </c>
      <c r="AC180">
        <f>IF(NOT(ISNA($B180)),INDEX(Entrada!D$53:D$369,$B180),0)</f>
        <v>0</v>
      </c>
      <c r="AD180">
        <f>IF(NOT(ISNA($B180)),INDEX(Entrada!E$53:E$369,$B180),0)</f>
        <v>0</v>
      </c>
      <c r="AE180">
        <f>IF(NOT(ISNA($B180)),INDEX(Entrada!F$53:F$369,$B180),0)</f>
        <v>0</v>
      </c>
      <c r="AF180">
        <f>IF(NOT(ISNA($B180)),INDEX(Entrada!G$53:G$369,$B180),0)</f>
        <v>0</v>
      </c>
      <c r="AG180">
        <f>IF(NOT(ISNA($B180)),INDEX(Entrada!H$53:H$369,$B180),0)</f>
        <v>0</v>
      </c>
      <c r="AH180">
        <f>IF(NOT(ISNA($B180)),INDEX(Entrada!I$53:I$369,$B180),0)</f>
        <v>0</v>
      </c>
      <c r="AI180">
        <f>IF(NOT(ISNA($B180)),INDEX(Entrada!J$53:J$369,$B180),0)</f>
        <v>0</v>
      </c>
      <c r="AJ180">
        <f>IF(NOT(ISNA($B180)),INDEX(Entrada!K$53:K$369,$B180),0)</f>
        <v>0</v>
      </c>
      <c r="AK180">
        <f>IF(NOT(ISNA($B180)),INDEX(Entrada!L$53:L$369,$B180),0)</f>
        <v>0</v>
      </c>
      <c r="AL180">
        <f>IF(NOT(ISNA($B180)),INDEX(Entrada!M$53:M$369,$B180),0)</f>
        <v>0</v>
      </c>
      <c r="AM180">
        <f>IF(NOT(ISNA($B180)),INDEX(Entrada!N$53:N$369,$B180),0)</f>
        <v>0</v>
      </c>
      <c r="AN180">
        <f>IF(NOT(ISNA($B180)),INDEX(Entrada!O$53:O$369,$B180),0)</f>
        <v>0</v>
      </c>
      <c r="AO180">
        <f>IF(NOT(ISNA($B180)),INDEX(Entrada!P$53:P$369,$B180),0)</f>
        <v>0</v>
      </c>
      <c r="AP180">
        <f>IF(NOT(ISNA($B180)),INDEX(Entrada!Q$53:Q$369,$B180),0)</f>
        <v>0</v>
      </c>
      <c r="AQ180">
        <f>IF(NOT(ISNA($B180)),INDEX(Entrada!R$53:R$369,$B180),0)</f>
        <v>0</v>
      </c>
      <c r="AR180">
        <f>IF(NOT(ISNA($B180)),INDEX(Entrada!S$53:S$369,$B180),0)</f>
        <v>0</v>
      </c>
      <c r="AS180">
        <f>IF(NOT(ISNA($B180)),INDEX(Entrada!T$53:T$369,$B180),0)</f>
        <v>0</v>
      </c>
      <c r="AT180">
        <f>IF(NOT(ISNA($B180)),INDEX(Entrada!U$53:U$369,$B180),0)</f>
        <v>0</v>
      </c>
      <c r="AU180">
        <f>IF(NOT(ISNA($B180)),INDEX(Entrada!V$53:V$369,$B180),0)</f>
        <v>0</v>
      </c>
      <c r="AV180">
        <f>IF(NOT(ISNA($B180)),INDEX(Entrada!W$53:W$369,$B180),0)</f>
        <v>0</v>
      </c>
      <c r="AW180">
        <f>IF(NOT(ISNA($B180)),INDEX(Entrada!X$53:X$369,$B180),0)</f>
        <v>0</v>
      </c>
      <c r="AX180">
        <f>IF(NOT(ISNA($B180)),INDEX(Entrada!Y$53:Y$369,$B180),0)</f>
        <v>0</v>
      </c>
      <c r="AY180">
        <f>IF(NOT(ISNA($B180)),INDEX(Entrada!Z$53:Z$369,$B180),0)</f>
        <v>0</v>
      </c>
      <c r="AZ180">
        <f>IF(NOT(ISNA($B180)),INDEX(Entrada!AA$53:AA$369,$B180),0)</f>
        <v>0</v>
      </c>
      <c r="BA180">
        <f>IF(NOT(ISNA($B180)),INDEX(Entrada!AB$53:AB$369,$B180),0)</f>
        <v>0</v>
      </c>
      <c r="BB180">
        <f t="shared" ref="BB180:BB205" si="497">AB180</f>
        <v>0</v>
      </c>
      <c r="BC180">
        <f t="shared" ref="BC180:BC205" si="498">AC180</f>
        <v>0</v>
      </c>
      <c r="BD180">
        <f t="shared" ref="BD180:BD205" si="499">AD180</f>
        <v>0</v>
      </c>
      <c r="BE180">
        <f t="shared" ref="BE180:BE205" si="500">AE180</f>
        <v>0</v>
      </c>
      <c r="BF180">
        <f t="shared" ref="BF180:BF205" si="501">AF180</f>
        <v>0</v>
      </c>
      <c r="BG180">
        <f t="shared" ref="BG180:BG205" si="502">AG180</f>
        <v>0</v>
      </c>
      <c r="BH180">
        <f t="shared" ref="BH180:BH205" si="503">AH180</f>
        <v>0</v>
      </c>
      <c r="BI180">
        <f t="shared" ref="BI180:BI205" si="504">AI180</f>
        <v>0</v>
      </c>
      <c r="BJ180">
        <f t="shared" ref="BJ180:BJ205" si="505">AJ180</f>
        <v>0</v>
      </c>
      <c r="BK180">
        <f t="shared" ref="BK180:BK205" si="506">AK180</f>
        <v>0</v>
      </c>
      <c r="BL180">
        <f t="shared" ref="BL180:BL205" si="507">AL180</f>
        <v>0</v>
      </c>
      <c r="BM180">
        <f t="shared" ref="BM180:BM205" si="508">AM180</f>
        <v>0</v>
      </c>
      <c r="BN180">
        <f t="shared" ref="BN180:CA195" si="509">AN180</f>
        <v>0</v>
      </c>
      <c r="BO180">
        <f t="shared" si="509"/>
        <v>0</v>
      </c>
      <c r="BP180">
        <f t="shared" si="509"/>
        <v>0</v>
      </c>
      <c r="BQ180">
        <f t="shared" si="509"/>
        <v>0</v>
      </c>
      <c r="BR180">
        <f t="shared" si="509"/>
        <v>0</v>
      </c>
      <c r="BS180">
        <f t="shared" si="509"/>
        <v>0</v>
      </c>
      <c r="BT180">
        <f t="shared" si="509"/>
        <v>0</v>
      </c>
      <c r="BU180">
        <f t="shared" si="509"/>
        <v>0</v>
      </c>
      <c r="BV180">
        <f t="shared" si="509"/>
        <v>0</v>
      </c>
      <c r="BW180">
        <f t="shared" si="509"/>
        <v>0</v>
      </c>
      <c r="BX180">
        <f t="shared" si="509"/>
        <v>0</v>
      </c>
      <c r="BY180">
        <f t="shared" si="509"/>
        <v>0</v>
      </c>
      <c r="BZ180">
        <f t="shared" si="509"/>
        <v>0</v>
      </c>
      <c r="CA180">
        <f t="shared" si="509"/>
        <v>0</v>
      </c>
      <c r="CE180" t="e">
        <f t="shared" si="386"/>
        <v>#N/A</v>
      </c>
      <c r="CF180" s="302">
        <f t="shared" si="387"/>
        <v>0</v>
      </c>
      <c r="CG180" s="302">
        <f t="shared" ref="CG180" si="510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0" s="302">
        <f t="shared" ref="CH180" si="511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0" s="302">
        <f t="shared" ref="CI180" si="512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0" s="302">
        <f t="shared" ref="CJ180" si="513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0" s="302">
        <f t="shared" ref="CK180" si="514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0" s="302">
        <f t="shared" ref="CL180" si="515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0" s="302">
        <f t="shared" ref="CM180" si="516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0" s="302">
        <f t="shared" ref="CN180" si="517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0" s="302">
        <f t="shared" ref="CO180" si="518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0" s="302">
        <f t="shared" ref="CP180" si="519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0" s="302">
        <f t="shared" ref="CQ180" si="520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0" s="302">
        <f t="shared" ref="CR180" si="521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0" s="302">
        <f t="shared" ref="CS180" si="522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0" s="302">
        <f t="shared" ref="CT180" si="523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0" s="302">
        <f t="shared" ref="CU180" si="524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0" s="302">
        <f t="shared" ref="CV180" si="525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0" s="302">
        <f t="shared" ref="CW180" si="526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0" s="302">
        <f t="shared" ref="CX180" si="527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0" s="302">
        <f t="shared" ref="CY180" si="528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0" s="302">
        <f t="shared" ref="CZ180" si="529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0" s="302">
        <f t="shared" ref="DA180" si="530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0" s="302">
        <f t="shared" ref="DB180" si="531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0" s="302">
        <f t="shared" ref="DC180" si="532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0" s="302">
        <f t="shared" ref="DD180" si="533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0" s="302">
        <f t="shared" ref="DE180" si="534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1" spans="1:109" x14ac:dyDescent="0.25">
      <c r="A181">
        <v>178</v>
      </c>
      <c r="B181">
        <f>MATCH(A181,Entrada!$A$53:$A$369,0)</f>
        <v>178</v>
      </c>
      <c r="C181" s="164" t="s">
        <v>612</v>
      </c>
      <c r="AB181">
        <f>IF(NOT(ISNA($B181)),INDEX(Entrada!C$53:C$369,$B181),0)</f>
        <v>4498.33</v>
      </c>
      <c r="AC181">
        <f>IF(NOT(ISNA($B181)),INDEX(Entrada!D$53:D$369,$B181),0)</f>
        <v>4827.91</v>
      </c>
      <c r="AD181">
        <f>IF(NOT(ISNA($B181)),INDEX(Entrada!E$53:E$369,$B181),0)</f>
        <v>4833.6499999999996</v>
      </c>
      <c r="AE181">
        <f>IF(NOT(ISNA($B181)),INDEX(Entrada!F$53:F$369,$B181),0)</f>
        <v>3937.1</v>
      </c>
      <c r="AF181">
        <f>IF(NOT(ISNA($B181)),INDEX(Entrada!G$53:G$369,$B181),0)</f>
        <v>2371.4899999999998</v>
      </c>
      <c r="AG181">
        <f>IF(NOT(ISNA($B181)),INDEX(Entrada!H$53:H$369,$B181),0)</f>
        <v>1547.76</v>
      </c>
      <c r="AH181">
        <f>IF(NOT(ISNA($B181)),INDEX(Entrada!I$53:I$369,$B181),0)</f>
        <v>1268.26</v>
      </c>
      <c r="AI181">
        <f>IF(NOT(ISNA($B181)),INDEX(Entrada!J$53:J$369,$B181),0)</f>
        <v>1107.6500000000001</v>
      </c>
      <c r="AJ181">
        <f>IF(NOT(ISNA($B181)),INDEX(Entrada!K$53:K$369,$B181),0)</f>
        <v>990.73</v>
      </c>
      <c r="AK181">
        <f>IF(NOT(ISNA($B181)),INDEX(Entrada!L$53:L$369,$B181),0)</f>
        <v>1053.7</v>
      </c>
      <c r="AL181">
        <f>IF(NOT(ISNA($B181)),INDEX(Entrada!M$53:M$369,$B181),0)</f>
        <v>1681.36</v>
      </c>
      <c r="AM181">
        <f>IF(NOT(ISNA($B181)),INDEX(Entrada!N$53:N$369,$B181),0)</f>
        <v>3158.08</v>
      </c>
      <c r="AN181">
        <f>IF(NOT(ISNA($B181)),INDEX(Entrada!O$53:O$369,$B181),0)</f>
        <v>0</v>
      </c>
      <c r="AO181">
        <f>IF(NOT(ISNA($B181)),INDEX(Entrada!P$53:P$369,$B181),0)</f>
        <v>0</v>
      </c>
      <c r="AP181">
        <f>IF(NOT(ISNA($B181)),INDEX(Entrada!Q$53:Q$369,$B181),0)</f>
        <v>0</v>
      </c>
      <c r="AQ181">
        <f>IF(NOT(ISNA($B181)),INDEX(Entrada!R$53:R$369,$B181),0)</f>
        <v>0</v>
      </c>
      <c r="AR181">
        <f>IF(NOT(ISNA($B181)),INDEX(Entrada!S$53:S$369,$B181),0)</f>
        <v>0</v>
      </c>
      <c r="AS181">
        <f>IF(NOT(ISNA($B181)),INDEX(Entrada!T$53:T$369,$B181),0)</f>
        <v>0</v>
      </c>
      <c r="AT181">
        <f>IF(NOT(ISNA($B181)),INDEX(Entrada!U$53:U$369,$B181),0)</f>
        <v>0</v>
      </c>
      <c r="AU181">
        <f>IF(NOT(ISNA($B181)),INDEX(Entrada!V$53:V$369,$B181),0)</f>
        <v>0</v>
      </c>
      <c r="AV181">
        <f>IF(NOT(ISNA($B181)),INDEX(Entrada!W$53:W$369,$B181),0)</f>
        <v>0</v>
      </c>
      <c r="AW181">
        <f>IF(NOT(ISNA($B181)),INDEX(Entrada!X$53:X$369,$B181),0)</f>
        <v>0</v>
      </c>
      <c r="AX181">
        <f>IF(NOT(ISNA($B181)),INDEX(Entrada!Y$53:Y$369,$B181),0)</f>
        <v>0</v>
      </c>
      <c r="AY181">
        <f>IF(NOT(ISNA($B181)),INDEX(Entrada!Z$53:Z$369,$B181),0)</f>
        <v>0</v>
      </c>
      <c r="AZ181">
        <f>IF(NOT(ISNA($B181)),INDEX(Entrada!AA$53:AA$369,$B181),0)</f>
        <v>0</v>
      </c>
      <c r="BA181">
        <f>IF(NOT(ISNA($B181)),INDEX(Entrada!AB$53:AB$369,$B181),0)</f>
        <v>0</v>
      </c>
      <c r="BB181">
        <f t="shared" si="497"/>
        <v>4498.33</v>
      </c>
      <c r="BC181">
        <f t="shared" si="498"/>
        <v>4827.91</v>
      </c>
      <c r="BD181">
        <f t="shared" si="499"/>
        <v>4833.6499999999996</v>
      </c>
      <c r="BE181">
        <f t="shared" si="500"/>
        <v>3937.1</v>
      </c>
      <c r="BF181">
        <f t="shared" si="501"/>
        <v>2371.4899999999998</v>
      </c>
      <c r="BG181">
        <f t="shared" si="502"/>
        <v>1547.76</v>
      </c>
      <c r="BH181">
        <f t="shared" si="503"/>
        <v>1268.26</v>
      </c>
      <c r="BI181">
        <f t="shared" si="504"/>
        <v>1107.6500000000001</v>
      </c>
      <c r="BJ181">
        <f t="shared" si="505"/>
        <v>990.73</v>
      </c>
      <c r="BK181">
        <f t="shared" si="506"/>
        <v>1053.7</v>
      </c>
      <c r="BL181">
        <f t="shared" si="507"/>
        <v>1681.36</v>
      </c>
      <c r="BM181">
        <f t="shared" si="508"/>
        <v>3158.08</v>
      </c>
      <c r="BN181">
        <f t="shared" si="509"/>
        <v>0</v>
      </c>
      <c r="BO181">
        <f t="shared" si="509"/>
        <v>0</v>
      </c>
      <c r="BP181">
        <f t="shared" si="509"/>
        <v>0</v>
      </c>
      <c r="BQ181">
        <f t="shared" si="509"/>
        <v>0</v>
      </c>
      <c r="BR181">
        <f t="shared" si="509"/>
        <v>0</v>
      </c>
      <c r="BS181">
        <f t="shared" si="509"/>
        <v>0</v>
      </c>
      <c r="BT181">
        <f t="shared" si="509"/>
        <v>0</v>
      </c>
      <c r="BU181">
        <f t="shared" si="509"/>
        <v>0</v>
      </c>
      <c r="BV181">
        <f t="shared" si="509"/>
        <v>0</v>
      </c>
      <c r="BW181">
        <f t="shared" si="509"/>
        <v>0</v>
      </c>
      <c r="BX181">
        <f t="shared" si="509"/>
        <v>0</v>
      </c>
      <c r="BY181">
        <f t="shared" si="509"/>
        <v>0</v>
      </c>
      <c r="BZ181">
        <f t="shared" si="509"/>
        <v>0</v>
      </c>
      <c r="CA181">
        <f t="shared" si="509"/>
        <v>0</v>
      </c>
      <c r="CE181" t="e">
        <f t="shared" si="386"/>
        <v>#N/A</v>
      </c>
      <c r="CF181" s="296">
        <f ca="1">CF175</f>
        <v>4465.32</v>
      </c>
      <c r="CG181" s="296">
        <f t="shared" ref="CG181:DE181" ca="1" si="535">CG175</f>
        <v>4695.82</v>
      </c>
      <c r="CH181" s="296">
        <f t="shared" ca="1" si="535"/>
        <v>4542.88</v>
      </c>
      <c r="CI181" s="296">
        <f t="shared" ca="1" si="535"/>
        <v>3568.34</v>
      </c>
      <c r="CJ181" s="296">
        <f t="shared" ca="1" si="535"/>
        <v>2151.9</v>
      </c>
      <c r="CK181" s="296">
        <f t="shared" ca="1" si="535"/>
        <v>1470.82</v>
      </c>
      <c r="CL181" s="296">
        <f t="shared" ca="1" si="535"/>
        <v>1229.2</v>
      </c>
      <c r="CM181" s="296">
        <f t="shared" ca="1" si="535"/>
        <v>1063.6199999999999</v>
      </c>
      <c r="CN181" s="296">
        <f t="shared" ca="1" si="535"/>
        <v>951.78</v>
      </c>
      <c r="CO181" s="296">
        <f t="shared" ca="1" si="535"/>
        <v>1057.5899999999999</v>
      </c>
      <c r="CP181" s="296">
        <f t="shared" ca="1" si="535"/>
        <v>1773.92</v>
      </c>
      <c r="CQ181" s="296">
        <f t="shared" ca="1" si="535"/>
        <v>3239.82</v>
      </c>
      <c r="CR181" s="296">
        <f t="shared" ca="1" si="535"/>
        <v>0</v>
      </c>
      <c r="CS181" s="296">
        <f t="shared" ca="1" si="535"/>
        <v>0</v>
      </c>
      <c r="CT181" s="296">
        <f t="shared" ca="1" si="535"/>
        <v>0</v>
      </c>
      <c r="CU181" s="296">
        <f t="shared" ca="1" si="535"/>
        <v>0</v>
      </c>
      <c r="CV181" s="296">
        <f t="shared" ca="1" si="535"/>
        <v>0</v>
      </c>
      <c r="CW181" s="296">
        <f t="shared" ca="1" si="535"/>
        <v>0</v>
      </c>
      <c r="CX181" s="296">
        <f t="shared" ca="1" si="535"/>
        <v>0</v>
      </c>
      <c r="CY181" s="296">
        <f t="shared" ca="1" si="535"/>
        <v>0</v>
      </c>
      <c r="CZ181" s="296">
        <f t="shared" ca="1" si="535"/>
        <v>0</v>
      </c>
      <c r="DA181" s="296">
        <f t="shared" ca="1" si="535"/>
        <v>0</v>
      </c>
      <c r="DB181" s="296">
        <f t="shared" ca="1" si="535"/>
        <v>0</v>
      </c>
      <c r="DC181" s="296">
        <f t="shared" ca="1" si="535"/>
        <v>0</v>
      </c>
      <c r="DD181" s="296">
        <f t="shared" ca="1" si="535"/>
        <v>0</v>
      </c>
      <c r="DE181" s="296">
        <f t="shared" ca="1" si="535"/>
        <v>0</v>
      </c>
    </row>
    <row r="182" spans="1:109" x14ac:dyDescent="0.25">
      <c r="A182">
        <v>179</v>
      </c>
      <c r="B182">
        <f>MATCH(A182,Entrada!$A$53:$A$369,0)</f>
        <v>179</v>
      </c>
      <c r="C182" s="164"/>
      <c r="AB182">
        <f>IF(NOT(ISNA($B182)),INDEX(Entrada!C$53:C$369,$B182),0)</f>
        <v>0</v>
      </c>
      <c r="AC182">
        <f>IF(NOT(ISNA($B182)),INDEX(Entrada!D$53:D$369,$B182),0)</f>
        <v>0</v>
      </c>
      <c r="AD182">
        <f>IF(NOT(ISNA($B182)),INDEX(Entrada!E$53:E$369,$B182),0)</f>
        <v>0</v>
      </c>
      <c r="AE182">
        <f>IF(NOT(ISNA($B182)),INDEX(Entrada!F$53:F$369,$B182),0)</f>
        <v>0</v>
      </c>
      <c r="AF182">
        <f>IF(NOT(ISNA($B182)),INDEX(Entrada!G$53:G$369,$B182),0)</f>
        <v>0</v>
      </c>
      <c r="AG182">
        <f>IF(NOT(ISNA($B182)),INDEX(Entrada!H$53:H$369,$B182),0)</f>
        <v>0</v>
      </c>
      <c r="AH182">
        <f>IF(NOT(ISNA($B182)),INDEX(Entrada!I$53:I$369,$B182),0)</f>
        <v>0</v>
      </c>
      <c r="AI182">
        <f>IF(NOT(ISNA($B182)),INDEX(Entrada!J$53:J$369,$B182),0)</f>
        <v>0</v>
      </c>
      <c r="AJ182">
        <f>IF(NOT(ISNA($B182)),INDEX(Entrada!K$53:K$369,$B182),0)</f>
        <v>0</v>
      </c>
      <c r="AK182">
        <f>IF(NOT(ISNA($B182)),INDEX(Entrada!L$53:L$369,$B182),0)</f>
        <v>0</v>
      </c>
      <c r="AL182">
        <f>IF(NOT(ISNA($B182)),INDEX(Entrada!M$53:M$369,$B182),0)</f>
        <v>0</v>
      </c>
      <c r="AM182">
        <f>IF(NOT(ISNA($B182)),INDEX(Entrada!N$53:N$369,$B182),0)</f>
        <v>0</v>
      </c>
      <c r="AN182">
        <f>IF(NOT(ISNA($B182)),INDEX(Entrada!O$53:O$369,$B182),0)</f>
        <v>0</v>
      </c>
      <c r="AO182">
        <f>IF(NOT(ISNA($B182)),INDEX(Entrada!P$53:P$369,$B182),0)</f>
        <v>0</v>
      </c>
      <c r="AP182">
        <f>IF(NOT(ISNA($B182)),INDEX(Entrada!Q$53:Q$369,$B182),0)</f>
        <v>0</v>
      </c>
      <c r="AQ182">
        <f>IF(NOT(ISNA($B182)),INDEX(Entrada!R$53:R$369,$B182),0)</f>
        <v>0</v>
      </c>
      <c r="AR182">
        <f>IF(NOT(ISNA($B182)),INDEX(Entrada!S$53:S$369,$B182),0)</f>
        <v>0</v>
      </c>
      <c r="AS182">
        <f>IF(NOT(ISNA($B182)),INDEX(Entrada!T$53:T$369,$B182),0)</f>
        <v>0</v>
      </c>
      <c r="AT182">
        <f>IF(NOT(ISNA($B182)),INDEX(Entrada!U$53:U$369,$B182),0)</f>
        <v>0</v>
      </c>
      <c r="AU182">
        <f>IF(NOT(ISNA($B182)),INDEX(Entrada!V$53:V$369,$B182),0)</f>
        <v>0</v>
      </c>
      <c r="AV182">
        <f>IF(NOT(ISNA($B182)),INDEX(Entrada!W$53:W$369,$B182),0)</f>
        <v>0</v>
      </c>
      <c r="AW182">
        <f>IF(NOT(ISNA($B182)),INDEX(Entrada!X$53:X$369,$B182),0)</f>
        <v>0</v>
      </c>
      <c r="AX182">
        <f>IF(NOT(ISNA($B182)),INDEX(Entrada!Y$53:Y$369,$B182),0)</f>
        <v>0</v>
      </c>
      <c r="AY182">
        <f>IF(NOT(ISNA($B182)),INDEX(Entrada!Z$53:Z$369,$B182),0)</f>
        <v>0</v>
      </c>
      <c r="AZ182">
        <f>IF(NOT(ISNA($B182)),INDEX(Entrada!AA$53:AA$369,$B182),0)</f>
        <v>0</v>
      </c>
      <c r="BA182">
        <f>IF(NOT(ISNA($B182)),INDEX(Entrada!AB$53:AB$369,$B182),0)</f>
        <v>0</v>
      </c>
      <c r="BB182">
        <f t="shared" si="497"/>
        <v>0</v>
      </c>
      <c r="BC182">
        <f t="shared" si="498"/>
        <v>0</v>
      </c>
      <c r="BD182">
        <f t="shared" si="499"/>
        <v>0</v>
      </c>
      <c r="BE182">
        <f t="shared" si="500"/>
        <v>0</v>
      </c>
      <c r="BF182">
        <f t="shared" si="501"/>
        <v>0</v>
      </c>
      <c r="BG182">
        <f t="shared" si="502"/>
        <v>0</v>
      </c>
      <c r="BH182">
        <f t="shared" si="503"/>
        <v>0</v>
      </c>
      <c r="BI182">
        <f t="shared" si="504"/>
        <v>0</v>
      </c>
      <c r="BJ182">
        <f t="shared" si="505"/>
        <v>0</v>
      </c>
      <c r="BK182">
        <f t="shared" si="506"/>
        <v>0</v>
      </c>
      <c r="BL182">
        <f t="shared" si="507"/>
        <v>0</v>
      </c>
      <c r="BM182">
        <f t="shared" si="508"/>
        <v>0</v>
      </c>
      <c r="BN182">
        <f t="shared" si="509"/>
        <v>0</v>
      </c>
      <c r="BO182">
        <f t="shared" si="509"/>
        <v>0</v>
      </c>
      <c r="BP182">
        <f t="shared" si="509"/>
        <v>0</v>
      </c>
      <c r="BQ182">
        <f t="shared" si="509"/>
        <v>0</v>
      </c>
      <c r="BR182">
        <f t="shared" si="509"/>
        <v>0</v>
      </c>
      <c r="BS182">
        <f t="shared" si="509"/>
        <v>0</v>
      </c>
      <c r="BT182">
        <f t="shared" si="509"/>
        <v>0</v>
      </c>
      <c r="BU182">
        <f t="shared" si="509"/>
        <v>0</v>
      </c>
      <c r="BV182">
        <f t="shared" si="509"/>
        <v>0</v>
      </c>
      <c r="BW182">
        <f t="shared" si="509"/>
        <v>0</v>
      </c>
      <c r="BX182">
        <f t="shared" si="509"/>
        <v>0</v>
      </c>
      <c r="BY182">
        <f t="shared" si="509"/>
        <v>0</v>
      </c>
      <c r="BZ182">
        <f t="shared" si="509"/>
        <v>0</v>
      </c>
      <c r="CA182">
        <f t="shared" si="509"/>
        <v>0</v>
      </c>
      <c r="CE182" t="e">
        <f t="shared" si="386"/>
        <v>#N/A</v>
      </c>
      <c r="CF182" s="302">
        <f t="shared" si="387"/>
        <v>0</v>
      </c>
      <c r="CG182" s="302">
        <f t="shared" ref="CG182:CG240" si="53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2" s="302">
        <f t="shared" ref="CH182:CH240" si="53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2" s="302">
        <f t="shared" ref="CI182:CI240" si="53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2" s="302">
        <f t="shared" ref="CJ182:CJ240" si="53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2" s="302">
        <f t="shared" ref="CK182:CK240" si="54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2" s="302">
        <f t="shared" ref="CL182:CL240" si="54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2" s="302">
        <f t="shared" ref="CM182:CM240" si="54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2" s="302">
        <f t="shared" ref="CN182:CN240" si="54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2" s="302">
        <f t="shared" ref="CO182:CO240" si="54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2" s="302">
        <f t="shared" ref="CP182:CP240" si="54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2" s="302">
        <f t="shared" ref="CQ182:CQ240" si="54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2" s="302">
        <f t="shared" ref="CR182:CR240" si="54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2" s="302">
        <f t="shared" ref="CS182:CS240" si="54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2" s="302">
        <f t="shared" ref="CT182:CT240" si="54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2" s="302">
        <f t="shared" ref="CU182:CU240" si="55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2" s="302">
        <f t="shared" ref="CV182:CV240" si="55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2" s="302">
        <f t="shared" ref="CW182:CW240" si="55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2" s="302">
        <f t="shared" ref="CX182:CX240" si="55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2" s="302">
        <f t="shared" ref="CY182:CY240" si="55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2" s="302">
        <f t="shared" ref="CZ182:CZ240" si="55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2" s="302">
        <f t="shared" ref="DA182:DA240" si="55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2" s="302">
        <f t="shared" ref="DB182:DB240" si="55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2" s="302">
        <f t="shared" ref="DC182:DC240" si="55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2" s="302">
        <f t="shared" ref="DD182:DD240" si="55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2" s="302">
        <f t="shared" ref="DE182:DE240" si="56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3" spans="1:109" x14ac:dyDescent="0.25">
      <c r="A183">
        <v>180</v>
      </c>
      <c r="B183">
        <f>MATCH(A183,Entrada!$A$53:$A$369,0)</f>
        <v>180</v>
      </c>
      <c r="C183" s="164"/>
      <c r="AB183">
        <f>IF(NOT(ISNA($B183)),INDEX(Entrada!C$53:C$369,$B183),0)</f>
        <v>0</v>
      </c>
      <c r="AC183">
        <f>IF(NOT(ISNA($B183)),INDEX(Entrada!D$53:D$369,$B183),0)</f>
        <v>0</v>
      </c>
      <c r="AD183">
        <f>IF(NOT(ISNA($B183)),INDEX(Entrada!E$53:E$369,$B183),0)</f>
        <v>0</v>
      </c>
      <c r="AE183">
        <f>IF(NOT(ISNA($B183)),INDEX(Entrada!F$53:F$369,$B183),0)</f>
        <v>0</v>
      </c>
      <c r="AF183">
        <f>IF(NOT(ISNA($B183)),INDEX(Entrada!G$53:G$369,$B183),0)</f>
        <v>0</v>
      </c>
      <c r="AG183">
        <f>IF(NOT(ISNA($B183)),INDEX(Entrada!H$53:H$369,$B183),0)</f>
        <v>0</v>
      </c>
      <c r="AH183">
        <f>IF(NOT(ISNA($B183)),INDEX(Entrada!I$53:I$369,$B183),0)</f>
        <v>0</v>
      </c>
      <c r="AI183">
        <f>IF(NOT(ISNA($B183)),INDEX(Entrada!J$53:J$369,$B183),0)</f>
        <v>0</v>
      </c>
      <c r="AJ183">
        <f>IF(NOT(ISNA($B183)),INDEX(Entrada!K$53:K$369,$B183),0)</f>
        <v>0</v>
      </c>
      <c r="AK183">
        <f>IF(NOT(ISNA($B183)),INDEX(Entrada!L$53:L$369,$B183),0)</f>
        <v>0</v>
      </c>
      <c r="AL183">
        <f>IF(NOT(ISNA($B183)),INDEX(Entrada!M$53:M$369,$B183),0)</f>
        <v>0</v>
      </c>
      <c r="AM183">
        <f>IF(NOT(ISNA($B183)),INDEX(Entrada!N$53:N$369,$B183),0)</f>
        <v>0</v>
      </c>
      <c r="AN183">
        <f>IF(NOT(ISNA($B183)),INDEX(Entrada!O$53:O$369,$B183),0)</f>
        <v>0</v>
      </c>
      <c r="AO183">
        <f>IF(NOT(ISNA($B183)),INDEX(Entrada!P$53:P$369,$B183),0)</f>
        <v>0</v>
      </c>
      <c r="AP183">
        <f>IF(NOT(ISNA($B183)),INDEX(Entrada!Q$53:Q$369,$B183),0)</f>
        <v>0</v>
      </c>
      <c r="AQ183">
        <f>IF(NOT(ISNA($B183)),INDEX(Entrada!R$53:R$369,$B183),0)</f>
        <v>0</v>
      </c>
      <c r="AR183">
        <f>IF(NOT(ISNA($B183)),INDEX(Entrada!S$53:S$369,$B183),0)</f>
        <v>0</v>
      </c>
      <c r="AS183">
        <f>IF(NOT(ISNA($B183)),INDEX(Entrada!T$53:T$369,$B183),0)</f>
        <v>0</v>
      </c>
      <c r="AT183">
        <f>IF(NOT(ISNA($B183)),INDEX(Entrada!U$53:U$369,$B183),0)</f>
        <v>0</v>
      </c>
      <c r="AU183">
        <f>IF(NOT(ISNA($B183)),INDEX(Entrada!V$53:V$369,$B183),0)</f>
        <v>0</v>
      </c>
      <c r="AV183">
        <f>IF(NOT(ISNA($B183)),INDEX(Entrada!W$53:W$369,$B183),0)</f>
        <v>0</v>
      </c>
      <c r="AW183">
        <f>IF(NOT(ISNA($B183)),INDEX(Entrada!X$53:X$369,$B183),0)</f>
        <v>0</v>
      </c>
      <c r="AX183">
        <f>IF(NOT(ISNA($B183)),INDEX(Entrada!Y$53:Y$369,$B183),0)</f>
        <v>0</v>
      </c>
      <c r="AY183">
        <f>IF(NOT(ISNA($B183)),INDEX(Entrada!Z$53:Z$369,$B183),0)</f>
        <v>0</v>
      </c>
      <c r="AZ183">
        <f>IF(NOT(ISNA($B183)),INDEX(Entrada!AA$53:AA$369,$B183),0)</f>
        <v>0</v>
      </c>
      <c r="BA183">
        <f>IF(NOT(ISNA($B183)),INDEX(Entrada!AB$53:AB$369,$B183),0)</f>
        <v>0</v>
      </c>
      <c r="BB183">
        <f t="shared" si="497"/>
        <v>0</v>
      </c>
      <c r="BC183">
        <f t="shared" si="498"/>
        <v>0</v>
      </c>
      <c r="BD183">
        <f t="shared" si="499"/>
        <v>0</v>
      </c>
      <c r="BE183">
        <f t="shared" si="500"/>
        <v>0</v>
      </c>
      <c r="BF183">
        <f t="shared" si="501"/>
        <v>0</v>
      </c>
      <c r="BG183">
        <f t="shared" si="502"/>
        <v>0</v>
      </c>
      <c r="BH183">
        <f t="shared" si="503"/>
        <v>0</v>
      </c>
      <c r="BI183">
        <f t="shared" si="504"/>
        <v>0</v>
      </c>
      <c r="BJ183">
        <f t="shared" si="505"/>
        <v>0</v>
      </c>
      <c r="BK183">
        <f t="shared" si="506"/>
        <v>0</v>
      </c>
      <c r="BL183">
        <f t="shared" si="507"/>
        <v>0</v>
      </c>
      <c r="BM183">
        <f t="shared" si="508"/>
        <v>0</v>
      </c>
      <c r="BN183">
        <f t="shared" si="509"/>
        <v>0</v>
      </c>
      <c r="BO183">
        <f t="shared" si="509"/>
        <v>0</v>
      </c>
      <c r="BP183">
        <f t="shared" si="509"/>
        <v>0</v>
      </c>
      <c r="BQ183">
        <f t="shared" si="509"/>
        <v>0</v>
      </c>
      <c r="BR183">
        <f t="shared" si="509"/>
        <v>0</v>
      </c>
      <c r="BS183">
        <f t="shared" si="509"/>
        <v>0</v>
      </c>
      <c r="BT183">
        <f t="shared" si="509"/>
        <v>0</v>
      </c>
      <c r="BU183">
        <f t="shared" si="509"/>
        <v>0</v>
      </c>
      <c r="BV183">
        <f t="shared" si="509"/>
        <v>0</v>
      </c>
      <c r="BW183">
        <f t="shared" si="509"/>
        <v>0</v>
      </c>
      <c r="BX183">
        <f t="shared" si="509"/>
        <v>0</v>
      </c>
      <c r="BY183">
        <f t="shared" si="509"/>
        <v>0</v>
      </c>
      <c r="BZ183">
        <f t="shared" si="509"/>
        <v>0</v>
      </c>
      <c r="CA183">
        <f t="shared" si="509"/>
        <v>0</v>
      </c>
      <c r="CE183" t="e">
        <f t="shared" si="386"/>
        <v>#N/A</v>
      </c>
      <c r="CF183" s="302">
        <f t="shared" si="387"/>
        <v>0</v>
      </c>
      <c r="CG183" s="302">
        <f t="shared" si="536"/>
        <v>0</v>
      </c>
      <c r="CH183" s="302">
        <f t="shared" si="537"/>
        <v>0</v>
      </c>
      <c r="CI183" s="302">
        <f t="shared" si="538"/>
        <v>0</v>
      </c>
      <c r="CJ183" s="302">
        <f t="shared" si="539"/>
        <v>0</v>
      </c>
      <c r="CK183" s="302">
        <f t="shared" si="540"/>
        <v>0</v>
      </c>
      <c r="CL183" s="302">
        <f t="shared" si="541"/>
        <v>0</v>
      </c>
      <c r="CM183" s="302">
        <f t="shared" si="542"/>
        <v>0</v>
      </c>
      <c r="CN183" s="302">
        <f t="shared" si="543"/>
        <v>0</v>
      </c>
      <c r="CO183" s="302">
        <f t="shared" si="544"/>
        <v>0</v>
      </c>
      <c r="CP183" s="302">
        <f t="shared" si="545"/>
        <v>0</v>
      </c>
      <c r="CQ183" s="302">
        <f t="shared" si="546"/>
        <v>0</v>
      </c>
      <c r="CR183" s="302">
        <f t="shared" si="547"/>
        <v>0</v>
      </c>
      <c r="CS183" s="302">
        <f t="shared" si="548"/>
        <v>0</v>
      </c>
      <c r="CT183" s="302">
        <f t="shared" si="549"/>
        <v>0</v>
      </c>
      <c r="CU183" s="302">
        <f t="shared" si="550"/>
        <v>0</v>
      </c>
      <c r="CV183" s="302">
        <f t="shared" si="551"/>
        <v>0</v>
      </c>
      <c r="CW183" s="302">
        <f t="shared" si="552"/>
        <v>0</v>
      </c>
      <c r="CX183" s="302">
        <f t="shared" si="553"/>
        <v>0</v>
      </c>
      <c r="CY183" s="302">
        <f t="shared" si="554"/>
        <v>0</v>
      </c>
      <c r="CZ183" s="302">
        <f t="shared" si="555"/>
        <v>0</v>
      </c>
      <c r="DA183" s="302">
        <f t="shared" si="556"/>
        <v>0</v>
      </c>
      <c r="DB183" s="302">
        <f t="shared" si="557"/>
        <v>0</v>
      </c>
      <c r="DC183" s="302">
        <f t="shared" si="558"/>
        <v>0</v>
      </c>
      <c r="DD183" s="302">
        <f t="shared" si="559"/>
        <v>0</v>
      </c>
      <c r="DE183" s="302">
        <f t="shared" si="560"/>
        <v>0</v>
      </c>
    </row>
    <row r="184" spans="1:109" x14ac:dyDescent="0.25">
      <c r="A184">
        <v>181</v>
      </c>
      <c r="B184">
        <f>MATCH(A184,Entrada!$A$53:$A$369,0)</f>
        <v>181</v>
      </c>
      <c r="C184" s="164"/>
      <c r="AB184">
        <f>IF(NOT(ISNA($B184)),INDEX(Entrada!C$53:C$369,$B184),0)</f>
        <v>0</v>
      </c>
      <c r="AC184">
        <f>IF(NOT(ISNA($B184)),INDEX(Entrada!D$53:D$369,$B184),0)</f>
        <v>0</v>
      </c>
      <c r="AD184">
        <f>IF(NOT(ISNA($B184)),INDEX(Entrada!E$53:E$369,$B184),0)</f>
        <v>0</v>
      </c>
      <c r="AE184">
        <f>IF(NOT(ISNA($B184)),INDEX(Entrada!F$53:F$369,$B184),0)</f>
        <v>0</v>
      </c>
      <c r="AF184">
        <f>IF(NOT(ISNA($B184)),INDEX(Entrada!G$53:G$369,$B184),0)</f>
        <v>0</v>
      </c>
      <c r="AG184">
        <f>IF(NOT(ISNA($B184)),INDEX(Entrada!H$53:H$369,$B184),0)</f>
        <v>0</v>
      </c>
      <c r="AH184">
        <f>IF(NOT(ISNA($B184)),INDEX(Entrada!I$53:I$369,$B184),0)</f>
        <v>0</v>
      </c>
      <c r="AI184">
        <f>IF(NOT(ISNA($B184)),INDEX(Entrada!J$53:J$369,$B184),0)</f>
        <v>0</v>
      </c>
      <c r="AJ184">
        <f>IF(NOT(ISNA($B184)),INDEX(Entrada!K$53:K$369,$B184),0)</f>
        <v>0</v>
      </c>
      <c r="AK184">
        <f>IF(NOT(ISNA($B184)),INDEX(Entrada!L$53:L$369,$B184),0)</f>
        <v>0</v>
      </c>
      <c r="AL184">
        <f>IF(NOT(ISNA($B184)),INDEX(Entrada!M$53:M$369,$B184),0)</f>
        <v>0</v>
      </c>
      <c r="AM184">
        <f>IF(NOT(ISNA($B184)),INDEX(Entrada!N$53:N$369,$B184),0)</f>
        <v>0</v>
      </c>
      <c r="AN184">
        <f>IF(NOT(ISNA($B184)),INDEX(Entrada!O$53:O$369,$B184),0)</f>
        <v>0</v>
      </c>
      <c r="AO184">
        <f>IF(NOT(ISNA($B184)),INDEX(Entrada!P$53:P$369,$B184),0)</f>
        <v>0</v>
      </c>
      <c r="AP184">
        <f>IF(NOT(ISNA($B184)),INDEX(Entrada!Q$53:Q$369,$B184),0)</f>
        <v>0</v>
      </c>
      <c r="AQ184">
        <f>IF(NOT(ISNA($B184)),INDEX(Entrada!R$53:R$369,$B184),0)</f>
        <v>0</v>
      </c>
      <c r="AR184">
        <f>IF(NOT(ISNA($B184)),INDEX(Entrada!S$53:S$369,$B184),0)</f>
        <v>0</v>
      </c>
      <c r="AS184">
        <f>IF(NOT(ISNA($B184)),INDEX(Entrada!T$53:T$369,$B184),0)</f>
        <v>0</v>
      </c>
      <c r="AT184">
        <f>IF(NOT(ISNA($B184)),INDEX(Entrada!U$53:U$369,$B184),0)</f>
        <v>0</v>
      </c>
      <c r="AU184">
        <f>IF(NOT(ISNA($B184)),INDEX(Entrada!V$53:V$369,$B184),0)</f>
        <v>0</v>
      </c>
      <c r="AV184">
        <f>IF(NOT(ISNA($B184)),INDEX(Entrada!W$53:W$369,$B184),0)</f>
        <v>0</v>
      </c>
      <c r="AW184">
        <f>IF(NOT(ISNA($B184)),INDEX(Entrada!X$53:X$369,$B184),0)</f>
        <v>0</v>
      </c>
      <c r="AX184">
        <f>IF(NOT(ISNA($B184)),INDEX(Entrada!Y$53:Y$369,$B184),0)</f>
        <v>0</v>
      </c>
      <c r="AY184">
        <f>IF(NOT(ISNA($B184)),INDEX(Entrada!Z$53:Z$369,$B184),0)</f>
        <v>0</v>
      </c>
      <c r="AZ184">
        <f>IF(NOT(ISNA($B184)),INDEX(Entrada!AA$53:AA$369,$B184),0)</f>
        <v>0</v>
      </c>
      <c r="BA184">
        <f>IF(NOT(ISNA($B184)),INDEX(Entrada!AB$53:AB$369,$B184),0)</f>
        <v>0</v>
      </c>
      <c r="BB184">
        <f t="shared" si="497"/>
        <v>0</v>
      </c>
      <c r="BC184">
        <f t="shared" si="498"/>
        <v>0</v>
      </c>
      <c r="BD184">
        <f t="shared" si="499"/>
        <v>0</v>
      </c>
      <c r="BE184">
        <f t="shared" si="500"/>
        <v>0</v>
      </c>
      <c r="BF184">
        <f t="shared" si="501"/>
        <v>0</v>
      </c>
      <c r="BG184">
        <f t="shared" si="502"/>
        <v>0</v>
      </c>
      <c r="BH184">
        <f t="shared" si="503"/>
        <v>0</v>
      </c>
      <c r="BI184">
        <f t="shared" si="504"/>
        <v>0</v>
      </c>
      <c r="BJ184">
        <f t="shared" si="505"/>
        <v>0</v>
      </c>
      <c r="BK184">
        <f t="shared" si="506"/>
        <v>0</v>
      </c>
      <c r="BL184">
        <f t="shared" si="507"/>
        <v>0</v>
      </c>
      <c r="BM184">
        <f t="shared" si="508"/>
        <v>0</v>
      </c>
      <c r="BN184">
        <f t="shared" si="509"/>
        <v>0</v>
      </c>
      <c r="BO184">
        <f t="shared" si="509"/>
        <v>0</v>
      </c>
      <c r="BP184">
        <f t="shared" si="509"/>
        <v>0</v>
      </c>
      <c r="BQ184">
        <f t="shared" si="509"/>
        <v>0</v>
      </c>
      <c r="BR184">
        <f t="shared" si="509"/>
        <v>0</v>
      </c>
      <c r="BS184">
        <f t="shared" si="509"/>
        <v>0</v>
      </c>
      <c r="BT184">
        <f t="shared" si="509"/>
        <v>0</v>
      </c>
      <c r="BU184">
        <f t="shared" si="509"/>
        <v>0</v>
      </c>
      <c r="BV184">
        <f t="shared" si="509"/>
        <v>0</v>
      </c>
      <c r="BW184">
        <f t="shared" si="509"/>
        <v>0</v>
      </c>
      <c r="BX184">
        <f t="shared" si="509"/>
        <v>0</v>
      </c>
      <c r="BY184">
        <f t="shared" si="509"/>
        <v>0</v>
      </c>
      <c r="BZ184">
        <f t="shared" si="509"/>
        <v>0</v>
      </c>
      <c r="CA184">
        <f t="shared" si="509"/>
        <v>0</v>
      </c>
      <c r="CE184" t="e">
        <f t="shared" si="386"/>
        <v>#N/A</v>
      </c>
      <c r="CF184" s="302">
        <f t="shared" si="387"/>
        <v>0</v>
      </c>
      <c r="CG184" s="302">
        <f t="shared" si="536"/>
        <v>0</v>
      </c>
      <c r="CH184" s="302">
        <f t="shared" si="537"/>
        <v>0</v>
      </c>
      <c r="CI184" s="302">
        <f t="shared" si="538"/>
        <v>0</v>
      </c>
      <c r="CJ184" s="302">
        <f t="shared" si="539"/>
        <v>0</v>
      </c>
      <c r="CK184" s="302">
        <f t="shared" si="540"/>
        <v>0</v>
      </c>
      <c r="CL184" s="302">
        <f t="shared" si="541"/>
        <v>0</v>
      </c>
      <c r="CM184" s="302">
        <f t="shared" si="542"/>
        <v>0</v>
      </c>
      <c r="CN184" s="302">
        <f t="shared" si="543"/>
        <v>0</v>
      </c>
      <c r="CO184" s="302">
        <f t="shared" si="544"/>
        <v>0</v>
      </c>
      <c r="CP184" s="302">
        <f t="shared" si="545"/>
        <v>0</v>
      </c>
      <c r="CQ184" s="302">
        <f t="shared" si="546"/>
        <v>0</v>
      </c>
      <c r="CR184" s="302">
        <f t="shared" si="547"/>
        <v>0</v>
      </c>
      <c r="CS184" s="302">
        <f t="shared" si="548"/>
        <v>0</v>
      </c>
      <c r="CT184" s="302">
        <f t="shared" si="549"/>
        <v>0</v>
      </c>
      <c r="CU184" s="302">
        <f t="shared" si="550"/>
        <v>0</v>
      </c>
      <c r="CV184" s="302">
        <f t="shared" si="551"/>
        <v>0</v>
      </c>
      <c r="CW184" s="302">
        <f t="shared" si="552"/>
        <v>0</v>
      </c>
      <c r="CX184" s="302">
        <f t="shared" si="553"/>
        <v>0</v>
      </c>
      <c r="CY184" s="302">
        <f t="shared" si="554"/>
        <v>0</v>
      </c>
      <c r="CZ184" s="302">
        <f t="shared" si="555"/>
        <v>0</v>
      </c>
      <c r="DA184" s="302">
        <f t="shared" si="556"/>
        <v>0</v>
      </c>
      <c r="DB184" s="302">
        <f t="shared" si="557"/>
        <v>0</v>
      </c>
      <c r="DC184" s="302">
        <f t="shared" si="558"/>
        <v>0</v>
      </c>
      <c r="DD184" s="302">
        <f t="shared" si="559"/>
        <v>0</v>
      </c>
      <c r="DE184" s="302">
        <f t="shared" si="560"/>
        <v>0</v>
      </c>
    </row>
    <row r="185" spans="1:109" x14ac:dyDescent="0.25">
      <c r="A185">
        <v>182</v>
      </c>
      <c r="B185">
        <f>MATCH(A185,Entrada!$A$53:$A$369,0)</f>
        <v>182</v>
      </c>
      <c r="C185" s="164"/>
      <c r="AB185">
        <f>IF(NOT(ISNA($B185)),INDEX(Entrada!C$53:C$369,$B185),0)</f>
        <v>0</v>
      </c>
      <c r="AC185">
        <f>IF(NOT(ISNA($B185)),INDEX(Entrada!D$53:D$369,$B185),0)</f>
        <v>0</v>
      </c>
      <c r="AD185">
        <f>IF(NOT(ISNA($B185)),INDEX(Entrada!E$53:E$369,$B185),0)</f>
        <v>0</v>
      </c>
      <c r="AE185">
        <f>IF(NOT(ISNA($B185)),INDEX(Entrada!F$53:F$369,$B185),0)</f>
        <v>0</v>
      </c>
      <c r="AF185">
        <f>IF(NOT(ISNA($B185)),INDEX(Entrada!G$53:G$369,$B185),0)</f>
        <v>0</v>
      </c>
      <c r="AG185">
        <f>IF(NOT(ISNA($B185)),INDEX(Entrada!H$53:H$369,$B185),0)</f>
        <v>0</v>
      </c>
      <c r="AH185">
        <f>IF(NOT(ISNA($B185)),INDEX(Entrada!I$53:I$369,$B185),0)</f>
        <v>0</v>
      </c>
      <c r="AI185">
        <f>IF(NOT(ISNA($B185)),INDEX(Entrada!J$53:J$369,$B185),0)</f>
        <v>0</v>
      </c>
      <c r="AJ185">
        <f>IF(NOT(ISNA($B185)),INDEX(Entrada!K$53:K$369,$B185),0)</f>
        <v>0</v>
      </c>
      <c r="AK185">
        <f>IF(NOT(ISNA($B185)),INDEX(Entrada!L$53:L$369,$B185),0)</f>
        <v>0</v>
      </c>
      <c r="AL185">
        <f>IF(NOT(ISNA($B185)),INDEX(Entrada!M$53:M$369,$B185),0)</f>
        <v>0</v>
      </c>
      <c r="AM185">
        <f>IF(NOT(ISNA($B185)),INDEX(Entrada!N$53:N$369,$B185),0)</f>
        <v>0</v>
      </c>
      <c r="AN185">
        <f>IF(NOT(ISNA($B185)),INDEX(Entrada!O$53:O$369,$B185),0)</f>
        <v>0</v>
      </c>
      <c r="AO185">
        <f>IF(NOT(ISNA($B185)),INDEX(Entrada!P$53:P$369,$B185),0)</f>
        <v>0</v>
      </c>
      <c r="AP185">
        <f>IF(NOT(ISNA($B185)),INDEX(Entrada!Q$53:Q$369,$B185),0)</f>
        <v>0</v>
      </c>
      <c r="AQ185">
        <f>IF(NOT(ISNA($B185)),INDEX(Entrada!R$53:R$369,$B185),0)</f>
        <v>0</v>
      </c>
      <c r="AR185">
        <f>IF(NOT(ISNA($B185)),INDEX(Entrada!S$53:S$369,$B185),0)</f>
        <v>0</v>
      </c>
      <c r="AS185">
        <f>IF(NOT(ISNA($B185)),INDEX(Entrada!T$53:T$369,$B185),0)</f>
        <v>0</v>
      </c>
      <c r="AT185">
        <f>IF(NOT(ISNA($B185)),INDEX(Entrada!U$53:U$369,$B185),0)</f>
        <v>0</v>
      </c>
      <c r="AU185">
        <f>IF(NOT(ISNA($B185)),INDEX(Entrada!V$53:V$369,$B185),0)</f>
        <v>0</v>
      </c>
      <c r="AV185">
        <f>IF(NOT(ISNA($B185)),INDEX(Entrada!W$53:W$369,$B185),0)</f>
        <v>0</v>
      </c>
      <c r="AW185">
        <f>IF(NOT(ISNA($B185)),INDEX(Entrada!X$53:X$369,$B185),0)</f>
        <v>0</v>
      </c>
      <c r="AX185">
        <f>IF(NOT(ISNA($B185)),INDEX(Entrada!Y$53:Y$369,$B185),0)</f>
        <v>0</v>
      </c>
      <c r="AY185">
        <f>IF(NOT(ISNA($B185)),INDEX(Entrada!Z$53:Z$369,$B185),0)</f>
        <v>0</v>
      </c>
      <c r="AZ185">
        <f>IF(NOT(ISNA($B185)),INDEX(Entrada!AA$53:AA$369,$B185),0)</f>
        <v>0</v>
      </c>
      <c r="BA185">
        <f>IF(NOT(ISNA($B185)),INDEX(Entrada!AB$53:AB$369,$B185),0)</f>
        <v>0</v>
      </c>
      <c r="BB185">
        <f t="shared" si="497"/>
        <v>0</v>
      </c>
      <c r="BC185">
        <f t="shared" si="498"/>
        <v>0</v>
      </c>
      <c r="BD185">
        <f t="shared" si="499"/>
        <v>0</v>
      </c>
      <c r="BE185">
        <f t="shared" si="500"/>
        <v>0</v>
      </c>
      <c r="BF185">
        <f t="shared" si="501"/>
        <v>0</v>
      </c>
      <c r="BG185">
        <f t="shared" si="502"/>
        <v>0</v>
      </c>
      <c r="BH185">
        <f t="shared" si="503"/>
        <v>0</v>
      </c>
      <c r="BI185">
        <f t="shared" si="504"/>
        <v>0</v>
      </c>
      <c r="BJ185">
        <f t="shared" si="505"/>
        <v>0</v>
      </c>
      <c r="BK185">
        <f t="shared" si="506"/>
        <v>0</v>
      </c>
      <c r="BL185">
        <f t="shared" si="507"/>
        <v>0</v>
      </c>
      <c r="BM185">
        <f t="shared" si="508"/>
        <v>0</v>
      </c>
      <c r="BN185">
        <f t="shared" si="509"/>
        <v>0</v>
      </c>
      <c r="BO185">
        <f t="shared" si="509"/>
        <v>0</v>
      </c>
      <c r="BP185">
        <f t="shared" si="509"/>
        <v>0</v>
      </c>
      <c r="BQ185">
        <f t="shared" si="509"/>
        <v>0</v>
      </c>
      <c r="BR185">
        <f t="shared" si="509"/>
        <v>0</v>
      </c>
      <c r="BS185">
        <f t="shared" si="509"/>
        <v>0</v>
      </c>
      <c r="BT185">
        <f t="shared" si="509"/>
        <v>0</v>
      </c>
      <c r="BU185">
        <f t="shared" si="509"/>
        <v>0</v>
      </c>
      <c r="BV185">
        <f t="shared" si="509"/>
        <v>0</v>
      </c>
      <c r="BW185">
        <f t="shared" si="509"/>
        <v>0</v>
      </c>
      <c r="BX185">
        <f t="shared" si="509"/>
        <v>0</v>
      </c>
      <c r="BY185">
        <f t="shared" si="509"/>
        <v>0</v>
      </c>
      <c r="BZ185">
        <f t="shared" si="509"/>
        <v>0</v>
      </c>
      <c r="CA185">
        <f t="shared" si="509"/>
        <v>0</v>
      </c>
      <c r="CE185" t="e">
        <f t="shared" si="386"/>
        <v>#N/A</v>
      </c>
      <c r="CF185" s="302">
        <f t="shared" si="387"/>
        <v>0</v>
      </c>
      <c r="CG185" s="302">
        <f t="shared" si="536"/>
        <v>0</v>
      </c>
      <c r="CH185" s="302">
        <f t="shared" si="537"/>
        <v>0</v>
      </c>
      <c r="CI185" s="302">
        <f t="shared" si="538"/>
        <v>0</v>
      </c>
      <c r="CJ185" s="302">
        <f t="shared" si="539"/>
        <v>0</v>
      </c>
      <c r="CK185" s="302">
        <f t="shared" si="540"/>
        <v>0</v>
      </c>
      <c r="CL185" s="302">
        <f t="shared" si="541"/>
        <v>0</v>
      </c>
      <c r="CM185" s="302">
        <f t="shared" si="542"/>
        <v>0</v>
      </c>
      <c r="CN185" s="302">
        <f t="shared" si="543"/>
        <v>0</v>
      </c>
      <c r="CO185" s="302">
        <f t="shared" si="544"/>
        <v>0</v>
      </c>
      <c r="CP185" s="302">
        <f t="shared" si="545"/>
        <v>0</v>
      </c>
      <c r="CQ185" s="302">
        <f t="shared" si="546"/>
        <v>0</v>
      </c>
      <c r="CR185" s="302">
        <f t="shared" si="547"/>
        <v>0</v>
      </c>
      <c r="CS185" s="302">
        <f t="shared" si="548"/>
        <v>0</v>
      </c>
      <c r="CT185" s="302">
        <f t="shared" si="549"/>
        <v>0</v>
      </c>
      <c r="CU185" s="302">
        <f t="shared" si="550"/>
        <v>0</v>
      </c>
      <c r="CV185" s="302">
        <f t="shared" si="551"/>
        <v>0</v>
      </c>
      <c r="CW185" s="302">
        <f t="shared" si="552"/>
        <v>0</v>
      </c>
      <c r="CX185" s="302">
        <f t="shared" si="553"/>
        <v>0</v>
      </c>
      <c r="CY185" s="302">
        <f t="shared" si="554"/>
        <v>0</v>
      </c>
      <c r="CZ185" s="302">
        <f t="shared" si="555"/>
        <v>0</v>
      </c>
      <c r="DA185" s="302">
        <f t="shared" si="556"/>
        <v>0</v>
      </c>
      <c r="DB185" s="302">
        <f t="shared" si="557"/>
        <v>0</v>
      </c>
      <c r="DC185" s="302">
        <f t="shared" si="558"/>
        <v>0</v>
      </c>
      <c r="DD185" s="302">
        <f t="shared" si="559"/>
        <v>0</v>
      </c>
      <c r="DE185" s="302">
        <f t="shared" si="560"/>
        <v>0</v>
      </c>
    </row>
    <row r="186" spans="1:109" x14ac:dyDescent="0.25">
      <c r="A186">
        <v>183</v>
      </c>
      <c r="B186">
        <f>MATCH(A186,Entrada!$A$53:$A$369,0)</f>
        <v>183</v>
      </c>
      <c r="C186" s="164" t="s">
        <v>613</v>
      </c>
      <c r="AB186">
        <f>IF(NOT(ISNA($B186)),INDEX(Entrada!C$53:C$369,$B186),0)</f>
        <v>161.34</v>
      </c>
      <c r="AC186">
        <f>IF(NOT(ISNA($B186)),INDEX(Entrada!D$53:D$369,$B186),0)</f>
        <v>124.02</v>
      </c>
      <c r="AD186">
        <f>IF(NOT(ISNA($B186)),INDEX(Entrada!E$53:E$369,$B186),0)</f>
        <v>111.25</v>
      </c>
      <c r="AE186">
        <f>IF(NOT(ISNA($B186)),INDEX(Entrada!F$53:F$369,$B186),0)</f>
        <v>79.87</v>
      </c>
      <c r="AF186">
        <f>IF(NOT(ISNA($B186)),INDEX(Entrada!G$53:G$369,$B186),0)</f>
        <v>59.83</v>
      </c>
      <c r="AG186">
        <f>IF(NOT(ISNA($B186)),INDEX(Entrada!H$53:H$369,$B186),0)</f>
        <v>50.91</v>
      </c>
      <c r="AH186">
        <f>IF(NOT(ISNA($B186)),INDEX(Entrada!I$53:I$369,$B186),0)</f>
        <v>44.76</v>
      </c>
      <c r="AI186">
        <f>IF(NOT(ISNA($B186)),INDEX(Entrada!J$53:J$369,$B186),0)</f>
        <v>39.64</v>
      </c>
      <c r="AJ186">
        <f>IF(NOT(ISNA($B186)),INDEX(Entrada!K$53:K$369,$B186),0)</f>
        <v>39.64</v>
      </c>
      <c r="AK186">
        <f>IF(NOT(ISNA($B186)),INDEX(Entrada!L$53:L$369,$B186),0)</f>
        <v>50.25</v>
      </c>
      <c r="AL186">
        <f>IF(NOT(ISNA($B186)),INDEX(Entrada!M$53:M$369,$B186),0)</f>
        <v>83.83</v>
      </c>
      <c r="AM186">
        <f>IF(NOT(ISNA($B186)),INDEX(Entrada!N$53:N$369,$B186),0)</f>
        <v>138.58000000000001</v>
      </c>
      <c r="AN186">
        <f>IF(NOT(ISNA($B186)),INDEX(Entrada!O$53:O$369,$B186),0)</f>
        <v>0</v>
      </c>
      <c r="AO186">
        <f>IF(NOT(ISNA($B186)),INDEX(Entrada!P$53:P$369,$B186),0)</f>
        <v>0</v>
      </c>
      <c r="AP186">
        <f>IF(NOT(ISNA($B186)),INDEX(Entrada!Q$53:Q$369,$B186),0)</f>
        <v>0</v>
      </c>
      <c r="AQ186">
        <f>IF(NOT(ISNA($B186)),INDEX(Entrada!R$53:R$369,$B186),0)</f>
        <v>0</v>
      </c>
      <c r="AR186">
        <f>IF(NOT(ISNA($B186)),INDEX(Entrada!S$53:S$369,$B186),0)</f>
        <v>0</v>
      </c>
      <c r="AS186">
        <f>IF(NOT(ISNA($B186)),INDEX(Entrada!T$53:T$369,$B186),0)</f>
        <v>0</v>
      </c>
      <c r="AT186">
        <f>IF(NOT(ISNA($B186)),INDEX(Entrada!U$53:U$369,$B186),0)</f>
        <v>0</v>
      </c>
      <c r="AU186">
        <f>IF(NOT(ISNA($B186)),INDEX(Entrada!V$53:V$369,$B186),0)</f>
        <v>0</v>
      </c>
      <c r="AV186">
        <f>IF(NOT(ISNA($B186)),INDEX(Entrada!W$53:W$369,$B186),0)</f>
        <v>0</v>
      </c>
      <c r="AW186">
        <f>IF(NOT(ISNA($B186)),INDEX(Entrada!X$53:X$369,$B186),0)</f>
        <v>0</v>
      </c>
      <c r="AX186">
        <f>IF(NOT(ISNA($B186)),INDEX(Entrada!Y$53:Y$369,$B186),0)</f>
        <v>0</v>
      </c>
      <c r="AY186">
        <f>IF(NOT(ISNA($B186)),INDEX(Entrada!Z$53:Z$369,$B186),0)</f>
        <v>0</v>
      </c>
      <c r="AZ186">
        <f>IF(NOT(ISNA($B186)),INDEX(Entrada!AA$53:AA$369,$B186),0)</f>
        <v>0</v>
      </c>
      <c r="BA186">
        <f>IF(NOT(ISNA($B186)),INDEX(Entrada!AB$53:AB$369,$B186),0)</f>
        <v>0</v>
      </c>
      <c r="BB186">
        <f t="shared" si="497"/>
        <v>161.34</v>
      </c>
      <c r="BC186">
        <f t="shared" si="498"/>
        <v>124.02</v>
      </c>
      <c r="BD186">
        <f t="shared" si="499"/>
        <v>111.25</v>
      </c>
      <c r="BE186">
        <f t="shared" si="500"/>
        <v>79.87</v>
      </c>
      <c r="BF186">
        <f t="shared" si="501"/>
        <v>59.83</v>
      </c>
      <c r="BG186">
        <f t="shared" si="502"/>
        <v>50.91</v>
      </c>
      <c r="BH186">
        <f t="shared" si="503"/>
        <v>44.76</v>
      </c>
      <c r="BI186">
        <f t="shared" si="504"/>
        <v>39.64</v>
      </c>
      <c r="BJ186">
        <f t="shared" si="505"/>
        <v>39.64</v>
      </c>
      <c r="BK186">
        <f t="shared" si="506"/>
        <v>50.25</v>
      </c>
      <c r="BL186">
        <f t="shared" si="507"/>
        <v>83.83</v>
      </c>
      <c r="BM186">
        <f t="shared" si="508"/>
        <v>138.58000000000001</v>
      </c>
      <c r="BN186">
        <f t="shared" si="509"/>
        <v>0</v>
      </c>
      <c r="BO186">
        <f t="shared" si="509"/>
        <v>0</v>
      </c>
      <c r="BP186">
        <f t="shared" si="509"/>
        <v>0</v>
      </c>
      <c r="BQ186">
        <f t="shared" si="509"/>
        <v>0</v>
      </c>
      <c r="BR186">
        <f t="shared" si="509"/>
        <v>0</v>
      </c>
      <c r="BS186">
        <f t="shared" si="509"/>
        <v>0</v>
      </c>
      <c r="BT186">
        <f t="shared" si="509"/>
        <v>0</v>
      </c>
      <c r="BU186">
        <f t="shared" si="509"/>
        <v>0</v>
      </c>
      <c r="BV186">
        <f t="shared" si="509"/>
        <v>0</v>
      </c>
      <c r="BW186">
        <f t="shared" si="509"/>
        <v>0</v>
      </c>
      <c r="BX186">
        <f t="shared" si="509"/>
        <v>0</v>
      </c>
      <c r="BY186">
        <f t="shared" si="509"/>
        <v>0</v>
      </c>
      <c r="BZ186">
        <f t="shared" si="509"/>
        <v>0</v>
      </c>
      <c r="CA186">
        <f t="shared" si="509"/>
        <v>0</v>
      </c>
      <c r="CE186">
        <f t="shared" si="386"/>
        <v>65</v>
      </c>
      <c r="CF186" s="302">
        <f t="shared" ca="1" si="387"/>
        <v>161.92795000000001</v>
      </c>
      <c r="CG186" s="302">
        <f t="shared" ca="1" si="536"/>
        <v>124.50362999999999</v>
      </c>
      <c r="CH186" s="302">
        <f t="shared" ca="1" si="537"/>
        <v>111.75924999999999</v>
      </c>
      <c r="CI186" s="302">
        <f t="shared" ca="1" si="538"/>
        <v>80.040390000000002</v>
      </c>
      <c r="CJ186" s="302">
        <f t="shared" ca="1" si="539"/>
        <v>59.983840000000001</v>
      </c>
      <c r="CK186" s="302">
        <f t="shared" ca="1" si="540"/>
        <v>51.152399999999993</v>
      </c>
      <c r="CL186" s="302">
        <f t="shared" ca="1" si="541"/>
        <v>44.889510000000001</v>
      </c>
      <c r="CM186" s="302">
        <f t="shared" ca="1" si="542"/>
        <v>39.708689999999997</v>
      </c>
      <c r="CN186" s="302">
        <f t="shared" ca="1" si="543"/>
        <v>39.785199999999996</v>
      </c>
      <c r="CO186" s="302">
        <f t="shared" ca="1" si="544"/>
        <v>50.551249999999996</v>
      </c>
      <c r="CP186" s="302">
        <f t="shared" ca="1" si="545"/>
        <v>84.281229999999994</v>
      </c>
      <c r="CQ186" s="302">
        <f t="shared" ca="1" si="546"/>
        <v>138.90937</v>
      </c>
      <c r="CR186" s="302">
        <f t="shared" ca="1" si="547"/>
        <v>0</v>
      </c>
      <c r="CS186" s="302">
        <f t="shared" ca="1" si="548"/>
        <v>0</v>
      </c>
      <c r="CT186" s="302">
        <f t="shared" ca="1" si="549"/>
        <v>0</v>
      </c>
      <c r="CU186" s="302">
        <f t="shared" ca="1" si="550"/>
        <v>0</v>
      </c>
      <c r="CV186" s="302">
        <f t="shared" ca="1" si="551"/>
        <v>0</v>
      </c>
      <c r="CW186" s="302">
        <f t="shared" ca="1" si="552"/>
        <v>0</v>
      </c>
      <c r="CX186" s="302">
        <f t="shared" ca="1" si="553"/>
        <v>0</v>
      </c>
      <c r="CY186" s="302">
        <f t="shared" ca="1" si="554"/>
        <v>0</v>
      </c>
      <c r="CZ186" s="302">
        <f t="shared" ca="1" si="555"/>
        <v>0</v>
      </c>
      <c r="DA186" s="302">
        <f t="shared" ca="1" si="556"/>
        <v>0</v>
      </c>
      <c r="DB186" s="302">
        <f t="shared" ca="1" si="557"/>
        <v>0</v>
      </c>
      <c r="DC186" s="302">
        <f t="shared" ca="1" si="558"/>
        <v>0</v>
      </c>
      <c r="DD186" s="302">
        <f t="shared" ca="1" si="559"/>
        <v>0</v>
      </c>
      <c r="DE186" s="302">
        <f t="shared" ca="1" si="560"/>
        <v>0</v>
      </c>
    </row>
    <row r="187" spans="1:109" x14ac:dyDescent="0.25">
      <c r="A187">
        <v>184</v>
      </c>
      <c r="B187">
        <f>MATCH(A187,Entrada!$A$53:$A$369,0)</f>
        <v>184</v>
      </c>
      <c r="C187" s="164"/>
      <c r="AB187">
        <f>IF(NOT(ISNA($B187)),INDEX(Entrada!C$53:C$369,$B187),0)</f>
        <v>0</v>
      </c>
      <c r="AC187">
        <f>IF(NOT(ISNA($B187)),INDEX(Entrada!D$53:D$369,$B187),0)</f>
        <v>0</v>
      </c>
      <c r="AD187">
        <f>IF(NOT(ISNA($B187)),INDEX(Entrada!E$53:E$369,$B187),0)</f>
        <v>0</v>
      </c>
      <c r="AE187">
        <f>IF(NOT(ISNA($B187)),INDEX(Entrada!F$53:F$369,$B187),0)</f>
        <v>0</v>
      </c>
      <c r="AF187">
        <f>IF(NOT(ISNA($B187)),INDEX(Entrada!G$53:G$369,$B187),0)</f>
        <v>0</v>
      </c>
      <c r="AG187">
        <f>IF(NOT(ISNA($B187)),INDEX(Entrada!H$53:H$369,$B187),0)</f>
        <v>0</v>
      </c>
      <c r="AH187">
        <f>IF(NOT(ISNA($B187)),INDEX(Entrada!I$53:I$369,$B187),0)</f>
        <v>0</v>
      </c>
      <c r="AI187">
        <f>IF(NOT(ISNA($B187)),INDEX(Entrada!J$53:J$369,$B187),0)</f>
        <v>0</v>
      </c>
      <c r="AJ187">
        <f>IF(NOT(ISNA($B187)),INDEX(Entrada!K$53:K$369,$B187),0)</f>
        <v>0</v>
      </c>
      <c r="AK187">
        <f>IF(NOT(ISNA($B187)),INDEX(Entrada!L$53:L$369,$B187),0)</f>
        <v>0</v>
      </c>
      <c r="AL187">
        <f>IF(NOT(ISNA($B187)),INDEX(Entrada!M$53:M$369,$B187),0)</f>
        <v>0</v>
      </c>
      <c r="AM187">
        <f>IF(NOT(ISNA($B187)),INDEX(Entrada!N$53:N$369,$B187),0)</f>
        <v>0</v>
      </c>
      <c r="AN187">
        <f>IF(NOT(ISNA($B187)),INDEX(Entrada!O$53:O$369,$B187),0)</f>
        <v>0</v>
      </c>
      <c r="AO187">
        <f>IF(NOT(ISNA($B187)),INDEX(Entrada!P$53:P$369,$B187),0)</f>
        <v>0</v>
      </c>
      <c r="AP187">
        <f>IF(NOT(ISNA($B187)),INDEX(Entrada!Q$53:Q$369,$B187),0)</f>
        <v>0</v>
      </c>
      <c r="AQ187">
        <f>IF(NOT(ISNA($B187)),INDEX(Entrada!R$53:R$369,$B187),0)</f>
        <v>0</v>
      </c>
      <c r="AR187">
        <f>IF(NOT(ISNA($B187)),INDEX(Entrada!S$53:S$369,$B187),0)</f>
        <v>0</v>
      </c>
      <c r="AS187">
        <f>IF(NOT(ISNA($B187)),INDEX(Entrada!T$53:T$369,$B187),0)</f>
        <v>0</v>
      </c>
      <c r="AT187">
        <f>IF(NOT(ISNA($B187)),INDEX(Entrada!U$53:U$369,$B187),0)</f>
        <v>0</v>
      </c>
      <c r="AU187">
        <f>IF(NOT(ISNA($B187)),INDEX(Entrada!V$53:V$369,$B187),0)</f>
        <v>0</v>
      </c>
      <c r="AV187">
        <f>IF(NOT(ISNA($B187)),INDEX(Entrada!W$53:W$369,$B187),0)</f>
        <v>0</v>
      </c>
      <c r="AW187">
        <f>IF(NOT(ISNA($B187)),INDEX(Entrada!X$53:X$369,$B187),0)</f>
        <v>0</v>
      </c>
      <c r="AX187">
        <f>IF(NOT(ISNA($B187)),INDEX(Entrada!Y$53:Y$369,$B187),0)</f>
        <v>0</v>
      </c>
      <c r="AY187">
        <f>IF(NOT(ISNA($B187)),INDEX(Entrada!Z$53:Z$369,$B187),0)</f>
        <v>0</v>
      </c>
      <c r="AZ187">
        <f>IF(NOT(ISNA($B187)),INDEX(Entrada!AA$53:AA$369,$B187),0)</f>
        <v>0</v>
      </c>
      <c r="BA187">
        <f>IF(NOT(ISNA($B187)),INDEX(Entrada!AB$53:AB$369,$B187),0)</f>
        <v>0</v>
      </c>
      <c r="BB187">
        <f t="shared" si="497"/>
        <v>0</v>
      </c>
      <c r="BC187">
        <f t="shared" si="498"/>
        <v>0</v>
      </c>
      <c r="BD187">
        <f t="shared" si="499"/>
        <v>0</v>
      </c>
      <c r="BE187">
        <f t="shared" si="500"/>
        <v>0</v>
      </c>
      <c r="BF187">
        <f t="shared" si="501"/>
        <v>0</v>
      </c>
      <c r="BG187">
        <f t="shared" si="502"/>
        <v>0</v>
      </c>
      <c r="BH187">
        <f t="shared" si="503"/>
        <v>0</v>
      </c>
      <c r="BI187">
        <f t="shared" si="504"/>
        <v>0</v>
      </c>
      <c r="BJ187">
        <f t="shared" si="505"/>
        <v>0</v>
      </c>
      <c r="BK187">
        <f t="shared" si="506"/>
        <v>0</v>
      </c>
      <c r="BL187">
        <f t="shared" si="507"/>
        <v>0</v>
      </c>
      <c r="BM187">
        <f t="shared" si="508"/>
        <v>0</v>
      </c>
      <c r="BN187">
        <f t="shared" si="509"/>
        <v>0</v>
      </c>
      <c r="BO187">
        <f t="shared" si="509"/>
        <v>0</v>
      </c>
      <c r="BP187">
        <f t="shared" si="509"/>
        <v>0</v>
      </c>
      <c r="BQ187">
        <f t="shared" si="509"/>
        <v>0</v>
      </c>
      <c r="BR187">
        <f t="shared" si="509"/>
        <v>0</v>
      </c>
      <c r="BS187">
        <f t="shared" si="509"/>
        <v>0</v>
      </c>
      <c r="BT187">
        <f t="shared" si="509"/>
        <v>0</v>
      </c>
      <c r="BU187">
        <f t="shared" si="509"/>
        <v>0</v>
      </c>
      <c r="BV187">
        <f t="shared" si="509"/>
        <v>0</v>
      </c>
      <c r="BW187">
        <f t="shared" si="509"/>
        <v>0</v>
      </c>
      <c r="BX187">
        <f t="shared" si="509"/>
        <v>0</v>
      </c>
      <c r="BY187">
        <f t="shared" si="509"/>
        <v>0</v>
      </c>
      <c r="BZ187">
        <f t="shared" si="509"/>
        <v>0</v>
      </c>
      <c r="CA187">
        <f t="shared" si="509"/>
        <v>0</v>
      </c>
      <c r="CE187" t="e">
        <f t="shared" si="386"/>
        <v>#N/A</v>
      </c>
      <c r="CF187" s="302">
        <f t="shared" si="387"/>
        <v>0</v>
      </c>
      <c r="CG187" s="302">
        <f t="shared" si="536"/>
        <v>0</v>
      </c>
      <c r="CH187" s="302">
        <f t="shared" si="537"/>
        <v>0</v>
      </c>
      <c r="CI187" s="302">
        <f t="shared" si="538"/>
        <v>0</v>
      </c>
      <c r="CJ187" s="302">
        <f t="shared" si="539"/>
        <v>0</v>
      </c>
      <c r="CK187" s="302">
        <f t="shared" si="540"/>
        <v>0</v>
      </c>
      <c r="CL187" s="302">
        <f t="shared" si="541"/>
        <v>0</v>
      </c>
      <c r="CM187" s="302">
        <f t="shared" si="542"/>
        <v>0</v>
      </c>
      <c r="CN187" s="302">
        <f t="shared" si="543"/>
        <v>0</v>
      </c>
      <c r="CO187" s="302">
        <f t="shared" si="544"/>
        <v>0</v>
      </c>
      <c r="CP187" s="302">
        <f t="shared" si="545"/>
        <v>0</v>
      </c>
      <c r="CQ187" s="302">
        <f t="shared" si="546"/>
        <v>0</v>
      </c>
      <c r="CR187" s="302">
        <f t="shared" si="547"/>
        <v>0</v>
      </c>
      <c r="CS187" s="302">
        <f t="shared" si="548"/>
        <v>0</v>
      </c>
      <c r="CT187" s="302">
        <f t="shared" si="549"/>
        <v>0</v>
      </c>
      <c r="CU187" s="302">
        <f t="shared" si="550"/>
        <v>0</v>
      </c>
      <c r="CV187" s="302">
        <f t="shared" si="551"/>
        <v>0</v>
      </c>
      <c r="CW187" s="302">
        <f t="shared" si="552"/>
        <v>0</v>
      </c>
      <c r="CX187" s="302">
        <f t="shared" si="553"/>
        <v>0</v>
      </c>
      <c r="CY187" s="302">
        <f t="shared" si="554"/>
        <v>0</v>
      </c>
      <c r="CZ187" s="302">
        <f t="shared" si="555"/>
        <v>0</v>
      </c>
      <c r="DA187" s="302">
        <f t="shared" si="556"/>
        <v>0</v>
      </c>
      <c r="DB187" s="302">
        <f t="shared" si="557"/>
        <v>0</v>
      </c>
      <c r="DC187" s="302">
        <f t="shared" si="558"/>
        <v>0</v>
      </c>
      <c r="DD187" s="302">
        <f t="shared" si="559"/>
        <v>0</v>
      </c>
      <c r="DE187" s="302">
        <f t="shared" si="560"/>
        <v>0</v>
      </c>
    </row>
    <row r="188" spans="1:109" x14ac:dyDescent="0.25">
      <c r="A188">
        <v>185</v>
      </c>
      <c r="B188">
        <f>MATCH(A188,Entrada!$A$53:$A$369,0)</f>
        <v>185</v>
      </c>
      <c r="C188" s="164"/>
      <c r="AB188">
        <f>IF(NOT(ISNA($B188)),INDEX(Entrada!C$53:C$369,$B188),0)</f>
        <v>0</v>
      </c>
      <c r="AC188">
        <f>IF(NOT(ISNA($B188)),INDEX(Entrada!D$53:D$369,$B188),0)</f>
        <v>0</v>
      </c>
      <c r="AD188">
        <f>IF(NOT(ISNA($B188)),INDEX(Entrada!E$53:E$369,$B188),0)</f>
        <v>0</v>
      </c>
      <c r="AE188">
        <f>IF(NOT(ISNA($B188)),INDEX(Entrada!F$53:F$369,$B188),0)</f>
        <v>0</v>
      </c>
      <c r="AF188">
        <f>IF(NOT(ISNA($B188)),INDEX(Entrada!G$53:G$369,$B188),0)</f>
        <v>0</v>
      </c>
      <c r="AG188">
        <f>IF(NOT(ISNA($B188)),INDEX(Entrada!H$53:H$369,$B188),0)</f>
        <v>0</v>
      </c>
      <c r="AH188">
        <f>IF(NOT(ISNA($B188)),INDEX(Entrada!I$53:I$369,$B188),0)</f>
        <v>0</v>
      </c>
      <c r="AI188">
        <f>IF(NOT(ISNA($B188)),INDEX(Entrada!J$53:J$369,$B188),0)</f>
        <v>0</v>
      </c>
      <c r="AJ188">
        <f>IF(NOT(ISNA($B188)),INDEX(Entrada!K$53:K$369,$B188),0)</f>
        <v>0</v>
      </c>
      <c r="AK188">
        <f>IF(NOT(ISNA($B188)),INDEX(Entrada!L$53:L$369,$B188),0)</f>
        <v>0</v>
      </c>
      <c r="AL188">
        <f>IF(NOT(ISNA($B188)),INDEX(Entrada!M$53:M$369,$B188),0)</f>
        <v>0</v>
      </c>
      <c r="AM188">
        <f>IF(NOT(ISNA($B188)),INDEX(Entrada!N$53:N$369,$B188),0)</f>
        <v>0</v>
      </c>
      <c r="AN188">
        <f>IF(NOT(ISNA($B188)),INDEX(Entrada!O$53:O$369,$B188),0)</f>
        <v>0</v>
      </c>
      <c r="AO188">
        <f>IF(NOT(ISNA($B188)),INDEX(Entrada!P$53:P$369,$B188),0)</f>
        <v>0</v>
      </c>
      <c r="AP188">
        <f>IF(NOT(ISNA($B188)),INDEX(Entrada!Q$53:Q$369,$B188),0)</f>
        <v>0</v>
      </c>
      <c r="AQ188">
        <f>IF(NOT(ISNA($B188)),INDEX(Entrada!R$53:R$369,$B188),0)</f>
        <v>0</v>
      </c>
      <c r="AR188">
        <f>IF(NOT(ISNA($B188)),INDEX(Entrada!S$53:S$369,$B188),0)</f>
        <v>0</v>
      </c>
      <c r="AS188">
        <f>IF(NOT(ISNA($B188)),INDEX(Entrada!T$53:T$369,$B188),0)</f>
        <v>0</v>
      </c>
      <c r="AT188">
        <f>IF(NOT(ISNA($B188)),INDEX(Entrada!U$53:U$369,$B188),0)</f>
        <v>0</v>
      </c>
      <c r="AU188">
        <f>IF(NOT(ISNA($B188)),INDEX(Entrada!V$53:V$369,$B188),0)</f>
        <v>0</v>
      </c>
      <c r="AV188">
        <f>IF(NOT(ISNA($B188)),INDEX(Entrada!W$53:W$369,$B188),0)</f>
        <v>0</v>
      </c>
      <c r="AW188">
        <f>IF(NOT(ISNA($B188)),INDEX(Entrada!X$53:X$369,$B188),0)</f>
        <v>0</v>
      </c>
      <c r="AX188">
        <f>IF(NOT(ISNA($B188)),INDEX(Entrada!Y$53:Y$369,$B188),0)</f>
        <v>0</v>
      </c>
      <c r="AY188">
        <f>IF(NOT(ISNA($B188)),INDEX(Entrada!Z$53:Z$369,$B188),0)</f>
        <v>0</v>
      </c>
      <c r="AZ188">
        <f>IF(NOT(ISNA($B188)),INDEX(Entrada!AA$53:AA$369,$B188),0)</f>
        <v>0</v>
      </c>
      <c r="BA188">
        <f>IF(NOT(ISNA($B188)),INDEX(Entrada!AB$53:AB$369,$B188),0)</f>
        <v>0</v>
      </c>
      <c r="BB188">
        <f t="shared" si="497"/>
        <v>0</v>
      </c>
      <c r="BC188">
        <f t="shared" si="498"/>
        <v>0</v>
      </c>
      <c r="BD188">
        <f t="shared" si="499"/>
        <v>0</v>
      </c>
      <c r="BE188">
        <f t="shared" si="500"/>
        <v>0</v>
      </c>
      <c r="BF188">
        <f t="shared" si="501"/>
        <v>0</v>
      </c>
      <c r="BG188">
        <f t="shared" si="502"/>
        <v>0</v>
      </c>
      <c r="BH188">
        <f t="shared" si="503"/>
        <v>0</v>
      </c>
      <c r="BI188">
        <f t="shared" si="504"/>
        <v>0</v>
      </c>
      <c r="BJ188">
        <f t="shared" si="505"/>
        <v>0</v>
      </c>
      <c r="BK188">
        <f t="shared" si="506"/>
        <v>0</v>
      </c>
      <c r="BL188">
        <f t="shared" si="507"/>
        <v>0</v>
      </c>
      <c r="BM188">
        <f t="shared" si="508"/>
        <v>0</v>
      </c>
      <c r="BN188">
        <f t="shared" si="509"/>
        <v>0</v>
      </c>
      <c r="BO188">
        <f t="shared" si="509"/>
        <v>0</v>
      </c>
      <c r="BP188">
        <f t="shared" si="509"/>
        <v>0</v>
      </c>
      <c r="BQ188">
        <f t="shared" si="509"/>
        <v>0</v>
      </c>
      <c r="BR188">
        <f t="shared" si="509"/>
        <v>0</v>
      </c>
      <c r="BS188">
        <f t="shared" si="509"/>
        <v>0</v>
      </c>
      <c r="BT188">
        <f t="shared" si="509"/>
        <v>0</v>
      </c>
      <c r="BU188">
        <f t="shared" si="509"/>
        <v>0</v>
      </c>
      <c r="BV188">
        <f t="shared" si="509"/>
        <v>0</v>
      </c>
      <c r="BW188">
        <f t="shared" si="509"/>
        <v>0</v>
      </c>
      <c r="BX188">
        <f t="shared" si="509"/>
        <v>0</v>
      </c>
      <c r="BY188">
        <f t="shared" si="509"/>
        <v>0</v>
      </c>
      <c r="BZ188">
        <f t="shared" si="509"/>
        <v>0</v>
      </c>
      <c r="CA188">
        <f t="shared" si="509"/>
        <v>0</v>
      </c>
      <c r="CE188" t="e">
        <f t="shared" si="386"/>
        <v>#N/A</v>
      </c>
      <c r="CF188" s="302">
        <f t="shared" si="387"/>
        <v>0</v>
      </c>
      <c r="CG188" s="302">
        <f t="shared" si="536"/>
        <v>0</v>
      </c>
      <c r="CH188" s="302">
        <f t="shared" si="537"/>
        <v>0</v>
      </c>
      <c r="CI188" s="302">
        <f t="shared" si="538"/>
        <v>0</v>
      </c>
      <c r="CJ188" s="302">
        <f t="shared" si="539"/>
        <v>0</v>
      </c>
      <c r="CK188" s="302">
        <f t="shared" si="540"/>
        <v>0</v>
      </c>
      <c r="CL188" s="302">
        <f t="shared" si="541"/>
        <v>0</v>
      </c>
      <c r="CM188" s="302">
        <f t="shared" si="542"/>
        <v>0</v>
      </c>
      <c r="CN188" s="302">
        <f t="shared" si="543"/>
        <v>0</v>
      </c>
      <c r="CO188" s="302">
        <f t="shared" si="544"/>
        <v>0</v>
      </c>
      <c r="CP188" s="302">
        <f t="shared" si="545"/>
        <v>0</v>
      </c>
      <c r="CQ188" s="302">
        <f t="shared" si="546"/>
        <v>0</v>
      </c>
      <c r="CR188" s="302">
        <f t="shared" si="547"/>
        <v>0</v>
      </c>
      <c r="CS188" s="302">
        <f t="shared" si="548"/>
        <v>0</v>
      </c>
      <c r="CT188" s="302">
        <f t="shared" si="549"/>
        <v>0</v>
      </c>
      <c r="CU188" s="302">
        <f t="shared" si="550"/>
        <v>0</v>
      </c>
      <c r="CV188" s="302">
        <f t="shared" si="551"/>
        <v>0</v>
      </c>
      <c r="CW188" s="302">
        <f t="shared" si="552"/>
        <v>0</v>
      </c>
      <c r="CX188" s="302">
        <f t="shared" si="553"/>
        <v>0</v>
      </c>
      <c r="CY188" s="302">
        <f t="shared" si="554"/>
        <v>0</v>
      </c>
      <c r="CZ188" s="302">
        <f t="shared" si="555"/>
        <v>0</v>
      </c>
      <c r="DA188" s="302">
        <f t="shared" si="556"/>
        <v>0</v>
      </c>
      <c r="DB188" s="302">
        <f t="shared" si="557"/>
        <v>0</v>
      </c>
      <c r="DC188" s="302">
        <f t="shared" si="558"/>
        <v>0</v>
      </c>
      <c r="DD188" s="302">
        <f t="shared" si="559"/>
        <v>0</v>
      </c>
      <c r="DE188" s="302">
        <f t="shared" si="560"/>
        <v>0</v>
      </c>
    </row>
    <row r="189" spans="1:109" x14ac:dyDescent="0.25">
      <c r="A189">
        <v>186</v>
      </c>
      <c r="B189">
        <f>MATCH(A189,Entrada!$A$53:$A$369,0)</f>
        <v>186</v>
      </c>
      <c r="C189" s="164"/>
      <c r="AB189">
        <f>IF(NOT(ISNA($B189)),INDEX(Entrada!C$53:C$369,$B189),0)</f>
        <v>0</v>
      </c>
      <c r="AC189">
        <f>IF(NOT(ISNA($B189)),INDEX(Entrada!D$53:D$369,$B189),0)</f>
        <v>0</v>
      </c>
      <c r="AD189">
        <f>IF(NOT(ISNA($B189)),INDEX(Entrada!E$53:E$369,$B189),0)</f>
        <v>0</v>
      </c>
      <c r="AE189">
        <f>IF(NOT(ISNA($B189)),INDEX(Entrada!F$53:F$369,$B189),0)</f>
        <v>0</v>
      </c>
      <c r="AF189">
        <f>IF(NOT(ISNA($B189)),INDEX(Entrada!G$53:G$369,$B189),0)</f>
        <v>0</v>
      </c>
      <c r="AG189">
        <f>IF(NOT(ISNA($B189)),INDEX(Entrada!H$53:H$369,$B189),0)</f>
        <v>0</v>
      </c>
      <c r="AH189">
        <f>IF(NOT(ISNA($B189)),INDEX(Entrada!I$53:I$369,$B189),0)</f>
        <v>0</v>
      </c>
      <c r="AI189">
        <f>IF(NOT(ISNA($B189)),INDEX(Entrada!J$53:J$369,$B189),0)</f>
        <v>0</v>
      </c>
      <c r="AJ189">
        <f>IF(NOT(ISNA($B189)),INDEX(Entrada!K$53:K$369,$B189),0)</f>
        <v>0</v>
      </c>
      <c r="AK189">
        <f>IF(NOT(ISNA($B189)),INDEX(Entrada!L$53:L$369,$B189),0)</f>
        <v>0</v>
      </c>
      <c r="AL189">
        <f>IF(NOT(ISNA($B189)),INDEX(Entrada!M$53:M$369,$B189),0)</f>
        <v>0</v>
      </c>
      <c r="AM189">
        <f>IF(NOT(ISNA($B189)),INDEX(Entrada!N$53:N$369,$B189),0)</f>
        <v>0</v>
      </c>
      <c r="AN189">
        <f>IF(NOT(ISNA($B189)),INDEX(Entrada!O$53:O$369,$B189),0)</f>
        <v>0</v>
      </c>
      <c r="AO189">
        <f>IF(NOT(ISNA($B189)),INDEX(Entrada!P$53:P$369,$B189),0)</f>
        <v>0</v>
      </c>
      <c r="AP189">
        <f>IF(NOT(ISNA($B189)),INDEX(Entrada!Q$53:Q$369,$B189),0)</f>
        <v>0</v>
      </c>
      <c r="AQ189">
        <f>IF(NOT(ISNA($B189)),INDEX(Entrada!R$53:R$369,$B189),0)</f>
        <v>0</v>
      </c>
      <c r="AR189">
        <f>IF(NOT(ISNA($B189)),INDEX(Entrada!S$53:S$369,$B189),0)</f>
        <v>0</v>
      </c>
      <c r="AS189">
        <f>IF(NOT(ISNA($B189)),INDEX(Entrada!T$53:T$369,$B189),0)</f>
        <v>0</v>
      </c>
      <c r="AT189">
        <f>IF(NOT(ISNA($B189)),INDEX(Entrada!U$53:U$369,$B189),0)</f>
        <v>0</v>
      </c>
      <c r="AU189">
        <f>IF(NOT(ISNA($B189)),INDEX(Entrada!V$53:V$369,$B189),0)</f>
        <v>0</v>
      </c>
      <c r="AV189">
        <f>IF(NOT(ISNA($B189)),INDEX(Entrada!W$53:W$369,$B189),0)</f>
        <v>0</v>
      </c>
      <c r="AW189">
        <f>IF(NOT(ISNA($B189)),INDEX(Entrada!X$53:X$369,$B189),0)</f>
        <v>0</v>
      </c>
      <c r="AX189">
        <f>IF(NOT(ISNA($B189)),INDEX(Entrada!Y$53:Y$369,$B189),0)</f>
        <v>0</v>
      </c>
      <c r="AY189">
        <f>IF(NOT(ISNA($B189)),INDEX(Entrada!Z$53:Z$369,$B189),0)</f>
        <v>0</v>
      </c>
      <c r="AZ189">
        <f>IF(NOT(ISNA($B189)),INDEX(Entrada!AA$53:AA$369,$B189),0)</f>
        <v>0</v>
      </c>
      <c r="BA189">
        <f>IF(NOT(ISNA($B189)),INDEX(Entrada!AB$53:AB$369,$B189),0)</f>
        <v>0</v>
      </c>
      <c r="BB189">
        <f t="shared" si="497"/>
        <v>0</v>
      </c>
      <c r="BC189">
        <f t="shared" si="498"/>
        <v>0</v>
      </c>
      <c r="BD189">
        <f t="shared" si="499"/>
        <v>0</v>
      </c>
      <c r="BE189">
        <f t="shared" si="500"/>
        <v>0</v>
      </c>
      <c r="BF189">
        <f t="shared" si="501"/>
        <v>0</v>
      </c>
      <c r="BG189">
        <f t="shared" si="502"/>
        <v>0</v>
      </c>
      <c r="BH189">
        <f t="shared" si="503"/>
        <v>0</v>
      </c>
      <c r="BI189">
        <f t="shared" si="504"/>
        <v>0</v>
      </c>
      <c r="BJ189">
        <f t="shared" si="505"/>
        <v>0</v>
      </c>
      <c r="BK189">
        <f t="shared" si="506"/>
        <v>0</v>
      </c>
      <c r="BL189">
        <f t="shared" si="507"/>
        <v>0</v>
      </c>
      <c r="BM189">
        <f t="shared" si="508"/>
        <v>0</v>
      </c>
      <c r="BN189">
        <f t="shared" si="509"/>
        <v>0</v>
      </c>
      <c r="BO189">
        <f t="shared" si="509"/>
        <v>0</v>
      </c>
      <c r="BP189">
        <f t="shared" si="509"/>
        <v>0</v>
      </c>
      <c r="BQ189">
        <f t="shared" si="509"/>
        <v>0</v>
      </c>
      <c r="BR189">
        <f t="shared" si="509"/>
        <v>0</v>
      </c>
      <c r="BS189">
        <f t="shared" si="509"/>
        <v>0</v>
      </c>
      <c r="BT189">
        <f t="shared" si="509"/>
        <v>0</v>
      </c>
      <c r="BU189">
        <f t="shared" si="509"/>
        <v>0</v>
      </c>
      <c r="BV189">
        <f t="shared" si="509"/>
        <v>0</v>
      </c>
      <c r="BW189">
        <f t="shared" si="509"/>
        <v>0</v>
      </c>
      <c r="BX189">
        <f t="shared" si="509"/>
        <v>0</v>
      </c>
      <c r="BY189">
        <f t="shared" si="509"/>
        <v>0</v>
      </c>
      <c r="BZ189">
        <f t="shared" si="509"/>
        <v>0</v>
      </c>
      <c r="CA189">
        <f t="shared" si="509"/>
        <v>0</v>
      </c>
      <c r="CE189" t="e">
        <f t="shared" si="386"/>
        <v>#N/A</v>
      </c>
      <c r="CF189" s="302">
        <f t="shared" si="387"/>
        <v>0</v>
      </c>
      <c r="CG189" s="302">
        <f t="shared" si="536"/>
        <v>0</v>
      </c>
      <c r="CH189" s="302">
        <f t="shared" si="537"/>
        <v>0</v>
      </c>
      <c r="CI189" s="302">
        <f t="shared" si="538"/>
        <v>0</v>
      </c>
      <c r="CJ189" s="302">
        <f t="shared" si="539"/>
        <v>0</v>
      </c>
      <c r="CK189" s="302">
        <f t="shared" si="540"/>
        <v>0</v>
      </c>
      <c r="CL189" s="302">
        <f t="shared" si="541"/>
        <v>0</v>
      </c>
      <c r="CM189" s="302">
        <f t="shared" si="542"/>
        <v>0</v>
      </c>
      <c r="CN189" s="302">
        <f t="shared" si="543"/>
        <v>0</v>
      </c>
      <c r="CO189" s="302">
        <f t="shared" si="544"/>
        <v>0</v>
      </c>
      <c r="CP189" s="302">
        <f t="shared" si="545"/>
        <v>0</v>
      </c>
      <c r="CQ189" s="302">
        <f t="shared" si="546"/>
        <v>0</v>
      </c>
      <c r="CR189" s="302">
        <f t="shared" si="547"/>
        <v>0</v>
      </c>
      <c r="CS189" s="302">
        <f t="shared" si="548"/>
        <v>0</v>
      </c>
      <c r="CT189" s="302">
        <f t="shared" si="549"/>
        <v>0</v>
      </c>
      <c r="CU189" s="302">
        <f t="shared" si="550"/>
        <v>0</v>
      </c>
      <c r="CV189" s="302">
        <f t="shared" si="551"/>
        <v>0</v>
      </c>
      <c r="CW189" s="302">
        <f t="shared" si="552"/>
        <v>0</v>
      </c>
      <c r="CX189" s="302">
        <f t="shared" si="553"/>
        <v>0</v>
      </c>
      <c r="CY189" s="302">
        <f t="shared" si="554"/>
        <v>0</v>
      </c>
      <c r="CZ189" s="302">
        <f t="shared" si="555"/>
        <v>0</v>
      </c>
      <c r="DA189" s="302">
        <f t="shared" si="556"/>
        <v>0</v>
      </c>
      <c r="DB189" s="302">
        <f t="shared" si="557"/>
        <v>0</v>
      </c>
      <c r="DC189" s="302">
        <f t="shared" si="558"/>
        <v>0</v>
      </c>
      <c r="DD189" s="302">
        <f t="shared" si="559"/>
        <v>0</v>
      </c>
      <c r="DE189" s="302">
        <f t="shared" si="560"/>
        <v>0</v>
      </c>
    </row>
    <row r="190" spans="1:109" x14ac:dyDescent="0.25">
      <c r="A190">
        <v>187</v>
      </c>
      <c r="B190">
        <f>MATCH(A190,Entrada!$A$53:$A$369,0)</f>
        <v>187</v>
      </c>
      <c r="C190" s="164" t="s">
        <v>614</v>
      </c>
      <c r="AB190">
        <f>IF(NOT(ISNA($B190)),INDEX(Entrada!C$53:C$369,$B190),0)</f>
        <v>122.14</v>
      </c>
      <c r="AC190">
        <f>IF(NOT(ISNA($B190)),INDEX(Entrada!D$53:D$369,$B190),0)</f>
        <v>123.09</v>
      </c>
      <c r="AD190">
        <f>IF(NOT(ISNA($B190)),INDEX(Entrada!E$53:E$369,$B190),0)</f>
        <v>122.15</v>
      </c>
      <c r="AE190">
        <f>IF(NOT(ISNA($B190)),INDEX(Entrada!F$53:F$369,$B190),0)</f>
        <v>101.02</v>
      </c>
      <c r="AF190">
        <f>IF(NOT(ISNA($B190)),INDEX(Entrada!G$53:G$369,$B190),0)</f>
        <v>86.58</v>
      </c>
      <c r="AG190">
        <f>IF(NOT(ISNA($B190)),INDEX(Entrada!H$53:H$369,$B190),0)</f>
        <v>76.8</v>
      </c>
      <c r="AH190">
        <f>IF(NOT(ISNA($B190)),INDEX(Entrada!I$53:I$369,$B190),0)</f>
        <v>67.72</v>
      </c>
      <c r="AI190">
        <f>IF(NOT(ISNA($B190)),INDEX(Entrada!J$53:J$369,$B190),0)</f>
        <v>61.75</v>
      </c>
      <c r="AJ190">
        <f>IF(NOT(ISNA($B190)),INDEX(Entrada!K$53:K$369,$B190),0)</f>
        <v>61.31</v>
      </c>
      <c r="AK190">
        <f>IF(NOT(ISNA($B190)),INDEX(Entrada!L$53:L$369,$B190),0)</f>
        <v>67.58</v>
      </c>
      <c r="AL190">
        <f>IF(NOT(ISNA($B190)),INDEX(Entrada!M$53:M$369,$B190),0)</f>
        <v>86.05</v>
      </c>
      <c r="AM190">
        <f>IF(NOT(ISNA($B190)),INDEX(Entrada!N$53:N$369,$B190),0)</f>
        <v>112.41</v>
      </c>
      <c r="AN190">
        <f>IF(NOT(ISNA($B190)),INDEX(Entrada!O$53:O$369,$B190),0)</f>
        <v>0</v>
      </c>
      <c r="AO190">
        <f>IF(NOT(ISNA($B190)),INDEX(Entrada!P$53:P$369,$B190),0)</f>
        <v>0</v>
      </c>
      <c r="AP190">
        <f>IF(NOT(ISNA($B190)),INDEX(Entrada!Q$53:Q$369,$B190),0)</f>
        <v>0</v>
      </c>
      <c r="AQ190">
        <f>IF(NOT(ISNA($B190)),INDEX(Entrada!R$53:R$369,$B190),0)</f>
        <v>0</v>
      </c>
      <c r="AR190">
        <f>IF(NOT(ISNA($B190)),INDEX(Entrada!S$53:S$369,$B190),0)</f>
        <v>0</v>
      </c>
      <c r="AS190">
        <f>IF(NOT(ISNA($B190)),INDEX(Entrada!T$53:T$369,$B190),0)</f>
        <v>0</v>
      </c>
      <c r="AT190">
        <f>IF(NOT(ISNA($B190)),INDEX(Entrada!U$53:U$369,$B190),0)</f>
        <v>0</v>
      </c>
      <c r="AU190">
        <f>IF(NOT(ISNA($B190)),INDEX(Entrada!V$53:V$369,$B190),0)</f>
        <v>0</v>
      </c>
      <c r="AV190">
        <f>IF(NOT(ISNA($B190)),INDEX(Entrada!W$53:W$369,$B190),0)</f>
        <v>0</v>
      </c>
      <c r="AW190">
        <f>IF(NOT(ISNA($B190)),INDEX(Entrada!X$53:X$369,$B190),0)</f>
        <v>0</v>
      </c>
      <c r="AX190">
        <f>IF(NOT(ISNA($B190)),INDEX(Entrada!Y$53:Y$369,$B190),0)</f>
        <v>0</v>
      </c>
      <c r="AY190">
        <f>IF(NOT(ISNA($B190)),INDEX(Entrada!Z$53:Z$369,$B190),0)</f>
        <v>0</v>
      </c>
      <c r="AZ190">
        <f>IF(NOT(ISNA($B190)),INDEX(Entrada!AA$53:AA$369,$B190),0)</f>
        <v>0</v>
      </c>
      <c r="BA190">
        <f>IF(NOT(ISNA($B190)),INDEX(Entrada!AB$53:AB$369,$B190),0)</f>
        <v>0</v>
      </c>
      <c r="BB190">
        <f t="shared" si="497"/>
        <v>122.14</v>
      </c>
      <c r="BC190">
        <f t="shared" si="498"/>
        <v>123.09</v>
      </c>
      <c r="BD190">
        <f t="shared" si="499"/>
        <v>122.15</v>
      </c>
      <c r="BE190">
        <f t="shared" si="500"/>
        <v>101.02</v>
      </c>
      <c r="BF190">
        <f t="shared" si="501"/>
        <v>86.58</v>
      </c>
      <c r="BG190">
        <f t="shared" si="502"/>
        <v>76.8</v>
      </c>
      <c r="BH190">
        <f t="shared" si="503"/>
        <v>67.72</v>
      </c>
      <c r="BI190">
        <f t="shared" si="504"/>
        <v>61.75</v>
      </c>
      <c r="BJ190">
        <f t="shared" si="505"/>
        <v>61.31</v>
      </c>
      <c r="BK190">
        <f t="shared" si="506"/>
        <v>67.58</v>
      </c>
      <c r="BL190">
        <f t="shared" si="507"/>
        <v>86.05</v>
      </c>
      <c r="BM190">
        <f t="shared" si="508"/>
        <v>112.41</v>
      </c>
      <c r="BN190">
        <f t="shared" si="509"/>
        <v>0</v>
      </c>
      <c r="BO190">
        <f t="shared" si="509"/>
        <v>0</v>
      </c>
      <c r="BP190">
        <f t="shared" si="509"/>
        <v>0</v>
      </c>
      <c r="BQ190">
        <f t="shared" si="509"/>
        <v>0</v>
      </c>
      <c r="BR190">
        <f t="shared" si="509"/>
        <v>0</v>
      </c>
      <c r="BS190">
        <f t="shared" si="509"/>
        <v>0</v>
      </c>
      <c r="BT190">
        <f t="shared" si="509"/>
        <v>0</v>
      </c>
      <c r="BU190">
        <f t="shared" si="509"/>
        <v>0</v>
      </c>
      <c r="BV190">
        <f t="shared" si="509"/>
        <v>0</v>
      </c>
      <c r="BW190">
        <f t="shared" si="509"/>
        <v>0</v>
      </c>
      <c r="BX190">
        <f t="shared" si="509"/>
        <v>0</v>
      </c>
      <c r="BY190">
        <f t="shared" si="509"/>
        <v>0</v>
      </c>
      <c r="BZ190">
        <f t="shared" si="509"/>
        <v>0</v>
      </c>
      <c r="CA190">
        <f t="shared" si="509"/>
        <v>0</v>
      </c>
      <c r="CE190" t="e">
        <f t="shared" si="386"/>
        <v>#N/A</v>
      </c>
      <c r="CF190" s="302">
        <f t="shared" si="387"/>
        <v>122.14</v>
      </c>
      <c r="CG190" s="302">
        <f t="shared" si="536"/>
        <v>123.09</v>
      </c>
      <c r="CH190" s="302">
        <f t="shared" si="537"/>
        <v>122.15</v>
      </c>
      <c r="CI190" s="302">
        <f t="shared" si="538"/>
        <v>101.02</v>
      </c>
      <c r="CJ190" s="302">
        <f t="shared" si="539"/>
        <v>86.58</v>
      </c>
      <c r="CK190" s="302">
        <f t="shared" si="540"/>
        <v>76.8</v>
      </c>
      <c r="CL190" s="302">
        <f t="shared" si="541"/>
        <v>67.72</v>
      </c>
      <c r="CM190" s="302">
        <f t="shared" si="542"/>
        <v>61.75</v>
      </c>
      <c r="CN190" s="302">
        <f t="shared" si="543"/>
        <v>61.31</v>
      </c>
      <c r="CO190" s="302">
        <f t="shared" si="544"/>
        <v>67.58</v>
      </c>
      <c r="CP190" s="302">
        <f t="shared" si="545"/>
        <v>86.05</v>
      </c>
      <c r="CQ190" s="302">
        <f t="shared" si="546"/>
        <v>112.41</v>
      </c>
      <c r="CR190" s="302">
        <f t="shared" si="547"/>
        <v>0</v>
      </c>
      <c r="CS190" s="302">
        <f t="shared" si="548"/>
        <v>0</v>
      </c>
      <c r="CT190" s="302">
        <f t="shared" si="549"/>
        <v>0</v>
      </c>
      <c r="CU190" s="302">
        <f t="shared" si="550"/>
        <v>0</v>
      </c>
      <c r="CV190" s="302">
        <f t="shared" si="551"/>
        <v>0</v>
      </c>
      <c r="CW190" s="302">
        <f t="shared" si="552"/>
        <v>0</v>
      </c>
      <c r="CX190" s="302">
        <f t="shared" si="553"/>
        <v>0</v>
      </c>
      <c r="CY190" s="302">
        <f t="shared" si="554"/>
        <v>0</v>
      </c>
      <c r="CZ190" s="302">
        <f t="shared" si="555"/>
        <v>0</v>
      </c>
      <c r="DA190" s="302">
        <f t="shared" si="556"/>
        <v>0</v>
      </c>
      <c r="DB190" s="302">
        <f t="shared" si="557"/>
        <v>0</v>
      </c>
      <c r="DC190" s="302">
        <f t="shared" si="558"/>
        <v>0</v>
      </c>
      <c r="DD190" s="302">
        <f t="shared" si="559"/>
        <v>0</v>
      </c>
      <c r="DE190" s="302">
        <f t="shared" si="560"/>
        <v>0</v>
      </c>
    </row>
    <row r="191" spans="1:109" x14ac:dyDescent="0.25">
      <c r="A191">
        <v>188</v>
      </c>
      <c r="B191">
        <f>MATCH(A191,Entrada!$A$53:$A$369,0)</f>
        <v>188</v>
      </c>
      <c r="C191" s="164" t="s">
        <v>615</v>
      </c>
      <c r="AB191">
        <f>IF(NOT(ISNA($B191)),INDEX(Entrada!C$53:C$369,$B191),0)</f>
        <v>777.13</v>
      </c>
      <c r="AC191">
        <f>IF(NOT(ISNA($B191)),INDEX(Entrada!D$53:D$369,$B191),0)</f>
        <v>580.66999999999996</v>
      </c>
      <c r="AD191">
        <f>IF(NOT(ISNA($B191)),INDEX(Entrada!E$53:E$369,$B191),0)</f>
        <v>473.93</v>
      </c>
      <c r="AE191">
        <f>IF(NOT(ISNA($B191)),INDEX(Entrada!F$53:F$369,$B191),0)</f>
        <v>322.3</v>
      </c>
      <c r="AF191">
        <f>IF(NOT(ISNA($B191)),INDEX(Entrada!G$53:G$369,$B191),0)</f>
        <v>194.87</v>
      </c>
      <c r="AG191">
        <f>IF(NOT(ISNA($B191)),INDEX(Entrada!H$53:H$369,$B191),0)</f>
        <v>154.4</v>
      </c>
      <c r="AH191">
        <f>IF(NOT(ISNA($B191)),INDEX(Entrada!I$53:I$369,$B191),0)</f>
        <v>130.21</v>
      </c>
      <c r="AI191">
        <f>IF(NOT(ISNA($B191)),INDEX(Entrada!J$53:J$369,$B191),0)</f>
        <v>110.11</v>
      </c>
      <c r="AJ191">
        <f>IF(NOT(ISNA($B191)),INDEX(Entrada!K$53:K$369,$B191),0)</f>
        <v>99.92</v>
      </c>
      <c r="AK191">
        <f>IF(NOT(ISNA($B191)),INDEX(Entrada!L$53:L$369,$B191),0)</f>
        <v>158.78</v>
      </c>
      <c r="AL191">
        <f>IF(NOT(ISNA($B191)),INDEX(Entrada!M$53:M$369,$B191),0)</f>
        <v>448.32</v>
      </c>
      <c r="AM191">
        <f>IF(NOT(ISNA($B191)),INDEX(Entrada!N$53:N$369,$B191),0)</f>
        <v>857.25</v>
      </c>
      <c r="AN191">
        <f>IF(NOT(ISNA($B191)),INDEX(Entrada!O$53:O$369,$B191),0)</f>
        <v>0</v>
      </c>
      <c r="AO191">
        <f>IF(NOT(ISNA($B191)),INDEX(Entrada!P$53:P$369,$B191),0)</f>
        <v>0</v>
      </c>
      <c r="AP191">
        <f>IF(NOT(ISNA($B191)),INDEX(Entrada!Q$53:Q$369,$B191),0)</f>
        <v>0</v>
      </c>
      <c r="AQ191">
        <f>IF(NOT(ISNA($B191)),INDEX(Entrada!R$53:R$369,$B191),0)</f>
        <v>0</v>
      </c>
      <c r="AR191">
        <f>IF(NOT(ISNA($B191)),INDEX(Entrada!S$53:S$369,$B191),0)</f>
        <v>0</v>
      </c>
      <c r="AS191">
        <f>IF(NOT(ISNA($B191)),INDEX(Entrada!T$53:T$369,$B191),0)</f>
        <v>0</v>
      </c>
      <c r="AT191">
        <f>IF(NOT(ISNA($B191)),INDEX(Entrada!U$53:U$369,$B191),0)</f>
        <v>0</v>
      </c>
      <c r="AU191">
        <f>IF(NOT(ISNA($B191)),INDEX(Entrada!V$53:V$369,$B191),0)</f>
        <v>0</v>
      </c>
      <c r="AV191">
        <f>IF(NOT(ISNA($B191)),INDEX(Entrada!W$53:W$369,$B191),0)</f>
        <v>0</v>
      </c>
      <c r="AW191">
        <f>IF(NOT(ISNA($B191)),INDEX(Entrada!X$53:X$369,$B191),0)</f>
        <v>0</v>
      </c>
      <c r="AX191">
        <f>IF(NOT(ISNA($B191)),INDEX(Entrada!Y$53:Y$369,$B191),0)</f>
        <v>0</v>
      </c>
      <c r="AY191">
        <f>IF(NOT(ISNA($B191)),INDEX(Entrada!Z$53:Z$369,$B191),0)</f>
        <v>0</v>
      </c>
      <c r="AZ191">
        <f>IF(NOT(ISNA($B191)),INDEX(Entrada!AA$53:AA$369,$B191),0)</f>
        <v>0</v>
      </c>
      <c r="BA191">
        <f>IF(NOT(ISNA($B191)),INDEX(Entrada!AB$53:AB$369,$B191),0)</f>
        <v>0</v>
      </c>
      <c r="BB191">
        <f t="shared" si="497"/>
        <v>777.13</v>
      </c>
      <c r="BC191">
        <f t="shared" si="498"/>
        <v>580.66999999999996</v>
      </c>
      <c r="BD191">
        <f t="shared" si="499"/>
        <v>473.93</v>
      </c>
      <c r="BE191">
        <f t="shared" si="500"/>
        <v>322.3</v>
      </c>
      <c r="BF191">
        <f t="shared" si="501"/>
        <v>194.87</v>
      </c>
      <c r="BG191">
        <f t="shared" si="502"/>
        <v>154.4</v>
      </c>
      <c r="BH191">
        <f t="shared" si="503"/>
        <v>130.21</v>
      </c>
      <c r="BI191">
        <f t="shared" si="504"/>
        <v>110.11</v>
      </c>
      <c r="BJ191">
        <f t="shared" si="505"/>
        <v>99.92</v>
      </c>
      <c r="BK191">
        <f t="shared" si="506"/>
        <v>158.78</v>
      </c>
      <c r="BL191">
        <f t="shared" si="507"/>
        <v>448.32</v>
      </c>
      <c r="BM191">
        <f t="shared" si="508"/>
        <v>857.25</v>
      </c>
      <c r="BN191">
        <f t="shared" si="509"/>
        <v>0</v>
      </c>
      <c r="BO191">
        <f t="shared" si="509"/>
        <v>0</v>
      </c>
      <c r="BP191">
        <f t="shared" si="509"/>
        <v>0</v>
      </c>
      <c r="BQ191">
        <f t="shared" si="509"/>
        <v>0</v>
      </c>
      <c r="BR191">
        <f t="shared" si="509"/>
        <v>0</v>
      </c>
      <c r="BS191">
        <f t="shared" si="509"/>
        <v>0</v>
      </c>
      <c r="BT191">
        <f t="shared" si="509"/>
        <v>0</v>
      </c>
      <c r="BU191">
        <f t="shared" si="509"/>
        <v>0</v>
      </c>
      <c r="BV191">
        <f t="shared" si="509"/>
        <v>0</v>
      </c>
      <c r="BW191">
        <f t="shared" si="509"/>
        <v>0</v>
      </c>
      <c r="BX191">
        <f t="shared" si="509"/>
        <v>0</v>
      </c>
      <c r="BY191">
        <f t="shared" si="509"/>
        <v>0</v>
      </c>
      <c r="BZ191">
        <f t="shared" si="509"/>
        <v>0</v>
      </c>
      <c r="CA191">
        <f t="shared" si="509"/>
        <v>0</v>
      </c>
      <c r="CE191" t="e">
        <f t="shared" si="386"/>
        <v>#N/A</v>
      </c>
      <c r="CF191" s="302">
        <f t="shared" si="387"/>
        <v>777.13</v>
      </c>
      <c r="CG191" s="302">
        <f t="shared" si="536"/>
        <v>580.66999999999996</v>
      </c>
      <c r="CH191" s="302">
        <f t="shared" si="537"/>
        <v>473.93</v>
      </c>
      <c r="CI191" s="302">
        <f t="shared" si="538"/>
        <v>322.3</v>
      </c>
      <c r="CJ191" s="302">
        <f t="shared" si="539"/>
        <v>194.87</v>
      </c>
      <c r="CK191" s="302">
        <f t="shared" si="540"/>
        <v>154.4</v>
      </c>
      <c r="CL191" s="302">
        <f t="shared" si="541"/>
        <v>130.21</v>
      </c>
      <c r="CM191" s="302">
        <f t="shared" si="542"/>
        <v>110.11</v>
      </c>
      <c r="CN191" s="302">
        <f t="shared" si="543"/>
        <v>99.92</v>
      </c>
      <c r="CO191" s="302">
        <f t="shared" si="544"/>
        <v>158.78</v>
      </c>
      <c r="CP191" s="302">
        <f t="shared" si="545"/>
        <v>448.32</v>
      </c>
      <c r="CQ191" s="302">
        <f t="shared" si="546"/>
        <v>857.25</v>
      </c>
      <c r="CR191" s="302">
        <f t="shared" si="547"/>
        <v>0</v>
      </c>
      <c r="CS191" s="302">
        <f t="shared" si="548"/>
        <v>0</v>
      </c>
      <c r="CT191" s="302">
        <f t="shared" si="549"/>
        <v>0</v>
      </c>
      <c r="CU191" s="302">
        <f t="shared" si="550"/>
        <v>0</v>
      </c>
      <c r="CV191" s="302">
        <f t="shared" si="551"/>
        <v>0</v>
      </c>
      <c r="CW191" s="302">
        <f t="shared" si="552"/>
        <v>0</v>
      </c>
      <c r="CX191" s="302">
        <f t="shared" si="553"/>
        <v>0</v>
      </c>
      <c r="CY191" s="302">
        <f t="shared" si="554"/>
        <v>0</v>
      </c>
      <c r="CZ191" s="302">
        <f t="shared" si="555"/>
        <v>0</v>
      </c>
      <c r="DA191" s="302">
        <f t="shared" si="556"/>
        <v>0</v>
      </c>
      <c r="DB191" s="302">
        <f t="shared" si="557"/>
        <v>0</v>
      </c>
      <c r="DC191" s="302">
        <f t="shared" si="558"/>
        <v>0</v>
      </c>
      <c r="DD191" s="302">
        <f t="shared" si="559"/>
        <v>0</v>
      </c>
      <c r="DE191" s="302">
        <f t="shared" si="560"/>
        <v>0</v>
      </c>
    </row>
    <row r="192" spans="1:109" x14ac:dyDescent="0.25">
      <c r="A192">
        <v>189</v>
      </c>
      <c r="B192">
        <f>MATCH(A192,Entrada!$A$53:$A$369,0)</f>
        <v>189</v>
      </c>
      <c r="C192" s="164"/>
      <c r="AB192">
        <f>IF(NOT(ISNA($B192)),INDEX(Entrada!C$53:C$369,$B192),0)</f>
        <v>0</v>
      </c>
      <c r="AC192">
        <f>IF(NOT(ISNA($B192)),INDEX(Entrada!D$53:D$369,$B192),0)</f>
        <v>0</v>
      </c>
      <c r="AD192">
        <f>IF(NOT(ISNA($B192)),INDEX(Entrada!E$53:E$369,$B192),0)</f>
        <v>0</v>
      </c>
      <c r="AE192">
        <f>IF(NOT(ISNA($B192)),INDEX(Entrada!F$53:F$369,$B192),0)</f>
        <v>0</v>
      </c>
      <c r="AF192">
        <f>IF(NOT(ISNA($B192)),INDEX(Entrada!G$53:G$369,$B192),0)</f>
        <v>0</v>
      </c>
      <c r="AG192">
        <f>IF(NOT(ISNA($B192)),INDEX(Entrada!H$53:H$369,$B192),0)</f>
        <v>0</v>
      </c>
      <c r="AH192">
        <f>IF(NOT(ISNA($B192)),INDEX(Entrada!I$53:I$369,$B192),0)</f>
        <v>0</v>
      </c>
      <c r="AI192">
        <f>IF(NOT(ISNA($B192)),INDEX(Entrada!J$53:J$369,$B192),0)</f>
        <v>0</v>
      </c>
      <c r="AJ192">
        <f>IF(NOT(ISNA($B192)),INDEX(Entrada!K$53:K$369,$B192),0)</f>
        <v>0</v>
      </c>
      <c r="AK192">
        <f>IF(NOT(ISNA($B192)),INDEX(Entrada!L$53:L$369,$B192),0)</f>
        <v>0</v>
      </c>
      <c r="AL192">
        <f>IF(NOT(ISNA($B192)),INDEX(Entrada!M$53:M$369,$B192),0)</f>
        <v>0</v>
      </c>
      <c r="AM192">
        <f>IF(NOT(ISNA($B192)),INDEX(Entrada!N$53:N$369,$B192),0)</f>
        <v>0</v>
      </c>
      <c r="AN192">
        <f>IF(NOT(ISNA($B192)),INDEX(Entrada!O$53:O$369,$B192),0)</f>
        <v>0</v>
      </c>
      <c r="AO192">
        <f>IF(NOT(ISNA($B192)),INDEX(Entrada!P$53:P$369,$B192),0)</f>
        <v>0</v>
      </c>
      <c r="AP192">
        <f>IF(NOT(ISNA($B192)),INDEX(Entrada!Q$53:Q$369,$B192),0)</f>
        <v>0</v>
      </c>
      <c r="AQ192">
        <f>IF(NOT(ISNA($B192)),INDEX(Entrada!R$53:R$369,$B192),0)</f>
        <v>0</v>
      </c>
      <c r="AR192">
        <f>IF(NOT(ISNA($B192)),INDEX(Entrada!S$53:S$369,$B192),0)</f>
        <v>0</v>
      </c>
      <c r="AS192">
        <f>IF(NOT(ISNA($B192)),INDEX(Entrada!T$53:T$369,$B192),0)</f>
        <v>0</v>
      </c>
      <c r="AT192">
        <f>IF(NOT(ISNA($B192)),INDEX(Entrada!U$53:U$369,$B192),0)</f>
        <v>0</v>
      </c>
      <c r="AU192">
        <f>IF(NOT(ISNA($B192)),INDEX(Entrada!V$53:V$369,$B192),0)</f>
        <v>0</v>
      </c>
      <c r="AV192">
        <f>IF(NOT(ISNA($B192)),INDEX(Entrada!W$53:W$369,$B192),0)</f>
        <v>0</v>
      </c>
      <c r="AW192">
        <f>IF(NOT(ISNA($B192)),INDEX(Entrada!X$53:X$369,$B192),0)</f>
        <v>0</v>
      </c>
      <c r="AX192">
        <f>IF(NOT(ISNA($B192)),INDEX(Entrada!Y$53:Y$369,$B192),0)</f>
        <v>0</v>
      </c>
      <c r="AY192">
        <f>IF(NOT(ISNA($B192)),INDEX(Entrada!Z$53:Z$369,$B192),0)</f>
        <v>0</v>
      </c>
      <c r="AZ192">
        <f>IF(NOT(ISNA($B192)),INDEX(Entrada!AA$53:AA$369,$B192),0)</f>
        <v>0</v>
      </c>
      <c r="BA192">
        <f>IF(NOT(ISNA($B192)),INDEX(Entrada!AB$53:AB$369,$B192),0)</f>
        <v>0</v>
      </c>
      <c r="BB192">
        <f t="shared" si="497"/>
        <v>0</v>
      </c>
      <c r="BC192">
        <f t="shared" si="498"/>
        <v>0</v>
      </c>
      <c r="BD192">
        <f t="shared" si="499"/>
        <v>0</v>
      </c>
      <c r="BE192">
        <f t="shared" si="500"/>
        <v>0</v>
      </c>
      <c r="BF192">
        <f t="shared" si="501"/>
        <v>0</v>
      </c>
      <c r="BG192">
        <f t="shared" si="502"/>
        <v>0</v>
      </c>
      <c r="BH192">
        <f t="shared" si="503"/>
        <v>0</v>
      </c>
      <c r="BI192">
        <f t="shared" si="504"/>
        <v>0</v>
      </c>
      <c r="BJ192">
        <f t="shared" si="505"/>
        <v>0</v>
      </c>
      <c r="BK192">
        <f t="shared" si="506"/>
        <v>0</v>
      </c>
      <c r="BL192">
        <f t="shared" si="507"/>
        <v>0</v>
      </c>
      <c r="BM192">
        <f t="shared" si="508"/>
        <v>0</v>
      </c>
      <c r="BN192">
        <f t="shared" si="509"/>
        <v>0</v>
      </c>
      <c r="BO192">
        <f t="shared" si="509"/>
        <v>0</v>
      </c>
      <c r="BP192">
        <f t="shared" si="509"/>
        <v>0</v>
      </c>
      <c r="BQ192">
        <f t="shared" si="509"/>
        <v>0</v>
      </c>
      <c r="BR192">
        <f t="shared" si="509"/>
        <v>0</v>
      </c>
      <c r="BS192">
        <f t="shared" si="509"/>
        <v>0</v>
      </c>
      <c r="BT192">
        <f t="shared" si="509"/>
        <v>0</v>
      </c>
      <c r="BU192">
        <f t="shared" si="509"/>
        <v>0</v>
      </c>
      <c r="BV192">
        <f t="shared" si="509"/>
        <v>0</v>
      </c>
      <c r="BW192">
        <f t="shared" si="509"/>
        <v>0</v>
      </c>
      <c r="BX192">
        <f t="shared" si="509"/>
        <v>0</v>
      </c>
      <c r="BY192">
        <f t="shared" si="509"/>
        <v>0</v>
      </c>
      <c r="BZ192">
        <f t="shared" si="509"/>
        <v>0</v>
      </c>
      <c r="CA192">
        <f t="shared" si="509"/>
        <v>0</v>
      </c>
      <c r="CE192" t="e">
        <f t="shared" si="386"/>
        <v>#N/A</v>
      </c>
      <c r="CF192" s="302">
        <f t="shared" si="387"/>
        <v>0</v>
      </c>
      <c r="CG192" s="302">
        <f t="shared" si="536"/>
        <v>0</v>
      </c>
      <c r="CH192" s="302">
        <f t="shared" si="537"/>
        <v>0</v>
      </c>
      <c r="CI192" s="302">
        <f t="shared" si="538"/>
        <v>0</v>
      </c>
      <c r="CJ192" s="302">
        <f t="shared" si="539"/>
        <v>0</v>
      </c>
      <c r="CK192" s="302">
        <f t="shared" si="540"/>
        <v>0</v>
      </c>
      <c r="CL192" s="302">
        <f t="shared" si="541"/>
        <v>0</v>
      </c>
      <c r="CM192" s="302">
        <f t="shared" si="542"/>
        <v>0</v>
      </c>
      <c r="CN192" s="302">
        <f t="shared" si="543"/>
        <v>0</v>
      </c>
      <c r="CO192" s="302">
        <f t="shared" si="544"/>
        <v>0</v>
      </c>
      <c r="CP192" s="302">
        <f t="shared" si="545"/>
        <v>0</v>
      </c>
      <c r="CQ192" s="302">
        <f t="shared" si="546"/>
        <v>0</v>
      </c>
      <c r="CR192" s="302">
        <f t="shared" si="547"/>
        <v>0</v>
      </c>
      <c r="CS192" s="302">
        <f t="shared" si="548"/>
        <v>0</v>
      </c>
      <c r="CT192" s="302">
        <f t="shared" si="549"/>
        <v>0</v>
      </c>
      <c r="CU192" s="302">
        <f t="shared" si="550"/>
        <v>0</v>
      </c>
      <c r="CV192" s="302">
        <f t="shared" si="551"/>
        <v>0</v>
      </c>
      <c r="CW192" s="302">
        <f t="shared" si="552"/>
        <v>0</v>
      </c>
      <c r="CX192" s="302">
        <f t="shared" si="553"/>
        <v>0</v>
      </c>
      <c r="CY192" s="302">
        <f t="shared" si="554"/>
        <v>0</v>
      </c>
      <c r="CZ192" s="302">
        <f t="shared" si="555"/>
        <v>0</v>
      </c>
      <c r="DA192" s="302">
        <f t="shared" si="556"/>
        <v>0</v>
      </c>
      <c r="DB192" s="302">
        <f t="shared" si="557"/>
        <v>0</v>
      </c>
      <c r="DC192" s="302">
        <f t="shared" si="558"/>
        <v>0</v>
      </c>
      <c r="DD192" s="302">
        <f t="shared" si="559"/>
        <v>0</v>
      </c>
      <c r="DE192" s="302">
        <f t="shared" si="560"/>
        <v>0</v>
      </c>
    </row>
    <row r="193" spans="1:109" x14ac:dyDescent="0.25">
      <c r="A193">
        <v>190</v>
      </c>
      <c r="B193">
        <f>MATCH(A193,Entrada!$A$53:$A$369,0)</f>
        <v>190</v>
      </c>
      <c r="C193" s="164" t="s">
        <v>216</v>
      </c>
      <c r="AB193">
        <f>IF(NOT(ISNA($B193)),INDEX(Entrada!C$53:C$369,$B193),0)</f>
        <v>638.23</v>
      </c>
      <c r="AC193">
        <f>IF(NOT(ISNA($B193)),INDEX(Entrada!D$53:D$369,$B193),0)</f>
        <v>709</v>
      </c>
      <c r="AD193">
        <f>IF(NOT(ISNA($B193)),INDEX(Entrada!E$53:E$369,$B193),0)</f>
        <v>756.89</v>
      </c>
      <c r="AE193">
        <f>IF(NOT(ISNA($B193)),INDEX(Entrada!F$53:F$369,$B193),0)</f>
        <v>666.72</v>
      </c>
      <c r="AF193">
        <f>IF(NOT(ISNA($B193)),INDEX(Entrada!G$53:G$369,$B193),0)</f>
        <v>430.18</v>
      </c>
      <c r="AG193">
        <f>IF(NOT(ISNA($B193)),INDEX(Entrada!H$53:H$369,$B193),0)</f>
        <v>301.01</v>
      </c>
      <c r="AH193">
        <f>IF(NOT(ISNA($B193)),INDEX(Entrada!I$53:I$369,$B193),0)</f>
        <v>259.39999999999998</v>
      </c>
      <c r="AI193">
        <f>IF(NOT(ISNA($B193)),INDEX(Entrada!J$53:J$369,$B193),0)</f>
        <v>236.65</v>
      </c>
      <c r="AJ193">
        <f>IF(NOT(ISNA($B193)),INDEX(Entrada!K$53:K$369,$B193),0)</f>
        <v>230.98</v>
      </c>
      <c r="AK193">
        <f>IF(NOT(ISNA($B193)),INDEX(Entrada!L$53:L$369,$B193),0)</f>
        <v>279.08</v>
      </c>
      <c r="AL193">
        <f>IF(NOT(ISNA($B193)),INDEX(Entrada!M$53:M$369,$B193),0)</f>
        <v>389.82</v>
      </c>
      <c r="AM193">
        <f>IF(NOT(ISNA($B193)),INDEX(Entrada!N$53:N$369,$B193),0)</f>
        <v>521.24</v>
      </c>
      <c r="AN193">
        <f>IF(NOT(ISNA($B193)),INDEX(Entrada!O$53:O$369,$B193),0)</f>
        <v>0</v>
      </c>
      <c r="AO193">
        <f>IF(NOT(ISNA($B193)),INDEX(Entrada!P$53:P$369,$B193),0)</f>
        <v>0</v>
      </c>
      <c r="AP193">
        <f>IF(NOT(ISNA($B193)),INDEX(Entrada!Q$53:Q$369,$B193),0)</f>
        <v>0</v>
      </c>
      <c r="AQ193">
        <f>IF(NOT(ISNA($B193)),INDEX(Entrada!R$53:R$369,$B193),0)</f>
        <v>0</v>
      </c>
      <c r="AR193">
        <f>IF(NOT(ISNA($B193)),INDEX(Entrada!S$53:S$369,$B193),0)</f>
        <v>0</v>
      </c>
      <c r="AS193">
        <f>IF(NOT(ISNA($B193)),INDEX(Entrada!T$53:T$369,$B193),0)</f>
        <v>0</v>
      </c>
      <c r="AT193">
        <f>IF(NOT(ISNA($B193)),INDEX(Entrada!U$53:U$369,$B193),0)</f>
        <v>0</v>
      </c>
      <c r="AU193">
        <f>IF(NOT(ISNA($B193)),INDEX(Entrada!V$53:V$369,$B193),0)</f>
        <v>0</v>
      </c>
      <c r="AV193">
        <f>IF(NOT(ISNA($B193)),INDEX(Entrada!W$53:W$369,$B193),0)</f>
        <v>0</v>
      </c>
      <c r="AW193">
        <f>IF(NOT(ISNA($B193)),INDEX(Entrada!X$53:X$369,$B193),0)</f>
        <v>0</v>
      </c>
      <c r="AX193">
        <f>IF(NOT(ISNA($B193)),INDEX(Entrada!Y$53:Y$369,$B193),0)</f>
        <v>0</v>
      </c>
      <c r="AY193">
        <f>IF(NOT(ISNA($B193)),INDEX(Entrada!Z$53:Z$369,$B193),0)</f>
        <v>0</v>
      </c>
      <c r="AZ193">
        <f>IF(NOT(ISNA($B193)),INDEX(Entrada!AA$53:AA$369,$B193),0)</f>
        <v>0</v>
      </c>
      <c r="BA193">
        <f>IF(NOT(ISNA($B193)),INDEX(Entrada!AB$53:AB$369,$B193),0)</f>
        <v>0</v>
      </c>
      <c r="BB193">
        <f t="shared" si="497"/>
        <v>638.23</v>
      </c>
      <c r="BC193">
        <f t="shared" si="498"/>
        <v>709</v>
      </c>
      <c r="BD193">
        <f t="shared" si="499"/>
        <v>756.89</v>
      </c>
      <c r="BE193">
        <f t="shared" si="500"/>
        <v>666.72</v>
      </c>
      <c r="BF193">
        <f t="shared" si="501"/>
        <v>430.18</v>
      </c>
      <c r="BG193">
        <f t="shared" si="502"/>
        <v>301.01</v>
      </c>
      <c r="BH193">
        <f t="shared" si="503"/>
        <v>259.39999999999998</v>
      </c>
      <c r="BI193">
        <f t="shared" si="504"/>
        <v>236.65</v>
      </c>
      <c r="BJ193">
        <f t="shared" si="505"/>
        <v>230.98</v>
      </c>
      <c r="BK193">
        <f t="shared" si="506"/>
        <v>279.08</v>
      </c>
      <c r="BL193">
        <f t="shared" si="507"/>
        <v>389.82</v>
      </c>
      <c r="BM193">
        <f t="shared" si="508"/>
        <v>521.24</v>
      </c>
      <c r="BN193">
        <f t="shared" si="509"/>
        <v>0</v>
      </c>
      <c r="BO193">
        <f t="shared" si="509"/>
        <v>0</v>
      </c>
      <c r="BP193">
        <f t="shared" si="509"/>
        <v>0</v>
      </c>
      <c r="BQ193">
        <f t="shared" si="509"/>
        <v>0</v>
      </c>
      <c r="BR193">
        <f t="shared" si="509"/>
        <v>0</v>
      </c>
      <c r="BS193">
        <f t="shared" si="509"/>
        <v>0</v>
      </c>
      <c r="BT193">
        <f t="shared" si="509"/>
        <v>0</v>
      </c>
      <c r="BU193">
        <f t="shared" si="509"/>
        <v>0</v>
      </c>
      <c r="BV193">
        <f t="shared" si="509"/>
        <v>0</v>
      </c>
      <c r="BW193">
        <f t="shared" si="509"/>
        <v>0</v>
      </c>
      <c r="BX193">
        <f t="shared" si="509"/>
        <v>0</v>
      </c>
      <c r="BY193">
        <f t="shared" si="509"/>
        <v>0</v>
      </c>
      <c r="BZ193">
        <f t="shared" si="509"/>
        <v>0</v>
      </c>
      <c r="CA193">
        <f t="shared" si="509"/>
        <v>0</v>
      </c>
      <c r="CE193" t="e">
        <f t="shared" si="386"/>
        <v>#N/A</v>
      </c>
      <c r="CF193" s="302">
        <f t="shared" si="387"/>
        <v>638.23</v>
      </c>
      <c r="CG193" s="302">
        <f t="shared" si="536"/>
        <v>709</v>
      </c>
      <c r="CH193" s="302">
        <f t="shared" si="537"/>
        <v>756.89</v>
      </c>
      <c r="CI193" s="302">
        <f t="shared" si="538"/>
        <v>666.72</v>
      </c>
      <c r="CJ193" s="302">
        <f t="shared" si="539"/>
        <v>430.18</v>
      </c>
      <c r="CK193" s="302">
        <f t="shared" si="540"/>
        <v>301.01</v>
      </c>
      <c r="CL193" s="302">
        <f t="shared" si="541"/>
        <v>259.39999999999998</v>
      </c>
      <c r="CM193" s="302">
        <f t="shared" si="542"/>
        <v>236.65</v>
      </c>
      <c r="CN193" s="302">
        <f t="shared" si="543"/>
        <v>230.98</v>
      </c>
      <c r="CO193" s="302">
        <f t="shared" si="544"/>
        <v>279.08</v>
      </c>
      <c r="CP193" s="302">
        <f t="shared" si="545"/>
        <v>389.82</v>
      </c>
      <c r="CQ193" s="302">
        <f t="shared" si="546"/>
        <v>521.24</v>
      </c>
      <c r="CR193" s="302">
        <f t="shared" si="547"/>
        <v>0</v>
      </c>
      <c r="CS193" s="302">
        <f t="shared" si="548"/>
        <v>0</v>
      </c>
      <c r="CT193" s="302">
        <f t="shared" si="549"/>
        <v>0</v>
      </c>
      <c r="CU193" s="302">
        <f t="shared" si="550"/>
        <v>0</v>
      </c>
      <c r="CV193" s="302">
        <f t="shared" si="551"/>
        <v>0</v>
      </c>
      <c r="CW193" s="302">
        <f t="shared" si="552"/>
        <v>0</v>
      </c>
      <c r="CX193" s="302">
        <f t="shared" si="553"/>
        <v>0</v>
      </c>
      <c r="CY193" s="302">
        <f t="shared" si="554"/>
        <v>0</v>
      </c>
      <c r="CZ193" s="302">
        <f t="shared" si="555"/>
        <v>0</v>
      </c>
      <c r="DA193" s="302">
        <f t="shared" si="556"/>
        <v>0</v>
      </c>
      <c r="DB193" s="302">
        <f t="shared" si="557"/>
        <v>0</v>
      </c>
      <c r="DC193" s="302">
        <f t="shared" si="558"/>
        <v>0</v>
      </c>
      <c r="DD193" s="302">
        <f t="shared" si="559"/>
        <v>0</v>
      </c>
      <c r="DE193" s="302">
        <f t="shared" si="560"/>
        <v>0</v>
      </c>
    </row>
    <row r="194" spans="1:109" x14ac:dyDescent="0.25">
      <c r="A194">
        <v>191</v>
      </c>
      <c r="B194">
        <f>MATCH(A194,Entrada!$A$53:$A$369,0)</f>
        <v>191</v>
      </c>
      <c r="C194" s="164" t="s">
        <v>616</v>
      </c>
      <c r="AB194">
        <f>IF(NOT(ISNA($B194)),INDEX(Entrada!C$53:C$369,$B194),0)</f>
        <v>1537.78</v>
      </c>
      <c r="AC194">
        <f>IF(NOT(ISNA($B194)),INDEX(Entrada!D$53:D$369,$B194),0)</f>
        <v>1748.95</v>
      </c>
      <c r="AD194">
        <f>IF(NOT(ISNA($B194)),INDEX(Entrada!E$53:E$369,$B194),0)</f>
        <v>1627.15</v>
      </c>
      <c r="AE194">
        <f>IF(NOT(ISNA($B194)),INDEX(Entrada!F$53:F$369,$B194),0)</f>
        <v>1154.83</v>
      </c>
      <c r="AF194">
        <f>IF(NOT(ISNA($B194)),INDEX(Entrada!G$53:G$369,$B194),0)</f>
        <v>614.36</v>
      </c>
      <c r="AG194">
        <f>IF(NOT(ISNA($B194)),INDEX(Entrada!H$53:H$369,$B194),0)</f>
        <v>424.18</v>
      </c>
      <c r="AH194">
        <f>IF(NOT(ISNA($B194)),INDEX(Entrada!I$53:I$369,$B194),0)</f>
        <v>320.45999999999998</v>
      </c>
      <c r="AI194">
        <f>IF(NOT(ISNA($B194)),INDEX(Entrada!J$53:J$369,$B194),0)</f>
        <v>249.21</v>
      </c>
      <c r="AJ194">
        <f>IF(NOT(ISNA($B194)),INDEX(Entrada!K$53:K$369,$B194),0)</f>
        <v>233.92</v>
      </c>
      <c r="AK194">
        <f>IF(NOT(ISNA($B194)),INDEX(Entrada!L$53:L$369,$B194),0)</f>
        <v>339.8</v>
      </c>
      <c r="AL194">
        <f>IF(NOT(ISNA($B194)),INDEX(Entrada!M$53:M$369,$B194),0)</f>
        <v>619.71</v>
      </c>
      <c r="AM194">
        <f>IF(NOT(ISNA($B194)),INDEX(Entrada!N$53:N$369,$B194),0)</f>
        <v>1150.71</v>
      </c>
      <c r="AN194">
        <f>IF(NOT(ISNA($B194)),INDEX(Entrada!O$53:O$369,$B194),0)</f>
        <v>0</v>
      </c>
      <c r="AO194">
        <f>IF(NOT(ISNA($B194)),INDEX(Entrada!P$53:P$369,$B194),0)</f>
        <v>0</v>
      </c>
      <c r="AP194">
        <f>IF(NOT(ISNA($B194)),INDEX(Entrada!Q$53:Q$369,$B194),0)</f>
        <v>0</v>
      </c>
      <c r="AQ194">
        <f>IF(NOT(ISNA($B194)),INDEX(Entrada!R$53:R$369,$B194),0)</f>
        <v>0</v>
      </c>
      <c r="AR194">
        <f>IF(NOT(ISNA($B194)),INDEX(Entrada!S$53:S$369,$B194),0)</f>
        <v>0</v>
      </c>
      <c r="AS194">
        <f>IF(NOT(ISNA($B194)),INDEX(Entrada!T$53:T$369,$B194),0)</f>
        <v>0</v>
      </c>
      <c r="AT194">
        <f>IF(NOT(ISNA($B194)),INDEX(Entrada!U$53:U$369,$B194),0)</f>
        <v>0</v>
      </c>
      <c r="AU194">
        <f>IF(NOT(ISNA($B194)),INDEX(Entrada!V$53:V$369,$B194),0)</f>
        <v>0</v>
      </c>
      <c r="AV194">
        <f>IF(NOT(ISNA($B194)),INDEX(Entrada!W$53:W$369,$B194),0)</f>
        <v>0</v>
      </c>
      <c r="AW194">
        <f>IF(NOT(ISNA($B194)),INDEX(Entrada!X$53:X$369,$B194),0)</f>
        <v>0</v>
      </c>
      <c r="AX194">
        <f>IF(NOT(ISNA($B194)),INDEX(Entrada!Y$53:Y$369,$B194),0)</f>
        <v>0</v>
      </c>
      <c r="AY194">
        <f>IF(NOT(ISNA($B194)),INDEX(Entrada!Z$53:Z$369,$B194),0)</f>
        <v>0</v>
      </c>
      <c r="AZ194">
        <f>IF(NOT(ISNA($B194)),INDEX(Entrada!AA$53:AA$369,$B194),0)</f>
        <v>0</v>
      </c>
      <c r="BA194">
        <f>IF(NOT(ISNA($B194)),INDEX(Entrada!AB$53:AB$369,$B194),0)</f>
        <v>0</v>
      </c>
      <c r="BB194">
        <f t="shared" si="497"/>
        <v>1537.78</v>
      </c>
      <c r="BC194">
        <f t="shared" si="498"/>
        <v>1748.95</v>
      </c>
      <c r="BD194">
        <f t="shared" si="499"/>
        <v>1627.15</v>
      </c>
      <c r="BE194">
        <f t="shared" si="500"/>
        <v>1154.83</v>
      </c>
      <c r="BF194">
        <f t="shared" si="501"/>
        <v>614.36</v>
      </c>
      <c r="BG194">
        <f t="shared" si="502"/>
        <v>424.18</v>
      </c>
      <c r="BH194">
        <f t="shared" si="503"/>
        <v>320.45999999999998</v>
      </c>
      <c r="BI194">
        <f t="shared" si="504"/>
        <v>249.21</v>
      </c>
      <c r="BJ194">
        <f t="shared" si="505"/>
        <v>233.92</v>
      </c>
      <c r="BK194">
        <f t="shared" si="506"/>
        <v>339.8</v>
      </c>
      <c r="BL194">
        <f t="shared" si="507"/>
        <v>619.71</v>
      </c>
      <c r="BM194">
        <f t="shared" si="508"/>
        <v>1150.71</v>
      </c>
      <c r="BN194">
        <f t="shared" si="509"/>
        <v>0</v>
      </c>
      <c r="BO194">
        <f t="shared" si="509"/>
        <v>0</v>
      </c>
      <c r="BP194">
        <f t="shared" si="509"/>
        <v>0</v>
      </c>
      <c r="BQ194">
        <f t="shared" si="509"/>
        <v>0</v>
      </c>
      <c r="BR194">
        <f t="shared" si="509"/>
        <v>0</v>
      </c>
      <c r="BS194">
        <f t="shared" si="509"/>
        <v>0</v>
      </c>
      <c r="BT194">
        <f t="shared" si="509"/>
        <v>0</v>
      </c>
      <c r="BU194">
        <f t="shared" si="509"/>
        <v>0</v>
      </c>
      <c r="BV194">
        <f t="shared" si="509"/>
        <v>0</v>
      </c>
      <c r="BW194">
        <f t="shared" si="509"/>
        <v>0</v>
      </c>
      <c r="BX194">
        <f t="shared" si="509"/>
        <v>0</v>
      </c>
      <c r="BY194">
        <f t="shared" si="509"/>
        <v>0</v>
      </c>
      <c r="BZ194">
        <f t="shared" si="509"/>
        <v>0</v>
      </c>
      <c r="CA194">
        <f t="shared" si="509"/>
        <v>0</v>
      </c>
      <c r="CE194">
        <f t="shared" si="386"/>
        <v>66</v>
      </c>
      <c r="CF194" s="302">
        <f t="shared" ca="1" si="387"/>
        <v>1530.1919899999998</v>
      </c>
      <c r="CG194" s="302">
        <f t="shared" ca="1" si="536"/>
        <v>1743.7989699999998</v>
      </c>
      <c r="CH194" s="302">
        <f t="shared" ca="1" si="537"/>
        <v>1617.46135</v>
      </c>
      <c r="CI194" s="302">
        <f t="shared" ca="1" si="538"/>
        <v>1149.4253599999997</v>
      </c>
      <c r="CJ194" s="302">
        <f t="shared" ca="1" si="539"/>
        <v>614.83435000000009</v>
      </c>
      <c r="CK194" s="302">
        <f t="shared" ca="1" si="540"/>
        <v>428.74722000000003</v>
      </c>
      <c r="CL194" s="302">
        <f t="shared" ca="1" si="541"/>
        <v>325.07625000000002</v>
      </c>
      <c r="CM194" s="302">
        <f t="shared" ca="1" si="542"/>
        <v>252.96211</v>
      </c>
      <c r="CN194" s="302">
        <f t="shared" ca="1" si="543"/>
        <v>239.31799999999998</v>
      </c>
      <c r="CO194" s="302">
        <f t="shared" ca="1" si="544"/>
        <v>343.50738000000001</v>
      </c>
      <c r="CP194" s="302">
        <f t="shared" ca="1" si="545"/>
        <v>619.24635000000001</v>
      </c>
      <c r="CQ194" s="302">
        <f t="shared" ca="1" si="546"/>
        <v>1150.7158699999998</v>
      </c>
      <c r="CR194" s="302">
        <f t="shared" ca="1" si="547"/>
        <v>12.1</v>
      </c>
      <c r="CS194" s="302">
        <f t="shared" ca="1" si="548"/>
        <v>12.1</v>
      </c>
      <c r="CT194" s="302">
        <f t="shared" ca="1" si="549"/>
        <v>12.1</v>
      </c>
      <c r="CU194" s="302">
        <f t="shared" ca="1" si="550"/>
        <v>12.1</v>
      </c>
      <c r="CV194" s="302">
        <f t="shared" ca="1" si="551"/>
        <v>12.1</v>
      </c>
      <c r="CW194" s="302">
        <f t="shared" ca="1" si="552"/>
        <v>12.1</v>
      </c>
      <c r="CX194" s="302">
        <f t="shared" ca="1" si="553"/>
        <v>12.1</v>
      </c>
      <c r="CY194" s="302">
        <f t="shared" ca="1" si="554"/>
        <v>12.1</v>
      </c>
      <c r="CZ194" s="302">
        <f t="shared" ca="1" si="555"/>
        <v>12.1</v>
      </c>
      <c r="DA194" s="302">
        <f t="shared" ca="1" si="556"/>
        <v>12.1</v>
      </c>
      <c r="DB194" s="302">
        <f t="shared" ca="1" si="557"/>
        <v>12.1</v>
      </c>
      <c r="DC194" s="302">
        <f t="shared" ca="1" si="558"/>
        <v>12.1</v>
      </c>
      <c r="DD194" s="302">
        <f t="shared" ca="1" si="559"/>
        <v>12.1</v>
      </c>
      <c r="DE194" s="302">
        <f t="shared" ca="1" si="560"/>
        <v>12.1</v>
      </c>
    </row>
    <row r="195" spans="1:109" x14ac:dyDescent="0.25">
      <c r="A195">
        <v>192</v>
      </c>
      <c r="B195">
        <f>MATCH(A195,Entrada!$A$53:$A$369,0)</f>
        <v>192</v>
      </c>
      <c r="C195" s="164"/>
      <c r="AB195">
        <f>IF(NOT(ISNA($B195)),INDEX(Entrada!C$53:C$369,$B195),0)</f>
        <v>0</v>
      </c>
      <c r="AC195">
        <f>IF(NOT(ISNA($B195)),INDEX(Entrada!D$53:D$369,$B195),0)</f>
        <v>0</v>
      </c>
      <c r="AD195">
        <f>IF(NOT(ISNA($B195)),INDEX(Entrada!E$53:E$369,$B195),0)</f>
        <v>0</v>
      </c>
      <c r="AE195">
        <f>IF(NOT(ISNA($B195)),INDEX(Entrada!F$53:F$369,$B195),0)</f>
        <v>0</v>
      </c>
      <c r="AF195">
        <f>IF(NOT(ISNA($B195)),INDEX(Entrada!G$53:G$369,$B195),0)</f>
        <v>0</v>
      </c>
      <c r="AG195">
        <f>IF(NOT(ISNA($B195)),INDEX(Entrada!H$53:H$369,$B195),0)</f>
        <v>0</v>
      </c>
      <c r="AH195">
        <f>IF(NOT(ISNA($B195)),INDEX(Entrada!I$53:I$369,$B195),0)</f>
        <v>0</v>
      </c>
      <c r="AI195">
        <f>IF(NOT(ISNA($B195)),INDEX(Entrada!J$53:J$369,$B195),0)</f>
        <v>0</v>
      </c>
      <c r="AJ195">
        <f>IF(NOT(ISNA($B195)),INDEX(Entrada!K$53:K$369,$B195),0)</f>
        <v>0</v>
      </c>
      <c r="AK195">
        <f>IF(NOT(ISNA($B195)),INDEX(Entrada!L$53:L$369,$B195),0)</f>
        <v>0</v>
      </c>
      <c r="AL195">
        <f>IF(NOT(ISNA($B195)),INDEX(Entrada!M$53:M$369,$B195),0)</f>
        <v>0</v>
      </c>
      <c r="AM195">
        <f>IF(NOT(ISNA($B195)),INDEX(Entrada!N$53:N$369,$B195),0)</f>
        <v>0</v>
      </c>
      <c r="AN195">
        <f>IF(NOT(ISNA($B195)),INDEX(Entrada!O$53:O$369,$B195),0)</f>
        <v>0</v>
      </c>
      <c r="AO195">
        <f>IF(NOT(ISNA($B195)),INDEX(Entrada!P$53:P$369,$B195),0)</f>
        <v>0</v>
      </c>
      <c r="AP195">
        <f>IF(NOT(ISNA($B195)),INDEX(Entrada!Q$53:Q$369,$B195),0)</f>
        <v>0</v>
      </c>
      <c r="AQ195">
        <f>IF(NOT(ISNA($B195)),INDEX(Entrada!R$53:R$369,$B195),0)</f>
        <v>0</v>
      </c>
      <c r="AR195">
        <f>IF(NOT(ISNA($B195)),INDEX(Entrada!S$53:S$369,$B195),0)</f>
        <v>0</v>
      </c>
      <c r="AS195">
        <f>IF(NOT(ISNA($B195)),INDEX(Entrada!T$53:T$369,$B195),0)</f>
        <v>0</v>
      </c>
      <c r="AT195">
        <f>IF(NOT(ISNA($B195)),INDEX(Entrada!U$53:U$369,$B195),0)</f>
        <v>0</v>
      </c>
      <c r="AU195">
        <f>IF(NOT(ISNA($B195)),INDEX(Entrada!V$53:V$369,$B195),0)</f>
        <v>0</v>
      </c>
      <c r="AV195">
        <f>IF(NOT(ISNA($B195)),INDEX(Entrada!W$53:W$369,$B195),0)</f>
        <v>0</v>
      </c>
      <c r="AW195">
        <f>IF(NOT(ISNA($B195)),INDEX(Entrada!X$53:X$369,$B195),0)</f>
        <v>0</v>
      </c>
      <c r="AX195">
        <f>IF(NOT(ISNA($B195)),INDEX(Entrada!Y$53:Y$369,$B195),0)</f>
        <v>0</v>
      </c>
      <c r="AY195">
        <f>IF(NOT(ISNA($B195)),INDEX(Entrada!Z$53:Z$369,$B195),0)</f>
        <v>0</v>
      </c>
      <c r="AZ195">
        <f>IF(NOT(ISNA($B195)),INDEX(Entrada!AA$53:AA$369,$B195),0)</f>
        <v>0</v>
      </c>
      <c r="BA195">
        <f>IF(NOT(ISNA($B195)),INDEX(Entrada!AB$53:AB$369,$B195),0)</f>
        <v>0</v>
      </c>
      <c r="BB195">
        <f t="shared" si="497"/>
        <v>0</v>
      </c>
      <c r="BC195">
        <f t="shared" si="498"/>
        <v>0</v>
      </c>
      <c r="BD195">
        <f t="shared" si="499"/>
        <v>0</v>
      </c>
      <c r="BE195">
        <f t="shared" si="500"/>
        <v>0</v>
      </c>
      <c r="BF195">
        <f t="shared" si="501"/>
        <v>0</v>
      </c>
      <c r="BG195">
        <f t="shared" si="502"/>
        <v>0</v>
      </c>
      <c r="BH195">
        <f t="shared" si="503"/>
        <v>0</v>
      </c>
      <c r="BI195">
        <f t="shared" si="504"/>
        <v>0</v>
      </c>
      <c r="BJ195">
        <f t="shared" si="505"/>
        <v>0</v>
      </c>
      <c r="BK195">
        <f t="shared" si="506"/>
        <v>0</v>
      </c>
      <c r="BL195">
        <f t="shared" si="507"/>
        <v>0</v>
      </c>
      <c r="BM195">
        <f t="shared" si="508"/>
        <v>0</v>
      </c>
      <c r="BN195">
        <f t="shared" si="509"/>
        <v>0</v>
      </c>
      <c r="BO195">
        <f t="shared" si="509"/>
        <v>0</v>
      </c>
      <c r="BP195">
        <f t="shared" si="509"/>
        <v>0</v>
      </c>
      <c r="BQ195">
        <f t="shared" si="509"/>
        <v>0</v>
      </c>
      <c r="BR195">
        <f t="shared" si="509"/>
        <v>0</v>
      </c>
      <c r="BS195">
        <f t="shared" si="509"/>
        <v>0</v>
      </c>
      <c r="BT195">
        <f t="shared" si="509"/>
        <v>0</v>
      </c>
      <c r="BU195">
        <f t="shared" si="509"/>
        <v>0</v>
      </c>
      <c r="BV195">
        <f t="shared" si="509"/>
        <v>0</v>
      </c>
      <c r="BW195">
        <f t="shared" si="509"/>
        <v>0</v>
      </c>
      <c r="BX195">
        <f t="shared" si="509"/>
        <v>0</v>
      </c>
      <c r="BY195">
        <f t="shared" si="509"/>
        <v>0</v>
      </c>
      <c r="BZ195">
        <f t="shared" si="509"/>
        <v>0</v>
      </c>
      <c r="CA195">
        <f t="shared" si="509"/>
        <v>0</v>
      </c>
      <c r="CE195" t="e">
        <f t="shared" si="386"/>
        <v>#N/A</v>
      </c>
      <c r="CF195" s="302">
        <f t="shared" si="387"/>
        <v>0</v>
      </c>
      <c r="CG195" s="302">
        <f t="shared" si="536"/>
        <v>0</v>
      </c>
      <c r="CH195" s="302">
        <f t="shared" si="537"/>
        <v>0</v>
      </c>
      <c r="CI195" s="302">
        <f t="shared" si="538"/>
        <v>0</v>
      </c>
      <c r="CJ195" s="302">
        <f t="shared" si="539"/>
        <v>0</v>
      </c>
      <c r="CK195" s="302">
        <f t="shared" si="540"/>
        <v>0</v>
      </c>
      <c r="CL195" s="302">
        <f t="shared" si="541"/>
        <v>0</v>
      </c>
      <c r="CM195" s="302">
        <f t="shared" si="542"/>
        <v>0</v>
      </c>
      <c r="CN195" s="302">
        <f t="shared" si="543"/>
        <v>0</v>
      </c>
      <c r="CO195" s="302">
        <f t="shared" si="544"/>
        <v>0</v>
      </c>
      <c r="CP195" s="302">
        <f t="shared" si="545"/>
        <v>0</v>
      </c>
      <c r="CQ195" s="302">
        <f t="shared" si="546"/>
        <v>0</v>
      </c>
      <c r="CR195" s="302">
        <f t="shared" si="547"/>
        <v>0</v>
      </c>
      <c r="CS195" s="302">
        <f t="shared" si="548"/>
        <v>0</v>
      </c>
      <c r="CT195" s="302">
        <f t="shared" si="549"/>
        <v>0</v>
      </c>
      <c r="CU195" s="302">
        <f t="shared" si="550"/>
        <v>0</v>
      </c>
      <c r="CV195" s="302">
        <f t="shared" si="551"/>
        <v>0</v>
      </c>
      <c r="CW195" s="302">
        <f t="shared" si="552"/>
        <v>0</v>
      </c>
      <c r="CX195" s="302">
        <f t="shared" si="553"/>
        <v>0</v>
      </c>
      <c r="CY195" s="302">
        <f t="shared" si="554"/>
        <v>0</v>
      </c>
      <c r="CZ195" s="302">
        <f t="shared" si="555"/>
        <v>0</v>
      </c>
      <c r="DA195" s="302">
        <f t="shared" si="556"/>
        <v>0</v>
      </c>
      <c r="DB195" s="302">
        <f t="shared" si="557"/>
        <v>0</v>
      </c>
      <c r="DC195" s="302">
        <f t="shared" si="558"/>
        <v>0</v>
      </c>
      <c r="DD195" s="302">
        <f t="shared" si="559"/>
        <v>0</v>
      </c>
      <c r="DE195" s="302">
        <f t="shared" si="560"/>
        <v>0</v>
      </c>
    </row>
    <row r="196" spans="1:109" x14ac:dyDescent="0.25">
      <c r="A196">
        <v>193</v>
      </c>
      <c r="B196">
        <f>MATCH(A196,Entrada!$A$53:$A$369,0)</f>
        <v>193</v>
      </c>
      <c r="C196" s="164"/>
      <c r="AB196">
        <f>IF(NOT(ISNA($B196)),INDEX(Entrada!C$53:C$369,$B196),0)</f>
        <v>0</v>
      </c>
      <c r="AC196">
        <f>IF(NOT(ISNA($B196)),INDEX(Entrada!D$53:D$369,$B196),0)</f>
        <v>0</v>
      </c>
      <c r="AD196">
        <f>IF(NOT(ISNA($B196)),INDEX(Entrada!E$53:E$369,$B196),0)</f>
        <v>0</v>
      </c>
      <c r="AE196">
        <f>IF(NOT(ISNA($B196)),INDEX(Entrada!F$53:F$369,$B196),0)</f>
        <v>0</v>
      </c>
      <c r="AF196">
        <f>IF(NOT(ISNA($B196)),INDEX(Entrada!G$53:G$369,$B196),0)</f>
        <v>0</v>
      </c>
      <c r="AG196">
        <f>IF(NOT(ISNA($B196)),INDEX(Entrada!H$53:H$369,$B196),0)</f>
        <v>0</v>
      </c>
      <c r="AH196">
        <f>IF(NOT(ISNA($B196)),INDEX(Entrada!I$53:I$369,$B196),0)</f>
        <v>0</v>
      </c>
      <c r="AI196">
        <f>IF(NOT(ISNA($B196)),INDEX(Entrada!J$53:J$369,$B196),0)</f>
        <v>0</v>
      </c>
      <c r="AJ196">
        <f>IF(NOT(ISNA($B196)),INDEX(Entrada!K$53:K$369,$B196),0)</f>
        <v>0</v>
      </c>
      <c r="AK196">
        <f>IF(NOT(ISNA($B196)),INDEX(Entrada!L$53:L$369,$B196),0)</f>
        <v>0</v>
      </c>
      <c r="AL196">
        <f>IF(NOT(ISNA($B196)),INDEX(Entrada!M$53:M$369,$B196),0)</f>
        <v>0</v>
      </c>
      <c r="AM196">
        <f>IF(NOT(ISNA($B196)),INDEX(Entrada!N$53:N$369,$B196),0)</f>
        <v>0</v>
      </c>
      <c r="AN196">
        <f>IF(NOT(ISNA($B196)),INDEX(Entrada!O$53:O$369,$B196),0)</f>
        <v>0</v>
      </c>
      <c r="AO196">
        <f>IF(NOT(ISNA($B196)),INDEX(Entrada!P$53:P$369,$B196),0)</f>
        <v>0</v>
      </c>
      <c r="AP196">
        <f>IF(NOT(ISNA($B196)),INDEX(Entrada!Q$53:Q$369,$B196),0)</f>
        <v>0</v>
      </c>
      <c r="AQ196">
        <f>IF(NOT(ISNA($B196)),INDEX(Entrada!R$53:R$369,$B196),0)</f>
        <v>0</v>
      </c>
      <c r="AR196">
        <f>IF(NOT(ISNA($B196)),INDEX(Entrada!S$53:S$369,$B196),0)</f>
        <v>0</v>
      </c>
      <c r="AS196">
        <f>IF(NOT(ISNA($B196)),INDEX(Entrada!T$53:T$369,$B196),0)</f>
        <v>0</v>
      </c>
      <c r="AT196">
        <f>IF(NOT(ISNA($B196)),INDEX(Entrada!U$53:U$369,$B196),0)</f>
        <v>0</v>
      </c>
      <c r="AU196">
        <f>IF(NOT(ISNA($B196)),INDEX(Entrada!V$53:V$369,$B196),0)</f>
        <v>0</v>
      </c>
      <c r="AV196">
        <f>IF(NOT(ISNA($B196)),INDEX(Entrada!W$53:W$369,$B196),0)</f>
        <v>0</v>
      </c>
      <c r="AW196">
        <f>IF(NOT(ISNA($B196)),INDEX(Entrada!X$53:X$369,$B196),0)</f>
        <v>0</v>
      </c>
      <c r="AX196">
        <f>IF(NOT(ISNA($B196)),INDEX(Entrada!Y$53:Y$369,$B196),0)</f>
        <v>0</v>
      </c>
      <c r="AY196">
        <f>IF(NOT(ISNA($B196)),INDEX(Entrada!Z$53:Z$369,$B196),0)</f>
        <v>0</v>
      </c>
      <c r="AZ196">
        <f>IF(NOT(ISNA($B196)),INDEX(Entrada!AA$53:AA$369,$B196),0)</f>
        <v>0</v>
      </c>
      <c r="BA196">
        <f>IF(NOT(ISNA($B196)),INDEX(Entrada!AB$53:AB$369,$B196),0)</f>
        <v>0</v>
      </c>
      <c r="BB196">
        <f t="shared" si="497"/>
        <v>0</v>
      </c>
      <c r="BC196">
        <f t="shared" si="498"/>
        <v>0</v>
      </c>
      <c r="BD196">
        <f t="shared" si="499"/>
        <v>0</v>
      </c>
      <c r="BE196">
        <f t="shared" si="500"/>
        <v>0</v>
      </c>
      <c r="BF196">
        <f t="shared" si="501"/>
        <v>0</v>
      </c>
      <c r="BG196">
        <f t="shared" si="502"/>
        <v>0</v>
      </c>
      <c r="BH196">
        <f t="shared" si="503"/>
        <v>0</v>
      </c>
      <c r="BI196">
        <f t="shared" si="504"/>
        <v>0</v>
      </c>
      <c r="BJ196">
        <f t="shared" si="505"/>
        <v>0</v>
      </c>
      <c r="BK196">
        <f t="shared" si="506"/>
        <v>0</v>
      </c>
      <c r="BL196">
        <f t="shared" si="507"/>
        <v>0</v>
      </c>
      <c r="BM196">
        <f t="shared" si="508"/>
        <v>0</v>
      </c>
      <c r="BN196">
        <f t="shared" ref="BN196:CA205" si="561">AN196</f>
        <v>0</v>
      </c>
      <c r="BO196">
        <f t="shared" si="561"/>
        <v>0</v>
      </c>
      <c r="BP196">
        <f t="shared" si="561"/>
        <v>0</v>
      </c>
      <c r="BQ196">
        <f t="shared" si="561"/>
        <v>0</v>
      </c>
      <c r="BR196">
        <f t="shared" si="561"/>
        <v>0</v>
      </c>
      <c r="BS196">
        <f t="shared" si="561"/>
        <v>0</v>
      </c>
      <c r="BT196">
        <f t="shared" si="561"/>
        <v>0</v>
      </c>
      <c r="BU196">
        <f t="shared" si="561"/>
        <v>0</v>
      </c>
      <c r="BV196">
        <f t="shared" si="561"/>
        <v>0</v>
      </c>
      <c r="BW196">
        <f t="shared" si="561"/>
        <v>0</v>
      </c>
      <c r="BX196">
        <f t="shared" si="561"/>
        <v>0</v>
      </c>
      <c r="BY196">
        <f t="shared" si="561"/>
        <v>0</v>
      </c>
      <c r="BZ196">
        <f t="shared" si="561"/>
        <v>0</v>
      </c>
      <c r="CA196">
        <f t="shared" si="561"/>
        <v>0</v>
      </c>
      <c r="CE196" t="e">
        <f t="shared" ref="CE196:CE259" si="562">MATCH($A:$A,_regrPosto,0)</f>
        <v>#N/A</v>
      </c>
      <c r="CF196" s="302">
        <f t="shared" ref="CF196:CF259" si="563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196" s="302">
        <f t="shared" si="536"/>
        <v>0</v>
      </c>
      <c r="CH196" s="302">
        <f t="shared" si="537"/>
        <v>0</v>
      </c>
      <c r="CI196" s="302">
        <f t="shared" si="538"/>
        <v>0</v>
      </c>
      <c r="CJ196" s="302">
        <f t="shared" si="539"/>
        <v>0</v>
      </c>
      <c r="CK196" s="302">
        <f t="shared" si="540"/>
        <v>0</v>
      </c>
      <c r="CL196" s="302">
        <f t="shared" si="541"/>
        <v>0</v>
      </c>
      <c r="CM196" s="302">
        <f t="shared" si="542"/>
        <v>0</v>
      </c>
      <c r="CN196" s="302">
        <f t="shared" si="543"/>
        <v>0</v>
      </c>
      <c r="CO196" s="302">
        <f t="shared" si="544"/>
        <v>0</v>
      </c>
      <c r="CP196" s="302">
        <f t="shared" si="545"/>
        <v>0</v>
      </c>
      <c r="CQ196" s="302">
        <f t="shared" si="546"/>
        <v>0</v>
      </c>
      <c r="CR196" s="302">
        <f t="shared" si="547"/>
        <v>0</v>
      </c>
      <c r="CS196" s="302">
        <f t="shared" si="548"/>
        <v>0</v>
      </c>
      <c r="CT196" s="302">
        <f t="shared" si="549"/>
        <v>0</v>
      </c>
      <c r="CU196" s="302">
        <f t="shared" si="550"/>
        <v>0</v>
      </c>
      <c r="CV196" s="302">
        <f t="shared" si="551"/>
        <v>0</v>
      </c>
      <c r="CW196" s="302">
        <f t="shared" si="552"/>
        <v>0</v>
      </c>
      <c r="CX196" s="302">
        <f t="shared" si="553"/>
        <v>0</v>
      </c>
      <c r="CY196" s="302">
        <f t="shared" si="554"/>
        <v>0</v>
      </c>
      <c r="CZ196" s="302">
        <f t="shared" si="555"/>
        <v>0</v>
      </c>
      <c r="DA196" s="302">
        <f t="shared" si="556"/>
        <v>0</v>
      </c>
      <c r="DB196" s="302">
        <f t="shared" si="557"/>
        <v>0</v>
      </c>
      <c r="DC196" s="302">
        <f t="shared" si="558"/>
        <v>0</v>
      </c>
      <c r="DD196" s="302">
        <f t="shared" si="559"/>
        <v>0</v>
      </c>
      <c r="DE196" s="302">
        <f t="shared" si="560"/>
        <v>0</v>
      </c>
    </row>
    <row r="197" spans="1:109" x14ac:dyDescent="0.25">
      <c r="A197">
        <v>194</v>
      </c>
      <c r="B197">
        <f>MATCH(A197,Entrada!$A$53:$A$369,0)</f>
        <v>194</v>
      </c>
      <c r="C197" s="164"/>
      <c r="AB197">
        <f>IF(NOT(ISNA($B197)),INDEX(Entrada!C$53:C$369,$B197),0)</f>
        <v>0</v>
      </c>
      <c r="AC197">
        <f>IF(NOT(ISNA($B197)),INDEX(Entrada!D$53:D$369,$B197),0)</f>
        <v>0</v>
      </c>
      <c r="AD197">
        <f>IF(NOT(ISNA($B197)),INDEX(Entrada!E$53:E$369,$B197),0)</f>
        <v>0</v>
      </c>
      <c r="AE197">
        <f>IF(NOT(ISNA($B197)),INDEX(Entrada!F$53:F$369,$B197),0)</f>
        <v>0</v>
      </c>
      <c r="AF197">
        <f>IF(NOT(ISNA($B197)),INDEX(Entrada!G$53:G$369,$B197),0)</f>
        <v>0</v>
      </c>
      <c r="AG197">
        <f>IF(NOT(ISNA($B197)),INDEX(Entrada!H$53:H$369,$B197),0)</f>
        <v>0</v>
      </c>
      <c r="AH197">
        <f>IF(NOT(ISNA($B197)),INDEX(Entrada!I$53:I$369,$B197),0)</f>
        <v>0</v>
      </c>
      <c r="AI197">
        <f>IF(NOT(ISNA($B197)),INDEX(Entrada!J$53:J$369,$B197),0)</f>
        <v>0</v>
      </c>
      <c r="AJ197">
        <f>IF(NOT(ISNA($B197)),INDEX(Entrada!K$53:K$369,$B197),0)</f>
        <v>0</v>
      </c>
      <c r="AK197">
        <f>IF(NOT(ISNA($B197)),INDEX(Entrada!L$53:L$369,$B197),0)</f>
        <v>0</v>
      </c>
      <c r="AL197">
        <f>IF(NOT(ISNA($B197)),INDEX(Entrada!M$53:M$369,$B197),0)</f>
        <v>0</v>
      </c>
      <c r="AM197">
        <f>IF(NOT(ISNA($B197)),INDEX(Entrada!N$53:N$369,$B197),0)</f>
        <v>0</v>
      </c>
      <c r="AN197">
        <f>IF(NOT(ISNA($B197)),INDEX(Entrada!O$53:O$369,$B197),0)</f>
        <v>0</v>
      </c>
      <c r="AO197">
        <f>IF(NOT(ISNA($B197)),INDEX(Entrada!P$53:P$369,$B197),0)</f>
        <v>0</v>
      </c>
      <c r="AP197">
        <f>IF(NOT(ISNA($B197)),INDEX(Entrada!Q$53:Q$369,$B197),0)</f>
        <v>0</v>
      </c>
      <c r="AQ197">
        <f>IF(NOT(ISNA($B197)),INDEX(Entrada!R$53:R$369,$B197),0)</f>
        <v>0</v>
      </c>
      <c r="AR197">
        <f>IF(NOT(ISNA($B197)),INDEX(Entrada!S$53:S$369,$B197),0)</f>
        <v>0</v>
      </c>
      <c r="AS197">
        <f>IF(NOT(ISNA($B197)),INDEX(Entrada!T$53:T$369,$B197),0)</f>
        <v>0</v>
      </c>
      <c r="AT197">
        <f>IF(NOT(ISNA($B197)),INDEX(Entrada!U$53:U$369,$B197),0)</f>
        <v>0</v>
      </c>
      <c r="AU197">
        <f>IF(NOT(ISNA($B197)),INDEX(Entrada!V$53:V$369,$B197),0)</f>
        <v>0</v>
      </c>
      <c r="AV197">
        <f>IF(NOT(ISNA($B197)),INDEX(Entrada!W$53:W$369,$B197),0)</f>
        <v>0</v>
      </c>
      <c r="AW197">
        <f>IF(NOT(ISNA($B197)),INDEX(Entrada!X$53:X$369,$B197),0)</f>
        <v>0</v>
      </c>
      <c r="AX197">
        <f>IF(NOT(ISNA($B197)),INDEX(Entrada!Y$53:Y$369,$B197),0)</f>
        <v>0</v>
      </c>
      <c r="AY197">
        <f>IF(NOT(ISNA($B197)),INDEX(Entrada!Z$53:Z$369,$B197),0)</f>
        <v>0</v>
      </c>
      <c r="AZ197">
        <f>IF(NOT(ISNA($B197)),INDEX(Entrada!AA$53:AA$369,$B197),0)</f>
        <v>0</v>
      </c>
      <c r="BA197">
        <f>IF(NOT(ISNA($B197)),INDEX(Entrada!AB$53:AB$369,$B197),0)</f>
        <v>0</v>
      </c>
      <c r="BB197">
        <f t="shared" si="497"/>
        <v>0</v>
      </c>
      <c r="BC197">
        <f t="shared" si="498"/>
        <v>0</v>
      </c>
      <c r="BD197">
        <f t="shared" si="499"/>
        <v>0</v>
      </c>
      <c r="BE197">
        <f t="shared" si="500"/>
        <v>0</v>
      </c>
      <c r="BF197">
        <f t="shared" si="501"/>
        <v>0</v>
      </c>
      <c r="BG197">
        <f t="shared" si="502"/>
        <v>0</v>
      </c>
      <c r="BH197">
        <f t="shared" si="503"/>
        <v>0</v>
      </c>
      <c r="BI197">
        <f t="shared" si="504"/>
        <v>0</v>
      </c>
      <c r="BJ197">
        <f t="shared" si="505"/>
        <v>0</v>
      </c>
      <c r="BK197">
        <f t="shared" si="506"/>
        <v>0</v>
      </c>
      <c r="BL197">
        <f t="shared" si="507"/>
        <v>0</v>
      </c>
      <c r="BM197">
        <f t="shared" si="508"/>
        <v>0</v>
      </c>
      <c r="BN197">
        <f t="shared" si="561"/>
        <v>0</v>
      </c>
      <c r="BO197">
        <f t="shared" si="561"/>
        <v>0</v>
      </c>
      <c r="BP197">
        <f t="shared" si="561"/>
        <v>0</v>
      </c>
      <c r="BQ197">
        <f t="shared" si="561"/>
        <v>0</v>
      </c>
      <c r="BR197">
        <f t="shared" si="561"/>
        <v>0</v>
      </c>
      <c r="BS197">
        <f t="shared" si="561"/>
        <v>0</v>
      </c>
      <c r="BT197">
        <f t="shared" si="561"/>
        <v>0</v>
      </c>
      <c r="BU197">
        <f t="shared" si="561"/>
        <v>0</v>
      </c>
      <c r="BV197">
        <f t="shared" si="561"/>
        <v>0</v>
      </c>
      <c r="BW197">
        <f t="shared" si="561"/>
        <v>0</v>
      </c>
      <c r="BX197">
        <f t="shared" si="561"/>
        <v>0</v>
      </c>
      <c r="BY197">
        <f t="shared" si="561"/>
        <v>0</v>
      </c>
      <c r="BZ197">
        <f t="shared" si="561"/>
        <v>0</v>
      </c>
      <c r="CA197">
        <f t="shared" si="561"/>
        <v>0</v>
      </c>
      <c r="CE197" t="e">
        <f t="shared" si="562"/>
        <v>#N/A</v>
      </c>
      <c r="CF197" s="302">
        <f t="shared" si="563"/>
        <v>0</v>
      </c>
      <c r="CG197" s="302">
        <f t="shared" si="536"/>
        <v>0</v>
      </c>
      <c r="CH197" s="302">
        <f t="shared" si="537"/>
        <v>0</v>
      </c>
      <c r="CI197" s="302">
        <f t="shared" si="538"/>
        <v>0</v>
      </c>
      <c r="CJ197" s="302">
        <f t="shared" si="539"/>
        <v>0</v>
      </c>
      <c r="CK197" s="302">
        <f t="shared" si="540"/>
        <v>0</v>
      </c>
      <c r="CL197" s="302">
        <f t="shared" si="541"/>
        <v>0</v>
      </c>
      <c r="CM197" s="302">
        <f t="shared" si="542"/>
        <v>0</v>
      </c>
      <c r="CN197" s="302">
        <f t="shared" si="543"/>
        <v>0</v>
      </c>
      <c r="CO197" s="302">
        <f t="shared" si="544"/>
        <v>0</v>
      </c>
      <c r="CP197" s="302">
        <f t="shared" si="545"/>
        <v>0</v>
      </c>
      <c r="CQ197" s="302">
        <f t="shared" si="546"/>
        <v>0</v>
      </c>
      <c r="CR197" s="302">
        <f t="shared" si="547"/>
        <v>0</v>
      </c>
      <c r="CS197" s="302">
        <f t="shared" si="548"/>
        <v>0</v>
      </c>
      <c r="CT197" s="302">
        <f t="shared" si="549"/>
        <v>0</v>
      </c>
      <c r="CU197" s="302">
        <f t="shared" si="550"/>
        <v>0</v>
      </c>
      <c r="CV197" s="302">
        <f t="shared" si="551"/>
        <v>0</v>
      </c>
      <c r="CW197" s="302">
        <f t="shared" si="552"/>
        <v>0</v>
      </c>
      <c r="CX197" s="302">
        <f t="shared" si="553"/>
        <v>0</v>
      </c>
      <c r="CY197" s="302">
        <f t="shared" si="554"/>
        <v>0</v>
      </c>
      <c r="CZ197" s="302">
        <f t="shared" si="555"/>
        <v>0</v>
      </c>
      <c r="DA197" s="302">
        <f t="shared" si="556"/>
        <v>0</v>
      </c>
      <c r="DB197" s="302">
        <f t="shared" si="557"/>
        <v>0</v>
      </c>
      <c r="DC197" s="302">
        <f t="shared" si="558"/>
        <v>0</v>
      </c>
      <c r="DD197" s="302">
        <f t="shared" si="559"/>
        <v>0</v>
      </c>
      <c r="DE197" s="302">
        <f t="shared" si="560"/>
        <v>0</v>
      </c>
    </row>
    <row r="198" spans="1:109" x14ac:dyDescent="0.25">
      <c r="A198">
        <v>195</v>
      </c>
      <c r="B198">
        <f>MATCH(A198,Entrada!$A$53:$A$369,0)</f>
        <v>195</v>
      </c>
      <c r="C198" s="164"/>
      <c r="AB198">
        <f>IF(NOT(ISNA($B198)),INDEX(Entrada!C$53:C$369,$B198),0)</f>
        <v>0</v>
      </c>
      <c r="AC198">
        <f>IF(NOT(ISNA($B198)),INDEX(Entrada!D$53:D$369,$B198),0)</f>
        <v>0</v>
      </c>
      <c r="AD198">
        <f>IF(NOT(ISNA($B198)),INDEX(Entrada!E$53:E$369,$B198),0)</f>
        <v>0</v>
      </c>
      <c r="AE198">
        <f>IF(NOT(ISNA($B198)),INDEX(Entrada!F$53:F$369,$B198),0)</f>
        <v>0</v>
      </c>
      <c r="AF198">
        <f>IF(NOT(ISNA($B198)),INDEX(Entrada!G$53:G$369,$B198),0)</f>
        <v>0</v>
      </c>
      <c r="AG198">
        <f>IF(NOT(ISNA($B198)),INDEX(Entrada!H$53:H$369,$B198),0)</f>
        <v>0</v>
      </c>
      <c r="AH198">
        <f>IF(NOT(ISNA($B198)),INDEX(Entrada!I$53:I$369,$B198),0)</f>
        <v>0</v>
      </c>
      <c r="AI198">
        <f>IF(NOT(ISNA($B198)),INDEX(Entrada!J$53:J$369,$B198),0)</f>
        <v>0</v>
      </c>
      <c r="AJ198">
        <f>IF(NOT(ISNA($B198)),INDEX(Entrada!K$53:K$369,$B198),0)</f>
        <v>0</v>
      </c>
      <c r="AK198">
        <f>IF(NOT(ISNA($B198)),INDEX(Entrada!L$53:L$369,$B198),0)</f>
        <v>0</v>
      </c>
      <c r="AL198">
        <f>IF(NOT(ISNA($B198)),INDEX(Entrada!M$53:M$369,$B198),0)</f>
        <v>0</v>
      </c>
      <c r="AM198">
        <f>IF(NOT(ISNA($B198)),INDEX(Entrada!N$53:N$369,$B198),0)</f>
        <v>0</v>
      </c>
      <c r="AN198">
        <f>IF(NOT(ISNA($B198)),INDEX(Entrada!O$53:O$369,$B198),0)</f>
        <v>0</v>
      </c>
      <c r="AO198">
        <f>IF(NOT(ISNA($B198)),INDEX(Entrada!P$53:P$369,$B198),0)</f>
        <v>0</v>
      </c>
      <c r="AP198">
        <f>IF(NOT(ISNA($B198)),INDEX(Entrada!Q$53:Q$369,$B198),0)</f>
        <v>0</v>
      </c>
      <c r="AQ198">
        <f>IF(NOT(ISNA($B198)),INDEX(Entrada!R$53:R$369,$B198),0)</f>
        <v>0</v>
      </c>
      <c r="AR198">
        <f>IF(NOT(ISNA($B198)),INDEX(Entrada!S$53:S$369,$B198),0)</f>
        <v>0</v>
      </c>
      <c r="AS198">
        <f>IF(NOT(ISNA($B198)),INDEX(Entrada!T$53:T$369,$B198),0)</f>
        <v>0</v>
      </c>
      <c r="AT198">
        <f>IF(NOT(ISNA($B198)),INDEX(Entrada!U$53:U$369,$B198),0)</f>
        <v>0</v>
      </c>
      <c r="AU198">
        <f>IF(NOT(ISNA($B198)),INDEX(Entrada!V$53:V$369,$B198),0)</f>
        <v>0</v>
      </c>
      <c r="AV198">
        <f>IF(NOT(ISNA($B198)),INDEX(Entrada!W$53:W$369,$B198),0)</f>
        <v>0</v>
      </c>
      <c r="AW198">
        <f>IF(NOT(ISNA($B198)),INDEX(Entrada!X$53:X$369,$B198),0)</f>
        <v>0</v>
      </c>
      <c r="AX198">
        <f>IF(NOT(ISNA($B198)),INDEX(Entrada!Y$53:Y$369,$B198),0)</f>
        <v>0</v>
      </c>
      <c r="AY198">
        <f>IF(NOT(ISNA($B198)),INDEX(Entrada!Z$53:Z$369,$B198),0)</f>
        <v>0</v>
      </c>
      <c r="AZ198">
        <f>IF(NOT(ISNA($B198)),INDEX(Entrada!AA$53:AA$369,$B198),0)</f>
        <v>0</v>
      </c>
      <c r="BA198">
        <f>IF(NOT(ISNA($B198)),INDEX(Entrada!AB$53:AB$369,$B198),0)</f>
        <v>0</v>
      </c>
      <c r="BB198">
        <f t="shared" si="497"/>
        <v>0</v>
      </c>
      <c r="BC198">
        <f t="shared" si="498"/>
        <v>0</v>
      </c>
      <c r="BD198">
        <f t="shared" si="499"/>
        <v>0</v>
      </c>
      <c r="BE198">
        <f t="shared" si="500"/>
        <v>0</v>
      </c>
      <c r="BF198">
        <f t="shared" si="501"/>
        <v>0</v>
      </c>
      <c r="BG198">
        <f t="shared" si="502"/>
        <v>0</v>
      </c>
      <c r="BH198">
        <f t="shared" si="503"/>
        <v>0</v>
      </c>
      <c r="BI198">
        <f t="shared" si="504"/>
        <v>0</v>
      </c>
      <c r="BJ198">
        <f t="shared" si="505"/>
        <v>0</v>
      </c>
      <c r="BK198">
        <f t="shared" si="506"/>
        <v>0</v>
      </c>
      <c r="BL198">
        <f t="shared" si="507"/>
        <v>0</v>
      </c>
      <c r="BM198">
        <f t="shared" si="508"/>
        <v>0</v>
      </c>
      <c r="BN198">
        <f t="shared" si="561"/>
        <v>0</v>
      </c>
      <c r="BO198">
        <f t="shared" si="561"/>
        <v>0</v>
      </c>
      <c r="BP198">
        <f t="shared" si="561"/>
        <v>0</v>
      </c>
      <c r="BQ198">
        <f t="shared" si="561"/>
        <v>0</v>
      </c>
      <c r="BR198">
        <f t="shared" si="561"/>
        <v>0</v>
      </c>
      <c r="BS198">
        <f t="shared" si="561"/>
        <v>0</v>
      </c>
      <c r="BT198">
        <f t="shared" si="561"/>
        <v>0</v>
      </c>
      <c r="BU198">
        <f t="shared" si="561"/>
        <v>0</v>
      </c>
      <c r="BV198">
        <f t="shared" si="561"/>
        <v>0</v>
      </c>
      <c r="BW198">
        <f t="shared" si="561"/>
        <v>0</v>
      </c>
      <c r="BX198">
        <f t="shared" si="561"/>
        <v>0</v>
      </c>
      <c r="BY198">
        <f t="shared" si="561"/>
        <v>0</v>
      </c>
      <c r="BZ198">
        <f t="shared" si="561"/>
        <v>0</v>
      </c>
      <c r="CA198">
        <f t="shared" si="561"/>
        <v>0</v>
      </c>
      <c r="CE198" t="e">
        <f t="shared" si="562"/>
        <v>#N/A</v>
      </c>
      <c r="CF198" s="302">
        <f t="shared" si="563"/>
        <v>0</v>
      </c>
      <c r="CG198" s="302">
        <f t="shared" si="536"/>
        <v>0</v>
      </c>
      <c r="CH198" s="302">
        <f t="shared" si="537"/>
        <v>0</v>
      </c>
      <c r="CI198" s="302">
        <f t="shared" si="538"/>
        <v>0</v>
      </c>
      <c r="CJ198" s="302">
        <f t="shared" si="539"/>
        <v>0</v>
      </c>
      <c r="CK198" s="302">
        <f t="shared" si="540"/>
        <v>0</v>
      </c>
      <c r="CL198" s="302">
        <f t="shared" si="541"/>
        <v>0</v>
      </c>
      <c r="CM198" s="302">
        <f t="shared" si="542"/>
        <v>0</v>
      </c>
      <c r="CN198" s="302">
        <f t="shared" si="543"/>
        <v>0</v>
      </c>
      <c r="CO198" s="302">
        <f t="shared" si="544"/>
        <v>0</v>
      </c>
      <c r="CP198" s="302">
        <f t="shared" si="545"/>
        <v>0</v>
      </c>
      <c r="CQ198" s="302">
        <f t="shared" si="546"/>
        <v>0</v>
      </c>
      <c r="CR198" s="302">
        <f t="shared" si="547"/>
        <v>0</v>
      </c>
      <c r="CS198" s="302">
        <f t="shared" si="548"/>
        <v>0</v>
      </c>
      <c r="CT198" s="302">
        <f t="shared" si="549"/>
        <v>0</v>
      </c>
      <c r="CU198" s="302">
        <f t="shared" si="550"/>
        <v>0</v>
      </c>
      <c r="CV198" s="302">
        <f t="shared" si="551"/>
        <v>0</v>
      </c>
      <c r="CW198" s="302">
        <f t="shared" si="552"/>
        <v>0</v>
      </c>
      <c r="CX198" s="302">
        <f t="shared" si="553"/>
        <v>0</v>
      </c>
      <c r="CY198" s="302">
        <f t="shared" si="554"/>
        <v>0</v>
      </c>
      <c r="CZ198" s="302">
        <f t="shared" si="555"/>
        <v>0</v>
      </c>
      <c r="DA198" s="302">
        <f t="shared" si="556"/>
        <v>0</v>
      </c>
      <c r="DB198" s="302">
        <f t="shared" si="557"/>
        <v>0</v>
      </c>
      <c r="DC198" s="302">
        <f t="shared" si="558"/>
        <v>0</v>
      </c>
      <c r="DD198" s="302">
        <f t="shared" si="559"/>
        <v>0</v>
      </c>
      <c r="DE198" s="302">
        <f t="shared" si="560"/>
        <v>0</v>
      </c>
    </row>
    <row r="199" spans="1:109" x14ac:dyDescent="0.25">
      <c r="A199">
        <v>196</v>
      </c>
      <c r="B199">
        <f>MATCH(A199,Entrada!$A$53:$A$369,0)</f>
        <v>196</v>
      </c>
      <c r="C199" s="164" t="s">
        <v>617</v>
      </c>
      <c r="AB199">
        <f>IF(NOT(ISNA($B199)),INDEX(Entrada!C$53:C$369,$B199),0)</f>
        <v>61</v>
      </c>
      <c r="AC199">
        <f>IF(NOT(ISNA($B199)),INDEX(Entrada!D$53:D$369,$B199),0)</f>
        <v>46.9</v>
      </c>
      <c r="AD199">
        <f>IF(NOT(ISNA($B199)),INDEX(Entrada!E$53:E$369,$B199),0)</f>
        <v>45.1</v>
      </c>
      <c r="AE199">
        <f>IF(NOT(ISNA($B199)),INDEX(Entrada!F$53:F$369,$B199),0)</f>
        <v>36.840000000000003</v>
      </c>
      <c r="AF199">
        <f>IF(NOT(ISNA($B199)),INDEX(Entrada!G$53:G$369,$B199),0)</f>
        <v>25.62</v>
      </c>
      <c r="AG199">
        <f>IF(NOT(ISNA($B199)),INDEX(Entrada!H$53:H$369,$B199),0)</f>
        <v>20.079999999999998</v>
      </c>
      <c r="AH199">
        <f>IF(NOT(ISNA($B199)),INDEX(Entrada!I$53:I$369,$B199),0)</f>
        <v>17.34</v>
      </c>
      <c r="AI199">
        <f>IF(NOT(ISNA($B199)),INDEX(Entrada!J$53:J$369,$B199),0)</f>
        <v>14.51</v>
      </c>
      <c r="AJ199">
        <f>IF(NOT(ISNA($B199)),INDEX(Entrada!K$53:K$369,$B199),0)</f>
        <v>14.23</v>
      </c>
      <c r="AK199">
        <f>IF(NOT(ISNA($B199)),INDEX(Entrada!L$53:L$369,$B199),0)</f>
        <v>19.3</v>
      </c>
      <c r="AL199">
        <f>IF(NOT(ISNA($B199)),INDEX(Entrada!M$53:M$369,$B199),0)</f>
        <v>37.71</v>
      </c>
      <c r="AM199">
        <f>IF(NOT(ISNA($B199)),INDEX(Entrada!N$53:N$369,$B199),0)</f>
        <v>57.82</v>
      </c>
      <c r="AN199">
        <f>IF(NOT(ISNA($B199)),INDEX(Entrada!O$53:O$369,$B199),0)</f>
        <v>0</v>
      </c>
      <c r="AO199">
        <f>IF(NOT(ISNA($B199)),INDEX(Entrada!P$53:P$369,$B199),0)</f>
        <v>0</v>
      </c>
      <c r="AP199">
        <f>IF(NOT(ISNA($B199)),INDEX(Entrada!Q$53:Q$369,$B199),0)</f>
        <v>0</v>
      </c>
      <c r="AQ199">
        <f>IF(NOT(ISNA($B199)),INDEX(Entrada!R$53:R$369,$B199),0)</f>
        <v>0</v>
      </c>
      <c r="AR199">
        <f>IF(NOT(ISNA($B199)),INDEX(Entrada!S$53:S$369,$B199),0)</f>
        <v>0</v>
      </c>
      <c r="AS199">
        <f>IF(NOT(ISNA($B199)),INDEX(Entrada!T$53:T$369,$B199),0)</f>
        <v>0</v>
      </c>
      <c r="AT199">
        <f>IF(NOT(ISNA($B199)),INDEX(Entrada!U$53:U$369,$B199),0)</f>
        <v>0</v>
      </c>
      <c r="AU199">
        <f>IF(NOT(ISNA($B199)),INDEX(Entrada!V$53:V$369,$B199),0)</f>
        <v>0</v>
      </c>
      <c r="AV199">
        <f>IF(NOT(ISNA($B199)),INDEX(Entrada!W$53:W$369,$B199),0)</f>
        <v>0</v>
      </c>
      <c r="AW199">
        <f>IF(NOT(ISNA($B199)),INDEX(Entrada!X$53:X$369,$B199),0)</f>
        <v>0</v>
      </c>
      <c r="AX199">
        <f>IF(NOT(ISNA($B199)),INDEX(Entrada!Y$53:Y$369,$B199),0)</f>
        <v>0</v>
      </c>
      <c r="AY199">
        <f>IF(NOT(ISNA($B199)),INDEX(Entrada!Z$53:Z$369,$B199),0)</f>
        <v>0</v>
      </c>
      <c r="AZ199">
        <f>IF(NOT(ISNA($B199)),INDEX(Entrada!AA$53:AA$369,$B199),0)</f>
        <v>0</v>
      </c>
      <c r="BA199">
        <f>IF(NOT(ISNA($B199)),INDEX(Entrada!AB$53:AB$369,$B199),0)</f>
        <v>0</v>
      </c>
      <c r="BB199">
        <f t="shared" si="497"/>
        <v>61</v>
      </c>
      <c r="BC199">
        <f t="shared" si="498"/>
        <v>46.9</v>
      </c>
      <c r="BD199">
        <f t="shared" si="499"/>
        <v>45.1</v>
      </c>
      <c r="BE199">
        <f t="shared" si="500"/>
        <v>36.840000000000003</v>
      </c>
      <c r="BF199">
        <f t="shared" si="501"/>
        <v>25.62</v>
      </c>
      <c r="BG199">
        <f t="shared" si="502"/>
        <v>20.079999999999998</v>
      </c>
      <c r="BH199">
        <f t="shared" si="503"/>
        <v>17.34</v>
      </c>
      <c r="BI199">
        <f t="shared" si="504"/>
        <v>14.51</v>
      </c>
      <c r="BJ199">
        <f t="shared" si="505"/>
        <v>14.23</v>
      </c>
      <c r="BK199">
        <f t="shared" si="506"/>
        <v>19.3</v>
      </c>
      <c r="BL199">
        <f t="shared" si="507"/>
        <v>37.71</v>
      </c>
      <c r="BM199">
        <f t="shared" si="508"/>
        <v>57.82</v>
      </c>
      <c r="BN199">
        <f t="shared" si="561"/>
        <v>0</v>
      </c>
      <c r="BO199">
        <f t="shared" si="561"/>
        <v>0</v>
      </c>
      <c r="BP199">
        <f t="shared" si="561"/>
        <v>0</v>
      </c>
      <c r="BQ199">
        <f t="shared" si="561"/>
        <v>0</v>
      </c>
      <c r="BR199">
        <f t="shared" si="561"/>
        <v>0</v>
      </c>
      <c r="BS199">
        <f t="shared" si="561"/>
        <v>0</v>
      </c>
      <c r="BT199">
        <f t="shared" si="561"/>
        <v>0</v>
      </c>
      <c r="BU199">
        <f t="shared" si="561"/>
        <v>0</v>
      </c>
      <c r="BV199">
        <f t="shared" si="561"/>
        <v>0</v>
      </c>
      <c r="BW199">
        <f t="shared" si="561"/>
        <v>0</v>
      </c>
      <c r="BX199">
        <f t="shared" si="561"/>
        <v>0</v>
      </c>
      <c r="BY199">
        <f t="shared" si="561"/>
        <v>0</v>
      </c>
      <c r="BZ199">
        <f t="shared" si="561"/>
        <v>0</v>
      </c>
      <c r="CA199">
        <f t="shared" si="561"/>
        <v>0</v>
      </c>
      <c r="CE199" t="e">
        <f t="shared" si="562"/>
        <v>#N/A</v>
      </c>
      <c r="CF199" s="302">
        <f t="shared" si="563"/>
        <v>61</v>
      </c>
      <c r="CG199" s="302">
        <f t="shared" si="536"/>
        <v>46.9</v>
      </c>
      <c r="CH199" s="302">
        <f t="shared" si="537"/>
        <v>45.1</v>
      </c>
      <c r="CI199" s="302">
        <f t="shared" si="538"/>
        <v>36.840000000000003</v>
      </c>
      <c r="CJ199" s="302">
        <f t="shared" si="539"/>
        <v>25.62</v>
      </c>
      <c r="CK199" s="302">
        <f t="shared" si="540"/>
        <v>20.079999999999998</v>
      </c>
      <c r="CL199" s="302">
        <f t="shared" si="541"/>
        <v>17.34</v>
      </c>
      <c r="CM199" s="302">
        <f t="shared" si="542"/>
        <v>14.51</v>
      </c>
      <c r="CN199" s="302">
        <f t="shared" si="543"/>
        <v>14.23</v>
      </c>
      <c r="CO199" s="302">
        <f t="shared" si="544"/>
        <v>19.3</v>
      </c>
      <c r="CP199" s="302">
        <f t="shared" si="545"/>
        <v>37.71</v>
      </c>
      <c r="CQ199" s="302">
        <f t="shared" si="546"/>
        <v>57.82</v>
      </c>
      <c r="CR199" s="302">
        <f t="shared" si="547"/>
        <v>0</v>
      </c>
      <c r="CS199" s="302">
        <f t="shared" si="548"/>
        <v>0</v>
      </c>
      <c r="CT199" s="302">
        <f t="shared" si="549"/>
        <v>0</v>
      </c>
      <c r="CU199" s="302">
        <f t="shared" si="550"/>
        <v>0</v>
      </c>
      <c r="CV199" s="302">
        <f t="shared" si="551"/>
        <v>0</v>
      </c>
      <c r="CW199" s="302">
        <f t="shared" si="552"/>
        <v>0</v>
      </c>
      <c r="CX199" s="302">
        <f t="shared" si="553"/>
        <v>0</v>
      </c>
      <c r="CY199" s="302">
        <f t="shared" si="554"/>
        <v>0</v>
      </c>
      <c r="CZ199" s="302">
        <f t="shared" si="555"/>
        <v>0</v>
      </c>
      <c r="DA199" s="302">
        <f t="shared" si="556"/>
        <v>0</v>
      </c>
      <c r="DB199" s="302">
        <f t="shared" si="557"/>
        <v>0</v>
      </c>
      <c r="DC199" s="302">
        <f t="shared" si="558"/>
        <v>0</v>
      </c>
      <c r="DD199" s="302">
        <f t="shared" si="559"/>
        <v>0</v>
      </c>
      <c r="DE199" s="302">
        <f t="shared" si="560"/>
        <v>0</v>
      </c>
    </row>
    <row r="200" spans="1:109" x14ac:dyDescent="0.25">
      <c r="A200">
        <v>197</v>
      </c>
      <c r="B200">
        <f>MATCH(A200,Entrada!$A$53:$A$369,0)</f>
        <v>197</v>
      </c>
      <c r="C200" s="164" t="s">
        <v>618</v>
      </c>
      <c r="AB200">
        <f>IF(NOT(ISNA($B200)),INDEX(Entrada!C$53:C$369,$B200),0)</f>
        <v>62.21</v>
      </c>
      <c r="AC200">
        <f>IF(NOT(ISNA($B200)),INDEX(Entrada!D$53:D$369,$B200),0)</f>
        <v>61.57</v>
      </c>
      <c r="AD200">
        <f>IF(NOT(ISNA($B200)),INDEX(Entrada!E$53:E$369,$B200),0)</f>
        <v>56.08</v>
      </c>
      <c r="AE200">
        <f>IF(NOT(ISNA($B200)),INDEX(Entrada!F$53:F$369,$B200),0)</f>
        <v>41.3</v>
      </c>
      <c r="AF200">
        <f>IF(NOT(ISNA($B200)),INDEX(Entrada!G$53:G$369,$B200),0)</f>
        <v>31.76</v>
      </c>
      <c r="AG200">
        <f>IF(NOT(ISNA($B200)),INDEX(Entrada!H$53:H$369,$B200),0)</f>
        <v>27.49</v>
      </c>
      <c r="AH200">
        <f>IF(NOT(ISNA($B200)),INDEX(Entrada!I$53:I$369,$B200),0)</f>
        <v>23.83</v>
      </c>
      <c r="AI200">
        <f>IF(NOT(ISNA($B200)),INDEX(Entrada!J$53:J$369,$B200),0)</f>
        <v>21.04</v>
      </c>
      <c r="AJ200">
        <f>IF(NOT(ISNA($B200)),INDEX(Entrada!K$53:K$369,$B200),0)</f>
        <v>20.82</v>
      </c>
      <c r="AK200">
        <f>IF(NOT(ISNA($B200)),INDEX(Entrada!L$53:L$369,$B200),0)</f>
        <v>24.02</v>
      </c>
      <c r="AL200">
        <f>IF(NOT(ISNA($B200)),INDEX(Entrada!M$53:M$369,$B200),0)</f>
        <v>33.51</v>
      </c>
      <c r="AM200">
        <f>IF(NOT(ISNA($B200)),INDEX(Entrada!N$53:N$369,$B200),0)</f>
        <v>48.47</v>
      </c>
      <c r="AN200">
        <f>IF(NOT(ISNA($B200)),INDEX(Entrada!O$53:O$369,$B200),0)</f>
        <v>0</v>
      </c>
      <c r="AO200">
        <f>IF(NOT(ISNA($B200)),INDEX(Entrada!P$53:P$369,$B200),0)</f>
        <v>0</v>
      </c>
      <c r="AP200">
        <f>IF(NOT(ISNA($B200)),INDEX(Entrada!Q$53:Q$369,$B200),0)</f>
        <v>0</v>
      </c>
      <c r="AQ200">
        <f>IF(NOT(ISNA($B200)),INDEX(Entrada!R$53:R$369,$B200),0)</f>
        <v>0</v>
      </c>
      <c r="AR200">
        <f>IF(NOT(ISNA($B200)),INDEX(Entrada!S$53:S$369,$B200),0)</f>
        <v>0</v>
      </c>
      <c r="AS200">
        <f>IF(NOT(ISNA($B200)),INDEX(Entrada!T$53:T$369,$B200),0)</f>
        <v>0</v>
      </c>
      <c r="AT200">
        <f>IF(NOT(ISNA($B200)),INDEX(Entrada!U$53:U$369,$B200),0)</f>
        <v>0</v>
      </c>
      <c r="AU200">
        <f>IF(NOT(ISNA($B200)),INDEX(Entrada!V$53:V$369,$B200),0)</f>
        <v>0</v>
      </c>
      <c r="AV200">
        <f>IF(NOT(ISNA($B200)),INDEX(Entrada!W$53:W$369,$B200),0)</f>
        <v>0</v>
      </c>
      <c r="AW200">
        <f>IF(NOT(ISNA($B200)),INDEX(Entrada!X$53:X$369,$B200),0)</f>
        <v>0</v>
      </c>
      <c r="AX200">
        <f>IF(NOT(ISNA($B200)),INDEX(Entrada!Y$53:Y$369,$B200),0)</f>
        <v>0</v>
      </c>
      <c r="AY200">
        <f>IF(NOT(ISNA($B200)),INDEX(Entrada!Z$53:Z$369,$B200),0)</f>
        <v>0</v>
      </c>
      <c r="AZ200">
        <f>IF(NOT(ISNA($B200)),INDEX(Entrada!AA$53:AA$369,$B200),0)</f>
        <v>0</v>
      </c>
      <c r="BA200">
        <f>IF(NOT(ISNA($B200)),INDEX(Entrada!AB$53:AB$369,$B200),0)</f>
        <v>0</v>
      </c>
      <c r="BB200">
        <f t="shared" si="497"/>
        <v>62.21</v>
      </c>
      <c r="BC200">
        <f t="shared" si="498"/>
        <v>61.57</v>
      </c>
      <c r="BD200">
        <f t="shared" si="499"/>
        <v>56.08</v>
      </c>
      <c r="BE200">
        <f t="shared" si="500"/>
        <v>41.3</v>
      </c>
      <c r="BF200">
        <f t="shared" si="501"/>
        <v>31.76</v>
      </c>
      <c r="BG200">
        <f t="shared" si="502"/>
        <v>27.49</v>
      </c>
      <c r="BH200">
        <f t="shared" si="503"/>
        <v>23.83</v>
      </c>
      <c r="BI200">
        <f t="shared" si="504"/>
        <v>21.04</v>
      </c>
      <c r="BJ200">
        <f t="shared" si="505"/>
        <v>20.82</v>
      </c>
      <c r="BK200">
        <f t="shared" si="506"/>
        <v>24.02</v>
      </c>
      <c r="BL200">
        <f t="shared" si="507"/>
        <v>33.51</v>
      </c>
      <c r="BM200">
        <f t="shared" si="508"/>
        <v>48.47</v>
      </c>
      <c r="BN200">
        <f t="shared" si="561"/>
        <v>0</v>
      </c>
      <c r="BO200">
        <f t="shared" si="561"/>
        <v>0</v>
      </c>
      <c r="BP200">
        <f t="shared" si="561"/>
        <v>0</v>
      </c>
      <c r="BQ200">
        <f t="shared" si="561"/>
        <v>0</v>
      </c>
      <c r="BR200">
        <f t="shared" si="561"/>
        <v>0</v>
      </c>
      <c r="BS200">
        <f t="shared" si="561"/>
        <v>0</v>
      </c>
      <c r="BT200">
        <f t="shared" si="561"/>
        <v>0</v>
      </c>
      <c r="BU200">
        <f t="shared" si="561"/>
        <v>0</v>
      </c>
      <c r="BV200">
        <f t="shared" si="561"/>
        <v>0</v>
      </c>
      <c r="BW200">
        <f t="shared" si="561"/>
        <v>0</v>
      </c>
      <c r="BX200">
        <f t="shared" si="561"/>
        <v>0</v>
      </c>
      <c r="BY200">
        <f t="shared" si="561"/>
        <v>0</v>
      </c>
      <c r="BZ200">
        <f t="shared" si="561"/>
        <v>0</v>
      </c>
      <c r="CA200">
        <f t="shared" si="561"/>
        <v>0</v>
      </c>
      <c r="CE200" t="e">
        <f t="shared" si="562"/>
        <v>#N/A</v>
      </c>
      <c r="CF200" s="302">
        <f t="shared" si="563"/>
        <v>62.21</v>
      </c>
      <c r="CG200" s="302">
        <f t="shared" si="536"/>
        <v>61.57</v>
      </c>
      <c r="CH200" s="302">
        <f t="shared" si="537"/>
        <v>56.08</v>
      </c>
      <c r="CI200" s="302">
        <f t="shared" si="538"/>
        <v>41.3</v>
      </c>
      <c r="CJ200" s="302">
        <f t="shared" si="539"/>
        <v>31.76</v>
      </c>
      <c r="CK200" s="302">
        <f t="shared" si="540"/>
        <v>27.49</v>
      </c>
      <c r="CL200" s="302">
        <f t="shared" si="541"/>
        <v>23.83</v>
      </c>
      <c r="CM200" s="302">
        <f t="shared" si="542"/>
        <v>21.04</v>
      </c>
      <c r="CN200" s="302">
        <f t="shared" si="543"/>
        <v>20.82</v>
      </c>
      <c r="CO200" s="302">
        <f t="shared" si="544"/>
        <v>24.02</v>
      </c>
      <c r="CP200" s="302">
        <f t="shared" si="545"/>
        <v>33.51</v>
      </c>
      <c r="CQ200" s="302">
        <f t="shared" si="546"/>
        <v>48.47</v>
      </c>
      <c r="CR200" s="302">
        <f t="shared" si="547"/>
        <v>0</v>
      </c>
      <c r="CS200" s="302">
        <f t="shared" si="548"/>
        <v>0</v>
      </c>
      <c r="CT200" s="302">
        <f t="shared" si="549"/>
        <v>0</v>
      </c>
      <c r="CU200" s="302">
        <f t="shared" si="550"/>
        <v>0</v>
      </c>
      <c r="CV200" s="302">
        <f t="shared" si="551"/>
        <v>0</v>
      </c>
      <c r="CW200" s="302">
        <f t="shared" si="552"/>
        <v>0</v>
      </c>
      <c r="CX200" s="302">
        <f t="shared" si="553"/>
        <v>0</v>
      </c>
      <c r="CY200" s="302">
        <f t="shared" si="554"/>
        <v>0</v>
      </c>
      <c r="CZ200" s="302">
        <f t="shared" si="555"/>
        <v>0</v>
      </c>
      <c r="DA200" s="302">
        <f t="shared" si="556"/>
        <v>0</v>
      </c>
      <c r="DB200" s="302">
        <f t="shared" si="557"/>
        <v>0</v>
      </c>
      <c r="DC200" s="302">
        <f t="shared" si="558"/>
        <v>0</v>
      </c>
      <c r="DD200" s="302">
        <f t="shared" si="559"/>
        <v>0</v>
      </c>
      <c r="DE200" s="302">
        <f t="shared" si="560"/>
        <v>0</v>
      </c>
    </row>
    <row r="201" spans="1:109" x14ac:dyDescent="0.25">
      <c r="A201">
        <v>198</v>
      </c>
      <c r="B201">
        <f>MATCH(A201,Entrada!$A$53:$A$369,0)</f>
        <v>198</v>
      </c>
      <c r="C201" s="164" t="s">
        <v>619</v>
      </c>
      <c r="AB201">
        <f>IF(NOT(ISNA($B201)),INDEX(Entrada!C$53:C$369,$B201),0)</f>
        <v>124.84</v>
      </c>
      <c r="AC201">
        <f>IF(NOT(ISNA($B201)),INDEX(Entrada!D$53:D$369,$B201),0)</f>
        <v>120.59</v>
      </c>
      <c r="AD201">
        <f>IF(NOT(ISNA($B201)),INDEX(Entrada!E$53:E$369,$B201),0)</f>
        <v>109.96</v>
      </c>
      <c r="AE201">
        <f>IF(NOT(ISNA($B201)),INDEX(Entrada!F$53:F$369,$B201),0)</f>
        <v>81.22</v>
      </c>
      <c r="AF201">
        <f>IF(NOT(ISNA($B201)),INDEX(Entrada!G$53:G$369,$B201),0)</f>
        <v>63.1</v>
      </c>
      <c r="AG201">
        <f>IF(NOT(ISNA($B201)),INDEX(Entrada!H$53:H$369,$B201),0)</f>
        <v>54.51</v>
      </c>
      <c r="AH201">
        <f>IF(NOT(ISNA($B201)),INDEX(Entrada!I$53:I$369,$B201),0)</f>
        <v>47.43</v>
      </c>
      <c r="AI201">
        <f>IF(NOT(ISNA($B201)),INDEX(Entrada!J$53:J$369,$B201),0)</f>
        <v>42.28</v>
      </c>
      <c r="AJ201">
        <f>IF(NOT(ISNA($B201)),INDEX(Entrada!K$53:K$369,$B201),0)</f>
        <v>42.71</v>
      </c>
      <c r="AK201">
        <f>IF(NOT(ISNA($B201)),INDEX(Entrada!L$53:L$369,$B201),0)</f>
        <v>49.3</v>
      </c>
      <c r="AL201">
        <f>IF(NOT(ISNA($B201)),INDEX(Entrada!M$53:M$369,$B201),0)</f>
        <v>68.239999999999995</v>
      </c>
      <c r="AM201">
        <f>IF(NOT(ISNA($B201)),INDEX(Entrada!N$53:N$369,$B201),0)</f>
        <v>100.15</v>
      </c>
      <c r="AN201">
        <f>IF(NOT(ISNA($B201)),INDEX(Entrada!O$53:O$369,$B201),0)</f>
        <v>0</v>
      </c>
      <c r="AO201">
        <f>IF(NOT(ISNA($B201)),INDEX(Entrada!P$53:P$369,$B201),0)</f>
        <v>0</v>
      </c>
      <c r="AP201">
        <f>IF(NOT(ISNA($B201)),INDEX(Entrada!Q$53:Q$369,$B201),0)</f>
        <v>0</v>
      </c>
      <c r="AQ201">
        <f>IF(NOT(ISNA($B201)),INDEX(Entrada!R$53:R$369,$B201),0)</f>
        <v>0</v>
      </c>
      <c r="AR201">
        <f>IF(NOT(ISNA($B201)),INDEX(Entrada!S$53:S$369,$B201),0)</f>
        <v>0</v>
      </c>
      <c r="AS201">
        <f>IF(NOT(ISNA($B201)),INDEX(Entrada!T$53:T$369,$B201),0)</f>
        <v>0</v>
      </c>
      <c r="AT201">
        <f>IF(NOT(ISNA($B201)),INDEX(Entrada!U$53:U$369,$B201),0)</f>
        <v>0</v>
      </c>
      <c r="AU201">
        <f>IF(NOT(ISNA($B201)),INDEX(Entrada!V$53:V$369,$B201),0)</f>
        <v>0</v>
      </c>
      <c r="AV201">
        <f>IF(NOT(ISNA($B201)),INDEX(Entrada!W$53:W$369,$B201),0)</f>
        <v>0</v>
      </c>
      <c r="AW201">
        <f>IF(NOT(ISNA($B201)),INDEX(Entrada!X$53:X$369,$B201),0)</f>
        <v>0</v>
      </c>
      <c r="AX201">
        <f>IF(NOT(ISNA($B201)),INDEX(Entrada!Y$53:Y$369,$B201),0)</f>
        <v>0</v>
      </c>
      <c r="AY201">
        <f>IF(NOT(ISNA($B201)),INDEX(Entrada!Z$53:Z$369,$B201),0)</f>
        <v>0</v>
      </c>
      <c r="AZ201">
        <f>IF(NOT(ISNA($B201)),INDEX(Entrada!AA$53:AA$369,$B201),0)</f>
        <v>0</v>
      </c>
      <c r="BA201">
        <f>IF(NOT(ISNA($B201)),INDEX(Entrada!AB$53:AB$369,$B201),0)</f>
        <v>0</v>
      </c>
      <c r="BB201">
        <f t="shared" si="497"/>
        <v>124.84</v>
      </c>
      <c r="BC201">
        <f t="shared" si="498"/>
        <v>120.59</v>
      </c>
      <c r="BD201">
        <f t="shared" si="499"/>
        <v>109.96</v>
      </c>
      <c r="BE201">
        <f t="shared" si="500"/>
        <v>81.22</v>
      </c>
      <c r="BF201">
        <f t="shared" si="501"/>
        <v>63.1</v>
      </c>
      <c r="BG201">
        <f t="shared" si="502"/>
        <v>54.51</v>
      </c>
      <c r="BH201">
        <f t="shared" si="503"/>
        <v>47.43</v>
      </c>
      <c r="BI201">
        <f t="shared" si="504"/>
        <v>42.28</v>
      </c>
      <c r="BJ201">
        <f t="shared" si="505"/>
        <v>42.71</v>
      </c>
      <c r="BK201">
        <f t="shared" si="506"/>
        <v>49.3</v>
      </c>
      <c r="BL201">
        <f t="shared" si="507"/>
        <v>68.239999999999995</v>
      </c>
      <c r="BM201">
        <f t="shared" si="508"/>
        <v>100.15</v>
      </c>
      <c r="BN201">
        <f t="shared" si="561"/>
        <v>0</v>
      </c>
      <c r="BO201">
        <f t="shared" si="561"/>
        <v>0</v>
      </c>
      <c r="BP201">
        <f t="shared" si="561"/>
        <v>0</v>
      </c>
      <c r="BQ201">
        <f t="shared" si="561"/>
        <v>0</v>
      </c>
      <c r="BR201">
        <f t="shared" si="561"/>
        <v>0</v>
      </c>
      <c r="BS201">
        <f t="shared" si="561"/>
        <v>0</v>
      </c>
      <c r="BT201">
        <f t="shared" si="561"/>
        <v>0</v>
      </c>
      <c r="BU201">
        <f t="shared" si="561"/>
        <v>0</v>
      </c>
      <c r="BV201">
        <f t="shared" si="561"/>
        <v>0</v>
      </c>
      <c r="BW201">
        <f t="shared" si="561"/>
        <v>0</v>
      </c>
      <c r="BX201">
        <f t="shared" si="561"/>
        <v>0</v>
      </c>
      <c r="BY201">
        <f t="shared" si="561"/>
        <v>0</v>
      </c>
      <c r="BZ201">
        <f t="shared" si="561"/>
        <v>0</v>
      </c>
      <c r="CA201">
        <f t="shared" si="561"/>
        <v>0</v>
      </c>
      <c r="CE201">
        <f t="shared" si="562"/>
        <v>61</v>
      </c>
      <c r="CF201" s="302">
        <f t="shared" ca="1" si="563"/>
        <v>131.73038</v>
      </c>
      <c r="CG201" s="302">
        <f t="shared" ca="1" si="536"/>
        <v>130.52846</v>
      </c>
      <c r="CH201" s="302">
        <f t="shared" ca="1" si="537"/>
        <v>120.21823999999999</v>
      </c>
      <c r="CI201" s="302">
        <f t="shared" ca="1" si="538"/>
        <v>92.461399999999998</v>
      </c>
      <c r="CJ201" s="302">
        <f t="shared" ca="1" si="539"/>
        <v>74.545280000000005</v>
      </c>
      <c r="CK201" s="302">
        <f t="shared" ca="1" si="540"/>
        <v>66.526219999999995</v>
      </c>
      <c r="CL201" s="302">
        <f t="shared" ca="1" si="541"/>
        <v>59.652739999999994</v>
      </c>
      <c r="CM201" s="302">
        <f t="shared" ca="1" si="542"/>
        <v>54.413119999999992</v>
      </c>
      <c r="CN201" s="302">
        <f t="shared" ca="1" si="543"/>
        <v>53.999959999999994</v>
      </c>
      <c r="CO201" s="302">
        <f t="shared" ca="1" si="544"/>
        <v>60.009559999999993</v>
      </c>
      <c r="CP201" s="302">
        <f t="shared" ca="1" si="545"/>
        <v>77.831779999999995</v>
      </c>
      <c r="CQ201" s="302">
        <f t="shared" ca="1" si="546"/>
        <v>105.92666</v>
      </c>
      <c r="CR201" s="302">
        <f t="shared" ca="1" si="547"/>
        <v>14.9</v>
      </c>
      <c r="CS201" s="302">
        <f t="shared" ca="1" si="548"/>
        <v>14.9</v>
      </c>
      <c r="CT201" s="302">
        <f t="shared" ca="1" si="549"/>
        <v>14.9</v>
      </c>
      <c r="CU201" s="302">
        <f t="shared" ca="1" si="550"/>
        <v>14.9</v>
      </c>
      <c r="CV201" s="302">
        <f t="shared" ca="1" si="551"/>
        <v>14.9</v>
      </c>
      <c r="CW201" s="302">
        <f t="shared" ca="1" si="552"/>
        <v>14.9</v>
      </c>
      <c r="CX201" s="302">
        <f t="shared" ca="1" si="553"/>
        <v>14.9</v>
      </c>
      <c r="CY201" s="302">
        <f t="shared" ca="1" si="554"/>
        <v>14.9</v>
      </c>
      <c r="CZ201" s="302">
        <f t="shared" ca="1" si="555"/>
        <v>14.9</v>
      </c>
      <c r="DA201" s="302">
        <f t="shared" ca="1" si="556"/>
        <v>14.9</v>
      </c>
      <c r="DB201" s="302">
        <f t="shared" ca="1" si="557"/>
        <v>14.9</v>
      </c>
      <c r="DC201" s="302">
        <f t="shared" ca="1" si="558"/>
        <v>14.9</v>
      </c>
      <c r="DD201" s="302">
        <f t="shared" ca="1" si="559"/>
        <v>14.9</v>
      </c>
      <c r="DE201" s="302">
        <f t="shared" ca="1" si="560"/>
        <v>14.9</v>
      </c>
    </row>
    <row r="202" spans="1:109" x14ac:dyDescent="0.25">
      <c r="A202">
        <v>199</v>
      </c>
      <c r="B202">
        <f>MATCH(A202,Entrada!$A$53:$A$369,0)</f>
        <v>199</v>
      </c>
      <c r="C202" s="164" t="s">
        <v>620</v>
      </c>
      <c r="AB202">
        <f>IF(NOT(ISNA($B202)),INDEX(Entrada!C$53:C$369,$B202),0)</f>
        <v>1108.31</v>
      </c>
      <c r="AC202">
        <f>IF(NOT(ISNA($B202)),INDEX(Entrada!D$53:D$369,$B202),0)</f>
        <v>1112.56</v>
      </c>
      <c r="AD202">
        <f>IF(NOT(ISNA($B202)),INDEX(Entrada!E$53:E$369,$B202),0)</f>
        <v>1042.26</v>
      </c>
      <c r="AE202">
        <f>IF(NOT(ISNA($B202)),INDEX(Entrada!F$53:F$369,$B202),0)</f>
        <v>751.29</v>
      </c>
      <c r="AF202">
        <f>IF(NOT(ISNA($B202)),INDEX(Entrada!G$53:G$369,$B202),0)</f>
        <v>532.51</v>
      </c>
      <c r="AG202">
        <f>IF(NOT(ISNA($B202)),INDEX(Entrada!H$53:H$369,$B202),0)</f>
        <v>447.2</v>
      </c>
      <c r="AH202">
        <f>IF(NOT(ISNA($B202)),INDEX(Entrada!I$53:I$369,$B202),0)</f>
        <v>375.44</v>
      </c>
      <c r="AI202">
        <f>IF(NOT(ISNA($B202)),INDEX(Entrada!J$53:J$369,$B202),0)</f>
        <v>322.55</v>
      </c>
      <c r="AJ202">
        <f>IF(NOT(ISNA($B202)),INDEX(Entrada!K$53:K$369,$B202),0)</f>
        <v>326.41000000000003</v>
      </c>
      <c r="AK202">
        <f>IF(NOT(ISNA($B202)),INDEX(Entrada!L$53:L$369,$B202),0)</f>
        <v>389.29</v>
      </c>
      <c r="AL202">
        <f>IF(NOT(ISNA($B202)),INDEX(Entrada!M$53:M$369,$B202),0)</f>
        <v>536.47</v>
      </c>
      <c r="AM202">
        <f>IF(NOT(ISNA($B202)),INDEX(Entrada!N$53:N$369,$B202),0)</f>
        <v>808.29</v>
      </c>
      <c r="AN202">
        <f>IF(NOT(ISNA($B202)),INDEX(Entrada!O$53:O$369,$B202),0)</f>
        <v>0</v>
      </c>
      <c r="AO202">
        <f>IF(NOT(ISNA($B202)),INDEX(Entrada!P$53:P$369,$B202),0)</f>
        <v>0</v>
      </c>
      <c r="AP202">
        <f>IF(NOT(ISNA($B202)),INDEX(Entrada!Q$53:Q$369,$B202),0)</f>
        <v>0</v>
      </c>
      <c r="AQ202">
        <f>IF(NOT(ISNA($B202)),INDEX(Entrada!R$53:R$369,$B202),0)</f>
        <v>0</v>
      </c>
      <c r="AR202">
        <f>IF(NOT(ISNA($B202)),INDEX(Entrada!S$53:S$369,$B202),0)</f>
        <v>0</v>
      </c>
      <c r="AS202">
        <f>IF(NOT(ISNA($B202)),INDEX(Entrada!T$53:T$369,$B202),0)</f>
        <v>0</v>
      </c>
      <c r="AT202">
        <f>IF(NOT(ISNA($B202)),INDEX(Entrada!U$53:U$369,$B202),0)</f>
        <v>0</v>
      </c>
      <c r="AU202">
        <f>IF(NOT(ISNA($B202)),INDEX(Entrada!V$53:V$369,$B202),0)</f>
        <v>0</v>
      </c>
      <c r="AV202">
        <f>IF(NOT(ISNA($B202)),INDEX(Entrada!W$53:W$369,$B202),0)</f>
        <v>0</v>
      </c>
      <c r="AW202">
        <f>IF(NOT(ISNA($B202)),INDEX(Entrada!X$53:X$369,$B202),0)</f>
        <v>0</v>
      </c>
      <c r="AX202">
        <f>IF(NOT(ISNA($B202)),INDEX(Entrada!Y$53:Y$369,$B202),0)</f>
        <v>0</v>
      </c>
      <c r="AY202">
        <f>IF(NOT(ISNA($B202)),INDEX(Entrada!Z$53:Z$369,$B202),0)</f>
        <v>0</v>
      </c>
      <c r="AZ202">
        <f>IF(NOT(ISNA($B202)),INDEX(Entrada!AA$53:AA$369,$B202),0)</f>
        <v>0</v>
      </c>
      <c r="BA202">
        <f>IF(NOT(ISNA($B202)),INDEX(Entrada!AB$53:AB$369,$B202),0)</f>
        <v>0</v>
      </c>
      <c r="BB202">
        <f t="shared" si="497"/>
        <v>1108.31</v>
      </c>
      <c r="BC202">
        <f t="shared" si="498"/>
        <v>1112.56</v>
      </c>
      <c r="BD202">
        <f t="shared" si="499"/>
        <v>1042.26</v>
      </c>
      <c r="BE202">
        <f t="shared" si="500"/>
        <v>751.29</v>
      </c>
      <c r="BF202">
        <f t="shared" si="501"/>
        <v>532.51</v>
      </c>
      <c r="BG202">
        <f t="shared" si="502"/>
        <v>447.2</v>
      </c>
      <c r="BH202">
        <f t="shared" si="503"/>
        <v>375.44</v>
      </c>
      <c r="BI202">
        <f t="shared" si="504"/>
        <v>322.55</v>
      </c>
      <c r="BJ202">
        <f t="shared" si="505"/>
        <v>326.41000000000003</v>
      </c>
      <c r="BK202">
        <f t="shared" si="506"/>
        <v>389.29</v>
      </c>
      <c r="BL202">
        <f t="shared" si="507"/>
        <v>536.47</v>
      </c>
      <c r="BM202">
        <f t="shared" si="508"/>
        <v>808.29</v>
      </c>
      <c r="BN202">
        <f t="shared" si="561"/>
        <v>0</v>
      </c>
      <c r="BO202">
        <f t="shared" si="561"/>
        <v>0</v>
      </c>
      <c r="BP202">
        <f t="shared" si="561"/>
        <v>0</v>
      </c>
      <c r="BQ202">
        <f t="shared" si="561"/>
        <v>0</v>
      </c>
      <c r="BR202">
        <f t="shared" si="561"/>
        <v>0</v>
      </c>
      <c r="BS202">
        <f t="shared" si="561"/>
        <v>0</v>
      </c>
      <c r="BT202">
        <f t="shared" si="561"/>
        <v>0</v>
      </c>
      <c r="BU202">
        <f t="shared" si="561"/>
        <v>0</v>
      </c>
      <c r="BV202">
        <f t="shared" si="561"/>
        <v>0</v>
      </c>
      <c r="BW202">
        <f t="shared" si="561"/>
        <v>0</v>
      </c>
      <c r="BX202">
        <f t="shared" si="561"/>
        <v>0</v>
      </c>
      <c r="BY202">
        <f t="shared" si="561"/>
        <v>0</v>
      </c>
      <c r="BZ202">
        <f t="shared" si="561"/>
        <v>0</v>
      </c>
      <c r="CA202">
        <f t="shared" si="561"/>
        <v>0</v>
      </c>
      <c r="CE202" t="e">
        <f t="shared" si="562"/>
        <v>#N/A</v>
      </c>
      <c r="CF202" s="302">
        <f t="shared" si="563"/>
        <v>1108.31</v>
      </c>
      <c r="CG202" s="302">
        <f t="shared" si="536"/>
        <v>1112.56</v>
      </c>
      <c r="CH202" s="302">
        <f t="shared" si="537"/>
        <v>1042.26</v>
      </c>
      <c r="CI202" s="302">
        <f t="shared" si="538"/>
        <v>751.29</v>
      </c>
      <c r="CJ202" s="302">
        <f t="shared" si="539"/>
        <v>532.51</v>
      </c>
      <c r="CK202" s="302">
        <f t="shared" si="540"/>
        <v>447.2</v>
      </c>
      <c r="CL202" s="302">
        <f t="shared" si="541"/>
        <v>375.44</v>
      </c>
      <c r="CM202" s="302">
        <f t="shared" si="542"/>
        <v>322.55</v>
      </c>
      <c r="CN202" s="302">
        <f t="shared" si="543"/>
        <v>326.41000000000003</v>
      </c>
      <c r="CO202" s="302">
        <f t="shared" si="544"/>
        <v>389.29</v>
      </c>
      <c r="CP202" s="302">
        <f t="shared" si="545"/>
        <v>536.47</v>
      </c>
      <c r="CQ202" s="302">
        <f t="shared" si="546"/>
        <v>808.29</v>
      </c>
      <c r="CR202" s="302">
        <f t="shared" si="547"/>
        <v>0</v>
      </c>
      <c r="CS202" s="302">
        <f t="shared" si="548"/>
        <v>0</v>
      </c>
      <c r="CT202" s="302">
        <f t="shared" si="549"/>
        <v>0</v>
      </c>
      <c r="CU202" s="302">
        <f t="shared" si="550"/>
        <v>0</v>
      </c>
      <c r="CV202" s="302">
        <f t="shared" si="551"/>
        <v>0</v>
      </c>
      <c r="CW202" s="302">
        <f t="shared" si="552"/>
        <v>0</v>
      </c>
      <c r="CX202" s="302">
        <f t="shared" si="553"/>
        <v>0</v>
      </c>
      <c r="CY202" s="302">
        <f t="shared" si="554"/>
        <v>0</v>
      </c>
      <c r="CZ202" s="302">
        <f t="shared" si="555"/>
        <v>0</v>
      </c>
      <c r="DA202" s="302">
        <f t="shared" si="556"/>
        <v>0</v>
      </c>
      <c r="DB202" s="302">
        <f t="shared" si="557"/>
        <v>0</v>
      </c>
      <c r="DC202" s="302">
        <f t="shared" si="558"/>
        <v>0</v>
      </c>
      <c r="DD202" s="302">
        <f t="shared" si="559"/>
        <v>0</v>
      </c>
      <c r="DE202" s="302">
        <f t="shared" si="560"/>
        <v>0</v>
      </c>
    </row>
    <row r="203" spans="1:109" x14ac:dyDescent="0.25">
      <c r="A203">
        <v>200</v>
      </c>
      <c r="B203">
        <f>MATCH(A203,Entrada!$A$53:$A$369,0)</f>
        <v>200</v>
      </c>
      <c r="C203" s="164"/>
      <c r="AB203">
        <f>IF(NOT(ISNA($B203)),INDEX(Entrada!C$53:C$369,$B203),0)</f>
        <v>0</v>
      </c>
      <c r="AC203">
        <f>IF(NOT(ISNA($B203)),INDEX(Entrada!D$53:D$369,$B203),0)</f>
        <v>0</v>
      </c>
      <c r="AD203">
        <f>IF(NOT(ISNA($B203)),INDEX(Entrada!E$53:E$369,$B203),0)</f>
        <v>0</v>
      </c>
      <c r="AE203">
        <f>IF(NOT(ISNA($B203)),INDEX(Entrada!F$53:F$369,$B203),0)</f>
        <v>0</v>
      </c>
      <c r="AF203">
        <f>IF(NOT(ISNA($B203)),INDEX(Entrada!G$53:G$369,$B203),0)</f>
        <v>0</v>
      </c>
      <c r="AG203">
        <f>IF(NOT(ISNA($B203)),INDEX(Entrada!H$53:H$369,$B203),0)</f>
        <v>0</v>
      </c>
      <c r="AH203">
        <f>IF(NOT(ISNA($B203)),INDEX(Entrada!I$53:I$369,$B203),0)</f>
        <v>0</v>
      </c>
      <c r="AI203">
        <f>IF(NOT(ISNA($B203)),INDEX(Entrada!J$53:J$369,$B203),0)</f>
        <v>0</v>
      </c>
      <c r="AJ203">
        <f>IF(NOT(ISNA($B203)),INDEX(Entrada!K$53:K$369,$B203),0)</f>
        <v>0</v>
      </c>
      <c r="AK203">
        <f>IF(NOT(ISNA($B203)),INDEX(Entrada!L$53:L$369,$B203),0)</f>
        <v>0</v>
      </c>
      <c r="AL203">
        <f>IF(NOT(ISNA($B203)),INDEX(Entrada!M$53:M$369,$B203),0)</f>
        <v>0</v>
      </c>
      <c r="AM203">
        <f>IF(NOT(ISNA($B203)),INDEX(Entrada!N$53:N$369,$B203),0)</f>
        <v>0</v>
      </c>
      <c r="AN203">
        <f>IF(NOT(ISNA($B203)),INDEX(Entrada!O$53:O$369,$B203),0)</f>
        <v>0</v>
      </c>
      <c r="AO203">
        <f>IF(NOT(ISNA($B203)),INDEX(Entrada!P$53:P$369,$B203),0)</f>
        <v>0</v>
      </c>
      <c r="AP203">
        <f>IF(NOT(ISNA($B203)),INDEX(Entrada!Q$53:Q$369,$B203),0)</f>
        <v>0</v>
      </c>
      <c r="AQ203">
        <f>IF(NOT(ISNA($B203)),INDEX(Entrada!R$53:R$369,$B203),0)</f>
        <v>0</v>
      </c>
      <c r="AR203">
        <f>IF(NOT(ISNA($B203)),INDEX(Entrada!S$53:S$369,$B203),0)</f>
        <v>0</v>
      </c>
      <c r="AS203">
        <f>IF(NOT(ISNA($B203)),INDEX(Entrada!T$53:T$369,$B203),0)</f>
        <v>0</v>
      </c>
      <c r="AT203">
        <f>IF(NOT(ISNA($B203)),INDEX(Entrada!U$53:U$369,$B203),0)</f>
        <v>0</v>
      </c>
      <c r="AU203">
        <f>IF(NOT(ISNA($B203)),INDEX(Entrada!V$53:V$369,$B203),0)</f>
        <v>0</v>
      </c>
      <c r="AV203">
        <f>IF(NOT(ISNA($B203)),INDEX(Entrada!W$53:W$369,$B203),0)</f>
        <v>0</v>
      </c>
      <c r="AW203">
        <f>IF(NOT(ISNA($B203)),INDEX(Entrada!X$53:X$369,$B203),0)</f>
        <v>0</v>
      </c>
      <c r="AX203">
        <f>IF(NOT(ISNA($B203)),INDEX(Entrada!Y$53:Y$369,$B203),0)</f>
        <v>0</v>
      </c>
      <c r="AY203">
        <f>IF(NOT(ISNA($B203)),INDEX(Entrada!Z$53:Z$369,$B203),0)</f>
        <v>0</v>
      </c>
      <c r="AZ203">
        <f>IF(NOT(ISNA($B203)),INDEX(Entrada!AA$53:AA$369,$B203),0)</f>
        <v>0</v>
      </c>
      <c r="BA203">
        <f>IF(NOT(ISNA($B203)),INDEX(Entrada!AB$53:AB$369,$B203),0)</f>
        <v>0</v>
      </c>
      <c r="BB203">
        <f t="shared" si="497"/>
        <v>0</v>
      </c>
      <c r="BC203">
        <f t="shared" si="498"/>
        <v>0</v>
      </c>
      <c r="BD203">
        <f t="shared" si="499"/>
        <v>0</v>
      </c>
      <c r="BE203">
        <f t="shared" si="500"/>
        <v>0</v>
      </c>
      <c r="BF203">
        <f t="shared" si="501"/>
        <v>0</v>
      </c>
      <c r="BG203">
        <f t="shared" si="502"/>
        <v>0</v>
      </c>
      <c r="BH203">
        <f t="shared" si="503"/>
        <v>0</v>
      </c>
      <c r="BI203">
        <f t="shared" si="504"/>
        <v>0</v>
      </c>
      <c r="BJ203">
        <f t="shared" si="505"/>
        <v>0</v>
      </c>
      <c r="BK203">
        <f t="shared" si="506"/>
        <v>0</v>
      </c>
      <c r="BL203">
        <f t="shared" si="507"/>
        <v>0</v>
      </c>
      <c r="BM203">
        <f t="shared" si="508"/>
        <v>0</v>
      </c>
      <c r="BN203">
        <f t="shared" si="561"/>
        <v>0</v>
      </c>
      <c r="BO203">
        <f t="shared" si="561"/>
        <v>0</v>
      </c>
      <c r="BP203">
        <f t="shared" si="561"/>
        <v>0</v>
      </c>
      <c r="BQ203">
        <f t="shared" si="561"/>
        <v>0</v>
      </c>
      <c r="BR203">
        <f t="shared" si="561"/>
        <v>0</v>
      </c>
      <c r="BS203">
        <f t="shared" si="561"/>
        <v>0</v>
      </c>
      <c r="BT203">
        <f t="shared" si="561"/>
        <v>0</v>
      </c>
      <c r="BU203">
        <f t="shared" si="561"/>
        <v>0</v>
      </c>
      <c r="BV203">
        <f t="shared" si="561"/>
        <v>0</v>
      </c>
      <c r="BW203">
        <f t="shared" si="561"/>
        <v>0</v>
      </c>
      <c r="BX203">
        <f t="shared" si="561"/>
        <v>0</v>
      </c>
      <c r="BY203">
        <f t="shared" si="561"/>
        <v>0</v>
      </c>
      <c r="BZ203">
        <f t="shared" si="561"/>
        <v>0</v>
      </c>
      <c r="CA203">
        <f t="shared" si="561"/>
        <v>0</v>
      </c>
      <c r="CE203" t="e">
        <f t="shared" si="562"/>
        <v>#N/A</v>
      </c>
      <c r="CF203" s="302">
        <f t="shared" si="563"/>
        <v>0</v>
      </c>
      <c r="CG203" s="302">
        <f t="shared" si="536"/>
        <v>0</v>
      </c>
      <c r="CH203" s="302">
        <f t="shared" si="537"/>
        <v>0</v>
      </c>
      <c r="CI203" s="302">
        <f t="shared" si="538"/>
        <v>0</v>
      </c>
      <c r="CJ203" s="302">
        <f t="shared" si="539"/>
        <v>0</v>
      </c>
      <c r="CK203" s="302">
        <f t="shared" si="540"/>
        <v>0</v>
      </c>
      <c r="CL203" s="302">
        <f t="shared" si="541"/>
        <v>0</v>
      </c>
      <c r="CM203" s="302">
        <f t="shared" si="542"/>
        <v>0</v>
      </c>
      <c r="CN203" s="302">
        <f t="shared" si="543"/>
        <v>0</v>
      </c>
      <c r="CO203" s="302">
        <f t="shared" si="544"/>
        <v>0</v>
      </c>
      <c r="CP203" s="302">
        <f t="shared" si="545"/>
        <v>0</v>
      </c>
      <c r="CQ203" s="302">
        <f t="shared" si="546"/>
        <v>0</v>
      </c>
      <c r="CR203" s="302">
        <f t="shared" si="547"/>
        <v>0</v>
      </c>
      <c r="CS203" s="302">
        <f t="shared" si="548"/>
        <v>0</v>
      </c>
      <c r="CT203" s="302">
        <f t="shared" si="549"/>
        <v>0</v>
      </c>
      <c r="CU203" s="302">
        <f t="shared" si="550"/>
        <v>0</v>
      </c>
      <c r="CV203" s="302">
        <f t="shared" si="551"/>
        <v>0</v>
      </c>
      <c r="CW203" s="302">
        <f t="shared" si="552"/>
        <v>0</v>
      </c>
      <c r="CX203" s="302">
        <f t="shared" si="553"/>
        <v>0</v>
      </c>
      <c r="CY203" s="302">
        <f t="shared" si="554"/>
        <v>0</v>
      </c>
      <c r="CZ203" s="302">
        <f t="shared" si="555"/>
        <v>0</v>
      </c>
      <c r="DA203" s="302">
        <f t="shared" si="556"/>
        <v>0</v>
      </c>
      <c r="DB203" s="302">
        <f t="shared" si="557"/>
        <v>0</v>
      </c>
      <c r="DC203" s="302">
        <f t="shared" si="558"/>
        <v>0</v>
      </c>
      <c r="DD203" s="302">
        <f t="shared" si="559"/>
        <v>0</v>
      </c>
      <c r="DE203" s="302">
        <f t="shared" si="560"/>
        <v>0</v>
      </c>
    </row>
    <row r="204" spans="1:109" x14ac:dyDescent="0.25">
      <c r="A204">
        <v>201</v>
      </c>
      <c r="B204">
        <f>MATCH(A204,Entrada!$A$53:$A$369,0)</f>
        <v>201</v>
      </c>
      <c r="C204" s="164" t="s">
        <v>621</v>
      </c>
      <c r="AB204">
        <f>IF(NOT(ISNA($B204)),INDEX(Entrada!C$53:C$369,$B204),0)</f>
        <v>23.91</v>
      </c>
      <c r="AC204">
        <f>IF(NOT(ISNA($B204)),INDEX(Entrada!D$53:D$369,$B204),0)</f>
        <v>24.27</v>
      </c>
      <c r="AD204">
        <f>IF(NOT(ISNA($B204)),INDEX(Entrada!E$53:E$369,$B204),0)</f>
        <v>22.6</v>
      </c>
      <c r="AE204">
        <f>IF(NOT(ISNA($B204)),INDEX(Entrada!F$53:F$369,$B204),0)</f>
        <v>17.75</v>
      </c>
      <c r="AF204">
        <f>IF(NOT(ISNA($B204)),INDEX(Entrada!G$53:G$369,$B204),0)</f>
        <v>12.21</v>
      </c>
      <c r="AG204">
        <f>IF(NOT(ISNA($B204)),INDEX(Entrada!H$53:H$369,$B204),0)</f>
        <v>8.9600000000000009</v>
      </c>
      <c r="AH204">
        <f>IF(NOT(ISNA($B204)),INDEX(Entrada!I$53:I$369,$B204),0)</f>
        <v>7.25</v>
      </c>
      <c r="AI204">
        <f>IF(NOT(ISNA($B204)),INDEX(Entrada!J$53:J$369,$B204),0)</f>
        <v>6.21</v>
      </c>
      <c r="AJ204">
        <f>IF(NOT(ISNA($B204)),INDEX(Entrada!K$53:K$369,$B204),0)</f>
        <v>6.4</v>
      </c>
      <c r="AK204">
        <f>IF(NOT(ISNA($B204)),INDEX(Entrada!L$53:L$369,$B204),0)</f>
        <v>7.74</v>
      </c>
      <c r="AL204">
        <f>IF(NOT(ISNA($B204)),INDEX(Entrada!M$53:M$369,$B204),0)</f>
        <v>11.68</v>
      </c>
      <c r="AM204">
        <f>IF(NOT(ISNA($B204)),INDEX(Entrada!N$53:N$369,$B204),0)</f>
        <v>18.07</v>
      </c>
      <c r="AN204">
        <f>IF(NOT(ISNA($B204)),INDEX(Entrada!O$53:O$369,$B204),0)</f>
        <v>0</v>
      </c>
      <c r="AO204">
        <f>IF(NOT(ISNA($B204)),INDEX(Entrada!P$53:P$369,$B204),0)</f>
        <v>0</v>
      </c>
      <c r="AP204">
        <f>IF(NOT(ISNA($B204)),INDEX(Entrada!Q$53:Q$369,$B204),0)</f>
        <v>0</v>
      </c>
      <c r="AQ204">
        <f>IF(NOT(ISNA($B204)),INDEX(Entrada!R$53:R$369,$B204),0)</f>
        <v>0</v>
      </c>
      <c r="AR204">
        <f>IF(NOT(ISNA($B204)),INDEX(Entrada!S$53:S$369,$B204),0)</f>
        <v>0</v>
      </c>
      <c r="AS204">
        <f>IF(NOT(ISNA($B204)),INDEX(Entrada!T$53:T$369,$B204),0)</f>
        <v>0</v>
      </c>
      <c r="AT204">
        <f>IF(NOT(ISNA($B204)),INDEX(Entrada!U$53:U$369,$B204),0)</f>
        <v>0</v>
      </c>
      <c r="AU204">
        <f>IF(NOT(ISNA($B204)),INDEX(Entrada!V$53:V$369,$B204),0)</f>
        <v>0</v>
      </c>
      <c r="AV204">
        <f>IF(NOT(ISNA($B204)),INDEX(Entrada!W$53:W$369,$B204),0)</f>
        <v>0</v>
      </c>
      <c r="AW204">
        <f>IF(NOT(ISNA($B204)),INDEX(Entrada!X$53:X$369,$B204),0)</f>
        <v>0</v>
      </c>
      <c r="AX204">
        <f>IF(NOT(ISNA($B204)),INDEX(Entrada!Y$53:Y$369,$B204),0)</f>
        <v>0</v>
      </c>
      <c r="AY204">
        <f>IF(NOT(ISNA($B204)),INDEX(Entrada!Z$53:Z$369,$B204),0)</f>
        <v>0</v>
      </c>
      <c r="AZ204">
        <f>IF(NOT(ISNA($B204)),INDEX(Entrada!AA$53:AA$369,$B204),0)</f>
        <v>0</v>
      </c>
      <c r="BA204">
        <f>IF(NOT(ISNA($B204)),INDEX(Entrada!AB$53:AB$369,$B204),0)</f>
        <v>0</v>
      </c>
      <c r="BB204">
        <f t="shared" si="497"/>
        <v>23.91</v>
      </c>
      <c r="BC204">
        <f t="shared" si="498"/>
        <v>24.27</v>
      </c>
      <c r="BD204">
        <f t="shared" si="499"/>
        <v>22.6</v>
      </c>
      <c r="BE204">
        <f t="shared" si="500"/>
        <v>17.75</v>
      </c>
      <c r="BF204">
        <f t="shared" si="501"/>
        <v>12.21</v>
      </c>
      <c r="BG204">
        <f t="shared" si="502"/>
        <v>8.9600000000000009</v>
      </c>
      <c r="BH204">
        <f t="shared" si="503"/>
        <v>7.25</v>
      </c>
      <c r="BI204">
        <f t="shared" si="504"/>
        <v>6.21</v>
      </c>
      <c r="BJ204">
        <f t="shared" si="505"/>
        <v>6.4</v>
      </c>
      <c r="BK204">
        <f t="shared" si="506"/>
        <v>7.74</v>
      </c>
      <c r="BL204">
        <f t="shared" si="507"/>
        <v>11.68</v>
      </c>
      <c r="BM204">
        <f t="shared" si="508"/>
        <v>18.07</v>
      </c>
      <c r="BN204">
        <f t="shared" si="561"/>
        <v>0</v>
      </c>
      <c r="BO204">
        <f t="shared" si="561"/>
        <v>0</v>
      </c>
      <c r="BP204">
        <f t="shared" si="561"/>
        <v>0</v>
      </c>
      <c r="BQ204">
        <f t="shared" si="561"/>
        <v>0</v>
      </c>
      <c r="BR204">
        <f t="shared" si="561"/>
        <v>0</v>
      </c>
      <c r="BS204">
        <f t="shared" si="561"/>
        <v>0</v>
      </c>
      <c r="BT204">
        <f t="shared" si="561"/>
        <v>0</v>
      </c>
      <c r="BU204">
        <f t="shared" si="561"/>
        <v>0</v>
      </c>
      <c r="BV204">
        <f t="shared" si="561"/>
        <v>0</v>
      </c>
      <c r="BW204">
        <f t="shared" si="561"/>
        <v>0</v>
      </c>
      <c r="BX204">
        <f t="shared" si="561"/>
        <v>0</v>
      </c>
      <c r="BY204">
        <f t="shared" si="561"/>
        <v>0</v>
      </c>
      <c r="BZ204">
        <f t="shared" si="561"/>
        <v>0</v>
      </c>
      <c r="CA204">
        <f t="shared" si="561"/>
        <v>0</v>
      </c>
      <c r="CE204" t="e">
        <f t="shared" si="562"/>
        <v>#N/A</v>
      </c>
      <c r="CF204" s="302">
        <f t="shared" si="563"/>
        <v>23.91</v>
      </c>
      <c r="CG204" s="302">
        <f t="shared" si="536"/>
        <v>24.27</v>
      </c>
      <c r="CH204" s="302">
        <f t="shared" si="537"/>
        <v>22.6</v>
      </c>
      <c r="CI204" s="302">
        <f t="shared" si="538"/>
        <v>17.75</v>
      </c>
      <c r="CJ204" s="302">
        <f t="shared" si="539"/>
        <v>12.21</v>
      </c>
      <c r="CK204" s="302">
        <f t="shared" si="540"/>
        <v>8.9600000000000009</v>
      </c>
      <c r="CL204" s="302">
        <f t="shared" si="541"/>
        <v>7.25</v>
      </c>
      <c r="CM204" s="302">
        <f t="shared" si="542"/>
        <v>6.21</v>
      </c>
      <c r="CN204" s="302">
        <f t="shared" si="543"/>
        <v>6.4</v>
      </c>
      <c r="CO204" s="302">
        <f t="shared" si="544"/>
        <v>7.74</v>
      </c>
      <c r="CP204" s="302">
        <f t="shared" si="545"/>
        <v>11.68</v>
      </c>
      <c r="CQ204" s="302">
        <f t="shared" si="546"/>
        <v>18.07</v>
      </c>
      <c r="CR204" s="302">
        <f t="shared" si="547"/>
        <v>0</v>
      </c>
      <c r="CS204" s="302">
        <f t="shared" si="548"/>
        <v>0</v>
      </c>
      <c r="CT204" s="302">
        <f t="shared" si="549"/>
        <v>0</v>
      </c>
      <c r="CU204" s="302">
        <f t="shared" si="550"/>
        <v>0</v>
      </c>
      <c r="CV204" s="302">
        <f t="shared" si="551"/>
        <v>0</v>
      </c>
      <c r="CW204" s="302">
        <f t="shared" si="552"/>
        <v>0</v>
      </c>
      <c r="CX204" s="302">
        <f t="shared" si="553"/>
        <v>0</v>
      </c>
      <c r="CY204" s="302">
        <f t="shared" si="554"/>
        <v>0</v>
      </c>
      <c r="CZ204" s="302">
        <f t="shared" si="555"/>
        <v>0</v>
      </c>
      <c r="DA204" s="302">
        <f t="shared" si="556"/>
        <v>0</v>
      </c>
      <c r="DB204" s="302">
        <f t="shared" si="557"/>
        <v>0</v>
      </c>
      <c r="DC204" s="302">
        <f t="shared" si="558"/>
        <v>0</v>
      </c>
      <c r="DD204" s="302">
        <f t="shared" si="559"/>
        <v>0</v>
      </c>
      <c r="DE204" s="302">
        <f t="shared" si="560"/>
        <v>0</v>
      </c>
    </row>
    <row r="205" spans="1:109" x14ac:dyDescent="0.25">
      <c r="A205">
        <v>202</v>
      </c>
      <c r="B205">
        <f>MATCH(A205,Entrada!$A$53:$A$369,0)</f>
        <v>202</v>
      </c>
      <c r="C205" s="164" t="s">
        <v>596</v>
      </c>
      <c r="AB205">
        <f>IF(NOT(ISNA($B205)),INDEX(Entrada!C$53:C$369,$B205),0)</f>
        <v>10.029999999999999</v>
      </c>
      <c r="AC205">
        <f>IF(NOT(ISNA($B205)),INDEX(Entrada!D$53:D$369,$B205),0)</f>
        <v>9.23</v>
      </c>
      <c r="AD205">
        <f>IF(NOT(ISNA($B205)),INDEX(Entrada!E$53:E$369,$B205),0)</f>
        <v>9.2799999999999994</v>
      </c>
      <c r="AE205">
        <f>IF(NOT(ISNA($B205)),INDEX(Entrada!F$53:F$369,$B205),0)</f>
        <v>6.7</v>
      </c>
      <c r="AF205">
        <f>IF(NOT(ISNA($B205)),INDEX(Entrada!G$53:G$369,$B205),0)</f>
        <v>4.62</v>
      </c>
      <c r="AG205">
        <f>IF(NOT(ISNA($B205)),INDEX(Entrada!H$53:H$369,$B205),0)</f>
        <v>3.49</v>
      </c>
      <c r="AH205">
        <f>IF(NOT(ISNA($B205)),INDEX(Entrada!I$53:I$369,$B205),0)</f>
        <v>2.8</v>
      </c>
      <c r="AI205">
        <f>IF(NOT(ISNA($B205)),INDEX(Entrada!J$53:J$369,$B205),0)</f>
        <v>2.3199999999999998</v>
      </c>
      <c r="AJ205">
        <f>IF(NOT(ISNA($B205)),INDEX(Entrada!K$53:K$369,$B205),0)</f>
        <v>2.67</v>
      </c>
      <c r="AK205">
        <f>IF(NOT(ISNA($B205)),INDEX(Entrada!L$53:L$369,$B205),0)</f>
        <v>3.17</v>
      </c>
      <c r="AL205">
        <f>IF(NOT(ISNA($B205)),INDEX(Entrada!M$53:M$369,$B205),0)</f>
        <v>4.8600000000000003</v>
      </c>
      <c r="AM205">
        <f>IF(NOT(ISNA($B205)),INDEX(Entrada!N$53:N$369,$B205),0)</f>
        <v>7.79</v>
      </c>
      <c r="AN205">
        <f>IF(NOT(ISNA($B205)),INDEX(Entrada!O$53:O$369,$B205),0)</f>
        <v>0</v>
      </c>
      <c r="AO205">
        <f>IF(NOT(ISNA($B205)),INDEX(Entrada!P$53:P$369,$B205),0)</f>
        <v>0</v>
      </c>
      <c r="AP205">
        <f>IF(NOT(ISNA($B205)),INDEX(Entrada!Q$53:Q$369,$B205),0)</f>
        <v>0</v>
      </c>
      <c r="AQ205">
        <f>IF(NOT(ISNA($B205)),INDEX(Entrada!R$53:R$369,$B205),0)</f>
        <v>0</v>
      </c>
      <c r="AR205">
        <f>IF(NOT(ISNA($B205)),INDEX(Entrada!S$53:S$369,$B205),0)</f>
        <v>0</v>
      </c>
      <c r="AS205">
        <f>IF(NOT(ISNA($B205)),INDEX(Entrada!T$53:T$369,$B205),0)</f>
        <v>0</v>
      </c>
      <c r="AT205">
        <f>IF(NOT(ISNA($B205)),INDEX(Entrada!U$53:U$369,$B205),0)</f>
        <v>0</v>
      </c>
      <c r="AU205">
        <f>IF(NOT(ISNA($B205)),INDEX(Entrada!V$53:V$369,$B205),0)</f>
        <v>0</v>
      </c>
      <c r="AV205">
        <f>IF(NOT(ISNA($B205)),INDEX(Entrada!W$53:W$369,$B205),0)</f>
        <v>0</v>
      </c>
      <c r="AW205">
        <f>IF(NOT(ISNA($B205)),INDEX(Entrada!X$53:X$369,$B205),0)</f>
        <v>0</v>
      </c>
      <c r="AX205">
        <f>IF(NOT(ISNA($B205)),INDEX(Entrada!Y$53:Y$369,$B205),0)</f>
        <v>0</v>
      </c>
      <c r="AY205">
        <f>IF(NOT(ISNA($B205)),INDEX(Entrada!Z$53:Z$369,$B205),0)</f>
        <v>0</v>
      </c>
      <c r="AZ205">
        <f>IF(NOT(ISNA($B205)),INDEX(Entrada!AA$53:AA$369,$B205),0)</f>
        <v>0</v>
      </c>
      <c r="BA205">
        <f>IF(NOT(ISNA($B205)),INDEX(Entrada!AB$53:AB$369,$B205),0)</f>
        <v>0</v>
      </c>
      <c r="BB205">
        <f t="shared" si="497"/>
        <v>10.029999999999999</v>
      </c>
      <c r="BC205">
        <f t="shared" si="498"/>
        <v>9.23</v>
      </c>
      <c r="BD205">
        <f t="shared" si="499"/>
        <v>9.2799999999999994</v>
      </c>
      <c r="BE205">
        <f t="shared" si="500"/>
        <v>6.7</v>
      </c>
      <c r="BF205">
        <f t="shared" si="501"/>
        <v>4.62</v>
      </c>
      <c r="BG205">
        <f t="shared" si="502"/>
        <v>3.49</v>
      </c>
      <c r="BH205">
        <f t="shared" si="503"/>
        <v>2.8</v>
      </c>
      <c r="BI205">
        <f t="shared" si="504"/>
        <v>2.3199999999999998</v>
      </c>
      <c r="BJ205">
        <f t="shared" si="505"/>
        <v>2.67</v>
      </c>
      <c r="BK205">
        <f t="shared" si="506"/>
        <v>3.17</v>
      </c>
      <c r="BL205">
        <f t="shared" si="507"/>
        <v>4.8600000000000003</v>
      </c>
      <c r="BM205">
        <f t="shared" si="508"/>
        <v>7.79</v>
      </c>
      <c r="BN205">
        <f t="shared" si="561"/>
        <v>0</v>
      </c>
      <c r="BO205">
        <f t="shared" si="561"/>
        <v>0</v>
      </c>
      <c r="BP205">
        <f t="shared" si="561"/>
        <v>0</v>
      </c>
      <c r="BQ205">
        <f t="shared" si="561"/>
        <v>0</v>
      </c>
      <c r="BR205">
        <f t="shared" si="561"/>
        <v>0</v>
      </c>
      <c r="BS205">
        <f t="shared" si="561"/>
        <v>0</v>
      </c>
      <c r="BT205">
        <f t="shared" si="561"/>
        <v>0</v>
      </c>
      <c r="BU205">
        <f t="shared" si="561"/>
        <v>0</v>
      </c>
      <c r="BV205">
        <f t="shared" si="561"/>
        <v>0</v>
      </c>
      <c r="BW205">
        <f t="shared" si="561"/>
        <v>0</v>
      </c>
      <c r="BX205">
        <f t="shared" si="561"/>
        <v>0</v>
      </c>
      <c r="BY205">
        <f t="shared" si="561"/>
        <v>0</v>
      </c>
      <c r="BZ205">
        <f t="shared" si="561"/>
        <v>0</v>
      </c>
      <c r="CA205">
        <f t="shared" si="561"/>
        <v>0</v>
      </c>
      <c r="CE205">
        <f t="shared" si="562"/>
        <v>56</v>
      </c>
      <c r="CF205" s="302">
        <f t="shared" ca="1" si="563"/>
        <v>10.074829999999999</v>
      </c>
      <c r="CG205" s="302">
        <f t="shared" ca="1" si="536"/>
        <v>10.223509999999999</v>
      </c>
      <c r="CH205" s="302">
        <f t="shared" ca="1" si="537"/>
        <v>9.5337999999999994</v>
      </c>
      <c r="CI205" s="302">
        <f t="shared" ca="1" si="538"/>
        <v>7.5307499999999994</v>
      </c>
      <c r="CJ205" s="302">
        <f t="shared" ca="1" si="539"/>
        <v>5.2427299999999999</v>
      </c>
      <c r="CK205" s="302">
        <f t="shared" ca="1" si="540"/>
        <v>3.9004800000000004</v>
      </c>
      <c r="CL205" s="302">
        <f t="shared" ca="1" si="541"/>
        <v>3.1942499999999998</v>
      </c>
      <c r="CM205" s="302">
        <f t="shared" ca="1" si="542"/>
        <v>2.7647300000000001</v>
      </c>
      <c r="CN205" s="302">
        <f t="shared" ca="1" si="543"/>
        <v>2.8432000000000004</v>
      </c>
      <c r="CO205" s="302">
        <f t="shared" ca="1" si="544"/>
        <v>3.39662</v>
      </c>
      <c r="CP205" s="302">
        <f t="shared" ca="1" si="545"/>
        <v>5.0238399999999999</v>
      </c>
      <c r="CQ205" s="302">
        <f t="shared" ca="1" si="546"/>
        <v>7.6629100000000001</v>
      </c>
      <c r="CR205" s="302">
        <f t="shared" ca="1" si="547"/>
        <v>0.2</v>
      </c>
      <c r="CS205" s="302">
        <f t="shared" ca="1" si="548"/>
        <v>0.2</v>
      </c>
      <c r="CT205" s="302">
        <f t="shared" ca="1" si="549"/>
        <v>0.2</v>
      </c>
      <c r="CU205" s="302">
        <f t="shared" ca="1" si="550"/>
        <v>0.2</v>
      </c>
      <c r="CV205" s="302">
        <f t="shared" ca="1" si="551"/>
        <v>0.2</v>
      </c>
      <c r="CW205" s="302">
        <f t="shared" ca="1" si="552"/>
        <v>0.2</v>
      </c>
      <c r="CX205" s="302">
        <f t="shared" ca="1" si="553"/>
        <v>0.2</v>
      </c>
      <c r="CY205" s="302">
        <f t="shared" ca="1" si="554"/>
        <v>0.2</v>
      </c>
      <c r="CZ205" s="302">
        <f t="shared" ca="1" si="555"/>
        <v>0.2</v>
      </c>
      <c r="DA205" s="302">
        <f t="shared" ca="1" si="556"/>
        <v>0.2</v>
      </c>
      <c r="DB205" s="302">
        <f t="shared" ca="1" si="557"/>
        <v>0.2</v>
      </c>
      <c r="DC205" s="302">
        <f t="shared" ca="1" si="558"/>
        <v>0.2</v>
      </c>
      <c r="DD205" s="302">
        <f t="shared" ca="1" si="559"/>
        <v>0.2</v>
      </c>
      <c r="DE205" s="302">
        <f t="shared" ca="1" si="560"/>
        <v>0.2</v>
      </c>
    </row>
    <row r="206" spans="1:109" x14ac:dyDescent="0.25">
      <c r="A206">
        <v>203</v>
      </c>
      <c r="B206">
        <f>MATCH(A206,Entrada!$A$53:$A$369,0)</f>
        <v>203</v>
      </c>
      <c r="C206" s="164" t="s">
        <v>622</v>
      </c>
      <c r="AB206">
        <f>IF(NOT(ISNA($B206)),INDEX(Entrada!C$53:C$369,$B206),0)</f>
        <v>40.04</v>
      </c>
      <c r="AC206">
        <f>IF(NOT(ISNA($B206)),INDEX(Entrada!D$53:D$369,$B206),0)</f>
        <v>40.6</v>
      </c>
      <c r="AD206">
        <f>IF(NOT(ISNA($B206)),INDEX(Entrada!E$53:E$369,$B206),0)</f>
        <v>37.549999999999997</v>
      </c>
      <c r="AE206">
        <f>IF(NOT(ISNA($B206)),INDEX(Entrada!F$53:F$369,$B206),0)</f>
        <v>29.53</v>
      </c>
      <c r="AF206">
        <f>IF(NOT(ISNA($B206)),INDEX(Entrada!G$53:G$369,$B206),0)</f>
        <v>20.43</v>
      </c>
      <c r="AG206">
        <f>IF(NOT(ISNA($B206)),INDEX(Entrada!H$53:H$369,$B206),0)</f>
        <v>14.92</v>
      </c>
      <c r="AH206">
        <f>IF(NOT(ISNA($B206)),INDEX(Entrada!I$53:I$369,$B206),0)</f>
        <v>12.18</v>
      </c>
      <c r="AI206">
        <f>IF(NOT(ISNA($B206)),INDEX(Entrada!J$53:J$369,$B206),0)</f>
        <v>10.48</v>
      </c>
      <c r="AJ206">
        <f>IF(NOT(ISNA($B206)),INDEX(Entrada!K$53:K$369,$B206),0)</f>
        <v>10.88</v>
      </c>
      <c r="AK206">
        <f>IF(NOT(ISNA($B206)),INDEX(Entrada!L$53:L$369,$B206),0)</f>
        <v>13.11</v>
      </c>
      <c r="AL206">
        <f>IF(NOT(ISNA($B206)),INDEX(Entrada!M$53:M$369,$B206),0)</f>
        <v>19.5</v>
      </c>
      <c r="AM206">
        <f>IF(NOT(ISNA($B206)),INDEX(Entrada!N$53:N$369,$B206),0)</f>
        <v>29.97</v>
      </c>
      <c r="AN206">
        <f>IF(NOT(ISNA($B206)),INDEX(Entrada!O$53:O$369,$B206),0)</f>
        <v>0</v>
      </c>
      <c r="AO206">
        <f>IF(NOT(ISNA($B206)),INDEX(Entrada!P$53:P$369,$B206),0)</f>
        <v>0</v>
      </c>
      <c r="AP206">
        <f>IF(NOT(ISNA($B206)),INDEX(Entrada!Q$53:Q$369,$B206),0)</f>
        <v>0</v>
      </c>
      <c r="AQ206">
        <f>IF(NOT(ISNA($B206)),INDEX(Entrada!R$53:R$369,$B206),0)</f>
        <v>0</v>
      </c>
      <c r="AR206">
        <f>IF(NOT(ISNA($B206)),INDEX(Entrada!S$53:S$369,$B206),0)</f>
        <v>0</v>
      </c>
      <c r="AS206">
        <f>IF(NOT(ISNA($B206)),INDEX(Entrada!T$53:T$369,$B206),0)</f>
        <v>0</v>
      </c>
      <c r="AT206">
        <f>IF(NOT(ISNA($B206)),INDEX(Entrada!U$53:U$369,$B206),0)</f>
        <v>0</v>
      </c>
      <c r="AU206">
        <f>IF(NOT(ISNA($B206)),INDEX(Entrada!V$53:V$369,$B206),0)</f>
        <v>0</v>
      </c>
      <c r="AV206">
        <f>IF(NOT(ISNA($B206)),INDEX(Entrada!W$53:W$369,$B206),0)</f>
        <v>0</v>
      </c>
      <c r="AW206">
        <f>IF(NOT(ISNA($B206)),INDEX(Entrada!X$53:X$369,$B206),0)</f>
        <v>0</v>
      </c>
      <c r="AX206">
        <f>IF(NOT(ISNA($B206)),INDEX(Entrada!Y$53:Y$369,$B206),0)</f>
        <v>0</v>
      </c>
      <c r="AY206">
        <f>IF(NOT(ISNA($B206)),INDEX(Entrada!Z$53:Z$369,$B206),0)</f>
        <v>0</v>
      </c>
      <c r="AZ206">
        <f>IF(NOT(ISNA($B206)),INDEX(Entrada!AA$53:AA$369,$B206),0)</f>
        <v>0</v>
      </c>
      <c r="BA206">
        <f>IF(NOT(ISNA($B206)),INDEX(Entrada!AB$53:AB$369,$B206),0)</f>
        <v>0</v>
      </c>
      <c r="BB206" s="305">
        <f t="shared" ref="BB206:CA206" ca="1" si="564">IF(BB204&gt;0,IF(OR(_tipo="Mensal", _tipo="Diario"),INDEX(_regrA0,MATCH("x"&amp;$A$206,_regrPosto,0),CF$1)+INDEX(_regrA1,MATCH("x"&amp;$A$206,_regrPosto,0),CF$1)*BB204,
INDEX(_regrA0sem,MATCH("x"&amp;$A$206,_regrPosto,0),CF$2)+INDEX(_regrA1sem,MATCH("x"&amp;$A$206,_regrPosto,0),CF$2)*BB204
),0)</f>
        <v>34.936870000000006</v>
      </c>
      <c r="BC206" s="305">
        <f t="shared" ca="1" si="564"/>
        <v>35.461390000000002</v>
      </c>
      <c r="BD206" s="305">
        <f t="shared" ca="1" si="564"/>
        <v>33.028200000000005</v>
      </c>
      <c r="BE206" s="305">
        <f t="shared" ca="1" si="564"/>
        <v>25.961750000000002</v>
      </c>
      <c r="BF206" s="305">
        <f t="shared" ca="1" si="564"/>
        <v>17.889970000000005</v>
      </c>
      <c r="BG206" s="305">
        <f t="shared" ca="1" si="564"/>
        <v>13.154720000000001</v>
      </c>
      <c r="BH206" s="305">
        <f t="shared" ca="1" si="564"/>
        <v>10.66325</v>
      </c>
      <c r="BI206" s="305">
        <f t="shared" ca="1" si="564"/>
        <v>9.1479700000000008</v>
      </c>
      <c r="BJ206" s="305">
        <f t="shared" ca="1" si="564"/>
        <v>9.4248000000000012</v>
      </c>
      <c r="BK206" s="305">
        <f t="shared" ca="1" si="564"/>
        <v>11.377180000000001</v>
      </c>
      <c r="BL206" s="305">
        <f t="shared" ca="1" si="564"/>
        <v>17.117760000000001</v>
      </c>
      <c r="BM206" s="305">
        <f t="shared" ca="1" si="564"/>
        <v>26.427990000000005</v>
      </c>
      <c r="BN206" s="305">
        <f t="shared" si="564"/>
        <v>0</v>
      </c>
      <c r="BO206" s="305">
        <f t="shared" si="564"/>
        <v>0</v>
      </c>
      <c r="BP206" s="305">
        <f t="shared" si="564"/>
        <v>0</v>
      </c>
      <c r="BQ206" s="305">
        <f t="shared" si="564"/>
        <v>0</v>
      </c>
      <c r="BR206" s="305">
        <f t="shared" si="564"/>
        <v>0</v>
      </c>
      <c r="BS206" s="305">
        <f t="shared" si="564"/>
        <v>0</v>
      </c>
      <c r="BT206" s="305">
        <f t="shared" si="564"/>
        <v>0</v>
      </c>
      <c r="BU206" s="305">
        <f t="shared" si="564"/>
        <v>0</v>
      </c>
      <c r="BV206" s="305">
        <f t="shared" si="564"/>
        <v>0</v>
      </c>
      <c r="BW206" s="305">
        <f t="shared" si="564"/>
        <v>0</v>
      </c>
      <c r="BX206" s="305">
        <f t="shared" si="564"/>
        <v>0</v>
      </c>
      <c r="BY206" s="305">
        <f t="shared" si="564"/>
        <v>0</v>
      </c>
      <c r="BZ206" s="305">
        <f t="shared" si="564"/>
        <v>0</v>
      </c>
      <c r="CA206" s="305">
        <f t="shared" si="564"/>
        <v>0</v>
      </c>
      <c r="CE206">
        <f t="shared" si="562"/>
        <v>58</v>
      </c>
      <c r="CF206" s="302">
        <f t="shared" ca="1" si="563"/>
        <v>34.936870000000006</v>
      </c>
      <c r="CG206" s="302">
        <f t="shared" ca="1" si="536"/>
        <v>35.461390000000002</v>
      </c>
      <c r="CH206" s="302">
        <f t="shared" ca="1" si="537"/>
        <v>33.028200000000005</v>
      </c>
      <c r="CI206" s="302">
        <f t="shared" ca="1" si="538"/>
        <v>25.961750000000002</v>
      </c>
      <c r="CJ206" s="302">
        <f t="shared" ca="1" si="539"/>
        <v>17.889970000000005</v>
      </c>
      <c r="CK206" s="302">
        <f t="shared" ca="1" si="540"/>
        <v>13.154720000000001</v>
      </c>
      <c r="CL206" s="302">
        <f t="shared" ca="1" si="541"/>
        <v>10.66325</v>
      </c>
      <c r="CM206" s="302">
        <f t="shared" ca="1" si="542"/>
        <v>9.1479700000000008</v>
      </c>
      <c r="CN206" s="302">
        <f t="shared" ca="1" si="543"/>
        <v>9.4248000000000012</v>
      </c>
      <c r="CO206" s="302">
        <f t="shared" ca="1" si="544"/>
        <v>11.377180000000001</v>
      </c>
      <c r="CP206" s="302">
        <f t="shared" ca="1" si="545"/>
        <v>17.117760000000001</v>
      </c>
      <c r="CQ206" s="302">
        <f t="shared" ca="1" si="546"/>
        <v>26.427990000000005</v>
      </c>
      <c r="CR206" s="302">
        <f t="shared" ca="1" si="547"/>
        <v>0.1</v>
      </c>
      <c r="CS206" s="302">
        <f t="shared" ca="1" si="548"/>
        <v>0.1</v>
      </c>
      <c r="CT206" s="302">
        <f t="shared" ca="1" si="549"/>
        <v>0.1</v>
      </c>
      <c r="CU206" s="302">
        <f t="shared" ca="1" si="550"/>
        <v>0.1</v>
      </c>
      <c r="CV206" s="302">
        <f t="shared" ca="1" si="551"/>
        <v>0.1</v>
      </c>
      <c r="CW206" s="302">
        <f t="shared" ca="1" si="552"/>
        <v>0.1</v>
      </c>
      <c r="CX206" s="302">
        <f t="shared" ca="1" si="553"/>
        <v>0.1</v>
      </c>
      <c r="CY206" s="302">
        <f t="shared" ca="1" si="554"/>
        <v>0.1</v>
      </c>
      <c r="CZ206" s="302">
        <f t="shared" ca="1" si="555"/>
        <v>0.1</v>
      </c>
      <c r="DA206" s="302">
        <f t="shared" ca="1" si="556"/>
        <v>0.1</v>
      </c>
      <c r="DB206" s="302">
        <f t="shared" ca="1" si="557"/>
        <v>0.1</v>
      </c>
      <c r="DC206" s="302">
        <f t="shared" ca="1" si="558"/>
        <v>0.1</v>
      </c>
      <c r="DD206" s="302">
        <f t="shared" ca="1" si="559"/>
        <v>0.1</v>
      </c>
      <c r="DE206" s="302">
        <f t="shared" ca="1" si="560"/>
        <v>0.1</v>
      </c>
    </row>
    <row r="207" spans="1:109" x14ac:dyDescent="0.25">
      <c r="A207">
        <v>204</v>
      </c>
      <c r="B207">
        <f>MATCH(A207,Entrada!$A$53:$A$369,0)</f>
        <v>204</v>
      </c>
      <c r="C207" s="164" t="s">
        <v>623</v>
      </c>
      <c r="AB207">
        <f>IF(NOT(ISNA($B207)),INDEX(Entrada!C$53:C$369,$B207),0)</f>
        <v>552.09</v>
      </c>
      <c r="AC207">
        <f>IF(NOT(ISNA($B207)),INDEX(Entrada!D$53:D$369,$B207),0)</f>
        <v>1016.37</v>
      </c>
      <c r="AD207">
        <f>IF(NOT(ISNA($B207)),INDEX(Entrada!E$53:E$369,$B207),0)</f>
        <v>1525.76</v>
      </c>
      <c r="AE207">
        <f>IF(NOT(ISNA($B207)),INDEX(Entrada!F$53:F$369,$B207),0)</f>
        <v>1893.95</v>
      </c>
      <c r="AF207">
        <f>IF(NOT(ISNA($B207)),INDEX(Entrada!G$53:G$369,$B207),0)</f>
        <v>2030.91</v>
      </c>
      <c r="AG207">
        <f>IF(NOT(ISNA($B207)),INDEX(Entrada!H$53:H$369,$B207),0)</f>
        <v>1592.15</v>
      </c>
      <c r="AH207">
        <f>IF(NOT(ISNA($B207)),INDEX(Entrada!I$53:I$369,$B207),0)</f>
        <v>1178.04</v>
      </c>
      <c r="AI207">
        <f>IF(NOT(ISNA($B207)),INDEX(Entrada!J$53:J$369,$B207),0)</f>
        <v>788.6</v>
      </c>
      <c r="AJ207">
        <f>IF(NOT(ISNA($B207)),INDEX(Entrada!K$53:K$369,$B207),0)</f>
        <v>458.37</v>
      </c>
      <c r="AK207">
        <f>IF(NOT(ISNA($B207)),INDEX(Entrada!L$53:L$369,$B207),0)</f>
        <v>275.66000000000003</v>
      </c>
      <c r="AL207">
        <f>IF(NOT(ISNA($B207)),INDEX(Entrada!M$53:M$369,$B207),0)</f>
        <v>204.37</v>
      </c>
      <c r="AM207">
        <f>IF(NOT(ISNA($B207)),INDEX(Entrada!N$53:N$369,$B207),0)</f>
        <v>253.21</v>
      </c>
      <c r="AN207">
        <f>IF(NOT(ISNA($B207)),INDEX(Entrada!O$53:O$369,$B207),0)</f>
        <v>0</v>
      </c>
      <c r="AO207">
        <f>IF(NOT(ISNA($B207)),INDEX(Entrada!P$53:P$369,$B207),0)</f>
        <v>0</v>
      </c>
      <c r="AP207">
        <f>IF(NOT(ISNA($B207)),INDEX(Entrada!Q$53:Q$369,$B207),0)</f>
        <v>0</v>
      </c>
      <c r="AQ207">
        <f>IF(NOT(ISNA($B207)),INDEX(Entrada!R$53:R$369,$B207),0)</f>
        <v>0</v>
      </c>
      <c r="AR207">
        <f>IF(NOT(ISNA($B207)),INDEX(Entrada!S$53:S$369,$B207),0)</f>
        <v>0</v>
      </c>
      <c r="AS207">
        <f>IF(NOT(ISNA($B207)),INDEX(Entrada!T$53:T$369,$B207),0)</f>
        <v>0</v>
      </c>
      <c r="AT207">
        <f>IF(NOT(ISNA($B207)),INDEX(Entrada!U$53:U$369,$B207),0)</f>
        <v>0</v>
      </c>
      <c r="AU207">
        <f>IF(NOT(ISNA($B207)),INDEX(Entrada!V$53:V$369,$B207),0)</f>
        <v>0</v>
      </c>
      <c r="AV207">
        <f>IF(NOT(ISNA($B207)),INDEX(Entrada!W$53:W$369,$B207),0)</f>
        <v>0</v>
      </c>
      <c r="AW207">
        <f>IF(NOT(ISNA($B207)),INDEX(Entrada!X$53:X$369,$B207),0)</f>
        <v>0</v>
      </c>
      <c r="AX207">
        <f>IF(NOT(ISNA($B207)),INDEX(Entrada!Y$53:Y$369,$B207),0)</f>
        <v>0</v>
      </c>
      <c r="AY207">
        <f>IF(NOT(ISNA($B207)),INDEX(Entrada!Z$53:Z$369,$B207),0)</f>
        <v>0</v>
      </c>
      <c r="AZ207">
        <f>IF(NOT(ISNA($B207)),INDEX(Entrada!AA$53:AA$369,$B207),0)</f>
        <v>0</v>
      </c>
      <c r="BA207">
        <f>IF(NOT(ISNA($B207)),INDEX(Entrada!AB$53:AB$369,$B207),0)</f>
        <v>0</v>
      </c>
      <c r="BB207">
        <f t="shared" ref="BB207:BB246" si="565">AB207</f>
        <v>552.09</v>
      </c>
      <c r="BC207">
        <f t="shared" ref="BC207:BC246" si="566">AC207</f>
        <v>1016.37</v>
      </c>
      <c r="BD207">
        <f t="shared" ref="BD207:BD246" si="567">AD207</f>
        <v>1525.76</v>
      </c>
      <c r="BE207">
        <f t="shared" ref="BE207:BE246" si="568">AE207</f>
        <v>1893.95</v>
      </c>
      <c r="BF207">
        <f t="shared" ref="BF207:BF246" si="569">AF207</f>
        <v>2030.91</v>
      </c>
      <c r="BG207">
        <f t="shared" ref="BG207:BG246" si="570">AG207</f>
        <v>1592.15</v>
      </c>
      <c r="BH207">
        <f t="shared" ref="BH207:BH246" si="571">AH207</f>
        <v>1178.04</v>
      </c>
      <c r="BI207">
        <f t="shared" ref="BI207:BI246" si="572">AI207</f>
        <v>788.6</v>
      </c>
      <c r="BJ207">
        <f t="shared" ref="BJ207:BJ246" si="573">AJ207</f>
        <v>458.37</v>
      </c>
      <c r="BK207">
        <f t="shared" ref="BK207:BK246" si="574">AK207</f>
        <v>275.66000000000003</v>
      </c>
      <c r="BL207">
        <f t="shared" ref="BL207:BL246" si="575">AL207</f>
        <v>204.37</v>
      </c>
      <c r="BM207">
        <f t="shared" ref="BM207:BM246" si="576">AM207</f>
        <v>253.21</v>
      </c>
      <c r="BN207">
        <f t="shared" ref="BN207:CA222" si="577">AN207</f>
        <v>0</v>
      </c>
      <c r="BO207">
        <f t="shared" si="577"/>
        <v>0</v>
      </c>
      <c r="BP207">
        <f t="shared" si="577"/>
        <v>0</v>
      </c>
      <c r="BQ207">
        <f t="shared" si="577"/>
        <v>0</v>
      </c>
      <c r="BR207">
        <f t="shared" si="577"/>
        <v>0</v>
      </c>
      <c r="BS207">
        <f t="shared" si="577"/>
        <v>0</v>
      </c>
      <c r="BT207">
        <f t="shared" si="577"/>
        <v>0</v>
      </c>
      <c r="BU207">
        <f t="shared" si="577"/>
        <v>0</v>
      </c>
      <c r="BV207">
        <f t="shared" si="577"/>
        <v>0</v>
      </c>
      <c r="BW207">
        <f t="shared" si="577"/>
        <v>0</v>
      </c>
      <c r="BX207">
        <f t="shared" si="577"/>
        <v>0</v>
      </c>
      <c r="BY207">
        <f t="shared" si="577"/>
        <v>0</v>
      </c>
      <c r="BZ207">
        <f t="shared" si="577"/>
        <v>0</v>
      </c>
      <c r="CA207">
        <f t="shared" si="577"/>
        <v>0</v>
      </c>
      <c r="CE207">
        <f t="shared" si="562"/>
        <v>74</v>
      </c>
      <c r="CF207" s="302">
        <f t="shared" ca="1" si="563"/>
        <v>553.28</v>
      </c>
      <c r="CG207" s="302">
        <f t="shared" ca="1" si="536"/>
        <v>1018.89</v>
      </c>
      <c r="CH207" s="302">
        <f t="shared" ca="1" si="537"/>
        <v>1529.7</v>
      </c>
      <c r="CI207" s="302">
        <f t="shared" ca="1" si="538"/>
        <v>1898.92</v>
      </c>
      <c r="CJ207" s="302">
        <f t="shared" ca="1" si="539"/>
        <v>2036.38</v>
      </c>
      <c r="CK207" s="302">
        <f t="shared" ca="1" si="540"/>
        <v>1596.47</v>
      </c>
      <c r="CL207" s="302">
        <f t="shared" ca="1" si="541"/>
        <v>1181.17</v>
      </c>
      <c r="CM207" s="302">
        <f t="shared" ca="1" si="542"/>
        <v>790.77</v>
      </c>
      <c r="CN207" s="302">
        <f t="shared" ca="1" si="543"/>
        <v>459.53</v>
      </c>
      <c r="CO207" s="302">
        <f t="shared" ca="1" si="544"/>
        <v>276.5</v>
      </c>
      <c r="CP207" s="302">
        <f t="shared" ca="1" si="545"/>
        <v>204.82</v>
      </c>
      <c r="CQ207" s="302">
        <f t="shared" ca="1" si="546"/>
        <v>253.76</v>
      </c>
      <c r="CR207" s="302">
        <f t="shared" ca="1" si="547"/>
        <v>0</v>
      </c>
      <c r="CS207" s="302">
        <f t="shared" ca="1" si="548"/>
        <v>0</v>
      </c>
      <c r="CT207" s="302">
        <f t="shared" ca="1" si="549"/>
        <v>0</v>
      </c>
      <c r="CU207" s="302">
        <f t="shared" ca="1" si="550"/>
        <v>0</v>
      </c>
      <c r="CV207" s="302">
        <f t="shared" ca="1" si="551"/>
        <v>0</v>
      </c>
      <c r="CW207" s="302">
        <f t="shared" ca="1" si="552"/>
        <v>0</v>
      </c>
      <c r="CX207" s="302">
        <f t="shared" ca="1" si="553"/>
        <v>0</v>
      </c>
      <c r="CY207" s="302">
        <f t="shared" ca="1" si="554"/>
        <v>0</v>
      </c>
      <c r="CZ207" s="302">
        <f t="shared" ca="1" si="555"/>
        <v>0</v>
      </c>
      <c r="DA207" s="302">
        <f t="shared" ca="1" si="556"/>
        <v>0</v>
      </c>
      <c r="DB207" s="302">
        <f t="shared" ca="1" si="557"/>
        <v>0</v>
      </c>
      <c r="DC207" s="302">
        <f t="shared" ca="1" si="558"/>
        <v>0</v>
      </c>
      <c r="DD207" s="302">
        <f t="shared" ca="1" si="559"/>
        <v>0</v>
      </c>
      <c r="DE207" s="302">
        <f t="shared" ca="1" si="560"/>
        <v>0</v>
      </c>
    </row>
    <row r="208" spans="1:109" x14ac:dyDescent="0.25">
      <c r="A208">
        <v>205</v>
      </c>
      <c r="B208">
        <f>MATCH(A208,Entrada!$A$53:$A$369,0)</f>
        <v>205</v>
      </c>
      <c r="C208" s="164" t="s">
        <v>624</v>
      </c>
      <c r="AB208">
        <f>IF(NOT(ISNA($B208)),INDEX(Entrada!C$53:C$369,$B208),0)</f>
        <v>209.46</v>
      </c>
      <c r="AC208">
        <f>IF(NOT(ISNA($B208)),INDEX(Entrada!D$53:D$369,$B208),0)</f>
        <v>232.39</v>
      </c>
      <c r="AD208">
        <f>IF(NOT(ISNA($B208)),INDEX(Entrada!E$53:E$369,$B208),0)</f>
        <v>232.86</v>
      </c>
      <c r="AE208">
        <f>IF(NOT(ISNA($B208)),INDEX(Entrada!F$53:F$369,$B208),0)</f>
        <v>185.04</v>
      </c>
      <c r="AF208">
        <f>IF(NOT(ISNA($B208)),INDEX(Entrada!G$53:G$369,$B208),0)</f>
        <v>115.26</v>
      </c>
      <c r="AG208">
        <f>IF(NOT(ISNA($B208)),INDEX(Entrada!H$53:H$369,$B208),0)</f>
        <v>84.09</v>
      </c>
      <c r="AH208">
        <f>IF(NOT(ISNA($B208)),INDEX(Entrada!I$53:I$369,$B208),0)</f>
        <v>65.45</v>
      </c>
      <c r="AI208">
        <f>IF(NOT(ISNA($B208)),INDEX(Entrada!J$53:J$369,$B208),0)</f>
        <v>51.67</v>
      </c>
      <c r="AJ208">
        <f>IF(NOT(ISNA($B208)),INDEX(Entrada!K$53:K$369,$B208),0)</f>
        <v>44.6</v>
      </c>
      <c r="AK208">
        <f>IF(NOT(ISNA($B208)),INDEX(Entrada!L$53:L$369,$B208),0)</f>
        <v>57.99</v>
      </c>
      <c r="AL208">
        <f>IF(NOT(ISNA($B208)),INDEX(Entrada!M$53:M$369,$B208),0)</f>
        <v>96.66</v>
      </c>
      <c r="AM208">
        <f>IF(NOT(ISNA($B208)),INDEX(Entrada!N$53:N$369,$B208),0)</f>
        <v>155.83000000000001</v>
      </c>
      <c r="AN208">
        <f>IF(NOT(ISNA($B208)),INDEX(Entrada!O$53:O$369,$B208),0)</f>
        <v>0</v>
      </c>
      <c r="AO208">
        <f>IF(NOT(ISNA($B208)),INDEX(Entrada!P$53:P$369,$B208),0)</f>
        <v>0</v>
      </c>
      <c r="AP208">
        <f>IF(NOT(ISNA($B208)),INDEX(Entrada!Q$53:Q$369,$B208),0)</f>
        <v>0</v>
      </c>
      <c r="AQ208">
        <f>IF(NOT(ISNA($B208)),INDEX(Entrada!R$53:R$369,$B208),0)</f>
        <v>0</v>
      </c>
      <c r="AR208">
        <f>IF(NOT(ISNA($B208)),INDEX(Entrada!S$53:S$369,$B208),0)</f>
        <v>0</v>
      </c>
      <c r="AS208">
        <f>IF(NOT(ISNA($B208)),INDEX(Entrada!T$53:T$369,$B208),0)</f>
        <v>0</v>
      </c>
      <c r="AT208">
        <f>IF(NOT(ISNA($B208)),INDEX(Entrada!U$53:U$369,$B208),0)</f>
        <v>0</v>
      </c>
      <c r="AU208">
        <f>IF(NOT(ISNA($B208)),INDEX(Entrada!V$53:V$369,$B208),0)</f>
        <v>0</v>
      </c>
      <c r="AV208">
        <f>IF(NOT(ISNA($B208)),INDEX(Entrada!W$53:W$369,$B208),0)</f>
        <v>0</v>
      </c>
      <c r="AW208">
        <f>IF(NOT(ISNA($B208)),INDEX(Entrada!X$53:X$369,$B208),0)</f>
        <v>0</v>
      </c>
      <c r="AX208">
        <f>IF(NOT(ISNA($B208)),INDEX(Entrada!Y$53:Y$369,$B208),0)</f>
        <v>0</v>
      </c>
      <c r="AY208">
        <f>IF(NOT(ISNA($B208)),INDEX(Entrada!Z$53:Z$369,$B208),0)</f>
        <v>0</v>
      </c>
      <c r="AZ208">
        <f>IF(NOT(ISNA($B208)),INDEX(Entrada!AA$53:AA$369,$B208),0)</f>
        <v>0</v>
      </c>
      <c r="BA208">
        <f>IF(NOT(ISNA($B208)),INDEX(Entrada!AB$53:AB$369,$B208),0)</f>
        <v>0</v>
      </c>
      <c r="BB208">
        <f t="shared" si="565"/>
        <v>209.46</v>
      </c>
      <c r="BC208">
        <f t="shared" si="566"/>
        <v>232.39</v>
      </c>
      <c r="BD208">
        <f t="shared" si="567"/>
        <v>232.86</v>
      </c>
      <c r="BE208">
        <f t="shared" si="568"/>
        <v>185.04</v>
      </c>
      <c r="BF208">
        <f t="shared" si="569"/>
        <v>115.26</v>
      </c>
      <c r="BG208">
        <f t="shared" si="570"/>
        <v>84.09</v>
      </c>
      <c r="BH208">
        <f t="shared" si="571"/>
        <v>65.45</v>
      </c>
      <c r="BI208">
        <f t="shared" si="572"/>
        <v>51.67</v>
      </c>
      <c r="BJ208">
        <f t="shared" si="573"/>
        <v>44.6</v>
      </c>
      <c r="BK208">
        <f t="shared" si="574"/>
        <v>57.99</v>
      </c>
      <c r="BL208">
        <f t="shared" si="575"/>
        <v>96.66</v>
      </c>
      <c r="BM208">
        <f t="shared" si="576"/>
        <v>155.83000000000001</v>
      </c>
      <c r="BN208">
        <f t="shared" si="577"/>
        <v>0</v>
      </c>
      <c r="BO208">
        <f t="shared" si="577"/>
        <v>0</v>
      </c>
      <c r="BP208">
        <f t="shared" si="577"/>
        <v>0</v>
      </c>
      <c r="BQ208">
        <f t="shared" si="577"/>
        <v>0</v>
      </c>
      <c r="BR208">
        <f t="shared" si="577"/>
        <v>0</v>
      </c>
      <c r="BS208">
        <f t="shared" si="577"/>
        <v>0</v>
      </c>
      <c r="BT208">
        <f t="shared" si="577"/>
        <v>0</v>
      </c>
      <c r="BU208">
        <f t="shared" si="577"/>
        <v>0</v>
      </c>
      <c r="BV208">
        <f t="shared" si="577"/>
        <v>0</v>
      </c>
      <c r="BW208">
        <f t="shared" si="577"/>
        <v>0</v>
      </c>
      <c r="BX208">
        <f t="shared" si="577"/>
        <v>0</v>
      </c>
      <c r="BY208">
        <f t="shared" si="577"/>
        <v>0</v>
      </c>
      <c r="BZ208">
        <f t="shared" si="577"/>
        <v>0</v>
      </c>
      <c r="CA208">
        <f t="shared" si="577"/>
        <v>0</v>
      </c>
      <c r="CE208" t="e">
        <f t="shared" si="562"/>
        <v>#N/A</v>
      </c>
      <c r="CF208" s="302">
        <f t="shared" si="563"/>
        <v>209.46</v>
      </c>
      <c r="CG208" s="302">
        <f t="shared" si="536"/>
        <v>232.39</v>
      </c>
      <c r="CH208" s="302">
        <f t="shared" si="537"/>
        <v>232.86</v>
      </c>
      <c r="CI208" s="302">
        <f t="shared" si="538"/>
        <v>185.04</v>
      </c>
      <c r="CJ208" s="302">
        <f t="shared" si="539"/>
        <v>115.26</v>
      </c>
      <c r="CK208" s="302">
        <f t="shared" si="540"/>
        <v>84.09</v>
      </c>
      <c r="CL208" s="302">
        <f t="shared" si="541"/>
        <v>65.45</v>
      </c>
      <c r="CM208" s="302">
        <f t="shared" si="542"/>
        <v>51.67</v>
      </c>
      <c r="CN208" s="302">
        <f t="shared" si="543"/>
        <v>44.6</v>
      </c>
      <c r="CO208" s="302">
        <f t="shared" si="544"/>
        <v>57.99</v>
      </c>
      <c r="CP208" s="302">
        <f t="shared" si="545"/>
        <v>96.66</v>
      </c>
      <c r="CQ208" s="302">
        <f t="shared" si="546"/>
        <v>155.83000000000001</v>
      </c>
      <c r="CR208" s="302">
        <f t="shared" si="547"/>
        <v>0</v>
      </c>
      <c r="CS208" s="302">
        <f t="shared" si="548"/>
        <v>0</v>
      </c>
      <c r="CT208" s="302">
        <f t="shared" si="549"/>
        <v>0</v>
      </c>
      <c r="CU208" s="302">
        <f t="shared" si="550"/>
        <v>0</v>
      </c>
      <c r="CV208" s="302">
        <f t="shared" si="551"/>
        <v>0</v>
      </c>
      <c r="CW208" s="302">
        <f t="shared" si="552"/>
        <v>0</v>
      </c>
      <c r="CX208" s="302">
        <f t="shared" si="553"/>
        <v>0</v>
      </c>
      <c r="CY208" s="302">
        <f t="shared" si="554"/>
        <v>0</v>
      </c>
      <c r="CZ208" s="302">
        <f t="shared" si="555"/>
        <v>0</v>
      </c>
      <c r="DA208" s="302">
        <f t="shared" si="556"/>
        <v>0</v>
      </c>
      <c r="DB208" s="302">
        <f t="shared" si="557"/>
        <v>0</v>
      </c>
      <c r="DC208" s="302">
        <f t="shared" si="558"/>
        <v>0</v>
      </c>
      <c r="DD208" s="302">
        <f t="shared" si="559"/>
        <v>0</v>
      </c>
      <c r="DE208" s="302">
        <f t="shared" si="560"/>
        <v>0</v>
      </c>
    </row>
    <row r="209" spans="1:109" x14ac:dyDescent="0.25">
      <c r="A209">
        <v>206</v>
      </c>
      <c r="B209">
        <f>MATCH(A209,Entrada!$A$53:$A$369,0)</f>
        <v>206</v>
      </c>
      <c r="C209" s="164" t="s">
        <v>625</v>
      </c>
      <c r="AB209">
        <f>IF(NOT(ISNA($B209)),INDEX(Entrada!C$53:C$369,$B209),0)</f>
        <v>582.36</v>
      </c>
      <c r="AC209">
        <f>IF(NOT(ISNA($B209)),INDEX(Entrada!D$53:D$369,$B209),0)</f>
        <v>592.41</v>
      </c>
      <c r="AD209">
        <f>IF(NOT(ISNA($B209)),INDEX(Entrada!E$53:E$369,$B209),0)</f>
        <v>556.82000000000005</v>
      </c>
      <c r="AE209">
        <f>IF(NOT(ISNA($B209)),INDEX(Entrada!F$53:F$369,$B209),0)</f>
        <v>419.16</v>
      </c>
      <c r="AF209">
        <f>IF(NOT(ISNA($B209)),INDEX(Entrada!G$53:G$369,$B209),0)</f>
        <v>288.26</v>
      </c>
      <c r="AG209">
        <f>IF(NOT(ISNA($B209)),INDEX(Entrada!H$53:H$369,$B209),0)</f>
        <v>225.9</v>
      </c>
      <c r="AH209">
        <f>IF(NOT(ISNA($B209)),INDEX(Entrada!I$53:I$369,$B209),0)</f>
        <v>186.24</v>
      </c>
      <c r="AI209">
        <f>IF(NOT(ISNA($B209)),INDEX(Entrada!J$53:J$369,$B209),0)</f>
        <v>153.61000000000001</v>
      </c>
      <c r="AJ209">
        <f>IF(NOT(ISNA($B209)),INDEX(Entrada!K$53:K$369,$B209),0)</f>
        <v>140.79</v>
      </c>
      <c r="AK209">
        <f>IF(NOT(ISNA($B209)),INDEX(Entrada!L$53:L$369,$B209),0)</f>
        <v>171.3</v>
      </c>
      <c r="AL209">
        <f>IF(NOT(ISNA($B209)),INDEX(Entrada!M$53:M$369,$B209),0)</f>
        <v>254.46</v>
      </c>
      <c r="AM209">
        <f>IF(NOT(ISNA($B209)),INDEX(Entrada!N$53:N$369,$B209),0)</f>
        <v>419.18</v>
      </c>
      <c r="AN209">
        <f>IF(NOT(ISNA($B209)),INDEX(Entrada!O$53:O$369,$B209),0)</f>
        <v>0</v>
      </c>
      <c r="AO209">
        <f>IF(NOT(ISNA($B209)),INDEX(Entrada!P$53:P$369,$B209),0)</f>
        <v>0</v>
      </c>
      <c r="AP209">
        <f>IF(NOT(ISNA($B209)),INDEX(Entrada!Q$53:Q$369,$B209),0)</f>
        <v>0</v>
      </c>
      <c r="AQ209">
        <f>IF(NOT(ISNA($B209)),INDEX(Entrada!R$53:R$369,$B209),0)</f>
        <v>0</v>
      </c>
      <c r="AR209">
        <f>IF(NOT(ISNA($B209)),INDEX(Entrada!S$53:S$369,$B209),0)</f>
        <v>0</v>
      </c>
      <c r="AS209">
        <f>IF(NOT(ISNA($B209)),INDEX(Entrada!T$53:T$369,$B209),0)</f>
        <v>0</v>
      </c>
      <c r="AT209">
        <f>IF(NOT(ISNA($B209)),INDEX(Entrada!U$53:U$369,$B209),0)</f>
        <v>0</v>
      </c>
      <c r="AU209">
        <f>IF(NOT(ISNA($B209)),INDEX(Entrada!V$53:V$369,$B209),0)</f>
        <v>0</v>
      </c>
      <c r="AV209">
        <f>IF(NOT(ISNA($B209)),INDEX(Entrada!W$53:W$369,$B209),0)</f>
        <v>0</v>
      </c>
      <c r="AW209">
        <f>IF(NOT(ISNA($B209)),INDEX(Entrada!X$53:X$369,$B209),0)</f>
        <v>0</v>
      </c>
      <c r="AX209">
        <f>IF(NOT(ISNA($B209)),INDEX(Entrada!Y$53:Y$369,$B209),0)</f>
        <v>0</v>
      </c>
      <c r="AY209">
        <f>IF(NOT(ISNA($B209)),INDEX(Entrada!Z$53:Z$369,$B209),0)</f>
        <v>0</v>
      </c>
      <c r="AZ209">
        <f>IF(NOT(ISNA($B209)),INDEX(Entrada!AA$53:AA$369,$B209),0)</f>
        <v>0</v>
      </c>
      <c r="BA209">
        <f>IF(NOT(ISNA($B209)),INDEX(Entrada!AB$53:AB$369,$B209),0)</f>
        <v>0</v>
      </c>
      <c r="BB209">
        <f t="shared" si="565"/>
        <v>582.36</v>
      </c>
      <c r="BC209">
        <f t="shared" si="566"/>
        <v>592.41</v>
      </c>
      <c r="BD209">
        <f t="shared" si="567"/>
        <v>556.82000000000005</v>
      </c>
      <c r="BE209">
        <f t="shared" si="568"/>
        <v>419.16</v>
      </c>
      <c r="BF209">
        <f t="shared" si="569"/>
        <v>288.26</v>
      </c>
      <c r="BG209">
        <f t="shared" si="570"/>
        <v>225.9</v>
      </c>
      <c r="BH209">
        <f t="shared" si="571"/>
        <v>186.24</v>
      </c>
      <c r="BI209">
        <f t="shared" si="572"/>
        <v>153.61000000000001</v>
      </c>
      <c r="BJ209">
        <f t="shared" si="573"/>
        <v>140.79</v>
      </c>
      <c r="BK209">
        <f t="shared" si="574"/>
        <v>171.3</v>
      </c>
      <c r="BL209">
        <f t="shared" si="575"/>
        <v>254.46</v>
      </c>
      <c r="BM209">
        <f t="shared" si="576"/>
        <v>419.18</v>
      </c>
      <c r="BN209">
        <f t="shared" si="577"/>
        <v>0</v>
      </c>
      <c r="BO209">
        <f t="shared" si="577"/>
        <v>0</v>
      </c>
      <c r="BP209">
        <f t="shared" si="577"/>
        <v>0</v>
      </c>
      <c r="BQ209">
        <f t="shared" si="577"/>
        <v>0</v>
      </c>
      <c r="BR209">
        <f t="shared" si="577"/>
        <v>0</v>
      </c>
      <c r="BS209">
        <f t="shared" si="577"/>
        <v>0</v>
      </c>
      <c r="BT209">
        <f t="shared" si="577"/>
        <v>0</v>
      </c>
      <c r="BU209">
        <f t="shared" si="577"/>
        <v>0</v>
      </c>
      <c r="BV209">
        <f t="shared" si="577"/>
        <v>0</v>
      </c>
      <c r="BW209">
        <f t="shared" si="577"/>
        <v>0</v>
      </c>
      <c r="BX209">
        <f t="shared" si="577"/>
        <v>0</v>
      </c>
      <c r="BY209">
        <f t="shared" si="577"/>
        <v>0</v>
      </c>
      <c r="BZ209">
        <f t="shared" si="577"/>
        <v>0</v>
      </c>
      <c r="CA209">
        <f t="shared" si="577"/>
        <v>0</v>
      </c>
      <c r="CE209">
        <f t="shared" si="562"/>
        <v>17</v>
      </c>
      <c r="CF209" s="302">
        <f t="shared" ca="1" si="563"/>
        <v>587.53602000000001</v>
      </c>
      <c r="CG209" s="302">
        <f t="shared" ca="1" si="536"/>
        <v>596.28333999999995</v>
      </c>
      <c r="CH209" s="302">
        <f t="shared" ca="1" si="537"/>
        <v>558.88220000000001</v>
      </c>
      <c r="CI209" s="302">
        <f t="shared" ca="1" si="538"/>
        <v>416.75555999999995</v>
      </c>
      <c r="CJ209" s="302">
        <f t="shared" ca="1" si="539"/>
        <v>286.97672</v>
      </c>
      <c r="CK209" s="302">
        <f t="shared" ca="1" si="540"/>
        <v>223.96832000000001</v>
      </c>
      <c r="CL209" s="302">
        <f t="shared" ca="1" si="541"/>
        <v>184.21301999999997</v>
      </c>
      <c r="CM209" s="302">
        <f t="shared" ca="1" si="542"/>
        <v>149.97384</v>
      </c>
      <c r="CN209" s="302">
        <f t="shared" ca="1" si="543"/>
        <v>136.49511999999999</v>
      </c>
      <c r="CO209" s="302">
        <f t="shared" ca="1" si="544"/>
        <v>168.28782000000001</v>
      </c>
      <c r="CP209" s="302">
        <f t="shared" ca="1" si="545"/>
        <v>252.31055999999995</v>
      </c>
      <c r="CQ209" s="302">
        <f t="shared" ca="1" si="546"/>
        <v>421.24461999999994</v>
      </c>
      <c r="CR209" s="302">
        <f t="shared" ca="1" si="547"/>
        <v>0</v>
      </c>
      <c r="CS209" s="302">
        <f t="shared" ca="1" si="548"/>
        <v>0</v>
      </c>
      <c r="CT209" s="302">
        <f t="shared" ca="1" si="549"/>
        <v>0</v>
      </c>
      <c r="CU209" s="302">
        <f t="shared" ca="1" si="550"/>
        <v>0</v>
      </c>
      <c r="CV209" s="302">
        <f t="shared" ca="1" si="551"/>
        <v>0</v>
      </c>
      <c r="CW209" s="302">
        <f t="shared" ca="1" si="552"/>
        <v>0</v>
      </c>
      <c r="CX209" s="302">
        <f t="shared" ca="1" si="553"/>
        <v>0</v>
      </c>
      <c r="CY209" s="302">
        <f t="shared" ca="1" si="554"/>
        <v>0</v>
      </c>
      <c r="CZ209" s="302">
        <f t="shared" ca="1" si="555"/>
        <v>0</v>
      </c>
      <c r="DA209" s="302">
        <f t="shared" ca="1" si="556"/>
        <v>0</v>
      </c>
      <c r="DB209" s="302">
        <f t="shared" ca="1" si="557"/>
        <v>0</v>
      </c>
      <c r="DC209" s="302">
        <f t="shared" ca="1" si="558"/>
        <v>0</v>
      </c>
      <c r="DD209" s="302">
        <f t="shared" ca="1" si="559"/>
        <v>0</v>
      </c>
      <c r="DE209" s="302">
        <f t="shared" ca="1" si="560"/>
        <v>0</v>
      </c>
    </row>
    <row r="210" spans="1:109" x14ac:dyDescent="0.25">
      <c r="A210">
        <v>207</v>
      </c>
      <c r="B210">
        <f>MATCH(A210,Entrada!$A$53:$A$369,0)</f>
        <v>207</v>
      </c>
      <c r="C210" s="164" t="s">
        <v>256</v>
      </c>
      <c r="AB210">
        <f>IF(NOT(ISNA($B210)),INDEX(Entrada!C$53:C$369,$B210),0)</f>
        <v>591.85</v>
      </c>
      <c r="AC210">
        <f>IF(NOT(ISNA($B210)),INDEX(Entrada!D$53:D$369,$B210),0)</f>
        <v>603.09</v>
      </c>
      <c r="AD210">
        <f>IF(NOT(ISNA($B210)),INDEX(Entrada!E$53:E$369,$B210),0)</f>
        <v>567.09</v>
      </c>
      <c r="AE210">
        <f>IF(NOT(ISNA($B210)),INDEX(Entrada!F$53:F$369,$B210),0)</f>
        <v>427.86</v>
      </c>
      <c r="AF210">
        <f>IF(NOT(ISNA($B210)),INDEX(Entrada!G$53:G$369,$B210),0)</f>
        <v>294.01</v>
      </c>
      <c r="AG210">
        <f>IF(NOT(ISNA($B210)),INDEX(Entrada!H$53:H$369,$B210),0)</f>
        <v>230.46</v>
      </c>
      <c r="AH210">
        <f>IF(NOT(ISNA($B210)),INDEX(Entrada!I$53:I$369,$B210),0)</f>
        <v>190.02</v>
      </c>
      <c r="AI210">
        <f>IF(NOT(ISNA($B210)),INDEX(Entrada!J$53:J$369,$B210),0)</f>
        <v>157.02000000000001</v>
      </c>
      <c r="AJ210">
        <f>IF(NOT(ISNA($B210)),INDEX(Entrada!K$53:K$369,$B210),0)</f>
        <v>143.79</v>
      </c>
      <c r="AK210">
        <f>IF(NOT(ISNA($B210)),INDEX(Entrada!L$53:L$369,$B210),0)</f>
        <v>174.39</v>
      </c>
      <c r="AL210">
        <f>IF(NOT(ISNA($B210)),INDEX(Entrada!M$53:M$369,$B210),0)</f>
        <v>258.60000000000002</v>
      </c>
      <c r="AM210">
        <f>IF(NOT(ISNA($B210)),INDEX(Entrada!N$53:N$369,$B210),0)</f>
        <v>425.62</v>
      </c>
      <c r="AN210">
        <f>IF(NOT(ISNA($B210)),INDEX(Entrada!O$53:O$369,$B210),0)</f>
        <v>0</v>
      </c>
      <c r="AO210">
        <f>IF(NOT(ISNA($B210)),INDEX(Entrada!P$53:P$369,$B210),0)</f>
        <v>0</v>
      </c>
      <c r="AP210">
        <f>IF(NOT(ISNA($B210)),INDEX(Entrada!Q$53:Q$369,$B210),0)</f>
        <v>0</v>
      </c>
      <c r="AQ210">
        <f>IF(NOT(ISNA($B210)),INDEX(Entrada!R$53:R$369,$B210),0)</f>
        <v>0</v>
      </c>
      <c r="AR210">
        <f>IF(NOT(ISNA($B210)),INDEX(Entrada!S$53:S$369,$B210),0)</f>
        <v>0</v>
      </c>
      <c r="AS210">
        <f>IF(NOT(ISNA($B210)),INDEX(Entrada!T$53:T$369,$B210),0)</f>
        <v>0</v>
      </c>
      <c r="AT210">
        <f>IF(NOT(ISNA($B210)),INDEX(Entrada!U$53:U$369,$B210),0)</f>
        <v>0</v>
      </c>
      <c r="AU210">
        <f>IF(NOT(ISNA($B210)),INDEX(Entrada!V$53:V$369,$B210),0)</f>
        <v>0</v>
      </c>
      <c r="AV210">
        <f>IF(NOT(ISNA($B210)),INDEX(Entrada!W$53:W$369,$B210),0)</f>
        <v>0</v>
      </c>
      <c r="AW210">
        <f>IF(NOT(ISNA($B210)),INDEX(Entrada!X$53:X$369,$B210),0)</f>
        <v>0</v>
      </c>
      <c r="AX210">
        <f>IF(NOT(ISNA($B210)),INDEX(Entrada!Y$53:Y$369,$B210),0)</f>
        <v>0</v>
      </c>
      <c r="AY210">
        <f>IF(NOT(ISNA($B210)),INDEX(Entrada!Z$53:Z$369,$B210),0)</f>
        <v>0</v>
      </c>
      <c r="AZ210">
        <f>IF(NOT(ISNA($B210)),INDEX(Entrada!AA$53:AA$369,$B210),0)</f>
        <v>0</v>
      </c>
      <c r="BA210">
        <f>IF(NOT(ISNA($B210)),INDEX(Entrada!AB$53:AB$369,$B210),0)</f>
        <v>0</v>
      </c>
      <c r="BB210">
        <f t="shared" si="565"/>
        <v>591.85</v>
      </c>
      <c r="BC210">
        <f t="shared" si="566"/>
        <v>603.09</v>
      </c>
      <c r="BD210">
        <f t="shared" si="567"/>
        <v>567.09</v>
      </c>
      <c r="BE210">
        <f t="shared" si="568"/>
        <v>427.86</v>
      </c>
      <c r="BF210">
        <f t="shared" si="569"/>
        <v>294.01</v>
      </c>
      <c r="BG210">
        <f t="shared" si="570"/>
        <v>230.46</v>
      </c>
      <c r="BH210">
        <f t="shared" si="571"/>
        <v>190.02</v>
      </c>
      <c r="BI210">
        <f t="shared" si="572"/>
        <v>157.02000000000001</v>
      </c>
      <c r="BJ210">
        <f t="shared" si="573"/>
        <v>143.79</v>
      </c>
      <c r="BK210">
        <f t="shared" si="574"/>
        <v>174.39</v>
      </c>
      <c r="BL210">
        <f t="shared" si="575"/>
        <v>258.60000000000002</v>
      </c>
      <c r="BM210">
        <f t="shared" si="576"/>
        <v>425.62</v>
      </c>
      <c r="BN210">
        <f t="shared" si="577"/>
        <v>0</v>
      </c>
      <c r="BO210">
        <f t="shared" si="577"/>
        <v>0</v>
      </c>
      <c r="BP210">
        <f t="shared" si="577"/>
        <v>0</v>
      </c>
      <c r="BQ210">
        <f t="shared" si="577"/>
        <v>0</v>
      </c>
      <c r="BR210">
        <f t="shared" si="577"/>
        <v>0</v>
      </c>
      <c r="BS210">
        <f t="shared" si="577"/>
        <v>0</v>
      </c>
      <c r="BT210">
        <f t="shared" si="577"/>
        <v>0</v>
      </c>
      <c r="BU210">
        <f t="shared" si="577"/>
        <v>0</v>
      </c>
      <c r="BV210">
        <f t="shared" si="577"/>
        <v>0</v>
      </c>
      <c r="BW210">
        <f t="shared" si="577"/>
        <v>0</v>
      </c>
      <c r="BX210">
        <f t="shared" si="577"/>
        <v>0</v>
      </c>
      <c r="BY210">
        <f t="shared" si="577"/>
        <v>0</v>
      </c>
      <c r="BZ210">
        <f t="shared" si="577"/>
        <v>0</v>
      </c>
      <c r="CA210">
        <f t="shared" si="577"/>
        <v>0</v>
      </c>
      <c r="CE210">
        <f t="shared" si="562"/>
        <v>18</v>
      </c>
      <c r="CF210" s="302">
        <f t="shared" ca="1" si="563"/>
        <v>597.20948999999996</v>
      </c>
      <c r="CG210" s="302">
        <f t="shared" ca="1" si="536"/>
        <v>606.10083000000009</v>
      </c>
      <c r="CH210" s="302">
        <f t="shared" ca="1" si="537"/>
        <v>568.08390000000009</v>
      </c>
      <c r="CI210" s="302">
        <f t="shared" ca="1" si="538"/>
        <v>423.61721999999997</v>
      </c>
      <c r="CJ210" s="302">
        <f t="shared" ca="1" si="539"/>
        <v>291.70164</v>
      </c>
      <c r="CK210" s="302">
        <f t="shared" ca="1" si="540"/>
        <v>227.65584000000001</v>
      </c>
      <c r="CL210" s="302">
        <f t="shared" ca="1" si="541"/>
        <v>187.24599000000001</v>
      </c>
      <c r="CM210" s="302">
        <f t="shared" ca="1" si="542"/>
        <v>152.44308000000001</v>
      </c>
      <c r="CN210" s="302">
        <f t="shared" ca="1" si="543"/>
        <v>138.74244000000002</v>
      </c>
      <c r="CO210" s="302">
        <f t="shared" ca="1" si="544"/>
        <v>171.05859000000001</v>
      </c>
      <c r="CP210" s="302">
        <f t="shared" ca="1" si="545"/>
        <v>256.46472</v>
      </c>
      <c r="CQ210" s="302">
        <f t="shared" ca="1" si="546"/>
        <v>428.18018999999998</v>
      </c>
      <c r="CR210" s="302">
        <f t="shared" ca="1" si="547"/>
        <v>0</v>
      </c>
      <c r="CS210" s="302">
        <f t="shared" ca="1" si="548"/>
        <v>0</v>
      </c>
      <c r="CT210" s="302">
        <f t="shared" ca="1" si="549"/>
        <v>0</v>
      </c>
      <c r="CU210" s="302">
        <f t="shared" ca="1" si="550"/>
        <v>0</v>
      </c>
      <c r="CV210" s="302">
        <f t="shared" ca="1" si="551"/>
        <v>0</v>
      </c>
      <c r="CW210" s="302">
        <f t="shared" ca="1" si="552"/>
        <v>0</v>
      </c>
      <c r="CX210" s="302">
        <f t="shared" ca="1" si="553"/>
        <v>0</v>
      </c>
      <c r="CY210" s="302">
        <f t="shared" ca="1" si="554"/>
        <v>0</v>
      </c>
      <c r="CZ210" s="302">
        <f t="shared" ca="1" si="555"/>
        <v>0</v>
      </c>
      <c r="DA210" s="302">
        <f t="shared" ca="1" si="556"/>
        <v>0</v>
      </c>
      <c r="DB210" s="302">
        <f t="shared" ca="1" si="557"/>
        <v>0</v>
      </c>
      <c r="DC210" s="302">
        <f t="shared" ca="1" si="558"/>
        <v>0</v>
      </c>
      <c r="DD210" s="302">
        <f t="shared" ca="1" si="559"/>
        <v>0</v>
      </c>
      <c r="DE210" s="302">
        <f t="shared" ca="1" si="560"/>
        <v>0</v>
      </c>
    </row>
    <row r="211" spans="1:109" x14ac:dyDescent="0.25">
      <c r="A211">
        <v>208</v>
      </c>
      <c r="B211">
        <f>MATCH(A211,Entrada!$A$53:$A$369,0)</f>
        <v>208</v>
      </c>
      <c r="C211" s="164"/>
      <c r="AB211">
        <f>IF(NOT(ISNA($B211)),INDEX(Entrada!C$53:C$369,$B211),0)</f>
        <v>0</v>
      </c>
      <c r="AC211">
        <f>IF(NOT(ISNA($B211)),INDEX(Entrada!D$53:D$369,$B211),0)</f>
        <v>0</v>
      </c>
      <c r="AD211">
        <f>IF(NOT(ISNA($B211)),INDEX(Entrada!E$53:E$369,$B211),0)</f>
        <v>0</v>
      </c>
      <c r="AE211">
        <f>IF(NOT(ISNA($B211)),INDEX(Entrada!F$53:F$369,$B211),0)</f>
        <v>0</v>
      </c>
      <c r="AF211">
        <f>IF(NOT(ISNA($B211)),INDEX(Entrada!G$53:G$369,$B211),0)</f>
        <v>0</v>
      </c>
      <c r="AG211">
        <f>IF(NOT(ISNA($B211)),INDEX(Entrada!H$53:H$369,$B211),0)</f>
        <v>0</v>
      </c>
      <c r="AH211">
        <f>IF(NOT(ISNA($B211)),INDEX(Entrada!I$53:I$369,$B211),0)</f>
        <v>0</v>
      </c>
      <c r="AI211">
        <f>IF(NOT(ISNA($B211)),INDEX(Entrada!J$53:J$369,$B211),0)</f>
        <v>0</v>
      </c>
      <c r="AJ211">
        <f>IF(NOT(ISNA($B211)),INDEX(Entrada!K$53:K$369,$B211),0)</f>
        <v>0</v>
      </c>
      <c r="AK211">
        <f>IF(NOT(ISNA($B211)),INDEX(Entrada!L$53:L$369,$B211),0)</f>
        <v>0</v>
      </c>
      <c r="AL211">
        <f>IF(NOT(ISNA($B211)),INDEX(Entrada!M$53:M$369,$B211),0)</f>
        <v>0</v>
      </c>
      <c r="AM211">
        <f>IF(NOT(ISNA($B211)),INDEX(Entrada!N$53:N$369,$B211),0)</f>
        <v>0</v>
      </c>
      <c r="AN211">
        <f>IF(NOT(ISNA($B211)),INDEX(Entrada!O$53:O$369,$B211),0)</f>
        <v>0</v>
      </c>
      <c r="AO211">
        <f>IF(NOT(ISNA($B211)),INDEX(Entrada!P$53:P$369,$B211),0)</f>
        <v>0</v>
      </c>
      <c r="AP211">
        <f>IF(NOT(ISNA($B211)),INDEX(Entrada!Q$53:Q$369,$B211),0)</f>
        <v>0</v>
      </c>
      <c r="AQ211">
        <f>IF(NOT(ISNA($B211)),INDEX(Entrada!R$53:R$369,$B211),0)</f>
        <v>0</v>
      </c>
      <c r="AR211">
        <f>IF(NOT(ISNA($B211)),INDEX(Entrada!S$53:S$369,$B211),0)</f>
        <v>0</v>
      </c>
      <c r="AS211">
        <f>IF(NOT(ISNA($B211)),INDEX(Entrada!T$53:T$369,$B211),0)</f>
        <v>0</v>
      </c>
      <c r="AT211">
        <f>IF(NOT(ISNA($B211)),INDEX(Entrada!U$53:U$369,$B211),0)</f>
        <v>0</v>
      </c>
      <c r="AU211">
        <f>IF(NOT(ISNA($B211)),INDEX(Entrada!V$53:V$369,$B211),0)</f>
        <v>0</v>
      </c>
      <c r="AV211">
        <f>IF(NOT(ISNA($B211)),INDEX(Entrada!W$53:W$369,$B211),0)</f>
        <v>0</v>
      </c>
      <c r="AW211">
        <f>IF(NOT(ISNA($B211)),INDEX(Entrada!X$53:X$369,$B211),0)</f>
        <v>0</v>
      </c>
      <c r="AX211">
        <f>IF(NOT(ISNA($B211)),INDEX(Entrada!Y$53:Y$369,$B211),0)</f>
        <v>0</v>
      </c>
      <c r="AY211">
        <f>IF(NOT(ISNA($B211)),INDEX(Entrada!Z$53:Z$369,$B211),0)</f>
        <v>0</v>
      </c>
      <c r="AZ211">
        <f>IF(NOT(ISNA($B211)),INDEX(Entrada!AA$53:AA$369,$B211),0)</f>
        <v>0</v>
      </c>
      <c r="BA211">
        <f>IF(NOT(ISNA($B211)),INDEX(Entrada!AB$53:AB$369,$B211),0)</f>
        <v>0</v>
      </c>
      <c r="BB211">
        <f t="shared" si="565"/>
        <v>0</v>
      </c>
      <c r="BC211">
        <f t="shared" si="566"/>
        <v>0</v>
      </c>
      <c r="BD211">
        <f t="shared" si="567"/>
        <v>0</v>
      </c>
      <c r="BE211">
        <f t="shared" si="568"/>
        <v>0</v>
      </c>
      <c r="BF211">
        <f t="shared" si="569"/>
        <v>0</v>
      </c>
      <c r="BG211">
        <f t="shared" si="570"/>
        <v>0</v>
      </c>
      <c r="BH211">
        <f t="shared" si="571"/>
        <v>0</v>
      </c>
      <c r="BI211">
        <f t="shared" si="572"/>
        <v>0</v>
      </c>
      <c r="BJ211">
        <f t="shared" si="573"/>
        <v>0</v>
      </c>
      <c r="BK211">
        <f t="shared" si="574"/>
        <v>0</v>
      </c>
      <c r="BL211">
        <f t="shared" si="575"/>
        <v>0</v>
      </c>
      <c r="BM211">
        <f t="shared" si="576"/>
        <v>0</v>
      </c>
      <c r="BN211">
        <f t="shared" si="577"/>
        <v>0</v>
      </c>
      <c r="BO211">
        <f t="shared" si="577"/>
        <v>0</v>
      </c>
      <c r="BP211">
        <f t="shared" si="577"/>
        <v>0</v>
      </c>
      <c r="BQ211">
        <f t="shared" si="577"/>
        <v>0</v>
      </c>
      <c r="BR211">
        <f t="shared" si="577"/>
        <v>0</v>
      </c>
      <c r="BS211">
        <f t="shared" si="577"/>
        <v>0</v>
      </c>
      <c r="BT211">
        <f t="shared" si="577"/>
        <v>0</v>
      </c>
      <c r="BU211">
        <f t="shared" si="577"/>
        <v>0</v>
      </c>
      <c r="BV211">
        <f t="shared" si="577"/>
        <v>0</v>
      </c>
      <c r="BW211">
        <f t="shared" si="577"/>
        <v>0</v>
      </c>
      <c r="BX211">
        <f t="shared" si="577"/>
        <v>0</v>
      </c>
      <c r="BY211">
        <f t="shared" si="577"/>
        <v>0</v>
      </c>
      <c r="BZ211">
        <f t="shared" si="577"/>
        <v>0</v>
      </c>
      <c r="CA211">
        <f t="shared" si="577"/>
        <v>0</v>
      </c>
      <c r="CE211" t="e">
        <f t="shared" si="562"/>
        <v>#N/A</v>
      </c>
      <c r="CF211" s="302">
        <f t="shared" si="563"/>
        <v>0</v>
      </c>
      <c r="CG211" s="302">
        <f t="shared" si="536"/>
        <v>0</v>
      </c>
      <c r="CH211" s="302">
        <f t="shared" si="537"/>
        <v>0</v>
      </c>
      <c r="CI211" s="302">
        <f t="shared" si="538"/>
        <v>0</v>
      </c>
      <c r="CJ211" s="302">
        <f t="shared" si="539"/>
        <v>0</v>
      </c>
      <c r="CK211" s="302">
        <f t="shared" si="540"/>
        <v>0</v>
      </c>
      <c r="CL211" s="302">
        <f t="shared" si="541"/>
        <v>0</v>
      </c>
      <c r="CM211" s="302">
        <f t="shared" si="542"/>
        <v>0</v>
      </c>
      <c r="CN211" s="302">
        <f t="shared" si="543"/>
        <v>0</v>
      </c>
      <c r="CO211" s="302">
        <f t="shared" si="544"/>
        <v>0</v>
      </c>
      <c r="CP211" s="302">
        <f t="shared" si="545"/>
        <v>0</v>
      </c>
      <c r="CQ211" s="302">
        <f t="shared" si="546"/>
        <v>0</v>
      </c>
      <c r="CR211" s="302">
        <f t="shared" si="547"/>
        <v>0</v>
      </c>
      <c r="CS211" s="302">
        <f t="shared" si="548"/>
        <v>0</v>
      </c>
      <c r="CT211" s="302">
        <f t="shared" si="549"/>
        <v>0</v>
      </c>
      <c r="CU211" s="302">
        <f t="shared" si="550"/>
        <v>0</v>
      </c>
      <c r="CV211" s="302">
        <f t="shared" si="551"/>
        <v>0</v>
      </c>
      <c r="CW211" s="302">
        <f t="shared" si="552"/>
        <v>0</v>
      </c>
      <c r="CX211" s="302">
        <f t="shared" si="553"/>
        <v>0</v>
      </c>
      <c r="CY211" s="302">
        <f t="shared" si="554"/>
        <v>0</v>
      </c>
      <c r="CZ211" s="302">
        <f t="shared" si="555"/>
        <v>0</v>
      </c>
      <c r="DA211" s="302">
        <f t="shared" si="556"/>
        <v>0</v>
      </c>
      <c r="DB211" s="302">
        <f t="shared" si="557"/>
        <v>0</v>
      </c>
      <c r="DC211" s="302">
        <f t="shared" si="558"/>
        <v>0</v>
      </c>
      <c r="DD211" s="302">
        <f t="shared" si="559"/>
        <v>0</v>
      </c>
      <c r="DE211" s="302">
        <f t="shared" si="560"/>
        <v>0</v>
      </c>
    </row>
    <row r="212" spans="1:109" x14ac:dyDescent="0.25">
      <c r="A212">
        <v>209</v>
      </c>
      <c r="B212">
        <f>MATCH(A212,Entrada!$A$53:$A$369,0)</f>
        <v>209</v>
      </c>
      <c r="C212" s="164" t="s">
        <v>626</v>
      </c>
      <c r="AB212">
        <f>IF(NOT(ISNA($B212)),INDEX(Entrada!C$53:C$369,$B212),0)</f>
        <v>721.51</v>
      </c>
      <c r="AC212">
        <f>IF(NOT(ISNA($B212)),INDEX(Entrada!D$53:D$369,$B212),0)</f>
        <v>799.58</v>
      </c>
      <c r="AD212">
        <f>IF(NOT(ISNA($B212)),INDEX(Entrada!E$53:E$369,$B212),0)</f>
        <v>807.34</v>
      </c>
      <c r="AE212">
        <f>IF(NOT(ISNA($B212)),INDEX(Entrada!F$53:F$369,$B212),0)</f>
        <v>626.04</v>
      </c>
      <c r="AF212">
        <f>IF(NOT(ISNA($B212)),INDEX(Entrada!G$53:G$369,$B212),0)</f>
        <v>393.97</v>
      </c>
      <c r="AG212">
        <f>IF(NOT(ISNA($B212)),INDEX(Entrada!H$53:H$369,$B212),0)</f>
        <v>291.39999999999998</v>
      </c>
      <c r="AH212">
        <f>IF(NOT(ISNA($B212)),INDEX(Entrada!I$53:I$369,$B212),0)</f>
        <v>228.57</v>
      </c>
      <c r="AI212">
        <f>IF(NOT(ISNA($B212)),INDEX(Entrada!J$53:J$369,$B212),0)</f>
        <v>179.93</v>
      </c>
      <c r="AJ212">
        <f>IF(NOT(ISNA($B212)),INDEX(Entrada!K$53:K$369,$B212),0)</f>
        <v>154.66999999999999</v>
      </c>
      <c r="AK212">
        <f>IF(NOT(ISNA($B212)),INDEX(Entrada!L$53:L$369,$B212),0)</f>
        <v>193.71</v>
      </c>
      <c r="AL212">
        <f>IF(NOT(ISNA($B212)),INDEX(Entrada!M$53:M$369,$B212),0)</f>
        <v>327.52</v>
      </c>
      <c r="AM212">
        <f>IF(NOT(ISNA($B212)),INDEX(Entrada!N$53:N$369,$B212),0)</f>
        <v>536.03</v>
      </c>
      <c r="AN212">
        <f>IF(NOT(ISNA($B212)),INDEX(Entrada!O$53:O$369,$B212),0)</f>
        <v>0</v>
      </c>
      <c r="AO212">
        <f>IF(NOT(ISNA($B212)),INDEX(Entrada!P$53:P$369,$B212),0)</f>
        <v>0</v>
      </c>
      <c r="AP212">
        <f>IF(NOT(ISNA($B212)),INDEX(Entrada!Q$53:Q$369,$B212),0)</f>
        <v>0</v>
      </c>
      <c r="AQ212">
        <f>IF(NOT(ISNA($B212)),INDEX(Entrada!R$53:R$369,$B212),0)</f>
        <v>0</v>
      </c>
      <c r="AR212">
        <f>IF(NOT(ISNA($B212)),INDEX(Entrada!S$53:S$369,$B212),0)</f>
        <v>0</v>
      </c>
      <c r="AS212">
        <f>IF(NOT(ISNA($B212)),INDEX(Entrada!T$53:T$369,$B212),0)</f>
        <v>0</v>
      </c>
      <c r="AT212">
        <f>IF(NOT(ISNA($B212)),INDEX(Entrada!U$53:U$369,$B212),0)</f>
        <v>0</v>
      </c>
      <c r="AU212">
        <f>IF(NOT(ISNA($B212)),INDEX(Entrada!V$53:V$369,$B212),0)</f>
        <v>0</v>
      </c>
      <c r="AV212">
        <f>IF(NOT(ISNA($B212)),INDEX(Entrada!W$53:W$369,$B212),0)</f>
        <v>0</v>
      </c>
      <c r="AW212">
        <f>IF(NOT(ISNA($B212)),INDEX(Entrada!X$53:X$369,$B212),0)</f>
        <v>0</v>
      </c>
      <c r="AX212">
        <f>IF(NOT(ISNA($B212)),INDEX(Entrada!Y$53:Y$369,$B212),0)</f>
        <v>0</v>
      </c>
      <c r="AY212">
        <f>IF(NOT(ISNA($B212)),INDEX(Entrada!Z$53:Z$369,$B212),0)</f>
        <v>0</v>
      </c>
      <c r="AZ212">
        <f>IF(NOT(ISNA($B212)),INDEX(Entrada!AA$53:AA$369,$B212),0)</f>
        <v>0</v>
      </c>
      <c r="BA212">
        <f>IF(NOT(ISNA($B212)),INDEX(Entrada!AB$53:AB$369,$B212),0)</f>
        <v>0</v>
      </c>
      <c r="BB212">
        <f t="shared" si="565"/>
        <v>721.51</v>
      </c>
      <c r="BC212">
        <f t="shared" si="566"/>
        <v>799.58</v>
      </c>
      <c r="BD212">
        <f t="shared" si="567"/>
        <v>807.34</v>
      </c>
      <c r="BE212">
        <f t="shared" si="568"/>
        <v>626.04</v>
      </c>
      <c r="BF212">
        <f t="shared" si="569"/>
        <v>393.97</v>
      </c>
      <c r="BG212">
        <f t="shared" si="570"/>
        <v>291.39999999999998</v>
      </c>
      <c r="BH212">
        <f t="shared" si="571"/>
        <v>228.57</v>
      </c>
      <c r="BI212">
        <f t="shared" si="572"/>
        <v>179.93</v>
      </c>
      <c r="BJ212">
        <f t="shared" si="573"/>
        <v>154.66999999999999</v>
      </c>
      <c r="BK212">
        <f t="shared" si="574"/>
        <v>193.71</v>
      </c>
      <c r="BL212">
        <f t="shared" si="575"/>
        <v>327.52</v>
      </c>
      <c r="BM212">
        <f t="shared" si="576"/>
        <v>536.03</v>
      </c>
      <c r="BN212">
        <f t="shared" si="577"/>
        <v>0</v>
      </c>
      <c r="BO212">
        <f t="shared" si="577"/>
        <v>0</v>
      </c>
      <c r="BP212">
        <f t="shared" si="577"/>
        <v>0</v>
      </c>
      <c r="BQ212">
        <f t="shared" si="577"/>
        <v>0</v>
      </c>
      <c r="BR212">
        <f t="shared" si="577"/>
        <v>0</v>
      </c>
      <c r="BS212">
        <f t="shared" si="577"/>
        <v>0</v>
      </c>
      <c r="BT212">
        <f t="shared" si="577"/>
        <v>0</v>
      </c>
      <c r="BU212">
        <f t="shared" si="577"/>
        <v>0</v>
      </c>
      <c r="BV212">
        <f t="shared" si="577"/>
        <v>0</v>
      </c>
      <c r="BW212">
        <f t="shared" si="577"/>
        <v>0</v>
      </c>
      <c r="BX212">
        <f t="shared" si="577"/>
        <v>0</v>
      </c>
      <c r="BY212">
        <f t="shared" si="577"/>
        <v>0</v>
      </c>
      <c r="BZ212">
        <f t="shared" si="577"/>
        <v>0</v>
      </c>
      <c r="CA212">
        <f t="shared" si="577"/>
        <v>0</v>
      </c>
      <c r="CE212" t="e">
        <f t="shared" si="562"/>
        <v>#N/A</v>
      </c>
      <c r="CF212" s="302">
        <f t="shared" si="563"/>
        <v>721.51</v>
      </c>
      <c r="CG212" s="302">
        <f t="shared" si="536"/>
        <v>799.58</v>
      </c>
      <c r="CH212" s="302">
        <f t="shared" si="537"/>
        <v>807.34</v>
      </c>
      <c r="CI212" s="302">
        <f t="shared" si="538"/>
        <v>626.04</v>
      </c>
      <c r="CJ212" s="302">
        <f t="shared" si="539"/>
        <v>393.97</v>
      </c>
      <c r="CK212" s="302">
        <f t="shared" si="540"/>
        <v>291.39999999999998</v>
      </c>
      <c r="CL212" s="302">
        <f t="shared" si="541"/>
        <v>228.57</v>
      </c>
      <c r="CM212" s="302">
        <f t="shared" si="542"/>
        <v>179.93</v>
      </c>
      <c r="CN212" s="302">
        <f t="shared" si="543"/>
        <v>154.66999999999999</v>
      </c>
      <c r="CO212" s="302">
        <f t="shared" si="544"/>
        <v>193.71</v>
      </c>
      <c r="CP212" s="302">
        <f t="shared" si="545"/>
        <v>327.52</v>
      </c>
      <c r="CQ212" s="302">
        <f t="shared" si="546"/>
        <v>536.03</v>
      </c>
      <c r="CR212" s="302">
        <f t="shared" si="547"/>
        <v>0</v>
      </c>
      <c r="CS212" s="302">
        <f t="shared" si="548"/>
        <v>0</v>
      </c>
      <c r="CT212" s="302">
        <f t="shared" si="549"/>
        <v>0</v>
      </c>
      <c r="CU212" s="302">
        <f t="shared" si="550"/>
        <v>0</v>
      </c>
      <c r="CV212" s="302">
        <f t="shared" si="551"/>
        <v>0</v>
      </c>
      <c r="CW212" s="302">
        <f t="shared" si="552"/>
        <v>0</v>
      </c>
      <c r="CX212" s="302">
        <f t="shared" si="553"/>
        <v>0</v>
      </c>
      <c r="CY212" s="302">
        <f t="shared" si="554"/>
        <v>0</v>
      </c>
      <c r="CZ212" s="302">
        <f t="shared" si="555"/>
        <v>0</v>
      </c>
      <c r="DA212" s="302">
        <f t="shared" si="556"/>
        <v>0</v>
      </c>
      <c r="DB212" s="302">
        <f t="shared" si="557"/>
        <v>0</v>
      </c>
      <c r="DC212" s="302">
        <f t="shared" si="558"/>
        <v>0</v>
      </c>
      <c r="DD212" s="302">
        <f t="shared" si="559"/>
        <v>0</v>
      </c>
      <c r="DE212" s="302">
        <f t="shared" si="560"/>
        <v>0</v>
      </c>
    </row>
    <row r="213" spans="1:109" x14ac:dyDescent="0.25">
      <c r="A213">
        <v>210</v>
      </c>
      <c r="B213">
        <f>MATCH(A213,Entrada!$A$53:$A$369,0)</f>
        <v>210</v>
      </c>
      <c r="C213" s="164"/>
      <c r="AB213">
        <f>IF(NOT(ISNA($B213)),INDEX(Entrada!C$53:C$369,$B213),0)</f>
        <v>0</v>
      </c>
      <c r="AC213">
        <f>IF(NOT(ISNA($B213)),INDEX(Entrada!D$53:D$369,$B213),0)</f>
        <v>0</v>
      </c>
      <c r="AD213">
        <f>IF(NOT(ISNA($B213)),INDEX(Entrada!E$53:E$369,$B213),0)</f>
        <v>0</v>
      </c>
      <c r="AE213">
        <f>IF(NOT(ISNA($B213)),INDEX(Entrada!F$53:F$369,$B213),0)</f>
        <v>0</v>
      </c>
      <c r="AF213">
        <f>IF(NOT(ISNA($B213)),INDEX(Entrada!G$53:G$369,$B213),0)</f>
        <v>0</v>
      </c>
      <c r="AG213">
        <f>IF(NOT(ISNA($B213)),INDEX(Entrada!H$53:H$369,$B213),0)</f>
        <v>0</v>
      </c>
      <c r="AH213">
        <f>IF(NOT(ISNA($B213)),INDEX(Entrada!I$53:I$369,$B213),0)</f>
        <v>0</v>
      </c>
      <c r="AI213">
        <f>IF(NOT(ISNA($B213)),INDEX(Entrada!J$53:J$369,$B213),0)</f>
        <v>0</v>
      </c>
      <c r="AJ213">
        <f>IF(NOT(ISNA($B213)),INDEX(Entrada!K$53:K$369,$B213),0)</f>
        <v>0</v>
      </c>
      <c r="AK213">
        <f>IF(NOT(ISNA($B213)),INDEX(Entrada!L$53:L$369,$B213),0)</f>
        <v>0</v>
      </c>
      <c r="AL213">
        <f>IF(NOT(ISNA($B213)),INDEX(Entrada!M$53:M$369,$B213),0)</f>
        <v>0</v>
      </c>
      <c r="AM213">
        <f>IF(NOT(ISNA($B213)),INDEX(Entrada!N$53:N$369,$B213),0)</f>
        <v>0</v>
      </c>
      <c r="AN213">
        <f>IF(NOT(ISNA($B213)),INDEX(Entrada!O$53:O$369,$B213),0)</f>
        <v>0</v>
      </c>
      <c r="AO213">
        <f>IF(NOT(ISNA($B213)),INDEX(Entrada!P$53:P$369,$B213),0)</f>
        <v>0</v>
      </c>
      <c r="AP213">
        <f>IF(NOT(ISNA($B213)),INDEX(Entrada!Q$53:Q$369,$B213),0)</f>
        <v>0</v>
      </c>
      <c r="AQ213">
        <f>IF(NOT(ISNA($B213)),INDEX(Entrada!R$53:R$369,$B213),0)</f>
        <v>0</v>
      </c>
      <c r="AR213">
        <f>IF(NOT(ISNA($B213)),INDEX(Entrada!S$53:S$369,$B213),0)</f>
        <v>0</v>
      </c>
      <c r="AS213">
        <f>IF(NOT(ISNA($B213)),INDEX(Entrada!T$53:T$369,$B213),0)</f>
        <v>0</v>
      </c>
      <c r="AT213">
        <f>IF(NOT(ISNA($B213)),INDEX(Entrada!U$53:U$369,$B213),0)</f>
        <v>0</v>
      </c>
      <c r="AU213">
        <f>IF(NOT(ISNA($B213)),INDEX(Entrada!V$53:V$369,$B213),0)</f>
        <v>0</v>
      </c>
      <c r="AV213">
        <f>IF(NOT(ISNA($B213)),INDEX(Entrada!W$53:W$369,$B213),0)</f>
        <v>0</v>
      </c>
      <c r="AW213">
        <f>IF(NOT(ISNA($B213)),INDEX(Entrada!X$53:X$369,$B213),0)</f>
        <v>0</v>
      </c>
      <c r="AX213">
        <f>IF(NOT(ISNA($B213)),INDEX(Entrada!Y$53:Y$369,$B213),0)</f>
        <v>0</v>
      </c>
      <c r="AY213">
        <f>IF(NOT(ISNA($B213)),INDEX(Entrada!Z$53:Z$369,$B213),0)</f>
        <v>0</v>
      </c>
      <c r="AZ213">
        <f>IF(NOT(ISNA($B213)),INDEX(Entrada!AA$53:AA$369,$B213),0)</f>
        <v>0</v>
      </c>
      <c r="BA213">
        <f>IF(NOT(ISNA($B213)),INDEX(Entrada!AB$53:AB$369,$B213),0)</f>
        <v>0</v>
      </c>
      <c r="BB213">
        <f t="shared" si="565"/>
        <v>0</v>
      </c>
      <c r="BC213">
        <f t="shared" si="566"/>
        <v>0</v>
      </c>
      <c r="BD213">
        <f t="shared" si="567"/>
        <v>0</v>
      </c>
      <c r="BE213">
        <f t="shared" si="568"/>
        <v>0</v>
      </c>
      <c r="BF213">
        <f t="shared" si="569"/>
        <v>0</v>
      </c>
      <c r="BG213">
        <f t="shared" si="570"/>
        <v>0</v>
      </c>
      <c r="BH213">
        <f t="shared" si="571"/>
        <v>0</v>
      </c>
      <c r="BI213">
        <f t="shared" si="572"/>
        <v>0</v>
      </c>
      <c r="BJ213">
        <f t="shared" si="573"/>
        <v>0</v>
      </c>
      <c r="BK213">
        <f t="shared" si="574"/>
        <v>0</v>
      </c>
      <c r="BL213">
        <f t="shared" si="575"/>
        <v>0</v>
      </c>
      <c r="BM213">
        <f t="shared" si="576"/>
        <v>0</v>
      </c>
      <c r="BN213">
        <f t="shared" si="577"/>
        <v>0</v>
      </c>
      <c r="BO213">
        <f t="shared" si="577"/>
        <v>0</v>
      </c>
      <c r="BP213">
        <f t="shared" si="577"/>
        <v>0</v>
      </c>
      <c r="BQ213">
        <f t="shared" si="577"/>
        <v>0</v>
      </c>
      <c r="BR213">
        <f t="shared" si="577"/>
        <v>0</v>
      </c>
      <c r="BS213">
        <f t="shared" si="577"/>
        <v>0</v>
      </c>
      <c r="BT213">
        <f t="shared" si="577"/>
        <v>0</v>
      </c>
      <c r="BU213">
        <f t="shared" si="577"/>
        <v>0</v>
      </c>
      <c r="BV213">
        <f t="shared" si="577"/>
        <v>0</v>
      </c>
      <c r="BW213">
        <f t="shared" si="577"/>
        <v>0</v>
      </c>
      <c r="BX213">
        <f t="shared" si="577"/>
        <v>0</v>
      </c>
      <c r="BY213">
        <f t="shared" si="577"/>
        <v>0</v>
      </c>
      <c r="BZ213">
        <f t="shared" si="577"/>
        <v>0</v>
      </c>
      <c r="CA213">
        <f t="shared" si="577"/>
        <v>0</v>
      </c>
      <c r="CE213" t="e">
        <f t="shared" si="562"/>
        <v>#N/A</v>
      </c>
      <c r="CF213" s="302">
        <f t="shared" si="563"/>
        <v>0</v>
      </c>
      <c r="CG213" s="302">
        <f t="shared" si="536"/>
        <v>0</v>
      </c>
      <c r="CH213" s="302">
        <f t="shared" si="537"/>
        <v>0</v>
      </c>
      <c r="CI213" s="302">
        <f t="shared" si="538"/>
        <v>0</v>
      </c>
      <c r="CJ213" s="302">
        <f t="shared" si="539"/>
        <v>0</v>
      </c>
      <c r="CK213" s="302">
        <f t="shared" si="540"/>
        <v>0</v>
      </c>
      <c r="CL213" s="302">
        <f t="shared" si="541"/>
        <v>0</v>
      </c>
      <c r="CM213" s="302">
        <f t="shared" si="542"/>
        <v>0</v>
      </c>
      <c r="CN213" s="302">
        <f t="shared" si="543"/>
        <v>0</v>
      </c>
      <c r="CO213" s="302">
        <f t="shared" si="544"/>
        <v>0</v>
      </c>
      <c r="CP213" s="302">
        <f t="shared" si="545"/>
        <v>0</v>
      </c>
      <c r="CQ213" s="302">
        <f t="shared" si="546"/>
        <v>0</v>
      </c>
      <c r="CR213" s="302">
        <f t="shared" si="547"/>
        <v>0</v>
      </c>
      <c r="CS213" s="302">
        <f t="shared" si="548"/>
        <v>0</v>
      </c>
      <c r="CT213" s="302">
        <f t="shared" si="549"/>
        <v>0</v>
      </c>
      <c r="CU213" s="302">
        <f t="shared" si="550"/>
        <v>0</v>
      </c>
      <c r="CV213" s="302">
        <f t="shared" si="551"/>
        <v>0</v>
      </c>
      <c r="CW213" s="302">
        <f t="shared" si="552"/>
        <v>0</v>
      </c>
      <c r="CX213" s="302">
        <f t="shared" si="553"/>
        <v>0</v>
      </c>
      <c r="CY213" s="302">
        <f t="shared" si="554"/>
        <v>0</v>
      </c>
      <c r="CZ213" s="302">
        <f t="shared" si="555"/>
        <v>0</v>
      </c>
      <c r="DA213" s="302">
        <f t="shared" si="556"/>
        <v>0</v>
      </c>
      <c r="DB213" s="302">
        <f t="shared" si="557"/>
        <v>0</v>
      </c>
      <c r="DC213" s="302">
        <f t="shared" si="558"/>
        <v>0</v>
      </c>
      <c r="DD213" s="302">
        <f t="shared" si="559"/>
        <v>0</v>
      </c>
      <c r="DE213" s="302">
        <f t="shared" si="560"/>
        <v>0</v>
      </c>
    </row>
    <row r="214" spans="1:109" x14ac:dyDescent="0.25">
      <c r="A214">
        <v>211</v>
      </c>
      <c r="B214">
        <f>MATCH(A214,Entrada!$A$53:$A$369,0)</f>
        <v>211</v>
      </c>
      <c r="C214" s="164" t="s">
        <v>44</v>
      </c>
      <c r="AB214">
        <f>IF(NOT(ISNA($B214)),INDEX(Entrada!C$53:C$369,$B214),0)</f>
        <v>568.75</v>
      </c>
      <c r="AC214">
        <f>IF(NOT(ISNA($B214)),INDEX(Entrada!D$53:D$369,$B214),0)</f>
        <v>509.39</v>
      </c>
      <c r="AD214">
        <f>IF(NOT(ISNA($B214)),INDEX(Entrada!E$53:E$369,$B214),0)</f>
        <v>449.82</v>
      </c>
      <c r="AE214">
        <f>IF(NOT(ISNA($B214)),INDEX(Entrada!F$53:F$369,$B214),0)</f>
        <v>309.02999999999997</v>
      </c>
      <c r="AF214">
        <f>IF(NOT(ISNA($B214)),INDEX(Entrada!G$53:G$369,$B214),0)</f>
        <v>226.83</v>
      </c>
      <c r="AG214">
        <f>IF(NOT(ISNA($B214)),INDEX(Entrada!H$53:H$369,$B214),0)</f>
        <v>190.16</v>
      </c>
      <c r="AH214">
        <f>IF(NOT(ISNA($B214)),INDEX(Entrada!I$53:I$369,$B214),0)</f>
        <v>159.35</v>
      </c>
      <c r="AI214">
        <f>IF(NOT(ISNA($B214)),INDEX(Entrada!J$53:J$369,$B214),0)</f>
        <v>136.21</v>
      </c>
      <c r="AJ214">
        <f>IF(NOT(ISNA($B214)),INDEX(Entrada!K$53:K$369,$B214),0)</f>
        <v>139.04</v>
      </c>
      <c r="AK214">
        <f>IF(NOT(ISNA($B214)),INDEX(Entrada!L$53:L$369,$B214),0)</f>
        <v>167.29</v>
      </c>
      <c r="AL214">
        <f>IF(NOT(ISNA($B214)),INDEX(Entrada!M$53:M$369,$B214),0)</f>
        <v>247.97</v>
      </c>
      <c r="AM214">
        <f>IF(NOT(ISNA($B214)),INDEX(Entrada!N$53:N$369,$B214),0)</f>
        <v>417.89</v>
      </c>
      <c r="AN214">
        <f>IF(NOT(ISNA($B214)),INDEX(Entrada!O$53:O$369,$B214),0)</f>
        <v>0</v>
      </c>
      <c r="AO214">
        <f>IF(NOT(ISNA($B214)),INDEX(Entrada!P$53:P$369,$B214),0)</f>
        <v>0</v>
      </c>
      <c r="AP214">
        <f>IF(NOT(ISNA($B214)),INDEX(Entrada!Q$53:Q$369,$B214),0)</f>
        <v>0</v>
      </c>
      <c r="AQ214">
        <f>IF(NOT(ISNA($B214)),INDEX(Entrada!R$53:R$369,$B214),0)</f>
        <v>0</v>
      </c>
      <c r="AR214">
        <f>IF(NOT(ISNA($B214)),INDEX(Entrada!S$53:S$369,$B214),0)</f>
        <v>0</v>
      </c>
      <c r="AS214">
        <f>IF(NOT(ISNA($B214)),INDEX(Entrada!T$53:T$369,$B214),0)</f>
        <v>0</v>
      </c>
      <c r="AT214">
        <f>IF(NOT(ISNA($B214)),INDEX(Entrada!U$53:U$369,$B214),0)</f>
        <v>0</v>
      </c>
      <c r="AU214">
        <f>IF(NOT(ISNA($B214)),INDEX(Entrada!V$53:V$369,$B214),0)</f>
        <v>0</v>
      </c>
      <c r="AV214">
        <f>IF(NOT(ISNA($B214)),INDEX(Entrada!W$53:W$369,$B214),0)</f>
        <v>0</v>
      </c>
      <c r="AW214">
        <f>IF(NOT(ISNA($B214)),INDEX(Entrada!X$53:X$369,$B214),0)</f>
        <v>0</v>
      </c>
      <c r="AX214">
        <f>IF(NOT(ISNA($B214)),INDEX(Entrada!Y$53:Y$369,$B214),0)</f>
        <v>0</v>
      </c>
      <c r="AY214">
        <f>IF(NOT(ISNA($B214)),INDEX(Entrada!Z$53:Z$369,$B214),0)</f>
        <v>0</v>
      </c>
      <c r="AZ214">
        <f>IF(NOT(ISNA($B214)),INDEX(Entrada!AA$53:AA$369,$B214),0)</f>
        <v>0</v>
      </c>
      <c r="BA214">
        <f>IF(NOT(ISNA($B214)),INDEX(Entrada!AB$53:AB$369,$B214),0)</f>
        <v>0</v>
      </c>
      <c r="BB214">
        <f t="shared" si="565"/>
        <v>568.75</v>
      </c>
      <c r="BC214">
        <f t="shared" si="566"/>
        <v>509.39</v>
      </c>
      <c r="BD214">
        <f t="shared" si="567"/>
        <v>449.82</v>
      </c>
      <c r="BE214">
        <f t="shared" si="568"/>
        <v>309.02999999999997</v>
      </c>
      <c r="BF214">
        <f t="shared" si="569"/>
        <v>226.83</v>
      </c>
      <c r="BG214">
        <f t="shared" si="570"/>
        <v>190.16</v>
      </c>
      <c r="BH214">
        <f t="shared" si="571"/>
        <v>159.35</v>
      </c>
      <c r="BI214">
        <f t="shared" si="572"/>
        <v>136.21</v>
      </c>
      <c r="BJ214">
        <f t="shared" si="573"/>
        <v>139.04</v>
      </c>
      <c r="BK214">
        <f t="shared" si="574"/>
        <v>167.29</v>
      </c>
      <c r="BL214">
        <f t="shared" si="575"/>
        <v>247.97</v>
      </c>
      <c r="BM214">
        <f t="shared" si="576"/>
        <v>417.89</v>
      </c>
      <c r="BN214">
        <f t="shared" si="577"/>
        <v>0</v>
      </c>
      <c r="BO214">
        <f t="shared" si="577"/>
        <v>0</v>
      </c>
      <c r="BP214">
        <f t="shared" si="577"/>
        <v>0</v>
      </c>
      <c r="BQ214">
        <f t="shared" si="577"/>
        <v>0</v>
      </c>
      <c r="BR214">
        <f t="shared" si="577"/>
        <v>0</v>
      </c>
      <c r="BS214">
        <f t="shared" si="577"/>
        <v>0</v>
      </c>
      <c r="BT214">
        <f t="shared" si="577"/>
        <v>0</v>
      </c>
      <c r="BU214">
        <f t="shared" si="577"/>
        <v>0</v>
      </c>
      <c r="BV214">
        <f t="shared" si="577"/>
        <v>0</v>
      </c>
      <c r="BW214">
        <f t="shared" si="577"/>
        <v>0</v>
      </c>
      <c r="BX214">
        <f t="shared" si="577"/>
        <v>0</v>
      </c>
      <c r="BY214">
        <f t="shared" si="577"/>
        <v>0</v>
      </c>
      <c r="BZ214">
        <f t="shared" si="577"/>
        <v>0</v>
      </c>
      <c r="CA214">
        <f t="shared" si="577"/>
        <v>0</v>
      </c>
      <c r="CE214" t="e">
        <f t="shared" si="562"/>
        <v>#N/A</v>
      </c>
      <c r="CF214" s="302">
        <f t="shared" si="563"/>
        <v>568.75</v>
      </c>
      <c r="CG214" s="302">
        <f t="shared" si="536"/>
        <v>509.39</v>
      </c>
      <c r="CH214" s="302">
        <f t="shared" si="537"/>
        <v>449.82</v>
      </c>
      <c r="CI214" s="302">
        <f t="shared" si="538"/>
        <v>309.02999999999997</v>
      </c>
      <c r="CJ214" s="302">
        <f t="shared" si="539"/>
        <v>226.83</v>
      </c>
      <c r="CK214" s="302">
        <f t="shared" si="540"/>
        <v>190.16</v>
      </c>
      <c r="CL214" s="302">
        <f t="shared" si="541"/>
        <v>159.35</v>
      </c>
      <c r="CM214" s="302">
        <f t="shared" si="542"/>
        <v>136.21</v>
      </c>
      <c r="CN214" s="302">
        <f t="shared" si="543"/>
        <v>139.04</v>
      </c>
      <c r="CO214" s="302">
        <f t="shared" si="544"/>
        <v>167.29</v>
      </c>
      <c r="CP214" s="302">
        <f t="shared" si="545"/>
        <v>247.97</v>
      </c>
      <c r="CQ214" s="302">
        <f t="shared" si="546"/>
        <v>417.89</v>
      </c>
      <c r="CR214" s="302">
        <f t="shared" si="547"/>
        <v>0</v>
      </c>
      <c r="CS214" s="302">
        <f t="shared" si="548"/>
        <v>0</v>
      </c>
      <c r="CT214" s="302">
        <f t="shared" si="549"/>
        <v>0</v>
      </c>
      <c r="CU214" s="302">
        <f t="shared" si="550"/>
        <v>0</v>
      </c>
      <c r="CV214" s="302">
        <f t="shared" si="551"/>
        <v>0</v>
      </c>
      <c r="CW214" s="302">
        <f t="shared" si="552"/>
        <v>0</v>
      </c>
      <c r="CX214" s="302">
        <f t="shared" si="553"/>
        <v>0</v>
      </c>
      <c r="CY214" s="302">
        <f t="shared" si="554"/>
        <v>0</v>
      </c>
      <c r="CZ214" s="302">
        <f t="shared" si="555"/>
        <v>0</v>
      </c>
      <c r="DA214" s="302">
        <f t="shared" si="556"/>
        <v>0</v>
      </c>
      <c r="DB214" s="302">
        <f t="shared" si="557"/>
        <v>0</v>
      </c>
      <c r="DC214" s="302">
        <f t="shared" si="558"/>
        <v>0</v>
      </c>
      <c r="DD214" s="302">
        <f t="shared" si="559"/>
        <v>0</v>
      </c>
      <c r="DE214" s="302">
        <f t="shared" si="560"/>
        <v>0</v>
      </c>
    </row>
    <row r="215" spans="1:109" x14ac:dyDescent="0.25">
      <c r="A215">
        <v>212</v>
      </c>
      <c r="B215">
        <f>MATCH(A215,Entrada!$A$53:$A$369,0)</f>
        <v>212</v>
      </c>
      <c r="C215" s="164"/>
      <c r="AB215">
        <f>IF(NOT(ISNA($B215)),INDEX(Entrada!C$53:C$369,$B215),0)</f>
        <v>0</v>
      </c>
      <c r="AC215">
        <f>IF(NOT(ISNA($B215)),INDEX(Entrada!D$53:D$369,$B215),0)</f>
        <v>0</v>
      </c>
      <c r="AD215">
        <f>IF(NOT(ISNA($B215)),INDEX(Entrada!E$53:E$369,$B215),0)</f>
        <v>0</v>
      </c>
      <c r="AE215">
        <f>IF(NOT(ISNA($B215)),INDEX(Entrada!F$53:F$369,$B215),0)</f>
        <v>0</v>
      </c>
      <c r="AF215">
        <f>IF(NOT(ISNA($B215)),INDEX(Entrada!G$53:G$369,$B215),0)</f>
        <v>0</v>
      </c>
      <c r="AG215">
        <f>IF(NOT(ISNA($B215)),INDEX(Entrada!H$53:H$369,$B215),0)</f>
        <v>0</v>
      </c>
      <c r="AH215">
        <f>IF(NOT(ISNA($B215)),INDEX(Entrada!I$53:I$369,$B215),0)</f>
        <v>0</v>
      </c>
      <c r="AI215">
        <f>IF(NOT(ISNA($B215)),INDEX(Entrada!J$53:J$369,$B215),0)</f>
        <v>0</v>
      </c>
      <c r="AJ215">
        <f>IF(NOT(ISNA($B215)),INDEX(Entrada!K$53:K$369,$B215),0)</f>
        <v>0</v>
      </c>
      <c r="AK215">
        <f>IF(NOT(ISNA($B215)),INDEX(Entrada!L$53:L$369,$B215),0)</f>
        <v>0</v>
      </c>
      <c r="AL215">
        <f>IF(NOT(ISNA($B215)),INDEX(Entrada!M$53:M$369,$B215),0)</f>
        <v>0</v>
      </c>
      <c r="AM215">
        <f>IF(NOT(ISNA($B215)),INDEX(Entrada!N$53:N$369,$B215),0)</f>
        <v>0</v>
      </c>
      <c r="AN215">
        <f>IF(NOT(ISNA($B215)),INDEX(Entrada!O$53:O$369,$B215),0)</f>
        <v>0</v>
      </c>
      <c r="AO215">
        <f>IF(NOT(ISNA($B215)),INDEX(Entrada!P$53:P$369,$B215),0)</f>
        <v>0</v>
      </c>
      <c r="AP215">
        <f>IF(NOT(ISNA($B215)),INDEX(Entrada!Q$53:Q$369,$B215),0)</f>
        <v>0</v>
      </c>
      <c r="AQ215">
        <f>IF(NOT(ISNA($B215)),INDEX(Entrada!R$53:R$369,$B215),0)</f>
        <v>0</v>
      </c>
      <c r="AR215">
        <f>IF(NOT(ISNA($B215)),INDEX(Entrada!S$53:S$369,$B215),0)</f>
        <v>0</v>
      </c>
      <c r="AS215">
        <f>IF(NOT(ISNA($B215)),INDEX(Entrada!T$53:T$369,$B215),0)</f>
        <v>0</v>
      </c>
      <c r="AT215">
        <f>IF(NOT(ISNA($B215)),INDEX(Entrada!U$53:U$369,$B215),0)</f>
        <v>0</v>
      </c>
      <c r="AU215">
        <f>IF(NOT(ISNA($B215)),INDEX(Entrada!V$53:V$369,$B215),0)</f>
        <v>0</v>
      </c>
      <c r="AV215">
        <f>IF(NOT(ISNA($B215)),INDEX(Entrada!W$53:W$369,$B215),0)</f>
        <v>0</v>
      </c>
      <c r="AW215">
        <f>IF(NOT(ISNA($B215)),INDEX(Entrada!X$53:X$369,$B215),0)</f>
        <v>0</v>
      </c>
      <c r="AX215">
        <f>IF(NOT(ISNA($B215)),INDEX(Entrada!Y$53:Y$369,$B215),0)</f>
        <v>0</v>
      </c>
      <c r="AY215">
        <f>IF(NOT(ISNA($B215)),INDEX(Entrada!Z$53:Z$369,$B215),0)</f>
        <v>0</v>
      </c>
      <c r="AZ215">
        <f>IF(NOT(ISNA($B215)),INDEX(Entrada!AA$53:AA$369,$B215),0)</f>
        <v>0</v>
      </c>
      <c r="BA215">
        <f>IF(NOT(ISNA($B215)),INDEX(Entrada!AB$53:AB$369,$B215),0)</f>
        <v>0</v>
      </c>
      <c r="BB215">
        <f t="shared" si="565"/>
        <v>0</v>
      </c>
      <c r="BC215">
        <f t="shared" si="566"/>
        <v>0</v>
      </c>
      <c r="BD215">
        <f t="shared" si="567"/>
        <v>0</v>
      </c>
      <c r="BE215">
        <f t="shared" si="568"/>
        <v>0</v>
      </c>
      <c r="BF215">
        <f t="shared" si="569"/>
        <v>0</v>
      </c>
      <c r="BG215">
        <f t="shared" si="570"/>
        <v>0</v>
      </c>
      <c r="BH215">
        <f t="shared" si="571"/>
        <v>0</v>
      </c>
      <c r="BI215">
        <f t="shared" si="572"/>
        <v>0</v>
      </c>
      <c r="BJ215">
        <f t="shared" si="573"/>
        <v>0</v>
      </c>
      <c r="BK215">
        <f t="shared" si="574"/>
        <v>0</v>
      </c>
      <c r="BL215">
        <f t="shared" si="575"/>
        <v>0</v>
      </c>
      <c r="BM215">
        <f t="shared" si="576"/>
        <v>0</v>
      </c>
      <c r="BN215">
        <f t="shared" si="577"/>
        <v>0</v>
      </c>
      <c r="BO215">
        <f t="shared" si="577"/>
        <v>0</v>
      </c>
      <c r="BP215">
        <f t="shared" si="577"/>
        <v>0</v>
      </c>
      <c r="BQ215">
        <f t="shared" si="577"/>
        <v>0</v>
      </c>
      <c r="BR215">
        <f t="shared" si="577"/>
        <v>0</v>
      </c>
      <c r="BS215">
        <f t="shared" si="577"/>
        <v>0</v>
      </c>
      <c r="BT215">
        <f t="shared" si="577"/>
        <v>0</v>
      </c>
      <c r="BU215">
        <f t="shared" si="577"/>
        <v>0</v>
      </c>
      <c r="BV215">
        <f t="shared" si="577"/>
        <v>0</v>
      </c>
      <c r="BW215">
        <f t="shared" si="577"/>
        <v>0</v>
      </c>
      <c r="BX215">
        <f t="shared" si="577"/>
        <v>0</v>
      </c>
      <c r="BY215">
        <f t="shared" si="577"/>
        <v>0</v>
      </c>
      <c r="BZ215">
        <f t="shared" si="577"/>
        <v>0</v>
      </c>
      <c r="CA215">
        <f t="shared" si="577"/>
        <v>0</v>
      </c>
      <c r="CE215" t="e">
        <f t="shared" si="562"/>
        <v>#N/A</v>
      </c>
      <c r="CF215" s="302">
        <f t="shared" si="563"/>
        <v>0</v>
      </c>
      <c r="CG215" s="302">
        <f t="shared" si="536"/>
        <v>0</v>
      </c>
      <c r="CH215" s="302">
        <f t="shared" si="537"/>
        <v>0</v>
      </c>
      <c r="CI215" s="302">
        <f t="shared" si="538"/>
        <v>0</v>
      </c>
      <c r="CJ215" s="302">
        <f t="shared" si="539"/>
        <v>0</v>
      </c>
      <c r="CK215" s="302">
        <f t="shared" si="540"/>
        <v>0</v>
      </c>
      <c r="CL215" s="302">
        <f t="shared" si="541"/>
        <v>0</v>
      </c>
      <c r="CM215" s="302">
        <f t="shared" si="542"/>
        <v>0</v>
      </c>
      <c r="CN215" s="302">
        <f t="shared" si="543"/>
        <v>0</v>
      </c>
      <c r="CO215" s="302">
        <f t="shared" si="544"/>
        <v>0</v>
      </c>
      <c r="CP215" s="302">
        <f t="shared" si="545"/>
        <v>0</v>
      </c>
      <c r="CQ215" s="302">
        <f t="shared" si="546"/>
        <v>0</v>
      </c>
      <c r="CR215" s="302">
        <f t="shared" si="547"/>
        <v>0</v>
      </c>
      <c r="CS215" s="302">
        <f t="shared" si="548"/>
        <v>0</v>
      </c>
      <c r="CT215" s="302">
        <f t="shared" si="549"/>
        <v>0</v>
      </c>
      <c r="CU215" s="302">
        <f t="shared" si="550"/>
        <v>0</v>
      </c>
      <c r="CV215" s="302">
        <f t="shared" si="551"/>
        <v>0</v>
      </c>
      <c r="CW215" s="302">
        <f t="shared" si="552"/>
        <v>0</v>
      </c>
      <c r="CX215" s="302">
        <f t="shared" si="553"/>
        <v>0</v>
      </c>
      <c r="CY215" s="302">
        <f t="shared" si="554"/>
        <v>0</v>
      </c>
      <c r="CZ215" s="302">
        <f t="shared" si="555"/>
        <v>0</v>
      </c>
      <c r="DA215" s="302">
        <f t="shared" si="556"/>
        <v>0</v>
      </c>
      <c r="DB215" s="302">
        <f t="shared" si="557"/>
        <v>0</v>
      </c>
      <c r="DC215" s="302">
        <f t="shared" si="558"/>
        <v>0</v>
      </c>
      <c r="DD215" s="302">
        <f t="shared" si="559"/>
        <v>0</v>
      </c>
      <c r="DE215" s="302">
        <f t="shared" si="560"/>
        <v>0</v>
      </c>
    </row>
    <row r="216" spans="1:109" x14ac:dyDescent="0.25">
      <c r="A216">
        <v>213</v>
      </c>
      <c r="B216">
        <f>MATCH(A216,Entrada!$A$53:$A$369,0)</f>
        <v>213</v>
      </c>
      <c r="C216" s="164"/>
      <c r="AB216">
        <f>IF(NOT(ISNA($B216)),INDEX(Entrada!C$53:C$369,$B216),0)</f>
        <v>0</v>
      </c>
      <c r="AC216">
        <f>IF(NOT(ISNA($B216)),INDEX(Entrada!D$53:D$369,$B216),0)</f>
        <v>0</v>
      </c>
      <c r="AD216">
        <f>IF(NOT(ISNA($B216)),INDEX(Entrada!E$53:E$369,$B216),0)</f>
        <v>0</v>
      </c>
      <c r="AE216">
        <f>IF(NOT(ISNA($B216)),INDEX(Entrada!F$53:F$369,$B216),0)</f>
        <v>0</v>
      </c>
      <c r="AF216">
        <f>IF(NOT(ISNA($B216)),INDEX(Entrada!G$53:G$369,$B216),0)</f>
        <v>0</v>
      </c>
      <c r="AG216">
        <f>IF(NOT(ISNA($B216)),INDEX(Entrada!H$53:H$369,$B216),0)</f>
        <v>0</v>
      </c>
      <c r="AH216">
        <f>IF(NOT(ISNA($B216)),INDEX(Entrada!I$53:I$369,$B216),0)</f>
        <v>0</v>
      </c>
      <c r="AI216">
        <f>IF(NOT(ISNA($B216)),INDEX(Entrada!J$53:J$369,$B216),0)</f>
        <v>0</v>
      </c>
      <c r="AJ216">
        <f>IF(NOT(ISNA($B216)),INDEX(Entrada!K$53:K$369,$B216),0)</f>
        <v>0</v>
      </c>
      <c r="AK216">
        <f>IF(NOT(ISNA($B216)),INDEX(Entrada!L$53:L$369,$B216),0)</f>
        <v>0</v>
      </c>
      <c r="AL216">
        <f>IF(NOT(ISNA($B216)),INDEX(Entrada!M$53:M$369,$B216),0)</f>
        <v>0</v>
      </c>
      <c r="AM216">
        <f>IF(NOT(ISNA($B216)),INDEX(Entrada!N$53:N$369,$B216),0)</f>
        <v>0</v>
      </c>
      <c r="AN216">
        <f>IF(NOT(ISNA($B216)),INDEX(Entrada!O$53:O$369,$B216),0)</f>
        <v>0</v>
      </c>
      <c r="AO216">
        <f>IF(NOT(ISNA($B216)),INDEX(Entrada!P$53:P$369,$B216),0)</f>
        <v>0</v>
      </c>
      <c r="AP216">
        <f>IF(NOT(ISNA($B216)),INDEX(Entrada!Q$53:Q$369,$B216),0)</f>
        <v>0</v>
      </c>
      <c r="AQ216">
        <f>IF(NOT(ISNA($B216)),INDEX(Entrada!R$53:R$369,$B216),0)</f>
        <v>0</v>
      </c>
      <c r="AR216">
        <f>IF(NOT(ISNA($B216)),INDEX(Entrada!S$53:S$369,$B216),0)</f>
        <v>0</v>
      </c>
      <c r="AS216">
        <f>IF(NOT(ISNA($B216)),INDEX(Entrada!T$53:T$369,$B216),0)</f>
        <v>0</v>
      </c>
      <c r="AT216">
        <f>IF(NOT(ISNA($B216)),INDEX(Entrada!U$53:U$369,$B216),0)</f>
        <v>0</v>
      </c>
      <c r="AU216">
        <f>IF(NOT(ISNA($B216)),INDEX(Entrada!V$53:V$369,$B216),0)</f>
        <v>0</v>
      </c>
      <c r="AV216">
        <f>IF(NOT(ISNA($B216)),INDEX(Entrada!W$53:W$369,$B216),0)</f>
        <v>0</v>
      </c>
      <c r="AW216">
        <f>IF(NOT(ISNA($B216)),INDEX(Entrada!X$53:X$369,$B216),0)</f>
        <v>0</v>
      </c>
      <c r="AX216">
        <f>IF(NOT(ISNA($B216)),INDEX(Entrada!Y$53:Y$369,$B216),0)</f>
        <v>0</v>
      </c>
      <c r="AY216">
        <f>IF(NOT(ISNA($B216)),INDEX(Entrada!Z$53:Z$369,$B216),0)</f>
        <v>0</v>
      </c>
      <c r="AZ216">
        <f>IF(NOT(ISNA($B216)),INDEX(Entrada!AA$53:AA$369,$B216),0)</f>
        <v>0</v>
      </c>
      <c r="BA216">
        <f>IF(NOT(ISNA($B216)),INDEX(Entrada!AB$53:AB$369,$B216),0)</f>
        <v>0</v>
      </c>
      <c r="BB216">
        <f t="shared" si="565"/>
        <v>0</v>
      </c>
      <c r="BC216">
        <f t="shared" si="566"/>
        <v>0</v>
      </c>
      <c r="BD216">
        <f t="shared" si="567"/>
        <v>0</v>
      </c>
      <c r="BE216">
        <f t="shared" si="568"/>
        <v>0</v>
      </c>
      <c r="BF216">
        <f t="shared" si="569"/>
        <v>0</v>
      </c>
      <c r="BG216">
        <f t="shared" si="570"/>
        <v>0</v>
      </c>
      <c r="BH216">
        <f t="shared" si="571"/>
        <v>0</v>
      </c>
      <c r="BI216">
        <f t="shared" si="572"/>
        <v>0</v>
      </c>
      <c r="BJ216">
        <f t="shared" si="573"/>
        <v>0</v>
      </c>
      <c r="BK216">
        <f t="shared" si="574"/>
        <v>0</v>
      </c>
      <c r="BL216">
        <f t="shared" si="575"/>
        <v>0</v>
      </c>
      <c r="BM216">
        <f t="shared" si="576"/>
        <v>0</v>
      </c>
      <c r="BN216">
        <f t="shared" si="577"/>
        <v>0</v>
      </c>
      <c r="BO216">
        <f t="shared" si="577"/>
        <v>0</v>
      </c>
      <c r="BP216">
        <f t="shared" si="577"/>
        <v>0</v>
      </c>
      <c r="BQ216">
        <f t="shared" si="577"/>
        <v>0</v>
      </c>
      <c r="BR216">
        <f t="shared" si="577"/>
        <v>0</v>
      </c>
      <c r="BS216">
        <f t="shared" si="577"/>
        <v>0</v>
      </c>
      <c r="BT216">
        <f t="shared" si="577"/>
        <v>0</v>
      </c>
      <c r="BU216">
        <f t="shared" si="577"/>
        <v>0</v>
      </c>
      <c r="BV216">
        <f t="shared" si="577"/>
        <v>0</v>
      </c>
      <c r="BW216">
        <f t="shared" si="577"/>
        <v>0</v>
      </c>
      <c r="BX216">
        <f t="shared" si="577"/>
        <v>0</v>
      </c>
      <c r="BY216">
        <f t="shared" si="577"/>
        <v>0</v>
      </c>
      <c r="BZ216">
        <f t="shared" si="577"/>
        <v>0</v>
      </c>
      <c r="CA216">
        <f t="shared" si="577"/>
        <v>0</v>
      </c>
      <c r="CE216" t="e">
        <f t="shared" si="562"/>
        <v>#N/A</v>
      </c>
      <c r="CF216" s="302">
        <f t="shared" si="563"/>
        <v>0</v>
      </c>
      <c r="CG216" s="302">
        <f t="shared" si="536"/>
        <v>0</v>
      </c>
      <c r="CH216" s="302">
        <f t="shared" si="537"/>
        <v>0</v>
      </c>
      <c r="CI216" s="302">
        <f t="shared" si="538"/>
        <v>0</v>
      </c>
      <c r="CJ216" s="302">
        <f t="shared" si="539"/>
        <v>0</v>
      </c>
      <c r="CK216" s="302">
        <f t="shared" si="540"/>
        <v>0</v>
      </c>
      <c r="CL216" s="302">
        <f t="shared" si="541"/>
        <v>0</v>
      </c>
      <c r="CM216" s="302">
        <f t="shared" si="542"/>
        <v>0</v>
      </c>
      <c r="CN216" s="302">
        <f t="shared" si="543"/>
        <v>0</v>
      </c>
      <c r="CO216" s="302">
        <f t="shared" si="544"/>
        <v>0</v>
      </c>
      <c r="CP216" s="302">
        <f t="shared" si="545"/>
        <v>0</v>
      </c>
      <c r="CQ216" s="302">
        <f t="shared" si="546"/>
        <v>0</v>
      </c>
      <c r="CR216" s="302">
        <f t="shared" si="547"/>
        <v>0</v>
      </c>
      <c r="CS216" s="302">
        <f t="shared" si="548"/>
        <v>0</v>
      </c>
      <c r="CT216" s="302">
        <f t="shared" si="549"/>
        <v>0</v>
      </c>
      <c r="CU216" s="302">
        <f t="shared" si="550"/>
        <v>0</v>
      </c>
      <c r="CV216" s="302">
        <f t="shared" si="551"/>
        <v>0</v>
      </c>
      <c r="CW216" s="302">
        <f t="shared" si="552"/>
        <v>0</v>
      </c>
      <c r="CX216" s="302">
        <f t="shared" si="553"/>
        <v>0</v>
      </c>
      <c r="CY216" s="302">
        <f t="shared" si="554"/>
        <v>0</v>
      </c>
      <c r="CZ216" s="302">
        <f t="shared" si="555"/>
        <v>0</v>
      </c>
      <c r="DA216" s="302">
        <f t="shared" si="556"/>
        <v>0</v>
      </c>
      <c r="DB216" s="302">
        <f t="shared" si="557"/>
        <v>0</v>
      </c>
      <c r="DC216" s="302">
        <f t="shared" si="558"/>
        <v>0</v>
      </c>
      <c r="DD216" s="302">
        <f t="shared" si="559"/>
        <v>0</v>
      </c>
      <c r="DE216" s="302">
        <f t="shared" si="560"/>
        <v>0</v>
      </c>
    </row>
    <row r="217" spans="1:109" x14ac:dyDescent="0.25">
      <c r="A217">
        <v>214</v>
      </c>
      <c r="B217">
        <f>MATCH(A217,Entrada!$A$53:$A$369,0)</f>
        <v>214</v>
      </c>
      <c r="C217" s="164"/>
      <c r="AB217">
        <f>IF(NOT(ISNA($B217)),INDEX(Entrada!C$53:C$369,$B217),0)</f>
        <v>0</v>
      </c>
      <c r="AC217">
        <f>IF(NOT(ISNA($B217)),INDEX(Entrada!D$53:D$369,$B217),0)</f>
        <v>0</v>
      </c>
      <c r="AD217">
        <f>IF(NOT(ISNA($B217)),INDEX(Entrada!E$53:E$369,$B217),0)</f>
        <v>0</v>
      </c>
      <c r="AE217">
        <f>IF(NOT(ISNA($B217)),INDEX(Entrada!F$53:F$369,$B217),0)</f>
        <v>0</v>
      </c>
      <c r="AF217">
        <f>IF(NOT(ISNA($B217)),INDEX(Entrada!G$53:G$369,$B217),0)</f>
        <v>0</v>
      </c>
      <c r="AG217">
        <f>IF(NOT(ISNA($B217)),INDEX(Entrada!H$53:H$369,$B217),0)</f>
        <v>0</v>
      </c>
      <c r="AH217">
        <f>IF(NOT(ISNA($B217)),INDEX(Entrada!I$53:I$369,$B217),0)</f>
        <v>0</v>
      </c>
      <c r="AI217">
        <f>IF(NOT(ISNA($B217)),INDEX(Entrada!J$53:J$369,$B217),0)</f>
        <v>0</v>
      </c>
      <c r="AJ217">
        <f>IF(NOT(ISNA($B217)),INDEX(Entrada!K$53:K$369,$B217),0)</f>
        <v>0</v>
      </c>
      <c r="AK217">
        <f>IF(NOT(ISNA($B217)),INDEX(Entrada!L$53:L$369,$B217),0)</f>
        <v>0</v>
      </c>
      <c r="AL217">
        <f>IF(NOT(ISNA($B217)),INDEX(Entrada!M$53:M$369,$B217),0)</f>
        <v>0</v>
      </c>
      <c r="AM217">
        <f>IF(NOT(ISNA($B217)),INDEX(Entrada!N$53:N$369,$B217),0)</f>
        <v>0</v>
      </c>
      <c r="AN217">
        <f>IF(NOT(ISNA($B217)),INDEX(Entrada!O$53:O$369,$B217),0)</f>
        <v>0</v>
      </c>
      <c r="AO217">
        <f>IF(NOT(ISNA($B217)),INDEX(Entrada!P$53:P$369,$B217),0)</f>
        <v>0</v>
      </c>
      <c r="AP217">
        <f>IF(NOT(ISNA($B217)),INDEX(Entrada!Q$53:Q$369,$B217),0)</f>
        <v>0</v>
      </c>
      <c r="AQ217">
        <f>IF(NOT(ISNA($B217)),INDEX(Entrada!R$53:R$369,$B217),0)</f>
        <v>0</v>
      </c>
      <c r="AR217">
        <f>IF(NOT(ISNA($B217)),INDEX(Entrada!S$53:S$369,$B217),0)</f>
        <v>0</v>
      </c>
      <c r="AS217">
        <f>IF(NOT(ISNA($B217)),INDEX(Entrada!T$53:T$369,$B217),0)</f>
        <v>0</v>
      </c>
      <c r="AT217">
        <f>IF(NOT(ISNA($B217)),INDEX(Entrada!U$53:U$369,$B217),0)</f>
        <v>0</v>
      </c>
      <c r="AU217">
        <f>IF(NOT(ISNA($B217)),INDEX(Entrada!V$53:V$369,$B217),0)</f>
        <v>0</v>
      </c>
      <c r="AV217">
        <f>IF(NOT(ISNA($B217)),INDEX(Entrada!W$53:W$369,$B217),0)</f>
        <v>0</v>
      </c>
      <c r="AW217">
        <f>IF(NOT(ISNA($B217)),INDEX(Entrada!X$53:X$369,$B217),0)</f>
        <v>0</v>
      </c>
      <c r="AX217">
        <f>IF(NOT(ISNA($B217)),INDEX(Entrada!Y$53:Y$369,$B217),0)</f>
        <v>0</v>
      </c>
      <c r="AY217">
        <f>IF(NOT(ISNA($B217)),INDEX(Entrada!Z$53:Z$369,$B217),0)</f>
        <v>0</v>
      </c>
      <c r="AZ217">
        <f>IF(NOT(ISNA($B217)),INDEX(Entrada!AA$53:AA$369,$B217),0)</f>
        <v>0</v>
      </c>
      <c r="BA217">
        <f>IF(NOT(ISNA($B217)),INDEX(Entrada!AB$53:AB$369,$B217),0)</f>
        <v>0</v>
      </c>
      <c r="BB217">
        <f t="shared" si="565"/>
        <v>0</v>
      </c>
      <c r="BC217">
        <f t="shared" si="566"/>
        <v>0</v>
      </c>
      <c r="BD217">
        <f t="shared" si="567"/>
        <v>0</v>
      </c>
      <c r="BE217">
        <f t="shared" si="568"/>
        <v>0</v>
      </c>
      <c r="BF217">
        <f t="shared" si="569"/>
        <v>0</v>
      </c>
      <c r="BG217">
        <f t="shared" si="570"/>
        <v>0</v>
      </c>
      <c r="BH217">
        <f t="shared" si="571"/>
        <v>0</v>
      </c>
      <c r="BI217">
        <f t="shared" si="572"/>
        <v>0</v>
      </c>
      <c r="BJ217">
        <f t="shared" si="573"/>
        <v>0</v>
      </c>
      <c r="BK217">
        <f t="shared" si="574"/>
        <v>0</v>
      </c>
      <c r="BL217">
        <f t="shared" si="575"/>
        <v>0</v>
      </c>
      <c r="BM217">
        <f t="shared" si="576"/>
        <v>0</v>
      </c>
      <c r="BN217">
        <f t="shared" si="577"/>
        <v>0</v>
      </c>
      <c r="BO217">
        <f t="shared" si="577"/>
        <v>0</v>
      </c>
      <c r="BP217">
        <f t="shared" si="577"/>
        <v>0</v>
      </c>
      <c r="BQ217">
        <f t="shared" si="577"/>
        <v>0</v>
      </c>
      <c r="BR217">
        <f t="shared" si="577"/>
        <v>0</v>
      </c>
      <c r="BS217">
        <f t="shared" si="577"/>
        <v>0</v>
      </c>
      <c r="BT217">
        <f t="shared" si="577"/>
        <v>0</v>
      </c>
      <c r="BU217">
        <f t="shared" si="577"/>
        <v>0</v>
      </c>
      <c r="BV217">
        <f t="shared" si="577"/>
        <v>0</v>
      </c>
      <c r="BW217">
        <f t="shared" si="577"/>
        <v>0</v>
      </c>
      <c r="BX217">
        <f t="shared" si="577"/>
        <v>0</v>
      </c>
      <c r="BY217">
        <f t="shared" si="577"/>
        <v>0</v>
      </c>
      <c r="BZ217">
        <f t="shared" si="577"/>
        <v>0</v>
      </c>
      <c r="CA217">
        <f t="shared" si="577"/>
        <v>0</v>
      </c>
      <c r="CE217" t="e">
        <f t="shared" si="562"/>
        <v>#N/A</v>
      </c>
      <c r="CF217" s="302">
        <f t="shared" si="563"/>
        <v>0</v>
      </c>
      <c r="CG217" s="302">
        <f t="shared" si="536"/>
        <v>0</v>
      </c>
      <c r="CH217" s="302">
        <f t="shared" si="537"/>
        <v>0</v>
      </c>
      <c r="CI217" s="302">
        <f t="shared" si="538"/>
        <v>0</v>
      </c>
      <c r="CJ217" s="302">
        <f t="shared" si="539"/>
        <v>0</v>
      </c>
      <c r="CK217" s="302">
        <f t="shared" si="540"/>
        <v>0</v>
      </c>
      <c r="CL217" s="302">
        <f t="shared" si="541"/>
        <v>0</v>
      </c>
      <c r="CM217" s="302">
        <f t="shared" si="542"/>
        <v>0</v>
      </c>
      <c r="CN217" s="302">
        <f t="shared" si="543"/>
        <v>0</v>
      </c>
      <c r="CO217" s="302">
        <f t="shared" si="544"/>
        <v>0</v>
      </c>
      <c r="CP217" s="302">
        <f t="shared" si="545"/>
        <v>0</v>
      </c>
      <c r="CQ217" s="302">
        <f t="shared" si="546"/>
        <v>0</v>
      </c>
      <c r="CR217" s="302">
        <f t="shared" si="547"/>
        <v>0</v>
      </c>
      <c r="CS217" s="302">
        <f t="shared" si="548"/>
        <v>0</v>
      </c>
      <c r="CT217" s="302">
        <f t="shared" si="549"/>
        <v>0</v>
      </c>
      <c r="CU217" s="302">
        <f t="shared" si="550"/>
        <v>0</v>
      </c>
      <c r="CV217" s="302">
        <f t="shared" si="551"/>
        <v>0</v>
      </c>
      <c r="CW217" s="302">
        <f t="shared" si="552"/>
        <v>0</v>
      </c>
      <c r="CX217" s="302">
        <f t="shared" si="553"/>
        <v>0</v>
      </c>
      <c r="CY217" s="302">
        <f t="shared" si="554"/>
        <v>0</v>
      </c>
      <c r="CZ217" s="302">
        <f t="shared" si="555"/>
        <v>0</v>
      </c>
      <c r="DA217" s="302">
        <f t="shared" si="556"/>
        <v>0</v>
      </c>
      <c r="DB217" s="302">
        <f t="shared" si="557"/>
        <v>0</v>
      </c>
      <c r="DC217" s="302">
        <f t="shared" si="558"/>
        <v>0</v>
      </c>
      <c r="DD217" s="302">
        <f t="shared" si="559"/>
        <v>0</v>
      </c>
      <c r="DE217" s="302">
        <f t="shared" si="560"/>
        <v>0</v>
      </c>
    </row>
    <row r="218" spans="1:109" x14ac:dyDescent="0.25">
      <c r="A218">
        <v>215</v>
      </c>
      <c r="B218">
        <f>MATCH(A218,Entrada!$A$53:$A$369,0)</f>
        <v>215</v>
      </c>
      <c r="C218" s="164" t="s">
        <v>187</v>
      </c>
      <c r="AB218">
        <f>IF(NOT(ISNA($B218)),INDEX(Entrada!C$53:C$369,$B218),0)</f>
        <v>187.88</v>
      </c>
      <c r="AC218">
        <f>IF(NOT(ISNA($B218)),INDEX(Entrada!D$53:D$369,$B218),0)</f>
        <v>229.59</v>
      </c>
      <c r="AD218">
        <f>IF(NOT(ISNA($B218)),INDEX(Entrada!E$53:E$369,$B218),0)</f>
        <v>175.76</v>
      </c>
      <c r="AE218">
        <f>IF(NOT(ISNA($B218)),INDEX(Entrada!F$53:F$369,$B218),0)</f>
        <v>182.36</v>
      </c>
      <c r="AF218">
        <f>IF(NOT(ISNA($B218)),INDEX(Entrada!G$53:G$369,$B218),0)</f>
        <v>260.95</v>
      </c>
      <c r="AG218">
        <f>IF(NOT(ISNA($B218)),INDEX(Entrada!H$53:H$369,$B218),0)</f>
        <v>303.43</v>
      </c>
      <c r="AH218">
        <f>IF(NOT(ISNA($B218)),INDEX(Entrada!I$53:I$369,$B218),0)</f>
        <v>363.05</v>
      </c>
      <c r="AI218">
        <f>IF(NOT(ISNA($B218)),INDEX(Entrada!J$53:J$369,$B218),0)</f>
        <v>365.87</v>
      </c>
      <c r="AJ218">
        <f>IF(NOT(ISNA($B218)),INDEX(Entrada!K$53:K$369,$B218),0)</f>
        <v>423.72</v>
      </c>
      <c r="AK218">
        <f>IF(NOT(ISNA($B218)),INDEX(Entrada!L$53:L$369,$B218),0)</f>
        <v>387.23</v>
      </c>
      <c r="AL218">
        <f>IF(NOT(ISNA($B218)),INDEX(Entrada!M$53:M$369,$B218),0)</f>
        <v>231.12</v>
      </c>
      <c r="AM218">
        <f>IF(NOT(ISNA($B218)),INDEX(Entrada!N$53:N$369,$B218),0)</f>
        <v>184.97</v>
      </c>
      <c r="AN218">
        <f>IF(NOT(ISNA($B218)),INDEX(Entrada!O$53:O$369,$B218),0)</f>
        <v>0</v>
      </c>
      <c r="AO218">
        <f>IF(NOT(ISNA($B218)),INDEX(Entrada!P$53:P$369,$B218),0)</f>
        <v>0</v>
      </c>
      <c r="AP218">
        <f>IF(NOT(ISNA($B218)),INDEX(Entrada!Q$53:Q$369,$B218),0)</f>
        <v>0</v>
      </c>
      <c r="AQ218">
        <f>IF(NOT(ISNA($B218)),INDEX(Entrada!R$53:R$369,$B218),0)</f>
        <v>0</v>
      </c>
      <c r="AR218">
        <f>IF(NOT(ISNA($B218)),INDEX(Entrada!S$53:S$369,$B218),0)</f>
        <v>0</v>
      </c>
      <c r="AS218">
        <f>IF(NOT(ISNA($B218)),INDEX(Entrada!T$53:T$369,$B218),0)</f>
        <v>0</v>
      </c>
      <c r="AT218">
        <f>IF(NOT(ISNA($B218)),INDEX(Entrada!U$53:U$369,$B218),0)</f>
        <v>0</v>
      </c>
      <c r="AU218">
        <f>IF(NOT(ISNA($B218)),INDEX(Entrada!V$53:V$369,$B218),0)</f>
        <v>0</v>
      </c>
      <c r="AV218">
        <f>IF(NOT(ISNA($B218)),INDEX(Entrada!W$53:W$369,$B218),0)</f>
        <v>0</v>
      </c>
      <c r="AW218">
        <f>IF(NOT(ISNA($B218)),INDEX(Entrada!X$53:X$369,$B218),0)</f>
        <v>0</v>
      </c>
      <c r="AX218">
        <f>IF(NOT(ISNA($B218)),INDEX(Entrada!Y$53:Y$369,$B218),0)</f>
        <v>0</v>
      </c>
      <c r="AY218">
        <f>IF(NOT(ISNA($B218)),INDEX(Entrada!Z$53:Z$369,$B218),0)</f>
        <v>0</v>
      </c>
      <c r="AZ218">
        <f>IF(NOT(ISNA($B218)),INDEX(Entrada!AA$53:AA$369,$B218),0)</f>
        <v>0</v>
      </c>
      <c r="BA218">
        <f>IF(NOT(ISNA($B218)),INDEX(Entrada!AB$53:AB$369,$B218),0)</f>
        <v>0</v>
      </c>
      <c r="BB218">
        <f t="shared" si="565"/>
        <v>187.88</v>
      </c>
      <c r="BC218">
        <f t="shared" si="566"/>
        <v>229.59</v>
      </c>
      <c r="BD218">
        <f t="shared" si="567"/>
        <v>175.76</v>
      </c>
      <c r="BE218">
        <f t="shared" si="568"/>
        <v>182.36</v>
      </c>
      <c r="BF218">
        <f t="shared" si="569"/>
        <v>260.95</v>
      </c>
      <c r="BG218">
        <f t="shared" si="570"/>
        <v>303.43</v>
      </c>
      <c r="BH218">
        <f t="shared" si="571"/>
        <v>363.05</v>
      </c>
      <c r="BI218">
        <f t="shared" si="572"/>
        <v>365.87</v>
      </c>
      <c r="BJ218">
        <f t="shared" si="573"/>
        <v>423.72</v>
      </c>
      <c r="BK218">
        <f t="shared" si="574"/>
        <v>387.23</v>
      </c>
      <c r="BL218">
        <f t="shared" si="575"/>
        <v>231.12</v>
      </c>
      <c r="BM218">
        <f t="shared" si="576"/>
        <v>184.97</v>
      </c>
      <c r="BN218">
        <f t="shared" si="577"/>
        <v>0</v>
      </c>
      <c r="BO218">
        <f t="shared" si="577"/>
        <v>0</v>
      </c>
      <c r="BP218">
        <f t="shared" si="577"/>
        <v>0</v>
      </c>
      <c r="BQ218">
        <f t="shared" si="577"/>
        <v>0</v>
      </c>
      <c r="BR218">
        <f t="shared" si="577"/>
        <v>0</v>
      </c>
      <c r="BS218">
        <f t="shared" si="577"/>
        <v>0</v>
      </c>
      <c r="BT218">
        <f t="shared" si="577"/>
        <v>0</v>
      </c>
      <c r="BU218">
        <f t="shared" si="577"/>
        <v>0</v>
      </c>
      <c r="BV218">
        <f t="shared" si="577"/>
        <v>0</v>
      </c>
      <c r="BW218">
        <f t="shared" si="577"/>
        <v>0</v>
      </c>
      <c r="BX218">
        <f t="shared" si="577"/>
        <v>0</v>
      </c>
      <c r="BY218">
        <f t="shared" si="577"/>
        <v>0</v>
      </c>
      <c r="BZ218">
        <f t="shared" si="577"/>
        <v>0</v>
      </c>
      <c r="CA218">
        <f t="shared" si="577"/>
        <v>0</v>
      </c>
      <c r="CE218" t="e">
        <f t="shared" si="562"/>
        <v>#N/A</v>
      </c>
      <c r="CF218" s="302">
        <f t="shared" si="563"/>
        <v>187.88</v>
      </c>
      <c r="CG218" s="302">
        <f t="shared" si="536"/>
        <v>229.59</v>
      </c>
      <c r="CH218" s="302">
        <f t="shared" si="537"/>
        <v>175.76</v>
      </c>
      <c r="CI218" s="302">
        <f t="shared" si="538"/>
        <v>182.36</v>
      </c>
      <c r="CJ218" s="302">
        <f t="shared" si="539"/>
        <v>260.95</v>
      </c>
      <c r="CK218" s="302">
        <f t="shared" si="540"/>
        <v>303.43</v>
      </c>
      <c r="CL218" s="302">
        <f t="shared" si="541"/>
        <v>363.05</v>
      </c>
      <c r="CM218" s="302">
        <f t="shared" si="542"/>
        <v>365.87</v>
      </c>
      <c r="CN218" s="302">
        <f t="shared" si="543"/>
        <v>423.72</v>
      </c>
      <c r="CO218" s="302">
        <f t="shared" si="544"/>
        <v>387.23</v>
      </c>
      <c r="CP218" s="302">
        <f t="shared" si="545"/>
        <v>231.12</v>
      </c>
      <c r="CQ218" s="302">
        <f t="shared" si="546"/>
        <v>184.97</v>
      </c>
      <c r="CR218" s="302">
        <f t="shared" si="547"/>
        <v>0</v>
      </c>
      <c r="CS218" s="302">
        <f t="shared" si="548"/>
        <v>0</v>
      </c>
      <c r="CT218" s="302">
        <f t="shared" si="549"/>
        <v>0</v>
      </c>
      <c r="CU218" s="302">
        <f t="shared" si="550"/>
        <v>0</v>
      </c>
      <c r="CV218" s="302">
        <f t="shared" si="551"/>
        <v>0</v>
      </c>
      <c r="CW218" s="302">
        <f t="shared" si="552"/>
        <v>0</v>
      </c>
      <c r="CX218" s="302">
        <f t="shared" si="553"/>
        <v>0</v>
      </c>
      <c r="CY218" s="302">
        <f t="shared" si="554"/>
        <v>0</v>
      </c>
      <c r="CZ218" s="302">
        <f t="shared" si="555"/>
        <v>0</v>
      </c>
      <c r="DA218" s="302">
        <f t="shared" si="556"/>
        <v>0</v>
      </c>
      <c r="DB218" s="302">
        <f t="shared" si="557"/>
        <v>0</v>
      </c>
      <c r="DC218" s="302">
        <f t="shared" si="558"/>
        <v>0</v>
      </c>
      <c r="DD218" s="302">
        <f t="shared" si="559"/>
        <v>0</v>
      </c>
      <c r="DE218" s="302">
        <f t="shared" si="560"/>
        <v>0</v>
      </c>
    </row>
    <row r="219" spans="1:109" x14ac:dyDescent="0.25">
      <c r="A219">
        <v>216</v>
      </c>
      <c r="B219">
        <f>MATCH(A219,Entrada!$A$53:$A$369,0)</f>
        <v>216</v>
      </c>
      <c r="C219" s="164" t="s">
        <v>189</v>
      </c>
      <c r="AB219">
        <f>IF(NOT(ISNA($B219)),INDEX(Entrada!C$53:C$369,$B219),0)</f>
        <v>235.73</v>
      </c>
      <c r="AC219">
        <f>IF(NOT(ISNA($B219)),INDEX(Entrada!D$53:D$369,$B219),0)</f>
        <v>280.18</v>
      </c>
      <c r="AD219">
        <f>IF(NOT(ISNA($B219)),INDEX(Entrada!E$53:E$369,$B219),0)</f>
        <v>228.41</v>
      </c>
      <c r="AE219">
        <f>IF(NOT(ISNA($B219)),INDEX(Entrada!F$53:F$369,$B219),0)</f>
        <v>207.7</v>
      </c>
      <c r="AF219">
        <f>IF(NOT(ISNA($B219)),INDEX(Entrada!G$53:G$369,$B219),0)</f>
        <v>286.48</v>
      </c>
      <c r="AG219">
        <f>IF(NOT(ISNA($B219)),INDEX(Entrada!H$53:H$369,$B219),0)</f>
        <v>334.4</v>
      </c>
      <c r="AH219">
        <f>IF(NOT(ISNA($B219)),INDEX(Entrada!I$53:I$369,$B219),0)</f>
        <v>366.49</v>
      </c>
      <c r="AI219">
        <f>IF(NOT(ISNA($B219)),INDEX(Entrada!J$53:J$369,$B219),0)</f>
        <v>370.38</v>
      </c>
      <c r="AJ219">
        <f>IF(NOT(ISNA($B219)),INDEX(Entrada!K$53:K$369,$B219),0)</f>
        <v>445.64</v>
      </c>
      <c r="AK219">
        <f>IF(NOT(ISNA($B219)),INDEX(Entrada!L$53:L$369,$B219),0)</f>
        <v>482.76</v>
      </c>
      <c r="AL219">
        <f>IF(NOT(ISNA($B219)),INDEX(Entrada!M$53:M$369,$B219),0)</f>
        <v>309.64999999999998</v>
      </c>
      <c r="AM219">
        <f>IF(NOT(ISNA($B219)),INDEX(Entrada!N$53:N$369,$B219),0)</f>
        <v>222.54</v>
      </c>
      <c r="AN219">
        <f>IF(NOT(ISNA($B219)),INDEX(Entrada!O$53:O$369,$B219),0)</f>
        <v>0</v>
      </c>
      <c r="AO219">
        <f>IF(NOT(ISNA($B219)),INDEX(Entrada!P$53:P$369,$B219),0)</f>
        <v>0</v>
      </c>
      <c r="AP219">
        <f>IF(NOT(ISNA($B219)),INDEX(Entrada!Q$53:Q$369,$B219),0)</f>
        <v>0</v>
      </c>
      <c r="AQ219">
        <f>IF(NOT(ISNA($B219)),INDEX(Entrada!R$53:R$369,$B219),0)</f>
        <v>0</v>
      </c>
      <c r="AR219">
        <f>IF(NOT(ISNA($B219)),INDEX(Entrada!S$53:S$369,$B219),0)</f>
        <v>0</v>
      </c>
      <c r="AS219">
        <f>IF(NOT(ISNA($B219)),INDEX(Entrada!T$53:T$369,$B219),0)</f>
        <v>0</v>
      </c>
      <c r="AT219">
        <f>IF(NOT(ISNA($B219)),INDEX(Entrada!U$53:U$369,$B219),0)</f>
        <v>0</v>
      </c>
      <c r="AU219">
        <f>IF(NOT(ISNA($B219)),INDEX(Entrada!V$53:V$369,$B219),0)</f>
        <v>0</v>
      </c>
      <c r="AV219">
        <f>IF(NOT(ISNA($B219)),INDEX(Entrada!W$53:W$369,$B219),0)</f>
        <v>0</v>
      </c>
      <c r="AW219">
        <f>IF(NOT(ISNA($B219)),INDEX(Entrada!X$53:X$369,$B219),0)</f>
        <v>0</v>
      </c>
      <c r="AX219">
        <f>IF(NOT(ISNA($B219)),INDEX(Entrada!Y$53:Y$369,$B219),0)</f>
        <v>0</v>
      </c>
      <c r="AY219">
        <f>IF(NOT(ISNA($B219)),INDEX(Entrada!Z$53:Z$369,$B219),0)</f>
        <v>0</v>
      </c>
      <c r="AZ219">
        <f>IF(NOT(ISNA($B219)),INDEX(Entrada!AA$53:AA$369,$B219),0)</f>
        <v>0</v>
      </c>
      <c r="BA219">
        <f>IF(NOT(ISNA($B219)),INDEX(Entrada!AB$53:AB$369,$B219),0)</f>
        <v>0</v>
      </c>
      <c r="BB219">
        <f t="shared" si="565"/>
        <v>235.73</v>
      </c>
      <c r="BC219">
        <f t="shared" si="566"/>
        <v>280.18</v>
      </c>
      <c r="BD219">
        <f t="shared" si="567"/>
        <v>228.41</v>
      </c>
      <c r="BE219">
        <f t="shared" si="568"/>
        <v>207.7</v>
      </c>
      <c r="BF219">
        <f t="shared" si="569"/>
        <v>286.48</v>
      </c>
      <c r="BG219">
        <f t="shared" si="570"/>
        <v>334.4</v>
      </c>
      <c r="BH219">
        <f t="shared" si="571"/>
        <v>366.49</v>
      </c>
      <c r="BI219">
        <f t="shared" si="572"/>
        <v>370.38</v>
      </c>
      <c r="BJ219">
        <f t="shared" si="573"/>
        <v>445.64</v>
      </c>
      <c r="BK219">
        <f t="shared" si="574"/>
        <v>482.76</v>
      </c>
      <c r="BL219">
        <f t="shared" si="575"/>
        <v>309.64999999999998</v>
      </c>
      <c r="BM219">
        <f t="shared" si="576"/>
        <v>222.54</v>
      </c>
      <c r="BN219">
        <f t="shared" si="577"/>
        <v>0</v>
      </c>
      <c r="BO219">
        <f t="shared" si="577"/>
        <v>0</v>
      </c>
      <c r="BP219">
        <f t="shared" si="577"/>
        <v>0</v>
      </c>
      <c r="BQ219">
        <f t="shared" si="577"/>
        <v>0</v>
      </c>
      <c r="BR219">
        <f t="shared" si="577"/>
        <v>0</v>
      </c>
      <c r="BS219">
        <f t="shared" si="577"/>
        <v>0</v>
      </c>
      <c r="BT219">
        <f t="shared" si="577"/>
        <v>0</v>
      </c>
      <c r="BU219">
        <f t="shared" si="577"/>
        <v>0</v>
      </c>
      <c r="BV219">
        <f t="shared" si="577"/>
        <v>0</v>
      </c>
      <c r="BW219">
        <f t="shared" si="577"/>
        <v>0</v>
      </c>
      <c r="BX219">
        <f t="shared" si="577"/>
        <v>0</v>
      </c>
      <c r="BY219">
        <f t="shared" si="577"/>
        <v>0</v>
      </c>
      <c r="BZ219">
        <f t="shared" si="577"/>
        <v>0</v>
      </c>
      <c r="CA219">
        <f t="shared" si="577"/>
        <v>0</v>
      </c>
      <c r="CE219" t="e">
        <f t="shared" si="562"/>
        <v>#N/A</v>
      </c>
      <c r="CF219" s="302">
        <f t="shared" si="563"/>
        <v>235.73</v>
      </c>
      <c r="CG219" s="302">
        <f t="shared" si="536"/>
        <v>280.18</v>
      </c>
      <c r="CH219" s="302">
        <f t="shared" si="537"/>
        <v>228.41</v>
      </c>
      <c r="CI219" s="302">
        <f t="shared" si="538"/>
        <v>207.7</v>
      </c>
      <c r="CJ219" s="302">
        <f t="shared" si="539"/>
        <v>286.48</v>
      </c>
      <c r="CK219" s="302">
        <f t="shared" si="540"/>
        <v>334.4</v>
      </c>
      <c r="CL219" s="302">
        <f t="shared" si="541"/>
        <v>366.49</v>
      </c>
      <c r="CM219" s="302">
        <f t="shared" si="542"/>
        <v>370.38</v>
      </c>
      <c r="CN219" s="302">
        <f t="shared" si="543"/>
        <v>445.64</v>
      </c>
      <c r="CO219" s="302">
        <f t="shared" si="544"/>
        <v>482.76</v>
      </c>
      <c r="CP219" s="302">
        <f t="shared" si="545"/>
        <v>309.64999999999998</v>
      </c>
      <c r="CQ219" s="302">
        <f t="shared" si="546"/>
        <v>222.54</v>
      </c>
      <c r="CR219" s="302">
        <f t="shared" si="547"/>
        <v>0</v>
      </c>
      <c r="CS219" s="302">
        <f t="shared" si="548"/>
        <v>0</v>
      </c>
      <c r="CT219" s="302">
        <f t="shared" si="549"/>
        <v>0</v>
      </c>
      <c r="CU219" s="302">
        <f t="shared" si="550"/>
        <v>0</v>
      </c>
      <c r="CV219" s="302">
        <f t="shared" si="551"/>
        <v>0</v>
      </c>
      <c r="CW219" s="302">
        <f t="shared" si="552"/>
        <v>0</v>
      </c>
      <c r="CX219" s="302">
        <f t="shared" si="553"/>
        <v>0</v>
      </c>
      <c r="CY219" s="302">
        <f t="shared" si="554"/>
        <v>0</v>
      </c>
      <c r="CZ219" s="302">
        <f t="shared" si="555"/>
        <v>0</v>
      </c>
      <c r="DA219" s="302">
        <f t="shared" si="556"/>
        <v>0</v>
      </c>
      <c r="DB219" s="302">
        <f t="shared" si="557"/>
        <v>0</v>
      </c>
      <c r="DC219" s="302">
        <f t="shared" si="558"/>
        <v>0</v>
      </c>
      <c r="DD219" s="302">
        <f t="shared" si="559"/>
        <v>0</v>
      </c>
      <c r="DE219" s="302">
        <f t="shared" si="560"/>
        <v>0</v>
      </c>
    </row>
    <row r="220" spans="1:109" x14ac:dyDescent="0.25">
      <c r="A220">
        <v>217</v>
      </c>
      <c r="B220">
        <f>MATCH(A220,Entrada!$A$53:$A$369,0)</f>
        <v>217</v>
      </c>
      <c r="C220" s="164" t="s">
        <v>627</v>
      </c>
      <c r="AB220">
        <f>IF(NOT(ISNA($B220)),INDEX(Entrada!C$53:C$369,$B220),0)</f>
        <v>514.83000000000004</v>
      </c>
      <c r="AC220">
        <f>IF(NOT(ISNA($B220)),INDEX(Entrada!D$53:D$369,$B220),0)</f>
        <v>621.92999999999995</v>
      </c>
      <c r="AD220">
        <f>IF(NOT(ISNA($B220)),INDEX(Entrada!E$53:E$369,$B220),0)</f>
        <v>493.21</v>
      </c>
      <c r="AE220">
        <f>IF(NOT(ISNA($B220)),INDEX(Entrada!F$53:F$369,$B220),0)</f>
        <v>489.37</v>
      </c>
      <c r="AF220">
        <f>IF(NOT(ISNA($B220)),INDEX(Entrada!G$53:G$369,$B220),0)</f>
        <v>694.67</v>
      </c>
      <c r="AG220">
        <f>IF(NOT(ISNA($B220)),INDEX(Entrada!H$53:H$369,$B220),0)</f>
        <v>812.15</v>
      </c>
      <c r="AH220">
        <f>IF(NOT(ISNA($B220)),INDEX(Entrada!I$53:I$369,$B220),0)</f>
        <v>925.6</v>
      </c>
      <c r="AI220">
        <f>IF(NOT(ISNA($B220)),INDEX(Entrada!J$53:J$369,$B220),0)</f>
        <v>926.83</v>
      </c>
      <c r="AJ220">
        <f>IF(NOT(ISNA($B220)),INDEX(Entrada!K$53:K$369,$B220),0)</f>
        <v>1085.0899999999999</v>
      </c>
      <c r="AK220">
        <f>IF(NOT(ISNA($B220)),INDEX(Entrada!L$53:L$369,$B220),0)</f>
        <v>1102.21</v>
      </c>
      <c r="AL220">
        <f>IF(NOT(ISNA($B220)),INDEX(Entrada!M$53:M$369,$B220),0)</f>
        <v>685.98</v>
      </c>
      <c r="AM220">
        <f>IF(NOT(ISNA($B220)),INDEX(Entrada!N$53:N$369,$B220),0)</f>
        <v>509.77</v>
      </c>
      <c r="AN220">
        <f>IF(NOT(ISNA($B220)),INDEX(Entrada!O$53:O$369,$B220),0)</f>
        <v>0</v>
      </c>
      <c r="AO220">
        <f>IF(NOT(ISNA($B220)),INDEX(Entrada!P$53:P$369,$B220),0)</f>
        <v>0</v>
      </c>
      <c r="AP220">
        <f>IF(NOT(ISNA($B220)),INDEX(Entrada!Q$53:Q$369,$B220),0)</f>
        <v>0</v>
      </c>
      <c r="AQ220">
        <f>IF(NOT(ISNA($B220)),INDEX(Entrada!R$53:R$369,$B220),0)</f>
        <v>0</v>
      </c>
      <c r="AR220">
        <f>IF(NOT(ISNA($B220)),INDEX(Entrada!S$53:S$369,$B220),0)</f>
        <v>0</v>
      </c>
      <c r="AS220">
        <f>IF(NOT(ISNA($B220)),INDEX(Entrada!T$53:T$369,$B220),0)</f>
        <v>0</v>
      </c>
      <c r="AT220">
        <f>IF(NOT(ISNA($B220)),INDEX(Entrada!U$53:U$369,$B220),0)</f>
        <v>0</v>
      </c>
      <c r="AU220">
        <f>IF(NOT(ISNA($B220)),INDEX(Entrada!V$53:V$369,$B220),0)</f>
        <v>0</v>
      </c>
      <c r="AV220">
        <f>IF(NOT(ISNA($B220)),INDEX(Entrada!W$53:W$369,$B220),0)</f>
        <v>0</v>
      </c>
      <c r="AW220">
        <f>IF(NOT(ISNA($B220)),INDEX(Entrada!X$53:X$369,$B220),0)</f>
        <v>0</v>
      </c>
      <c r="AX220">
        <f>IF(NOT(ISNA($B220)),INDEX(Entrada!Y$53:Y$369,$B220),0)</f>
        <v>0</v>
      </c>
      <c r="AY220">
        <f>IF(NOT(ISNA($B220)),INDEX(Entrada!Z$53:Z$369,$B220),0)</f>
        <v>0</v>
      </c>
      <c r="AZ220">
        <f>IF(NOT(ISNA($B220)),INDEX(Entrada!AA$53:AA$369,$B220),0)</f>
        <v>0</v>
      </c>
      <c r="BA220">
        <f>IF(NOT(ISNA($B220)),INDEX(Entrada!AB$53:AB$369,$B220),0)</f>
        <v>0</v>
      </c>
      <c r="BB220">
        <f t="shared" si="565"/>
        <v>514.83000000000004</v>
      </c>
      <c r="BC220">
        <f t="shared" si="566"/>
        <v>621.92999999999995</v>
      </c>
      <c r="BD220">
        <f t="shared" si="567"/>
        <v>493.21</v>
      </c>
      <c r="BE220">
        <f t="shared" si="568"/>
        <v>489.37</v>
      </c>
      <c r="BF220">
        <f t="shared" si="569"/>
        <v>694.67</v>
      </c>
      <c r="BG220">
        <f t="shared" si="570"/>
        <v>812.15</v>
      </c>
      <c r="BH220">
        <f t="shared" si="571"/>
        <v>925.6</v>
      </c>
      <c r="BI220">
        <f t="shared" si="572"/>
        <v>926.83</v>
      </c>
      <c r="BJ220">
        <f t="shared" si="573"/>
        <v>1085.0899999999999</v>
      </c>
      <c r="BK220">
        <f t="shared" si="574"/>
        <v>1102.21</v>
      </c>
      <c r="BL220">
        <f t="shared" si="575"/>
        <v>685.98</v>
      </c>
      <c r="BM220">
        <f t="shared" si="576"/>
        <v>509.77</v>
      </c>
      <c r="BN220">
        <f t="shared" si="577"/>
        <v>0</v>
      </c>
      <c r="BO220">
        <f t="shared" si="577"/>
        <v>0</v>
      </c>
      <c r="BP220">
        <f t="shared" si="577"/>
        <v>0</v>
      </c>
      <c r="BQ220">
        <f t="shared" si="577"/>
        <v>0</v>
      </c>
      <c r="BR220">
        <f t="shared" si="577"/>
        <v>0</v>
      </c>
      <c r="BS220">
        <f t="shared" si="577"/>
        <v>0</v>
      </c>
      <c r="BT220">
        <f t="shared" si="577"/>
        <v>0</v>
      </c>
      <c r="BU220">
        <f t="shared" si="577"/>
        <v>0</v>
      </c>
      <c r="BV220">
        <f t="shared" si="577"/>
        <v>0</v>
      </c>
      <c r="BW220">
        <f t="shared" si="577"/>
        <v>0</v>
      </c>
      <c r="BX220">
        <f t="shared" si="577"/>
        <v>0</v>
      </c>
      <c r="BY220">
        <f t="shared" si="577"/>
        <v>0</v>
      </c>
      <c r="BZ220">
        <f t="shared" si="577"/>
        <v>0</v>
      </c>
      <c r="CA220">
        <f t="shared" si="577"/>
        <v>0</v>
      </c>
      <c r="CE220">
        <f t="shared" si="562"/>
        <v>38</v>
      </c>
      <c r="CF220" s="302">
        <f t="shared" ca="1" si="563"/>
        <v>496.97354999999999</v>
      </c>
      <c r="CG220" s="302">
        <f t="shared" ca="1" si="536"/>
        <v>596.8291099999999</v>
      </c>
      <c r="CH220" s="302">
        <f t="shared" ca="1" si="537"/>
        <v>479.34071999999998</v>
      </c>
      <c r="CI220" s="302">
        <f t="shared" ca="1" si="538"/>
        <v>491.03922</v>
      </c>
      <c r="CJ220" s="302">
        <f t="shared" ca="1" si="539"/>
        <v>707.92940999999996</v>
      </c>
      <c r="CK220" s="302">
        <f t="shared" ca="1" si="540"/>
        <v>834.93966999999998</v>
      </c>
      <c r="CL220" s="302">
        <f t="shared" ca="1" si="541"/>
        <v>923.59303</v>
      </c>
      <c r="CM220" s="302">
        <f t="shared" ca="1" si="542"/>
        <v>930.52705000000003</v>
      </c>
      <c r="CN220" s="302">
        <f t="shared" ca="1" si="543"/>
        <v>1079.57303</v>
      </c>
      <c r="CO220" s="302">
        <f t="shared" ca="1" si="544"/>
        <v>1110.9250099999999</v>
      </c>
      <c r="CP220" s="302">
        <f t="shared" ca="1" si="545"/>
        <v>691.25373000000002</v>
      </c>
      <c r="CQ220" s="302">
        <f t="shared" ca="1" si="546"/>
        <v>507.41002999999995</v>
      </c>
      <c r="CR220" s="302">
        <f t="shared" ca="1" si="547"/>
        <v>0</v>
      </c>
      <c r="CS220" s="302">
        <f t="shared" ca="1" si="548"/>
        <v>0</v>
      </c>
      <c r="CT220" s="302">
        <f t="shared" ca="1" si="549"/>
        <v>0</v>
      </c>
      <c r="CU220" s="302">
        <f t="shared" ca="1" si="550"/>
        <v>0</v>
      </c>
      <c r="CV220" s="302">
        <f t="shared" ca="1" si="551"/>
        <v>0</v>
      </c>
      <c r="CW220" s="302">
        <f t="shared" ca="1" si="552"/>
        <v>0</v>
      </c>
      <c r="CX220" s="302">
        <f t="shared" ca="1" si="553"/>
        <v>0</v>
      </c>
      <c r="CY220" s="302">
        <f t="shared" ca="1" si="554"/>
        <v>0</v>
      </c>
      <c r="CZ220" s="302">
        <f t="shared" ca="1" si="555"/>
        <v>0</v>
      </c>
      <c r="DA220" s="302">
        <f t="shared" ca="1" si="556"/>
        <v>0</v>
      </c>
      <c r="DB220" s="302">
        <f t="shared" ca="1" si="557"/>
        <v>0</v>
      </c>
      <c r="DC220" s="302">
        <f t="shared" ca="1" si="558"/>
        <v>0</v>
      </c>
      <c r="DD220" s="302">
        <f t="shared" ca="1" si="559"/>
        <v>0</v>
      </c>
      <c r="DE220" s="302">
        <f t="shared" ca="1" si="560"/>
        <v>0</v>
      </c>
    </row>
    <row r="221" spans="1:109" x14ac:dyDescent="0.25">
      <c r="A221">
        <v>218</v>
      </c>
      <c r="B221">
        <f>MATCH(A221,Entrada!$A$53:$A$369,0)</f>
        <v>218</v>
      </c>
      <c r="C221" s="164"/>
      <c r="AB221">
        <f>IF(NOT(ISNA($B221)),INDEX(Entrada!C$53:C$369,$B221),0)</f>
        <v>0</v>
      </c>
      <c r="AC221">
        <f>IF(NOT(ISNA($B221)),INDEX(Entrada!D$53:D$369,$B221),0)</f>
        <v>0</v>
      </c>
      <c r="AD221">
        <f>IF(NOT(ISNA($B221)),INDEX(Entrada!E$53:E$369,$B221),0)</f>
        <v>0</v>
      </c>
      <c r="AE221">
        <f>IF(NOT(ISNA($B221)),INDEX(Entrada!F$53:F$369,$B221),0)</f>
        <v>0</v>
      </c>
      <c r="AF221">
        <f>IF(NOT(ISNA($B221)),INDEX(Entrada!G$53:G$369,$B221),0)</f>
        <v>0</v>
      </c>
      <c r="AG221">
        <f>IF(NOT(ISNA($B221)),INDEX(Entrada!H$53:H$369,$B221),0)</f>
        <v>0</v>
      </c>
      <c r="AH221">
        <f>IF(NOT(ISNA($B221)),INDEX(Entrada!I$53:I$369,$B221),0)</f>
        <v>0</v>
      </c>
      <c r="AI221">
        <f>IF(NOT(ISNA($B221)),INDEX(Entrada!J$53:J$369,$B221),0)</f>
        <v>0</v>
      </c>
      <c r="AJ221">
        <f>IF(NOT(ISNA($B221)),INDEX(Entrada!K$53:K$369,$B221),0)</f>
        <v>0</v>
      </c>
      <c r="AK221">
        <f>IF(NOT(ISNA($B221)),INDEX(Entrada!L$53:L$369,$B221),0)</f>
        <v>0</v>
      </c>
      <c r="AL221">
        <f>IF(NOT(ISNA($B221)),INDEX(Entrada!M$53:M$369,$B221),0)</f>
        <v>0</v>
      </c>
      <c r="AM221">
        <f>IF(NOT(ISNA($B221)),INDEX(Entrada!N$53:N$369,$B221),0)</f>
        <v>0</v>
      </c>
      <c r="AN221">
        <f>IF(NOT(ISNA($B221)),INDEX(Entrada!O$53:O$369,$B221),0)</f>
        <v>0</v>
      </c>
      <c r="AO221">
        <f>IF(NOT(ISNA($B221)),INDEX(Entrada!P$53:P$369,$B221),0)</f>
        <v>0</v>
      </c>
      <c r="AP221">
        <f>IF(NOT(ISNA($B221)),INDEX(Entrada!Q$53:Q$369,$B221),0)</f>
        <v>0</v>
      </c>
      <c r="AQ221">
        <f>IF(NOT(ISNA($B221)),INDEX(Entrada!R$53:R$369,$B221),0)</f>
        <v>0</v>
      </c>
      <c r="AR221">
        <f>IF(NOT(ISNA($B221)),INDEX(Entrada!S$53:S$369,$B221),0)</f>
        <v>0</v>
      </c>
      <c r="AS221">
        <f>IF(NOT(ISNA($B221)),INDEX(Entrada!T$53:T$369,$B221),0)</f>
        <v>0</v>
      </c>
      <c r="AT221">
        <f>IF(NOT(ISNA($B221)),INDEX(Entrada!U$53:U$369,$B221),0)</f>
        <v>0</v>
      </c>
      <c r="AU221">
        <f>IF(NOT(ISNA($B221)),INDEX(Entrada!V$53:V$369,$B221),0)</f>
        <v>0</v>
      </c>
      <c r="AV221">
        <f>IF(NOT(ISNA($B221)),INDEX(Entrada!W$53:W$369,$B221),0)</f>
        <v>0</v>
      </c>
      <c r="AW221">
        <f>IF(NOT(ISNA($B221)),INDEX(Entrada!X$53:X$369,$B221),0)</f>
        <v>0</v>
      </c>
      <c r="AX221">
        <f>IF(NOT(ISNA($B221)),INDEX(Entrada!Y$53:Y$369,$B221),0)</f>
        <v>0</v>
      </c>
      <c r="AY221">
        <f>IF(NOT(ISNA($B221)),INDEX(Entrada!Z$53:Z$369,$B221),0)</f>
        <v>0</v>
      </c>
      <c r="AZ221">
        <f>IF(NOT(ISNA($B221)),INDEX(Entrada!AA$53:AA$369,$B221),0)</f>
        <v>0</v>
      </c>
      <c r="BA221">
        <f>IF(NOT(ISNA($B221)),INDEX(Entrada!AB$53:AB$369,$B221),0)</f>
        <v>0</v>
      </c>
      <c r="BB221">
        <f t="shared" si="565"/>
        <v>0</v>
      </c>
      <c r="BC221">
        <f t="shared" si="566"/>
        <v>0</v>
      </c>
      <c r="BD221">
        <f t="shared" si="567"/>
        <v>0</v>
      </c>
      <c r="BE221">
        <f t="shared" si="568"/>
        <v>0</v>
      </c>
      <c r="BF221">
        <f t="shared" si="569"/>
        <v>0</v>
      </c>
      <c r="BG221">
        <f t="shared" si="570"/>
        <v>0</v>
      </c>
      <c r="BH221">
        <f t="shared" si="571"/>
        <v>0</v>
      </c>
      <c r="BI221">
        <f t="shared" si="572"/>
        <v>0</v>
      </c>
      <c r="BJ221">
        <f t="shared" si="573"/>
        <v>0</v>
      </c>
      <c r="BK221">
        <f t="shared" si="574"/>
        <v>0</v>
      </c>
      <c r="BL221">
        <f t="shared" si="575"/>
        <v>0</v>
      </c>
      <c r="BM221">
        <f t="shared" si="576"/>
        <v>0</v>
      </c>
      <c r="BN221">
        <f t="shared" si="577"/>
        <v>0</v>
      </c>
      <c r="BO221">
        <f t="shared" si="577"/>
        <v>0</v>
      </c>
      <c r="BP221">
        <f t="shared" si="577"/>
        <v>0</v>
      </c>
      <c r="BQ221">
        <f t="shared" si="577"/>
        <v>0</v>
      </c>
      <c r="BR221">
        <f t="shared" si="577"/>
        <v>0</v>
      </c>
      <c r="BS221">
        <f t="shared" si="577"/>
        <v>0</v>
      </c>
      <c r="BT221">
        <f t="shared" si="577"/>
        <v>0</v>
      </c>
      <c r="BU221">
        <f t="shared" si="577"/>
        <v>0</v>
      </c>
      <c r="BV221">
        <f t="shared" si="577"/>
        <v>0</v>
      </c>
      <c r="BW221">
        <f t="shared" si="577"/>
        <v>0</v>
      </c>
      <c r="BX221">
        <f t="shared" si="577"/>
        <v>0</v>
      </c>
      <c r="BY221">
        <f t="shared" si="577"/>
        <v>0</v>
      </c>
      <c r="BZ221">
        <f t="shared" si="577"/>
        <v>0</v>
      </c>
      <c r="CA221">
        <f t="shared" si="577"/>
        <v>0</v>
      </c>
      <c r="CE221" t="e">
        <f t="shared" si="562"/>
        <v>#N/A</v>
      </c>
      <c r="CF221" s="302">
        <f t="shared" si="563"/>
        <v>0</v>
      </c>
      <c r="CG221" s="302">
        <f t="shared" si="536"/>
        <v>0</v>
      </c>
      <c r="CH221" s="302">
        <f t="shared" si="537"/>
        <v>0</v>
      </c>
      <c r="CI221" s="302">
        <f t="shared" si="538"/>
        <v>0</v>
      </c>
      <c r="CJ221" s="302">
        <f t="shared" si="539"/>
        <v>0</v>
      </c>
      <c r="CK221" s="302">
        <f t="shared" si="540"/>
        <v>0</v>
      </c>
      <c r="CL221" s="302">
        <f t="shared" si="541"/>
        <v>0</v>
      </c>
      <c r="CM221" s="302">
        <f t="shared" si="542"/>
        <v>0</v>
      </c>
      <c r="CN221" s="302">
        <f t="shared" si="543"/>
        <v>0</v>
      </c>
      <c r="CO221" s="302">
        <f t="shared" si="544"/>
        <v>0</v>
      </c>
      <c r="CP221" s="302">
        <f t="shared" si="545"/>
        <v>0</v>
      </c>
      <c r="CQ221" s="302">
        <f t="shared" si="546"/>
        <v>0</v>
      </c>
      <c r="CR221" s="302">
        <f t="shared" si="547"/>
        <v>0</v>
      </c>
      <c r="CS221" s="302">
        <f t="shared" si="548"/>
        <v>0</v>
      </c>
      <c r="CT221" s="302">
        <f t="shared" si="549"/>
        <v>0</v>
      </c>
      <c r="CU221" s="302">
        <f t="shared" si="550"/>
        <v>0</v>
      </c>
      <c r="CV221" s="302">
        <f t="shared" si="551"/>
        <v>0</v>
      </c>
      <c r="CW221" s="302">
        <f t="shared" si="552"/>
        <v>0</v>
      </c>
      <c r="CX221" s="302">
        <f t="shared" si="553"/>
        <v>0</v>
      </c>
      <c r="CY221" s="302">
        <f t="shared" si="554"/>
        <v>0</v>
      </c>
      <c r="CZ221" s="302">
        <f t="shared" si="555"/>
        <v>0</v>
      </c>
      <c r="DA221" s="302">
        <f t="shared" si="556"/>
        <v>0</v>
      </c>
      <c r="DB221" s="302">
        <f t="shared" si="557"/>
        <v>0</v>
      </c>
      <c r="DC221" s="302">
        <f t="shared" si="558"/>
        <v>0</v>
      </c>
      <c r="DD221" s="302">
        <f t="shared" si="559"/>
        <v>0</v>
      </c>
      <c r="DE221" s="302">
        <f t="shared" si="560"/>
        <v>0</v>
      </c>
    </row>
    <row r="222" spans="1:109" x14ac:dyDescent="0.25">
      <c r="A222">
        <v>219</v>
      </c>
      <c r="B222">
        <f>MATCH(A222,Entrada!$A$53:$A$369,0)</f>
        <v>219</v>
      </c>
      <c r="C222" s="164"/>
      <c r="AB222">
        <f>IF(NOT(ISNA($B222)),INDEX(Entrada!C$53:C$369,$B222),0)</f>
        <v>0</v>
      </c>
      <c r="AC222">
        <f>IF(NOT(ISNA($B222)),INDEX(Entrada!D$53:D$369,$B222),0)</f>
        <v>0</v>
      </c>
      <c r="AD222">
        <f>IF(NOT(ISNA($B222)),INDEX(Entrada!E$53:E$369,$B222),0)</f>
        <v>0</v>
      </c>
      <c r="AE222">
        <f>IF(NOT(ISNA($B222)),INDEX(Entrada!F$53:F$369,$B222),0)</f>
        <v>0</v>
      </c>
      <c r="AF222">
        <f>IF(NOT(ISNA($B222)),INDEX(Entrada!G$53:G$369,$B222),0)</f>
        <v>0</v>
      </c>
      <c r="AG222">
        <f>IF(NOT(ISNA($B222)),INDEX(Entrada!H$53:H$369,$B222),0)</f>
        <v>0</v>
      </c>
      <c r="AH222">
        <f>IF(NOT(ISNA($B222)),INDEX(Entrada!I$53:I$369,$B222),0)</f>
        <v>0</v>
      </c>
      <c r="AI222">
        <f>IF(NOT(ISNA($B222)),INDEX(Entrada!J$53:J$369,$B222),0)</f>
        <v>0</v>
      </c>
      <c r="AJ222">
        <f>IF(NOT(ISNA($B222)),INDEX(Entrada!K$53:K$369,$B222),0)</f>
        <v>0</v>
      </c>
      <c r="AK222">
        <f>IF(NOT(ISNA($B222)),INDEX(Entrada!L$53:L$369,$B222),0)</f>
        <v>0</v>
      </c>
      <c r="AL222">
        <f>IF(NOT(ISNA($B222)),INDEX(Entrada!M$53:M$369,$B222),0)</f>
        <v>0</v>
      </c>
      <c r="AM222">
        <f>IF(NOT(ISNA($B222)),INDEX(Entrada!N$53:N$369,$B222),0)</f>
        <v>0</v>
      </c>
      <c r="AN222">
        <f>IF(NOT(ISNA($B222)),INDEX(Entrada!O$53:O$369,$B222),0)</f>
        <v>0</v>
      </c>
      <c r="AO222">
        <f>IF(NOT(ISNA($B222)),INDEX(Entrada!P$53:P$369,$B222),0)</f>
        <v>0</v>
      </c>
      <c r="AP222">
        <f>IF(NOT(ISNA($B222)),INDEX(Entrada!Q$53:Q$369,$B222),0)</f>
        <v>0</v>
      </c>
      <c r="AQ222">
        <f>IF(NOT(ISNA($B222)),INDEX(Entrada!R$53:R$369,$B222),0)</f>
        <v>0</v>
      </c>
      <c r="AR222">
        <f>IF(NOT(ISNA($B222)),INDEX(Entrada!S$53:S$369,$B222),0)</f>
        <v>0</v>
      </c>
      <c r="AS222">
        <f>IF(NOT(ISNA($B222)),INDEX(Entrada!T$53:T$369,$B222),0)</f>
        <v>0</v>
      </c>
      <c r="AT222">
        <f>IF(NOT(ISNA($B222)),INDEX(Entrada!U$53:U$369,$B222),0)</f>
        <v>0</v>
      </c>
      <c r="AU222">
        <f>IF(NOT(ISNA($B222)),INDEX(Entrada!V$53:V$369,$B222),0)</f>
        <v>0</v>
      </c>
      <c r="AV222">
        <f>IF(NOT(ISNA($B222)),INDEX(Entrada!W$53:W$369,$B222),0)</f>
        <v>0</v>
      </c>
      <c r="AW222">
        <f>IF(NOT(ISNA($B222)),INDEX(Entrada!X$53:X$369,$B222),0)</f>
        <v>0</v>
      </c>
      <c r="AX222">
        <f>IF(NOT(ISNA($B222)),INDEX(Entrada!Y$53:Y$369,$B222),0)</f>
        <v>0</v>
      </c>
      <c r="AY222">
        <f>IF(NOT(ISNA($B222)),INDEX(Entrada!Z$53:Z$369,$B222),0)</f>
        <v>0</v>
      </c>
      <c r="AZ222">
        <f>IF(NOT(ISNA($B222)),INDEX(Entrada!AA$53:AA$369,$B222),0)</f>
        <v>0</v>
      </c>
      <c r="BA222">
        <f>IF(NOT(ISNA($B222)),INDEX(Entrada!AB$53:AB$369,$B222),0)</f>
        <v>0</v>
      </c>
      <c r="BB222">
        <f t="shared" si="565"/>
        <v>0</v>
      </c>
      <c r="BC222">
        <f t="shared" si="566"/>
        <v>0</v>
      </c>
      <c r="BD222">
        <f t="shared" si="567"/>
        <v>0</v>
      </c>
      <c r="BE222">
        <f t="shared" si="568"/>
        <v>0</v>
      </c>
      <c r="BF222">
        <f t="shared" si="569"/>
        <v>0</v>
      </c>
      <c r="BG222">
        <f t="shared" si="570"/>
        <v>0</v>
      </c>
      <c r="BH222">
        <f t="shared" si="571"/>
        <v>0</v>
      </c>
      <c r="BI222">
        <f t="shared" si="572"/>
        <v>0</v>
      </c>
      <c r="BJ222">
        <f t="shared" si="573"/>
        <v>0</v>
      </c>
      <c r="BK222">
        <f t="shared" si="574"/>
        <v>0</v>
      </c>
      <c r="BL222">
        <f t="shared" si="575"/>
        <v>0</v>
      </c>
      <c r="BM222">
        <f t="shared" si="576"/>
        <v>0</v>
      </c>
      <c r="BN222">
        <f t="shared" si="577"/>
        <v>0</v>
      </c>
      <c r="BO222">
        <f t="shared" si="577"/>
        <v>0</v>
      </c>
      <c r="BP222">
        <f t="shared" si="577"/>
        <v>0</v>
      </c>
      <c r="BQ222">
        <f t="shared" si="577"/>
        <v>0</v>
      </c>
      <c r="BR222">
        <f t="shared" si="577"/>
        <v>0</v>
      </c>
      <c r="BS222">
        <f t="shared" si="577"/>
        <v>0</v>
      </c>
      <c r="BT222">
        <f t="shared" si="577"/>
        <v>0</v>
      </c>
      <c r="BU222">
        <f t="shared" si="577"/>
        <v>0</v>
      </c>
      <c r="BV222">
        <f t="shared" si="577"/>
        <v>0</v>
      </c>
      <c r="BW222">
        <f t="shared" si="577"/>
        <v>0</v>
      </c>
      <c r="BX222">
        <f t="shared" si="577"/>
        <v>0</v>
      </c>
      <c r="BY222">
        <f t="shared" si="577"/>
        <v>0</v>
      </c>
      <c r="BZ222">
        <f t="shared" si="577"/>
        <v>0</v>
      </c>
      <c r="CA222">
        <f t="shared" si="577"/>
        <v>0</v>
      </c>
      <c r="CE222" t="e">
        <f t="shared" si="562"/>
        <v>#N/A</v>
      </c>
      <c r="CF222" s="302">
        <f t="shared" si="563"/>
        <v>0</v>
      </c>
      <c r="CG222" s="302">
        <f t="shared" si="536"/>
        <v>0</v>
      </c>
      <c r="CH222" s="302">
        <f t="shared" si="537"/>
        <v>0</v>
      </c>
      <c r="CI222" s="302">
        <f t="shared" si="538"/>
        <v>0</v>
      </c>
      <c r="CJ222" s="302">
        <f t="shared" si="539"/>
        <v>0</v>
      </c>
      <c r="CK222" s="302">
        <f t="shared" si="540"/>
        <v>0</v>
      </c>
      <c r="CL222" s="302">
        <f t="shared" si="541"/>
        <v>0</v>
      </c>
      <c r="CM222" s="302">
        <f t="shared" si="542"/>
        <v>0</v>
      </c>
      <c r="CN222" s="302">
        <f t="shared" si="543"/>
        <v>0</v>
      </c>
      <c r="CO222" s="302">
        <f t="shared" si="544"/>
        <v>0</v>
      </c>
      <c r="CP222" s="302">
        <f t="shared" si="545"/>
        <v>0</v>
      </c>
      <c r="CQ222" s="302">
        <f t="shared" si="546"/>
        <v>0</v>
      </c>
      <c r="CR222" s="302">
        <f t="shared" si="547"/>
        <v>0</v>
      </c>
      <c r="CS222" s="302">
        <f t="shared" si="548"/>
        <v>0</v>
      </c>
      <c r="CT222" s="302">
        <f t="shared" si="549"/>
        <v>0</v>
      </c>
      <c r="CU222" s="302">
        <f t="shared" si="550"/>
        <v>0</v>
      </c>
      <c r="CV222" s="302">
        <f t="shared" si="551"/>
        <v>0</v>
      </c>
      <c r="CW222" s="302">
        <f t="shared" si="552"/>
        <v>0</v>
      </c>
      <c r="CX222" s="302">
        <f t="shared" si="553"/>
        <v>0</v>
      </c>
      <c r="CY222" s="302">
        <f t="shared" si="554"/>
        <v>0</v>
      </c>
      <c r="CZ222" s="302">
        <f t="shared" si="555"/>
        <v>0</v>
      </c>
      <c r="DA222" s="302">
        <f t="shared" si="556"/>
        <v>0</v>
      </c>
      <c r="DB222" s="302">
        <f t="shared" si="557"/>
        <v>0</v>
      </c>
      <c r="DC222" s="302">
        <f t="shared" si="558"/>
        <v>0</v>
      </c>
      <c r="DD222" s="302">
        <f t="shared" si="559"/>
        <v>0</v>
      </c>
      <c r="DE222" s="302">
        <f t="shared" si="560"/>
        <v>0</v>
      </c>
    </row>
    <row r="223" spans="1:109" x14ac:dyDescent="0.25">
      <c r="A223">
        <v>220</v>
      </c>
      <c r="B223">
        <f>MATCH(A223,Entrada!$A$53:$A$369,0)</f>
        <v>220</v>
      </c>
      <c r="C223" s="164" t="s">
        <v>628</v>
      </c>
      <c r="AB223">
        <f>IF(NOT(ISNA($B223)),INDEX(Entrada!C$53:C$369,$B223),0)</f>
        <v>61.85</v>
      </c>
      <c r="AC223">
        <f>IF(NOT(ISNA($B223)),INDEX(Entrada!D$53:D$369,$B223),0)</f>
        <v>58.23</v>
      </c>
      <c r="AD223">
        <f>IF(NOT(ISNA($B223)),INDEX(Entrada!E$53:E$369,$B223),0)</f>
        <v>50.34</v>
      </c>
      <c r="AE223">
        <f>IF(NOT(ISNA($B223)),INDEX(Entrada!F$53:F$369,$B223),0)</f>
        <v>63.61</v>
      </c>
      <c r="AF223">
        <f>IF(NOT(ISNA($B223)),INDEX(Entrada!G$53:G$369,$B223),0)</f>
        <v>99.48</v>
      </c>
      <c r="AG223">
        <f>IF(NOT(ISNA($B223)),INDEX(Entrada!H$53:H$369,$B223),0)</f>
        <v>125.23</v>
      </c>
      <c r="AH223">
        <f>IF(NOT(ISNA($B223)),INDEX(Entrada!I$53:I$369,$B223),0)</f>
        <v>134.83000000000001</v>
      </c>
      <c r="AI223">
        <f>IF(NOT(ISNA($B223)),INDEX(Entrada!J$53:J$369,$B223),0)</f>
        <v>115.48</v>
      </c>
      <c r="AJ223">
        <f>IF(NOT(ISNA($B223)),INDEX(Entrada!K$53:K$369,$B223),0)</f>
        <v>127</v>
      </c>
      <c r="AK223">
        <f>IF(NOT(ISNA($B223)),INDEX(Entrada!L$53:L$369,$B223),0)</f>
        <v>145.51</v>
      </c>
      <c r="AL223">
        <f>IF(NOT(ISNA($B223)),INDEX(Entrada!M$53:M$369,$B223),0)</f>
        <v>102.02</v>
      </c>
      <c r="AM223">
        <f>IF(NOT(ISNA($B223)),INDEX(Entrada!N$53:N$369,$B223),0)</f>
        <v>77.41</v>
      </c>
      <c r="AN223">
        <f>IF(NOT(ISNA($B223)),INDEX(Entrada!O$53:O$369,$B223),0)</f>
        <v>0</v>
      </c>
      <c r="AO223">
        <f>IF(NOT(ISNA($B223)),INDEX(Entrada!P$53:P$369,$B223),0)</f>
        <v>0</v>
      </c>
      <c r="AP223">
        <f>IF(NOT(ISNA($B223)),INDEX(Entrada!Q$53:Q$369,$B223),0)</f>
        <v>0</v>
      </c>
      <c r="AQ223">
        <f>IF(NOT(ISNA($B223)),INDEX(Entrada!R$53:R$369,$B223),0)</f>
        <v>0</v>
      </c>
      <c r="AR223">
        <f>IF(NOT(ISNA($B223)),INDEX(Entrada!S$53:S$369,$B223),0)</f>
        <v>0</v>
      </c>
      <c r="AS223">
        <f>IF(NOT(ISNA($B223)),INDEX(Entrada!T$53:T$369,$B223),0)</f>
        <v>0</v>
      </c>
      <c r="AT223">
        <f>IF(NOT(ISNA($B223)),INDEX(Entrada!U$53:U$369,$B223),0)</f>
        <v>0</v>
      </c>
      <c r="AU223">
        <f>IF(NOT(ISNA($B223)),INDEX(Entrada!V$53:V$369,$B223),0)</f>
        <v>0</v>
      </c>
      <c r="AV223">
        <f>IF(NOT(ISNA($B223)),INDEX(Entrada!W$53:W$369,$B223),0)</f>
        <v>0</v>
      </c>
      <c r="AW223">
        <f>IF(NOT(ISNA($B223)),INDEX(Entrada!X$53:X$369,$B223),0)</f>
        <v>0</v>
      </c>
      <c r="AX223">
        <f>IF(NOT(ISNA($B223)),INDEX(Entrada!Y$53:Y$369,$B223),0)</f>
        <v>0</v>
      </c>
      <c r="AY223">
        <f>IF(NOT(ISNA($B223)),INDEX(Entrada!Z$53:Z$369,$B223),0)</f>
        <v>0</v>
      </c>
      <c r="AZ223">
        <f>IF(NOT(ISNA($B223)),INDEX(Entrada!AA$53:AA$369,$B223),0)</f>
        <v>0</v>
      </c>
      <c r="BA223">
        <f>IF(NOT(ISNA($B223)),INDEX(Entrada!AB$53:AB$369,$B223),0)</f>
        <v>0</v>
      </c>
      <c r="BB223">
        <f t="shared" si="565"/>
        <v>61.85</v>
      </c>
      <c r="BC223">
        <f t="shared" si="566"/>
        <v>58.23</v>
      </c>
      <c r="BD223">
        <f t="shared" si="567"/>
        <v>50.34</v>
      </c>
      <c r="BE223">
        <f t="shared" si="568"/>
        <v>63.61</v>
      </c>
      <c r="BF223">
        <f t="shared" si="569"/>
        <v>99.48</v>
      </c>
      <c r="BG223">
        <f t="shared" si="570"/>
        <v>125.23</v>
      </c>
      <c r="BH223">
        <f t="shared" si="571"/>
        <v>134.83000000000001</v>
      </c>
      <c r="BI223">
        <f t="shared" si="572"/>
        <v>115.48</v>
      </c>
      <c r="BJ223">
        <f t="shared" si="573"/>
        <v>127</v>
      </c>
      <c r="BK223">
        <f t="shared" si="574"/>
        <v>145.51</v>
      </c>
      <c r="BL223">
        <f t="shared" si="575"/>
        <v>102.02</v>
      </c>
      <c r="BM223">
        <f t="shared" si="576"/>
        <v>77.41</v>
      </c>
      <c r="BN223">
        <f t="shared" ref="BN223:CA238" si="578">AN223</f>
        <v>0</v>
      </c>
      <c r="BO223">
        <f t="shared" si="578"/>
        <v>0</v>
      </c>
      <c r="BP223">
        <f t="shared" si="578"/>
        <v>0</v>
      </c>
      <c r="BQ223">
        <f t="shared" si="578"/>
        <v>0</v>
      </c>
      <c r="BR223">
        <f t="shared" si="578"/>
        <v>0</v>
      </c>
      <c r="BS223">
        <f t="shared" si="578"/>
        <v>0</v>
      </c>
      <c r="BT223">
        <f t="shared" si="578"/>
        <v>0</v>
      </c>
      <c r="BU223">
        <f t="shared" si="578"/>
        <v>0</v>
      </c>
      <c r="BV223">
        <f t="shared" si="578"/>
        <v>0</v>
      </c>
      <c r="BW223">
        <f t="shared" si="578"/>
        <v>0</v>
      </c>
      <c r="BX223">
        <f t="shared" si="578"/>
        <v>0</v>
      </c>
      <c r="BY223">
        <f t="shared" si="578"/>
        <v>0</v>
      </c>
      <c r="BZ223">
        <f t="shared" si="578"/>
        <v>0</v>
      </c>
      <c r="CA223">
        <f t="shared" si="578"/>
        <v>0</v>
      </c>
      <c r="CE223" t="e">
        <f t="shared" si="562"/>
        <v>#N/A</v>
      </c>
      <c r="CF223" s="302">
        <f t="shared" si="563"/>
        <v>61.85</v>
      </c>
      <c r="CG223" s="302">
        <f t="shared" si="536"/>
        <v>58.23</v>
      </c>
      <c r="CH223" s="302">
        <f t="shared" si="537"/>
        <v>50.34</v>
      </c>
      <c r="CI223" s="302">
        <f t="shared" si="538"/>
        <v>63.61</v>
      </c>
      <c r="CJ223" s="302">
        <f t="shared" si="539"/>
        <v>99.48</v>
      </c>
      <c r="CK223" s="302">
        <f t="shared" si="540"/>
        <v>125.23</v>
      </c>
      <c r="CL223" s="302">
        <f t="shared" si="541"/>
        <v>134.83000000000001</v>
      </c>
      <c r="CM223" s="302">
        <f t="shared" si="542"/>
        <v>115.48</v>
      </c>
      <c r="CN223" s="302">
        <f t="shared" si="543"/>
        <v>127</v>
      </c>
      <c r="CO223" s="302">
        <f t="shared" si="544"/>
        <v>145.51</v>
      </c>
      <c r="CP223" s="302">
        <f t="shared" si="545"/>
        <v>102.02</v>
      </c>
      <c r="CQ223" s="302">
        <f t="shared" si="546"/>
        <v>77.41</v>
      </c>
      <c r="CR223" s="302">
        <f t="shared" si="547"/>
        <v>0</v>
      </c>
      <c r="CS223" s="302">
        <f t="shared" si="548"/>
        <v>0</v>
      </c>
      <c r="CT223" s="302">
        <f t="shared" si="549"/>
        <v>0</v>
      </c>
      <c r="CU223" s="302">
        <f t="shared" si="550"/>
        <v>0</v>
      </c>
      <c r="CV223" s="302">
        <f t="shared" si="551"/>
        <v>0</v>
      </c>
      <c r="CW223" s="302">
        <f t="shared" si="552"/>
        <v>0</v>
      </c>
      <c r="CX223" s="302">
        <f t="shared" si="553"/>
        <v>0</v>
      </c>
      <c r="CY223" s="302">
        <f t="shared" si="554"/>
        <v>0</v>
      </c>
      <c r="CZ223" s="302">
        <f t="shared" si="555"/>
        <v>0</v>
      </c>
      <c r="DA223" s="302">
        <f t="shared" si="556"/>
        <v>0</v>
      </c>
      <c r="DB223" s="302">
        <f t="shared" si="557"/>
        <v>0</v>
      </c>
      <c r="DC223" s="302">
        <f t="shared" si="558"/>
        <v>0</v>
      </c>
      <c r="DD223" s="302">
        <f t="shared" si="559"/>
        <v>0</v>
      </c>
      <c r="DE223" s="302">
        <f t="shared" si="560"/>
        <v>0</v>
      </c>
    </row>
    <row r="224" spans="1:109" x14ac:dyDescent="0.25">
      <c r="A224">
        <v>221</v>
      </c>
      <c r="B224">
        <f>MATCH(A224,Entrada!$A$53:$A$369,0)</f>
        <v>221</v>
      </c>
      <c r="C224" s="164"/>
      <c r="AB224">
        <f>IF(NOT(ISNA($B224)),INDEX(Entrada!C$53:C$369,$B224),0)</f>
        <v>0</v>
      </c>
      <c r="AC224">
        <f>IF(NOT(ISNA($B224)),INDEX(Entrada!D$53:D$369,$B224),0)</f>
        <v>0</v>
      </c>
      <c r="AD224">
        <f>IF(NOT(ISNA($B224)),INDEX(Entrada!E$53:E$369,$B224),0)</f>
        <v>0</v>
      </c>
      <c r="AE224">
        <f>IF(NOT(ISNA($B224)),INDEX(Entrada!F$53:F$369,$B224),0)</f>
        <v>0</v>
      </c>
      <c r="AF224">
        <f>IF(NOT(ISNA($B224)),INDEX(Entrada!G$53:G$369,$B224),0)</f>
        <v>0</v>
      </c>
      <c r="AG224">
        <f>IF(NOT(ISNA($B224)),INDEX(Entrada!H$53:H$369,$B224),0)</f>
        <v>0</v>
      </c>
      <c r="AH224">
        <f>IF(NOT(ISNA($B224)),INDEX(Entrada!I$53:I$369,$B224),0)</f>
        <v>0</v>
      </c>
      <c r="AI224">
        <f>IF(NOT(ISNA($B224)),INDEX(Entrada!J$53:J$369,$B224),0)</f>
        <v>0</v>
      </c>
      <c r="AJ224">
        <f>IF(NOT(ISNA($B224)),INDEX(Entrada!K$53:K$369,$B224),0)</f>
        <v>0</v>
      </c>
      <c r="AK224">
        <f>IF(NOT(ISNA($B224)),INDEX(Entrada!L$53:L$369,$B224),0)</f>
        <v>0</v>
      </c>
      <c r="AL224">
        <f>IF(NOT(ISNA($B224)),INDEX(Entrada!M$53:M$369,$B224),0)</f>
        <v>0</v>
      </c>
      <c r="AM224">
        <f>IF(NOT(ISNA($B224)),INDEX(Entrada!N$53:N$369,$B224),0)</f>
        <v>0</v>
      </c>
      <c r="AN224">
        <f>IF(NOT(ISNA($B224)),INDEX(Entrada!O$53:O$369,$B224),0)</f>
        <v>0</v>
      </c>
      <c r="AO224">
        <f>IF(NOT(ISNA($B224)),INDEX(Entrada!P$53:P$369,$B224),0)</f>
        <v>0</v>
      </c>
      <c r="AP224">
        <f>IF(NOT(ISNA($B224)),INDEX(Entrada!Q$53:Q$369,$B224),0)</f>
        <v>0</v>
      </c>
      <c r="AQ224">
        <f>IF(NOT(ISNA($B224)),INDEX(Entrada!R$53:R$369,$B224),0)</f>
        <v>0</v>
      </c>
      <c r="AR224">
        <f>IF(NOT(ISNA($B224)),INDEX(Entrada!S$53:S$369,$B224),0)</f>
        <v>0</v>
      </c>
      <c r="AS224">
        <f>IF(NOT(ISNA($B224)),INDEX(Entrada!T$53:T$369,$B224),0)</f>
        <v>0</v>
      </c>
      <c r="AT224">
        <f>IF(NOT(ISNA($B224)),INDEX(Entrada!U$53:U$369,$B224),0)</f>
        <v>0</v>
      </c>
      <c r="AU224">
        <f>IF(NOT(ISNA($B224)),INDEX(Entrada!V$53:V$369,$B224),0)</f>
        <v>0</v>
      </c>
      <c r="AV224">
        <f>IF(NOT(ISNA($B224)),INDEX(Entrada!W$53:W$369,$B224),0)</f>
        <v>0</v>
      </c>
      <c r="AW224">
        <f>IF(NOT(ISNA($B224)),INDEX(Entrada!X$53:X$369,$B224),0)</f>
        <v>0</v>
      </c>
      <c r="AX224">
        <f>IF(NOT(ISNA($B224)),INDEX(Entrada!Y$53:Y$369,$B224),0)</f>
        <v>0</v>
      </c>
      <c r="AY224">
        <f>IF(NOT(ISNA($B224)),INDEX(Entrada!Z$53:Z$369,$B224),0)</f>
        <v>0</v>
      </c>
      <c r="AZ224">
        <f>IF(NOT(ISNA($B224)),INDEX(Entrada!AA$53:AA$369,$B224),0)</f>
        <v>0</v>
      </c>
      <c r="BA224">
        <f>IF(NOT(ISNA($B224)),INDEX(Entrada!AB$53:AB$369,$B224),0)</f>
        <v>0</v>
      </c>
      <c r="BB224">
        <f t="shared" si="565"/>
        <v>0</v>
      </c>
      <c r="BC224">
        <f t="shared" si="566"/>
        <v>0</v>
      </c>
      <c r="BD224">
        <f t="shared" si="567"/>
        <v>0</v>
      </c>
      <c r="BE224">
        <f t="shared" si="568"/>
        <v>0</v>
      </c>
      <c r="BF224">
        <f t="shared" si="569"/>
        <v>0</v>
      </c>
      <c r="BG224">
        <f t="shared" si="570"/>
        <v>0</v>
      </c>
      <c r="BH224">
        <f t="shared" si="571"/>
        <v>0</v>
      </c>
      <c r="BI224">
        <f t="shared" si="572"/>
        <v>0</v>
      </c>
      <c r="BJ224">
        <f t="shared" si="573"/>
        <v>0</v>
      </c>
      <c r="BK224">
        <f t="shared" si="574"/>
        <v>0</v>
      </c>
      <c r="BL224">
        <f t="shared" si="575"/>
        <v>0</v>
      </c>
      <c r="BM224">
        <f t="shared" si="576"/>
        <v>0</v>
      </c>
      <c r="BN224">
        <f t="shared" si="578"/>
        <v>0</v>
      </c>
      <c r="BO224">
        <f t="shared" si="578"/>
        <v>0</v>
      </c>
      <c r="BP224">
        <f t="shared" si="578"/>
        <v>0</v>
      </c>
      <c r="BQ224">
        <f t="shared" si="578"/>
        <v>0</v>
      </c>
      <c r="BR224">
        <f t="shared" si="578"/>
        <v>0</v>
      </c>
      <c r="BS224">
        <f t="shared" si="578"/>
        <v>0</v>
      </c>
      <c r="BT224">
        <f t="shared" si="578"/>
        <v>0</v>
      </c>
      <c r="BU224">
        <f t="shared" si="578"/>
        <v>0</v>
      </c>
      <c r="BV224">
        <f t="shared" si="578"/>
        <v>0</v>
      </c>
      <c r="BW224">
        <f t="shared" si="578"/>
        <v>0</v>
      </c>
      <c r="BX224">
        <f t="shared" si="578"/>
        <v>0</v>
      </c>
      <c r="BY224">
        <f t="shared" si="578"/>
        <v>0</v>
      </c>
      <c r="BZ224">
        <f t="shared" si="578"/>
        <v>0</v>
      </c>
      <c r="CA224">
        <f t="shared" si="578"/>
        <v>0</v>
      </c>
      <c r="CE224" t="e">
        <f t="shared" si="562"/>
        <v>#N/A</v>
      </c>
      <c r="CF224" s="302">
        <f t="shared" si="563"/>
        <v>0</v>
      </c>
      <c r="CG224" s="302">
        <f t="shared" si="536"/>
        <v>0</v>
      </c>
      <c r="CH224" s="302">
        <f t="shared" si="537"/>
        <v>0</v>
      </c>
      <c r="CI224" s="302">
        <f t="shared" si="538"/>
        <v>0</v>
      </c>
      <c r="CJ224" s="302">
        <f t="shared" si="539"/>
        <v>0</v>
      </c>
      <c r="CK224" s="302">
        <f t="shared" si="540"/>
        <v>0</v>
      </c>
      <c r="CL224" s="302">
        <f t="shared" si="541"/>
        <v>0</v>
      </c>
      <c r="CM224" s="302">
        <f t="shared" si="542"/>
        <v>0</v>
      </c>
      <c r="CN224" s="302">
        <f t="shared" si="543"/>
        <v>0</v>
      </c>
      <c r="CO224" s="302">
        <f t="shared" si="544"/>
        <v>0</v>
      </c>
      <c r="CP224" s="302">
        <f t="shared" si="545"/>
        <v>0</v>
      </c>
      <c r="CQ224" s="302">
        <f t="shared" si="546"/>
        <v>0</v>
      </c>
      <c r="CR224" s="302">
        <f t="shared" si="547"/>
        <v>0</v>
      </c>
      <c r="CS224" s="302">
        <f t="shared" si="548"/>
        <v>0</v>
      </c>
      <c r="CT224" s="302">
        <f t="shared" si="549"/>
        <v>0</v>
      </c>
      <c r="CU224" s="302">
        <f t="shared" si="550"/>
        <v>0</v>
      </c>
      <c r="CV224" s="302">
        <f t="shared" si="551"/>
        <v>0</v>
      </c>
      <c r="CW224" s="302">
        <f t="shared" si="552"/>
        <v>0</v>
      </c>
      <c r="CX224" s="302">
        <f t="shared" si="553"/>
        <v>0</v>
      </c>
      <c r="CY224" s="302">
        <f t="shared" si="554"/>
        <v>0</v>
      </c>
      <c r="CZ224" s="302">
        <f t="shared" si="555"/>
        <v>0</v>
      </c>
      <c r="DA224" s="302">
        <f t="shared" si="556"/>
        <v>0</v>
      </c>
      <c r="DB224" s="302">
        <f t="shared" si="557"/>
        <v>0</v>
      </c>
      <c r="DC224" s="302">
        <f t="shared" si="558"/>
        <v>0</v>
      </c>
      <c r="DD224" s="302">
        <f t="shared" si="559"/>
        <v>0</v>
      </c>
      <c r="DE224" s="302">
        <f t="shared" si="560"/>
        <v>0</v>
      </c>
    </row>
    <row r="225" spans="1:109" x14ac:dyDescent="0.25">
      <c r="A225">
        <v>222</v>
      </c>
      <c r="B225">
        <f>MATCH(A225,Entrada!$A$53:$A$369,0)</f>
        <v>222</v>
      </c>
      <c r="C225" s="164" t="s">
        <v>175</v>
      </c>
      <c r="AB225">
        <f>IF(NOT(ISNA($B225)),INDEX(Entrada!C$53:C$369,$B225),0)</f>
        <v>1191.57</v>
      </c>
      <c r="AC225">
        <f>IF(NOT(ISNA($B225)),INDEX(Entrada!D$53:D$369,$B225),0)</f>
        <v>1261.22</v>
      </c>
      <c r="AD225">
        <f>IF(NOT(ISNA($B225)),INDEX(Entrada!E$53:E$369,$B225),0)</f>
        <v>1123.83</v>
      </c>
      <c r="AE225">
        <f>IF(NOT(ISNA($B225)),INDEX(Entrada!F$53:F$369,$B225),0)</f>
        <v>1016.8</v>
      </c>
      <c r="AF225">
        <f>IF(NOT(ISNA($B225)),INDEX(Entrada!G$53:G$369,$B225),0)</f>
        <v>1307.3699999999999</v>
      </c>
      <c r="AG225">
        <f>IF(NOT(ISNA($B225)),INDEX(Entrada!H$53:H$369,$B225),0)</f>
        <v>1658.64</v>
      </c>
      <c r="AH225">
        <f>IF(NOT(ISNA($B225)),INDEX(Entrada!I$53:I$369,$B225),0)</f>
        <v>1501.46</v>
      </c>
      <c r="AI225">
        <f>IF(NOT(ISNA($B225)),INDEX(Entrada!J$53:J$369,$B225),0)</f>
        <v>1236.01</v>
      </c>
      <c r="AJ225">
        <f>IF(NOT(ISNA($B225)),INDEX(Entrada!K$53:K$369,$B225),0)</f>
        <v>1422.96</v>
      </c>
      <c r="AK225">
        <f>IF(NOT(ISNA($B225)),INDEX(Entrada!L$53:L$369,$B225),0)</f>
        <v>1951.32</v>
      </c>
      <c r="AL225">
        <f>IF(NOT(ISNA($B225)),INDEX(Entrada!M$53:M$369,$B225),0)</f>
        <v>1458.1</v>
      </c>
      <c r="AM225">
        <f>IF(NOT(ISNA($B225)),INDEX(Entrada!N$53:N$369,$B225),0)</f>
        <v>1171.0899999999999</v>
      </c>
      <c r="AN225">
        <f>IF(NOT(ISNA($B225)),INDEX(Entrada!O$53:O$369,$B225),0)</f>
        <v>0</v>
      </c>
      <c r="AO225">
        <f>IF(NOT(ISNA($B225)),INDEX(Entrada!P$53:P$369,$B225),0)</f>
        <v>0</v>
      </c>
      <c r="AP225">
        <f>IF(NOT(ISNA($B225)),INDEX(Entrada!Q$53:Q$369,$B225),0)</f>
        <v>0</v>
      </c>
      <c r="AQ225">
        <f>IF(NOT(ISNA($B225)),INDEX(Entrada!R$53:R$369,$B225),0)</f>
        <v>0</v>
      </c>
      <c r="AR225">
        <f>IF(NOT(ISNA($B225)),INDEX(Entrada!S$53:S$369,$B225),0)</f>
        <v>0</v>
      </c>
      <c r="AS225">
        <f>IF(NOT(ISNA($B225)),INDEX(Entrada!T$53:T$369,$B225),0)</f>
        <v>0</v>
      </c>
      <c r="AT225">
        <f>IF(NOT(ISNA($B225)),INDEX(Entrada!U$53:U$369,$B225),0)</f>
        <v>0</v>
      </c>
      <c r="AU225">
        <f>IF(NOT(ISNA($B225)),INDEX(Entrada!V$53:V$369,$B225),0)</f>
        <v>0</v>
      </c>
      <c r="AV225">
        <f>IF(NOT(ISNA($B225)),INDEX(Entrada!W$53:W$369,$B225),0)</f>
        <v>0</v>
      </c>
      <c r="AW225">
        <f>IF(NOT(ISNA($B225)),INDEX(Entrada!X$53:X$369,$B225),0)</f>
        <v>0</v>
      </c>
      <c r="AX225">
        <f>IF(NOT(ISNA($B225)),INDEX(Entrada!Y$53:Y$369,$B225),0)</f>
        <v>0</v>
      </c>
      <c r="AY225">
        <f>IF(NOT(ISNA($B225)),INDEX(Entrada!Z$53:Z$369,$B225),0)</f>
        <v>0</v>
      </c>
      <c r="AZ225">
        <f>IF(NOT(ISNA($B225)),INDEX(Entrada!AA$53:AA$369,$B225),0)</f>
        <v>0</v>
      </c>
      <c r="BA225">
        <f>IF(NOT(ISNA($B225)),INDEX(Entrada!AB$53:AB$369,$B225),0)</f>
        <v>0</v>
      </c>
      <c r="BB225">
        <f t="shared" si="565"/>
        <v>1191.57</v>
      </c>
      <c r="BC225">
        <f t="shared" si="566"/>
        <v>1261.22</v>
      </c>
      <c r="BD225">
        <f t="shared" si="567"/>
        <v>1123.83</v>
      </c>
      <c r="BE225">
        <f t="shared" si="568"/>
        <v>1016.8</v>
      </c>
      <c r="BF225">
        <f t="shared" si="569"/>
        <v>1307.3699999999999</v>
      </c>
      <c r="BG225">
        <f t="shared" si="570"/>
        <v>1658.64</v>
      </c>
      <c r="BH225">
        <f t="shared" si="571"/>
        <v>1501.46</v>
      </c>
      <c r="BI225">
        <f t="shared" si="572"/>
        <v>1236.01</v>
      </c>
      <c r="BJ225">
        <f t="shared" si="573"/>
        <v>1422.96</v>
      </c>
      <c r="BK225">
        <f t="shared" si="574"/>
        <v>1951.32</v>
      </c>
      <c r="BL225">
        <f t="shared" si="575"/>
        <v>1458.1</v>
      </c>
      <c r="BM225">
        <f t="shared" si="576"/>
        <v>1171.0899999999999</v>
      </c>
      <c r="BN225">
        <f t="shared" si="578"/>
        <v>0</v>
      </c>
      <c r="BO225">
        <f t="shared" si="578"/>
        <v>0</v>
      </c>
      <c r="BP225">
        <f t="shared" si="578"/>
        <v>0</v>
      </c>
      <c r="BQ225">
        <f t="shared" si="578"/>
        <v>0</v>
      </c>
      <c r="BR225">
        <f t="shared" si="578"/>
        <v>0</v>
      </c>
      <c r="BS225">
        <f t="shared" si="578"/>
        <v>0</v>
      </c>
      <c r="BT225">
        <f t="shared" si="578"/>
        <v>0</v>
      </c>
      <c r="BU225">
        <f t="shared" si="578"/>
        <v>0</v>
      </c>
      <c r="BV225">
        <f t="shared" si="578"/>
        <v>0</v>
      </c>
      <c r="BW225">
        <f t="shared" si="578"/>
        <v>0</v>
      </c>
      <c r="BX225">
        <f t="shared" si="578"/>
        <v>0</v>
      </c>
      <c r="BY225">
        <f t="shared" si="578"/>
        <v>0</v>
      </c>
      <c r="BZ225">
        <f t="shared" si="578"/>
        <v>0</v>
      </c>
      <c r="CA225">
        <f t="shared" si="578"/>
        <v>0</v>
      </c>
      <c r="CE225">
        <f t="shared" si="562"/>
        <v>44</v>
      </c>
      <c r="CF225" s="302">
        <f t="shared" ca="1" si="563"/>
        <v>1237.1629600000001</v>
      </c>
      <c r="CG225" s="302">
        <f t="shared" ca="1" si="536"/>
        <v>1313.64354</v>
      </c>
      <c r="CH225" s="302">
        <f t="shared" ca="1" si="537"/>
        <v>1167.7681399999999</v>
      </c>
      <c r="CI225" s="302">
        <f t="shared" ca="1" si="538"/>
        <v>1010.4589000000001</v>
      </c>
      <c r="CJ225" s="302">
        <f t="shared" ca="1" si="539"/>
        <v>1254.1929400000001</v>
      </c>
      <c r="CK225" s="302">
        <f t="shared" ca="1" si="540"/>
        <v>1599.6103200000002</v>
      </c>
      <c r="CL225" s="302">
        <f t="shared" ca="1" si="541"/>
        <v>1496.08844</v>
      </c>
      <c r="CM225" s="302">
        <f t="shared" ca="1" si="542"/>
        <v>1232.7880400000001</v>
      </c>
      <c r="CN225" s="302">
        <f t="shared" ca="1" si="543"/>
        <v>1448.2864000000002</v>
      </c>
      <c r="CO225" s="302">
        <f t="shared" ca="1" si="544"/>
        <v>1925.3808200000001</v>
      </c>
      <c r="CP225" s="302">
        <f t="shared" ca="1" si="545"/>
        <v>1431.05512</v>
      </c>
      <c r="CQ225" s="302">
        <f t="shared" ca="1" si="546"/>
        <v>1176.97426</v>
      </c>
      <c r="CR225" s="302">
        <f t="shared" ca="1" si="547"/>
        <v>0</v>
      </c>
      <c r="CS225" s="302">
        <f t="shared" ca="1" si="548"/>
        <v>0</v>
      </c>
      <c r="CT225" s="302">
        <f t="shared" ca="1" si="549"/>
        <v>0</v>
      </c>
      <c r="CU225" s="302">
        <f t="shared" ca="1" si="550"/>
        <v>0</v>
      </c>
      <c r="CV225" s="302">
        <f t="shared" ca="1" si="551"/>
        <v>0</v>
      </c>
      <c r="CW225" s="302">
        <f t="shared" ca="1" si="552"/>
        <v>0</v>
      </c>
      <c r="CX225" s="302">
        <f t="shared" ca="1" si="553"/>
        <v>0</v>
      </c>
      <c r="CY225" s="302">
        <f t="shared" ca="1" si="554"/>
        <v>0</v>
      </c>
      <c r="CZ225" s="302">
        <f t="shared" ca="1" si="555"/>
        <v>0</v>
      </c>
      <c r="DA225" s="302">
        <f t="shared" ca="1" si="556"/>
        <v>0</v>
      </c>
      <c r="DB225" s="302">
        <f t="shared" ca="1" si="557"/>
        <v>0</v>
      </c>
      <c r="DC225" s="302">
        <f t="shared" ca="1" si="558"/>
        <v>0</v>
      </c>
      <c r="DD225" s="302">
        <f t="shared" ca="1" si="559"/>
        <v>0</v>
      </c>
      <c r="DE225" s="302">
        <f t="shared" ca="1" si="560"/>
        <v>0</v>
      </c>
    </row>
    <row r="226" spans="1:109" x14ac:dyDescent="0.25">
      <c r="A226">
        <v>223</v>
      </c>
      <c r="B226">
        <f>MATCH(A226,Entrada!$A$53:$A$369,0)</f>
        <v>223</v>
      </c>
      <c r="C226" s="164"/>
      <c r="AB226">
        <f>IF(NOT(ISNA($B226)),INDEX(Entrada!C$53:C$369,$B226),0)</f>
        <v>0</v>
      </c>
      <c r="AC226">
        <f>IF(NOT(ISNA($B226)),INDEX(Entrada!D$53:D$369,$B226),0)</f>
        <v>0</v>
      </c>
      <c r="AD226">
        <f>IF(NOT(ISNA($B226)),INDEX(Entrada!E$53:E$369,$B226),0)</f>
        <v>0</v>
      </c>
      <c r="AE226">
        <f>IF(NOT(ISNA($B226)),INDEX(Entrada!F$53:F$369,$B226),0)</f>
        <v>0</v>
      </c>
      <c r="AF226">
        <f>IF(NOT(ISNA($B226)),INDEX(Entrada!G$53:G$369,$B226),0)</f>
        <v>0</v>
      </c>
      <c r="AG226">
        <f>IF(NOT(ISNA($B226)),INDEX(Entrada!H$53:H$369,$B226),0)</f>
        <v>0</v>
      </c>
      <c r="AH226">
        <f>IF(NOT(ISNA($B226)),INDEX(Entrada!I$53:I$369,$B226),0)</f>
        <v>0</v>
      </c>
      <c r="AI226">
        <f>IF(NOT(ISNA($B226)),INDEX(Entrada!J$53:J$369,$B226),0)</f>
        <v>0</v>
      </c>
      <c r="AJ226">
        <f>IF(NOT(ISNA($B226)),INDEX(Entrada!K$53:K$369,$B226),0)</f>
        <v>0</v>
      </c>
      <c r="AK226">
        <f>IF(NOT(ISNA($B226)),INDEX(Entrada!L$53:L$369,$B226),0)</f>
        <v>0</v>
      </c>
      <c r="AL226">
        <f>IF(NOT(ISNA($B226)),INDEX(Entrada!M$53:M$369,$B226),0)</f>
        <v>0</v>
      </c>
      <c r="AM226">
        <f>IF(NOT(ISNA($B226)),INDEX(Entrada!N$53:N$369,$B226),0)</f>
        <v>0</v>
      </c>
      <c r="AN226">
        <f>IF(NOT(ISNA($B226)),INDEX(Entrada!O$53:O$369,$B226),0)</f>
        <v>0</v>
      </c>
      <c r="AO226">
        <f>IF(NOT(ISNA($B226)),INDEX(Entrada!P$53:P$369,$B226),0)</f>
        <v>0</v>
      </c>
      <c r="AP226">
        <f>IF(NOT(ISNA($B226)),INDEX(Entrada!Q$53:Q$369,$B226),0)</f>
        <v>0</v>
      </c>
      <c r="AQ226">
        <f>IF(NOT(ISNA($B226)),INDEX(Entrada!R$53:R$369,$B226),0)</f>
        <v>0</v>
      </c>
      <c r="AR226">
        <f>IF(NOT(ISNA($B226)),INDEX(Entrada!S$53:S$369,$B226),0)</f>
        <v>0</v>
      </c>
      <c r="AS226">
        <f>IF(NOT(ISNA($B226)),INDEX(Entrada!T$53:T$369,$B226),0)</f>
        <v>0</v>
      </c>
      <c r="AT226">
        <f>IF(NOT(ISNA($B226)),INDEX(Entrada!U$53:U$369,$B226),0)</f>
        <v>0</v>
      </c>
      <c r="AU226">
        <f>IF(NOT(ISNA($B226)),INDEX(Entrada!V$53:V$369,$B226),0)</f>
        <v>0</v>
      </c>
      <c r="AV226">
        <f>IF(NOT(ISNA($B226)),INDEX(Entrada!W$53:W$369,$B226),0)</f>
        <v>0</v>
      </c>
      <c r="AW226">
        <f>IF(NOT(ISNA($B226)),INDEX(Entrada!X$53:X$369,$B226),0)</f>
        <v>0</v>
      </c>
      <c r="AX226">
        <f>IF(NOT(ISNA($B226)),INDEX(Entrada!Y$53:Y$369,$B226),0)</f>
        <v>0</v>
      </c>
      <c r="AY226">
        <f>IF(NOT(ISNA($B226)),INDEX(Entrada!Z$53:Z$369,$B226),0)</f>
        <v>0</v>
      </c>
      <c r="AZ226">
        <f>IF(NOT(ISNA($B226)),INDEX(Entrada!AA$53:AA$369,$B226),0)</f>
        <v>0</v>
      </c>
      <c r="BA226">
        <f>IF(NOT(ISNA($B226)),INDEX(Entrada!AB$53:AB$369,$B226),0)</f>
        <v>0</v>
      </c>
      <c r="BB226">
        <f t="shared" si="565"/>
        <v>0</v>
      </c>
      <c r="BC226">
        <f t="shared" si="566"/>
        <v>0</v>
      </c>
      <c r="BD226">
        <f t="shared" si="567"/>
        <v>0</v>
      </c>
      <c r="BE226">
        <f t="shared" si="568"/>
        <v>0</v>
      </c>
      <c r="BF226">
        <f t="shared" si="569"/>
        <v>0</v>
      </c>
      <c r="BG226">
        <f t="shared" si="570"/>
        <v>0</v>
      </c>
      <c r="BH226">
        <f t="shared" si="571"/>
        <v>0</v>
      </c>
      <c r="BI226">
        <f t="shared" si="572"/>
        <v>0</v>
      </c>
      <c r="BJ226">
        <f t="shared" si="573"/>
        <v>0</v>
      </c>
      <c r="BK226">
        <f t="shared" si="574"/>
        <v>0</v>
      </c>
      <c r="BL226">
        <f t="shared" si="575"/>
        <v>0</v>
      </c>
      <c r="BM226">
        <f t="shared" si="576"/>
        <v>0</v>
      </c>
      <c r="BN226">
        <f t="shared" si="578"/>
        <v>0</v>
      </c>
      <c r="BO226">
        <f t="shared" si="578"/>
        <v>0</v>
      </c>
      <c r="BP226">
        <f t="shared" si="578"/>
        <v>0</v>
      </c>
      <c r="BQ226">
        <f t="shared" si="578"/>
        <v>0</v>
      </c>
      <c r="BR226">
        <f t="shared" si="578"/>
        <v>0</v>
      </c>
      <c r="BS226">
        <f t="shared" si="578"/>
        <v>0</v>
      </c>
      <c r="BT226">
        <f t="shared" si="578"/>
        <v>0</v>
      </c>
      <c r="BU226">
        <f t="shared" si="578"/>
        <v>0</v>
      </c>
      <c r="BV226">
        <f t="shared" si="578"/>
        <v>0</v>
      </c>
      <c r="BW226">
        <f t="shared" si="578"/>
        <v>0</v>
      </c>
      <c r="BX226">
        <f t="shared" si="578"/>
        <v>0</v>
      </c>
      <c r="BY226">
        <f t="shared" si="578"/>
        <v>0</v>
      </c>
      <c r="BZ226">
        <f t="shared" si="578"/>
        <v>0</v>
      </c>
      <c r="CA226">
        <f t="shared" si="578"/>
        <v>0</v>
      </c>
      <c r="CE226" t="e">
        <f t="shared" si="562"/>
        <v>#N/A</v>
      </c>
      <c r="CF226" s="302">
        <f t="shared" si="563"/>
        <v>0</v>
      </c>
      <c r="CG226" s="302">
        <f t="shared" si="536"/>
        <v>0</v>
      </c>
      <c r="CH226" s="302">
        <f t="shared" si="537"/>
        <v>0</v>
      </c>
      <c r="CI226" s="302">
        <f t="shared" si="538"/>
        <v>0</v>
      </c>
      <c r="CJ226" s="302">
        <f t="shared" si="539"/>
        <v>0</v>
      </c>
      <c r="CK226" s="302">
        <f t="shared" si="540"/>
        <v>0</v>
      </c>
      <c r="CL226" s="302">
        <f t="shared" si="541"/>
        <v>0</v>
      </c>
      <c r="CM226" s="302">
        <f t="shared" si="542"/>
        <v>0</v>
      </c>
      <c r="CN226" s="302">
        <f t="shared" si="543"/>
        <v>0</v>
      </c>
      <c r="CO226" s="302">
        <f t="shared" si="544"/>
        <v>0</v>
      </c>
      <c r="CP226" s="302">
        <f t="shared" si="545"/>
        <v>0</v>
      </c>
      <c r="CQ226" s="302">
        <f t="shared" si="546"/>
        <v>0</v>
      </c>
      <c r="CR226" s="302">
        <f t="shared" si="547"/>
        <v>0</v>
      </c>
      <c r="CS226" s="302">
        <f t="shared" si="548"/>
        <v>0</v>
      </c>
      <c r="CT226" s="302">
        <f t="shared" si="549"/>
        <v>0</v>
      </c>
      <c r="CU226" s="302">
        <f t="shared" si="550"/>
        <v>0</v>
      </c>
      <c r="CV226" s="302">
        <f t="shared" si="551"/>
        <v>0</v>
      </c>
      <c r="CW226" s="302">
        <f t="shared" si="552"/>
        <v>0</v>
      </c>
      <c r="CX226" s="302">
        <f t="shared" si="553"/>
        <v>0</v>
      </c>
      <c r="CY226" s="302">
        <f t="shared" si="554"/>
        <v>0</v>
      </c>
      <c r="CZ226" s="302">
        <f t="shared" si="555"/>
        <v>0</v>
      </c>
      <c r="DA226" s="302">
        <f t="shared" si="556"/>
        <v>0</v>
      </c>
      <c r="DB226" s="302">
        <f t="shared" si="557"/>
        <v>0</v>
      </c>
      <c r="DC226" s="302">
        <f t="shared" si="558"/>
        <v>0</v>
      </c>
      <c r="DD226" s="302">
        <f t="shared" si="559"/>
        <v>0</v>
      </c>
      <c r="DE226" s="302">
        <f t="shared" si="560"/>
        <v>0</v>
      </c>
    </row>
    <row r="227" spans="1:109" x14ac:dyDescent="0.25">
      <c r="A227">
        <v>224</v>
      </c>
      <c r="B227">
        <f>MATCH(A227,Entrada!$A$53:$A$369,0)</f>
        <v>224</v>
      </c>
      <c r="C227" s="164"/>
      <c r="AB227">
        <f>IF(NOT(ISNA($B227)),INDEX(Entrada!C$53:C$369,$B227),0)</f>
        <v>0</v>
      </c>
      <c r="AC227">
        <f>IF(NOT(ISNA($B227)),INDEX(Entrada!D$53:D$369,$B227),0)</f>
        <v>0</v>
      </c>
      <c r="AD227">
        <f>IF(NOT(ISNA($B227)),INDEX(Entrada!E$53:E$369,$B227),0)</f>
        <v>0</v>
      </c>
      <c r="AE227">
        <f>IF(NOT(ISNA($B227)),INDEX(Entrada!F$53:F$369,$B227),0)</f>
        <v>0</v>
      </c>
      <c r="AF227">
        <f>IF(NOT(ISNA($B227)),INDEX(Entrada!G$53:G$369,$B227),0)</f>
        <v>0</v>
      </c>
      <c r="AG227">
        <f>IF(NOT(ISNA($B227)),INDEX(Entrada!H$53:H$369,$B227),0)</f>
        <v>0</v>
      </c>
      <c r="AH227">
        <f>IF(NOT(ISNA($B227)),INDEX(Entrada!I$53:I$369,$B227),0)</f>
        <v>0</v>
      </c>
      <c r="AI227">
        <f>IF(NOT(ISNA($B227)),INDEX(Entrada!J$53:J$369,$B227),0)</f>
        <v>0</v>
      </c>
      <c r="AJ227">
        <f>IF(NOT(ISNA($B227)),INDEX(Entrada!K$53:K$369,$B227),0)</f>
        <v>0</v>
      </c>
      <c r="AK227">
        <f>IF(NOT(ISNA($B227)),INDEX(Entrada!L$53:L$369,$B227),0)</f>
        <v>0</v>
      </c>
      <c r="AL227">
        <f>IF(NOT(ISNA($B227)),INDEX(Entrada!M$53:M$369,$B227),0)</f>
        <v>0</v>
      </c>
      <c r="AM227">
        <f>IF(NOT(ISNA($B227)),INDEX(Entrada!N$53:N$369,$B227),0)</f>
        <v>0</v>
      </c>
      <c r="AN227">
        <f>IF(NOT(ISNA($B227)),INDEX(Entrada!O$53:O$369,$B227),0)</f>
        <v>0</v>
      </c>
      <c r="AO227">
        <f>IF(NOT(ISNA($B227)),INDEX(Entrada!P$53:P$369,$B227),0)</f>
        <v>0</v>
      </c>
      <c r="AP227">
        <f>IF(NOT(ISNA($B227)),INDEX(Entrada!Q$53:Q$369,$B227),0)</f>
        <v>0</v>
      </c>
      <c r="AQ227">
        <f>IF(NOT(ISNA($B227)),INDEX(Entrada!R$53:R$369,$B227),0)</f>
        <v>0</v>
      </c>
      <c r="AR227">
        <f>IF(NOT(ISNA($B227)),INDEX(Entrada!S$53:S$369,$B227),0)</f>
        <v>0</v>
      </c>
      <c r="AS227">
        <f>IF(NOT(ISNA($B227)),INDEX(Entrada!T$53:T$369,$B227),0)</f>
        <v>0</v>
      </c>
      <c r="AT227">
        <f>IF(NOT(ISNA($B227)),INDEX(Entrada!U$53:U$369,$B227),0)</f>
        <v>0</v>
      </c>
      <c r="AU227">
        <f>IF(NOT(ISNA($B227)),INDEX(Entrada!V$53:V$369,$B227),0)</f>
        <v>0</v>
      </c>
      <c r="AV227">
        <f>IF(NOT(ISNA($B227)),INDEX(Entrada!W$53:W$369,$B227),0)</f>
        <v>0</v>
      </c>
      <c r="AW227">
        <f>IF(NOT(ISNA($B227)),INDEX(Entrada!X$53:X$369,$B227),0)</f>
        <v>0</v>
      </c>
      <c r="AX227">
        <f>IF(NOT(ISNA($B227)),INDEX(Entrada!Y$53:Y$369,$B227),0)</f>
        <v>0</v>
      </c>
      <c r="AY227">
        <f>IF(NOT(ISNA($B227)),INDEX(Entrada!Z$53:Z$369,$B227),0)</f>
        <v>0</v>
      </c>
      <c r="AZ227">
        <f>IF(NOT(ISNA($B227)),INDEX(Entrada!AA$53:AA$369,$B227),0)</f>
        <v>0</v>
      </c>
      <c r="BA227">
        <f>IF(NOT(ISNA($B227)),INDEX(Entrada!AB$53:AB$369,$B227),0)</f>
        <v>0</v>
      </c>
      <c r="BB227">
        <f t="shared" si="565"/>
        <v>0</v>
      </c>
      <c r="BC227">
        <f t="shared" si="566"/>
        <v>0</v>
      </c>
      <c r="BD227">
        <f t="shared" si="567"/>
        <v>0</v>
      </c>
      <c r="BE227">
        <f t="shared" si="568"/>
        <v>0</v>
      </c>
      <c r="BF227">
        <f t="shared" si="569"/>
        <v>0</v>
      </c>
      <c r="BG227">
        <f t="shared" si="570"/>
        <v>0</v>
      </c>
      <c r="BH227">
        <f t="shared" si="571"/>
        <v>0</v>
      </c>
      <c r="BI227">
        <f t="shared" si="572"/>
        <v>0</v>
      </c>
      <c r="BJ227">
        <f t="shared" si="573"/>
        <v>0</v>
      </c>
      <c r="BK227">
        <f t="shared" si="574"/>
        <v>0</v>
      </c>
      <c r="BL227">
        <f t="shared" si="575"/>
        <v>0</v>
      </c>
      <c r="BM227">
        <f t="shared" si="576"/>
        <v>0</v>
      </c>
      <c r="BN227">
        <f t="shared" si="578"/>
        <v>0</v>
      </c>
      <c r="BO227">
        <f t="shared" si="578"/>
        <v>0</v>
      </c>
      <c r="BP227">
        <f t="shared" si="578"/>
        <v>0</v>
      </c>
      <c r="BQ227">
        <f t="shared" si="578"/>
        <v>0</v>
      </c>
      <c r="BR227">
        <f t="shared" si="578"/>
        <v>0</v>
      </c>
      <c r="BS227">
        <f t="shared" si="578"/>
        <v>0</v>
      </c>
      <c r="BT227">
        <f t="shared" si="578"/>
        <v>0</v>
      </c>
      <c r="BU227">
        <f t="shared" si="578"/>
        <v>0</v>
      </c>
      <c r="BV227">
        <f t="shared" si="578"/>
        <v>0</v>
      </c>
      <c r="BW227">
        <f t="shared" si="578"/>
        <v>0</v>
      </c>
      <c r="BX227">
        <f t="shared" si="578"/>
        <v>0</v>
      </c>
      <c r="BY227">
        <f t="shared" si="578"/>
        <v>0</v>
      </c>
      <c r="BZ227">
        <f t="shared" si="578"/>
        <v>0</v>
      </c>
      <c r="CA227">
        <f t="shared" si="578"/>
        <v>0</v>
      </c>
      <c r="CE227" t="e">
        <f t="shared" si="562"/>
        <v>#N/A</v>
      </c>
      <c r="CF227" s="302">
        <f t="shared" si="563"/>
        <v>0</v>
      </c>
      <c r="CG227" s="302">
        <f t="shared" si="536"/>
        <v>0</v>
      </c>
      <c r="CH227" s="302">
        <f t="shared" si="537"/>
        <v>0</v>
      </c>
      <c r="CI227" s="302">
        <f t="shared" si="538"/>
        <v>0</v>
      </c>
      <c r="CJ227" s="302">
        <f t="shared" si="539"/>
        <v>0</v>
      </c>
      <c r="CK227" s="302">
        <f t="shared" si="540"/>
        <v>0</v>
      </c>
      <c r="CL227" s="302">
        <f t="shared" si="541"/>
        <v>0</v>
      </c>
      <c r="CM227" s="302">
        <f t="shared" si="542"/>
        <v>0</v>
      </c>
      <c r="CN227" s="302">
        <f t="shared" si="543"/>
        <v>0</v>
      </c>
      <c r="CO227" s="302">
        <f t="shared" si="544"/>
        <v>0</v>
      </c>
      <c r="CP227" s="302">
        <f t="shared" si="545"/>
        <v>0</v>
      </c>
      <c r="CQ227" s="302">
        <f t="shared" si="546"/>
        <v>0</v>
      </c>
      <c r="CR227" s="302">
        <f t="shared" si="547"/>
        <v>0</v>
      </c>
      <c r="CS227" s="302">
        <f t="shared" si="548"/>
        <v>0</v>
      </c>
      <c r="CT227" s="302">
        <f t="shared" si="549"/>
        <v>0</v>
      </c>
      <c r="CU227" s="302">
        <f t="shared" si="550"/>
        <v>0</v>
      </c>
      <c r="CV227" s="302">
        <f t="shared" si="551"/>
        <v>0</v>
      </c>
      <c r="CW227" s="302">
        <f t="shared" si="552"/>
        <v>0</v>
      </c>
      <c r="CX227" s="302">
        <f t="shared" si="553"/>
        <v>0</v>
      </c>
      <c r="CY227" s="302">
        <f t="shared" si="554"/>
        <v>0</v>
      </c>
      <c r="CZ227" s="302">
        <f t="shared" si="555"/>
        <v>0</v>
      </c>
      <c r="DA227" s="302">
        <f t="shared" si="556"/>
        <v>0</v>
      </c>
      <c r="DB227" s="302">
        <f t="shared" si="557"/>
        <v>0</v>
      </c>
      <c r="DC227" s="302">
        <f t="shared" si="558"/>
        <v>0</v>
      </c>
      <c r="DD227" s="302">
        <f t="shared" si="559"/>
        <v>0</v>
      </c>
      <c r="DE227" s="302">
        <f t="shared" si="560"/>
        <v>0</v>
      </c>
    </row>
    <row r="228" spans="1:109" x14ac:dyDescent="0.25">
      <c r="A228">
        <v>225</v>
      </c>
      <c r="B228">
        <f>MATCH(A228,Entrada!$A$53:$A$369,0)</f>
        <v>225</v>
      </c>
      <c r="C228" s="164" t="s">
        <v>629</v>
      </c>
      <c r="AB228">
        <f>IF(NOT(ISNA($B228)),INDEX(Entrada!C$53:C$369,$B228),0)</f>
        <v>378.79</v>
      </c>
      <c r="AC228">
        <f>IF(NOT(ISNA($B228)),INDEX(Entrada!D$53:D$369,$B228),0)</f>
        <v>475.53</v>
      </c>
      <c r="AD228">
        <f>IF(NOT(ISNA($B228)),INDEX(Entrada!E$53:E$369,$B228),0)</f>
        <v>510.79</v>
      </c>
      <c r="AE228">
        <f>IF(NOT(ISNA($B228)),INDEX(Entrada!F$53:F$369,$B228),0)</f>
        <v>376.24</v>
      </c>
      <c r="AF228">
        <f>IF(NOT(ISNA($B228)),INDEX(Entrada!G$53:G$369,$B228),0)</f>
        <v>187.19</v>
      </c>
      <c r="AG228">
        <f>IF(NOT(ISNA($B228)),INDEX(Entrada!H$53:H$369,$B228),0)</f>
        <v>74.87</v>
      </c>
      <c r="AH228">
        <f>IF(NOT(ISNA($B228)),INDEX(Entrada!I$53:I$369,$B228),0)</f>
        <v>40.31</v>
      </c>
      <c r="AI228">
        <f>IF(NOT(ISNA($B228)),INDEX(Entrada!J$53:J$369,$B228),0)</f>
        <v>25.12</v>
      </c>
      <c r="AJ228">
        <f>IF(NOT(ISNA($B228)),INDEX(Entrada!K$53:K$369,$B228),0)</f>
        <v>19.91</v>
      </c>
      <c r="AK228">
        <f>IF(NOT(ISNA($B228)),INDEX(Entrada!L$53:L$369,$B228),0)</f>
        <v>31.47</v>
      </c>
      <c r="AL228">
        <f>IF(NOT(ISNA($B228)),INDEX(Entrada!M$53:M$369,$B228),0)</f>
        <v>76.010000000000005</v>
      </c>
      <c r="AM228">
        <f>IF(NOT(ISNA($B228)),INDEX(Entrada!N$53:N$369,$B228),0)</f>
        <v>212.65</v>
      </c>
      <c r="AN228">
        <f>IF(NOT(ISNA($B228)),INDEX(Entrada!O$53:O$369,$B228),0)</f>
        <v>0</v>
      </c>
      <c r="AO228">
        <f>IF(NOT(ISNA($B228)),INDEX(Entrada!P$53:P$369,$B228),0)</f>
        <v>0</v>
      </c>
      <c r="AP228">
        <f>IF(NOT(ISNA($B228)),INDEX(Entrada!Q$53:Q$369,$B228),0)</f>
        <v>0</v>
      </c>
      <c r="AQ228">
        <f>IF(NOT(ISNA($B228)),INDEX(Entrada!R$53:R$369,$B228),0)</f>
        <v>0</v>
      </c>
      <c r="AR228">
        <f>IF(NOT(ISNA($B228)),INDEX(Entrada!S$53:S$369,$B228),0)</f>
        <v>0</v>
      </c>
      <c r="AS228">
        <f>IF(NOT(ISNA($B228)),INDEX(Entrada!T$53:T$369,$B228),0)</f>
        <v>0</v>
      </c>
      <c r="AT228">
        <f>IF(NOT(ISNA($B228)),INDEX(Entrada!U$53:U$369,$B228),0)</f>
        <v>0</v>
      </c>
      <c r="AU228">
        <f>IF(NOT(ISNA($B228)),INDEX(Entrada!V$53:V$369,$B228),0)</f>
        <v>0</v>
      </c>
      <c r="AV228">
        <f>IF(NOT(ISNA($B228)),INDEX(Entrada!W$53:W$369,$B228),0)</f>
        <v>0</v>
      </c>
      <c r="AW228">
        <f>IF(NOT(ISNA($B228)),INDEX(Entrada!X$53:X$369,$B228),0)</f>
        <v>0</v>
      </c>
      <c r="AX228">
        <f>IF(NOT(ISNA($B228)),INDEX(Entrada!Y$53:Y$369,$B228),0)</f>
        <v>0</v>
      </c>
      <c r="AY228">
        <f>IF(NOT(ISNA($B228)),INDEX(Entrada!Z$53:Z$369,$B228),0)</f>
        <v>0</v>
      </c>
      <c r="AZ228">
        <f>IF(NOT(ISNA($B228)),INDEX(Entrada!AA$53:AA$369,$B228),0)</f>
        <v>0</v>
      </c>
      <c r="BA228">
        <f>IF(NOT(ISNA($B228)),INDEX(Entrada!AB$53:AB$369,$B228),0)</f>
        <v>0</v>
      </c>
      <c r="BB228">
        <f t="shared" si="565"/>
        <v>378.79</v>
      </c>
      <c r="BC228">
        <f t="shared" si="566"/>
        <v>475.53</v>
      </c>
      <c r="BD228">
        <f t="shared" si="567"/>
        <v>510.79</v>
      </c>
      <c r="BE228">
        <f t="shared" si="568"/>
        <v>376.24</v>
      </c>
      <c r="BF228">
        <f t="shared" si="569"/>
        <v>187.19</v>
      </c>
      <c r="BG228">
        <f t="shared" si="570"/>
        <v>74.87</v>
      </c>
      <c r="BH228">
        <f t="shared" si="571"/>
        <v>40.31</v>
      </c>
      <c r="BI228">
        <f t="shared" si="572"/>
        <v>25.12</v>
      </c>
      <c r="BJ228">
        <f t="shared" si="573"/>
        <v>19.91</v>
      </c>
      <c r="BK228">
        <f t="shared" si="574"/>
        <v>31.47</v>
      </c>
      <c r="BL228">
        <f t="shared" si="575"/>
        <v>76.010000000000005</v>
      </c>
      <c r="BM228">
        <f t="shared" si="576"/>
        <v>212.65</v>
      </c>
      <c r="BN228">
        <f t="shared" si="578"/>
        <v>0</v>
      </c>
      <c r="BO228">
        <f t="shared" si="578"/>
        <v>0</v>
      </c>
      <c r="BP228">
        <f t="shared" si="578"/>
        <v>0</v>
      </c>
      <c r="BQ228">
        <f t="shared" si="578"/>
        <v>0</v>
      </c>
      <c r="BR228">
        <f t="shared" si="578"/>
        <v>0</v>
      </c>
      <c r="BS228">
        <f t="shared" si="578"/>
        <v>0</v>
      </c>
      <c r="BT228">
        <f t="shared" si="578"/>
        <v>0</v>
      </c>
      <c r="BU228">
        <f t="shared" si="578"/>
        <v>0</v>
      </c>
      <c r="BV228">
        <f t="shared" si="578"/>
        <v>0</v>
      </c>
      <c r="BW228">
        <f t="shared" si="578"/>
        <v>0</v>
      </c>
      <c r="BX228">
        <f t="shared" si="578"/>
        <v>0</v>
      </c>
      <c r="BY228">
        <f t="shared" si="578"/>
        <v>0</v>
      </c>
      <c r="BZ228">
        <f t="shared" si="578"/>
        <v>0</v>
      </c>
      <c r="CA228">
        <f t="shared" si="578"/>
        <v>0</v>
      </c>
      <c r="CE228" t="e">
        <f t="shared" si="562"/>
        <v>#N/A</v>
      </c>
      <c r="CF228" s="302">
        <f t="shared" si="563"/>
        <v>378.79</v>
      </c>
      <c r="CG228" s="302">
        <f t="shared" si="536"/>
        <v>475.53</v>
      </c>
      <c r="CH228" s="302">
        <f t="shared" si="537"/>
        <v>510.79</v>
      </c>
      <c r="CI228" s="302">
        <f t="shared" si="538"/>
        <v>376.24</v>
      </c>
      <c r="CJ228" s="302">
        <f t="shared" si="539"/>
        <v>187.19</v>
      </c>
      <c r="CK228" s="302">
        <f t="shared" si="540"/>
        <v>74.87</v>
      </c>
      <c r="CL228" s="302">
        <f t="shared" si="541"/>
        <v>40.31</v>
      </c>
      <c r="CM228" s="302">
        <f t="shared" si="542"/>
        <v>25.12</v>
      </c>
      <c r="CN228" s="302">
        <f t="shared" si="543"/>
        <v>19.91</v>
      </c>
      <c r="CO228" s="302">
        <f t="shared" si="544"/>
        <v>31.47</v>
      </c>
      <c r="CP228" s="302">
        <f t="shared" si="545"/>
        <v>76.010000000000005</v>
      </c>
      <c r="CQ228" s="302">
        <f t="shared" si="546"/>
        <v>212.65</v>
      </c>
      <c r="CR228" s="302">
        <f t="shared" si="547"/>
        <v>0</v>
      </c>
      <c r="CS228" s="302">
        <f t="shared" si="548"/>
        <v>0</v>
      </c>
      <c r="CT228" s="302">
        <f t="shared" si="549"/>
        <v>0</v>
      </c>
      <c r="CU228" s="302">
        <f t="shared" si="550"/>
        <v>0</v>
      </c>
      <c r="CV228" s="302">
        <f t="shared" si="551"/>
        <v>0</v>
      </c>
      <c r="CW228" s="302">
        <f t="shared" si="552"/>
        <v>0</v>
      </c>
      <c r="CX228" s="302">
        <f t="shared" si="553"/>
        <v>0</v>
      </c>
      <c r="CY228" s="302">
        <f t="shared" si="554"/>
        <v>0</v>
      </c>
      <c r="CZ228" s="302">
        <f t="shared" si="555"/>
        <v>0</v>
      </c>
      <c r="DA228" s="302">
        <f t="shared" si="556"/>
        <v>0</v>
      </c>
      <c r="DB228" s="302">
        <f t="shared" si="557"/>
        <v>0</v>
      </c>
      <c r="DC228" s="302">
        <f t="shared" si="558"/>
        <v>0</v>
      </c>
      <c r="DD228" s="302">
        <f t="shared" si="559"/>
        <v>0</v>
      </c>
      <c r="DE228" s="302">
        <f t="shared" si="560"/>
        <v>0</v>
      </c>
    </row>
    <row r="229" spans="1:109" x14ac:dyDescent="0.25">
      <c r="A229">
        <v>226</v>
      </c>
      <c r="B229">
        <f>MATCH(A229,Entrada!$A$53:$A$369,0)</f>
        <v>226</v>
      </c>
      <c r="C229" s="164"/>
      <c r="AB229">
        <f>IF(NOT(ISNA($B229)),INDEX(Entrada!C$53:C$369,$B229),0)</f>
        <v>0</v>
      </c>
      <c r="AC229">
        <f>IF(NOT(ISNA($B229)),INDEX(Entrada!D$53:D$369,$B229),0)</f>
        <v>0</v>
      </c>
      <c r="AD229">
        <f>IF(NOT(ISNA($B229)),INDEX(Entrada!E$53:E$369,$B229),0)</f>
        <v>0</v>
      </c>
      <c r="AE229">
        <f>IF(NOT(ISNA($B229)),INDEX(Entrada!F$53:F$369,$B229),0)</f>
        <v>0</v>
      </c>
      <c r="AF229">
        <f>IF(NOT(ISNA($B229)),INDEX(Entrada!G$53:G$369,$B229),0)</f>
        <v>0</v>
      </c>
      <c r="AG229">
        <f>IF(NOT(ISNA($B229)),INDEX(Entrada!H$53:H$369,$B229),0)</f>
        <v>0</v>
      </c>
      <c r="AH229">
        <f>IF(NOT(ISNA($B229)),INDEX(Entrada!I$53:I$369,$B229),0)</f>
        <v>0</v>
      </c>
      <c r="AI229">
        <f>IF(NOT(ISNA($B229)),INDEX(Entrada!J$53:J$369,$B229),0)</f>
        <v>0</v>
      </c>
      <c r="AJ229">
        <f>IF(NOT(ISNA($B229)),INDEX(Entrada!K$53:K$369,$B229),0)</f>
        <v>0</v>
      </c>
      <c r="AK229">
        <f>IF(NOT(ISNA($B229)),INDEX(Entrada!L$53:L$369,$B229),0)</f>
        <v>0</v>
      </c>
      <c r="AL229">
        <f>IF(NOT(ISNA($B229)),INDEX(Entrada!M$53:M$369,$B229),0)</f>
        <v>0</v>
      </c>
      <c r="AM229">
        <f>IF(NOT(ISNA($B229)),INDEX(Entrada!N$53:N$369,$B229),0)</f>
        <v>0</v>
      </c>
      <c r="AN229">
        <f>IF(NOT(ISNA($B229)),INDEX(Entrada!O$53:O$369,$B229),0)</f>
        <v>0</v>
      </c>
      <c r="AO229">
        <f>IF(NOT(ISNA($B229)),INDEX(Entrada!P$53:P$369,$B229),0)</f>
        <v>0</v>
      </c>
      <c r="AP229">
        <f>IF(NOT(ISNA($B229)),INDEX(Entrada!Q$53:Q$369,$B229),0)</f>
        <v>0</v>
      </c>
      <c r="AQ229">
        <f>IF(NOT(ISNA($B229)),INDEX(Entrada!R$53:R$369,$B229),0)</f>
        <v>0</v>
      </c>
      <c r="AR229">
        <f>IF(NOT(ISNA($B229)),INDEX(Entrada!S$53:S$369,$B229),0)</f>
        <v>0</v>
      </c>
      <c r="AS229">
        <f>IF(NOT(ISNA($B229)),INDEX(Entrada!T$53:T$369,$B229),0)</f>
        <v>0</v>
      </c>
      <c r="AT229">
        <f>IF(NOT(ISNA($B229)),INDEX(Entrada!U$53:U$369,$B229),0)</f>
        <v>0</v>
      </c>
      <c r="AU229">
        <f>IF(NOT(ISNA($B229)),INDEX(Entrada!V$53:V$369,$B229),0)</f>
        <v>0</v>
      </c>
      <c r="AV229">
        <f>IF(NOT(ISNA($B229)),INDEX(Entrada!W$53:W$369,$B229),0)</f>
        <v>0</v>
      </c>
      <c r="AW229">
        <f>IF(NOT(ISNA($B229)),INDEX(Entrada!X$53:X$369,$B229),0)</f>
        <v>0</v>
      </c>
      <c r="AX229">
        <f>IF(NOT(ISNA($B229)),INDEX(Entrada!Y$53:Y$369,$B229),0)</f>
        <v>0</v>
      </c>
      <c r="AY229">
        <f>IF(NOT(ISNA($B229)),INDEX(Entrada!Z$53:Z$369,$B229),0)</f>
        <v>0</v>
      </c>
      <c r="AZ229">
        <f>IF(NOT(ISNA($B229)),INDEX(Entrada!AA$53:AA$369,$B229),0)</f>
        <v>0</v>
      </c>
      <c r="BA229">
        <f>IF(NOT(ISNA($B229)),INDEX(Entrada!AB$53:AB$369,$B229),0)</f>
        <v>0</v>
      </c>
      <c r="BB229">
        <f t="shared" si="565"/>
        <v>0</v>
      </c>
      <c r="BC229">
        <f t="shared" si="566"/>
        <v>0</v>
      </c>
      <c r="BD229">
        <f t="shared" si="567"/>
        <v>0</v>
      </c>
      <c r="BE229">
        <f t="shared" si="568"/>
        <v>0</v>
      </c>
      <c r="BF229">
        <f t="shared" si="569"/>
        <v>0</v>
      </c>
      <c r="BG229">
        <f t="shared" si="570"/>
        <v>0</v>
      </c>
      <c r="BH229">
        <f t="shared" si="571"/>
        <v>0</v>
      </c>
      <c r="BI229">
        <f t="shared" si="572"/>
        <v>0</v>
      </c>
      <c r="BJ229">
        <f t="shared" si="573"/>
        <v>0</v>
      </c>
      <c r="BK229">
        <f t="shared" si="574"/>
        <v>0</v>
      </c>
      <c r="BL229">
        <f t="shared" si="575"/>
        <v>0</v>
      </c>
      <c r="BM229">
        <f t="shared" si="576"/>
        <v>0</v>
      </c>
      <c r="BN229">
        <f t="shared" si="578"/>
        <v>0</v>
      </c>
      <c r="BO229">
        <f t="shared" si="578"/>
        <v>0</v>
      </c>
      <c r="BP229">
        <f t="shared" si="578"/>
        <v>0</v>
      </c>
      <c r="BQ229">
        <f t="shared" si="578"/>
        <v>0</v>
      </c>
      <c r="BR229">
        <f t="shared" si="578"/>
        <v>0</v>
      </c>
      <c r="BS229">
        <f t="shared" si="578"/>
        <v>0</v>
      </c>
      <c r="BT229">
        <f t="shared" si="578"/>
        <v>0</v>
      </c>
      <c r="BU229">
        <f t="shared" si="578"/>
        <v>0</v>
      </c>
      <c r="BV229">
        <f t="shared" si="578"/>
        <v>0</v>
      </c>
      <c r="BW229">
        <f t="shared" si="578"/>
        <v>0</v>
      </c>
      <c r="BX229">
        <f t="shared" si="578"/>
        <v>0</v>
      </c>
      <c r="BY229">
        <f t="shared" si="578"/>
        <v>0</v>
      </c>
      <c r="BZ229">
        <f t="shared" si="578"/>
        <v>0</v>
      </c>
      <c r="CA229">
        <f t="shared" si="578"/>
        <v>0</v>
      </c>
      <c r="CE229" t="e">
        <f t="shared" si="562"/>
        <v>#N/A</v>
      </c>
      <c r="CF229" s="302">
        <f t="shared" si="563"/>
        <v>0</v>
      </c>
      <c r="CG229" s="302">
        <f t="shared" si="536"/>
        <v>0</v>
      </c>
      <c r="CH229" s="302">
        <f t="shared" si="537"/>
        <v>0</v>
      </c>
      <c r="CI229" s="302">
        <f t="shared" si="538"/>
        <v>0</v>
      </c>
      <c r="CJ229" s="302">
        <f t="shared" si="539"/>
        <v>0</v>
      </c>
      <c r="CK229" s="302">
        <f t="shared" si="540"/>
        <v>0</v>
      </c>
      <c r="CL229" s="302">
        <f t="shared" si="541"/>
        <v>0</v>
      </c>
      <c r="CM229" s="302">
        <f t="shared" si="542"/>
        <v>0</v>
      </c>
      <c r="CN229" s="302">
        <f t="shared" si="543"/>
        <v>0</v>
      </c>
      <c r="CO229" s="302">
        <f t="shared" si="544"/>
        <v>0</v>
      </c>
      <c r="CP229" s="302">
        <f t="shared" si="545"/>
        <v>0</v>
      </c>
      <c r="CQ229" s="302">
        <f t="shared" si="546"/>
        <v>0</v>
      </c>
      <c r="CR229" s="302">
        <f t="shared" si="547"/>
        <v>0</v>
      </c>
      <c r="CS229" s="302">
        <f t="shared" si="548"/>
        <v>0</v>
      </c>
      <c r="CT229" s="302">
        <f t="shared" si="549"/>
        <v>0</v>
      </c>
      <c r="CU229" s="302">
        <f t="shared" si="550"/>
        <v>0</v>
      </c>
      <c r="CV229" s="302">
        <f t="shared" si="551"/>
        <v>0</v>
      </c>
      <c r="CW229" s="302">
        <f t="shared" si="552"/>
        <v>0</v>
      </c>
      <c r="CX229" s="302">
        <f t="shared" si="553"/>
        <v>0</v>
      </c>
      <c r="CY229" s="302">
        <f t="shared" si="554"/>
        <v>0</v>
      </c>
      <c r="CZ229" s="302">
        <f t="shared" si="555"/>
        <v>0</v>
      </c>
      <c r="DA229" s="302">
        <f t="shared" si="556"/>
        <v>0</v>
      </c>
      <c r="DB229" s="302">
        <f t="shared" si="557"/>
        <v>0</v>
      </c>
      <c r="DC229" s="302">
        <f t="shared" si="558"/>
        <v>0</v>
      </c>
      <c r="DD229" s="302">
        <f t="shared" si="559"/>
        <v>0</v>
      </c>
      <c r="DE229" s="302">
        <f t="shared" si="560"/>
        <v>0</v>
      </c>
    </row>
    <row r="230" spans="1:109" x14ac:dyDescent="0.25">
      <c r="A230">
        <v>227</v>
      </c>
      <c r="B230">
        <f>MATCH(A230,Entrada!$A$53:$A$369,0)</f>
        <v>227</v>
      </c>
      <c r="C230" s="164" t="s">
        <v>630</v>
      </c>
      <c r="AB230">
        <f>IF(NOT(ISNA($B230)),INDEX(Entrada!C$53:C$369,$B230),0)</f>
        <v>1414.51</v>
      </c>
      <c r="AC230">
        <f>IF(NOT(ISNA($B230)),INDEX(Entrada!D$53:D$369,$B230),0)</f>
        <v>1595.67</v>
      </c>
      <c r="AD230">
        <f>IF(NOT(ISNA($B230)),INDEX(Entrada!E$53:E$369,$B230),0)</f>
        <v>1620.96</v>
      </c>
      <c r="AE230">
        <f>IF(NOT(ISNA($B230)),INDEX(Entrada!F$53:F$369,$B230),0)</f>
        <v>1286.6500000000001</v>
      </c>
      <c r="AF230">
        <f>IF(NOT(ISNA($B230)),INDEX(Entrada!G$53:G$369,$B230),0)</f>
        <v>879.46</v>
      </c>
      <c r="AG230">
        <f>IF(NOT(ISNA($B230)),INDEX(Entrada!H$53:H$369,$B230),0)</f>
        <v>654.85</v>
      </c>
      <c r="AH230">
        <f>IF(NOT(ISNA($B230)),INDEX(Entrada!I$53:I$369,$B230),0)</f>
        <v>521.49</v>
      </c>
      <c r="AI230">
        <f>IF(NOT(ISNA($B230)),INDEX(Entrada!J$53:J$369,$B230),0)</f>
        <v>441.67</v>
      </c>
      <c r="AJ230">
        <f>IF(NOT(ISNA($B230)),INDEX(Entrada!K$53:K$369,$B230),0)</f>
        <v>406.18</v>
      </c>
      <c r="AK230">
        <f>IF(NOT(ISNA($B230)),INDEX(Entrada!L$53:L$369,$B230),0)</f>
        <v>474.41</v>
      </c>
      <c r="AL230">
        <f>IF(NOT(ISNA($B230)),INDEX(Entrada!M$53:M$369,$B230),0)</f>
        <v>693.98</v>
      </c>
      <c r="AM230">
        <f>IF(NOT(ISNA($B230)),INDEX(Entrada!N$53:N$369,$B230),0)</f>
        <v>1071.45</v>
      </c>
      <c r="AN230">
        <f>IF(NOT(ISNA($B230)),INDEX(Entrada!O$53:O$369,$B230),0)</f>
        <v>0</v>
      </c>
      <c r="AO230">
        <f>IF(NOT(ISNA($B230)),INDEX(Entrada!P$53:P$369,$B230),0)</f>
        <v>0</v>
      </c>
      <c r="AP230">
        <f>IF(NOT(ISNA($B230)),INDEX(Entrada!Q$53:Q$369,$B230),0)</f>
        <v>0</v>
      </c>
      <c r="AQ230">
        <f>IF(NOT(ISNA($B230)),INDEX(Entrada!R$53:R$369,$B230),0)</f>
        <v>0</v>
      </c>
      <c r="AR230">
        <f>IF(NOT(ISNA($B230)),INDEX(Entrada!S$53:S$369,$B230),0)</f>
        <v>0</v>
      </c>
      <c r="AS230">
        <f>IF(NOT(ISNA($B230)),INDEX(Entrada!T$53:T$369,$B230),0)</f>
        <v>0</v>
      </c>
      <c r="AT230">
        <f>IF(NOT(ISNA($B230)),INDEX(Entrada!U$53:U$369,$B230),0)</f>
        <v>0</v>
      </c>
      <c r="AU230">
        <f>IF(NOT(ISNA($B230)),INDEX(Entrada!V$53:V$369,$B230),0)</f>
        <v>0</v>
      </c>
      <c r="AV230">
        <f>IF(NOT(ISNA($B230)),INDEX(Entrada!W$53:W$369,$B230),0)</f>
        <v>0</v>
      </c>
      <c r="AW230">
        <f>IF(NOT(ISNA($B230)),INDEX(Entrada!X$53:X$369,$B230),0)</f>
        <v>0</v>
      </c>
      <c r="AX230">
        <f>IF(NOT(ISNA($B230)),INDEX(Entrada!Y$53:Y$369,$B230),0)</f>
        <v>0</v>
      </c>
      <c r="AY230">
        <f>IF(NOT(ISNA($B230)),INDEX(Entrada!Z$53:Z$369,$B230),0)</f>
        <v>0</v>
      </c>
      <c r="AZ230">
        <f>IF(NOT(ISNA($B230)),INDEX(Entrada!AA$53:AA$369,$B230),0)</f>
        <v>0</v>
      </c>
      <c r="BA230">
        <f>IF(NOT(ISNA($B230)),INDEX(Entrada!AB$53:AB$369,$B230),0)</f>
        <v>0</v>
      </c>
      <c r="BB230">
        <f t="shared" si="565"/>
        <v>1414.51</v>
      </c>
      <c r="BC230">
        <f t="shared" si="566"/>
        <v>1595.67</v>
      </c>
      <c r="BD230">
        <f t="shared" si="567"/>
        <v>1620.96</v>
      </c>
      <c r="BE230">
        <f t="shared" si="568"/>
        <v>1286.6500000000001</v>
      </c>
      <c r="BF230">
        <f t="shared" si="569"/>
        <v>879.46</v>
      </c>
      <c r="BG230">
        <f t="shared" si="570"/>
        <v>654.85</v>
      </c>
      <c r="BH230">
        <f t="shared" si="571"/>
        <v>521.49</v>
      </c>
      <c r="BI230">
        <f t="shared" si="572"/>
        <v>441.67</v>
      </c>
      <c r="BJ230">
        <f t="shared" si="573"/>
        <v>406.18</v>
      </c>
      <c r="BK230">
        <f t="shared" si="574"/>
        <v>474.41</v>
      </c>
      <c r="BL230">
        <f t="shared" si="575"/>
        <v>693.98</v>
      </c>
      <c r="BM230">
        <f t="shared" si="576"/>
        <v>1071.45</v>
      </c>
      <c r="BN230">
        <f t="shared" si="578"/>
        <v>0</v>
      </c>
      <c r="BO230">
        <f t="shared" si="578"/>
        <v>0</v>
      </c>
      <c r="BP230">
        <f t="shared" si="578"/>
        <v>0</v>
      </c>
      <c r="BQ230">
        <f t="shared" si="578"/>
        <v>0</v>
      </c>
      <c r="BR230">
        <f t="shared" si="578"/>
        <v>0</v>
      </c>
      <c r="BS230">
        <f t="shared" si="578"/>
        <v>0</v>
      </c>
      <c r="BT230">
        <f t="shared" si="578"/>
        <v>0</v>
      </c>
      <c r="BU230">
        <f t="shared" si="578"/>
        <v>0</v>
      </c>
      <c r="BV230">
        <f t="shared" si="578"/>
        <v>0</v>
      </c>
      <c r="BW230">
        <f t="shared" si="578"/>
        <v>0</v>
      </c>
      <c r="BX230">
        <f t="shared" si="578"/>
        <v>0</v>
      </c>
      <c r="BY230">
        <f t="shared" si="578"/>
        <v>0</v>
      </c>
      <c r="BZ230">
        <f t="shared" si="578"/>
        <v>0</v>
      </c>
      <c r="CA230">
        <f t="shared" si="578"/>
        <v>0</v>
      </c>
      <c r="CE230">
        <f t="shared" si="562"/>
        <v>71</v>
      </c>
      <c r="CF230" s="302">
        <f t="shared" ca="1" si="563"/>
        <v>1546.7492499999998</v>
      </c>
      <c r="CG230" s="302">
        <f t="shared" ca="1" si="536"/>
        <v>1817.2149999999999</v>
      </c>
      <c r="CH230" s="302">
        <f t="shared" ca="1" si="537"/>
        <v>1924.9992499999998</v>
      </c>
      <c r="CI230" s="302">
        <f t="shared" ca="1" si="538"/>
        <v>1551.539</v>
      </c>
      <c r="CJ230" s="302">
        <f t="shared" ca="1" si="539"/>
        <v>981.85199999999986</v>
      </c>
      <c r="CK230" s="302">
        <f t="shared" ca="1" si="540"/>
        <v>622.72699999999998</v>
      </c>
      <c r="CL230" s="302">
        <f t="shared" ca="1" si="541"/>
        <v>439.33100000000002</v>
      </c>
      <c r="CM230" s="302">
        <f t="shared" ca="1" si="542"/>
        <v>337.36499999999995</v>
      </c>
      <c r="CN230" s="302">
        <f t="shared" ca="1" si="543"/>
        <v>293.34775000000002</v>
      </c>
      <c r="CO230" s="302">
        <f t="shared" ca="1" si="544"/>
        <v>370.209</v>
      </c>
      <c r="CP230" s="302">
        <f t="shared" ca="1" si="545"/>
        <v>620.58924999999999</v>
      </c>
      <c r="CQ230" s="302">
        <f t="shared" ca="1" si="546"/>
        <v>1081.557</v>
      </c>
      <c r="CR230" s="302">
        <f t="shared" ca="1" si="547"/>
        <v>0</v>
      </c>
      <c r="CS230" s="302">
        <f t="shared" ca="1" si="548"/>
        <v>0</v>
      </c>
      <c r="CT230" s="302">
        <f t="shared" ca="1" si="549"/>
        <v>0</v>
      </c>
      <c r="CU230" s="302">
        <f t="shared" ca="1" si="550"/>
        <v>0</v>
      </c>
      <c r="CV230" s="302">
        <f t="shared" ca="1" si="551"/>
        <v>0</v>
      </c>
      <c r="CW230" s="302">
        <f t="shared" ca="1" si="552"/>
        <v>0</v>
      </c>
      <c r="CX230" s="302">
        <f t="shared" ca="1" si="553"/>
        <v>0</v>
      </c>
      <c r="CY230" s="302">
        <f t="shared" ca="1" si="554"/>
        <v>0</v>
      </c>
      <c r="CZ230" s="302">
        <f t="shared" ca="1" si="555"/>
        <v>0</v>
      </c>
      <c r="DA230" s="302">
        <f t="shared" ca="1" si="556"/>
        <v>0</v>
      </c>
      <c r="DB230" s="302">
        <f t="shared" ca="1" si="557"/>
        <v>0</v>
      </c>
      <c r="DC230" s="302">
        <f t="shared" ca="1" si="558"/>
        <v>0</v>
      </c>
      <c r="DD230" s="302">
        <f t="shared" ca="1" si="559"/>
        <v>0</v>
      </c>
      <c r="DE230" s="302">
        <f t="shared" ca="1" si="560"/>
        <v>0</v>
      </c>
    </row>
    <row r="231" spans="1:109" x14ac:dyDescent="0.25">
      <c r="A231">
        <v>228</v>
      </c>
      <c r="B231">
        <f>MATCH(A231,Entrada!$A$53:$A$369,0)</f>
        <v>228</v>
      </c>
      <c r="C231" s="164" t="s">
        <v>631</v>
      </c>
      <c r="AB231">
        <f>IF(NOT(ISNA($B231)),INDEX(Entrada!C$53:C$369,$B231),0)</f>
        <v>1545.57</v>
      </c>
      <c r="AC231">
        <f>IF(NOT(ISNA($B231)),INDEX(Entrada!D$53:D$369,$B231),0)</f>
        <v>1742.08</v>
      </c>
      <c r="AD231">
        <f>IF(NOT(ISNA($B231)),INDEX(Entrada!E$53:E$369,$B231),0)</f>
        <v>1770.77</v>
      </c>
      <c r="AE231">
        <f>IF(NOT(ISNA($B231)),INDEX(Entrada!F$53:F$369,$B231),0)</f>
        <v>1406.28</v>
      </c>
      <c r="AF231">
        <f>IF(NOT(ISNA($B231)),INDEX(Entrada!G$53:G$369,$B231),0)</f>
        <v>960.84</v>
      </c>
      <c r="AG231">
        <f>IF(NOT(ISNA($B231)),INDEX(Entrada!H$53:H$369,$B231),0)</f>
        <v>715.5</v>
      </c>
      <c r="AH231">
        <f>IF(NOT(ISNA($B231)),INDEX(Entrada!I$53:I$369,$B231),0)</f>
        <v>569.62</v>
      </c>
      <c r="AI231">
        <f>IF(NOT(ISNA($B231)),INDEX(Entrada!J$53:J$369,$B231),0)</f>
        <v>482.13</v>
      </c>
      <c r="AJ231">
        <f>IF(NOT(ISNA($B231)),INDEX(Entrada!K$53:K$369,$B231),0)</f>
        <v>443.62</v>
      </c>
      <c r="AK231">
        <f>IF(NOT(ISNA($B231)),INDEX(Entrada!L$53:L$369,$B231),0)</f>
        <v>518.54999999999995</v>
      </c>
      <c r="AL231">
        <f>IF(NOT(ISNA($B231)),INDEX(Entrada!M$53:M$369,$B231),0)</f>
        <v>758.16</v>
      </c>
      <c r="AM231">
        <f>IF(NOT(ISNA($B231)),INDEX(Entrada!N$53:N$369,$B231),0)</f>
        <v>1170.57</v>
      </c>
      <c r="AN231">
        <f>IF(NOT(ISNA($B231)),INDEX(Entrada!O$53:O$369,$B231),0)</f>
        <v>0</v>
      </c>
      <c r="AO231">
        <f>IF(NOT(ISNA($B231)),INDEX(Entrada!P$53:P$369,$B231),0)</f>
        <v>0</v>
      </c>
      <c r="AP231">
        <f>IF(NOT(ISNA($B231)),INDEX(Entrada!Q$53:Q$369,$B231),0)</f>
        <v>0</v>
      </c>
      <c r="AQ231">
        <f>IF(NOT(ISNA($B231)),INDEX(Entrada!R$53:R$369,$B231),0)</f>
        <v>0</v>
      </c>
      <c r="AR231">
        <f>IF(NOT(ISNA($B231)),INDEX(Entrada!S$53:S$369,$B231),0)</f>
        <v>0</v>
      </c>
      <c r="AS231">
        <f>IF(NOT(ISNA($B231)),INDEX(Entrada!T$53:T$369,$B231),0)</f>
        <v>0</v>
      </c>
      <c r="AT231">
        <f>IF(NOT(ISNA($B231)),INDEX(Entrada!U$53:U$369,$B231),0)</f>
        <v>0</v>
      </c>
      <c r="AU231">
        <f>IF(NOT(ISNA($B231)),INDEX(Entrada!V$53:V$369,$B231),0)</f>
        <v>0</v>
      </c>
      <c r="AV231">
        <f>IF(NOT(ISNA($B231)),INDEX(Entrada!W$53:W$369,$B231),0)</f>
        <v>0</v>
      </c>
      <c r="AW231">
        <f>IF(NOT(ISNA($B231)),INDEX(Entrada!X$53:X$369,$B231),0)</f>
        <v>0</v>
      </c>
      <c r="AX231">
        <f>IF(NOT(ISNA($B231)),INDEX(Entrada!Y$53:Y$369,$B231),0)</f>
        <v>0</v>
      </c>
      <c r="AY231">
        <f>IF(NOT(ISNA($B231)),INDEX(Entrada!Z$53:Z$369,$B231),0)</f>
        <v>0</v>
      </c>
      <c r="AZ231">
        <f>IF(NOT(ISNA($B231)),INDEX(Entrada!AA$53:AA$369,$B231),0)</f>
        <v>0</v>
      </c>
      <c r="BA231">
        <f>IF(NOT(ISNA($B231)),INDEX(Entrada!AB$53:AB$369,$B231),0)</f>
        <v>0</v>
      </c>
      <c r="BB231">
        <f t="shared" si="565"/>
        <v>1545.57</v>
      </c>
      <c r="BC231">
        <f t="shared" si="566"/>
        <v>1742.08</v>
      </c>
      <c r="BD231">
        <f t="shared" si="567"/>
        <v>1770.77</v>
      </c>
      <c r="BE231">
        <f t="shared" si="568"/>
        <v>1406.28</v>
      </c>
      <c r="BF231">
        <f t="shared" si="569"/>
        <v>960.84</v>
      </c>
      <c r="BG231">
        <f t="shared" si="570"/>
        <v>715.5</v>
      </c>
      <c r="BH231">
        <f t="shared" si="571"/>
        <v>569.62</v>
      </c>
      <c r="BI231">
        <f t="shared" si="572"/>
        <v>482.13</v>
      </c>
      <c r="BJ231">
        <f t="shared" si="573"/>
        <v>443.62</v>
      </c>
      <c r="BK231">
        <f t="shared" si="574"/>
        <v>518.54999999999995</v>
      </c>
      <c r="BL231">
        <f t="shared" si="575"/>
        <v>758.16</v>
      </c>
      <c r="BM231">
        <f t="shared" si="576"/>
        <v>1170.57</v>
      </c>
      <c r="BN231">
        <f t="shared" si="578"/>
        <v>0</v>
      </c>
      <c r="BO231">
        <f t="shared" si="578"/>
        <v>0</v>
      </c>
      <c r="BP231">
        <f t="shared" si="578"/>
        <v>0</v>
      </c>
      <c r="BQ231">
        <f t="shared" si="578"/>
        <v>0</v>
      </c>
      <c r="BR231">
        <f t="shared" si="578"/>
        <v>0</v>
      </c>
      <c r="BS231">
        <f t="shared" si="578"/>
        <v>0</v>
      </c>
      <c r="BT231">
        <f t="shared" si="578"/>
        <v>0</v>
      </c>
      <c r="BU231">
        <f t="shared" si="578"/>
        <v>0</v>
      </c>
      <c r="BV231">
        <f t="shared" si="578"/>
        <v>0</v>
      </c>
      <c r="BW231">
        <f t="shared" si="578"/>
        <v>0</v>
      </c>
      <c r="BX231">
        <f t="shared" si="578"/>
        <v>0</v>
      </c>
      <c r="BY231">
        <f t="shared" si="578"/>
        <v>0</v>
      </c>
      <c r="BZ231">
        <f t="shared" si="578"/>
        <v>0</v>
      </c>
      <c r="CA231">
        <f t="shared" si="578"/>
        <v>0</v>
      </c>
      <c r="CE231">
        <f t="shared" si="562"/>
        <v>72</v>
      </c>
      <c r="CF231" s="302">
        <f t="shared" ca="1" si="563"/>
        <v>1681.40742</v>
      </c>
      <c r="CG231" s="302">
        <f t="shared" ca="1" si="536"/>
        <v>1975.4196000000002</v>
      </c>
      <c r="CH231" s="302">
        <f t="shared" ca="1" si="537"/>
        <v>2092.5874199999998</v>
      </c>
      <c r="CI231" s="302">
        <f t="shared" ca="1" si="538"/>
        <v>1686.6141600000001</v>
      </c>
      <c r="CJ231" s="302">
        <f t="shared" ca="1" si="539"/>
        <v>1067.33088</v>
      </c>
      <c r="CK231" s="302">
        <f t="shared" ca="1" si="540"/>
        <v>676.94087999999999</v>
      </c>
      <c r="CL231" s="302">
        <f t="shared" ca="1" si="541"/>
        <v>477.57864000000001</v>
      </c>
      <c r="CM231" s="302">
        <f t="shared" ca="1" si="542"/>
        <v>366.73559999999998</v>
      </c>
      <c r="CN231" s="302">
        <f t="shared" ca="1" si="543"/>
        <v>318.88626000000005</v>
      </c>
      <c r="CO231" s="302">
        <f t="shared" ca="1" si="544"/>
        <v>402.43896000000007</v>
      </c>
      <c r="CP231" s="302">
        <f t="shared" ca="1" si="545"/>
        <v>674.61702000000002</v>
      </c>
      <c r="CQ231" s="302">
        <f t="shared" ca="1" si="546"/>
        <v>1175.7160800000001</v>
      </c>
      <c r="CR231" s="302">
        <f t="shared" ca="1" si="547"/>
        <v>0</v>
      </c>
      <c r="CS231" s="302">
        <f t="shared" ca="1" si="548"/>
        <v>0</v>
      </c>
      <c r="CT231" s="302">
        <f t="shared" ca="1" si="549"/>
        <v>0</v>
      </c>
      <c r="CU231" s="302">
        <f t="shared" ca="1" si="550"/>
        <v>0</v>
      </c>
      <c r="CV231" s="302">
        <f t="shared" ca="1" si="551"/>
        <v>0</v>
      </c>
      <c r="CW231" s="302">
        <f t="shared" ca="1" si="552"/>
        <v>0</v>
      </c>
      <c r="CX231" s="302">
        <f t="shared" ca="1" si="553"/>
        <v>0</v>
      </c>
      <c r="CY231" s="302">
        <f t="shared" ca="1" si="554"/>
        <v>0</v>
      </c>
      <c r="CZ231" s="302">
        <f t="shared" ca="1" si="555"/>
        <v>0</v>
      </c>
      <c r="DA231" s="302">
        <f t="shared" ca="1" si="556"/>
        <v>0</v>
      </c>
      <c r="DB231" s="302">
        <f t="shared" ca="1" si="557"/>
        <v>0</v>
      </c>
      <c r="DC231" s="302">
        <f t="shared" ca="1" si="558"/>
        <v>0</v>
      </c>
      <c r="DD231" s="302">
        <f t="shared" ca="1" si="559"/>
        <v>0</v>
      </c>
      <c r="DE231" s="302">
        <f t="shared" ca="1" si="560"/>
        <v>0</v>
      </c>
    </row>
    <row r="232" spans="1:109" x14ac:dyDescent="0.25">
      <c r="A232">
        <v>229</v>
      </c>
      <c r="B232">
        <f>MATCH(A232,Entrada!$A$53:$A$369,0)</f>
        <v>229</v>
      </c>
      <c r="C232" s="164" t="s">
        <v>632</v>
      </c>
      <c r="AB232">
        <f>IF(NOT(ISNA($B232)),INDEX(Entrada!C$53:C$369,$B232),0)</f>
        <v>3639.41</v>
      </c>
      <c r="AC232">
        <f>IF(NOT(ISNA($B232)),INDEX(Entrada!D$53:D$369,$B232),0)</f>
        <v>4275.8</v>
      </c>
      <c r="AD232">
        <f>IF(NOT(ISNA($B232)),INDEX(Entrada!E$53:E$369,$B232),0)</f>
        <v>4529.41</v>
      </c>
      <c r="AE232">
        <f>IF(NOT(ISNA($B232)),INDEX(Entrada!F$53:F$369,$B232),0)</f>
        <v>3650.68</v>
      </c>
      <c r="AF232">
        <f>IF(NOT(ISNA($B232)),INDEX(Entrada!G$53:G$369,$B232),0)</f>
        <v>2310.2399999999998</v>
      </c>
      <c r="AG232">
        <f>IF(NOT(ISNA($B232)),INDEX(Entrada!H$53:H$369,$B232),0)</f>
        <v>1465.24</v>
      </c>
      <c r="AH232">
        <f>IF(NOT(ISNA($B232)),INDEX(Entrada!I$53:I$369,$B232),0)</f>
        <v>1033.72</v>
      </c>
      <c r="AI232">
        <f>IF(NOT(ISNA($B232)),INDEX(Entrada!J$53:J$369,$B232),0)</f>
        <v>793.8</v>
      </c>
      <c r="AJ232">
        <f>IF(NOT(ISNA($B232)),INDEX(Entrada!K$53:K$369,$B232),0)</f>
        <v>690.23</v>
      </c>
      <c r="AK232">
        <f>IF(NOT(ISNA($B232)),INDEX(Entrada!L$53:L$369,$B232),0)</f>
        <v>871.08</v>
      </c>
      <c r="AL232">
        <f>IF(NOT(ISNA($B232)),INDEX(Entrada!M$53:M$369,$B232),0)</f>
        <v>1460.21</v>
      </c>
      <c r="AM232">
        <f>IF(NOT(ISNA($B232)),INDEX(Entrada!N$53:N$369,$B232),0)</f>
        <v>2544.84</v>
      </c>
      <c r="AN232">
        <f>IF(NOT(ISNA($B232)),INDEX(Entrada!O$53:O$369,$B232),0)</f>
        <v>0</v>
      </c>
      <c r="AO232">
        <f>IF(NOT(ISNA($B232)),INDEX(Entrada!P$53:P$369,$B232),0)</f>
        <v>0</v>
      </c>
      <c r="AP232">
        <f>IF(NOT(ISNA($B232)),INDEX(Entrada!Q$53:Q$369,$B232),0)</f>
        <v>0</v>
      </c>
      <c r="AQ232">
        <f>IF(NOT(ISNA($B232)),INDEX(Entrada!R$53:R$369,$B232),0)</f>
        <v>0</v>
      </c>
      <c r="AR232">
        <f>IF(NOT(ISNA($B232)),INDEX(Entrada!S$53:S$369,$B232),0)</f>
        <v>0</v>
      </c>
      <c r="AS232">
        <f>IF(NOT(ISNA($B232)),INDEX(Entrada!T$53:T$369,$B232),0)</f>
        <v>0</v>
      </c>
      <c r="AT232">
        <f>IF(NOT(ISNA($B232)),INDEX(Entrada!U$53:U$369,$B232),0)</f>
        <v>0</v>
      </c>
      <c r="AU232">
        <f>IF(NOT(ISNA($B232)),INDEX(Entrada!V$53:V$369,$B232),0)</f>
        <v>0</v>
      </c>
      <c r="AV232">
        <f>IF(NOT(ISNA($B232)),INDEX(Entrada!W$53:W$369,$B232),0)</f>
        <v>0</v>
      </c>
      <c r="AW232">
        <f>IF(NOT(ISNA($B232)),INDEX(Entrada!X$53:X$369,$B232),0)</f>
        <v>0</v>
      </c>
      <c r="AX232">
        <f>IF(NOT(ISNA($B232)),INDEX(Entrada!Y$53:Y$369,$B232),0)</f>
        <v>0</v>
      </c>
      <c r="AY232">
        <f>IF(NOT(ISNA($B232)),INDEX(Entrada!Z$53:Z$369,$B232),0)</f>
        <v>0</v>
      </c>
      <c r="AZ232">
        <f>IF(NOT(ISNA($B232)),INDEX(Entrada!AA$53:AA$369,$B232),0)</f>
        <v>0</v>
      </c>
      <c r="BA232">
        <f>IF(NOT(ISNA($B232)),INDEX(Entrada!AB$53:AB$369,$B232),0)</f>
        <v>0</v>
      </c>
      <c r="BB232">
        <f t="shared" si="565"/>
        <v>3639.41</v>
      </c>
      <c r="BC232">
        <f t="shared" si="566"/>
        <v>4275.8</v>
      </c>
      <c r="BD232">
        <f t="shared" si="567"/>
        <v>4529.41</v>
      </c>
      <c r="BE232">
        <f t="shared" si="568"/>
        <v>3650.68</v>
      </c>
      <c r="BF232">
        <f t="shared" si="569"/>
        <v>2310.2399999999998</v>
      </c>
      <c r="BG232">
        <f t="shared" si="570"/>
        <v>1465.24</v>
      </c>
      <c r="BH232">
        <f t="shared" si="571"/>
        <v>1033.72</v>
      </c>
      <c r="BI232">
        <f t="shared" si="572"/>
        <v>793.8</v>
      </c>
      <c r="BJ232">
        <f t="shared" si="573"/>
        <v>690.23</v>
      </c>
      <c r="BK232">
        <f t="shared" si="574"/>
        <v>871.08</v>
      </c>
      <c r="BL232">
        <f t="shared" si="575"/>
        <v>1460.21</v>
      </c>
      <c r="BM232">
        <f t="shared" si="576"/>
        <v>2544.84</v>
      </c>
      <c r="BN232">
        <f t="shared" si="578"/>
        <v>0</v>
      </c>
      <c r="BO232">
        <f t="shared" si="578"/>
        <v>0</v>
      </c>
      <c r="BP232">
        <f t="shared" si="578"/>
        <v>0</v>
      </c>
      <c r="BQ232">
        <f t="shared" si="578"/>
        <v>0</v>
      </c>
      <c r="BR232">
        <f t="shared" si="578"/>
        <v>0</v>
      </c>
      <c r="BS232">
        <f t="shared" si="578"/>
        <v>0</v>
      </c>
      <c r="BT232">
        <f t="shared" si="578"/>
        <v>0</v>
      </c>
      <c r="BU232">
        <f t="shared" si="578"/>
        <v>0</v>
      </c>
      <c r="BV232">
        <f t="shared" si="578"/>
        <v>0</v>
      </c>
      <c r="BW232">
        <f t="shared" si="578"/>
        <v>0</v>
      </c>
      <c r="BX232">
        <f t="shared" si="578"/>
        <v>0</v>
      </c>
      <c r="BY232">
        <f t="shared" si="578"/>
        <v>0</v>
      </c>
      <c r="BZ232">
        <f t="shared" si="578"/>
        <v>0</v>
      </c>
      <c r="CA232">
        <f t="shared" si="578"/>
        <v>0</v>
      </c>
      <c r="CE232" t="e">
        <f t="shared" si="562"/>
        <v>#N/A</v>
      </c>
      <c r="CF232" s="302">
        <f t="shared" si="563"/>
        <v>3639.41</v>
      </c>
      <c r="CG232" s="302">
        <f t="shared" si="536"/>
        <v>4275.8</v>
      </c>
      <c r="CH232" s="302">
        <f t="shared" si="537"/>
        <v>4529.41</v>
      </c>
      <c r="CI232" s="302">
        <f t="shared" si="538"/>
        <v>3650.68</v>
      </c>
      <c r="CJ232" s="302">
        <f t="shared" si="539"/>
        <v>2310.2399999999998</v>
      </c>
      <c r="CK232" s="302">
        <f t="shared" si="540"/>
        <v>1465.24</v>
      </c>
      <c r="CL232" s="302">
        <f t="shared" si="541"/>
        <v>1033.72</v>
      </c>
      <c r="CM232" s="302">
        <f t="shared" si="542"/>
        <v>793.8</v>
      </c>
      <c r="CN232" s="302">
        <f t="shared" si="543"/>
        <v>690.23</v>
      </c>
      <c r="CO232" s="302">
        <f t="shared" si="544"/>
        <v>871.08</v>
      </c>
      <c r="CP232" s="302">
        <f t="shared" si="545"/>
        <v>1460.21</v>
      </c>
      <c r="CQ232" s="302">
        <f t="shared" si="546"/>
        <v>2544.84</v>
      </c>
      <c r="CR232" s="302">
        <f t="shared" si="547"/>
        <v>0</v>
      </c>
      <c r="CS232" s="302">
        <f t="shared" si="548"/>
        <v>0</v>
      </c>
      <c r="CT232" s="302">
        <f t="shared" si="549"/>
        <v>0</v>
      </c>
      <c r="CU232" s="302">
        <f t="shared" si="550"/>
        <v>0</v>
      </c>
      <c r="CV232" s="302">
        <f t="shared" si="551"/>
        <v>0</v>
      </c>
      <c r="CW232" s="302">
        <f t="shared" si="552"/>
        <v>0</v>
      </c>
      <c r="CX232" s="302">
        <f t="shared" si="553"/>
        <v>0</v>
      </c>
      <c r="CY232" s="302">
        <f t="shared" si="554"/>
        <v>0</v>
      </c>
      <c r="CZ232" s="302">
        <f t="shared" si="555"/>
        <v>0</v>
      </c>
      <c r="DA232" s="302">
        <f t="shared" si="556"/>
        <v>0</v>
      </c>
      <c r="DB232" s="302">
        <f t="shared" si="557"/>
        <v>0</v>
      </c>
      <c r="DC232" s="302">
        <f t="shared" si="558"/>
        <v>0</v>
      </c>
      <c r="DD232" s="302">
        <f t="shared" si="559"/>
        <v>0</v>
      </c>
      <c r="DE232" s="302">
        <f t="shared" si="560"/>
        <v>0</v>
      </c>
    </row>
    <row r="233" spans="1:109" x14ac:dyDescent="0.25">
      <c r="A233">
        <v>230</v>
      </c>
      <c r="B233">
        <f>MATCH(A233,Entrada!$A$53:$A$369,0)</f>
        <v>230</v>
      </c>
      <c r="C233" s="164" t="s">
        <v>633</v>
      </c>
      <c r="AB233">
        <f>IF(NOT(ISNA($B233)),INDEX(Entrada!C$53:C$369,$B233),0)</f>
        <v>3671.5</v>
      </c>
      <c r="AC233">
        <f>IF(NOT(ISNA($B233)),INDEX(Entrada!D$53:D$369,$B233),0)</f>
        <v>4312.53</v>
      </c>
      <c r="AD233">
        <f>IF(NOT(ISNA($B233)),INDEX(Entrada!E$53:E$369,$B233),0)</f>
        <v>4569.1400000000003</v>
      </c>
      <c r="AE233">
        <f>IF(NOT(ISNA($B233)),INDEX(Entrada!F$53:F$369,$B233),0)</f>
        <v>3683.7</v>
      </c>
      <c r="AF233">
        <f>IF(NOT(ISNA($B233)),INDEX(Entrada!G$53:G$369,$B233),0)</f>
        <v>2331.71</v>
      </c>
      <c r="AG233">
        <f>IF(NOT(ISNA($B233)),INDEX(Entrada!H$53:H$369,$B233),0)</f>
        <v>1478.67</v>
      </c>
      <c r="AH233">
        <f>IF(NOT(ISNA($B233)),INDEX(Entrada!I$53:I$369,$B233),0)</f>
        <v>1043.07</v>
      </c>
      <c r="AI233">
        <f>IF(NOT(ISNA($B233)),INDEX(Entrada!J$53:J$369,$B233),0)</f>
        <v>800.91</v>
      </c>
      <c r="AJ233">
        <f>IF(NOT(ISNA($B233)),INDEX(Entrada!K$53:K$369,$B233),0)</f>
        <v>696.3</v>
      </c>
      <c r="AK233">
        <f>IF(NOT(ISNA($B233)),INDEX(Entrada!L$53:L$369,$B233),0)</f>
        <v>878.71</v>
      </c>
      <c r="AL233">
        <f>IF(NOT(ISNA($B233)),INDEX(Entrada!M$53:M$369,$B233),0)</f>
        <v>1473.76</v>
      </c>
      <c r="AM233">
        <f>IF(NOT(ISNA($B233)),INDEX(Entrada!N$53:N$369,$B233),0)</f>
        <v>2567.46</v>
      </c>
      <c r="AN233">
        <f>IF(NOT(ISNA($B233)),INDEX(Entrada!O$53:O$369,$B233),0)</f>
        <v>0</v>
      </c>
      <c r="AO233">
        <f>IF(NOT(ISNA($B233)),INDEX(Entrada!P$53:P$369,$B233),0)</f>
        <v>0</v>
      </c>
      <c r="AP233">
        <f>IF(NOT(ISNA($B233)),INDEX(Entrada!Q$53:Q$369,$B233),0)</f>
        <v>0</v>
      </c>
      <c r="AQ233">
        <f>IF(NOT(ISNA($B233)),INDEX(Entrada!R$53:R$369,$B233),0)</f>
        <v>0</v>
      </c>
      <c r="AR233">
        <f>IF(NOT(ISNA($B233)),INDEX(Entrada!S$53:S$369,$B233),0)</f>
        <v>0</v>
      </c>
      <c r="AS233">
        <f>IF(NOT(ISNA($B233)),INDEX(Entrada!T$53:T$369,$B233),0)</f>
        <v>0</v>
      </c>
      <c r="AT233">
        <f>IF(NOT(ISNA($B233)),INDEX(Entrada!U$53:U$369,$B233),0)</f>
        <v>0</v>
      </c>
      <c r="AU233">
        <f>IF(NOT(ISNA($B233)),INDEX(Entrada!V$53:V$369,$B233),0)</f>
        <v>0</v>
      </c>
      <c r="AV233">
        <f>IF(NOT(ISNA($B233)),INDEX(Entrada!W$53:W$369,$B233),0)</f>
        <v>0</v>
      </c>
      <c r="AW233">
        <f>IF(NOT(ISNA($B233)),INDEX(Entrada!X$53:X$369,$B233),0)</f>
        <v>0</v>
      </c>
      <c r="AX233">
        <f>IF(NOT(ISNA($B233)),INDEX(Entrada!Y$53:Y$369,$B233),0)</f>
        <v>0</v>
      </c>
      <c r="AY233">
        <f>IF(NOT(ISNA($B233)),INDEX(Entrada!Z$53:Z$369,$B233),0)</f>
        <v>0</v>
      </c>
      <c r="AZ233">
        <f>IF(NOT(ISNA($B233)),INDEX(Entrada!AA$53:AA$369,$B233),0)</f>
        <v>0</v>
      </c>
      <c r="BA233">
        <f>IF(NOT(ISNA($B233)),INDEX(Entrada!AB$53:AB$369,$B233),0)</f>
        <v>0</v>
      </c>
      <c r="BB233">
        <f t="shared" si="565"/>
        <v>3671.5</v>
      </c>
      <c r="BC233">
        <f t="shared" si="566"/>
        <v>4312.53</v>
      </c>
      <c r="BD233">
        <f t="shared" si="567"/>
        <v>4569.1400000000003</v>
      </c>
      <c r="BE233">
        <f t="shared" si="568"/>
        <v>3683.7</v>
      </c>
      <c r="BF233">
        <f t="shared" si="569"/>
        <v>2331.71</v>
      </c>
      <c r="BG233">
        <f t="shared" si="570"/>
        <v>1478.67</v>
      </c>
      <c r="BH233">
        <f t="shared" si="571"/>
        <v>1043.07</v>
      </c>
      <c r="BI233">
        <f t="shared" si="572"/>
        <v>800.91</v>
      </c>
      <c r="BJ233">
        <f t="shared" si="573"/>
        <v>696.3</v>
      </c>
      <c r="BK233">
        <f t="shared" si="574"/>
        <v>878.71</v>
      </c>
      <c r="BL233">
        <f t="shared" si="575"/>
        <v>1473.76</v>
      </c>
      <c r="BM233">
        <f t="shared" si="576"/>
        <v>2567.46</v>
      </c>
      <c r="BN233">
        <f t="shared" si="578"/>
        <v>0</v>
      </c>
      <c r="BO233">
        <f t="shared" si="578"/>
        <v>0</v>
      </c>
      <c r="BP233">
        <f t="shared" si="578"/>
        <v>0</v>
      </c>
      <c r="BQ233">
        <f t="shared" si="578"/>
        <v>0</v>
      </c>
      <c r="BR233">
        <f t="shared" si="578"/>
        <v>0</v>
      </c>
      <c r="BS233">
        <f t="shared" si="578"/>
        <v>0</v>
      </c>
      <c r="BT233">
        <f t="shared" si="578"/>
        <v>0</v>
      </c>
      <c r="BU233">
        <f t="shared" si="578"/>
        <v>0</v>
      </c>
      <c r="BV233">
        <f t="shared" si="578"/>
        <v>0</v>
      </c>
      <c r="BW233">
        <f t="shared" si="578"/>
        <v>0</v>
      </c>
      <c r="BX233">
        <f t="shared" si="578"/>
        <v>0</v>
      </c>
      <c r="BY233">
        <f t="shared" si="578"/>
        <v>0</v>
      </c>
      <c r="BZ233">
        <f t="shared" si="578"/>
        <v>0</v>
      </c>
      <c r="CA233">
        <f t="shared" si="578"/>
        <v>0</v>
      </c>
      <c r="CE233">
        <f t="shared" si="562"/>
        <v>73</v>
      </c>
      <c r="CF233" s="302">
        <f t="shared" ca="1" si="563"/>
        <v>3672.1646899999996</v>
      </c>
      <c r="CG233" s="302">
        <f t="shared" ca="1" si="536"/>
        <v>4314.2821999999996</v>
      </c>
      <c r="CH233" s="302">
        <f t="shared" ca="1" si="537"/>
        <v>4570.1746899999998</v>
      </c>
      <c r="CI233" s="302">
        <f t="shared" ca="1" si="538"/>
        <v>3683.5361199999993</v>
      </c>
      <c r="CJ233" s="302">
        <f t="shared" ca="1" si="539"/>
        <v>2331.0321599999997</v>
      </c>
      <c r="CK233" s="302">
        <f t="shared" ca="1" si="540"/>
        <v>1478.42716</v>
      </c>
      <c r="CL233" s="302">
        <f t="shared" ca="1" si="541"/>
        <v>1043.0234799999998</v>
      </c>
      <c r="CM233" s="302">
        <f t="shared" ca="1" si="542"/>
        <v>800.94419999999991</v>
      </c>
      <c r="CN233" s="302">
        <f t="shared" ca="1" si="543"/>
        <v>696.44206999999994</v>
      </c>
      <c r="CO233" s="302">
        <f t="shared" ca="1" si="544"/>
        <v>878.91971999999998</v>
      </c>
      <c r="CP233" s="302">
        <f t="shared" ca="1" si="545"/>
        <v>1473.3518899999999</v>
      </c>
      <c r="CQ233" s="302">
        <f t="shared" ca="1" si="546"/>
        <v>2567.7435599999999</v>
      </c>
      <c r="CR233" s="302">
        <f t="shared" ca="1" si="547"/>
        <v>0</v>
      </c>
      <c r="CS233" s="302">
        <f t="shared" ca="1" si="548"/>
        <v>0</v>
      </c>
      <c r="CT233" s="302">
        <f t="shared" ca="1" si="549"/>
        <v>0</v>
      </c>
      <c r="CU233" s="302">
        <f t="shared" ca="1" si="550"/>
        <v>0</v>
      </c>
      <c r="CV233" s="302">
        <f t="shared" ca="1" si="551"/>
        <v>0</v>
      </c>
      <c r="CW233" s="302">
        <f t="shared" ca="1" si="552"/>
        <v>0</v>
      </c>
      <c r="CX233" s="302">
        <f t="shared" ca="1" si="553"/>
        <v>0</v>
      </c>
      <c r="CY233" s="302">
        <f t="shared" ca="1" si="554"/>
        <v>0</v>
      </c>
      <c r="CZ233" s="302">
        <f t="shared" ca="1" si="555"/>
        <v>0</v>
      </c>
      <c r="DA233" s="302">
        <f t="shared" ca="1" si="556"/>
        <v>0</v>
      </c>
      <c r="DB233" s="302">
        <f t="shared" ca="1" si="557"/>
        <v>0</v>
      </c>
      <c r="DC233" s="302">
        <f t="shared" ca="1" si="558"/>
        <v>0</v>
      </c>
      <c r="DD233" s="302">
        <f t="shared" ca="1" si="559"/>
        <v>0</v>
      </c>
      <c r="DE233" s="302">
        <f t="shared" ca="1" si="560"/>
        <v>0</v>
      </c>
    </row>
    <row r="234" spans="1:109" x14ac:dyDescent="0.25">
      <c r="A234">
        <v>231</v>
      </c>
      <c r="B234">
        <f>MATCH(A234,Entrada!$A$53:$A$369,0)</f>
        <v>231</v>
      </c>
      <c r="C234" s="164"/>
      <c r="AB234">
        <f>IF(NOT(ISNA($B234)),INDEX(Entrada!C$53:C$369,$B234),0)</f>
        <v>0</v>
      </c>
      <c r="AC234">
        <f>IF(NOT(ISNA($B234)),INDEX(Entrada!D$53:D$369,$B234),0)</f>
        <v>0</v>
      </c>
      <c r="AD234">
        <f>IF(NOT(ISNA($B234)),INDEX(Entrada!E$53:E$369,$B234),0)</f>
        <v>0</v>
      </c>
      <c r="AE234">
        <f>IF(NOT(ISNA($B234)),INDEX(Entrada!F$53:F$369,$B234),0)</f>
        <v>0</v>
      </c>
      <c r="AF234">
        <f>IF(NOT(ISNA($B234)),INDEX(Entrada!G$53:G$369,$B234),0)</f>
        <v>0</v>
      </c>
      <c r="AG234">
        <f>IF(NOT(ISNA($B234)),INDEX(Entrada!H$53:H$369,$B234),0)</f>
        <v>0</v>
      </c>
      <c r="AH234">
        <f>IF(NOT(ISNA($B234)),INDEX(Entrada!I$53:I$369,$B234),0)</f>
        <v>0</v>
      </c>
      <c r="AI234">
        <f>IF(NOT(ISNA($B234)),INDEX(Entrada!J$53:J$369,$B234),0)</f>
        <v>0</v>
      </c>
      <c r="AJ234">
        <f>IF(NOT(ISNA($B234)),INDEX(Entrada!K$53:K$369,$B234),0)</f>
        <v>0</v>
      </c>
      <c r="AK234">
        <f>IF(NOT(ISNA($B234)),INDEX(Entrada!L$53:L$369,$B234),0)</f>
        <v>0</v>
      </c>
      <c r="AL234">
        <f>IF(NOT(ISNA($B234)),INDEX(Entrada!M$53:M$369,$B234),0)</f>
        <v>0</v>
      </c>
      <c r="AM234">
        <f>IF(NOT(ISNA($B234)),INDEX(Entrada!N$53:N$369,$B234),0)</f>
        <v>0</v>
      </c>
      <c r="AN234">
        <f>IF(NOT(ISNA($B234)),INDEX(Entrada!O$53:O$369,$B234),0)</f>
        <v>0</v>
      </c>
      <c r="AO234">
        <f>IF(NOT(ISNA($B234)),INDEX(Entrada!P$53:P$369,$B234),0)</f>
        <v>0</v>
      </c>
      <c r="AP234">
        <f>IF(NOT(ISNA($B234)),INDEX(Entrada!Q$53:Q$369,$B234),0)</f>
        <v>0</v>
      </c>
      <c r="AQ234">
        <f>IF(NOT(ISNA($B234)),INDEX(Entrada!R$53:R$369,$B234),0)</f>
        <v>0</v>
      </c>
      <c r="AR234">
        <f>IF(NOT(ISNA($B234)),INDEX(Entrada!S$53:S$369,$B234),0)</f>
        <v>0</v>
      </c>
      <c r="AS234">
        <f>IF(NOT(ISNA($B234)),INDEX(Entrada!T$53:T$369,$B234),0)</f>
        <v>0</v>
      </c>
      <c r="AT234">
        <f>IF(NOT(ISNA($B234)),INDEX(Entrada!U$53:U$369,$B234),0)</f>
        <v>0</v>
      </c>
      <c r="AU234">
        <f>IF(NOT(ISNA($B234)),INDEX(Entrada!V$53:V$369,$B234),0)</f>
        <v>0</v>
      </c>
      <c r="AV234">
        <f>IF(NOT(ISNA($B234)),INDEX(Entrada!W$53:W$369,$B234),0)</f>
        <v>0</v>
      </c>
      <c r="AW234">
        <f>IF(NOT(ISNA($B234)),INDEX(Entrada!X$53:X$369,$B234),0)</f>
        <v>0</v>
      </c>
      <c r="AX234">
        <f>IF(NOT(ISNA($B234)),INDEX(Entrada!Y$53:Y$369,$B234),0)</f>
        <v>0</v>
      </c>
      <c r="AY234">
        <f>IF(NOT(ISNA($B234)),INDEX(Entrada!Z$53:Z$369,$B234),0)</f>
        <v>0</v>
      </c>
      <c r="AZ234">
        <f>IF(NOT(ISNA($B234)),INDEX(Entrada!AA$53:AA$369,$B234),0)</f>
        <v>0</v>
      </c>
      <c r="BA234">
        <f>IF(NOT(ISNA($B234)),INDEX(Entrada!AB$53:AB$369,$B234),0)</f>
        <v>0</v>
      </c>
      <c r="BB234">
        <f t="shared" si="565"/>
        <v>0</v>
      </c>
      <c r="BC234">
        <f t="shared" si="566"/>
        <v>0</v>
      </c>
      <c r="BD234">
        <f t="shared" si="567"/>
        <v>0</v>
      </c>
      <c r="BE234">
        <f t="shared" si="568"/>
        <v>0</v>
      </c>
      <c r="BF234">
        <f t="shared" si="569"/>
        <v>0</v>
      </c>
      <c r="BG234">
        <f t="shared" si="570"/>
        <v>0</v>
      </c>
      <c r="BH234">
        <f t="shared" si="571"/>
        <v>0</v>
      </c>
      <c r="BI234">
        <f t="shared" si="572"/>
        <v>0</v>
      </c>
      <c r="BJ234">
        <f t="shared" si="573"/>
        <v>0</v>
      </c>
      <c r="BK234">
        <f t="shared" si="574"/>
        <v>0</v>
      </c>
      <c r="BL234">
        <f t="shared" si="575"/>
        <v>0</v>
      </c>
      <c r="BM234">
        <f t="shared" si="576"/>
        <v>0</v>
      </c>
      <c r="BN234">
        <f t="shared" si="578"/>
        <v>0</v>
      </c>
      <c r="BO234">
        <f t="shared" si="578"/>
        <v>0</v>
      </c>
      <c r="BP234">
        <f t="shared" si="578"/>
        <v>0</v>
      </c>
      <c r="BQ234">
        <f t="shared" si="578"/>
        <v>0</v>
      </c>
      <c r="BR234">
        <f t="shared" si="578"/>
        <v>0</v>
      </c>
      <c r="BS234">
        <f t="shared" si="578"/>
        <v>0</v>
      </c>
      <c r="BT234">
        <f t="shared" si="578"/>
        <v>0</v>
      </c>
      <c r="BU234">
        <f t="shared" si="578"/>
        <v>0</v>
      </c>
      <c r="BV234">
        <f t="shared" si="578"/>
        <v>0</v>
      </c>
      <c r="BW234">
        <f t="shared" si="578"/>
        <v>0</v>
      </c>
      <c r="BX234">
        <f t="shared" si="578"/>
        <v>0</v>
      </c>
      <c r="BY234">
        <f t="shared" si="578"/>
        <v>0</v>
      </c>
      <c r="BZ234">
        <f t="shared" si="578"/>
        <v>0</v>
      </c>
      <c r="CA234">
        <f t="shared" si="578"/>
        <v>0</v>
      </c>
      <c r="CE234" t="e">
        <f t="shared" si="562"/>
        <v>#N/A</v>
      </c>
      <c r="CF234" s="302">
        <f t="shared" si="563"/>
        <v>0</v>
      </c>
      <c r="CG234" s="302">
        <f t="shared" si="536"/>
        <v>0</v>
      </c>
      <c r="CH234" s="302">
        <f t="shared" si="537"/>
        <v>0</v>
      </c>
      <c r="CI234" s="302">
        <f t="shared" si="538"/>
        <v>0</v>
      </c>
      <c r="CJ234" s="302">
        <f t="shared" si="539"/>
        <v>0</v>
      </c>
      <c r="CK234" s="302">
        <f t="shared" si="540"/>
        <v>0</v>
      </c>
      <c r="CL234" s="302">
        <f t="shared" si="541"/>
        <v>0</v>
      </c>
      <c r="CM234" s="302">
        <f t="shared" si="542"/>
        <v>0</v>
      </c>
      <c r="CN234" s="302">
        <f t="shared" si="543"/>
        <v>0</v>
      </c>
      <c r="CO234" s="302">
        <f t="shared" si="544"/>
        <v>0</v>
      </c>
      <c r="CP234" s="302">
        <f t="shared" si="545"/>
        <v>0</v>
      </c>
      <c r="CQ234" s="302">
        <f t="shared" si="546"/>
        <v>0</v>
      </c>
      <c r="CR234" s="302">
        <f t="shared" si="547"/>
        <v>0</v>
      </c>
      <c r="CS234" s="302">
        <f t="shared" si="548"/>
        <v>0</v>
      </c>
      <c r="CT234" s="302">
        <f t="shared" si="549"/>
        <v>0</v>
      </c>
      <c r="CU234" s="302">
        <f t="shared" si="550"/>
        <v>0</v>
      </c>
      <c r="CV234" s="302">
        <f t="shared" si="551"/>
        <v>0</v>
      </c>
      <c r="CW234" s="302">
        <f t="shared" si="552"/>
        <v>0</v>
      </c>
      <c r="CX234" s="302">
        <f t="shared" si="553"/>
        <v>0</v>
      </c>
      <c r="CY234" s="302">
        <f t="shared" si="554"/>
        <v>0</v>
      </c>
      <c r="CZ234" s="302">
        <f t="shared" si="555"/>
        <v>0</v>
      </c>
      <c r="DA234" s="302">
        <f t="shared" si="556"/>
        <v>0</v>
      </c>
      <c r="DB234" s="302">
        <f t="shared" si="557"/>
        <v>0</v>
      </c>
      <c r="DC234" s="302">
        <f t="shared" si="558"/>
        <v>0</v>
      </c>
      <c r="DD234" s="302">
        <f t="shared" si="559"/>
        <v>0</v>
      </c>
      <c r="DE234" s="302">
        <f t="shared" si="560"/>
        <v>0</v>
      </c>
    </row>
    <row r="235" spans="1:109" x14ac:dyDescent="0.25">
      <c r="A235">
        <v>232</v>
      </c>
      <c r="B235">
        <f>MATCH(A235,Entrada!$A$53:$A$369,0)</f>
        <v>232</v>
      </c>
      <c r="C235" s="164"/>
      <c r="AB235">
        <f>IF(NOT(ISNA($B235)),INDEX(Entrada!C$53:C$369,$B235),0)</f>
        <v>0</v>
      </c>
      <c r="AC235">
        <f>IF(NOT(ISNA($B235)),INDEX(Entrada!D$53:D$369,$B235),0)</f>
        <v>0</v>
      </c>
      <c r="AD235">
        <f>IF(NOT(ISNA($B235)),INDEX(Entrada!E$53:E$369,$B235),0)</f>
        <v>0</v>
      </c>
      <c r="AE235">
        <f>IF(NOT(ISNA($B235)),INDEX(Entrada!F$53:F$369,$B235),0)</f>
        <v>0</v>
      </c>
      <c r="AF235">
        <f>IF(NOT(ISNA($B235)),INDEX(Entrada!G$53:G$369,$B235),0)</f>
        <v>0</v>
      </c>
      <c r="AG235">
        <f>IF(NOT(ISNA($B235)),INDEX(Entrada!H$53:H$369,$B235),0)</f>
        <v>0</v>
      </c>
      <c r="AH235">
        <f>IF(NOT(ISNA($B235)),INDEX(Entrada!I$53:I$369,$B235),0)</f>
        <v>0</v>
      </c>
      <c r="AI235">
        <f>IF(NOT(ISNA($B235)),INDEX(Entrada!J$53:J$369,$B235),0)</f>
        <v>0</v>
      </c>
      <c r="AJ235">
        <f>IF(NOT(ISNA($B235)),INDEX(Entrada!K$53:K$369,$B235),0)</f>
        <v>0</v>
      </c>
      <c r="AK235">
        <f>IF(NOT(ISNA($B235)),INDEX(Entrada!L$53:L$369,$B235),0)</f>
        <v>0</v>
      </c>
      <c r="AL235">
        <f>IF(NOT(ISNA($B235)),INDEX(Entrada!M$53:M$369,$B235),0)</f>
        <v>0</v>
      </c>
      <c r="AM235">
        <f>IF(NOT(ISNA($B235)),INDEX(Entrada!N$53:N$369,$B235),0)</f>
        <v>0</v>
      </c>
      <c r="AN235">
        <f>IF(NOT(ISNA($B235)),INDEX(Entrada!O$53:O$369,$B235),0)</f>
        <v>0</v>
      </c>
      <c r="AO235">
        <f>IF(NOT(ISNA($B235)),INDEX(Entrada!P$53:P$369,$B235),0)</f>
        <v>0</v>
      </c>
      <c r="AP235">
        <f>IF(NOT(ISNA($B235)),INDEX(Entrada!Q$53:Q$369,$B235),0)</f>
        <v>0</v>
      </c>
      <c r="AQ235">
        <f>IF(NOT(ISNA($B235)),INDEX(Entrada!R$53:R$369,$B235),0)</f>
        <v>0</v>
      </c>
      <c r="AR235">
        <f>IF(NOT(ISNA($B235)),INDEX(Entrada!S$53:S$369,$B235),0)</f>
        <v>0</v>
      </c>
      <c r="AS235">
        <f>IF(NOT(ISNA($B235)),INDEX(Entrada!T$53:T$369,$B235),0)</f>
        <v>0</v>
      </c>
      <c r="AT235">
        <f>IF(NOT(ISNA($B235)),INDEX(Entrada!U$53:U$369,$B235),0)</f>
        <v>0</v>
      </c>
      <c r="AU235">
        <f>IF(NOT(ISNA($B235)),INDEX(Entrada!V$53:V$369,$B235),0)</f>
        <v>0</v>
      </c>
      <c r="AV235">
        <f>IF(NOT(ISNA($B235)),INDEX(Entrada!W$53:W$369,$B235),0)</f>
        <v>0</v>
      </c>
      <c r="AW235">
        <f>IF(NOT(ISNA($B235)),INDEX(Entrada!X$53:X$369,$B235),0)</f>
        <v>0</v>
      </c>
      <c r="AX235">
        <f>IF(NOT(ISNA($B235)),INDEX(Entrada!Y$53:Y$369,$B235),0)</f>
        <v>0</v>
      </c>
      <c r="AY235">
        <f>IF(NOT(ISNA($B235)),INDEX(Entrada!Z$53:Z$369,$B235),0)</f>
        <v>0</v>
      </c>
      <c r="AZ235">
        <f>IF(NOT(ISNA($B235)),INDEX(Entrada!AA$53:AA$369,$B235),0)</f>
        <v>0</v>
      </c>
      <c r="BA235">
        <f>IF(NOT(ISNA($B235)),INDEX(Entrada!AB$53:AB$369,$B235),0)</f>
        <v>0</v>
      </c>
      <c r="BB235">
        <f t="shared" si="565"/>
        <v>0</v>
      </c>
      <c r="BC235">
        <f t="shared" si="566"/>
        <v>0</v>
      </c>
      <c r="BD235">
        <f t="shared" si="567"/>
        <v>0</v>
      </c>
      <c r="BE235">
        <f t="shared" si="568"/>
        <v>0</v>
      </c>
      <c r="BF235">
        <f t="shared" si="569"/>
        <v>0</v>
      </c>
      <c r="BG235">
        <f t="shared" si="570"/>
        <v>0</v>
      </c>
      <c r="BH235">
        <f t="shared" si="571"/>
        <v>0</v>
      </c>
      <c r="BI235">
        <f t="shared" si="572"/>
        <v>0</v>
      </c>
      <c r="BJ235">
        <f t="shared" si="573"/>
        <v>0</v>
      </c>
      <c r="BK235">
        <f t="shared" si="574"/>
        <v>0</v>
      </c>
      <c r="BL235">
        <f t="shared" si="575"/>
        <v>0</v>
      </c>
      <c r="BM235">
        <f t="shared" si="576"/>
        <v>0</v>
      </c>
      <c r="BN235">
        <f t="shared" si="578"/>
        <v>0</v>
      </c>
      <c r="BO235">
        <f t="shared" si="578"/>
        <v>0</v>
      </c>
      <c r="BP235">
        <f t="shared" si="578"/>
        <v>0</v>
      </c>
      <c r="BQ235">
        <f t="shared" si="578"/>
        <v>0</v>
      </c>
      <c r="BR235">
        <f t="shared" si="578"/>
        <v>0</v>
      </c>
      <c r="BS235">
        <f t="shared" si="578"/>
        <v>0</v>
      </c>
      <c r="BT235">
        <f t="shared" si="578"/>
        <v>0</v>
      </c>
      <c r="BU235">
        <f t="shared" si="578"/>
        <v>0</v>
      </c>
      <c r="BV235">
        <f t="shared" si="578"/>
        <v>0</v>
      </c>
      <c r="BW235">
        <f t="shared" si="578"/>
        <v>0</v>
      </c>
      <c r="BX235">
        <f t="shared" si="578"/>
        <v>0</v>
      </c>
      <c r="BY235">
        <f t="shared" si="578"/>
        <v>0</v>
      </c>
      <c r="BZ235">
        <f t="shared" si="578"/>
        <v>0</v>
      </c>
      <c r="CA235">
        <f t="shared" si="578"/>
        <v>0</v>
      </c>
      <c r="CE235" t="e">
        <f t="shared" si="562"/>
        <v>#N/A</v>
      </c>
      <c r="CF235" s="302">
        <f t="shared" si="563"/>
        <v>0</v>
      </c>
      <c r="CG235" s="302">
        <f t="shared" si="536"/>
        <v>0</v>
      </c>
      <c r="CH235" s="302">
        <f t="shared" si="537"/>
        <v>0</v>
      </c>
      <c r="CI235" s="302">
        <f t="shared" si="538"/>
        <v>0</v>
      </c>
      <c r="CJ235" s="302">
        <f t="shared" si="539"/>
        <v>0</v>
      </c>
      <c r="CK235" s="302">
        <f t="shared" si="540"/>
        <v>0</v>
      </c>
      <c r="CL235" s="302">
        <f t="shared" si="541"/>
        <v>0</v>
      </c>
      <c r="CM235" s="302">
        <f t="shared" si="542"/>
        <v>0</v>
      </c>
      <c r="CN235" s="302">
        <f t="shared" si="543"/>
        <v>0</v>
      </c>
      <c r="CO235" s="302">
        <f t="shared" si="544"/>
        <v>0</v>
      </c>
      <c r="CP235" s="302">
        <f t="shared" si="545"/>
        <v>0</v>
      </c>
      <c r="CQ235" s="302">
        <f t="shared" si="546"/>
        <v>0</v>
      </c>
      <c r="CR235" s="302">
        <f t="shared" si="547"/>
        <v>0</v>
      </c>
      <c r="CS235" s="302">
        <f t="shared" si="548"/>
        <v>0</v>
      </c>
      <c r="CT235" s="302">
        <f t="shared" si="549"/>
        <v>0</v>
      </c>
      <c r="CU235" s="302">
        <f t="shared" si="550"/>
        <v>0</v>
      </c>
      <c r="CV235" s="302">
        <f t="shared" si="551"/>
        <v>0</v>
      </c>
      <c r="CW235" s="302">
        <f t="shared" si="552"/>
        <v>0</v>
      </c>
      <c r="CX235" s="302">
        <f t="shared" si="553"/>
        <v>0</v>
      </c>
      <c r="CY235" s="302">
        <f t="shared" si="554"/>
        <v>0</v>
      </c>
      <c r="CZ235" s="302">
        <f t="shared" si="555"/>
        <v>0</v>
      </c>
      <c r="DA235" s="302">
        <f t="shared" si="556"/>
        <v>0</v>
      </c>
      <c r="DB235" s="302">
        <f t="shared" si="557"/>
        <v>0</v>
      </c>
      <c r="DC235" s="302">
        <f t="shared" si="558"/>
        <v>0</v>
      </c>
      <c r="DD235" s="302">
        <f t="shared" si="559"/>
        <v>0</v>
      </c>
      <c r="DE235" s="302">
        <f t="shared" si="560"/>
        <v>0</v>
      </c>
    </row>
    <row r="236" spans="1:109" x14ac:dyDescent="0.25">
      <c r="A236">
        <v>233</v>
      </c>
      <c r="B236">
        <f>MATCH(A236,Entrada!$A$53:$A$369,0)</f>
        <v>233</v>
      </c>
      <c r="C236" s="164"/>
      <c r="AB236">
        <f>IF(NOT(ISNA($B236)),INDEX(Entrada!C$53:C$369,$B236),0)</f>
        <v>0</v>
      </c>
      <c r="AC236">
        <f>IF(NOT(ISNA($B236)),INDEX(Entrada!D$53:D$369,$B236),0)</f>
        <v>0</v>
      </c>
      <c r="AD236">
        <f>IF(NOT(ISNA($B236)),INDEX(Entrada!E$53:E$369,$B236),0)</f>
        <v>0</v>
      </c>
      <c r="AE236">
        <f>IF(NOT(ISNA($B236)),INDEX(Entrada!F$53:F$369,$B236),0)</f>
        <v>0</v>
      </c>
      <c r="AF236">
        <f>IF(NOT(ISNA($B236)),INDEX(Entrada!G$53:G$369,$B236),0)</f>
        <v>0</v>
      </c>
      <c r="AG236">
        <f>IF(NOT(ISNA($B236)),INDEX(Entrada!H$53:H$369,$B236),0)</f>
        <v>0</v>
      </c>
      <c r="AH236">
        <f>IF(NOT(ISNA($B236)),INDEX(Entrada!I$53:I$369,$B236),0)</f>
        <v>0</v>
      </c>
      <c r="AI236">
        <f>IF(NOT(ISNA($B236)),INDEX(Entrada!J$53:J$369,$B236),0)</f>
        <v>0</v>
      </c>
      <c r="AJ236">
        <f>IF(NOT(ISNA($B236)),INDEX(Entrada!K$53:K$369,$B236),0)</f>
        <v>0</v>
      </c>
      <c r="AK236">
        <f>IF(NOT(ISNA($B236)),INDEX(Entrada!L$53:L$369,$B236),0)</f>
        <v>0</v>
      </c>
      <c r="AL236">
        <f>IF(NOT(ISNA($B236)),INDEX(Entrada!M$53:M$369,$B236),0)</f>
        <v>0</v>
      </c>
      <c r="AM236">
        <f>IF(NOT(ISNA($B236)),INDEX(Entrada!N$53:N$369,$B236),0)</f>
        <v>0</v>
      </c>
      <c r="AN236">
        <f>IF(NOT(ISNA($B236)),INDEX(Entrada!O$53:O$369,$B236),0)</f>
        <v>0</v>
      </c>
      <c r="AO236">
        <f>IF(NOT(ISNA($B236)),INDEX(Entrada!P$53:P$369,$B236),0)</f>
        <v>0</v>
      </c>
      <c r="AP236">
        <f>IF(NOT(ISNA($B236)),INDEX(Entrada!Q$53:Q$369,$B236),0)</f>
        <v>0</v>
      </c>
      <c r="AQ236">
        <f>IF(NOT(ISNA($B236)),INDEX(Entrada!R$53:R$369,$B236),0)</f>
        <v>0</v>
      </c>
      <c r="AR236">
        <f>IF(NOT(ISNA($B236)),INDEX(Entrada!S$53:S$369,$B236),0)</f>
        <v>0</v>
      </c>
      <c r="AS236">
        <f>IF(NOT(ISNA($B236)),INDEX(Entrada!T$53:T$369,$B236),0)</f>
        <v>0</v>
      </c>
      <c r="AT236">
        <f>IF(NOT(ISNA($B236)),INDEX(Entrada!U$53:U$369,$B236),0)</f>
        <v>0</v>
      </c>
      <c r="AU236">
        <f>IF(NOT(ISNA($B236)),INDEX(Entrada!V$53:V$369,$B236),0)</f>
        <v>0</v>
      </c>
      <c r="AV236">
        <f>IF(NOT(ISNA($B236)),INDEX(Entrada!W$53:W$369,$B236),0)</f>
        <v>0</v>
      </c>
      <c r="AW236">
        <f>IF(NOT(ISNA($B236)),INDEX(Entrada!X$53:X$369,$B236),0)</f>
        <v>0</v>
      </c>
      <c r="AX236">
        <f>IF(NOT(ISNA($B236)),INDEX(Entrada!Y$53:Y$369,$B236),0)</f>
        <v>0</v>
      </c>
      <c r="AY236">
        <f>IF(NOT(ISNA($B236)),INDEX(Entrada!Z$53:Z$369,$B236),0)</f>
        <v>0</v>
      </c>
      <c r="AZ236">
        <f>IF(NOT(ISNA($B236)),INDEX(Entrada!AA$53:AA$369,$B236),0)</f>
        <v>0</v>
      </c>
      <c r="BA236">
        <f>IF(NOT(ISNA($B236)),INDEX(Entrada!AB$53:AB$369,$B236),0)</f>
        <v>0</v>
      </c>
      <c r="BB236">
        <f t="shared" si="565"/>
        <v>0</v>
      </c>
      <c r="BC236">
        <f t="shared" si="566"/>
        <v>0</v>
      </c>
      <c r="BD236">
        <f t="shared" si="567"/>
        <v>0</v>
      </c>
      <c r="BE236">
        <f t="shared" si="568"/>
        <v>0</v>
      </c>
      <c r="BF236">
        <f t="shared" si="569"/>
        <v>0</v>
      </c>
      <c r="BG236">
        <f t="shared" si="570"/>
        <v>0</v>
      </c>
      <c r="BH236">
        <f t="shared" si="571"/>
        <v>0</v>
      </c>
      <c r="BI236">
        <f t="shared" si="572"/>
        <v>0</v>
      </c>
      <c r="BJ236">
        <f t="shared" si="573"/>
        <v>0</v>
      </c>
      <c r="BK236">
        <f t="shared" si="574"/>
        <v>0</v>
      </c>
      <c r="BL236">
        <f t="shared" si="575"/>
        <v>0</v>
      </c>
      <c r="BM236">
        <f t="shared" si="576"/>
        <v>0</v>
      </c>
      <c r="BN236">
        <f t="shared" si="578"/>
        <v>0</v>
      </c>
      <c r="BO236">
        <f t="shared" si="578"/>
        <v>0</v>
      </c>
      <c r="BP236">
        <f t="shared" si="578"/>
        <v>0</v>
      </c>
      <c r="BQ236">
        <f t="shared" si="578"/>
        <v>0</v>
      </c>
      <c r="BR236">
        <f t="shared" si="578"/>
        <v>0</v>
      </c>
      <c r="BS236">
        <f t="shared" si="578"/>
        <v>0</v>
      </c>
      <c r="BT236">
        <f t="shared" si="578"/>
        <v>0</v>
      </c>
      <c r="BU236">
        <f t="shared" si="578"/>
        <v>0</v>
      </c>
      <c r="BV236">
        <f t="shared" si="578"/>
        <v>0</v>
      </c>
      <c r="BW236">
        <f t="shared" si="578"/>
        <v>0</v>
      </c>
      <c r="BX236">
        <f t="shared" si="578"/>
        <v>0</v>
      </c>
      <c r="BY236">
        <f t="shared" si="578"/>
        <v>0</v>
      </c>
      <c r="BZ236">
        <f t="shared" si="578"/>
        <v>0</v>
      </c>
      <c r="CA236">
        <f t="shared" si="578"/>
        <v>0</v>
      </c>
      <c r="CE236" t="e">
        <f t="shared" si="562"/>
        <v>#N/A</v>
      </c>
      <c r="CF236" s="302">
        <f t="shared" si="563"/>
        <v>0</v>
      </c>
      <c r="CG236" s="302">
        <f t="shared" si="536"/>
        <v>0</v>
      </c>
      <c r="CH236" s="302">
        <f t="shared" si="537"/>
        <v>0</v>
      </c>
      <c r="CI236" s="302">
        <f t="shared" si="538"/>
        <v>0</v>
      </c>
      <c r="CJ236" s="302">
        <f t="shared" si="539"/>
        <v>0</v>
      </c>
      <c r="CK236" s="302">
        <f t="shared" si="540"/>
        <v>0</v>
      </c>
      <c r="CL236" s="302">
        <f t="shared" si="541"/>
        <v>0</v>
      </c>
      <c r="CM236" s="302">
        <f t="shared" si="542"/>
        <v>0</v>
      </c>
      <c r="CN236" s="302">
        <f t="shared" si="543"/>
        <v>0</v>
      </c>
      <c r="CO236" s="302">
        <f t="shared" si="544"/>
        <v>0</v>
      </c>
      <c r="CP236" s="302">
        <f t="shared" si="545"/>
        <v>0</v>
      </c>
      <c r="CQ236" s="302">
        <f t="shared" si="546"/>
        <v>0</v>
      </c>
      <c r="CR236" s="302">
        <f t="shared" si="547"/>
        <v>0</v>
      </c>
      <c r="CS236" s="302">
        <f t="shared" si="548"/>
        <v>0</v>
      </c>
      <c r="CT236" s="302">
        <f t="shared" si="549"/>
        <v>0</v>
      </c>
      <c r="CU236" s="302">
        <f t="shared" si="550"/>
        <v>0</v>
      </c>
      <c r="CV236" s="302">
        <f t="shared" si="551"/>
        <v>0</v>
      </c>
      <c r="CW236" s="302">
        <f t="shared" si="552"/>
        <v>0</v>
      </c>
      <c r="CX236" s="302">
        <f t="shared" si="553"/>
        <v>0</v>
      </c>
      <c r="CY236" s="302">
        <f t="shared" si="554"/>
        <v>0</v>
      </c>
      <c r="CZ236" s="302">
        <f t="shared" si="555"/>
        <v>0</v>
      </c>
      <c r="DA236" s="302">
        <f t="shared" si="556"/>
        <v>0</v>
      </c>
      <c r="DB236" s="302">
        <f t="shared" si="557"/>
        <v>0</v>
      </c>
      <c r="DC236" s="302">
        <f t="shared" si="558"/>
        <v>0</v>
      </c>
      <c r="DD236" s="302">
        <f t="shared" si="559"/>
        <v>0</v>
      </c>
      <c r="DE236" s="302">
        <f t="shared" si="560"/>
        <v>0</v>
      </c>
    </row>
    <row r="237" spans="1:109" x14ac:dyDescent="0.25">
      <c r="A237">
        <v>234</v>
      </c>
      <c r="B237">
        <f>MATCH(A237,Entrada!$A$53:$A$369,0)</f>
        <v>234</v>
      </c>
      <c r="C237" s="164"/>
      <c r="AB237">
        <f>IF(NOT(ISNA($B237)),INDEX(Entrada!C$53:C$369,$B237),0)</f>
        <v>0</v>
      </c>
      <c r="AC237">
        <f>IF(NOT(ISNA($B237)),INDEX(Entrada!D$53:D$369,$B237),0)</f>
        <v>0</v>
      </c>
      <c r="AD237">
        <f>IF(NOT(ISNA($B237)),INDEX(Entrada!E$53:E$369,$B237),0)</f>
        <v>0</v>
      </c>
      <c r="AE237">
        <f>IF(NOT(ISNA($B237)),INDEX(Entrada!F$53:F$369,$B237),0)</f>
        <v>0</v>
      </c>
      <c r="AF237">
        <f>IF(NOT(ISNA($B237)),INDEX(Entrada!G$53:G$369,$B237),0)</f>
        <v>0</v>
      </c>
      <c r="AG237">
        <f>IF(NOT(ISNA($B237)),INDEX(Entrada!H$53:H$369,$B237),0)</f>
        <v>0</v>
      </c>
      <c r="AH237">
        <f>IF(NOT(ISNA($B237)),INDEX(Entrada!I$53:I$369,$B237),0)</f>
        <v>0</v>
      </c>
      <c r="AI237">
        <f>IF(NOT(ISNA($B237)),INDEX(Entrada!J$53:J$369,$B237),0)</f>
        <v>0</v>
      </c>
      <c r="AJ237">
        <f>IF(NOT(ISNA($B237)),INDEX(Entrada!K$53:K$369,$B237),0)</f>
        <v>0</v>
      </c>
      <c r="AK237">
        <f>IF(NOT(ISNA($B237)),INDEX(Entrada!L$53:L$369,$B237),0)</f>
        <v>0</v>
      </c>
      <c r="AL237">
        <f>IF(NOT(ISNA($B237)),INDEX(Entrada!M$53:M$369,$B237),0)</f>
        <v>0</v>
      </c>
      <c r="AM237">
        <f>IF(NOT(ISNA($B237)),INDEX(Entrada!N$53:N$369,$B237),0)</f>
        <v>0</v>
      </c>
      <c r="AN237">
        <f>IF(NOT(ISNA($B237)),INDEX(Entrada!O$53:O$369,$B237),0)</f>
        <v>0</v>
      </c>
      <c r="AO237">
        <f>IF(NOT(ISNA($B237)),INDEX(Entrada!P$53:P$369,$B237),0)</f>
        <v>0</v>
      </c>
      <c r="AP237">
        <f>IF(NOT(ISNA($B237)),INDEX(Entrada!Q$53:Q$369,$B237),0)</f>
        <v>0</v>
      </c>
      <c r="AQ237">
        <f>IF(NOT(ISNA($B237)),INDEX(Entrada!R$53:R$369,$B237),0)</f>
        <v>0</v>
      </c>
      <c r="AR237">
        <f>IF(NOT(ISNA($B237)),INDEX(Entrada!S$53:S$369,$B237),0)</f>
        <v>0</v>
      </c>
      <c r="AS237">
        <f>IF(NOT(ISNA($B237)),INDEX(Entrada!T$53:T$369,$B237),0)</f>
        <v>0</v>
      </c>
      <c r="AT237">
        <f>IF(NOT(ISNA($B237)),INDEX(Entrada!U$53:U$369,$B237),0)</f>
        <v>0</v>
      </c>
      <c r="AU237">
        <f>IF(NOT(ISNA($B237)),INDEX(Entrada!V$53:V$369,$B237),0)</f>
        <v>0</v>
      </c>
      <c r="AV237">
        <f>IF(NOT(ISNA($B237)),INDEX(Entrada!W$53:W$369,$B237),0)</f>
        <v>0</v>
      </c>
      <c r="AW237">
        <f>IF(NOT(ISNA($B237)),INDEX(Entrada!X$53:X$369,$B237),0)</f>
        <v>0</v>
      </c>
      <c r="AX237">
        <f>IF(NOT(ISNA($B237)),INDEX(Entrada!Y$53:Y$369,$B237),0)</f>
        <v>0</v>
      </c>
      <c r="AY237">
        <f>IF(NOT(ISNA($B237)),INDEX(Entrada!Z$53:Z$369,$B237),0)</f>
        <v>0</v>
      </c>
      <c r="AZ237">
        <f>IF(NOT(ISNA($B237)),INDEX(Entrada!AA$53:AA$369,$B237),0)</f>
        <v>0</v>
      </c>
      <c r="BA237">
        <f>IF(NOT(ISNA($B237)),INDEX(Entrada!AB$53:AB$369,$B237),0)</f>
        <v>0</v>
      </c>
      <c r="BB237">
        <f t="shared" si="565"/>
        <v>0</v>
      </c>
      <c r="BC237">
        <f t="shared" si="566"/>
        <v>0</v>
      </c>
      <c r="BD237">
        <f t="shared" si="567"/>
        <v>0</v>
      </c>
      <c r="BE237">
        <f t="shared" si="568"/>
        <v>0</v>
      </c>
      <c r="BF237">
        <f t="shared" si="569"/>
        <v>0</v>
      </c>
      <c r="BG237">
        <f t="shared" si="570"/>
        <v>0</v>
      </c>
      <c r="BH237">
        <f t="shared" si="571"/>
        <v>0</v>
      </c>
      <c r="BI237">
        <f t="shared" si="572"/>
        <v>0</v>
      </c>
      <c r="BJ237">
        <f t="shared" si="573"/>
        <v>0</v>
      </c>
      <c r="BK237">
        <f t="shared" si="574"/>
        <v>0</v>
      </c>
      <c r="BL237">
        <f t="shared" si="575"/>
        <v>0</v>
      </c>
      <c r="BM237">
        <f t="shared" si="576"/>
        <v>0</v>
      </c>
      <c r="BN237">
        <f t="shared" si="578"/>
        <v>0</v>
      </c>
      <c r="BO237">
        <f t="shared" si="578"/>
        <v>0</v>
      </c>
      <c r="BP237">
        <f t="shared" si="578"/>
        <v>0</v>
      </c>
      <c r="BQ237">
        <f t="shared" si="578"/>
        <v>0</v>
      </c>
      <c r="BR237">
        <f t="shared" si="578"/>
        <v>0</v>
      </c>
      <c r="BS237">
        <f t="shared" si="578"/>
        <v>0</v>
      </c>
      <c r="BT237">
        <f t="shared" si="578"/>
        <v>0</v>
      </c>
      <c r="BU237">
        <f t="shared" si="578"/>
        <v>0</v>
      </c>
      <c r="BV237">
        <f t="shared" si="578"/>
        <v>0</v>
      </c>
      <c r="BW237">
        <f t="shared" si="578"/>
        <v>0</v>
      </c>
      <c r="BX237">
        <f t="shared" si="578"/>
        <v>0</v>
      </c>
      <c r="BY237">
        <f t="shared" si="578"/>
        <v>0</v>
      </c>
      <c r="BZ237">
        <f t="shared" si="578"/>
        <v>0</v>
      </c>
      <c r="CA237">
        <f t="shared" si="578"/>
        <v>0</v>
      </c>
      <c r="CE237" t="e">
        <f t="shared" si="562"/>
        <v>#N/A</v>
      </c>
      <c r="CF237" s="302">
        <f t="shared" si="563"/>
        <v>0</v>
      </c>
      <c r="CG237" s="302">
        <f t="shared" si="536"/>
        <v>0</v>
      </c>
      <c r="CH237" s="302">
        <f t="shared" si="537"/>
        <v>0</v>
      </c>
      <c r="CI237" s="302">
        <f t="shared" si="538"/>
        <v>0</v>
      </c>
      <c r="CJ237" s="302">
        <f t="shared" si="539"/>
        <v>0</v>
      </c>
      <c r="CK237" s="302">
        <f t="shared" si="540"/>
        <v>0</v>
      </c>
      <c r="CL237" s="302">
        <f t="shared" si="541"/>
        <v>0</v>
      </c>
      <c r="CM237" s="302">
        <f t="shared" si="542"/>
        <v>0</v>
      </c>
      <c r="CN237" s="302">
        <f t="shared" si="543"/>
        <v>0</v>
      </c>
      <c r="CO237" s="302">
        <f t="shared" si="544"/>
        <v>0</v>
      </c>
      <c r="CP237" s="302">
        <f t="shared" si="545"/>
        <v>0</v>
      </c>
      <c r="CQ237" s="302">
        <f t="shared" si="546"/>
        <v>0</v>
      </c>
      <c r="CR237" s="302">
        <f t="shared" si="547"/>
        <v>0</v>
      </c>
      <c r="CS237" s="302">
        <f t="shared" si="548"/>
        <v>0</v>
      </c>
      <c r="CT237" s="302">
        <f t="shared" si="549"/>
        <v>0</v>
      </c>
      <c r="CU237" s="302">
        <f t="shared" si="550"/>
        <v>0</v>
      </c>
      <c r="CV237" s="302">
        <f t="shared" si="551"/>
        <v>0</v>
      </c>
      <c r="CW237" s="302">
        <f t="shared" si="552"/>
        <v>0</v>
      </c>
      <c r="CX237" s="302">
        <f t="shared" si="553"/>
        <v>0</v>
      </c>
      <c r="CY237" s="302">
        <f t="shared" si="554"/>
        <v>0</v>
      </c>
      <c r="CZ237" s="302">
        <f t="shared" si="555"/>
        <v>0</v>
      </c>
      <c r="DA237" s="302">
        <f t="shared" si="556"/>
        <v>0</v>
      </c>
      <c r="DB237" s="302">
        <f t="shared" si="557"/>
        <v>0</v>
      </c>
      <c r="DC237" s="302">
        <f t="shared" si="558"/>
        <v>0</v>
      </c>
      <c r="DD237" s="302">
        <f t="shared" si="559"/>
        <v>0</v>
      </c>
      <c r="DE237" s="302">
        <f t="shared" si="560"/>
        <v>0</v>
      </c>
    </row>
    <row r="238" spans="1:109" x14ac:dyDescent="0.25">
      <c r="A238">
        <v>235</v>
      </c>
      <c r="B238">
        <f>MATCH(A238,Entrada!$A$53:$A$369,0)</f>
        <v>235</v>
      </c>
      <c r="C238" s="164"/>
      <c r="AB238">
        <f>IF(NOT(ISNA($B238)),INDEX(Entrada!C$53:C$369,$B238),0)</f>
        <v>0</v>
      </c>
      <c r="AC238">
        <f>IF(NOT(ISNA($B238)),INDEX(Entrada!D$53:D$369,$B238),0)</f>
        <v>0</v>
      </c>
      <c r="AD238">
        <f>IF(NOT(ISNA($B238)),INDEX(Entrada!E$53:E$369,$B238),0)</f>
        <v>0</v>
      </c>
      <c r="AE238">
        <f>IF(NOT(ISNA($B238)),INDEX(Entrada!F$53:F$369,$B238),0)</f>
        <v>0</v>
      </c>
      <c r="AF238">
        <f>IF(NOT(ISNA($B238)),INDEX(Entrada!G$53:G$369,$B238),0)</f>
        <v>0</v>
      </c>
      <c r="AG238">
        <f>IF(NOT(ISNA($B238)),INDEX(Entrada!H$53:H$369,$B238),0)</f>
        <v>0</v>
      </c>
      <c r="AH238">
        <f>IF(NOT(ISNA($B238)),INDEX(Entrada!I$53:I$369,$B238),0)</f>
        <v>0</v>
      </c>
      <c r="AI238">
        <f>IF(NOT(ISNA($B238)),INDEX(Entrada!J$53:J$369,$B238),0)</f>
        <v>0</v>
      </c>
      <c r="AJ238">
        <f>IF(NOT(ISNA($B238)),INDEX(Entrada!K$53:K$369,$B238),0)</f>
        <v>0</v>
      </c>
      <c r="AK238">
        <f>IF(NOT(ISNA($B238)),INDEX(Entrada!L$53:L$369,$B238),0)</f>
        <v>0</v>
      </c>
      <c r="AL238">
        <f>IF(NOT(ISNA($B238)),INDEX(Entrada!M$53:M$369,$B238),0)</f>
        <v>0</v>
      </c>
      <c r="AM238">
        <f>IF(NOT(ISNA($B238)),INDEX(Entrada!N$53:N$369,$B238),0)</f>
        <v>0</v>
      </c>
      <c r="AN238">
        <f>IF(NOT(ISNA($B238)),INDEX(Entrada!O$53:O$369,$B238),0)</f>
        <v>0</v>
      </c>
      <c r="AO238">
        <f>IF(NOT(ISNA($B238)),INDEX(Entrada!P$53:P$369,$B238),0)</f>
        <v>0</v>
      </c>
      <c r="AP238">
        <f>IF(NOT(ISNA($B238)),INDEX(Entrada!Q$53:Q$369,$B238),0)</f>
        <v>0</v>
      </c>
      <c r="AQ238">
        <f>IF(NOT(ISNA($B238)),INDEX(Entrada!R$53:R$369,$B238),0)</f>
        <v>0</v>
      </c>
      <c r="AR238">
        <f>IF(NOT(ISNA($B238)),INDEX(Entrada!S$53:S$369,$B238),0)</f>
        <v>0</v>
      </c>
      <c r="AS238">
        <f>IF(NOT(ISNA($B238)),INDEX(Entrada!T$53:T$369,$B238),0)</f>
        <v>0</v>
      </c>
      <c r="AT238">
        <f>IF(NOT(ISNA($B238)),INDEX(Entrada!U$53:U$369,$B238),0)</f>
        <v>0</v>
      </c>
      <c r="AU238">
        <f>IF(NOT(ISNA($B238)),INDEX(Entrada!V$53:V$369,$B238),0)</f>
        <v>0</v>
      </c>
      <c r="AV238">
        <f>IF(NOT(ISNA($B238)),INDEX(Entrada!W$53:W$369,$B238),0)</f>
        <v>0</v>
      </c>
      <c r="AW238">
        <f>IF(NOT(ISNA($B238)),INDEX(Entrada!X$53:X$369,$B238),0)</f>
        <v>0</v>
      </c>
      <c r="AX238">
        <f>IF(NOT(ISNA($B238)),INDEX(Entrada!Y$53:Y$369,$B238),0)</f>
        <v>0</v>
      </c>
      <c r="AY238">
        <f>IF(NOT(ISNA($B238)),INDEX(Entrada!Z$53:Z$369,$B238),0)</f>
        <v>0</v>
      </c>
      <c r="AZ238">
        <f>IF(NOT(ISNA($B238)),INDEX(Entrada!AA$53:AA$369,$B238),0)</f>
        <v>0</v>
      </c>
      <c r="BA238">
        <f>IF(NOT(ISNA($B238)),INDEX(Entrada!AB$53:AB$369,$B238),0)</f>
        <v>0</v>
      </c>
      <c r="BB238">
        <f t="shared" si="565"/>
        <v>0</v>
      </c>
      <c r="BC238">
        <f t="shared" si="566"/>
        <v>0</v>
      </c>
      <c r="BD238">
        <f t="shared" si="567"/>
        <v>0</v>
      </c>
      <c r="BE238">
        <f t="shared" si="568"/>
        <v>0</v>
      </c>
      <c r="BF238">
        <f t="shared" si="569"/>
        <v>0</v>
      </c>
      <c r="BG238">
        <f t="shared" si="570"/>
        <v>0</v>
      </c>
      <c r="BH238">
        <f t="shared" si="571"/>
        <v>0</v>
      </c>
      <c r="BI238">
        <f t="shared" si="572"/>
        <v>0</v>
      </c>
      <c r="BJ238">
        <f t="shared" si="573"/>
        <v>0</v>
      </c>
      <c r="BK238">
        <f t="shared" si="574"/>
        <v>0</v>
      </c>
      <c r="BL238">
        <f t="shared" si="575"/>
        <v>0</v>
      </c>
      <c r="BM238">
        <f t="shared" si="576"/>
        <v>0</v>
      </c>
      <c r="BN238">
        <f t="shared" si="578"/>
        <v>0</v>
      </c>
      <c r="BO238">
        <f t="shared" si="578"/>
        <v>0</v>
      </c>
      <c r="BP238">
        <f t="shared" si="578"/>
        <v>0</v>
      </c>
      <c r="BQ238">
        <f t="shared" si="578"/>
        <v>0</v>
      </c>
      <c r="BR238">
        <f t="shared" si="578"/>
        <v>0</v>
      </c>
      <c r="BS238">
        <f t="shared" si="578"/>
        <v>0</v>
      </c>
      <c r="BT238">
        <f t="shared" si="578"/>
        <v>0</v>
      </c>
      <c r="BU238">
        <f t="shared" si="578"/>
        <v>0</v>
      </c>
      <c r="BV238">
        <f t="shared" si="578"/>
        <v>0</v>
      </c>
      <c r="BW238">
        <f t="shared" si="578"/>
        <v>0</v>
      </c>
      <c r="BX238">
        <f t="shared" si="578"/>
        <v>0</v>
      </c>
      <c r="BY238">
        <f t="shared" si="578"/>
        <v>0</v>
      </c>
      <c r="BZ238">
        <f t="shared" si="578"/>
        <v>0</v>
      </c>
      <c r="CA238">
        <f t="shared" si="578"/>
        <v>0</v>
      </c>
      <c r="CE238" t="e">
        <f t="shared" si="562"/>
        <v>#N/A</v>
      </c>
      <c r="CF238" s="302">
        <f t="shared" si="563"/>
        <v>0</v>
      </c>
      <c r="CG238" s="302">
        <f t="shared" si="536"/>
        <v>0</v>
      </c>
      <c r="CH238" s="302">
        <f t="shared" si="537"/>
        <v>0</v>
      </c>
      <c r="CI238" s="302">
        <f t="shared" si="538"/>
        <v>0</v>
      </c>
      <c r="CJ238" s="302">
        <f t="shared" si="539"/>
        <v>0</v>
      </c>
      <c r="CK238" s="302">
        <f t="shared" si="540"/>
        <v>0</v>
      </c>
      <c r="CL238" s="302">
        <f t="shared" si="541"/>
        <v>0</v>
      </c>
      <c r="CM238" s="302">
        <f t="shared" si="542"/>
        <v>0</v>
      </c>
      <c r="CN238" s="302">
        <f t="shared" si="543"/>
        <v>0</v>
      </c>
      <c r="CO238" s="302">
        <f t="shared" si="544"/>
        <v>0</v>
      </c>
      <c r="CP238" s="302">
        <f t="shared" si="545"/>
        <v>0</v>
      </c>
      <c r="CQ238" s="302">
        <f t="shared" si="546"/>
        <v>0</v>
      </c>
      <c r="CR238" s="302">
        <f t="shared" si="547"/>
        <v>0</v>
      </c>
      <c r="CS238" s="302">
        <f t="shared" si="548"/>
        <v>0</v>
      </c>
      <c r="CT238" s="302">
        <f t="shared" si="549"/>
        <v>0</v>
      </c>
      <c r="CU238" s="302">
        <f t="shared" si="550"/>
        <v>0</v>
      </c>
      <c r="CV238" s="302">
        <f t="shared" si="551"/>
        <v>0</v>
      </c>
      <c r="CW238" s="302">
        <f t="shared" si="552"/>
        <v>0</v>
      </c>
      <c r="CX238" s="302">
        <f t="shared" si="553"/>
        <v>0</v>
      </c>
      <c r="CY238" s="302">
        <f t="shared" si="554"/>
        <v>0</v>
      </c>
      <c r="CZ238" s="302">
        <f t="shared" si="555"/>
        <v>0</v>
      </c>
      <c r="DA238" s="302">
        <f t="shared" si="556"/>
        <v>0</v>
      </c>
      <c r="DB238" s="302">
        <f t="shared" si="557"/>
        <v>0</v>
      </c>
      <c r="DC238" s="302">
        <f t="shared" si="558"/>
        <v>0</v>
      </c>
      <c r="DD238" s="302">
        <f t="shared" si="559"/>
        <v>0</v>
      </c>
      <c r="DE238" s="302">
        <f t="shared" si="560"/>
        <v>0</v>
      </c>
    </row>
    <row r="239" spans="1:109" x14ac:dyDescent="0.25">
      <c r="A239">
        <v>236</v>
      </c>
      <c r="B239">
        <f>MATCH(A239,Entrada!$A$53:$A$369,0)</f>
        <v>236</v>
      </c>
      <c r="C239" s="164"/>
      <c r="AB239">
        <f>IF(NOT(ISNA($B239)),INDEX(Entrada!C$53:C$369,$B239),0)</f>
        <v>0</v>
      </c>
      <c r="AC239">
        <f>IF(NOT(ISNA($B239)),INDEX(Entrada!D$53:D$369,$B239),0)</f>
        <v>0</v>
      </c>
      <c r="AD239">
        <f>IF(NOT(ISNA($B239)),INDEX(Entrada!E$53:E$369,$B239),0)</f>
        <v>0</v>
      </c>
      <c r="AE239">
        <f>IF(NOT(ISNA($B239)),INDEX(Entrada!F$53:F$369,$B239),0)</f>
        <v>0</v>
      </c>
      <c r="AF239">
        <f>IF(NOT(ISNA($B239)),INDEX(Entrada!G$53:G$369,$B239),0)</f>
        <v>0</v>
      </c>
      <c r="AG239">
        <f>IF(NOT(ISNA($B239)),INDEX(Entrada!H$53:H$369,$B239),0)</f>
        <v>0</v>
      </c>
      <c r="AH239">
        <f>IF(NOT(ISNA($B239)),INDEX(Entrada!I$53:I$369,$B239),0)</f>
        <v>0</v>
      </c>
      <c r="AI239">
        <f>IF(NOT(ISNA($B239)),INDEX(Entrada!J$53:J$369,$B239),0)</f>
        <v>0</v>
      </c>
      <c r="AJ239">
        <f>IF(NOT(ISNA($B239)),INDEX(Entrada!K$53:K$369,$B239),0)</f>
        <v>0</v>
      </c>
      <c r="AK239">
        <f>IF(NOT(ISNA($B239)),INDEX(Entrada!L$53:L$369,$B239),0)</f>
        <v>0</v>
      </c>
      <c r="AL239">
        <f>IF(NOT(ISNA($B239)),INDEX(Entrada!M$53:M$369,$B239),0)</f>
        <v>0</v>
      </c>
      <c r="AM239">
        <f>IF(NOT(ISNA($B239)),INDEX(Entrada!N$53:N$369,$B239),0)</f>
        <v>0</v>
      </c>
      <c r="AN239">
        <f>IF(NOT(ISNA($B239)),INDEX(Entrada!O$53:O$369,$B239),0)</f>
        <v>0</v>
      </c>
      <c r="AO239">
        <f>IF(NOT(ISNA($B239)),INDEX(Entrada!P$53:P$369,$B239),0)</f>
        <v>0</v>
      </c>
      <c r="AP239">
        <f>IF(NOT(ISNA($B239)),INDEX(Entrada!Q$53:Q$369,$B239),0)</f>
        <v>0</v>
      </c>
      <c r="AQ239">
        <f>IF(NOT(ISNA($B239)),INDEX(Entrada!R$53:R$369,$B239),0)</f>
        <v>0</v>
      </c>
      <c r="AR239">
        <f>IF(NOT(ISNA($B239)),INDEX(Entrada!S$53:S$369,$B239),0)</f>
        <v>0</v>
      </c>
      <c r="AS239">
        <f>IF(NOT(ISNA($B239)),INDEX(Entrada!T$53:T$369,$B239),0)</f>
        <v>0</v>
      </c>
      <c r="AT239">
        <f>IF(NOT(ISNA($B239)),INDEX(Entrada!U$53:U$369,$B239),0)</f>
        <v>0</v>
      </c>
      <c r="AU239">
        <f>IF(NOT(ISNA($B239)),INDEX(Entrada!V$53:V$369,$B239),0)</f>
        <v>0</v>
      </c>
      <c r="AV239">
        <f>IF(NOT(ISNA($B239)),INDEX(Entrada!W$53:W$369,$B239),0)</f>
        <v>0</v>
      </c>
      <c r="AW239">
        <f>IF(NOT(ISNA($B239)),INDEX(Entrada!X$53:X$369,$B239),0)</f>
        <v>0</v>
      </c>
      <c r="AX239">
        <f>IF(NOT(ISNA($B239)),INDEX(Entrada!Y$53:Y$369,$B239),0)</f>
        <v>0</v>
      </c>
      <c r="AY239">
        <f>IF(NOT(ISNA($B239)),INDEX(Entrada!Z$53:Z$369,$B239),0)</f>
        <v>0</v>
      </c>
      <c r="AZ239">
        <f>IF(NOT(ISNA($B239)),INDEX(Entrada!AA$53:AA$369,$B239),0)</f>
        <v>0</v>
      </c>
      <c r="BA239">
        <f>IF(NOT(ISNA($B239)),INDEX(Entrada!AB$53:AB$369,$B239),0)</f>
        <v>0</v>
      </c>
      <c r="BB239">
        <f t="shared" si="565"/>
        <v>0</v>
      </c>
      <c r="BC239">
        <f t="shared" si="566"/>
        <v>0</v>
      </c>
      <c r="BD239">
        <f t="shared" si="567"/>
        <v>0</v>
      </c>
      <c r="BE239">
        <f t="shared" si="568"/>
        <v>0</v>
      </c>
      <c r="BF239">
        <f t="shared" si="569"/>
        <v>0</v>
      </c>
      <c r="BG239">
        <f t="shared" si="570"/>
        <v>0</v>
      </c>
      <c r="BH239">
        <f t="shared" si="571"/>
        <v>0</v>
      </c>
      <c r="BI239">
        <f t="shared" si="572"/>
        <v>0</v>
      </c>
      <c r="BJ239">
        <f t="shared" si="573"/>
        <v>0</v>
      </c>
      <c r="BK239">
        <f t="shared" si="574"/>
        <v>0</v>
      </c>
      <c r="BL239">
        <f t="shared" si="575"/>
        <v>0</v>
      </c>
      <c r="BM239">
        <f t="shared" si="576"/>
        <v>0</v>
      </c>
      <c r="BN239">
        <f t="shared" ref="BN239:CA246" si="579">AN239</f>
        <v>0</v>
      </c>
      <c r="BO239">
        <f t="shared" si="579"/>
        <v>0</v>
      </c>
      <c r="BP239">
        <f t="shared" si="579"/>
        <v>0</v>
      </c>
      <c r="BQ239">
        <f t="shared" si="579"/>
        <v>0</v>
      </c>
      <c r="BR239">
        <f t="shared" si="579"/>
        <v>0</v>
      </c>
      <c r="BS239">
        <f t="shared" si="579"/>
        <v>0</v>
      </c>
      <c r="BT239">
        <f t="shared" si="579"/>
        <v>0</v>
      </c>
      <c r="BU239">
        <f t="shared" si="579"/>
        <v>0</v>
      </c>
      <c r="BV239">
        <f t="shared" si="579"/>
        <v>0</v>
      </c>
      <c r="BW239">
        <f t="shared" si="579"/>
        <v>0</v>
      </c>
      <c r="BX239">
        <f t="shared" si="579"/>
        <v>0</v>
      </c>
      <c r="BY239">
        <f t="shared" si="579"/>
        <v>0</v>
      </c>
      <c r="BZ239">
        <f t="shared" si="579"/>
        <v>0</v>
      </c>
      <c r="CA239">
        <f t="shared" si="579"/>
        <v>0</v>
      </c>
      <c r="CE239" t="e">
        <f t="shared" si="562"/>
        <v>#N/A</v>
      </c>
      <c r="CF239" s="302">
        <f t="shared" si="563"/>
        <v>0</v>
      </c>
      <c r="CG239" s="302">
        <f t="shared" si="536"/>
        <v>0</v>
      </c>
      <c r="CH239" s="302">
        <f t="shared" si="537"/>
        <v>0</v>
      </c>
      <c r="CI239" s="302">
        <f t="shared" si="538"/>
        <v>0</v>
      </c>
      <c r="CJ239" s="302">
        <f t="shared" si="539"/>
        <v>0</v>
      </c>
      <c r="CK239" s="302">
        <f t="shared" si="540"/>
        <v>0</v>
      </c>
      <c r="CL239" s="302">
        <f t="shared" si="541"/>
        <v>0</v>
      </c>
      <c r="CM239" s="302">
        <f t="shared" si="542"/>
        <v>0</v>
      </c>
      <c r="CN239" s="302">
        <f t="shared" si="543"/>
        <v>0</v>
      </c>
      <c r="CO239" s="302">
        <f t="shared" si="544"/>
        <v>0</v>
      </c>
      <c r="CP239" s="302">
        <f t="shared" si="545"/>
        <v>0</v>
      </c>
      <c r="CQ239" s="302">
        <f t="shared" si="546"/>
        <v>0</v>
      </c>
      <c r="CR239" s="302">
        <f t="shared" si="547"/>
        <v>0</v>
      </c>
      <c r="CS239" s="302">
        <f t="shared" si="548"/>
        <v>0</v>
      </c>
      <c r="CT239" s="302">
        <f t="shared" si="549"/>
        <v>0</v>
      </c>
      <c r="CU239" s="302">
        <f t="shared" si="550"/>
        <v>0</v>
      </c>
      <c r="CV239" s="302">
        <f t="shared" si="551"/>
        <v>0</v>
      </c>
      <c r="CW239" s="302">
        <f t="shared" si="552"/>
        <v>0</v>
      </c>
      <c r="CX239" s="302">
        <f t="shared" si="553"/>
        <v>0</v>
      </c>
      <c r="CY239" s="302">
        <f t="shared" si="554"/>
        <v>0</v>
      </c>
      <c r="CZ239" s="302">
        <f t="shared" si="555"/>
        <v>0</v>
      </c>
      <c r="DA239" s="302">
        <f t="shared" si="556"/>
        <v>0</v>
      </c>
      <c r="DB239" s="302">
        <f t="shared" si="557"/>
        <v>0</v>
      </c>
      <c r="DC239" s="302">
        <f t="shared" si="558"/>
        <v>0</v>
      </c>
      <c r="DD239" s="302">
        <f t="shared" si="559"/>
        <v>0</v>
      </c>
      <c r="DE239" s="302">
        <f t="shared" si="560"/>
        <v>0</v>
      </c>
    </row>
    <row r="240" spans="1:109" x14ac:dyDescent="0.25">
      <c r="A240">
        <v>237</v>
      </c>
      <c r="B240">
        <f>MATCH(A240,Entrada!$A$53:$A$369,0)</f>
        <v>237</v>
      </c>
      <c r="C240" s="164" t="s">
        <v>82</v>
      </c>
      <c r="AB240">
        <f>IF(NOT(ISNA($B240)),INDEX(Entrada!C$53:C$369,$B240),0)</f>
        <v>741.17</v>
      </c>
      <c r="AC240">
        <f>IF(NOT(ISNA($B240)),INDEX(Entrada!D$53:D$369,$B240),0)</f>
        <v>776.84</v>
      </c>
      <c r="AD240">
        <f>IF(NOT(ISNA($B240)),INDEX(Entrada!E$53:E$369,$B240),0)</f>
        <v>663.08</v>
      </c>
      <c r="AE240">
        <f>IF(NOT(ISNA($B240)),INDEX(Entrada!F$53:F$369,$B240),0)</f>
        <v>431.88</v>
      </c>
      <c r="AF240">
        <f>IF(NOT(ISNA($B240)),INDEX(Entrada!G$53:G$369,$B240),0)</f>
        <v>344.26</v>
      </c>
      <c r="AG240">
        <f>IF(NOT(ISNA($B240)),INDEX(Entrada!H$53:H$369,$B240),0)</f>
        <v>345.12</v>
      </c>
      <c r="AH240">
        <f>IF(NOT(ISNA($B240)),INDEX(Entrada!I$53:I$369,$B240),0)</f>
        <v>270.66000000000003</v>
      </c>
      <c r="AI240">
        <f>IF(NOT(ISNA($B240)),INDEX(Entrada!J$53:J$369,$B240),0)</f>
        <v>229.86</v>
      </c>
      <c r="AJ240">
        <f>IF(NOT(ISNA($B240)),INDEX(Entrada!K$53:K$369,$B240),0)</f>
        <v>251.47</v>
      </c>
      <c r="AK240">
        <f>IF(NOT(ISNA($B240)),INDEX(Entrada!L$53:L$369,$B240),0)</f>
        <v>307.98</v>
      </c>
      <c r="AL240">
        <f>IF(NOT(ISNA($B240)),INDEX(Entrada!M$53:M$369,$B240),0)</f>
        <v>338.82</v>
      </c>
      <c r="AM240">
        <f>IF(NOT(ISNA($B240)),INDEX(Entrada!N$53:N$369,$B240),0)</f>
        <v>504.27</v>
      </c>
      <c r="AN240">
        <f>IF(NOT(ISNA($B240)),INDEX(Entrada!O$53:O$369,$B240),0)</f>
        <v>0</v>
      </c>
      <c r="AO240">
        <f>IF(NOT(ISNA($B240)),INDEX(Entrada!P$53:P$369,$B240),0)</f>
        <v>0</v>
      </c>
      <c r="AP240">
        <f>IF(NOT(ISNA($B240)),INDEX(Entrada!Q$53:Q$369,$B240),0)</f>
        <v>0</v>
      </c>
      <c r="AQ240">
        <f>IF(NOT(ISNA($B240)),INDEX(Entrada!R$53:R$369,$B240),0)</f>
        <v>0</v>
      </c>
      <c r="AR240">
        <f>IF(NOT(ISNA($B240)),INDEX(Entrada!S$53:S$369,$B240),0)</f>
        <v>0</v>
      </c>
      <c r="AS240">
        <f>IF(NOT(ISNA($B240)),INDEX(Entrada!T$53:T$369,$B240),0)</f>
        <v>0</v>
      </c>
      <c r="AT240">
        <f>IF(NOT(ISNA($B240)),INDEX(Entrada!U$53:U$369,$B240),0)</f>
        <v>0</v>
      </c>
      <c r="AU240">
        <f>IF(NOT(ISNA($B240)),INDEX(Entrada!V$53:V$369,$B240),0)</f>
        <v>0</v>
      </c>
      <c r="AV240">
        <f>IF(NOT(ISNA($B240)),INDEX(Entrada!W$53:W$369,$B240),0)</f>
        <v>0</v>
      </c>
      <c r="AW240">
        <f>IF(NOT(ISNA($B240)),INDEX(Entrada!X$53:X$369,$B240),0)</f>
        <v>0</v>
      </c>
      <c r="AX240">
        <f>IF(NOT(ISNA($B240)),INDEX(Entrada!Y$53:Y$369,$B240),0)</f>
        <v>0</v>
      </c>
      <c r="AY240">
        <f>IF(NOT(ISNA($B240)),INDEX(Entrada!Z$53:Z$369,$B240),0)</f>
        <v>0</v>
      </c>
      <c r="AZ240">
        <f>IF(NOT(ISNA($B240)),INDEX(Entrada!AA$53:AA$369,$B240),0)</f>
        <v>0</v>
      </c>
      <c r="BA240">
        <f>IF(NOT(ISNA($B240)),INDEX(Entrada!AB$53:AB$369,$B240),0)</f>
        <v>0</v>
      </c>
      <c r="BB240">
        <f t="shared" si="565"/>
        <v>741.17</v>
      </c>
      <c r="BC240">
        <f t="shared" si="566"/>
        <v>776.84</v>
      </c>
      <c r="BD240">
        <f t="shared" si="567"/>
        <v>663.08</v>
      </c>
      <c r="BE240">
        <f t="shared" si="568"/>
        <v>431.88</v>
      </c>
      <c r="BF240">
        <f t="shared" si="569"/>
        <v>344.26</v>
      </c>
      <c r="BG240">
        <f t="shared" si="570"/>
        <v>345.12</v>
      </c>
      <c r="BH240">
        <f t="shared" si="571"/>
        <v>270.66000000000003</v>
      </c>
      <c r="BI240">
        <f t="shared" si="572"/>
        <v>229.86</v>
      </c>
      <c r="BJ240">
        <f t="shared" si="573"/>
        <v>251.47</v>
      </c>
      <c r="BK240">
        <f t="shared" si="574"/>
        <v>307.98</v>
      </c>
      <c r="BL240">
        <f t="shared" si="575"/>
        <v>338.82</v>
      </c>
      <c r="BM240">
        <f t="shared" si="576"/>
        <v>504.27</v>
      </c>
      <c r="BN240">
        <f t="shared" si="579"/>
        <v>0</v>
      </c>
      <c r="BO240">
        <f t="shared" si="579"/>
        <v>0</v>
      </c>
      <c r="BP240">
        <f t="shared" si="579"/>
        <v>0</v>
      </c>
      <c r="BQ240">
        <f t="shared" si="579"/>
        <v>0</v>
      </c>
      <c r="BR240">
        <f t="shared" si="579"/>
        <v>0</v>
      </c>
      <c r="BS240">
        <f t="shared" si="579"/>
        <v>0</v>
      </c>
      <c r="BT240">
        <f t="shared" si="579"/>
        <v>0</v>
      </c>
      <c r="BU240">
        <f t="shared" si="579"/>
        <v>0</v>
      </c>
      <c r="BV240">
        <f t="shared" si="579"/>
        <v>0</v>
      </c>
      <c r="BW240">
        <f t="shared" si="579"/>
        <v>0</v>
      </c>
      <c r="BX240">
        <f t="shared" si="579"/>
        <v>0</v>
      </c>
      <c r="BY240">
        <f t="shared" si="579"/>
        <v>0</v>
      </c>
      <c r="BZ240">
        <f t="shared" si="579"/>
        <v>0</v>
      </c>
      <c r="CA240">
        <f t="shared" si="579"/>
        <v>0</v>
      </c>
      <c r="CE240" t="e">
        <f t="shared" si="562"/>
        <v>#N/A</v>
      </c>
      <c r="CF240" s="302">
        <f t="shared" si="563"/>
        <v>741.17</v>
      </c>
      <c r="CG240" s="302">
        <f t="shared" si="536"/>
        <v>776.84</v>
      </c>
      <c r="CH240" s="302">
        <f t="shared" si="537"/>
        <v>663.08</v>
      </c>
      <c r="CI240" s="302">
        <f t="shared" si="538"/>
        <v>431.88</v>
      </c>
      <c r="CJ240" s="302">
        <f t="shared" si="539"/>
        <v>344.26</v>
      </c>
      <c r="CK240" s="302">
        <f t="shared" si="540"/>
        <v>345.12</v>
      </c>
      <c r="CL240" s="302">
        <f t="shared" si="541"/>
        <v>270.66000000000003</v>
      </c>
      <c r="CM240" s="302">
        <f t="shared" si="542"/>
        <v>229.86</v>
      </c>
      <c r="CN240" s="302">
        <f t="shared" si="543"/>
        <v>251.47</v>
      </c>
      <c r="CO240" s="302">
        <f t="shared" si="544"/>
        <v>307.98</v>
      </c>
      <c r="CP240" s="302">
        <f t="shared" si="545"/>
        <v>338.82</v>
      </c>
      <c r="CQ240" s="302">
        <f t="shared" si="546"/>
        <v>504.27</v>
      </c>
      <c r="CR240" s="302">
        <f t="shared" si="547"/>
        <v>0</v>
      </c>
      <c r="CS240" s="302">
        <f t="shared" si="548"/>
        <v>0</v>
      </c>
      <c r="CT240" s="302">
        <f t="shared" si="549"/>
        <v>0</v>
      </c>
      <c r="CU240" s="302">
        <f t="shared" si="550"/>
        <v>0</v>
      </c>
      <c r="CV240" s="302">
        <f t="shared" si="551"/>
        <v>0</v>
      </c>
      <c r="CW240" s="302">
        <f t="shared" si="552"/>
        <v>0</v>
      </c>
      <c r="CX240" s="302">
        <f t="shared" si="553"/>
        <v>0</v>
      </c>
      <c r="CY240" s="302">
        <f t="shared" si="554"/>
        <v>0</v>
      </c>
      <c r="CZ240" s="302">
        <f t="shared" si="555"/>
        <v>0</v>
      </c>
      <c r="DA240" s="302">
        <f t="shared" si="556"/>
        <v>0</v>
      </c>
      <c r="DB240" s="302">
        <f t="shared" si="557"/>
        <v>0</v>
      </c>
      <c r="DC240" s="302">
        <f t="shared" si="558"/>
        <v>0</v>
      </c>
      <c r="DD240" s="302">
        <f t="shared" si="559"/>
        <v>0</v>
      </c>
      <c r="DE240" s="302">
        <f t="shared" si="560"/>
        <v>0</v>
      </c>
    </row>
    <row r="241" spans="1:109" x14ac:dyDescent="0.25">
      <c r="A241">
        <v>238</v>
      </c>
      <c r="B241">
        <f>MATCH(A241,Entrada!$A$53:$A$369,0)</f>
        <v>238</v>
      </c>
      <c r="C241" s="164" t="s">
        <v>544</v>
      </c>
      <c r="AB241">
        <f>IF(NOT(ISNA($B241)),INDEX(Entrada!C$53:C$369,$B241),0)</f>
        <v>823.24</v>
      </c>
      <c r="AC241">
        <f>IF(NOT(ISNA($B241)),INDEX(Entrada!D$53:D$369,$B241),0)</f>
        <v>866.47</v>
      </c>
      <c r="AD241">
        <f>IF(NOT(ISNA($B241)),INDEX(Entrada!E$53:E$369,$B241),0)</f>
        <v>741.78</v>
      </c>
      <c r="AE241">
        <f>IF(NOT(ISNA($B241)),INDEX(Entrada!F$53:F$369,$B241),0)</f>
        <v>487.95</v>
      </c>
      <c r="AF241">
        <f>IF(NOT(ISNA($B241)),INDEX(Entrada!G$53:G$369,$B241),0)</f>
        <v>388.98</v>
      </c>
      <c r="AG241">
        <f>IF(NOT(ISNA($B241)),INDEX(Entrada!H$53:H$369,$B241),0)</f>
        <v>390.14</v>
      </c>
      <c r="AH241">
        <f>IF(NOT(ISNA($B241)),INDEX(Entrada!I$53:I$369,$B241),0)</f>
        <v>305.62</v>
      </c>
      <c r="AI241">
        <f>IF(NOT(ISNA($B241)),INDEX(Entrada!J$53:J$369,$B241),0)</f>
        <v>260.86</v>
      </c>
      <c r="AJ241">
        <f>IF(NOT(ISNA($B241)),INDEX(Entrada!K$53:K$369,$B241),0)</f>
        <v>282.70999999999998</v>
      </c>
      <c r="AK241">
        <f>IF(NOT(ISNA($B241)),INDEX(Entrada!L$53:L$369,$B241),0)</f>
        <v>342.13</v>
      </c>
      <c r="AL241">
        <f>IF(NOT(ISNA($B241)),INDEX(Entrada!M$53:M$369,$B241),0)</f>
        <v>377.47</v>
      </c>
      <c r="AM241">
        <f>IF(NOT(ISNA($B241)),INDEX(Entrada!N$53:N$369,$B241),0)</f>
        <v>558.04999999999995</v>
      </c>
      <c r="AN241">
        <f>IF(NOT(ISNA($B241)),INDEX(Entrada!O$53:O$369,$B241),0)</f>
        <v>0</v>
      </c>
      <c r="AO241">
        <f>IF(NOT(ISNA($B241)),INDEX(Entrada!P$53:P$369,$B241),0)</f>
        <v>0</v>
      </c>
      <c r="AP241">
        <f>IF(NOT(ISNA($B241)),INDEX(Entrada!Q$53:Q$369,$B241),0)</f>
        <v>0</v>
      </c>
      <c r="AQ241">
        <f>IF(NOT(ISNA($B241)),INDEX(Entrada!R$53:R$369,$B241),0)</f>
        <v>0</v>
      </c>
      <c r="AR241">
        <f>IF(NOT(ISNA($B241)),INDEX(Entrada!S$53:S$369,$B241),0)</f>
        <v>0</v>
      </c>
      <c r="AS241">
        <f>IF(NOT(ISNA($B241)),INDEX(Entrada!T$53:T$369,$B241),0)</f>
        <v>0</v>
      </c>
      <c r="AT241">
        <f>IF(NOT(ISNA($B241)),INDEX(Entrada!U$53:U$369,$B241),0)</f>
        <v>0</v>
      </c>
      <c r="AU241">
        <f>IF(NOT(ISNA($B241)),INDEX(Entrada!V$53:V$369,$B241),0)</f>
        <v>0</v>
      </c>
      <c r="AV241">
        <f>IF(NOT(ISNA($B241)),INDEX(Entrada!W$53:W$369,$B241),0)</f>
        <v>0</v>
      </c>
      <c r="AW241">
        <f>IF(NOT(ISNA($B241)),INDEX(Entrada!X$53:X$369,$B241),0)</f>
        <v>0</v>
      </c>
      <c r="AX241">
        <f>IF(NOT(ISNA($B241)),INDEX(Entrada!Y$53:Y$369,$B241),0)</f>
        <v>0</v>
      </c>
      <c r="AY241">
        <f>IF(NOT(ISNA($B241)),INDEX(Entrada!Z$53:Z$369,$B241),0)</f>
        <v>0</v>
      </c>
      <c r="AZ241">
        <f>IF(NOT(ISNA($B241)),INDEX(Entrada!AA$53:AA$369,$B241),0)</f>
        <v>0</v>
      </c>
      <c r="BA241">
        <f>IF(NOT(ISNA($B241)),INDEX(Entrada!AB$53:AB$369,$B241),0)</f>
        <v>0</v>
      </c>
      <c r="BB241">
        <f t="shared" si="565"/>
        <v>823.24</v>
      </c>
      <c r="BC241">
        <f t="shared" si="566"/>
        <v>866.47</v>
      </c>
      <c r="BD241">
        <f t="shared" si="567"/>
        <v>741.78</v>
      </c>
      <c r="BE241">
        <f t="shared" si="568"/>
        <v>487.95</v>
      </c>
      <c r="BF241">
        <f t="shared" si="569"/>
        <v>388.98</v>
      </c>
      <c r="BG241">
        <f t="shared" si="570"/>
        <v>390.14</v>
      </c>
      <c r="BH241">
        <f t="shared" si="571"/>
        <v>305.62</v>
      </c>
      <c r="BI241">
        <f t="shared" si="572"/>
        <v>260.86</v>
      </c>
      <c r="BJ241">
        <f t="shared" si="573"/>
        <v>282.70999999999998</v>
      </c>
      <c r="BK241">
        <f t="shared" si="574"/>
        <v>342.13</v>
      </c>
      <c r="BL241">
        <f t="shared" si="575"/>
        <v>377.47</v>
      </c>
      <c r="BM241">
        <f t="shared" si="576"/>
        <v>558.04999999999995</v>
      </c>
      <c r="BN241">
        <f t="shared" si="579"/>
        <v>0</v>
      </c>
      <c r="BO241">
        <f t="shared" si="579"/>
        <v>0</v>
      </c>
      <c r="BP241">
        <f t="shared" si="579"/>
        <v>0</v>
      </c>
      <c r="BQ241">
        <f t="shared" si="579"/>
        <v>0</v>
      </c>
      <c r="BR241">
        <f t="shared" si="579"/>
        <v>0</v>
      </c>
      <c r="BS241">
        <f t="shared" si="579"/>
        <v>0</v>
      </c>
      <c r="BT241">
        <f t="shared" si="579"/>
        <v>0</v>
      </c>
      <c r="BU241">
        <f t="shared" si="579"/>
        <v>0</v>
      </c>
      <c r="BV241">
        <f t="shared" si="579"/>
        <v>0</v>
      </c>
      <c r="BW241">
        <f t="shared" si="579"/>
        <v>0</v>
      </c>
      <c r="BX241">
        <f t="shared" si="579"/>
        <v>0</v>
      </c>
      <c r="BY241">
        <f t="shared" si="579"/>
        <v>0</v>
      </c>
      <c r="BZ241">
        <f t="shared" si="579"/>
        <v>0</v>
      </c>
      <c r="CA241">
        <f t="shared" si="579"/>
        <v>0</v>
      </c>
      <c r="CE241" t="e">
        <f t="shared" si="562"/>
        <v>#N/A</v>
      </c>
      <c r="CF241" s="414">
        <f t="shared" ref="CF241:DE241" si="580">(CF242-CF240)*0.342+CF240</f>
        <v>819.28279999999995</v>
      </c>
      <c r="CG241" s="414">
        <f t="shared" si="580"/>
        <v>859.40564000000006</v>
      </c>
      <c r="CH241" s="414">
        <f t="shared" si="580"/>
        <v>736.53134</v>
      </c>
      <c r="CI241" s="414">
        <f t="shared" si="580"/>
        <v>487.49946</v>
      </c>
      <c r="CJ241" s="414">
        <f t="shared" si="580"/>
        <v>389.71179999999998</v>
      </c>
      <c r="CK241" s="414">
        <f t="shared" si="580"/>
        <v>389.42268000000001</v>
      </c>
      <c r="CL241" s="414">
        <f t="shared" si="580"/>
        <v>307.78752000000003</v>
      </c>
      <c r="CM241" s="414">
        <f t="shared" si="580"/>
        <v>262.82538</v>
      </c>
      <c r="CN241" s="414">
        <f t="shared" si="580"/>
        <v>284.64742000000001</v>
      </c>
      <c r="CO241" s="414">
        <f t="shared" si="580"/>
        <v>344.12940000000003</v>
      </c>
      <c r="CP241" s="414">
        <f t="shared" si="580"/>
        <v>378.29705999999999</v>
      </c>
      <c r="CQ241" s="414">
        <f t="shared" si="580"/>
        <v>559.64321999999993</v>
      </c>
      <c r="CR241" s="414">
        <f t="shared" si="580"/>
        <v>0</v>
      </c>
      <c r="CS241" s="414">
        <f t="shared" si="580"/>
        <v>0</v>
      </c>
      <c r="CT241" s="414">
        <f t="shared" si="580"/>
        <v>0</v>
      </c>
      <c r="CU241" s="414">
        <f t="shared" si="580"/>
        <v>0</v>
      </c>
      <c r="CV241" s="414">
        <f t="shared" si="580"/>
        <v>0</v>
      </c>
      <c r="CW241" s="414">
        <f t="shared" si="580"/>
        <v>0</v>
      </c>
      <c r="CX241" s="414">
        <f t="shared" si="580"/>
        <v>0</v>
      </c>
      <c r="CY241" s="414">
        <f t="shared" si="580"/>
        <v>0</v>
      </c>
      <c r="CZ241" s="414">
        <f t="shared" si="580"/>
        <v>0</v>
      </c>
      <c r="DA241" s="414">
        <f t="shared" si="580"/>
        <v>0</v>
      </c>
      <c r="DB241" s="414">
        <f t="shared" si="580"/>
        <v>0</v>
      </c>
      <c r="DC241" s="414">
        <f t="shared" si="580"/>
        <v>0</v>
      </c>
      <c r="DD241" s="414">
        <f t="shared" si="580"/>
        <v>0</v>
      </c>
      <c r="DE241" s="414">
        <f t="shared" si="580"/>
        <v>0</v>
      </c>
    </row>
    <row r="242" spans="1:109" x14ac:dyDescent="0.25">
      <c r="A242">
        <v>239</v>
      </c>
      <c r="B242">
        <f>MATCH(A242,Entrada!$A$53:$A$369,0)</f>
        <v>239</v>
      </c>
      <c r="C242" s="164" t="s">
        <v>545</v>
      </c>
      <c r="AB242">
        <f>IF(NOT(ISNA($B242)),INDEX(Entrada!C$53:C$369,$B242),0)</f>
        <v>969.57</v>
      </c>
      <c r="AC242">
        <f>IF(NOT(ISNA($B242)),INDEX(Entrada!D$53:D$369,$B242),0)</f>
        <v>1018.26</v>
      </c>
      <c r="AD242">
        <f>IF(NOT(ISNA($B242)),INDEX(Entrada!E$53:E$369,$B242),0)</f>
        <v>877.85</v>
      </c>
      <c r="AE242">
        <f>IF(NOT(ISNA($B242)),INDEX(Entrada!F$53:F$369,$B242),0)</f>
        <v>594.51</v>
      </c>
      <c r="AF242">
        <f>IF(NOT(ISNA($B242)),INDEX(Entrada!G$53:G$369,$B242),0)</f>
        <v>477.16</v>
      </c>
      <c r="AG242">
        <f>IF(NOT(ISNA($B242)),INDEX(Entrada!H$53:H$369,$B242),0)</f>
        <v>474.66</v>
      </c>
      <c r="AH242">
        <f>IF(NOT(ISNA($B242)),INDEX(Entrada!I$53:I$369,$B242),0)</f>
        <v>379.22</v>
      </c>
      <c r="AI242">
        <f>IF(NOT(ISNA($B242)),INDEX(Entrada!J$53:J$369,$B242),0)</f>
        <v>326.25</v>
      </c>
      <c r="AJ242">
        <f>IF(NOT(ISNA($B242)),INDEX(Entrada!K$53:K$369,$B242),0)</f>
        <v>348.48</v>
      </c>
      <c r="AK242">
        <f>IF(NOT(ISNA($B242)),INDEX(Entrada!L$53:L$369,$B242),0)</f>
        <v>413.68</v>
      </c>
      <c r="AL242">
        <f>IF(NOT(ISNA($B242)),INDEX(Entrada!M$53:M$369,$B242),0)</f>
        <v>454.25</v>
      </c>
      <c r="AM242">
        <f>IF(NOT(ISNA($B242)),INDEX(Entrada!N$53:N$369,$B242),0)</f>
        <v>666.18</v>
      </c>
      <c r="AN242">
        <f>IF(NOT(ISNA($B242)),INDEX(Entrada!O$53:O$369,$B242),0)</f>
        <v>0</v>
      </c>
      <c r="AO242">
        <f>IF(NOT(ISNA($B242)),INDEX(Entrada!P$53:P$369,$B242),0)</f>
        <v>0</v>
      </c>
      <c r="AP242">
        <f>IF(NOT(ISNA($B242)),INDEX(Entrada!Q$53:Q$369,$B242),0)</f>
        <v>0</v>
      </c>
      <c r="AQ242">
        <f>IF(NOT(ISNA($B242)),INDEX(Entrada!R$53:R$369,$B242),0)</f>
        <v>0</v>
      </c>
      <c r="AR242">
        <f>IF(NOT(ISNA($B242)),INDEX(Entrada!S$53:S$369,$B242),0)</f>
        <v>0</v>
      </c>
      <c r="AS242">
        <f>IF(NOT(ISNA($B242)),INDEX(Entrada!T$53:T$369,$B242),0)</f>
        <v>0</v>
      </c>
      <c r="AT242">
        <f>IF(NOT(ISNA($B242)),INDEX(Entrada!U$53:U$369,$B242),0)</f>
        <v>0</v>
      </c>
      <c r="AU242">
        <f>IF(NOT(ISNA($B242)),INDEX(Entrada!V$53:V$369,$B242),0)</f>
        <v>0</v>
      </c>
      <c r="AV242">
        <f>IF(NOT(ISNA($B242)),INDEX(Entrada!W$53:W$369,$B242),0)</f>
        <v>0</v>
      </c>
      <c r="AW242">
        <f>IF(NOT(ISNA($B242)),INDEX(Entrada!X$53:X$369,$B242),0)</f>
        <v>0</v>
      </c>
      <c r="AX242">
        <f>IF(NOT(ISNA($B242)),INDEX(Entrada!Y$53:Y$369,$B242),0)</f>
        <v>0</v>
      </c>
      <c r="AY242">
        <f>IF(NOT(ISNA($B242)),INDEX(Entrada!Z$53:Z$369,$B242),0)</f>
        <v>0</v>
      </c>
      <c r="AZ242">
        <f>IF(NOT(ISNA($B242)),INDEX(Entrada!AA$53:AA$369,$B242),0)</f>
        <v>0</v>
      </c>
      <c r="BA242">
        <f>IF(NOT(ISNA($B242)),INDEX(Entrada!AB$53:AB$369,$B242),0)</f>
        <v>0</v>
      </c>
      <c r="BB242">
        <f t="shared" si="565"/>
        <v>969.57</v>
      </c>
      <c r="BC242">
        <f t="shared" si="566"/>
        <v>1018.26</v>
      </c>
      <c r="BD242">
        <f t="shared" si="567"/>
        <v>877.85</v>
      </c>
      <c r="BE242">
        <f t="shared" si="568"/>
        <v>594.51</v>
      </c>
      <c r="BF242">
        <f t="shared" si="569"/>
        <v>477.16</v>
      </c>
      <c r="BG242">
        <f t="shared" si="570"/>
        <v>474.66</v>
      </c>
      <c r="BH242">
        <f t="shared" si="571"/>
        <v>379.22</v>
      </c>
      <c r="BI242">
        <f t="shared" si="572"/>
        <v>326.25</v>
      </c>
      <c r="BJ242">
        <f t="shared" si="573"/>
        <v>348.48</v>
      </c>
      <c r="BK242">
        <f t="shared" si="574"/>
        <v>413.68</v>
      </c>
      <c r="BL242">
        <f t="shared" si="575"/>
        <v>454.25</v>
      </c>
      <c r="BM242">
        <f t="shared" si="576"/>
        <v>666.18</v>
      </c>
      <c r="BN242">
        <f t="shared" si="579"/>
        <v>0</v>
      </c>
      <c r="BO242">
        <f t="shared" si="579"/>
        <v>0</v>
      </c>
      <c r="BP242">
        <f t="shared" si="579"/>
        <v>0</v>
      </c>
      <c r="BQ242">
        <f t="shared" si="579"/>
        <v>0</v>
      </c>
      <c r="BR242">
        <f t="shared" si="579"/>
        <v>0</v>
      </c>
      <c r="BS242">
        <f t="shared" si="579"/>
        <v>0</v>
      </c>
      <c r="BT242">
        <f t="shared" si="579"/>
        <v>0</v>
      </c>
      <c r="BU242">
        <f t="shared" si="579"/>
        <v>0</v>
      </c>
      <c r="BV242">
        <f t="shared" si="579"/>
        <v>0</v>
      </c>
      <c r="BW242">
        <f t="shared" si="579"/>
        <v>0</v>
      </c>
      <c r="BX242">
        <f t="shared" si="579"/>
        <v>0</v>
      </c>
      <c r="BY242">
        <f t="shared" si="579"/>
        <v>0</v>
      </c>
      <c r="BZ242">
        <f t="shared" si="579"/>
        <v>0</v>
      </c>
      <c r="CA242">
        <f t="shared" si="579"/>
        <v>0</v>
      </c>
      <c r="CE242" t="e">
        <f t="shared" si="562"/>
        <v>#N/A</v>
      </c>
      <c r="CF242" s="302">
        <f t="shared" si="563"/>
        <v>969.57</v>
      </c>
      <c r="CG242" s="302">
        <f t="shared" ref="CG242" si="581" xml:space="preserve">    IF(ISNA($CE$4:$CE$323),BC$4:BC$323,
IF(OR(_tipo="Mensal", _tipo="Diario"),INDEX(_regrA0,$CE$4:$CE$323,$CF$1:$DE$1)+INDEX(_regrA1,$CE$4:$CE$323,$CF$1:$DE$1)*INDEX(BC$4:BC$323,INDEX(_regrPostoBase,$CE$4:$CE$323)),0
))</f>
        <v>1018.26</v>
      </c>
      <c r="CH242" s="302">
        <f t="shared" ref="CH242" si="582" xml:space="preserve">    IF(ISNA($CE$4:$CE$323),BD$4:BD$323,
IF(OR(_tipo="Mensal", _tipo="Diario"),INDEX(_regrA0,$CE$4:$CE$323,$CF$1:$DE$1)+INDEX(_regrA1,$CE$4:$CE$323,$CF$1:$DE$1)*INDEX(BD$4:BD$323,INDEX(_regrPostoBase,$CE$4:$CE$323)),0
))</f>
        <v>877.85</v>
      </c>
      <c r="CI242" s="302">
        <f t="shared" ref="CI242" si="583" xml:space="preserve">    IF(ISNA($CE$4:$CE$323),BE$4:BE$323,
IF(OR(_tipo="Mensal", _tipo="Diario"),INDEX(_regrA0,$CE$4:$CE$323,$CF$1:$DE$1)+INDEX(_regrA1,$CE$4:$CE$323,$CF$1:$DE$1)*INDEX(BE$4:BE$323,INDEX(_regrPostoBase,$CE$4:$CE$323)),0
))</f>
        <v>594.51</v>
      </c>
      <c r="CJ242" s="302">
        <f t="shared" ref="CJ242" si="584" xml:space="preserve">    IF(ISNA($CE$4:$CE$323),BF$4:BF$323,
IF(OR(_tipo="Mensal", _tipo="Diario"),INDEX(_regrA0,$CE$4:$CE$323,$CF$1:$DE$1)+INDEX(_regrA1,$CE$4:$CE$323,$CF$1:$DE$1)*INDEX(BF$4:BF$323,INDEX(_regrPostoBase,$CE$4:$CE$323)),0
))</f>
        <v>477.16</v>
      </c>
      <c r="CK242" s="302">
        <f t="shared" ref="CK242" si="585" xml:space="preserve">    IF(ISNA($CE$4:$CE$323),BG$4:BG$323,
IF(OR(_tipo="Mensal", _tipo="Diario"),INDEX(_regrA0,$CE$4:$CE$323,$CF$1:$DE$1)+INDEX(_regrA1,$CE$4:$CE$323,$CF$1:$DE$1)*INDEX(BG$4:BG$323,INDEX(_regrPostoBase,$CE$4:$CE$323)),0
))</f>
        <v>474.66</v>
      </c>
      <c r="CL242" s="302">
        <f t="shared" ref="CL242" si="586" xml:space="preserve">    IF(ISNA($CE$4:$CE$323),BH$4:BH$323,
IF(OR(_tipo="Mensal", _tipo="Diario"),INDEX(_regrA0,$CE$4:$CE$323,$CF$1:$DE$1)+INDEX(_regrA1,$CE$4:$CE$323,$CF$1:$DE$1)*INDEX(BH$4:BH$323,INDEX(_regrPostoBase,$CE$4:$CE$323)),0
))</f>
        <v>379.22</v>
      </c>
      <c r="CM242" s="302">
        <f t="shared" ref="CM242" si="587" xml:space="preserve">    IF(ISNA($CE$4:$CE$323),BI$4:BI$323,
IF(OR(_tipo="Mensal", _tipo="Diario"),INDEX(_regrA0,$CE$4:$CE$323,$CF$1:$DE$1)+INDEX(_regrA1,$CE$4:$CE$323,$CF$1:$DE$1)*INDEX(BI$4:BI$323,INDEX(_regrPostoBase,$CE$4:$CE$323)),0
))</f>
        <v>326.25</v>
      </c>
      <c r="CN242" s="302">
        <f t="shared" ref="CN242" si="588" xml:space="preserve">    IF(ISNA($CE$4:$CE$323),BJ$4:BJ$323,
IF(OR(_tipo="Mensal", _tipo="Diario"),INDEX(_regrA0,$CE$4:$CE$323,$CF$1:$DE$1)+INDEX(_regrA1,$CE$4:$CE$323,$CF$1:$DE$1)*INDEX(BJ$4:BJ$323,INDEX(_regrPostoBase,$CE$4:$CE$323)),0
))</f>
        <v>348.48</v>
      </c>
      <c r="CO242" s="302">
        <f t="shared" ref="CO242" si="589" xml:space="preserve">    IF(ISNA($CE$4:$CE$323),BK$4:BK$323,
IF(OR(_tipo="Mensal", _tipo="Diario"),INDEX(_regrA0,$CE$4:$CE$323,$CF$1:$DE$1)+INDEX(_regrA1,$CE$4:$CE$323,$CF$1:$DE$1)*INDEX(BK$4:BK$323,INDEX(_regrPostoBase,$CE$4:$CE$323)),0
))</f>
        <v>413.68</v>
      </c>
      <c r="CP242" s="302">
        <f t="shared" ref="CP242" si="590" xml:space="preserve">    IF(ISNA($CE$4:$CE$323),BL$4:BL$323,
IF(OR(_tipo="Mensal", _tipo="Diario"),INDEX(_regrA0,$CE$4:$CE$323,$CF$1:$DE$1)+INDEX(_regrA1,$CE$4:$CE$323,$CF$1:$DE$1)*INDEX(BL$4:BL$323,INDEX(_regrPostoBase,$CE$4:$CE$323)),0
))</f>
        <v>454.25</v>
      </c>
      <c r="CQ242" s="302">
        <f t="shared" ref="CQ242" si="591" xml:space="preserve">    IF(ISNA($CE$4:$CE$323),BM$4:BM$323,
IF(OR(_tipo="Mensal", _tipo="Diario"),INDEX(_regrA0,$CE$4:$CE$323,$CF$1:$DE$1)+INDEX(_regrA1,$CE$4:$CE$323,$CF$1:$DE$1)*INDEX(BM$4:BM$323,INDEX(_regrPostoBase,$CE$4:$CE$323)),0
))</f>
        <v>666.18</v>
      </c>
      <c r="CR242" s="302">
        <f t="shared" ref="CR242" si="592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242" s="302">
        <f t="shared" ref="CS242" si="593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2" s="302">
        <f t="shared" ref="CT242" si="59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2" s="302">
        <f t="shared" ref="CU242" si="59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2" s="302">
        <f t="shared" ref="CV242" si="59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2" s="302">
        <f t="shared" ref="CW242" si="59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2" s="302">
        <f t="shared" ref="CX242" si="59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2" s="302">
        <f t="shared" ref="CY242" si="59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2" s="302">
        <f t="shared" ref="CZ242" si="60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2" s="302">
        <f t="shared" ref="DA242" si="60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2" s="302">
        <f t="shared" ref="DB242" si="60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2" s="302">
        <f t="shared" ref="DC242" si="60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2" s="302">
        <f t="shared" ref="DD242" si="60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2" s="302">
        <f t="shared" ref="DE242" si="60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3" spans="1:109" x14ac:dyDescent="0.25">
      <c r="A243">
        <v>240</v>
      </c>
      <c r="B243">
        <f>MATCH(A243,Entrada!$A$53:$A$369,0)</f>
        <v>240</v>
      </c>
      <c r="C243" s="164" t="s">
        <v>546</v>
      </c>
      <c r="AB243">
        <f>IF(NOT(ISNA($B243)),INDEX(Entrada!C$53:C$369,$B243),0)</f>
        <v>1156.97</v>
      </c>
      <c r="AC243">
        <f>IF(NOT(ISNA($B243)),INDEX(Entrada!D$53:D$369,$B243),0)</f>
        <v>1217.22</v>
      </c>
      <c r="AD243">
        <f>IF(NOT(ISNA($B243)),INDEX(Entrada!E$53:E$369,$B243),0)</f>
        <v>1058.9000000000001</v>
      </c>
      <c r="AE243">
        <f>IF(NOT(ISNA($B243)),INDEX(Entrada!F$53:F$369,$B243),0)</f>
        <v>713.9</v>
      </c>
      <c r="AF243">
        <f>IF(NOT(ISNA($B243)),INDEX(Entrada!G$53:G$369,$B243),0)</f>
        <v>574.04</v>
      </c>
      <c r="AG243">
        <f>IF(NOT(ISNA($B243)),INDEX(Entrada!H$53:H$369,$B243),0)</f>
        <v>568.48</v>
      </c>
      <c r="AH243">
        <f>IF(NOT(ISNA($B243)),INDEX(Entrada!I$53:I$369,$B243),0)</f>
        <v>459.16</v>
      </c>
      <c r="AI243">
        <f>IF(NOT(ISNA($B243)),INDEX(Entrada!J$53:J$369,$B243),0)</f>
        <v>398.91</v>
      </c>
      <c r="AJ243">
        <f>IF(NOT(ISNA($B243)),INDEX(Entrada!K$53:K$369,$B243),0)</f>
        <v>423.83</v>
      </c>
      <c r="AK243">
        <f>IF(NOT(ISNA($B243)),INDEX(Entrada!L$53:L$369,$B243),0)</f>
        <v>495.46</v>
      </c>
      <c r="AL243">
        <f>IF(NOT(ISNA($B243)),INDEX(Entrada!M$53:M$369,$B243),0)</f>
        <v>540.41999999999996</v>
      </c>
      <c r="AM243">
        <f>IF(NOT(ISNA($B243)),INDEX(Entrada!N$53:N$369,$B243),0)</f>
        <v>792.43</v>
      </c>
      <c r="AN243">
        <f>IF(NOT(ISNA($B243)),INDEX(Entrada!O$53:O$369,$B243),0)</f>
        <v>0</v>
      </c>
      <c r="AO243">
        <f>IF(NOT(ISNA($B243)),INDEX(Entrada!P$53:P$369,$B243),0)</f>
        <v>0</v>
      </c>
      <c r="AP243">
        <f>IF(NOT(ISNA($B243)),INDEX(Entrada!Q$53:Q$369,$B243),0)</f>
        <v>0</v>
      </c>
      <c r="AQ243">
        <f>IF(NOT(ISNA($B243)),INDEX(Entrada!R$53:R$369,$B243),0)</f>
        <v>0</v>
      </c>
      <c r="AR243">
        <f>IF(NOT(ISNA($B243)),INDEX(Entrada!S$53:S$369,$B243),0)</f>
        <v>0</v>
      </c>
      <c r="AS243">
        <f>IF(NOT(ISNA($B243)),INDEX(Entrada!T$53:T$369,$B243),0)</f>
        <v>0</v>
      </c>
      <c r="AT243">
        <f>IF(NOT(ISNA($B243)),INDEX(Entrada!U$53:U$369,$B243),0)</f>
        <v>0</v>
      </c>
      <c r="AU243">
        <f>IF(NOT(ISNA($B243)),INDEX(Entrada!V$53:V$369,$B243),0)</f>
        <v>0</v>
      </c>
      <c r="AV243">
        <f>IF(NOT(ISNA($B243)),INDEX(Entrada!W$53:W$369,$B243),0)</f>
        <v>0</v>
      </c>
      <c r="AW243">
        <f>IF(NOT(ISNA($B243)),INDEX(Entrada!X$53:X$369,$B243),0)</f>
        <v>0</v>
      </c>
      <c r="AX243">
        <f>IF(NOT(ISNA($B243)),INDEX(Entrada!Y$53:Y$369,$B243),0)</f>
        <v>0</v>
      </c>
      <c r="AY243">
        <f>IF(NOT(ISNA($B243)),INDEX(Entrada!Z$53:Z$369,$B243),0)</f>
        <v>0</v>
      </c>
      <c r="AZ243">
        <f>IF(NOT(ISNA($B243)),INDEX(Entrada!AA$53:AA$369,$B243),0)</f>
        <v>0</v>
      </c>
      <c r="BA243">
        <f>IF(NOT(ISNA($B243)),INDEX(Entrada!AB$53:AB$369,$B243),0)</f>
        <v>0</v>
      </c>
      <c r="BB243">
        <f t="shared" si="565"/>
        <v>1156.97</v>
      </c>
      <c r="BC243">
        <f t="shared" si="566"/>
        <v>1217.22</v>
      </c>
      <c r="BD243">
        <f t="shared" si="567"/>
        <v>1058.9000000000001</v>
      </c>
      <c r="BE243">
        <f t="shared" si="568"/>
        <v>713.9</v>
      </c>
      <c r="BF243">
        <f t="shared" si="569"/>
        <v>574.04</v>
      </c>
      <c r="BG243">
        <f t="shared" si="570"/>
        <v>568.48</v>
      </c>
      <c r="BH243">
        <f t="shared" si="571"/>
        <v>459.16</v>
      </c>
      <c r="BI243">
        <f t="shared" si="572"/>
        <v>398.91</v>
      </c>
      <c r="BJ243">
        <f t="shared" si="573"/>
        <v>423.83</v>
      </c>
      <c r="BK243">
        <f t="shared" si="574"/>
        <v>495.46</v>
      </c>
      <c r="BL243">
        <f t="shared" si="575"/>
        <v>540.41999999999996</v>
      </c>
      <c r="BM243">
        <f t="shared" si="576"/>
        <v>792.43</v>
      </c>
      <c r="BN243">
        <f t="shared" si="579"/>
        <v>0</v>
      </c>
      <c r="BO243">
        <f t="shared" si="579"/>
        <v>0</v>
      </c>
      <c r="BP243">
        <f t="shared" si="579"/>
        <v>0</v>
      </c>
      <c r="BQ243">
        <f t="shared" si="579"/>
        <v>0</v>
      </c>
      <c r="BR243">
        <f t="shared" si="579"/>
        <v>0</v>
      </c>
      <c r="BS243">
        <f t="shared" si="579"/>
        <v>0</v>
      </c>
      <c r="BT243">
        <f t="shared" si="579"/>
        <v>0</v>
      </c>
      <c r="BU243">
        <f t="shared" si="579"/>
        <v>0</v>
      </c>
      <c r="BV243">
        <f t="shared" si="579"/>
        <v>0</v>
      </c>
      <c r="BW243">
        <f t="shared" si="579"/>
        <v>0</v>
      </c>
      <c r="BX243">
        <f t="shared" si="579"/>
        <v>0</v>
      </c>
      <c r="BY243">
        <f t="shared" si="579"/>
        <v>0</v>
      </c>
      <c r="BZ243">
        <f t="shared" si="579"/>
        <v>0</v>
      </c>
      <c r="CA243">
        <f t="shared" si="579"/>
        <v>0</v>
      </c>
      <c r="CE243" t="e">
        <f t="shared" si="562"/>
        <v>#N/A</v>
      </c>
      <c r="CF243" s="414">
        <f t="shared" ref="CF243:DE243" si="606">(CF245-CF242)*0.717+CF242</f>
        <v>1162.9449</v>
      </c>
      <c r="CG243" s="414">
        <f t="shared" si="606"/>
        <v>1225.5948900000001</v>
      </c>
      <c r="CH243" s="414">
        <f t="shared" si="606"/>
        <v>1061.26577</v>
      </c>
      <c r="CI243" s="414">
        <f t="shared" si="606"/>
        <v>714.86562000000004</v>
      </c>
      <c r="CJ243" s="414">
        <f t="shared" si="606"/>
        <v>572.01909999999998</v>
      </c>
      <c r="CK243" s="414">
        <f t="shared" si="606"/>
        <v>568.11378000000002</v>
      </c>
      <c r="CL243" s="414">
        <f t="shared" si="606"/>
        <v>456.4409</v>
      </c>
      <c r="CM243" s="414">
        <f t="shared" si="606"/>
        <v>395.13936000000001</v>
      </c>
      <c r="CN243" s="414">
        <f t="shared" si="606"/>
        <v>419.63508000000002</v>
      </c>
      <c r="CO243" s="414">
        <f t="shared" si="606"/>
        <v>493.87644999999998</v>
      </c>
      <c r="CP243" s="414">
        <f t="shared" si="606"/>
        <v>540.29717000000005</v>
      </c>
      <c r="CQ243" s="414">
        <f t="shared" si="606"/>
        <v>793.59807000000001</v>
      </c>
      <c r="CR243" s="414">
        <f t="shared" si="606"/>
        <v>0</v>
      </c>
      <c r="CS243" s="414">
        <f t="shared" si="606"/>
        <v>0</v>
      </c>
      <c r="CT243" s="414">
        <f t="shared" si="606"/>
        <v>0</v>
      </c>
      <c r="CU243" s="414">
        <f t="shared" si="606"/>
        <v>0</v>
      </c>
      <c r="CV243" s="414">
        <f t="shared" si="606"/>
        <v>0</v>
      </c>
      <c r="CW243" s="414">
        <f t="shared" si="606"/>
        <v>0</v>
      </c>
      <c r="CX243" s="414">
        <f t="shared" si="606"/>
        <v>0</v>
      </c>
      <c r="CY243" s="414">
        <f t="shared" si="606"/>
        <v>0</v>
      </c>
      <c r="CZ243" s="414">
        <f t="shared" si="606"/>
        <v>0</v>
      </c>
      <c r="DA243" s="414">
        <f t="shared" si="606"/>
        <v>0</v>
      </c>
      <c r="DB243" s="414">
        <f t="shared" si="606"/>
        <v>0</v>
      </c>
      <c r="DC243" s="414">
        <f t="shared" si="606"/>
        <v>0</v>
      </c>
      <c r="DD243" s="414">
        <f t="shared" si="606"/>
        <v>0</v>
      </c>
      <c r="DE243" s="414">
        <f t="shared" si="606"/>
        <v>0</v>
      </c>
    </row>
    <row r="244" spans="1:109" x14ac:dyDescent="0.25">
      <c r="A244">
        <v>241</v>
      </c>
      <c r="B244">
        <f>MATCH(A244,Entrada!$A$53:$A$369,0)</f>
        <v>241</v>
      </c>
      <c r="C244" s="164" t="s">
        <v>634</v>
      </c>
      <c r="AB244">
        <f>IF(NOT(ISNA($B244)),INDEX(Entrada!C$53:C$369,$B244),0)</f>
        <v>258.54000000000002</v>
      </c>
      <c r="AC244">
        <f>IF(NOT(ISNA($B244)),INDEX(Entrada!D$53:D$369,$B244),0)</f>
        <v>278.82</v>
      </c>
      <c r="AD244">
        <f>IF(NOT(ISNA($B244)),INDEX(Entrada!E$53:E$369,$B244),0)</f>
        <v>281.97000000000003</v>
      </c>
      <c r="AE244">
        <f>IF(NOT(ISNA($B244)),INDEX(Entrada!F$53:F$369,$B244),0)</f>
        <v>227.25</v>
      </c>
      <c r="AF244">
        <f>IF(NOT(ISNA($B244)),INDEX(Entrada!G$53:G$369,$B244),0)</f>
        <v>177.49</v>
      </c>
      <c r="AG244">
        <f>IF(NOT(ISNA($B244)),INDEX(Entrada!H$53:H$369,$B244),0)</f>
        <v>154.07</v>
      </c>
      <c r="AH244">
        <f>IF(NOT(ISNA($B244)),INDEX(Entrada!I$53:I$369,$B244),0)</f>
        <v>137.38</v>
      </c>
      <c r="AI244">
        <f>IF(NOT(ISNA($B244)),INDEX(Entrada!J$53:J$369,$B244),0)</f>
        <v>127.22</v>
      </c>
      <c r="AJ244">
        <f>IF(NOT(ISNA($B244)),INDEX(Entrada!K$53:K$369,$B244),0)</f>
        <v>129.83000000000001</v>
      </c>
      <c r="AK244">
        <f>IF(NOT(ISNA($B244)),INDEX(Entrada!L$53:L$369,$B244),0)</f>
        <v>148.30000000000001</v>
      </c>
      <c r="AL244">
        <f>IF(NOT(ISNA($B244)),INDEX(Entrada!M$53:M$369,$B244),0)</f>
        <v>177.37</v>
      </c>
      <c r="AM244">
        <f>IF(NOT(ISNA($B244)),INDEX(Entrada!N$53:N$369,$B244),0)</f>
        <v>220.23</v>
      </c>
      <c r="AN244">
        <f>IF(NOT(ISNA($B244)),INDEX(Entrada!O$53:O$369,$B244),0)</f>
        <v>0</v>
      </c>
      <c r="AO244">
        <f>IF(NOT(ISNA($B244)),INDEX(Entrada!P$53:P$369,$B244),0)</f>
        <v>0</v>
      </c>
      <c r="AP244">
        <f>IF(NOT(ISNA($B244)),INDEX(Entrada!Q$53:Q$369,$B244),0)</f>
        <v>0</v>
      </c>
      <c r="AQ244">
        <f>IF(NOT(ISNA($B244)),INDEX(Entrada!R$53:R$369,$B244),0)</f>
        <v>0</v>
      </c>
      <c r="AR244">
        <f>IF(NOT(ISNA($B244)),INDEX(Entrada!S$53:S$369,$B244),0)</f>
        <v>0</v>
      </c>
      <c r="AS244">
        <f>IF(NOT(ISNA($B244)),INDEX(Entrada!T$53:T$369,$B244),0)</f>
        <v>0</v>
      </c>
      <c r="AT244">
        <f>IF(NOT(ISNA($B244)),INDEX(Entrada!U$53:U$369,$B244),0)</f>
        <v>0</v>
      </c>
      <c r="AU244">
        <f>IF(NOT(ISNA($B244)),INDEX(Entrada!V$53:V$369,$B244),0)</f>
        <v>0</v>
      </c>
      <c r="AV244">
        <f>IF(NOT(ISNA($B244)),INDEX(Entrada!W$53:W$369,$B244),0)</f>
        <v>0</v>
      </c>
      <c r="AW244">
        <f>IF(NOT(ISNA($B244)),INDEX(Entrada!X$53:X$369,$B244),0)</f>
        <v>0</v>
      </c>
      <c r="AX244">
        <f>IF(NOT(ISNA($B244)),INDEX(Entrada!Y$53:Y$369,$B244),0)</f>
        <v>0</v>
      </c>
      <c r="AY244">
        <f>IF(NOT(ISNA($B244)),INDEX(Entrada!Z$53:Z$369,$B244),0)</f>
        <v>0</v>
      </c>
      <c r="AZ244">
        <f>IF(NOT(ISNA($B244)),INDEX(Entrada!AA$53:AA$369,$B244),0)</f>
        <v>0</v>
      </c>
      <c r="BA244">
        <f>IF(NOT(ISNA($B244)),INDEX(Entrada!AB$53:AB$369,$B244),0)</f>
        <v>0</v>
      </c>
      <c r="BB244">
        <f t="shared" si="565"/>
        <v>258.54000000000002</v>
      </c>
      <c r="BC244">
        <f t="shared" si="566"/>
        <v>278.82</v>
      </c>
      <c r="BD244">
        <f t="shared" si="567"/>
        <v>281.97000000000003</v>
      </c>
      <c r="BE244">
        <f t="shared" si="568"/>
        <v>227.25</v>
      </c>
      <c r="BF244">
        <f t="shared" si="569"/>
        <v>177.49</v>
      </c>
      <c r="BG244">
        <f t="shared" si="570"/>
        <v>154.07</v>
      </c>
      <c r="BH244">
        <f t="shared" si="571"/>
        <v>137.38</v>
      </c>
      <c r="BI244">
        <f t="shared" si="572"/>
        <v>127.22</v>
      </c>
      <c r="BJ244">
        <f t="shared" si="573"/>
        <v>129.83000000000001</v>
      </c>
      <c r="BK244">
        <f t="shared" si="574"/>
        <v>148.30000000000001</v>
      </c>
      <c r="BL244">
        <f t="shared" si="575"/>
        <v>177.37</v>
      </c>
      <c r="BM244">
        <f t="shared" si="576"/>
        <v>220.23</v>
      </c>
      <c r="BN244">
        <f t="shared" si="579"/>
        <v>0</v>
      </c>
      <c r="BO244">
        <f t="shared" si="579"/>
        <v>0</v>
      </c>
      <c r="BP244">
        <f t="shared" si="579"/>
        <v>0</v>
      </c>
      <c r="BQ244">
        <f t="shared" si="579"/>
        <v>0</v>
      </c>
      <c r="BR244">
        <f t="shared" si="579"/>
        <v>0</v>
      </c>
      <c r="BS244">
        <f t="shared" si="579"/>
        <v>0</v>
      </c>
      <c r="BT244">
        <f t="shared" si="579"/>
        <v>0</v>
      </c>
      <c r="BU244">
        <f t="shared" si="579"/>
        <v>0</v>
      </c>
      <c r="BV244">
        <f t="shared" si="579"/>
        <v>0</v>
      </c>
      <c r="BW244">
        <f t="shared" si="579"/>
        <v>0</v>
      </c>
      <c r="BX244">
        <f t="shared" si="579"/>
        <v>0</v>
      </c>
      <c r="BY244">
        <f t="shared" si="579"/>
        <v>0</v>
      </c>
      <c r="BZ244">
        <f t="shared" si="579"/>
        <v>0</v>
      </c>
      <c r="CA244">
        <f t="shared" si="579"/>
        <v>0</v>
      </c>
      <c r="CE244">
        <f t="shared" si="562"/>
        <v>24</v>
      </c>
      <c r="CF244" s="302">
        <f t="shared" ca="1" si="563"/>
        <v>258.46392000000003</v>
      </c>
      <c r="CG244" s="302">
        <f t="shared" ref="CG244:CG246" ca="1" si="607" xml:space="preserve">    IF(ISNA($CE$4:$CE$323),BC$4:BC$323,
IF(OR(_tipo="Mensal", _tipo="Diario"),INDEX(_regrA0,$CE$4:$CE$323,$CF$1:$DE$1)+INDEX(_regrA1,$CE$4:$CE$323,$CF$1:$DE$1)*INDEX(BC$4:BC$323,INDEX(_regrPostoBase,$CE$4:$CE$323)),0
))</f>
        <v>278.68524000000002</v>
      </c>
      <c r="CH244" s="302">
        <f t="shared" ref="CH244:CH246" ca="1" si="608" xml:space="preserve">    IF(ISNA($CE$4:$CE$323),BD$4:BD$323,
IF(OR(_tipo="Mensal", _tipo="Diario"),INDEX(_regrA0,$CE$4:$CE$323,$CF$1:$DE$1)+INDEX(_regrA1,$CE$4:$CE$323,$CF$1:$DE$1)*INDEX(BD$4:BD$323,INDEX(_regrPostoBase,$CE$4:$CE$323)),0
))</f>
        <v>281.58486000000005</v>
      </c>
      <c r="CI244" s="302">
        <f t="shared" ref="CI244:CI246" ca="1" si="609" xml:space="preserve">    IF(ISNA($CE$4:$CE$323),BE$4:BE$323,
IF(OR(_tipo="Mensal", _tipo="Diario"),INDEX(_regrA0,$CE$4:$CE$323,$CF$1:$DE$1)+INDEX(_regrA1,$CE$4:$CE$323,$CF$1:$DE$1)*INDEX(BE$4:BE$323,INDEX(_regrPostoBase,$CE$4:$CE$323)),0
))</f>
        <v>226.54638000000003</v>
      </c>
      <c r="CJ244" s="302">
        <f t="shared" ref="CJ244:CJ246" ca="1" si="610" xml:space="preserve">    IF(ISNA($CE$4:$CE$323),BF$4:BF$323,
IF(OR(_tipo="Mensal", _tipo="Diario"),INDEX(_regrA0,$CE$4:$CE$323,$CF$1:$DE$1)+INDEX(_regrA1,$CE$4:$CE$323,$CF$1:$DE$1)*INDEX(BF$4:BF$323,INDEX(_regrPostoBase,$CE$4:$CE$323)),0
))</f>
        <v>177.30714000000003</v>
      </c>
      <c r="CK244" s="302">
        <f t="shared" ref="CK244:CK246" ca="1" si="611" xml:space="preserve">    IF(ISNA($CE$4:$CE$323),BG$4:BG$323,
IF(OR(_tipo="Mensal", _tipo="Diario"),INDEX(_regrA0,$CE$4:$CE$323,$CF$1:$DE$1)+INDEX(_regrA1,$CE$4:$CE$323,$CF$1:$DE$1)*INDEX(BG$4:BG$323,INDEX(_regrPostoBase,$CE$4:$CE$323)),0
))</f>
        <v>153.94728000000001</v>
      </c>
      <c r="CL244" s="302">
        <f t="shared" ref="CL244:CL246" ca="1" si="612" xml:space="preserve">    IF(ISNA($CE$4:$CE$323),BH$4:BH$323,
IF(OR(_tipo="Mensal", _tipo="Diario"),INDEX(_regrA0,$CE$4:$CE$323,$CF$1:$DE$1)+INDEX(_regrA1,$CE$4:$CE$323,$CF$1:$DE$1)*INDEX(BH$4:BH$323,INDEX(_regrPostoBase,$CE$4:$CE$323)),0
))</f>
        <v>137.38578000000001</v>
      </c>
      <c r="CM244" s="302">
        <f t="shared" ref="CM244:CM246" ca="1" si="613" xml:space="preserve">    IF(ISNA($CE$4:$CE$323),BI$4:BI$323,
IF(OR(_tipo="Mensal", _tipo="Diario"),INDEX(_regrA0,$CE$4:$CE$323,$CF$1:$DE$1)+INDEX(_regrA1,$CE$4:$CE$323,$CF$1:$DE$1)*INDEX(BI$4:BI$323,INDEX(_regrPostoBase,$CE$4:$CE$323)),0
))</f>
        <v>127.28598000000001</v>
      </c>
      <c r="CN244" s="302">
        <f t="shared" ref="CN244:CN246" ca="1" si="614" xml:space="preserve">    IF(ISNA($CE$4:$CE$323),BJ$4:BJ$323,
IF(OR(_tipo="Mensal", _tipo="Diario"),INDEX(_regrA0,$CE$4:$CE$323,$CF$1:$DE$1)+INDEX(_regrA1,$CE$4:$CE$323,$CF$1:$DE$1)*INDEX(BJ$4:BJ$323,INDEX(_regrPostoBase,$CE$4:$CE$323)),0
))</f>
        <v>129.95754000000002</v>
      </c>
      <c r="CO244" s="302">
        <f t="shared" ref="CO244:CO246" ca="1" si="615" xml:space="preserve">    IF(ISNA($CE$4:$CE$323),BK$4:BK$323,
IF(OR(_tipo="Mensal", _tipo="Diario"),INDEX(_regrA0,$CE$4:$CE$323,$CF$1:$DE$1)+INDEX(_regrA1,$CE$4:$CE$323,$CF$1:$DE$1)*INDEX(BK$4:BK$323,INDEX(_regrPostoBase,$CE$4:$CE$323)),0
))</f>
        <v>148.4847</v>
      </c>
      <c r="CP244" s="302">
        <f t="shared" ref="CP244:CP246" ca="1" si="616" xml:space="preserve">    IF(ISNA($CE$4:$CE$323),BL$4:BL$323,
IF(OR(_tipo="Mensal", _tipo="Diario"),INDEX(_regrA0,$CE$4:$CE$323,$CF$1:$DE$1)+INDEX(_regrA1,$CE$4:$CE$323,$CF$1:$DE$1)*INDEX(BL$4:BL$323,INDEX(_regrPostoBase,$CE$4:$CE$323)),0
))</f>
        <v>177.57864000000004</v>
      </c>
      <c r="CQ244" s="302">
        <f t="shared" ref="CQ244:CQ246" ca="1" si="617" xml:space="preserve">    IF(ISNA($CE$4:$CE$323),BM$4:BM$323,
IF(OR(_tipo="Mensal", _tipo="Diario"),INDEX(_regrA0,$CE$4:$CE$323,$CF$1:$DE$1)+INDEX(_regrA1,$CE$4:$CE$323,$CF$1:$DE$1)*INDEX(BM$4:BM$323,INDEX(_regrPostoBase,$CE$4:$CE$323)),0
))</f>
        <v>220.24758000000003</v>
      </c>
      <c r="CR244" s="302">
        <f t="shared" ref="CR244:CR246" ca="1" si="618" xml:space="preserve">    IF(ISNA($CE$4:$CE$323),BN$4:BN$323,
IF(OR(_tipo="Mensal", _tipo="Diario"),INDEX(_regrA0,$CE$4:$CE$323,$CF$1:$DE$1)+INDEX(_regrA1,$CE$4:$CE$323,$CF$1:$DE$1)*INDEX(BN$4:BN$323,INDEX(_regrPostoBase,$CE$4:$CE$323)),0
))</f>
        <v>0.3</v>
      </c>
      <c r="CS244" s="302">
        <f t="shared" ref="CS244:CS246" ca="1" si="619" xml:space="preserve">    IF(ISNA($CE$4:$CE$323),BO$4:BO$323,
IF(OR(_tipo="Mensal", _tipo="Diario"),INDEX(_regrA0,$CE$4:$CE$323,$CF$1:$DE$1)+INDEX(_regrA1,$CE$4:$CE$323,$CF$1:$DE$1)*INDEX(BO$4:BO$323,INDEX(_regrPostoBase,$CE$4:$CE$323)),0
))</f>
        <v>0.3</v>
      </c>
      <c r="CT244" s="302">
        <f t="shared" ref="CT244:CT246" ca="1" si="620" xml:space="preserve">    IF(ISNA($CE$4:$CE$323),BP$4:BP$323,
IF(OR(_tipo="Mensal", _tipo="Diario"),INDEX(_regrA0,$CE$4:$CE$323,$CF$1:$DE$1)+INDEX(_regrA1,$CE$4:$CE$323,$CF$1:$DE$1)*INDEX(BP$4:BP$323,INDEX(_regrPostoBase,$CE$4:$CE$323)),0
))</f>
        <v>0.3</v>
      </c>
      <c r="CU244" s="302">
        <f t="shared" ref="CU244:CU246" ca="1" si="621" xml:space="preserve">    IF(ISNA($CE$4:$CE$323),BQ$4:BQ$323,
IF(OR(_tipo="Mensal", _tipo="Diario"),INDEX(_regrA0,$CE$4:$CE$323,$CF$1:$DE$1)+INDEX(_regrA1,$CE$4:$CE$323,$CF$1:$DE$1)*INDEX(BQ$4:BQ$323,INDEX(_regrPostoBase,$CE$4:$CE$323)),0
))</f>
        <v>0.3</v>
      </c>
      <c r="CV244" s="302">
        <f t="shared" ref="CV244:CV246" ca="1" si="622" xml:space="preserve">    IF(ISNA($CE$4:$CE$323),BR$4:BR$323,
IF(OR(_tipo="Mensal", _tipo="Diario"),INDEX(_regrA0,$CE$4:$CE$323,$CF$1:$DE$1)+INDEX(_regrA1,$CE$4:$CE$323,$CF$1:$DE$1)*INDEX(BR$4:BR$323,INDEX(_regrPostoBase,$CE$4:$CE$323)),0
))</f>
        <v>0.3</v>
      </c>
      <c r="CW244" s="302">
        <f t="shared" ref="CW244:CW246" ca="1" si="623" xml:space="preserve">    IF(ISNA($CE$4:$CE$323),BS$4:BS$323,
IF(OR(_tipo="Mensal", _tipo="Diario"),INDEX(_regrA0,$CE$4:$CE$323,$CF$1:$DE$1)+INDEX(_regrA1,$CE$4:$CE$323,$CF$1:$DE$1)*INDEX(BS$4:BS$323,INDEX(_regrPostoBase,$CE$4:$CE$323)),0
))</f>
        <v>0.3</v>
      </c>
      <c r="CX244" s="302">
        <f t="shared" ref="CX244:CX246" ca="1" si="624" xml:space="preserve">    IF(ISNA($CE$4:$CE$323),BT$4:BT$323,
IF(OR(_tipo="Mensal", _tipo="Diario"),INDEX(_regrA0,$CE$4:$CE$323,$CF$1:$DE$1)+INDEX(_regrA1,$CE$4:$CE$323,$CF$1:$DE$1)*INDEX(BT$4:BT$323,INDEX(_regrPostoBase,$CE$4:$CE$323)),0
))</f>
        <v>0.3</v>
      </c>
      <c r="CY244" s="302">
        <f t="shared" ref="CY244:CY246" ca="1" si="625" xml:space="preserve">    IF(ISNA($CE$4:$CE$323),BU$4:BU$323,
IF(OR(_tipo="Mensal", _tipo="Diario"),INDEX(_regrA0,$CE$4:$CE$323,$CF$1:$DE$1)+INDEX(_regrA1,$CE$4:$CE$323,$CF$1:$DE$1)*INDEX(BU$4:BU$323,INDEX(_regrPostoBase,$CE$4:$CE$323)),0
))</f>
        <v>0.3</v>
      </c>
      <c r="CZ244" s="302">
        <f t="shared" ref="CZ244:CZ246" ca="1" si="626" xml:space="preserve">    IF(ISNA($CE$4:$CE$323),BV$4:BV$323,
IF(OR(_tipo="Mensal", _tipo="Diario"),INDEX(_regrA0,$CE$4:$CE$323,$CF$1:$DE$1)+INDEX(_regrA1,$CE$4:$CE$323,$CF$1:$DE$1)*INDEX(BV$4:BV$323,INDEX(_regrPostoBase,$CE$4:$CE$323)),0
))</f>
        <v>0.3</v>
      </c>
      <c r="DA244" s="302">
        <f t="shared" ref="DA244:DA246" ca="1" si="627" xml:space="preserve">    IF(ISNA($CE$4:$CE$323),BW$4:BW$323,
IF(OR(_tipo="Mensal", _tipo="Diario"),INDEX(_regrA0,$CE$4:$CE$323,$CF$1:$DE$1)+INDEX(_regrA1,$CE$4:$CE$323,$CF$1:$DE$1)*INDEX(BW$4:BW$323,INDEX(_regrPostoBase,$CE$4:$CE$323)),0
))</f>
        <v>0.3</v>
      </c>
      <c r="DB244" s="302">
        <f t="shared" ref="DB244:DB246" ca="1" si="628" xml:space="preserve">    IF(ISNA($CE$4:$CE$323),BX$4:BX$323,
IF(OR(_tipo="Mensal", _tipo="Diario"),INDEX(_regrA0,$CE$4:$CE$323,$CF$1:$DE$1)+INDEX(_regrA1,$CE$4:$CE$323,$CF$1:$DE$1)*INDEX(BX$4:BX$323,INDEX(_regrPostoBase,$CE$4:$CE$323)),0
))</f>
        <v>0.3</v>
      </c>
      <c r="DC244" s="302">
        <f t="shared" ref="DC244:DC246" ca="1" si="629" xml:space="preserve">    IF(ISNA($CE$4:$CE$323),BY$4:BY$323,
IF(OR(_tipo="Mensal", _tipo="Diario"),INDEX(_regrA0,$CE$4:$CE$323,$CF$1:$DE$1)+INDEX(_regrA1,$CE$4:$CE$323,$CF$1:$DE$1)*INDEX(BY$4:BY$323,INDEX(_regrPostoBase,$CE$4:$CE$323)),0
))</f>
        <v>0.3</v>
      </c>
      <c r="DD244" s="302">
        <f t="shared" ref="DD244:DD246" ca="1" si="630" xml:space="preserve">    IF(ISNA($CE$4:$CE$323),BZ$4:BZ$323,
IF(OR(_tipo="Mensal", _tipo="Diario"),INDEX(_regrA0,$CE$4:$CE$323,$CF$1:$DE$1)+INDEX(_regrA1,$CE$4:$CE$323,$CF$1:$DE$1)*INDEX(BZ$4:BZ$323,INDEX(_regrPostoBase,$CE$4:$CE$323)),0
))</f>
        <v>0.3</v>
      </c>
      <c r="DE244" s="302">
        <f t="shared" ref="DE244:DE246" ca="1" si="631" xml:space="preserve">    IF(ISNA($CE$4:$CE$323),CA$4:CA$323,
IF(OR(_tipo="Mensal", _tipo="Diario"),INDEX(_regrA0,$CE$4:$CE$323,$CF$1:$DE$1)+INDEX(_regrA1,$CE$4:$CE$323,$CF$1:$DE$1)*INDEX(CA$4:CA$323,INDEX(_regrPostoBase,$CE$4:$CE$323)),0
))</f>
        <v>0.3</v>
      </c>
    </row>
    <row r="245" spans="1:109" x14ac:dyDescent="0.25">
      <c r="A245">
        <v>242</v>
      </c>
      <c r="B245">
        <f>MATCH(A245,Entrada!$A$53:$A$369,0)</f>
        <v>242</v>
      </c>
      <c r="C245" s="164" t="s">
        <v>260</v>
      </c>
      <c r="AB245">
        <f>IF(NOT(ISNA($B245)),INDEX(Entrada!C$53:C$369,$B245),0)</f>
        <v>1239.27</v>
      </c>
      <c r="AC245">
        <f>IF(NOT(ISNA($B245)),INDEX(Entrada!D$53:D$369,$B245),0)</f>
        <v>1307.43</v>
      </c>
      <c r="AD245">
        <f>IF(NOT(ISNA($B245)),INDEX(Entrada!E$53:E$369,$B245),0)</f>
        <v>1133.6600000000001</v>
      </c>
      <c r="AE245">
        <f>IF(NOT(ISNA($B245)),INDEX(Entrada!F$53:F$369,$B245),0)</f>
        <v>762.37</v>
      </c>
      <c r="AF245">
        <f>IF(NOT(ISNA($B245)),INDEX(Entrada!G$53:G$369,$B245),0)</f>
        <v>609.46</v>
      </c>
      <c r="AG245">
        <f>IF(NOT(ISNA($B245)),INDEX(Entrada!H$53:H$369,$B245),0)</f>
        <v>605</v>
      </c>
      <c r="AH245">
        <f>IF(NOT(ISNA($B245)),INDEX(Entrada!I$53:I$369,$B245),0)</f>
        <v>486.92</v>
      </c>
      <c r="AI245">
        <f>IF(NOT(ISNA($B245)),INDEX(Entrada!J$53:J$369,$B245),0)</f>
        <v>422.33</v>
      </c>
      <c r="AJ245">
        <f>IF(NOT(ISNA($B245)),INDEX(Entrada!K$53:K$369,$B245),0)</f>
        <v>447.72</v>
      </c>
      <c r="AK245">
        <f>IF(NOT(ISNA($B245)),INDEX(Entrada!L$53:L$369,$B245),0)</f>
        <v>525.53</v>
      </c>
      <c r="AL245">
        <f>IF(NOT(ISNA($B245)),INDEX(Entrada!M$53:M$369,$B245),0)</f>
        <v>574.26</v>
      </c>
      <c r="AM245">
        <f>IF(NOT(ISNA($B245)),INDEX(Entrada!N$53:N$369,$B245),0)</f>
        <v>843.89</v>
      </c>
      <c r="AN245">
        <f>IF(NOT(ISNA($B245)),INDEX(Entrada!O$53:O$369,$B245),0)</f>
        <v>0</v>
      </c>
      <c r="AO245">
        <f>IF(NOT(ISNA($B245)),INDEX(Entrada!P$53:P$369,$B245),0)</f>
        <v>0</v>
      </c>
      <c r="AP245">
        <f>IF(NOT(ISNA($B245)),INDEX(Entrada!Q$53:Q$369,$B245),0)</f>
        <v>0</v>
      </c>
      <c r="AQ245">
        <f>IF(NOT(ISNA($B245)),INDEX(Entrada!R$53:R$369,$B245),0)</f>
        <v>0</v>
      </c>
      <c r="AR245">
        <f>IF(NOT(ISNA($B245)),INDEX(Entrada!S$53:S$369,$B245),0)</f>
        <v>0</v>
      </c>
      <c r="AS245">
        <f>IF(NOT(ISNA($B245)),INDEX(Entrada!T$53:T$369,$B245),0)</f>
        <v>0</v>
      </c>
      <c r="AT245">
        <f>IF(NOT(ISNA($B245)),INDEX(Entrada!U$53:U$369,$B245),0)</f>
        <v>0</v>
      </c>
      <c r="AU245">
        <f>IF(NOT(ISNA($B245)),INDEX(Entrada!V$53:V$369,$B245),0)</f>
        <v>0</v>
      </c>
      <c r="AV245">
        <f>IF(NOT(ISNA($B245)),INDEX(Entrada!W$53:W$369,$B245),0)</f>
        <v>0</v>
      </c>
      <c r="AW245">
        <f>IF(NOT(ISNA($B245)),INDEX(Entrada!X$53:X$369,$B245),0)</f>
        <v>0</v>
      </c>
      <c r="AX245">
        <f>IF(NOT(ISNA($B245)),INDEX(Entrada!Y$53:Y$369,$B245),0)</f>
        <v>0</v>
      </c>
      <c r="AY245">
        <f>IF(NOT(ISNA($B245)),INDEX(Entrada!Z$53:Z$369,$B245),0)</f>
        <v>0</v>
      </c>
      <c r="AZ245">
        <f>IF(NOT(ISNA($B245)),INDEX(Entrada!AA$53:AA$369,$B245),0)</f>
        <v>0</v>
      </c>
      <c r="BA245">
        <f>IF(NOT(ISNA($B245)),INDEX(Entrada!AB$53:AB$369,$B245),0)</f>
        <v>0</v>
      </c>
      <c r="BB245">
        <f t="shared" si="565"/>
        <v>1239.27</v>
      </c>
      <c r="BC245">
        <f t="shared" si="566"/>
        <v>1307.43</v>
      </c>
      <c r="BD245">
        <f t="shared" si="567"/>
        <v>1133.6600000000001</v>
      </c>
      <c r="BE245">
        <f t="shared" si="568"/>
        <v>762.37</v>
      </c>
      <c r="BF245">
        <f t="shared" si="569"/>
        <v>609.46</v>
      </c>
      <c r="BG245">
        <f t="shared" si="570"/>
        <v>605</v>
      </c>
      <c r="BH245">
        <f t="shared" si="571"/>
        <v>486.92</v>
      </c>
      <c r="BI245">
        <f t="shared" si="572"/>
        <v>422.33</v>
      </c>
      <c r="BJ245">
        <f t="shared" si="573"/>
        <v>447.72</v>
      </c>
      <c r="BK245">
        <f t="shared" si="574"/>
        <v>525.53</v>
      </c>
      <c r="BL245">
        <f t="shared" si="575"/>
        <v>574.26</v>
      </c>
      <c r="BM245">
        <f t="shared" si="576"/>
        <v>843.89</v>
      </c>
      <c r="BN245">
        <f t="shared" si="579"/>
        <v>0</v>
      </c>
      <c r="BO245">
        <f t="shared" si="579"/>
        <v>0</v>
      </c>
      <c r="BP245">
        <f t="shared" si="579"/>
        <v>0</v>
      </c>
      <c r="BQ245">
        <f t="shared" si="579"/>
        <v>0</v>
      </c>
      <c r="BR245">
        <f t="shared" si="579"/>
        <v>0</v>
      </c>
      <c r="BS245">
        <f t="shared" si="579"/>
        <v>0</v>
      </c>
      <c r="BT245">
        <f t="shared" si="579"/>
        <v>0</v>
      </c>
      <c r="BU245">
        <f t="shared" si="579"/>
        <v>0</v>
      </c>
      <c r="BV245">
        <f t="shared" si="579"/>
        <v>0</v>
      </c>
      <c r="BW245">
        <f t="shared" si="579"/>
        <v>0</v>
      </c>
      <c r="BX245">
        <f t="shared" si="579"/>
        <v>0</v>
      </c>
      <c r="BY245">
        <f t="shared" si="579"/>
        <v>0</v>
      </c>
      <c r="BZ245">
        <f t="shared" si="579"/>
        <v>0</v>
      </c>
      <c r="CA245">
        <f t="shared" si="579"/>
        <v>0</v>
      </c>
      <c r="CE245" t="e">
        <f t="shared" si="562"/>
        <v>#N/A</v>
      </c>
      <c r="CF245" s="302">
        <f t="shared" si="563"/>
        <v>1239.27</v>
      </c>
      <c r="CG245" s="302">
        <f t="shared" si="607"/>
        <v>1307.43</v>
      </c>
      <c r="CH245" s="302">
        <f t="shared" si="608"/>
        <v>1133.6600000000001</v>
      </c>
      <c r="CI245" s="302">
        <f t="shared" si="609"/>
        <v>762.37</v>
      </c>
      <c r="CJ245" s="302">
        <f t="shared" si="610"/>
        <v>609.46</v>
      </c>
      <c r="CK245" s="302">
        <f t="shared" si="611"/>
        <v>605</v>
      </c>
      <c r="CL245" s="302">
        <f t="shared" si="612"/>
        <v>486.92</v>
      </c>
      <c r="CM245" s="302">
        <f t="shared" si="613"/>
        <v>422.33</v>
      </c>
      <c r="CN245" s="302">
        <f t="shared" si="614"/>
        <v>447.72</v>
      </c>
      <c r="CO245" s="302">
        <f t="shared" si="615"/>
        <v>525.53</v>
      </c>
      <c r="CP245" s="302">
        <f t="shared" si="616"/>
        <v>574.26</v>
      </c>
      <c r="CQ245" s="302">
        <f t="shared" si="617"/>
        <v>843.89</v>
      </c>
      <c r="CR245" s="302">
        <f t="shared" si="618"/>
        <v>0</v>
      </c>
      <c r="CS245" s="302">
        <f t="shared" si="619"/>
        <v>0</v>
      </c>
      <c r="CT245" s="302">
        <f t="shared" si="620"/>
        <v>0</v>
      </c>
      <c r="CU245" s="302">
        <f t="shared" si="621"/>
        <v>0</v>
      </c>
      <c r="CV245" s="302">
        <f t="shared" si="622"/>
        <v>0</v>
      </c>
      <c r="CW245" s="302">
        <f t="shared" si="623"/>
        <v>0</v>
      </c>
      <c r="CX245" s="302">
        <f t="shared" si="624"/>
        <v>0</v>
      </c>
      <c r="CY245" s="302">
        <f t="shared" si="625"/>
        <v>0</v>
      </c>
      <c r="CZ245" s="302">
        <f t="shared" si="626"/>
        <v>0</v>
      </c>
      <c r="DA245" s="302">
        <f t="shared" si="627"/>
        <v>0</v>
      </c>
      <c r="DB245" s="302">
        <f t="shared" si="628"/>
        <v>0</v>
      </c>
      <c r="DC245" s="302">
        <f t="shared" si="629"/>
        <v>0</v>
      </c>
      <c r="DD245" s="302">
        <f t="shared" si="630"/>
        <v>0</v>
      </c>
      <c r="DE245" s="302">
        <f t="shared" si="631"/>
        <v>0</v>
      </c>
    </row>
    <row r="246" spans="1:109" x14ac:dyDescent="0.25">
      <c r="A246">
        <v>243</v>
      </c>
      <c r="B246">
        <f>MATCH(A246,Entrada!$A$53:$A$369,0)</f>
        <v>243</v>
      </c>
      <c r="C246" s="164" t="s">
        <v>547</v>
      </c>
      <c r="AB246">
        <f>IF(NOT(ISNA($B246)),INDEX(Entrada!C$53:C$369,$B246),0)</f>
        <v>1294.07</v>
      </c>
      <c r="AC246">
        <f>IF(NOT(ISNA($B246)),INDEX(Entrada!D$53:D$369,$B246),0)</f>
        <v>1391.18</v>
      </c>
      <c r="AD246">
        <f>IF(NOT(ISNA($B246)),INDEX(Entrada!E$53:E$369,$B246),0)</f>
        <v>1219.1099999999999</v>
      </c>
      <c r="AE246">
        <f>IF(NOT(ISNA($B246)),INDEX(Entrada!F$53:F$369,$B246),0)</f>
        <v>830.63</v>
      </c>
      <c r="AF246">
        <f>IF(NOT(ISNA($B246)),INDEX(Entrada!G$53:G$369,$B246),0)</f>
        <v>650.96</v>
      </c>
      <c r="AG246">
        <f>IF(NOT(ISNA($B246)),INDEX(Entrada!H$53:H$369,$B246),0)</f>
        <v>649.32000000000005</v>
      </c>
      <c r="AH246">
        <f>IF(NOT(ISNA($B246)),INDEX(Entrada!I$53:I$369,$B246),0)</f>
        <v>523.65</v>
      </c>
      <c r="AI246">
        <f>IF(NOT(ISNA($B246)),INDEX(Entrada!J$53:J$369,$B246),0)</f>
        <v>454.93</v>
      </c>
      <c r="AJ246">
        <f>IF(NOT(ISNA($B246)),INDEX(Entrada!K$53:K$369,$B246),0)</f>
        <v>475.3</v>
      </c>
      <c r="AK246">
        <f>IF(NOT(ISNA($B246)),INDEX(Entrada!L$53:L$369,$B246),0)</f>
        <v>556.4</v>
      </c>
      <c r="AL246">
        <f>IF(NOT(ISNA($B246)),INDEX(Entrada!M$53:M$369,$B246),0)</f>
        <v>604.66999999999996</v>
      </c>
      <c r="AM246">
        <f>IF(NOT(ISNA($B246)),INDEX(Entrada!N$53:N$369,$B246),0)</f>
        <v>880.78</v>
      </c>
      <c r="AN246">
        <f>IF(NOT(ISNA($B246)),INDEX(Entrada!O$53:O$369,$B246),0)</f>
        <v>0</v>
      </c>
      <c r="AO246">
        <f>IF(NOT(ISNA($B246)),INDEX(Entrada!P$53:P$369,$B246),0)</f>
        <v>0</v>
      </c>
      <c r="AP246">
        <f>IF(NOT(ISNA($B246)),INDEX(Entrada!Q$53:Q$369,$B246),0)</f>
        <v>0</v>
      </c>
      <c r="AQ246">
        <f>IF(NOT(ISNA($B246)),INDEX(Entrada!R$53:R$369,$B246),0)</f>
        <v>0</v>
      </c>
      <c r="AR246">
        <f>IF(NOT(ISNA($B246)),INDEX(Entrada!S$53:S$369,$B246),0)</f>
        <v>0</v>
      </c>
      <c r="AS246">
        <f>IF(NOT(ISNA($B246)),INDEX(Entrada!T$53:T$369,$B246),0)</f>
        <v>0</v>
      </c>
      <c r="AT246">
        <f>IF(NOT(ISNA($B246)),INDEX(Entrada!U$53:U$369,$B246),0)</f>
        <v>0</v>
      </c>
      <c r="AU246">
        <f>IF(NOT(ISNA($B246)),INDEX(Entrada!V$53:V$369,$B246),0)</f>
        <v>0</v>
      </c>
      <c r="AV246">
        <f>IF(NOT(ISNA($B246)),INDEX(Entrada!W$53:W$369,$B246),0)</f>
        <v>0</v>
      </c>
      <c r="AW246">
        <f>IF(NOT(ISNA($B246)),INDEX(Entrada!X$53:X$369,$B246),0)</f>
        <v>0</v>
      </c>
      <c r="AX246">
        <f>IF(NOT(ISNA($B246)),INDEX(Entrada!Y$53:Y$369,$B246),0)</f>
        <v>0</v>
      </c>
      <c r="AY246">
        <f>IF(NOT(ISNA($B246)),INDEX(Entrada!Z$53:Z$369,$B246),0)</f>
        <v>0</v>
      </c>
      <c r="AZ246">
        <f>IF(NOT(ISNA($B246)),INDEX(Entrada!AA$53:AA$369,$B246),0)</f>
        <v>0</v>
      </c>
      <c r="BA246">
        <f>IF(NOT(ISNA($B246)),INDEX(Entrada!AB$53:AB$369,$B246),0)</f>
        <v>0</v>
      </c>
      <c r="BB246">
        <f t="shared" si="565"/>
        <v>1294.07</v>
      </c>
      <c r="BC246">
        <f t="shared" si="566"/>
        <v>1391.18</v>
      </c>
      <c r="BD246">
        <f t="shared" si="567"/>
        <v>1219.1099999999999</v>
      </c>
      <c r="BE246">
        <f t="shared" si="568"/>
        <v>830.63</v>
      </c>
      <c r="BF246">
        <f t="shared" si="569"/>
        <v>650.96</v>
      </c>
      <c r="BG246">
        <f t="shared" si="570"/>
        <v>649.32000000000005</v>
      </c>
      <c r="BH246">
        <f t="shared" si="571"/>
        <v>523.65</v>
      </c>
      <c r="BI246">
        <f t="shared" si="572"/>
        <v>454.93</v>
      </c>
      <c r="BJ246">
        <f t="shared" si="573"/>
        <v>475.3</v>
      </c>
      <c r="BK246">
        <f t="shared" si="574"/>
        <v>556.4</v>
      </c>
      <c r="BL246">
        <f t="shared" si="575"/>
        <v>604.66999999999996</v>
      </c>
      <c r="BM246">
        <f t="shared" si="576"/>
        <v>880.78</v>
      </c>
      <c r="BN246">
        <f t="shared" si="579"/>
        <v>0</v>
      </c>
      <c r="BO246">
        <f t="shared" si="579"/>
        <v>0</v>
      </c>
      <c r="BP246">
        <f t="shared" si="579"/>
        <v>0</v>
      </c>
      <c r="BQ246">
        <f t="shared" si="579"/>
        <v>0</v>
      </c>
      <c r="BR246">
        <f t="shared" si="579"/>
        <v>0</v>
      </c>
      <c r="BS246">
        <f t="shared" si="579"/>
        <v>0</v>
      </c>
      <c r="BT246">
        <f t="shared" si="579"/>
        <v>0</v>
      </c>
      <c r="BU246">
        <f t="shared" si="579"/>
        <v>0</v>
      </c>
      <c r="BV246">
        <f t="shared" si="579"/>
        <v>0</v>
      </c>
      <c r="BW246">
        <f t="shared" si="579"/>
        <v>0</v>
      </c>
      <c r="BX246">
        <f t="shared" si="579"/>
        <v>0</v>
      </c>
      <c r="BY246">
        <f t="shared" si="579"/>
        <v>0</v>
      </c>
      <c r="BZ246">
        <f t="shared" si="579"/>
        <v>0</v>
      </c>
      <c r="CA246">
        <f t="shared" si="579"/>
        <v>0</v>
      </c>
      <c r="CE246" t="e">
        <f t="shared" si="562"/>
        <v>#N/A</v>
      </c>
      <c r="CF246" s="302">
        <f t="shared" si="563"/>
        <v>1294.07</v>
      </c>
      <c r="CG246" s="302">
        <f t="shared" si="607"/>
        <v>1391.18</v>
      </c>
      <c r="CH246" s="302">
        <f t="shared" si="608"/>
        <v>1219.1099999999999</v>
      </c>
      <c r="CI246" s="302">
        <f t="shared" si="609"/>
        <v>830.63</v>
      </c>
      <c r="CJ246" s="302">
        <f t="shared" si="610"/>
        <v>650.96</v>
      </c>
      <c r="CK246" s="302">
        <f t="shared" si="611"/>
        <v>649.32000000000005</v>
      </c>
      <c r="CL246" s="302">
        <f t="shared" si="612"/>
        <v>523.65</v>
      </c>
      <c r="CM246" s="302">
        <f t="shared" si="613"/>
        <v>454.93</v>
      </c>
      <c r="CN246" s="302">
        <f t="shared" si="614"/>
        <v>475.3</v>
      </c>
      <c r="CO246" s="302">
        <f t="shared" si="615"/>
        <v>556.4</v>
      </c>
      <c r="CP246" s="302">
        <f t="shared" si="616"/>
        <v>604.66999999999996</v>
      </c>
      <c r="CQ246" s="302">
        <f t="shared" si="617"/>
        <v>880.78</v>
      </c>
      <c r="CR246" s="302">
        <f t="shared" si="618"/>
        <v>0</v>
      </c>
      <c r="CS246" s="302">
        <f t="shared" si="619"/>
        <v>0</v>
      </c>
      <c r="CT246" s="302">
        <f t="shared" si="620"/>
        <v>0</v>
      </c>
      <c r="CU246" s="302">
        <f t="shared" si="621"/>
        <v>0</v>
      </c>
      <c r="CV246" s="302">
        <f t="shared" si="622"/>
        <v>0</v>
      </c>
      <c r="CW246" s="302">
        <f t="shared" si="623"/>
        <v>0</v>
      </c>
      <c r="CX246" s="302">
        <f t="shared" si="624"/>
        <v>0</v>
      </c>
      <c r="CY246" s="302">
        <f t="shared" si="625"/>
        <v>0</v>
      </c>
      <c r="CZ246" s="302">
        <f t="shared" si="626"/>
        <v>0</v>
      </c>
      <c r="DA246" s="302">
        <f t="shared" si="627"/>
        <v>0</v>
      </c>
      <c r="DB246" s="302">
        <f t="shared" si="628"/>
        <v>0</v>
      </c>
      <c r="DC246" s="302">
        <f t="shared" si="629"/>
        <v>0</v>
      </c>
      <c r="DD246" s="302">
        <f t="shared" si="630"/>
        <v>0</v>
      </c>
      <c r="DE246" s="302">
        <f t="shared" si="631"/>
        <v>0</v>
      </c>
    </row>
    <row r="247" spans="1:109" x14ac:dyDescent="0.25">
      <c r="A247">
        <v>244</v>
      </c>
      <c r="B247">
        <f>MATCH(A247,Entrada!$A$53:$A$369,0)</f>
        <v>244</v>
      </c>
      <c r="C247" s="164" t="s">
        <v>548</v>
      </c>
      <c r="AB247">
        <f>IF(NOT(ISNA($B247)),INDEX(Entrada!C$53:C$369,$B247),0)</f>
        <v>9974</v>
      </c>
      <c r="AC247">
        <f>IF(NOT(ISNA($B247)),INDEX(Entrada!D$53:D$369,$B247),0)</f>
        <v>10522</v>
      </c>
      <c r="AD247">
        <f>IF(NOT(ISNA($B247)),INDEX(Entrada!E$53:E$369,$B247),0)</f>
        <v>10003</v>
      </c>
      <c r="AE247">
        <f>IF(NOT(ISNA($B247)),INDEX(Entrada!F$53:F$369,$B247),0)</f>
        <v>7422</v>
      </c>
      <c r="AF247">
        <f>IF(NOT(ISNA($B247)),INDEX(Entrada!G$53:G$369,$B247),0)</f>
        <v>5183</v>
      </c>
      <c r="AG247">
        <f>IF(NOT(ISNA($B247)),INDEX(Entrada!H$53:H$369,$B247),0)</f>
        <v>4358</v>
      </c>
      <c r="AH247">
        <f>IF(NOT(ISNA($B247)),INDEX(Entrada!I$53:I$369,$B247),0)</f>
        <v>3550</v>
      </c>
      <c r="AI247">
        <f>IF(NOT(ISNA($B247)),INDEX(Entrada!J$53:J$369,$B247),0)</f>
        <v>2992</v>
      </c>
      <c r="AJ247">
        <f>IF(NOT(ISNA($B247)),INDEX(Entrada!K$53:K$369,$B247),0)</f>
        <v>2879</v>
      </c>
      <c r="AK247">
        <f>IF(NOT(ISNA($B247)),INDEX(Entrada!L$53:L$369,$B247),0)</f>
        <v>3334</v>
      </c>
      <c r="AL247">
        <f>IF(NOT(ISNA($B247)),INDEX(Entrada!M$53:M$369,$B247),0)</f>
        <v>4446</v>
      </c>
      <c r="AM247">
        <f>IF(NOT(ISNA($B247)),INDEX(Entrada!N$53:N$369,$B247),0)</f>
        <v>7041</v>
      </c>
      <c r="AN247">
        <f>IF(NOT(ISNA($B247)),INDEX(Entrada!O$53:O$369,$B247),0)</f>
        <v>0</v>
      </c>
      <c r="AO247">
        <f>IF(NOT(ISNA($B247)),INDEX(Entrada!P$53:P$369,$B247),0)</f>
        <v>0</v>
      </c>
      <c r="AP247">
        <f>IF(NOT(ISNA($B247)),INDEX(Entrada!Q$53:Q$369,$B247),0)</f>
        <v>0</v>
      </c>
      <c r="AQ247">
        <f>IF(NOT(ISNA($B247)),INDEX(Entrada!R$53:R$369,$B247),0)</f>
        <v>0</v>
      </c>
      <c r="AR247">
        <f>IF(NOT(ISNA($B247)),INDEX(Entrada!S$53:S$369,$B247),0)</f>
        <v>0</v>
      </c>
      <c r="AS247">
        <f>IF(NOT(ISNA($B247)),INDEX(Entrada!T$53:T$369,$B247),0)</f>
        <v>0</v>
      </c>
      <c r="AT247">
        <f>IF(NOT(ISNA($B247)),INDEX(Entrada!U$53:U$369,$B247),0)</f>
        <v>0</v>
      </c>
      <c r="AU247">
        <f>IF(NOT(ISNA($B247)),INDEX(Entrada!V$53:V$369,$B247),0)</f>
        <v>0</v>
      </c>
      <c r="AV247">
        <f>IF(NOT(ISNA($B247)),INDEX(Entrada!W$53:W$369,$B247),0)</f>
        <v>0</v>
      </c>
      <c r="AW247">
        <f>IF(NOT(ISNA($B247)),INDEX(Entrada!X$53:X$369,$B247),0)</f>
        <v>0</v>
      </c>
      <c r="AX247">
        <f>IF(NOT(ISNA($B247)),INDEX(Entrada!Y$53:Y$369,$B247),0)</f>
        <v>0</v>
      </c>
      <c r="AY247">
        <f>IF(NOT(ISNA($B247)),INDEX(Entrada!Z$53:Z$369,$B247),0)</f>
        <v>0</v>
      </c>
      <c r="AZ247">
        <f>IF(NOT(ISNA($B247)),INDEX(Entrada!AA$53:AA$369,$B247),0)</f>
        <v>0</v>
      </c>
      <c r="BA247">
        <f>IF(NOT(ISNA($B247)),INDEX(Entrada!AB$53:AB$369,$B247),0)</f>
        <v>0</v>
      </c>
      <c r="BB247" s="167">
        <f>BB37+BB246</f>
        <v>9973.82</v>
      </c>
      <c r="BC247" s="167">
        <f t="shared" ref="BC247:BM247" si="632">BC37+BC246</f>
        <v>10522.210000000001</v>
      </c>
      <c r="BD247" s="167">
        <f t="shared" si="632"/>
        <v>10002.980000000001</v>
      </c>
      <c r="BE247" s="167">
        <f t="shared" si="632"/>
        <v>7422.17</v>
      </c>
      <c r="BF247" s="167">
        <f t="shared" si="632"/>
        <v>5183.45</v>
      </c>
      <c r="BG247" s="167">
        <f t="shared" si="632"/>
        <v>4357.91</v>
      </c>
      <c r="BH247" s="167">
        <f t="shared" si="632"/>
        <v>3550.11</v>
      </c>
      <c r="BI247" s="167">
        <f t="shared" si="632"/>
        <v>2991.89</v>
      </c>
      <c r="BJ247" s="167">
        <f t="shared" si="632"/>
        <v>2878.8700000000003</v>
      </c>
      <c r="BK247" s="167">
        <f t="shared" si="632"/>
        <v>3333.67</v>
      </c>
      <c r="BL247" s="167">
        <f t="shared" si="632"/>
        <v>4446.0999999999995</v>
      </c>
      <c r="BM247" s="167">
        <f t="shared" si="632"/>
        <v>7040.58</v>
      </c>
      <c r="BN247" s="167">
        <f t="shared" ref="BN247:CA247" si="633">BN37+BN246</f>
        <v>0</v>
      </c>
      <c r="BO247" s="167">
        <f t="shared" si="633"/>
        <v>0</v>
      </c>
      <c r="BP247" s="167">
        <f t="shared" si="633"/>
        <v>0</v>
      </c>
      <c r="BQ247" s="167">
        <f t="shared" si="633"/>
        <v>0</v>
      </c>
      <c r="BR247" s="167">
        <f t="shared" si="633"/>
        <v>0</v>
      </c>
      <c r="BS247" s="167">
        <f t="shared" si="633"/>
        <v>0</v>
      </c>
      <c r="BT247" s="167">
        <f t="shared" si="633"/>
        <v>0</v>
      </c>
      <c r="BU247" s="167">
        <f t="shared" si="633"/>
        <v>0</v>
      </c>
      <c r="BV247" s="167">
        <f t="shared" si="633"/>
        <v>0</v>
      </c>
      <c r="BW247" s="167">
        <f t="shared" si="633"/>
        <v>0</v>
      </c>
      <c r="BX247" s="167">
        <f t="shared" si="633"/>
        <v>0</v>
      </c>
      <c r="BY247" s="167">
        <f t="shared" si="633"/>
        <v>0</v>
      </c>
      <c r="BZ247" s="167">
        <f t="shared" si="633"/>
        <v>0</v>
      </c>
      <c r="CA247" s="167">
        <f t="shared" si="633"/>
        <v>0</v>
      </c>
      <c r="CE247" t="e">
        <f t="shared" si="562"/>
        <v>#N/A</v>
      </c>
      <c r="CF247" s="167">
        <f>CF37+CF246</f>
        <v>9973.82</v>
      </c>
      <c r="CG247" s="167">
        <f t="shared" ref="CG247:DE247" si="634">CG37+CG246</f>
        <v>10522.210000000001</v>
      </c>
      <c r="CH247" s="167">
        <f t="shared" si="634"/>
        <v>10002.980000000001</v>
      </c>
      <c r="CI247" s="167">
        <f t="shared" si="634"/>
        <v>7422.17</v>
      </c>
      <c r="CJ247" s="167">
        <f t="shared" si="634"/>
        <v>5183.45</v>
      </c>
      <c r="CK247" s="167">
        <f t="shared" si="634"/>
        <v>4357.91</v>
      </c>
      <c r="CL247" s="167">
        <f t="shared" si="634"/>
        <v>3550.11</v>
      </c>
      <c r="CM247" s="167">
        <f t="shared" si="634"/>
        <v>2991.89</v>
      </c>
      <c r="CN247" s="167">
        <f t="shared" si="634"/>
        <v>2878.8700000000003</v>
      </c>
      <c r="CO247" s="167">
        <f t="shared" si="634"/>
        <v>3333.67</v>
      </c>
      <c r="CP247" s="167">
        <f t="shared" si="634"/>
        <v>4446.0999999999995</v>
      </c>
      <c r="CQ247" s="167">
        <f t="shared" si="634"/>
        <v>7040.58</v>
      </c>
      <c r="CR247" s="167">
        <f t="shared" si="634"/>
        <v>0</v>
      </c>
      <c r="CS247" s="167">
        <f t="shared" si="634"/>
        <v>0</v>
      </c>
      <c r="CT247" s="167">
        <f t="shared" si="634"/>
        <v>0</v>
      </c>
      <c r="CU247" s="167">
        <f t="shared" si="634"/>
        <v>0</v>
      </c>
      <c r="CV247" s="167">
        <f t="shared" si="634"/>
        <v>0</v>
      </c>
      <c r="CW247" s="167">
        <f t="shared" si="634"/>
        <v>0</v>
      </c>
      <c r="CX247" s="167">
        <f t="shared" si="634"/>
        <v>0</v>
      </c>
      <c r="CY247" s="167">
        <f t="shared" si="634"/>
        <v>0</v>
      </c>
      <c r="CZ247" s="167">
        <f t="shared" si="634"/>
        <v>0</v>
      </c>
      <c r="DA247" s="167">
        <f t="shared" si="634"/>
        <v>0</v>
      </c>
      <c r="DB247" s="167">
        <f t="shared" si="634"/>
        <v>0</v>
      </c>
      <c r="DC247" s="167">
        <f t="shared" si="634"/>
        <v>0</v>
      </c>
      <c r="DD247" s="167">
        <f t="shared" si="634"/>
        <v>0</v>
      </c>
      <c r="DE247" s="167">
        <f t="shared" si="634"/>
        <v>0</v>
      </c>
    </row>
    <row r="248" spans="1:109" x14ac:dyDescent="0.25">
      <c r="A248">
        <v>245</v>
      </c>
      <c r="B248">
        <f>MATCH(A248,Entrada!$A$53:$A$369,0)</f>
        <v>245</v>
      </c>
      <c r="C248" s="164" t="s">
        <v>549</v>
      </c>
      <c r="AB248">
        <f>IF(NOT(ISNA($B248)),INDEX(Entrada!C$53:C$369,$B248),0)</f>
        <v>10396.25</v>
      </c>
      <c r="AC248">
        <f>IF(NOT(ISNA($B248)),INDEX(Entrada!D$53:D$369,$B248),0)</f>
        <v>10987.83</v>
      </c>
      <c r="AD248">
        <f>IF(NOT(ISNA($B248)),INDEX(Entrada!E$53:E$369,$B248),0)</f>
        <v>10438.459999999999</v>
      </c>
      <c r="AE248">
        <f>IF(NOT(ISNA($B248)),INDEX(Entrada!F$53:F$369,$B248),0)</f>
        <v>7793.45</v>
      </c>
      <c r="AF248">
        <f>IF(NOT(ISNA($B248)),INDEX(Entrada!G$53:G$369,$B248),0)</f>
        <v>5504.45</v>
      </c>
      <c r="AG248">
        <f>IF(NOT(ISNA($B248)),INDEX(Entrada!H$53:H$369,$B248),0)</f>
        <v>4667.21</v>
      </c>
      <c r="AH248">
        <f>IF(NOT(ISNA($B248)),INDEX(Entrada!I$53:I$369,$B248),0)</f>
        <v>3835.27</v>
      </c>
      <c r="AI248">
        <f>IF(NOT(ISNA($B248)),INDEX(Entrada!J$53:J$369,$B248),0)</f>
        <v>3272.51</v>
      </c>
      <c r="AJ248">
        <f>IF(NOT(ISNA($B248)),INDEX(Entrada!K$53:K$369,$B248),0)</f>
        <v>3150.47</v>
      </c>
      <c r="AK248">
        <f>IF(NOT(ISNA($B248)),INDEX(Entrada!L$53:L$369,$B248),0)</f>
        <v>3611.92</v>
      </c>
      <c r="AL248">
        <f>IF(NOT(ISNA($B248)),INDEX(Entrada!M$53:M$369,$B248),0)</f>
        <v>4745.28</v>
      </c>
      <c r="AM248">
        <f>IF(NOT(ISNA($B248)),INDEX(Entrada!N$53:N$369,$B248),0)</f>
        <v>7383.39</v>
      </c>
      <c r="AN248">
        <f>IF(NOT(ISNA($B248)),INDEX(Entrada!O$53:O$369,$B248),0)</f>
        <v>0</v>
      </c>
      <c r="AO248">
        <f>IF(NOT(ISNA($B248)),INDEX(Entrada!P$53:P$369,$B248),0)</f>
        <v>0</v>
      </c>
      <c r="AP248">
        <f>IF(NOT(ISNA($B248)),INDEX(Entrada!Q$53:Q$369,$B248),0)</f>
        <v>0</v>
      </c>
      <c r="AQ248">
        <f>IF(NOT(ISNA($B248)),INDEX(Entrada!R$53:R$369,$B248),0)</f>
        <v>0</v>
      </c>
      <c r="AR248">
        <f>IF(NOT(ISNA($B248)),INDEX(Entrada!S$53:S$369,$B248),0)</f>
        <v>0</v>
      </c>
      <c r="AS248">
        <f>IF(NOT(ISNA($B248)),INDEX(Entrada!T$53:T$369,$B248),0)</f>
        <v>0</v>
      </c>
      <c r="AT248">
        <f>IF(NOT(ISNA($B248)),INDEX(Entrada!U$53:U$369,$B248),0)</f>
        <v>0</v>
      </c>
      <c r="AU248">
        <f>IF(NOT(ISNA($B248)),INDEX(Entrada!V$53:V$369,$B248),0)</f>
        <v>0</v>
      </c>
      <c r="AV248">
        <f>IF(NOT(ISNA($B248)),INDEX(Entrada!W$53:W$369,$B248),0)</f>
        <v>0</v>
      </c>
      <c r="AW248">
        <f>IF(NOT(ISNA($B248)),INDEX(Entrada!X$53:X$369,$B248),0)</f>
        <v>0</v>
      </c>
      <c r="AX248">
        <f>IF(NOT(ISNA($B248)),INDEX(Entrada!Y$53:Y$369,$B248),0)</f>
        <v>0</v>
      </c>
      <c r="AY248">
        <f>IF(NOT(ISNA($B248)),INDEX(Entrada!Z$53:Z$369,$B248),0)</f>
        <v>0</v>
      </c>
      <c r="AZ248">
        <f>IF(NOT(ISNA($B248)),INDEX(Entrada!AA$53:AA$369,$B248),0)</f>
        <v>0</v>
      </c>
      <c r="BA248">
        <f>IF(NOT(ISNA($B248)),INDEX(Entrada!AB$53:AB$369,$B248),0)</f>
        <v>0</v>
      </c>
      <c r="BB248">
        <f t="shared" ref="BB248:BM254" si="635">AB248</f>
        <v>10396.25</v>
      </c>
      <c r="BC248">
        <f t="shared" si="635"/>
        <v>10987.83</v>
      </c>
      <c r="BD248">
        <f t="shared" si="635"/>
        <v>10438.459999999999</v>
      </c>
      <c r="BE248">
        <f t="shared" si="635"/>
        <v>7793.45</v>
      </c>
      <c r="BF248">
        <f t="shared" si="635"/>
        <v>5504.45</v>
      </c>
      <c r="BG248">
        <f t="shared" si="635"/>
        <v>4667.21</v>
      </c>
      <c r="BH248">
        <f t="shared" si="635"/>
        <v>3835.27</v>
      </c>
      <c r="BI248">
        <f t="shared" si="635"/>
        <v>3272.51</v>
      </c>
      <c r="BJ248">
        <f t="shared" si="635"/>
        <v>3150.47</v>
      </c>
      <c r="BK248">
        <f t="shared" si="635"/>
        <v>3611.92</v>
      </c>
      <c r="BL248">
        <f t="shared" si="635"/>
        <v>4745.28</v>
      </c>
      <c r="BM248">
        <f t="shared" si="635"/>
        <v>7383.39</v>
      </c>
      <c r="BN248">
        <f t="shared" ref="BN248:CA254" si="636">AN248</f>
        <v>0</v>
      </c>
      <c r="BO248">
        <f t="shared" si="636"/>
        <v>0</v>
      </c>
      <c r="BP248">
        <f t="shared" si="636"/>
        <v>0</v>
      </c>
      <c r="BQ248">
        <f t="shared" si="636"/>
        <v>0</v>
      </c>
      <c r="BR248">
        <f t="shared" si="636"/>
        <v>0</v>
      </c>
      <c r="BS248">
        <f t="shared" si="636"/>
        <v>0</v>
      </c>
      <c r="BT248">
        <f t="shared" si="636"/>
        <v>0</v>
      </c>
      <c r="BU248">
        <f t="shared" si="636"/>
        <v>0</v>
      </c>
      <c r="BV248">
        <f t="shared" si="636"/>
        <v>0</v>
      </c>
      <c r="BW248">
        <f t="shared" si="636"/>
        <v>0</v>
      </c>
      <c r="BX248">
        <f t="shared" si="636"/>
        <v>0</v>
      </c>
      <c r="BY248">
        <f t="shared" si="636"/>
        <v>0</v>
      </c>
      <c r="BZ248">
        <f t="shared" si="636"/>
        <v>0</v>
      </c>
      <c r="CA248">
        <f t="shared" si="636"/>
        <v>0</v>
      </c>
      <c r="CE248" t="e">
        <f t="shared" si="562"/>
        <v>#N/A</v>
      </c>
      <c r="CF248" s="302">
        <f t="shared" si="563"/>
        <v>10396.25</v>
      </c>
      <c r="CG248" s="302">
        <f t="shared" ref="CG248:CG295" si="637" xml:space="preserve">    IF(ISNA($CE$4:$CE$323),BC$4:BC$323,
IF(OR(_tipo="Mensal", _tipo="Diario"),INDEX(_regrA0,$CE$4:$CE$323,$CF$1:$DE$1)+INDEX(_regrA1,$CE$4:$CE$323,$CF$1:$DE$1)*INDEX(BC$4:BC$323,INDEX(_regrPostoBase,$CE$4:$CE$323)),0
))</f>
        <v>10987.83</v>
      </c>
      <c r="CH248" s="302">
        <f t="shared" ref="CH248:CH295" si="638" xml:space="preserve">    IF(ISNA($CE$4:$CE$323),BD$4:BD$323,
IF(OR(_tipo="Mensal", _tipo="Diario"),INDEX(_regrA0,$CE$4:$CE$323,$CF$1:$DE$1)+INDEX(_regrA1,$CE$4:$CE$323,$CF$1:$DE$1)*INDEX(BD$4:BD$323,INDEX(_regrPostoBase,$CE$4:$CE$323)),0
))</f>
        <v>10438.459999999999</v>
      </c>
      <c r="CI248" s="302">
        <f t="shared" ref="CI248:CI295" si="639" xml:space="preserve">    IF(ISNA($CE$4:$CE$323),BE$4:BE$323,
IF(OR(_tipo="Mensal", _tipo="Diario"),INDEX(_regrA0,$CE$4:$CE$323,$CF$1:$DE$1)+INDEX(_regrA1,$CE$4:$CE$323,$CF$1:$DE$1)*INDEX(BE$4:BE$323,INDEX(_regrPostoBase,$CE$4:$CE$323)),0
))</f>
        <v>7793.45</v>
      </c>
      <c r="CJ248" s="302">
        <f t="shared" ref="CJ248:CJ295" si="640" xml:space="preserve">    IF(ISNA($CE$4:$CE$323),BF$4:BF$323,
IF(OR(_tipo="Mensal", _tipo="Diario"),INDEX(_regrA0,$CE$4:$CE$323,$CF$1:$DE$1)+INDEX(_regrA1,$CE$4:$CE$323,$CF$1:$DE$1)*INDEX(BF$4:BF$323,INDEX(_regrPostoBase,$CE$4:$CE$323)),0
))</f>
        <v>5504.45</v>
      </c>
      <c r="CK248" s="302">
        <f t="shared" ref="CK248:CK295" si="641" xml:space="preserve">    IF(ISNA($CE$4:$CE$323),BG$4:BG$323,
IF(OR(_tipo="Mensal", _tipo="Diario"),INDEX(_regrA0,$CE$4:$CE$323,$CF$1:$DE$1)+INDEX(_regrA1,$CE$4:$CE$323,$CF$1:$DE$1)*INDEX(BG$4:BG$323,INDEX(_regrPostoBase,$CE$4:$CE$323)),0
))</f>
        <v>4667.21</v>
      </c>
      <c r="CL248" s="302">
        <f t="shared" ref="CL248:CL295" si="642" xml:space="preserve">    IF(ISNA($CE$4:$CE$323),BH$4:BH$323,
IF(OR(_tipo="Mensal", _tipo="Diario"),INDEX(_regrA0,$CE$4:$CE$323,$CF$1:$DE$1)+INDEX(_regrA1,$CE$4:$CE$323,$CF$1:$DE$1)*INDEX(BH$4:BH$323,INDEX(_regrPostoBase,$CE$4:$CE$323)),0
))</f>
        <v>3835.27</v>
      </c>
      <c r="CM248" s="302">
        <f t="shared" ref="CM248:CM295" si="643" xml:space="preserve">    IF(ISNA($CE$4:$CE$323),BI$4:BI$323,
IF(OR(_tipo="Mensal", _tipo="Diario"),INDEX(_regrA0,$CE$4:$CE$323,$CF$1:$DE$1)+INDEX(_regrA1,$CE$4:$CE$323,$CF$1:$DE$1)*INDEX(BI$4:BI$323,INDEX(_regrPostoBase,$CE$4:$CE$323)),0
))</f>
        <v>3272.51</v>
      </c>
      <c r="CN248" s="302">
        <f t="shared" ref="CN248:CN295" si="644" xml:space="preserve">    IF(ISNA($CE$4:$CE$323),BJ$4:BJ$323,
IF(OR(_tipo="Mensal", _tipo="Diario"),INDEX(_regrA0,$CE$4:$CE$323,$CF$1:$DE$1)+INDEX(_regrA1,$CE$4:$CE$323,$CF$1:$DE$1)*INDEX(BJ$4:BJ$323,INDEX(_regrPostoBase,$CE$4:$CE$323)),0
))</f>
        <v>3150.47</v>
      </c>
      <c r="CO248" s="302">
        <f t="shared" ref="CO248:CO295" si="645" xml:space="preserve">    IF(ISNA($CE$4:$CE$323),BK$4:BK$323,
IF(OR(_tipo="Mensal", _tipo="Diario"),INDEX(_regrA0,$CE$4:$CE$323,$CF$1:$DE$1)+INDEX(_regrA1,$CE$4:$CE$323,$CF$1:$DE$1)*INDEX(BK$4:BK$323,INDEX(_regrPostoBase,$CE$4:$CE$323)),0
))</f>
        <v>3611.92</v>
      </c>
      <c r="CP248" s="302">
        <f t="shared" ref="CP248:CP295" si="646" xml:space="preserve">    IF(ISNA($CE$4:$CE$323),BL$4:BL$323,
IF(OR(_tipo="Mensal", _tipo="Diario"),INDEX(_regrA0,$CE$4:$CE$323,$CF$1:$DE$1)+INDEX(_regrA1,$CE$4:$CE$323,$CF$1:$DE$1)*INDEX(BL$4:BL$323,INDEX(_regrPostoBase,$CE$4:$CE$323)),0
))</f>
        <v>4745.28</v>
      </c>
      <c r="CQ248" s="302">
        <f t="shared" ref="CQ248:CQ295" si="647" xml:space="preserve">    IF(ISNA($CE$4:$CE$323),BM$4:BM$323,
IF(OR(_tipo="Mensal", _tipo="Diario"),INDEX(_regrA0,$CE$4:$CE$323,$CF$1:$DE$1)+INDEX(_regrA1,$CE$4:$CE$323,$CF$1:$DE$1)*INDEX(BM$4:BM$323,INDEX(_regrPostoBase,$CE$4:$CE$323)),0
))</f>
        <v>7383.39</v>
      </c>
      <c r="CR248" s="302">
        <f t="shared" ref="CR248:CR295" si="64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248" s="302">
        <f t="shared" ref="CS248:CS295" si="64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8" s="302">
        <f t="shared" ref="CT248:CT295" si="65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8" s="302">
        <f t="shared" ref="CU248:CU295" si="65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8" s="302">
        <f t="shared" ref="CV248:CV295" si="65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8" s="302">
        <f t="shared" ref="CW248:CW295" si="65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8" s="302">
        <f t="shared" ref="CX248:CX295" si="65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8" s="302">
        <f t="shared" ref="CY248:CY295" si="65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8" s="302">
        <f t="shared" ref="CZ248:CZ295" si="65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8" s="302">
        <f t="shared" ref="DA248:DA295" si="65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8" s="302">
        <f t="shared" ref="DB248:DB295" si="65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8" s="302">
        <f t="shared" ref="DC248:DC295" si="65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8" s="302">
        <f t="shared" ref="DD248:DD295" si="66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8" s="302">
        <f t="shared" ref="DE248:DE295" si="66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9" spans="1:109" x14ac:dyDescent="0.25">
      <c r="A249">
        <v>246</v>
      </c>
      <c r="B249">
        <f>MATCH(A249,Entrada!$A$53:$A$369,0)</f>
        <v>246</v>
      </c>
      <c r="C249" s="164" t="s">
        <v>550</v>
      </c>
      <c r="AB249">
        <f>IF(NOT(ISNA($B249)),INDEX(Entrada!C$53:C$369,$B249),0)</f>
        <v>11283.75</v>
      </c>
      <c r="AC249">
        <f>IF(NOT(ISNA($B249)),INDEX(Entrada!D$53:D$369,$B249),0)</f>
        <v>12106.74</v>
      </c>
      <c r="AD249">
        <f>IF(NOT(ISNA($B249)),INDEX(Entrada!E$53:E$369,$B249),0)</f>
        <v>11544.18</v>
      </c>
      <c r="AE249">
        <f>IF(NOT(ISNA($B249)),INDEX(Entrada!F$53:F$369,$B249),0)</f>
        <v>8827.77</v>
      </c>
      <c r="AF249">
        <f>IF(NOT(ISNA($B249)),INDEX(Entrada!G$53:G$369,$B249),0)</f>
        <v>6397.05</v>
      </c>
      <c r="AG249">
        <f>IF(NOT(ISNA($B249)),INDEX(Entrada!H$53:H$369,$B249),0)</f>
        <v>5555.36</v>
      </c>
      <c r="AH249">
        <f>IF(NOT(ISNA($B249)),INDEX(Entrada!I$53:I$369,$B249),0)</f>
        <v>4554.22</v>
      </c>
      <c r="AI249">
        <f>IF(NOT(ISNA($B249)),INDEX(Entrada!J$53:J$369,$B249),0)</f>
        <v>3892.75</v>
      </c>
      <c r="AJ249">
        <f>IF(NOT(ISNA($B249)),INDEX(Entrada!K$53:K$369,$B249),0)</f>
        <v>3768.93</v>
      </c>
      <c r="AK249">
        <f>IF(NOT(ISNA($B249)),INDEX(Entrada!L$53:L$369,$B249),0)</f>
        <v>4280.25</v>
      </c>
      <c r="AL249">
        <f>IF(NOT(ISNA($B249)),INDEX(Entrada!M$53:M$369,$B249),0)</f>
        <v>5403.41</v>
      </c>
      <c r="AM249">
        <f>IF(NOT(ISNA($B249)),INDEX(Entrada!N$53:N$369,$B249),0)</f>
        <v>8062.43</v>
      </c>
      <c r="AN249">
        <f>IF(NOT(ISNA($B249)),INDEX(Entrada!O$53:O$369,$B249),0)</f>
        <v>0</v>
      </c>
      <c r="AO249">
        <f>IF(NOT(ISNA($B249)),INDEX(Entrada!P$53:P$369,$B249),0)</f>
        <v>0</v>
      </c>
      <c r="AP249">
        <f>IF(NOT(ISNA($B249)),INDEX(Entrada!Q$53:Q$369,$B249),0)</f>
        <v>0</v>
      </c>
      <c r="AQ249">
        <f>IF(NOT(ISNA($B249)),INDEX(Entrada!R$53:R$369,$B249),0)</f>
        <v>0</v>
      </c>
      <c r="AR249">
        <f>IF(NOT(ISNA($B249)),INDEX(Entrada!S$53:S$369,$B249),0)</f>
        <v>0</v>
      </c>
      <c r="AS249">
        <f>IF(NOT(ISNA($B249)),INDEX(Entrada!T$53:T$369,$B249),0)</f>
        <v>0</v>
      </c>
      <c r="AT249">
        <f>IF(NOT(ISNA($B249)),INDEX(Entrada!U$53:U$369,$B249),0)</f>
        <v>0</v>
      </c>
      <c r="AU249">
        <f>IF(NOT(ISNA($B249)),INDEX(Entrada!V$53:V$369,$B249),0)</f>
        <v>0</v>
      </c>
      <c r="AV249">
        <f>IF(NOT(ISNA($B249)),INDEX(Entrada!W$53:W$369,$B249),0)</f>
        <v>0</v>
      </c>
      <c r="AW249">
        <f>IF(NOT(ISNA($B249)),INDEX(Entrada!X$53:X$369,$B249),0)</f>
        <v>0</v>
      </c>
      <c r="AX249">
        <f>IF(NOT(ISNA($B249)),INDEX(Entrada!Y$53:Y$369,$B249),0)</f>
        <v>0</v>
      </c>
      <c r="AY249">
        <f>IF(NOT(ISNA($B249)),INDEX(Entrada!Z$53:Z$369,$B249),0)</f>
        <v>0</v>
      </c>
      <c r="AZ249">
        <f>IF(NOT(ISNA($B249)),INDEX(Entrada!AA$53:AA$369,$B249),0)</f>
        <v>0</v>
      </c>
      <c r="BA249">
        <f>IF(NOT(ISNA($B249)),INDEX(Entrada!AB$53:AB$369,$B249),0)</f>
        <v>0</v>
      </c>
      <c r="BB249">
        <f t="shared" si="635"/>
        <v>11283.75</v>
      </c>
      <c r="BC249">
        <f t="shared" si="635"/>
        <v>12106.74</v>
      </c>
      <c r="BD249">
        <f t="shared" si="635"/>
        <v>11544.18</v>
      </c>
      <c r="BE249">
        <f t="shared" si="635"/>
        <v>8827.77</v>
      </c>
      <c r="BF249">
        <f t="shared" si="635"/>
        <v>6397.05</v>
      </c>
      <c r="BG249">
        <f t="shared" si="635"/>
        <v>5555.36</v>
      </c>
      <c r="BH249">
        <f t="shared" si="635"/>
        <v>4554.22</v>
      </c>
      <c r="BI249">
        <f t="shared" si="635"/>
        <v>3892.75</v>
      </c>
      <c r="BJ249">
        <f t="shared" si="635"/>
        <v>3768.93</v>
      </c>
      <c r="BK249">
        <f t="shared" si="635"/>
        <v>4280.25</v>
      </c>
      <c r="BL249">
        <f t="shared" si="635"/>
        <v>5403.41</v>
      </c>
      <c r="BM249">
        <f t="shared" si="635"/>
        <v>8062.43</v>
      </c>
      <c r="BN249">
        <f t="shared" si="636"/>
        <v>0</v>
      </c>
      <c r="BO249">
        <f t="shared" si="636"/>
        <v>0</v>
      </c>
      <c r="BP249">
        <f t="shared" si="636"/>
        <v>0</v>
      </c>
      <c r="BQ249">
        <f t="shared" si="636"/>
        <v>0</v>
      </c>
      <c r="BR249">
        <f t="shared" si="636"/>
        <v>0</v>
      </c>
      <c r="BS249">
        <f t="shared" si="636"/>
        <v>0</v>
      </c>
      <c r="BT249">
        <f t="shared" si="636"/>
        <v>0</v>
      </c>
      <c r="BU249">
        <f t="shared" si="636"/>
        <v>0</v>
      </c>
      <c r="BV249">
        <f t="shared" si="636"/>
        <v>0</v>
      </c>
      <c r="BW249">
        <f t="shared" si="636"/>
        <v>0</v>
      </c>
      <c r="BX249">
        <f t="shared" si="636"/>
        <v>0</v>
      </c>
      <c r="BY249">
        <f t="shared" si="636"/>
        <v>0</v>
      </c>
      <c r="BZ249">
        <f t="shared" si="636"/>
        <v>0</v>
      </c>
      <c r="CA249">
        <f t="shared" si="636"/>
        <v>0</v>
      </c>
      <c r="CE249" t="e">
        <f t="shared" si="562"/>
        <v>#N/A</v>
      </c>
      <c r="CF249" s="302">
        <f t="shared" si="563"/>
        <v>11283.75</v>
      </c>
      <c r="CG249" s="302">
        <f t="shared" si="637"/>
        <v>12106.74</v>
      </c>
      <c r="CH249" s="302">
        <f t="shared" si="638"/>
        <v>11544.18</v>
      </c>
      <c r="CI249" s="302">
        <f t="shared" si="639"/>
        <v>8827.77</v>
      </c>
      <c r="CJ249" s="302">
        <f t="shared" si="640"/>
        <v>6397.05</v>
      </c>
      <c r="CK249" s="302">
        <f t="shared" si="641"/>
        <v>5555.36</v>
      </c>
      <c r="CL249" s="302">
        <f t="shared" si="642"/>
        <v>4554.22</v>
      </c>
      <c r="CM249" s="302">
        <f t="shared" si="643"/>
        <v>3892.75</v>
      </c>
      <c r="CN249" s="302">
        <f t="shared" si="644"/>
        <v>3768.93</v>
      </c>
      <c r="CO249" s="302">
        <f t="shared" si="645"/>
        <v>4280.25</v>
      </c>
      <c r="CP249" s="302">
        <f t="shared" si="646"/>
        <v>5403.41</v>
      </c>
      <c r="CQ249" s="302">
        <f t="shared" si="647"/>
        <v>8062.43</v>
      </c>
      <c r="CR249" s="302">
        <f t="shared" si="648"/>
        <v>0</v>
      </c>
      <c r="CS249" s="302">
        <f t="shared" si="649"/>
        <v>0</v>
      </c>
      <c r="CT249" s="302">
        <f t="shared" si="650"/>
        <v>0</v>
      </c>
      <c r="CU249" s="302">
        <f t="shared" si="651"/>
        <v>0</v>
      </c>
      <c r="CV249" s="302">
        <f t="shared" si="652"/>
        <v>0</v>
      </c>
      <c r="CW249" s="302">
        <f t="shared" si="653"/>
        <v>0</v>
      </c>
      <c r="CX249" s="302">
        <f t="shared" si="654"/>
        <v>0</v>
      </c>
      <c r="CY249" s="302">
        <f t="shared" si="655"/>
        <v>0</v>
      </c>
      <c r="CZ249" s="302">
        <f t="shared" si="656"/>
        <v>0</v>
      </c>
      <c r="DA249" s="302">
        <f t="shared" si="657"/>
        <v>0</v>
      </c>
      <c r="DB249" s="302">
        <f t="shared" si="658"/>
        <v>0</v>
      </c>
      <c r="DC249" s="302">
        <f t="shared" si="659"/>
        <v>0</v>
      </c>
      <c r="DD249" s="302">
        <f t="shared" si="660"/>
        <v>0</v>
      </c>
      <c r="DE249" s="302">
        <f t="shared" si="661"/>
        <v>0</v>
      </c>
    </row>
    <row r="250" spans="1:109" x14ac:dyDescent="0.25">
      <c r="A250">
        <v>247</v>
      </c>
      <c r="B250">
        <f>MATCH(A250,Entrada!$A$53:$A$369,0)</f>
        <v>247</v>
      </c>
      <c r="C250" s="164" t="s">
        <v>635</v>
      </c>
      <c r="AB250">
        <f>IF(NOT(ISNA($B250)),INDEX(Entrada!C$53:C$369,$B250),0)</f>
        <v>280.64</v>
      </c>
      <c r="AC250">
        <f>IF(NOT(ISNA($B250)),INDEX(Entrada!D$53:D$369,$B250),0)</f>
        <v>312.10000000000002</v>
      </c>
      <c r="AD250">
        <f>IF(NOT(ISNA($B250)),INDEX(Entrada!E$53:E$369,$B250),0)</f>
        <v>321.25</v>
      </c>
      <c r="AE250">
        <f>IF(NOT(ISNA($B250)),INDEX(Entrada!F$53:F$369,$B250),0)</f>
        <v>247.7</v>
      </c>
      <c r="AF250">
        <f>IF(NOT(ISNA($B250)),INDEX(Entrada!G$53:G$369,$B250),0)</f>
        <v>174.02</v>
      </c>
      <c r="AG250">
        <f>IF(NOT(ISNA($B250)),INDEX(Entrada!H$53:H$369,$B250),0)</f>
        <v>136.77000000000001</v>
      </c>
      <c r="AH250">
        <f>IF(NOT(ISNA($B250)),INDEX(Entrada!I$53:I$369,$B250),0)</f>
        <v>113.68</v>
      </c>
      <c r="AI250">
        <f>IF(NOT(ISNA($B250)),INDEX(Entrada!J$53:J$369,$B250),0)</f>
        <v>98.65</v>
      </c>
      <c r="AJ250">
        <f>IF(NOT(ISNA($B250)),INDEX(Entrada!K$53:K$369,$B250),0)</f>
        <v>99.67</v>
      </c>
      <c r="AK250">
        <f>IF(NOT(ISNA($B250)),INDEX(Entrada!L$53:L$369,$B250),0)</f>
        <v>123.18</v>
      </c>
      <c r="AL250">
        <f>IF(NOT(ISNA($B250)),INDEX(Entrada!M$53:M$369,$B250),0)</f>
        <v>162.69999999999999</v>
      </c>
      <c r="AM250">
        <f>IF(NOT(ISNA($B250)),INDEX(Entrada!N$53:N$369,$B250),0)</f>
        <v>226.2</v>
      </c>
      <c r="AN250">
        <f>IF(NOT(ISNA($B250)),INDEX(Entrada!O$53:O$369,$B250),0)</f>
        <v>0</v>
      </c>
      <c r="AO250">
        <f>IF(NOT(ISNA($B250)),INDEX(Entrada!P$53:P$369,$B250),0)</f>
        <v>0</v>
      </c>
      <c r="AP250">
        <f>IF(NOT(ISNA($B250)),INDEX(Entrada!Q$53:Q$369,$B250),0)</f>
        <v>0</v>
      </c>
      <c r="AQ250">
        <f>IF(NOT(ISNA($B250)),INDEX(Entrada!R$53:R$369,$B250),0)</f>
        <v>0</v>
      </c>
      <c r="AR250">
        <f>IF(NOT(ISNA($B250)),INDEX(Entrada!S$53:S$369,$B250),0)</f>
        <v>0</v>
      </c>
      <c r="AS250">
        <f>IF(NOT(ISNA($B250)),INDEX(Entrada!T$53:T$369,$B250),0)</f>
        <v>0</v>
      </c>
      <c r="AT250">
        <f>IF(NOT(ISNA($B250)),INDEX(Entrada!U$53:U$369,$B250),0)</f>
        <v>0</v>
      </c>
      <c r="AU250">
        <f>IF(NOT(ISNA($B250)),INDEX(Entrada!V$53:V$369,$B250),0)</f>
        <v>0</v>
      </c>
      <c r="AV250">
        <f>IF(NOT(ISNA($B250)),INDEX(Entrada!W$53:W$369,$B250),0)</f>
        <v>0</v>
      </c>
      <c r="AW250">
        <f>IF(NOT(ISNA($B250)),INDEX(Entrada!X$53:X$369,$B250),0)</f>
        <v>0</v>
      </c>
      <c r="AX250">
        <f>IF(NOT(ISNA($B250)),INDEX(Entrada!Y$53:Y$369,$B250),0)</f>
        <v>0</v>
      </c>
      <c r="AY250">
        <f>IF(NOT(ISNA($B250)),INDEX(Entrada!Z$53:Z$369,$B250),0)</f>
        <v>0</v>
      </c>
      <c r="AZ250">
        <f>IF(NOT(ISNA($B250)),INDEX(Entrada!AA$53:AA$369,$B250),0)</f>
        <v>0</v>
      </c>
      <c r="BA250">
        <f>IF(NOT(ISNA($B250)),INDEX(Entrada!AB$53:AB$369,$B250),0)</f>
        <v>0</v>
      </c>
      <c r="BB250">
        <f t="shared" si="635"/>
        <v>280.64</v>
      </c>
      <c r="BC250">
        <f t="shared" si="635"/>
        <v>312.10000000000002</v>
      </c>
      <c r="BD250">
        <f t="shared" si="635"/>
        <v>321.25</v>
      </c>
      <c r="BE250">
        <f t="shared" si="635"/>
        <v>247.7</v>
      </c>
      <c r="BF250">
        <f t="shared" si="635"/>
        <v>174.02</v>
      </c>
      <c r="BG250">
        <f t="shared" si="635"/>
        <v>136.77000000000001</v>
      </c>
      <c r="BH250">
        <f t="shared" si="635"/>
        <v>113.68</v>
      </c>
      <c r="BI250">
        <f t="shared" si="635"/>
        <v>98.65</v>
      </c>
      <c r="BJ250">
        <f t="shared" si="635"/>
        <v>99.67</v>
      </c>
      <c r="BK250">
        <f t="shared" si="635"/>
        <v>123.18</v>
      </c>
      <c r="BL250">
        <f t="shared" si="635"/>
        <v>162.69999999999999</v>
      </c>
      <c r="BM250">
        <f t="shared" si="635"/>
        <v>226.2</v>
      </c>
      <c r="BN250">
        <f t="shared" si="636"/>
        <v>0</v>
      </c>
      <c r="BO250">
        <f t="shared" si="636"/>
        <v>0</v>
      </c>
      <c r="BP250">
        <f t="shared" si="636"/>
        <v>0</v>
      </c>
      <c r="BQ250">
        <f t="shared" si="636"/>
        <v>0</v>
      </c>
      <c r="BR250">
        <f t="shared" si="636"/>
        <v>0</v>
      </c>
      <c r="BS250">
        <f t="shared" si="636"/>
        <v>0</v>
      </c>
      <c r="BT250">
        <f t="shared" si="636"/>
        <v>0</v>
      </c>
      <c r="BU250">
        <f t="shared" si="636"/>
        <v>0</v>
      </c>
      <c r="BV250">
        <f t="shared" si="636"/>
        <v>0</v>
      </c>
      <c r="BW250">
        <f t="shared" si="636"/>
        <v>0</v>
      </c>
      <c r="BX250">
        <f t="shared" si="636"/>
        <v>0</v>
      </c>
      <c r="BY250">
        <f t="shared" si="636"/>
        <v>0</v>
      </c>
      <c r="BZ250">
        <f t="shared" si="636"/>
        <v>0</v>
      </c>
      <c r="CA250">
        <f t="shared" si="636"/>
        <v>0</v>
      </c>
      <c r="CE250" t="e">
        <f t="shared" si="562"/>
        <v>#N/A</v>
      </c>
      <c r="CF250" s="302">
        <f t="shared" si="563"/>
        <v>280.64</v>
      </c>
      <c r="CG250" s="302">
        <f t="shared" si="637"/>
        <v>312.10000000000002</v>
      </c>
      <c r="CH250" s="302">
        <f t="shared" si="638"/>
        <v>321.25</v>
      </c>
      <c r="CI250" s="302">
        <f t="shared" si="639"/>
        <v>247.7</v>
      </c>
      <c r="CJ250" s="302">
        <f t="shared" si="640"/>
        <v>174.02</v>
      </c>
      <c r="CK250" s="302">
        <f t="shared" si="641"/>
        <v>136.77000000000001</v>
      </c>
      <c r="CL250" s="302">
        <f t="shared" si="642"/>
        <v>113.68</v>
      </c>
      <c r="CM250" s="302">
        <f t="shared" si="643"/>
        <v>98.65</v>
      </c>
      <c r="CN250" s="302">
        <f t="shared" si="644"/>
        <v>99.67</v>
      </c>
      <c r="CO250" s="302">
        <f t="shared" si="645"/>
        <v>123.18</v>
      </c>
      <c r="CP250" s="302">
        <f t="shared" si="646"/>
        <v>162.69999999999999</v>
      </c>
      <c r="CQ250" s="302">
        <f t="shared" si="647"/>
        <v>226.2</v>
      </c>
      <c r="CR250" s="302">
        <f t="shared" si="648"/>
        <v>0</v>
      </c>
      <c r="CS250" s="302">
        <f t="shared" si="649"/>
        <v>0</v>
      </c>
      <c r="CT250" s="302">
        <f t="shared" si="650"/>
        <v>0</v>
      </c>
      <c r="CU250" s="302">
        <f t="shared" si="651"/>
        <v>0</v>
      </c>
      <c r="CV250" s="302">
        <f t="shared" si="652"/>
        <v>0</v>
      </c>
      <c r="CW250" s="302">
        <f t="shared" si="653"/>
        <v>0</v>
      </c>
      <c r="CX250" s="302">
        <f t="shared" si="654"/>
        <v>0</v>
      </c>
      <c r="CY250" s="302">
        <f t="shared" si="655"/>
        <v>0</v>
      </c>
      <c r="CZ250" s="302">
        <f t="shared" si="656"/>
        <v>0</v>
      </c>
      <c r="DA250" s="302">
        <f t="shared" si="657"/>
        <v>0</v>
      </c>
      <c r="DB250" s="302">
        <f t="shared" si="658"/>
        <v>0</v>
      </c>
      <c r="DC250" s="302">
        <f t="shared" si="659"/>
        <v>0</v>
      </c>
      <c r="DD250" s="302">
        <f t="shared" si="660"/>
        <v>0</v>
      </c>
      <c r="DE250" s="302">
        <f t="shared" si="661"/>
        <v>0</v>
      </c>
    </row>
    <row r="251" spans="1:109" x14ac:dyDescent="0.25">
      <c r="A251">
        <v>248</v>
      </c>
      <c r="B251">
        <f>MATCH(A251,Entrada!$A$53:$A$369,0)</f>
        <v>248</v>
      </c>
      <c r="C251" s="164" t="s">
        <v>636</v>
      </c>
      <c r="AB251">
        <f>IF(NOT(ISNA($B251)),INDEX(Entrada!C$53:C$369,$B251),0)</f>
        <v>291.77</v>
      </c>
      <c r="AC251">
        <f>IF(NOT(ISNA($B251)),INDEX(Entrada!D$53:D$369,$B251),0)</f>
        <v>324.55</v>
      </c>
      <c r="AD251">
        <f>IF(NOT(ISNA($B251)),INDEX(Entrada!E$53:E$369,$B251),0)</f>
        <v>334.09</v>
      </c>
      <c r="AE251">
        <f>IF(NOT(ISNA($B251)),INDEX(Entrada!F$53:F$369,$B251),0)</f>
        <v>257.86</v>
      </c>
      <c r="AF251">
        <f>IF(NOT(ISNA($B251)),INDEX(Entrada!G$53:G$369,$B251),0)</f>
        <v>181.25</v>
      </c>
      <c r="AG251">
        <f>IF(NOT(ISNA($B251)),INDEX(Entrada!H$53:H$369,$B251),0)</f>
        <v>142.41</v>
      </c>
      <c r="AH251">
        <f>IF(NOT(ISNA($B251)),INDEX(Entrada!I$53:I$369,$B251),0)</f>
        <v>118.35</v>
      </c>
      <c r="AI251">
        <f>IF(NOT(ISNA($B251)),INDEX(Entrada!J$53:J$369,$B251),0)</f>
        <v>102.68</v>
      </c>
      <c r="AJ251">
        <f>IF(NOT(ISNA($B251)),INDEX(Entrada!K$53:K$369,$B251),0)</f>
        <v>103.63</v>
      </c>
      <c r="AK251">
        <f>IF(NOT(ISNA($B251)),INDEX(Entrada!L$53:L$369,$B251),0)</f>
        <v>128.16</v>
      </c>
      <c r="AL251">
        <f>IF(NOT(ISNA($B251)),INDEX(Entrada!M$53:M$369,$B251),0)</f>
        <v>169.25</v>
      </c>
      <c r="AM251">
        <f>IF(NOT(ISNA($B251)),INDEX(Entrada!N$53:N$369,$B251),0)</f>
        <v>235.3</v>
      </c>
      <c r="AN251">
        <f>IF(NOT(ISNA($B251)),INDEX(Entrada!O$53:O$369,$B251),0)</f>
        <v>0</v>
      </c>
      <c r="AO251">
        <f>IF(NOT(ISNA($B251)),INDEX(Entrada!P$53:P$369,$B251),0)</f>
        <v>0</v>
      </c>
      <c r="AP251">
        <f>IF(NOT(ISNA($B251)),INDEX(Entrada!Q$53:Q$369,$B251),0)</f>
        <v>0</v>
      </c>
      <c r="AQ251">
        <f>IF(NOT(ISNA($B251)),INDEX(Entrada!R$53:R$369,$B251),0)</f>
        <v>0</v>
      </c>
      <c r="AR251">
        <f>IF(NOT(ISNA($B251)),INDEX(Entrada!S$53:S$369,$B251),0)</f>
        <v>0</v>
      </c>
      <c r="AS251">
        <f>IF(NOT(ISNA($B251)),INDEX(Entrada!T$53:T$369,$B251),0)</f>
        <v>0</v>
      </c>
      <c r="AT251">
        <f>IF(NOT(ISNA($B251)),INDEX(Entrada!U$53:U$369,$B251),0)</f>
        <v>0</v>
      </c>
      <c r="AU251">
        <f>IF(NOT(ISNA($B251)),INDEX(Entrada!V$53:V$369,$B251),0)</f>
        <v>0</v>
      </c>
      <c r="AV251">
        <f>IF(NOT(ISNA($B251)),INDEX(Entrada!W$53:W$369,$B251),0)</f>
        <v>0</v>
      </c>
      <c r="AW251">
        <f>IF(NOT(ISNA($B251)),INDEX(Entrada!X$53:X$369,$B251),0)</f>
        <v>0</v>
      </c>
      <c r="AX251">
        <f>IF(NOT(ISNA($B251)),INDEX(Entrada!Y$53:Y$369,$B251),0)</f>
        <v>0</v>
      </c>
      <c r="AY251">
        <f>IF(NOT(ISNA($B251)),INDEX(Entrada!Z$53:Z$369,$B251),0)</f>
        <v>0</v>
      </c>
      <c r="AZ251">
        <f>IF(NOT(ISNA($B251)),INDEX(Entrada!AA$53:AA$369,$B251),0)</f>
        <v>0</v>
      </c>
      <c r="BA251">
        <f>IF(NOT(ISNA($B251)),INDEX(Entrada!AB$53:AB$369,$B251),0)</f>
        <v>0</v>
      </c>
      <c r="BB251">
        <f t="shared" si="635"/>
        <v>291.77</v>
      </c>
      <c r="BC251">
        <f t="shared" si="635"/>
        <v>324.55</v>
      </c>
      <c r="BD251">
        <f t="shared" si="635"/>
        <v>334.09</v>
      </c>
      <c r="BE251">
        <f t="shared" si="635"/>
        <v>257.86</v>
      </c>
      <c r="BF251">
        <f t="shared" si="635"/>
        <v>181.25</v>
      </c>
      <c r="BG251">
        <f t="shared" si="635"/>
        <v>142.41</v>
      </c>
      <c r="BH251">
        <f t="shared" si="635"/>
        <v>118.35</v>
      </c>
      <c r="BI251">
        <f t="shared" si="635"/>
        <v>102.68</v>
      </c>
      <c r="BJ251">
        <f t="shared" si="635"/>
        <v>103.63</v>
      </c>
      <c r="BK251">
        <f t="shared" si="635"/>
        <v>128.16</v>
      </c>
      <c r="BL251">
        <f t="shared" si="635"/>
        <v>169.25</v>
      </c>
      <c r="BM251">
        <f t="shared" si="635"/>
        <v>235.3</v>
      </c>
      <c r="BN251">
        <f t="shared" si="636"/>
        <v>0</v>
      </c>
      <c r="BO251">
        <f t="shared" si="636"/>
        <v>0</v>
      </c>
      <c r="BP251">
        <f t="shared" si="636"/>
        <v>0</v>
      </c>
      <c r="BQ251">
        <f t="shared" si="636"/>
        <v>0</v>
      </c>
      <c r="BR251">
        <f t="shared" si="636"/>
        <v>0</v>
      </c>
      <c r="BS251">
        <f t="shared" si="636"/>
        <v>0</v>
      </c>
      <c r="BT251">
        <f t="shared" si="636"/>
        <v>0</v>
      </c>
      <c r="BU251">
        <f t="shared" si="636"/>
        <v>0</v>
      </c>
      <c r="BV251">
        <f t="shared" si="636"/>
        <v>0</v>
      </c>
      <c r="BW251">
        <f t="shared" si="636"/>
        <v>0</v>
      </c>
      <c r="BX251">
        <f t="shared" si="636"/>
        <v>0</v>
      </c>
      <c r="BY251">
        <f t="shared" si="636"/>
        <v>0</v>
      </c>
      <c r="BZ251">
        <f t="shared" si="636"/>
        <v>0</v>
      </c>
      <c r="CA251">
        <f t="shared" si="636"/>
        <v>0</v>
      </c>
      <c r="CE251">
        <f t="shared" si="562"/>
        <v>22</v>
      </c>
      <c r="CF251" s="302">
        <f t="shared" ca="1" si="563"/>
        <v>291.64303999999998</v>
      </c>
      <c r="CG251" s="302">
        <f t="shared" ca="1" si="637"/>
        <v>324.23560000000003</v>
      </c>
      <c r="CH251" s="302">
        <f t="shared" ca="1" si="638"/>
        <v>333.71499999999997</v>
      </c>
      <c r="CI251" s="302">
        <f t="shared" ca="1" si="639"/>
        <v>257.51719999999995</v>
      </c>
      <c r="CJ251" s="302">
        <f t="shared" ca="1" si="640"/>
        <v>181.18472000000003</v>
      </c>
      <c r="CK251" s="302">
        <f t="shared" ca="1" si="641"/>
        <v>142.59372000000002</v>
      </c>
      <c r="CL251" s="302">
        <f t="shared" ca="1" si="642"/>
        <v>118.67248000000002</v>
      </c>
      <c r="CM251" s="302">
        <f t="shared" ca="1" si="643"/>
        <v>103.10140000000001</v>
      </c>
      <c r="CN251" s="302">
        <f t="shared" ca="1" si="644"/>
        <v>104.15812000000001</v>
      </c>
      <c r="CO251" s="302">
        <f t="shared" ca="1" si="645"/>
        <v>128.51448000000002</v>
      </c>
      <c r="CP251" s="302">
        <f t="shared" ca="1" si="646"/>
        <v>169.4572</v>
      </c>
      <c r="CQ251" s="302">
        <f t="shared" ca="1" si="647"/>
        <v>235.2432</v>
      </c>
      <c r="CR251" s="302">
        <f t="shared" ca="1" si="648"/>
        <v>0.9</v>
      </c>
      <c r="CS251" s="302">
        <f t="shared" ca="1" si="649"/>
        <v>0.9</v>
      </c>
      <c r="CT251" s="302">
        <f t="shared" ca="1" si="650"/>
        <v>0.9</v>
      </c>
      <c r="CU251" s="302">
        <f t="shared" ca="1" si="651"/>
        <v>0.9</v>
      </c>
      <c r="CV251" s="302">
        <f t="shared" ca="1" si="652"/>
        <v>0.9</v>
      </c>
      <c r="CW251" s="302">
        <f t="shared" ca="1" si="653"/>
        <v>0.9</v>
      </c>
      <c r="CX251" s="302">
        <f t="shared" ca="1" si="654"/>
        <v>0.9</v>
      </c>
      <c r="CY251" s="302">
        <f t="shared" ca="1" si="655"/>
        <v>0.9</v>
      </c>
      <c r="CZ251" s="302">
        <f t="shared" ca="1" si="656"/>
        <v>0.9</v>
      </c>
      <c r="DA251" s="302">
        <f t="shared" ca="1" si="657"/>
        <v>0.9</v>
      </c>
      <c r="DB251" s="302">
        <f t="shared" ca="1" si="658"/>
        <v>0.9</v>
      </c>
      <c r="DC251" s="302">
        <f t="shared" ca="1" si="659"/>
        <v>0.9</v>
      </c>
      <c r="DD251" s="302">
        <f t="shared" ca="1" si="660"/>
        <v>0.9</v>
      </c>
      <c r="DE251" s="302">
        <f t="shared" ca="1" si="661"/>
        <v>0.9</v>
      </c>
    </row>
    <row r="252" spans="1:109" x14ac:dyDescent="0.25">
      <c r="A252">
        <v>249</v>
      </c>
      <c r="B252">
        <f>MATCH(A252,Entrada!$A$53:$A$369,0)</f>
        <v>249</v>
      </c>
      <c r="C252" s="164" t="s">
        <v>637</v>
      </c>
      <c r="AB252">
        <f>IF(NOT(ISNA($B252)),INDEX(Entrada!C$53:C$369,$B252),0)</f>
        <v>513.83000000000004</v>
      </c>
      <c r="AC252">
        <f>IF(NOT(ISNA($B252)),INDEX(Entrada!D$53:D$369,$B252),0)</f>
        <v>539.61</v>
      </c>
      <c r="AD252">
        <f>IF(NOT(ISNA($B252)),INDEX(Entrada!E$53:E$369,$B252),0)</f>
        <v>449.11</v>
      </c>
      <c r="AE252">
        <f>IF(NOT(ISNA($B252)),INDEX(Entrada!F$53:F$369,$B252),0)</f>
        <v>324.26</v>
      </c>
      <c r="AF252">
        <f>IF(NOT(ISNA($B252)),INDEX(Entrada!G$53:G$369,$B252),0)</f>
        <v>301.98</v>
      </c>
      <c r="AG252">
        <f>IF(NOT(ISNA($B252)),INDEX(Entrada!H$53:H$369,$B252),0)</f>
        <v>322.48</v>
      </c>
      <c r="AH252">
        <f>IF(NOT(ISNA($B252)),INDEX(Entrada!I$53:I$369,$B252),0)</f>
        <v>277.85000000000002</v>
      </c>
      <c r="AI252">
        <f>IF(NOT(ISNA($B252)),INDEX(Entrada!J$53:J$369,$B252),0)</f>
        <v>230.41</v>
      </c>
      <c r="AJ252">
        <f>IF(NOT(ISNA($B252)),INDEX(Entrada!K$53:K$369,$B252),0)</f>
        <v>257.36</v>
      </c>
      <c r="AK252">
        <f>IF(NOT(ISNA($B252)),INDEX(Entrada!L$53:L$369,$B252),0)</f>
        <v>307.76</v>
      </c>
      <c r="AL252">
        <f>IF(NOT(ISNA($B252)),INDEX(Entrada!M$53:M$369,$B252),0)</f>
        <v>290.49</v>
      </c>
      <c r="AM252">
        <f>IF(NOT(ISNA($B252)),INDEX(Entrada!N$53:N$369,$B252),0)</f>
        <v>353.32</v>
      </c>
      <c r="AN252">
        <f>IF(NOT(ISNA($B252)),INDEX(Entrada!O$53:O$369,$B252),0)</f>
        <v>0</v>
      </c>
      <c r="AO252">
        <f>IF(NOT(ISNA($B252)),INDEX(Entrada!P$53:P$369,$B252),0)</f>
        <v>0</v>
      </c>
      <c r="AP252">
        <f>IF(NOT(ISNA($B252)),INDEX(Entrada!Q$53:Q$369,$B252),0)</f>
        <v>0</v>
      </c>
      <c r="AQ252">
        <f>IF(NOT(ISNA($B252)),INDEX(Entrada!R$53:R$369,$B252),0)</f>
        <v>0</v>
      </c>
      <c r="AR252">
        <f>IF(NOT(ISNA($B252)),INDEX(Entrada!S$53:S$369,$B252),0)</f>
        <v>0</v>
      </c>
      <c r="AS252">
        <f>IF(NOT(ISNA($B252)),INDEX(Entrada!T$53:T$369,$B252),0)</f>
        <v>0</v>
      </c>
      <c r="AT252">
        <f>IF(NOT(ISNA($B252)),INDEX(Entrada!U$53:U$369,$B252),0)</f>
        <v>0</v>
      </c>
      <c r="AU252">
        <f>IF(NOT(ISNA($B252)),INDEX(Entrada!V$53:V$369,$B252),0)</f>
        <v>0</v>
      </c>
      <c r="AV252">
        <f>IF(NOT(ISNA($B252)),INDEX(Entrada!W$53:W$369,$B252),0)</f>
        <v>0</v>
      </c>
      <c r="AW252">
        <f>IF(NOT(ISNA($B252)),INDEX(Entrada!X$53:X$369,$B252),0)</f>
        <v>0</v>
      </c>
      <c r="AX252">
        <f>IF(NOT(ISNA($B252)),INDEX(Entrada!Y$53:Y$369,$B252),0)</f>
        <v>0</v>
      </c>
      <c r="AY252">
        <f>IF(NOT(ISNA($B252)),INDEX(Entrada!Z$53:Z$369,$B252),0)</f>
        <v>0</v>
      </c>
      <c r="AZ252">
        <f>IF(NOT(ISNA($B252)),INDEX(Entrada!AA$53:AA$369,$B252),0)</f>
        <v>0</v>
      </c>
      <c r="BA252">
        <f>IF(NOT(ISNA($B252)),INDEX(Entrada!AB$53:AB$369,$B252),0)</f>
        <v>0</v>
      </c>
      <c r="BB252">
        <f t="shared" si="635"/>
        <v>513.83000000000004</v>
      </c>
      <c r="BC252">
        <f t="shared" si="635"/>
        <v>539.61</v>
      </c>
      <c r="BD252">
        <f t="shared" si="635"/>
        <v>449.11</v>
      </c>
      <c r="BE252">
        <f t="shared" si="635"/>
        <v>324.26</v>
      </c>
      <c r="BF252">
        <f t="shared" si="635"/>
        <v>301.98</v>
      </c>
      <c r="BG252">
        <f t="shared" si="635"/>
        <v>322.48</v>
      </c>
      <c r="BH252">
        <f t="shared" si="635"/>
        <v>277.85000000000002</v>
      </c>
      <c r="BI252">
        <f t="shared" si="635"/>
        <v>230.41</v>
      </c>
      <c r="BJ252">
        <f t="shared" si="635"/>
        <v>257.36</v>
      </c>
      <c r="BK252">
        <f t="shared" si="635"/>
        <v>307.76</v>
      </c>
      <c r="BL252">
        <f t="shared" si="635"/>
        <v>290.49</v>
      </c>
      <c r="BM252">
        <f t="shared" si="635"/>
        <v>353.32</v>
      </c>
      <c r="BN252">
        <f t="shared" si="636"/>
        <v>0</v>
      </c>
      <c r="BO252">
        <f t="shared" si="636"/>
        <v>0</v>
      </c>
      <c r="BP252">
        <f t="shared" si="636"/>
        <v>0</v>
      </c>
      <c r="BQ252">
        <f t="shared" si="636"/>
        <v>0</v>
      </c>
      <c r="BR252">
        <f t="shared" si="636"/>
        <v>0</v>
      </c>
      <c r="BS252">
        <f t="shared" si="636"/>
        <v>0</v>
      </c>
      <c r="BT252">
        <f t="shared" si="636"/>
        <v>0</v>
      </c>
      <c r="BU252">
        <f t="shared" si="636"/>
        <v>0</v>
      </c>
      <c r="BV252">
        <f t="shared" si="636"/>
        <v>0</v>
      </c>
      <c r="BW252">
        <f t="shared" si="636"/>
        <v>0</v>
      </c>
      <c r="BX252">
        <f t="shared" si="636"/>
        <v>0</v>
      </c>
      <c r="BY252">
        <f t="shared" si="636"/>
        <v>0</v>
      </c>
      <c r="BZ252">
        <f t="shared" si="636"/>
        <v>0</v>
      </c>
      <c r="CA252">
        <f t="shared" si="636"/>
        <v>0</v>
      </c>
      <c r="CE252">
        <f t="shared" si="562"/>
        <v>31</v>
      </c>
      <c r="CF252" s="302">
        <f t="shared" ca="1" si="563"/>
        <v>502.61840000000001</v>
      </c>
      <c r="CG252" s="302">
        <f t="shared" ca="1" si="637"/>
        <v>551.57294000000002</v>
      </c>
      <c r="CH252" s="302">
        <f t="shared" ca="1" si="638"/>
        <v>468.35175999999996</v>
      </c>
      <c r="CI252" s="302">
        <f t="shared" ca="1" si="639"/>
        <v>331.3621</v>
      </c>
      <c r="CJ252" s="302">
        <f t="shared" ca="1" si="640"/>
        <v>292.52760000000001</v>
      </c>
      <c r="CK252" s="302">
        <f t="shared" ca="1" si="641"/>
        <v>311.69108</v>
      </c>
      <c r="CL252" s="302">
        <f t="shared" ca="1" si="642"/>
        <v>267.41206</v>
      </c>
      <c r="CM252" s="302">
        <f t="shared" ca="1" si="643"/>
        <v>224.11735999999999</v>
      </c>
      <c r="CN252" s="302">
        <f t="shared" ca="1" si="644"/>
        <v>242.69640000000001</v>
      </c>
      <c r="CO252" s="302">
        <f t="shared" ca="1" si="645"/>
        <v>289.31318000000005</v>
      </c>
      <c r="CP252" s="302">
        <f t="shared" ca="1" si="646"/>
        <v>281.00798000000003</v>
      </c>
      <c r="CQ252" s="302">
        <f t="shared" ca="1" si="647"/>
        <v>353.74</v>
      </c>
      <c r="CR252" s="302">
        <f t="shared" ca="1" si="648"/>
        <v>0</v>
      </c>
      <c r="CS252" s="302">
        <f t="shared" ca="1" si="649"/>
        <v>0</v>
      </c>
      <c r="CT252" s="302">
        <f t="shared" ca="1" si="650"/>
        <v>0</v>
      </c>
      <c r="CU252" s="302">
        <f t="shared" ca="1" si="651"/>
        <v>0</v>
      </c>
      <c r="CV252" s="302">
        <f t="shared" ca="1" si="652"/>
        <v>0</v>
      </c>
      <c r="CW252" s="302">
        <f t="shared" ca="1" si="653"/>
        <v>0</v>
      </c>
      <c r="CX252" s="302">
        <f t="shared" ca="1" si="654"/>
        <v>0</v>
      </c>
      <c r="CY252" s="302">
        <f t="shared" ca="1" si="655"/>
        <v>0</v>
      </c>
      <c r="CZ252" s="302">
        <f t="shared" ca="1" si="656"/>
        <v>0</v>
      </c>
      <c r="DA252" s="302">
        <f t="shared" ca="1" si="657"/>
        <v>0</v>
      </c>
      <c r="DB252" s="302">
        <f t="shared" ca="1" si="658"/>
        <v>0</v>
      </c>
      <c r="DC252" s="302">
        <f t="shared" ca="1" si="659"/>
        <v>0</v>
      </c>
      <c r="DD252" s="302">
        <f t="shared" ca="1" si="660"/>
        <v>0</v>
      </c>
      <c r="DE252" s="302">
        <f t="shared" ca="1" si="661"/>
        <v>0</v>
      </c>
    </row>
    <row r="253" spans="1:109" x14ac:dyDescent="0.25">
      <c r="A253">
        <v>250</v>
      </c>
      <c r="B253">
        <f>MATCH(A253,Entrada!$A$53:$A$369,0)</f>
        <v>250</v>
      </c>
      <c r="C253" s="164"/>
      <c r="AB253">
        <f>IF(NOT(ISNA($B253)),INDEX(Entrada!C$53:C$369,$B253),0)</f>
        <v>0</v>
      </c>
      <c r="AC253">
        <f>IF(NOT(ISNA($B253)),INDEX(Entrada!D$53:D$369,$B253),0)</f>
        <v>0</v>
      </c>
      <c r="AD253">
        <f>IF(NOT(ISNA($B253)),INDEX(Entrada!E$53:E$369,$B253),0)</f>
        <v>0</v>
      </c>
      <c r="AE253">
        <f>IF(NOT(ISNA($B253)),INDEX(Entrada!F$53:F$369,$B253),0)</f>
        <v>0</v>
      </c>
      <c r="AF253">
        <f>IF(NOT(ISNA($B253)),INDEX(Entrada!G$53:G$369,$B253),0)</f>
        <v>0</v>
      </c>
      <c r="AG253">
        <f>IF(NOT(ISNA($B253)),INDEX(Entrada!H$53:H$369,$B253),0)</f>
        <v>0</v>
      </c>
      <c r="AH253">
        <f>IF(NOT(ISNA($B253)),INDEX(Entrada!I$53:I$369,$B253),0)</f>
        <v>0</v>
      </c>
      <c r="AI253">
        <f>IF(NOT(ISNA($B253)),INDEX(Entrada!J$53:J$369,$B253),0)</f>
        <v>0</v>
      </c>
      <c r="AJ253">
        <f>IF(NOT(ISNA($B253)),INDEX(Entrada!K$53:K$369,$B253),0)</f>
        <v>0</v>
      </c>
      <c r="AK253">
        <f>IF(NOT(ISNA($B253)),INDEX(Entrada!L$53:L$369,$B253),0)</f>
        <v>0</v>
      </c>
      <c r="AL253">
        <f>IF(NOT(ISNA($B253)),INDEX(Entrada!M$53:M$369,$B253),0)</f>
        <v>0</v>
      </c>
      <c r="AM253">
        <f>IF(NOT(ISNA($B253)),INDEX(Entrada!N$53:N$369,$B253),0)</f>
        <v>0</v>
      </c>
      <c r="AN253">
        <f>IF(NOT(ISNA($B253)),INDEX(Entrada!O$53:O$369,$B253),0)</f>
        <v>0</v>
      </c>
      <c r="AO253">
        <f>IF(NOT(ISNA($B253)),INDEX(Entrada!P$53:P$369,$B253),0)</f>
        <v>0</v>
      </c>
      <c r="AP253">
        <f>IF(NOT(ISNA($B253)),INDEX(Entrada!Q$53:Q$369,$B253),0)</f>
        <v>0</v>
      </c>
      <c r="AQ253">
        <f>IF(NOT(ISNA($B253)),INDEX(Entrada!R$53:R$369,$B253),0)</f>
        <v>0</v>
      </c>
      <c r="AR253">
        <f>IF(NOT(ISNA($B253)),INDEX(Entrada!S$53:S$369,$B253),0)</f>
        <v>0</v>
      </c>
      <c r="AS253">
        <f>IF(NOT(ISNA($B253)),INDEX(Entrada!T$53:T$369,$B253),0)</f>
        <v>0</v>
      </c>
      <c r="AT253">
        <f>IF(NOT(ISNA($B253)),INDEX(Entrada!U$53:U$369,$B253),0)</f>
        <v>0</v>
      </c>
      <c r="AU253">
        <f>IF(NOT(ISNA($B253)),INDEX(Entrada!V$53:V$369,$B253),0)</f>
        <v>0</v>
      </c>
      <c r="AV253">
        <f>IF(NOT(ISNA($B253)),INDEX(Entrada!W$53:W$369,$B253),0)</f>
        <v>0</v>
      </c>
      <c r="AW253">
        <f>IF(NOT(ISNA($B253)),INDEX(Entrada!X$53:X$369,$B253),0)</f>
        <v>0</v>
      </c>
      <c r="AX253">
        <f>IF(NOT(ISNA($B253)),INDEX(Entrada!Y$53:Y$369,$B253),0)</f>
        <v>0</v>
      </c>
      <c r="AY253">
        <f>IF(NOT(ISNA($B253)),INDEX(Entrada!Z$53:Z$369,$B253),0)</f>
        <v>0</v>
      </c>
      <c r="AZ253">
        <f>IF(NOT(ISNA($B253)),INDEX(Entrada!AA$53:AA$369,$B253),0)</f>
        <v>0</v>
      </c>
      <c r="BA253">
        <f>IF(NOT(ISNA($B253)),INDEX(Entrada!AB$53:AB$369,$B253),0)</f>
        <v>0</v>
      </c>
      <c r="BB253">
        <f t="shared" si="635"/>
        <v>0</v>
      </c>
      <c r="BC253">
        <f t="shared" si="635"/>
        <v>0</v>
      </c>
      <c r="BD253">
        <f t="shared" si="635"/>
        <v>0</v>
      </c>
      <c r="BE253">
        <f t="shared" si="635"/>
        <v>0</v>
      </c>
      <c r="BF253">
        <f t="shared" si="635"/>
        <v>0</v>
      </c>
      <c r="BG253">
        <f t="shared" si="635"/>
        <v>0</v>
      </c>
      <c r="BH253">
        <f t="shared" si="635"/>
        <v>0</v>
      </c>
      <c r="BI253">
        <f t="shared" si="635"/>
        <v>0</v>
      </c>
      <c r="BJ253">
        <f t="shared" si="635"/>
        <v>0</v>
      </c>
      <c r="BK253">
        <f t="shared" si="635"/>
        <v>0</v>
      </c>
      <c r="BL253">
        <f t="shared" si="635"/>
        <v>0</v>
      </c>
      <c r="BM253">
        <f t="shared" si="635"/>
        <v>0</v>
      </c>
      <c r="BN253">
        <f t="shared" si="636"/>
        <v>0</v>
      </c>
      <c r="BO253">
        <f t="shared" si="636"/>
        <v>0</v>
      </c>
      <c r="BP253">
        <f t="shared" si="636"/>
        <v>0</v>
      </c>
      <c r="BQ253">
        <f t="shared" si="636"/>
        <v>0</v>
      </c>
      <c r="BR253">
        <f t="shared" si="636"/>
        <v>0</v>
      </c>
      <c r="BS253">
        <f t="shared" si="636"/>
        <v>0</v>
      </c>
      <c r="BT253">
        <f t="shared" si="636"/>
        <v>0</v>
      </c>
      <c r="BU253">
        <f t="shared" si="636"/>
        <v>0</v>
      </c>
      <c r="BV253">
        <f t="shared" si="636"/>
        <v>0</v>
      </c>
      <c r="BW253">
        <f t="shared" si="636"/>
        <v>0</v>
      </c>
      <c r="BX253">
        <f t="shared" si="636"/>
        <v>0</v>
      </c>
      <c r="BY253">
        <f t="shared" si="636"/>
        <v>0</v>
      </c>
      <c r="BZ253">
        <f t="shared" si="636"/>
        <v>0</v>
      </c>
      <c r="CA253">
        <f t="shared" si="636"/>
        <v>0</v>
      </c>
      <c r="CE253" t="e">
        <f t="shared" si="562"/>
        <v>#N/A</v>
      </c>
      <c r="CF253" s="302">
        <f t="shared" si="563"/>
        <v>0</v>
      </c>
      <c r="CG253" s="302">
        <f t="shared" si="637"/>
        <v>0</v>
      </c>
      <c r="CH253" s="302">
        <f t="shared" si="638"/>
        <v>0</v>
      </c>
      <c r="CI253" s="302">
        <f t="shared" si="639"/>
        <v>0</v>
      </c>
      <c r="CJ253" s="302">
        <f t="shared" si="640"/>
        <v>0</v>
      </c>
      <c r="CK253" s="302">
        <f t="shared" si="641"/>
        <v>0</v>
      </c>
      <c r="CL253" s="302">
        <f t="shared" si="642"/>
        <v>0</v>
      </c>
      <c r="CM253" s="302">
        <f t="shared" si="643"/>
        <v>0</v>
      </c>
      <c r="CN253" s="302">
        <f t="shared" si="644"/>
        <v>0</v>
      </c>
      <c r="CO253" s="302">
        <f t="shared" si="645"/>
        <v>0</v>
      </c>
      <c r="CP253" s="302">
        <f t="shared" si="646"/>
        <v>0</v>
      </c>
      <c r="CQ253" s="302">
        <f t="shared" si="647"/>
        <v>0</v>
      </c>
      <c r="CR253" s="302">
        <f t="shared" si="648"/>
        <v>0</v>
      </c>
      <c r="CS253" s="302">
        <f t="shared" si="649"/>
        <v>0</v>
      </c>
      <c r="CT253" s="302">
        <f t="shared" si="650"/>
        <v>0</v>
      </c>
      <c r="CU253" s="302">
        <f t="shared" si="651"/>
        <v>0</v>
      </c>
      <c r="CV253" s="302">
        <f t="shared" si="652"/>
        <v>0</v>
      </c>
      <c r="CW253" s="302">
        <f t="shared" si="653"/>
        <v>0</v>
      </c>
      <c r="CX253" s="302">
        <f t="shared" si="654"/>
        <v>0</v>
      </c>
      <c r="CY253" s="302">
        <f t="shared" si="655"/>
        <v>0</v>
      </c>
      <c r="CZ253" s="302">
        <f t="shared" si="656"/>
        <v>0</v>
      </c>
      <c r="DA253" s="302">
        <f t="shared" si="657"/>
        <v>0</v>
      </c>
      <c r="DB253" s="302">
        <f t="shared" si="658"/>
        <v>0</v>
      </c>
      <c r="DC253" s="302">
        <f t="shared" si="659"/>
        <v>0</v>
      </c>
      <c r="DD253" s="302">
        <f t="shared" si="660"/>
        <v>0</v>
      </c>
      <c r="DE253" s="302">
        <f t="shared" si="661"/>
        <v>0</v>
      </c>
    </row>
    <row r="254" spans="1:109" x14ac:dyDescent="0.25">
      <c r="A254">
        <v>251</v>
      </c>
      <c r="B254">
        <f>MATCH(A254,Entrada!$A$53:$A$369,0)</f>
        <v>251</v>
      </c>
      <c r="C254" s="164" t="s">
        <v>638</v>
      </c>
      <c r="AB254">
        <f>IF(NOT(ISNA($B254)),INDEX(Entrada!C$53:C$369,$B254),0)</f>
        <v>306.91000000000003</v>
      </c>
      <c r="AC254">
        <f>IF(NOT(ISNA($B254)),INDEX(Entrada!D$53:D$369,$B254),0)</f>
        <v>310.13</v>
      </c>
      <c r="AD254">
        <f>IF(NOT(ISNA($B254)),INDEX(Entrada!E$53:E$369,$B254),0)</f>
        <v>312.35000000000002</v>
      </c>
      <c r="AE254">
        <f>IF(NOT(ISNA($B254)),INDEX(Entrada!F$53:F$369,$B254),0)</f>
        <v>234.26</v>
      </c>
      <c r="AF254">
        <f>IF(NOT(ISNA($B254)),INDEX(Entrada!G$53:G$369,$B254),0)</f>
        <v>147.62</v>
      </c>
      <c r="AG254">
        <f>IF(NOT(ISNA($B254)),INDEX(Entrada!H$53:H$369,$B254),0)</f>
        <v>111.32</v>
      </c>
      <c r="AH254">
        <f>IF(NOT(ISNA($B254)),INDEX(Entrada!I$53:I$369,$B254),0)</f>
        <v>87.29</v>
      </c>
      <c r="AI254">
        <f>IF(NOT(ISNA($B254)),INDEX(Entrada!J$53:J$369,$B254),0)</f>
        <v>68.680000000000007</v>
      </c>
      <c r="AJ254">
        <f>IF(NOT(ISNA($B254)),INDEX(Entrada!K$53:K$369,$B254),0)</f>
        <v>58.29</v>
      </c>
      <c r="AK254">
        <f>IF(NOT(ISNA($B254)),INDEX(Entrada!L$53:L$369,$B254),0)</f>
        <v>69.41</v>
      </c>
      <c r="AL254">
        <f>IF(NOT(ISNA($B254)),INDEX(Entrada!M$53:M$369,$B254),0)</f>
        <v>123.09</v>
      </c>
      <c r="AM254">
        <f>IF(NOT(ISNA($B254)),INDEX(Entrada!N$53:N$369,$B254),0)</f>
        <v>233.47</v>
      </c>
      <c r="AN254">
        <f>IF(NOT(ISNA($B254)),INDEX(Entrada!O$53:O$369,$B254),0)</f>
        <v>0</v>
      </c>
      <c r="AO254">
        <f>IF(NOT(ISNA($B254)),INDEX(Entrada!P$53:P$369,$B254),0)</f>
        <v>0</v>
      </c>
      <c r="AP254">
        <f>IF(NOT(ISNA($B254)),INDEX(Entrada!Q$53:Q$369,$B254),0)</f>
        <v>0</v>
      </c>
      <c r="AQ254">
        <f>IF(NOT(ISNA($B254)),INDEX(Entrada!R$53:R$369,$B254),0)</f>
        <v>0</v>
      </c>
      <c r="AR254">
        <f>IF(NOT(ISNA($B254)),INDEX(Entrada!S$53:S$369,$B254),0)</f>
        <v>0</v>
      </c>
      <c r="AS254">
        <f>IF(NOT(ISNA($B254)),INDEX(Entrada!T$53:T$369,$B254),0)</f>
        <v>0</v>
      </c>
      <c r="AT254">
        <f>IF(NOT(ISNA($B254)),INDEX(Entrada!U$53:U$369,$B254),0)</f>
        <v>0</v>
      </c>
      <c r="AU254">
        <f>IF(NOT(ISNA($B254)),INDEX(Entrada!V$53:V$369,$B254),0)</f>
        <v>0</v>
      </c>
      <c r="AV254">
        <f>IF(NOT(ISNA($B254)),INDEX(Entrada!W$53:W$369,$B254),0)</f>
        <v>0</v>
      </c>
      <c r="AW254">
        <f>IF(NOT(ISNA($B254)),INDEX(Entrada!X$53:X$369,$B254),0)</f>
        <v>0</v>
      </c>
      <c r="AX254">
        <f>IF(NOT(ISNA($B254)),INDEX(Entrada!Y$53:Y$369,$B254),0)</f>
        <v>0</v>
      </c>
      <c r="AY254">
        <f>IF(NOT(ISNA($B254)),INDEX(Entrada!Z$53:Z$369,$B254),0)</f>
        <v>0</v>
      </c>
      <c r="AZ254">
        <f>IF(NOT(ISNA($B254)),INDEX(Entrada!AA$53:AA$369,$B254),0)</f>
        <v>0</v>
      </c>
      <c r="BA254">
        <f>IF(NOT(ISNA($B254)),INDEX(Entrada!AB$53:AB$369,$B254),0)</f>
        <v>0</v>
      </c>
      <c r="BB254">
        <f t="shared" si="635"/>
        <v>306.91000000000003</v>
      </c>
      <c r="BC254">
        <f t="shared" si="635"/>
        <v>310.13</v>
      </c>
      <c r="BD254">
        <f t="shared" si="635"/>
        <v>312.35000000000002</v>
      </c>
      <c r="BE254">
        <f t="shared" si="635"/>
        <v>234.26</v>
      </c>
      <c r="BF254">
        <f t="shared" si="635"/>
        <v>147.62</v>
      </c>
      <c r="BG254">
        <f t="shared" si="635"/>
        <v>111.32</v>
      </c>
      <c r="BH254">
        <f t="shared" si="635"/>
        <v>87.29</v>
      </c>
      <c r="BI254">
        <f t="shared" si="635"/>
        <v>68.680000000000007</v>
      </c>
      <c r="BJ254">
        <f t="shared" si="635"/>
        <v>58.29</v>
      </c>
      <c r="BK254">
        <f t="shared" si="635"/>
        <v>69.41</v>
      </c>
      <c r="BL254">
        <f t="shared" si="635"/>
        <v>123.09</v>
      </c>
      <c r="BM254">
        <f t="shared" si="635"/>
        <v>233.47</v>
      </c>
      <c r="BN254">
        <f t="shared" si="636"/>
        <v>0</v>
      </c>
      <c r="BO254">
        <f t="shared" si="636"/>
        <v>0</v>
      </c>
      <c r="BP254">
        <f t="shared" si="636"/>
        <v>0</v>
      </c>
      <c r="BQ254">
        <f t="shared" si="636"/>
        <v>0</v>
      </c>
      <c r="BR254">
        <f t="shared" si="636"/>
        <v>0</v>
      </c>
      <c r="BS254">
        <f t="shared" si="636"/>
        <v>0</v>
      </c>
      <c r="BT254">
        <f t="shared" si="636"/>
        <v>0</v>
      </c>
      <c r="BU254">
        <f t="shared" si="636"/>
        <v>0</v>
      </c>
      <c r="BV254">
        <f t="shared" si="636"/>
        <v>0</v>
      </c>
      <c r="BW254">
        <f t="shared" si="636"/>
        <v>0</v>
      </c>
      <c r="BX254">
        <f t="shared" si="636"/>
        <v>0</v>
      </c>
      <c r="BY254">
        <f t="shared" si="636"/>
        <v>0</v>
      </c>
      <c r="BZ254">
        <f t="shared" si="636"/>
        <v>0</v>
      </c>
      <c r="CA254">
        <f t="shared" si="636"/>
        <v>0</v>
      </c>
      <c r="CE254">
        <f t="shared" si="562"/>
        <v>16</v>
      </c>
      <c r="CF254" s="302">
        <f t="shared" ca="1" si="563"/>
        <v>317.68335999999999</v>
      </c>
      <c r="CG254" s="302">
        <f t="shared" ca="1" si="637"/>
        <v>319.32096000000001</v>
      </c>
      <c r="CH254" s="302">
        <f t="shared" ca="1" si="638"/>
        <v>305.77488</v>
      </c>
      <c r="CI254" s="302">
        <f t="shared" ca="1" si="639"/>
        <v>221.28576000000001</v>
      </c>
      <c r="CJ254" s="302">
        <f t="shared" ca="1" si="640"/>
        <v>140.98080000000002</v>
      </c>
      <c r="CK254" s="302">
        <f t="shared" ca="1" si="641"/>
        <v>108.22880000000001</v>
      </c>
      <c r="CL254" s="302">
        <f t="shared" ca="1" si="642"/>
        <v>86.402720000000002</v>
      </c>
      <c r="CM254" s="302">
        <f t="shared" ca="1" si="643"/>
        <v>69.349599999999995</v>
      </c>
      <c r="CN254" s="302">
        <f t="shared" ca="1" si="644"/>
        <v>60.93712</v>
      </c>
      <c r="CO254" s="302">
        <f t="shared" ca="1" si="645"/>
        <v>71.995519999999999</v>
      </c>
      <c r="CP254" s="302">
        <f t="shared" ca="1" si="646"/>
        <v>126.03632</v>
      </c>
      <c r="CQ254" s="302">
        <f t="shared" ca="1" si="647"/>
        <v>234.49696</v>
      </c>
      <c r="CR254" s="302">
        <f t="shared" ca="1" si="648"/>
        <v>0</v>
      </c>
      <c r="CS254" s="302">
        <f t="shared" ca="1" si="649"/>
        <v>0</v>
      </c>
      <c r="CT254" s="302">
        <f t="shared" ca="1" si="650"/>
        <v>0</v>
      </c>
      <c r="CU254" s="302">
        <f t="shared" ca="1" si="651"/>
        <v>0</v>
      </c>
      <c r="CV254" s="302">
        <f t="shared" ca="1" si="652"/>
        <v>0</v>
      </c>
      <c r="CW254" s="302">
        <f t="shared" ca="1" si="653"/>
        <v>0</v>
      </c>
      <c r="CX254" s="302">
        <f t="shared" ca="1" si="654"/>
        <v>0</v>
      </c>
      <c r="CY254" s="302">
        <f t="shared" ca="1" si="655"/>
        <v>0</v>
      </c>
      <c r="CZ254" s="302">
        <f t="shared" ca="1" si="656"/>
        <v>0</v>
      </c>
      <c r="DA254" s="302">
        <f t="shared" ca="1" si="657"/>
        <v>0</v>
      </c>
      <c r="DB254" s="302">
        <f t="shared" ca="1" si="658"/>
        <v>0</v>
      </c>
      <c r="DC254" s="302">
        <f t="shared" ca="1" si="659"/>
        <v>0</v>
      </c>
      <c r="DD254" s="302">
        <f t="shared" ca="1" si="660"/>
        <v>0</v>
      </c>
      <c r="DE254" s="302">
        <f t="shared" ca="1" si="661"/>
        <v>0</v>
      </c>
    </row>
    <row r="255" spans="1:109" x14ac:dyDescent="0.25">
      <c r="A255">
        <v>252</v>
      </c>
      <c r="B255">
        <f>MATCH(A255,Entrada!$A$53:$A$369,0)</f>
        <v>252</v>
      </c>
      <c r="C255" s="164" t="s">
        <v>266</v>
      </c>
      <c r="AB255">
        <f>IF(NOT(ISNA($B255)),INDEX(Entrada!C$53:C$369,$B255),0)</f>
        <v>99</v>
      </c>
      <c r="AC255">
        <f>IF(NOT(ISNA($B255)),INDEX(Entrada!D$53:D$369,$B255),0)</f>
        <v>113</v>
      </c>
      <c r="AD255">
        <f>IF(NOT(ISNA($B255)),INDEX(Entrada!E$53:E$369,$B255),0)</f>
        <v>111</v>
      </c>
      <c r="AE255">
        <f>IF(NOT(ISNA($B255)),INDEX(Entrada!F$53:F$369,$B255),0)</f>
        <v>89</v>
      </c>
      <c r="AF255">
        <f>IF(NOT(ISNA($B255)),INDEX(Entrada!G$53:G$369,$B255),0)</f>
        <v>66</v>
      </c>
      <c r="AG255">
        <f>IF(NOT(ISNA($B255)),INDEX(Entrada!H$53:H$369,$B255),0)</f>
        <v>57</v>
      </c>
      <c r="AH255">
        <f>IF(NOT(ISNA($B255)),INDEX(Entrada!I$53:I$369,$B255),0)</f>
        <v>51</v>
      </c>
      <c r="AI255">
        <f>IF(NOT(ISNA($B255)),INDEX(Entrada!J$53:J$369,$B255),0)</f>
        <v>47</v>
      </c>
      <c r="AJ255">
        <f>IF(NOT(ISNA($B255)),INDEX(Entrada!K$53:K$369,$B255),0)</f>
        <v>47</v>
      </c>
      <c r="AK255">
        <f>IF(NOT(ISNA($B255)),INDEX(Entrada!L$53:L$369,$B255),0)</f>
        <v>52</v>
      </c>
      <c r="AL255">
        <f>IF(NOT(ISNA($B255)),INDEX(Entrada!M$53:M$369,$B255),0)</f>
        <v>61</v>
      </c>
      <c r="AM255">
        <f>IF(NOT(ISNA($B255)),INDEX(Entrada!N$53:N$369,$B255),0)</f>
        <v>80</v>
      </c>
      <c r="AN255">
        <f>IF(NOT(ISNA($B255)),INDEX(Entrada!O$53:O$369,$B255),0)</f>
        <v>0</v>
      </c>
      <c r="AO255">
        <f>IF(NOT(ISNA($B255)),INDEX(Entrada!P$53:P$369,$B255),0)</f>
        <v>0</v>
      </c>
      <c r="AP255">
        <f>IF(NOT(ISNA($B255)),INDEX(Entrada!Q$53:Q$369,$B255),0)</f>
        <v>0</v>
      </c>
      <c r="AQ255">
        <f>IF(NOT(ISNA($B255)),INDEX(Entrada!R$53:R$369,$B255),0)</f>
        <v>0</v>
      </c>
      <c r="AR255">
        <f>IF(NOT(ISNA($B255)),INDEX(Entrada!S$53:S$369,$B255),0)</f>
        <v>0</v>
      </c>
      <c r="AS255">
        <f>IF(NOT(ISNA($B255)),INDEX(Entrada!T$53:T$369,$B255),0)</f>
        <v>0</v>
      </c>
      <c r="AT255">
        <f>IF(NOT(ISNA($B255)),INDEX(Entrada!U$53:U$369,$B255),0)</f>
        <v>0</v>
      </c>
      <c r="AU255">
        <f>IF(NOT(ISNA($B255)),INDEX(Entrada!V$53:V$369,$B255),0)</f>
        <v>0</v>
      </c>
      <c r="AV255">
        <f>IF(NOT(ISNA($B255)),INDEX(Entrada!W$53:W$369,$B255),0)</f>
        <v>0</v>
      </c>
      <c r="AW255">
        <f>IF(NOT(ISNA($B255)),INDEX(Entrada!X$53:X$369,$B255),0)</f>
        <v>0</v>
      </c>
      <c r="AX255">
        <f>IF(NOT(ISNA($B255)),INDEX(Entrada!Y$53:Y$369,$B255),0)</f>
        <v>0</v>
      </c>
      <c r="AY255">
        <f>IF(NOT(ISNA($B255)),INDEX(Entrada!Z$53:Z$369,$B255),0)</f>
        <v>0</v>
      </c>
      <c r="AZ255">
        <f>IF(NOT(ISNA($B255)),INDEX(Entrada!AA$53:AA$369,$B255),0)</f>
        <v>0</v>
      </c>
      <c r="BA255">
        <f>IF(NOT(ISNA($B255)),INDEX(Entrada!AB$53:AB$369,$B255),0)</f>
        <v>0</v>
      </c>
      <c r="BB255" s="423">
        <f t="shared" ref="BB255:BM255" si="662">BB262</f>
        <v>99.42</v>
      </c>
      <c r="BC255" s="423">
        <f t="shared" si="662"/>
        <v>112.82</v>
      </c>
      <c r="BD255" s="423">
        <f t="shared" si="662"/>
        <v>110.75</v>
      </c>
      <c r="BE255" s="423">
        <f t="shared" si="662"/>
        <v>88.6</v>
      </c>
      <c r="BF255" s="423">
        <f t="shared" si="662"/>
        <v>66.39</v>
      </c>
      <c r="BG255" s="423">
        <f t="shared" si="662"/>
        <v>56.74</v>
      </c>
      <c r="BH255" s="423">
        <f t="shared" si="662"/>
        <v>50.92</v>
      </c>
      <c r="BI255" s="423">
        <f t="shared" si="662"/>
        <v>47.03</v>
      </c>
      <c r="BJ255" s="423">
        <f t="shared" si="662"/>
        <v>47.32</v>
      </c>
      <c r="BK255" s="423">
        <f t="shared" si="662"/>
        <v>51.96</v>
      </c>
      <c r="BL255" s="423">
        <f t="shared" si="662"/>
        <v>61.15</v>
      </c>
      <c r="BM255" s="423">
        <f t="shared" si="662"/>
        <v>79.680000000000007</v>
      </c>
      <c r="BN255" s="423">
        <f t="shared" ref="BN255:CA255" si="663">BN262</f>
        <v>0</v>
      </c>
      <c r="BO255" s="423">
        <f t="shared" si="663"/>
        <v>0</v>
      </c>
      <c r="BP255" s="423">
        <f t="shared" si="663"/>
        <v>0</v>
      </c>
      <c r="BQ255" s="423">
        <f t="shared" si="663"/>
        <v>0</v>
      </c>
      <c r="BR255" s="423">
        <f t="shared" si="663"/>
        <v>0</v>
      </c>
      <c r="BS255" s="423">
        <f t="shared" si="663"/>
        <v>0</v>
      </c>
      <c r="BT255" s="423">
        <f t="shared" si="663"/>
        <v>0</v>
      </c>
      <c r="BU255" s="423">
        <f t="shared" si="663"/>
        <v>0</v>
      </c>
      <c r="BV255" s="423">
        <f t="shared" si="663"/>
        <v>0</v>
      </c>
      <c r="BW255" s="423">
        <f t="shared" si="663"/>
        <v>0</v>
      </c>
      <c r="BX255" s="423">
        <f t="shared" si="663"/>
        <v>0</v>
      </c>
      <c r="BY255" s="423">
        <f t="shared" si="663"/>
        <v>0</v>
      </c>
      <c r="BZ255" s="423">
        <f t="shared" si="663"/>
        <v>0</v>
      </c>
      <c r="CA255" s="423">
        <f t="shared" si="663"/>
        <v>0</v>
      </c>
      <c r="CE255">
        <f t="shared" si="562"/>
        <v>46</v>
      </c>
      <c r="CF255" s="302">
        <f t="shared" ca="1" si="563"/>
        <v>99.42</v>
      </c>
      <c r="CG255" s="302">
        <f t="shared" ca="1" si="637"/>
        <v>112.82</v>
      </c>
      <c r="CH255" s="302">
        <f t="shared" ca="1" si="638"/>
        <v>110.75</v>
      </c>
      <c r="CI255" s="302">
        <f t="shared" ca="1" si="639"/>
        <v>88.6</v>
      </c>
      <c r="CJ255" s="302">
        <f t="shared" ca="1" si="640"/>
        <v>66.39</v>
      </c>
      <c r="CK255" s="302">
        <f t="shared" ca="1" si="641"/>
        <v>56.74</v>
      </c>
      <c r="CL255" s="302">
        <f t="shared" ca="1" si="642"/>
        <v>50.92</v>
      </c>
      <c r="CM255" s="302">
        <f t="shared" ca="1" si="643"/>
        <v>47.03</v>
      </c>
      <c r="CN255" s="302">
        <f t="shared" ca="1" si="644"/>
        <v>47.32</v>
      </c>
      <c r="CO255" s="302">
        <f t="shared" ca="1" si="645"/>
        <v>51.96</v>
      </c>
      <c r="CP255" s="302">
        <f t="shared" ca="1" si="646"/>
        <v>61.15</v>
      </c>
      <c r="CQ255" s="302">
        <f t="shared" ca="1" si="647"/>
        <v>79.680000000000007</v>
      </c>
      <c r="CR255" s="302">
        <f t="shared" ca="1" si="648"/>
        <v>0</v>
      </c>
      <c r="CS255" s="302">
        <f t="shared" ca="1" si="649"/>
        <v>0</v>
      </c>
      <c r="CT255" s="302">
        <f t="shared" ca="1" si="650"/>
        <v>0</v>
      </c>
      <c r="CU255" s="302">
        <f t="shared" ca="1" si="651"/>
        <v>0</v>
      </c>
      <c r="CV255" s="302">
        <f t="shared" ca="1" si="652"/>
        <v>0</v>
      </c>
      <c r="CW255" s="302">
        <f t="shared" ca="1" si="653"/>
        <v>0</v>
      </c>
      <c r="CX255" s="302">
        <f t="shared" ca="1" si="654"/>
        <v>0</v>
      </c>
      <c r="CY255" s="302">
        <f t="shared" ca="1" si="655"/>
        <v>0</v>
      </c>
      <c r="CZ255" s="302">
        <f t="shared" ca="1" si="656"/>
        <v>0</v>
      </c>
      <c r="DA255" s="302">
        <f t="shared" ca="1" si="657"/>
        <v>0</v>
      </c>
      <c r="DB255" s="302">
        <f t="shared" ca="1" si="658"/>
        <v>0</v>
      </c>
      <c r="DC255" s="302">
        <f t="shared" ca="1" si="659"/>
        <v>0</v>
      </c>
      <c r="DD255" s="302">
        <f t="shared" ca="1" si="660"/>
        <v>0</v>
      </c>
      <c r="DE255" s="302">
        <f t="shared" ca="1" si="661"/>
        <v>0</v>
      </c>
    </row>
    <row r="256" spans="1:109" x14ac:dyDescent="0.25">
      <c r="A256">
        <v>253</v>
      </c>
      <c r="B256">
        <f>MATCH(A256,Entrada!$A$53:$A$369,0)</f>
        <v>253</v>
      </c>
      <c r="C256" s="164" t="s">
        <v>231</v>
      </c>
      <c r="AB256">
        <f>IF(NOT(ISNA($B256)),INDEX(Entrada!C$53:C$369,$B256),0)</f>
        <v>1693.14</v>
      </c>
      <c r="AC256">
        <f>IF(NOT(ISNA($B256)),INDEX(Entrada!D$53:D$369,$B256),0)</f>
        <v>1928.59</v>
      </c>
      <c r="AD256">
        <f>IF(NOT(ISNA($B256)),INDEX(Entrada!E$53:E$369,$B256),0)</f>
        <v>1811.95</v>
      </c>
      <c r="AE256">
        <f>IF(NOT(ISNA($B256)),INDEX(Entrada!F$53:F$369,$B256),0)</f>
        <v>1306.95</v>
      </c>
      <c r="AF256">
        <f>IF(NOT(ISNA($B256)),INDEX(Entrada!G$53:G$369,$B256),0)</f>
        <v>689.59</v>
      </c>
      <c r="AG256">
        <f>IF(NOT(ISNA($B256)),INDEX(Entrada!H$53:H$369,$B256),0)</f>
        <v>465.29</v>
      </c>
      <c r="AH256">
        <f>IF(NOT(ISNA($B256)),INDEX(Entrada!I$53:I$369,$B256),0)</f>
        <v>350.74</v>
      </c>
      <c r="AI256">
        <f>IF(NOT(ISNA($B256)),INDEX(Entrada!J$53:J$369,$B256),0)</f>
        <v>273.01</v>
      </c>
      <c r="AJ256">
        <f>IF(NOT(ISNA($B256)),INDEX(Entrada!K$53:K$369,$B256),0)</f>
        <v>255.96</v>
      </c>
      <c r="AK256">
        <f>IF(NOT(ISNA($B256)),INDEX(Entrada!L$53:L$369,$B256),0)</f>
        <v>365.2</v>
      </c>
      <c r="AL256">
        <f>IF(NOT(ISNA($B256)),INDEX(Entrada!M$53:M$369,$B256),0)</f>
        <v>671.97</v>
      </c>
      <c r="AM256">
        <f>IF(NOT(ISNA($B256)),INDEX(Entrada!N$53:N$369,$B256),0)</f>
        <v>1267</v>
      </c>
      <c r="AN256">
        <f>IF(NOT(ISNA($B256)),INDEX(Entrada!O$53:O$369,$B256),0)</f>
        <v>0</v>
      </c>
      <c r="AO256">
        <f>IF(NOT(ISNA($B256)),INDEX(Entrada!P$53:P$369,$B256),0)</f>
        <v>0</v>
      </c>
      <c r="AP256">
        <f>IF(NOT(ISNA($B256)),INDEX(Entrada!Q$53:Q$369,$B256),0)</f>
        <v>0</v>
      </c>
      <c r="AQ256">
        <f>IF(NOT(ISNA($B256)),INDEX(Entrada!R$53:R$369,$B256),0)</f>
        <v>0</v>
      </c>
      <c r="AR256">
        <f>IF(NOT(ISNA($B256)),INDEX(Entrada!S$53:S$369,$B256),0)</f>
        <v>0</v>
      </c>
      <c r="AS256">
        <f>IF(NOT(ISNA($B256)),INDEX(Entrada!T$53:T$369,$B256),0)</f>
        <v>0</v>
      </c>
      <c r="AT256">
        <f>IF(NOT(ISNA($B256)),INDEX(Entrada!U$53:U$369,$B256),0)</f>
        <v>0</v>
      </c>
      <c r="AU256">
        <f>IF(NOT(ISNA($B256)),INDEX(Entrada!V$53:V$369,$B256),0)</f>
        <v>0</v>
      </c>
      <c r="AV256">
        <f>IF(NOT(ISNA($B256)),INDEX(Entrada!W$53:W$369,$B256),0)</f>
        <v>0</v>
      </c>
      <c r="AW256">
        <f>IF(NOT(ISNA($B256)),INDEX(Entrada!X$53:X$369,$B256),0)</f>
        <v>0</v>
      </c>
      <c r="AX256">
        <f>IF(NOT(ISNA($B256)),INDEX(Entrada!Y$53:Y$369,$B256),0)</f>
        <v>0</v>
      </c>
      <c r="AY256">
        <f>IF(NOT(ISNA($B256)),INDEX(Entrada!Z$53:Z$369,$B256),0)</f>
        <v>0</v>
      </c>
      <c r="AZ256">
        <f>IF(NOT(ISNA($B256)),INDEX(Entrada!AA$53:AA$369,$B256),0)</f>
        <v>0</v>
      </c>
      <c r="BA256">
        <f>IF(NOT(ISNA($B256)),INDEX(Entrada!AB$53:AB$369,$B256),0)</f>
        <v>0</v>
      </c>
      <c r="BB256">
        <f t="shared" ref="BB256:BB276" si="664">AB256</f>
        <v>1693.14</v>
      </c>
      <c r="BC256">
        <f t="shared" ref="BC256:BC276" si="665">AC256</f>
        <v>1928.59</v>
      </c>
      <c r="BD256">
        <f t="shared" ref="BD256:BD276" si="666">AD256</f>
        <v>1811.95</v>
      </c>
      <c r="BE256">
        <f t="shared" ref="BE256:BE276" si="667">AE256</f>
        <v>1306.95</v>
      </c>
      <c r="BF256">
        <f t="shared" ref="BF256:BF276" si="668">AF256</f>
        <v>689.59</v>
      </c>
      <c r="BG256">
        <f t="shared" ref="BG256:BG276" si="669">AG256</f>
        <v>465.29</v>
      </c>
      <c r="BH256">
        <f t="shared" ref="BH256:BH276" si="670">AH256</f>
        <v>350.74</v>
      </c>
      <c r="BI256">
        <f t="shared" ref="BI256:BI276" si="671">AI256</f>
        <v>273.01</v>
      </c>
      <c r="BJ256">
        <f t="shared" ref="BJ256:BJ276" si="672">AJ256</f>
        <v>255.96</v>
      </c>
      <c r="BK256">
        <f t="shared" ref="BK256:BK276" si="673">AK256</f>
        <v>365.2</v>
      </c>
      <c r="BL256">
        <f t="shared" ref="BL256:BL276" si="674">AL256</f>
        <v>671.97</v>
      </c>
      <c r="BM256">
        <f t="shared" ref="BM256:BM276" si="675">AM256</f>
        <v>1267</v>
      </c>
      <c r="BN256">
        <f t="shared" ref="BN256:CA271" si="676">AN256</f>
        <v>0</v>
      </c>
      <c r="BO256">
        <f t="shared" si="676"/>
        <v>0</v>
      </c>
      <c r="BP256">
        <f t="shared" si="676"/>
        <v>0</v>
      </c>
      <c r="BQ256">
        <f t="shared" si="676"/>
        <v>0</v>
      </c>
      <c r="BR256">
        <f t="shared" si="676"/>
        <v>0</v>
      </c>
      <c r="BS256">
        <f t="shared" si="676"/>
        <v>0</v>
      </c>
      <c r="BT256">
        <f t="shared" si="676"/>
        <v>0</v>
      </c>
      <c r="BU256">
        <f t="shared" si="676"/>
        <v>0</v>
      </c>
      <c r="BV256">
        <f t="shared" si="676"/>
        <v>0</v>
      </c>
      <c r="BW256">
        <f t="shared" si="676"/>
        <v>0</v>
      </c>
      <c r="BX256">
        <f t="shared" si="676"/>
        <v>0</v>
      </c>
      <c r="BY256">
        <f t="shared" si="676"/>
        <v>0</v>
      </c>
      <c r="BZ256">
        <f t="shared" si="676"/>
        <v>0</v>
      </c>
      <c r="CA256">
        <f t="shared" si="676"/>
        <v>0</v>
      </c>
      <c r="CE256">
        <f t="shared" si="562"/>
        <v>67</v>
      </c>
      <c r="CF256" s="302">
        <f t="shared" ca="1" si="563"/>
        <v>1679.5143499999999</v>
      </c>
      <c r="CG256" s="302">
        <f t="shared" ca="1" si="637"/>
        <v>1910.93805</v>
      </c>
      <c r="CH256" s="302">
        <f t="shared" ca="1" si="638"/>
        <v>1774.0627500000001</v>
      </c>
      <c r="CI256" s="302">
        <f t="shared" ca="1" si="639"/>
        <v>1266.9884</v>
      </c>
      <c r="CJ256" s="302">
        <f t="shared" ca="1" si="640"/>
        <v>687.80775000000006</v>
      </c>
      <c r="CK256" s="302">
        <f t="shared" ca="1" si="641"/>
        <v>486.19930000000005</v>
      </c>
      <c r="CL256" s="302">
        <f t="shared" ca="1" si="642"/>
        <v>373.88125000000002</v>
      </c>
      <c r="CM256" s="302">
        <f t="shared" ca="1" si="643"/>
        <v>295.75215000000003</v>
      </c>
      <c r="CN256" s="302">
        <f t="shared" ca="1" si="644"/>
        <v>280.97000000000003</v>
      </c>
      <c r="CO256" s="302">
        <f t="shared" ca="1" si="645"/>
        <v>393.84969999999998</v>
      </c>
      <c r="CP256" s="302">
        <f t="shared" ca="1" si="646"/>
        <v>692.58775000000003</v>
      </c>
      <c r="CQ256" s="302">
        <f t="shared" ca="1" si="647"/>
        <v>1268.3865499999999</v>
      </c>
      <c r="CR256" s="302">
        <f t="shared" ca="1" si="648"/>
        <v>34.799999999999997</v>
      </c>
      <c r="CS256" s="302">
        <f t="shared" ca="1" si="649"/>
        <v>34.799999999999997</v>
      </c>
      <c r="CT256" s="302">
        <f t="shared" ca="1" si="650"/>
        <v>34.799999999999997</v>
      </c>
      <c r="CU256" s="302">
        <f t="shared" ca="1" si="651"/>
        <v>34.799999999999997</v>
      </c>
      <c r="CV256" s="302">
        <f t="shared" ca="1" si="652"/>
        <v>34.799999999999997</v>
      </c>
      <c r="CW256" s="302">
        <f t="shared" ca="1" si="653"/>
        <v>34.799999999999997</v>
      </c>
      <c r="CX256" s="302">
        <f t="shared" ca="1" si="654"/>
        <v>34.799999999999997</v>
      </c>
      <c r="CY256" s="302">
        <f t="shared" ca="1" si="655"/>
        <v>34.799999999999997</v>
      </c>
      <c r="CZ256" s="302">
        <f t="shared" ca="1" si="656"/>
        <v>34.799999999999997</v>
      </c>
      <c r="DA256" s="302">
        <f t="shared" ca="1" si="657"/>
        <v>34.799999999999997</v>
      </c>
      <c r="DB256" s="302">
        <f t="shared" ca="1" si="658"/>
        <v>34.799999999999997</v>
      </c>
      <c r="DC256" s="302">
        <f t="shared" ca="1" si="659"/>
        <v>34.799999999999997</v>
      </c>
      <c r="DD256" s="302">
        <f t="shared" ca="1" si="660"/>
        <v>34.799999999999997</v>
      </c>
      <c r="DE256" s="302">
        <f t="shared" ca="1" si="661"/>
        <v>34.799999999999997</v>
      </c>
    </row>
    <row r="257" spans="1:109" x14ac:dyDescent="0.25">
      <c r="A257">
        <v>254</v>
      </c>
      <c r="B257">
        <f>MATCH(A257,Entrada!$A$53:$A$369,0)</f>
        <v>254</v>
      </c>
      <c r="C257" s="164" t="s">
        <v>639</v>
      </c>
      <c r="AB257">
        <f>IF(NOT(ISNA($B257)),INDEX(Entrada!C$53:C$369,$B257),0)</f>
        <v>153.61000000000001</v>
      </c>
      <c r="AC257">
        <f>IF(NOT(ISNA($B257)),INDEX(Entrada!D$53:D$369,$B257),0)</f>
        <v>149.07</v>
      </c>
      <c r="AD257">
        <f>IF(NOT(ISNA($B257)),INDEX(Entrada!E$53:E$369,$B257),0)</f>
        <v>149.88</v>
      </c>
      <c r="AE257">
        <f>IF(NOT(ISNA($B257)),INDEX(Entrada!F$53:F$369,$B257),0)</f>
        <v>126.13</v>
      </c>
      <c r="AF257">
        <f>IF(NOT(ISNA($B257)),INDEX(Entrada!G$53:G$369,$B257),0)</f>
        <v>75.8</v>
      </c>
      <c r="AG257">
        <f>IF(NOT(ISNA($B257)),INDEX(Entrada!H$53:H$369,$B257),0)</f>
        <v>51.99</v>
      </c>
      <c r="AH257">
        <f>IF(NOT(ISNA($B257)),INDEX(Entrada!I$53:I$369,$B257),0)</f>
        <v>52.33</v>
      </c>
      <c r="AI257">
        <f>IF(NOT(ISNA($B257)),INDEX(Entrada!J$53:J$369,$B257),0)</f>
        <v>42.35</v>
      </c>
      <c r="AJ257">
        <f>IF(NOT(ISNA($B257)),INDEX(Entrada!K$53:K$369,$B257),0)</f>
        <v>28.63</v>
      </c>
      <c r="AK257">
        <f>IF(NOT(ISNA($B257)),INDEX(Entrada!L$53:L$369,$B257),0)</f>
        <v>33.71</v>
      </c>
      <c r="AL257">
        <f>IF(NOT(ISNA($B257)),INDEX(Entrada!M$53:M$369,$B257),0)</f>
        <v>93.77</v>
      </c>
      <c r="AM257">
        <f>IF(NOT(ISNA($B257)),INDEX(Entrada!N$53:N$369,$B257),0)</f>
        <v>195.16</v>
      </c>
      <c r="AN257">
        <f>IF(NOT(ISNA($B257)),INDEX(Entrada!O$53:O$369,$B257),0)</f>
        <v>0</v>
      </c>
      <c r="AO257">
        <f>IF(NOT(ISNA($B257)),INDEX(Entrada!P$53:P$369,$B257),0)</f>
        <v>0</v>
      </c>
      <c r="AP257">
        <f>IF(NOT(ISNA($B257)),INDEX(Entrada!Q$53:Q$369,$B257),0)</f>
        <v>0</v>
      </c>
      <c r="AQ257">
        <f>IF(NOT(ISNA($B257)),INDEX(Entrada!R$53:R$369,$B257),0)</f>
        <v>0</v>
      </c>
      <c r="AR257">
        <f>IF(NOT(ISNA($B257)),INDEX(Entrada!S$53:S$369,$B257),0)</f>
        <v>0</v>
      </c>
      <c r="AS257">
        <f>IF(NOT(ISNA($B257)),INDEX(Entrada!T$53:T$369,$B257),0)</f>
        <v>0</v>
      </c>
      <c r="AT257">
        <f>IF(NOT(ISNA($B257)),INDEX(Entrada!U$53:U$369,$B257),0)</f>
        <v>0</v>
      </c>
      <c r="AU257">
        <f>IF(NOT(ISNA($B257)),INDEX(Entrada!V$53:V$369,$B257),0)</f>
        <v>0</v>
      </c>
      <c r="AV257">
        <f>IF(NOT(ISNA($B257)),INDEX(Entrada!W$53:W$369,$B257),0)</f>
        <v>0</v>
      </c>
      <c r="AW257">
        <f>IF(NOT(ISNA($B257)),INDEX(Entrada!X$53:X$369,$B257),0)</f>
        <v>0</v>
      </c>
      <c r="AX257">
        <f>IF(NOT(ISNA($B257)),INDEX(Entrada!Y$53:Y$369,$B257),0)</f>
        <v>0</v>
      </c>
      <c r="AY257">
        <f>IF(NOT(ISNA($B257)),INDEX(Entrada!Z$53:Z$369,$B257),0)</f>
        <v>0</v>
      </c>
      <c r="AZ257">
        <f>IF(NOT(ISNA($B257)),INDEX(Entrada!AA$53:AA$369,$B257),0)</f>
        <v>0</v>
      </c>
      <c r="BA257">
        <f>IF(NOT(ISNA($B257)),INDEX(Entrada!AB$53:AB$369,$B257),0)</f>
        <v>0</v>
      </c>
      <c r="BB257">
        <f t="shared" si="664"/>
        <v>153.61000000000001</v>
      </c>
      <c r="BC257">
        <f t="shared" si="665"/>
        <v>149.07</v>
      </c>
      <c r="BD257">
        <f t="shared" si="666"/>
        <v>149.88</v>
      </c>
      <c r="BE257">
        <f t="shared" si="667"/>
        <v>126.13</v>
      </c>
      <c r="BF257">
        <f t="shared" si="668"/>
        <v>75.8</v>
      </c>
      <c r="BG257">
        <f t="shared" si="669"/>
        <v>51.99</v>
      </c>
      <c r="BH257">
        <f t="shared" si="670"/>
        <v>52.33</v>
      </c>
      <c r="BI257">
        <f t="shared" si="671"/>
        <v>42.35</v>
      </c>
      <c r="BJ257">
        <f t="shared" si="672"/>
        <v>28.63</v>
      </c>
      <c r="BK257">
        <f t="shared" si="673"/>
        <v>33.71</v>
      </c>
      <c r="BL257">
        <f t="shared" si="674"/>
        <v>93.77</v>
      </c>
      <c r="BM257">
        <f t="shared" si="675"/>
        <v>195.16</v>
      </c>
      <c r="BN257">
        <f t="shared" si="676"/>
        <v>0</v>
      </c>
      <c r="BO257">
        <f t="shared" si="676"/>
        <v>0</v>
      </c>
      <c r="BP257">
        <f t="shared" si="676"/>
        <v>0</v>
      </c>
      <c r="BQ257">
        <f t="shared" si="676"/>
        <v>0</v>
      </c>
      <c r="BR257">
        <f t="shared" si="676"/>
        <v>0</v>
      </c>
      <c r="BS257">
        <f t="shared" si="676"/>
        <v>0</v>
      </c>
      <c r="BT257">
        <f t="shared" si="676"/>
        <v>0</v>
      </c>
      <c r="BU257">
        <f t="shared" si="676"/>
        <v>0</v>
      </c>
      <c r="BV257">
        <f t="shared" si="676"/>
        <v>0</v>
      </c>
      <c r="BW257">
        <f t="shared" si="676"/>
        <v>0</v>
      </c>
      <c r="BX257">
        <f t="shared" si="676"/>
        <v>0</v>
      </c>
      <c r="BY257">
        <f t="shared" si="676"/>
        <v>0</v>
      </c>
      <c r="BZ257">
        <f t="shared" si="676"/>
        <v>0</v>
      </c>
      <c r="CA257">
        <f t="shared" si="676"/>
        <v>0</v>
      </c>
      <c r="CE257" t="e">
        <f t="shared" si="562"/>
        <v>#N/A</v>
      </c>
      <c r="CF257" s="302">
        <f t="shared" si="563"/>
        <v>153.61000000000001</v>
      </c>
      <c r="CG257" s="302">
        <f t="shared" si="637"/>
        <v>149.07</v>
      </c>
      <c r="CH257" s="302">
        <f t="shared" si="638"/>
        <v>149.88</v>
      </c>
      <c r="CI257" s="302">
        <f t="shared" si="639"/>
        <v>126.13</v>
      </c>
      <c r="CJ257" s="302">
        <f t="shared" si="640"/>
        <v>75.8</v>
      </c>
      <c r="CK257" s="302">
        <f t="shared" si="641"/>
        <v>51.99</v>
      </c>
      <c r="CL257" s="302">
        <f t="shared" si="642"/>
        <v>52.33</v>
      </c>
      <c r="CM257" s="302">
        <f t="shared" si="643"/>
        <v>42.35</v>
      </c>
      <c r="CN257" s="302">
        <f t="shared" si="644"/>
        <v>28.63</v>
      </c>
      <c r="CO257" s="302">
        <f t="shared" si="645"/>
        <v>33.71</v>
      </c>
      <c r="CP257" s="302">
        <f t="shared" si="646"/>
        <v>93.77</v>
      </c>
      <c r="CQ257" s="302">
        <f t="shared" si="647"/>
        <v>195.16</v>
      </c>
      <c r="CR257" s="302">
        <f t="shared" si="648"/>
        <v>0</v>
      </c>
      <c r="CS257" s="302">
        <f t="shared" si="649"/>
        <v>0</v>
      </c>
      <c r="CT257" s="302">
        <f t="shared" si="650"/>
        <v>0</v>
      </c>
      <c r="CU257" s="302">
        <f t="shared" si="651"/>
        <v>0</v>
      </c>
      <c r="CV257" s="302">
        <f t="shared" si="652"/>
        <v>0</v>
      </c>
      <c r="CW257" s="302">
        <f t="shared" si="653"/>
        <v>0</v>
      </c>
      <c r="CX257" s="302">
        <f t="shared" si="654"/>
        <v>0</v>
      </c>
      <c r="CY257" s="302">
        <f t="shared" si="655"/>
        <v>0</v>
      </c>
      <c r="CZ257" s="302">
        <f t="shared" si="656"/>
        <v>0</v>
      </c>
      <c r="DA257" s="302">
        <f t="shared" si="657"/>
        <v>0</v>
      </c>
      <c r="DB257" s="302">
        <f t="shared" si="658"/>
        <v>0</v>
      </c>
      <c r="DC257" s="302">
        <f t="shared" si="659"/>
        <v>0</v>
      </c>
      <c r="DD257" s="302">
        <f t="shared" si="660"/>
        <v>0</v>
      </c>
      <c r="DE257" s="302">
        <f t="shared" si="661"/>
        <v>0</v>
      </c>
    </row>
    <row r="258" spans="1:109" x14ac:dyDescent="0.25">
      <c r="A258">
        <v>255</v>
      </c>
      <c r="B258">
        <f>MATCH(A258,Entrada!$A$53:$A$369,0)</f>
        <v>255</v>
      </c>
      <c r="C258" s="164" t="s">
        <v>640</v>
      </c>
      <c r="AB258">
        <f>IF(NOT(ISNA($B258)),INDEX(Entrada!C$53:C$369,$B258),0)</f>
        <v>330.09</v>
      </c>
      <c r="AC258">
        <f>IF(NOT(ISNA($B258)),INDEX(Entrada!D$53:D$369,$B258),0)</f>
        <v>229.87</v>
      </c>
      <c r="AD258">
        <f>IF(NOT(ISNA($B258)),INDEX(Entrada!E$53:E$369,$B258),0)</f>
        <v>203.4</v>
      </c>
      <c r="AE258">
        <f>IF(NOT(ISNA($B258)),INDEX(Entrada!F$53:F$369,$B258),0)</f>
        <v>125.77</v>
      </c>
      <c r="AF258">
        <f>IF(NOT(ISNA($B258)),INDEX(Entrada!G$53:G$369,$B258),0)</f>
        <v>66.45</v>
      </c>
      <c r="AG258">
        <f>IF(NOT(ISNA($B258)),INDEX(Entrada!H$53:H$369,$B258),0)</f>
        <v>49.77</v>
      </c>
      <c r="AH258">
        <f>IF(NOT(ISNA($B258)),INDEX(Entrada!I$53:I$369,$B258),0)</f>
        <v>41.13</v>
      </c>
      <c r="AI258">
        <f>IF(NOT(ISNA($B258)),INDEX(Entrada!J$53:J$369,$B258),0)</f>
        <v>34.24</v>
      </c>
      <c r="AJ258">
        <f>IF(NOT(ISNA($B258)),INDEX(Entrada!K$53:K$369,$B258),0)</f>
        <v>32.950000000000003</v>
      </c>
      <c r="AK258">
        <f>IF(NOT(ISNA($B258)),INDEX(Entrada!L$53:L$369,$B258),0)</f>
        <v>63.28</v>
      </c>
      <c r="AL258">
        <f>IF(NOT(ISNA($B258)),INDEX(Entrada!M$53:M$369,$B258),0)</f>
        <v>191.88</v>
      </c>
      <c r="AM258">
        <f>IF(NOT(ISNA($B258)),INDEX(Entrada!N$53:N$369,$B258),0)</f>
        <v>344.47</v>
      </c>
      <c r="AN258">
        <f>IF(NOT(ISNA($B258)),INDEX(Entrada!O$53:O$369,$B258),0)</f>
        <v>0</v>
      </c>
      <c r="AO258">
        <f>IF(NOT(ISNA($B258)),INDEX(Entrada!P$53:P$369,$B258),0)</f>
        <v>0</v>
      </c>
      <c r="AP258">
        <f>IF(NOT(ISNA($B258)),INDEX(Entrada!Q$53:Q$369,$B258),0)</f>
        <v>0</v>
      </c>
      <c r="AQ258">
        <f>IF(NOT(ISNA($B258)),INDEX(Entrada!R$53:R$369,$B258),0)</f>
        <v>0</v>
      </c>
      <c r="AR258">
        <f>IF(NOT(ISNA($B258)),INDEX(Entrada!S$53:S$369,$B258),0)</f>
        <v>0</v>
      </c>
      <c r="AS258">
        <f>IF(NOT(ISNA($B258)),INDEX(Entrada!T$53:T$369,$B258),0)</f>
        <v>0</v>
      </c>
      <c r="AT258">
        <f>IF(NOT(ISNA($B258)),INDEX(Entrada!U$53:U$369,$B258),0)</f>
        <v>0</v>
      </c>
      <c r="AU258">
        <f>IF(NOT(ISNA($B258)),INDEX(Entrada!V$53:V$369,$B258),0)</f>
        <v>0</v>
      </c>
      <c r="AV258">
        <f>IF(NOT(ISNA($B258)),INDEX(Entrada!W$53:W$369,$B258),0)</f>
        <v>0</v>
      </c>
      <c r="AW258">
        <f>IF(NOT(ISNA($B258)),INDEX(Entrada!X$53:X$369,$B258),0)</f>
        <v>0</v>
      </c>
      <c r="AX258">
        <f>IF(NOT(ISNA($B258)),INDEX(Entrada!Y$53:Y$369,$B258),0)</f>
        <v>0</v>
      </c>
      <c r="AY258">
        <f>IF(NOT(ISNA($B258)),INDEX(Entrada!Z$53:Z$369,$B258),0)</f>
        <v>0</v>
      </c>
      <c r="AZ258">
        <f>IF(NOT(ISNA($B258)),INDEX(Entrada!AA$53:AA$369,$B258),0)</f>
        <v>0</v>
      </c>
      <c r="BA258">
        <f>IF(NOT(ISNA($B258)),INDEX(Entrada!AB$53:AB$369,$B258),0)</f>
        <v>0</v>
      </c>
      <c r="BB258">
        <f t="shared" si="664"/>
        <v>330.09</v>
      </c>
      <c r="BC258">
        <f t="shared" si="665"/>
        <v>229.87</v>
      </c>
      <c r="BD258">
        <f t="shared" si="666"/>
        <v>203.4</v>
      </c>
      <c r="BE258">
        <f t="shared" si="667"/>
        <v>125.77</v>
      </c>
      <c r="BF258">
        <f t="shared" si="668"/>
        <v>66.45</v>
      </c>
      <c r="BG258">
        <f t="shared" si="669"/>
        <v>49.77</v>
      </c>
      <c r="BH258">
        <f t="shared" si="670"/>
        <v>41.13</v>
      </c>
      <c r="BI258">
        <f t="shared" si="671"/>
        <v>34.24</v>
      </c>
      <c r="BJ258">
        <f t="shared" si="672"/>
        <v>32.950000000000003</v>
      </c>
      <c r="BK258">
        <f t="shared" si="673"/>
        <v>63.28</v>
      </c>
      <c r="BL258">
        <f t="shared" si="674"/>
        <v>191.88</v>
      </c>
      <c r="BM258">
        <f t="shared" si="675"/>
        <v>344.47</v>
      </c>
      <c r="BN258">
        <f t="shared" si="676"/>
        <v>0</v>
      </c>
      <c r="BO258">
        <f t="shared" si="676"/>
        <v>0</v>
      </c>
      <c r="BP258">
        <f t="shared" si="676"/>
        <v>0</v>
      </c>
      <c r="BQ258">
        <f t="shared" si="676"/>
        <v>0</v>
      </c>
      <c r="BR258">
        <f t="shared" si="676"/>
        <v>0</v>
      </c>
      <c r="BS258">
        <f t="shared" si="676"/>
        <v>0</v>
      </c>
      <c r="BT258">
        <f t="shared" si="676"/>
        <v>0</v>
      </c>
      <c r="BU258">
        <f t="shared" si="676"/>
        <v>0</v>
      </c>
      <c r="BV258">
        <f t="shared" si="676"/>
        <v>0</v>
      </c>
      <c r="BW258">
        <f t="shared" si="676"/>
        <v>0</v>
      </c>
      <c r="BX258">
        <f t="shared" si="676"/>
        <v>0</v>
      </c>
      <c r="BY258">
        <f t="shared" si="676"/>
        <v>0</v>
      </c>
      <c r="BZ258">
        <f t="shared" si="676"/>
        <v>0</v>
      </c>
      <c r="CA258">
        <f t="shared" si="676"/>
        <v>0</v>
      </c>
      <c r="CE258" t="e">
        <f t="shared" si="562"/>
        <v>#N/A</v>
      </c>
      <c r="CF258" s="302">
        <f t="shared" si="563"/>
        <v>330.09</v>
      </c>
      <c r="CG258" s="302">
        <f t="shared" si="637"/>
        <v>229.87</v>
      </c>
      <c r="CH258" s="302">
        <f t="shared" si="638"/>
        <v>203.4</v>
      </c>
      <c r="CI258" s="302">
        <f t="shared" si="639"/>
        <v>125.77</v>
      </c>
      <c r="CJ258" s="302">
        <f t="shared" si="640"/>
        <v>66.45</v>
      </c>
      <c r="CK258" s="302">
        <f t="shared" si="641"/>
        <v>49.77</v>
      </c>
      <c r="CL258" s="302">
        <f t="shared" si="642"/>
        <v>41.13</v>
      </c>
      <c r="CM258" s="302">
        <f t="shared" si="643"/>
        <v>34.24</v>
      </c>
      <c r="CN258" s="302">
        <f t="shared" si="644"/>
        <v>32.950000000000003</v>
      </c>
      <c r="CO258" s="302">
        <f t="shared" si="645"/>
        <v>63.28</v>
      </c>
      <c r="CP258" s="302">
        <f t="shared" si="646"/>
        <v>191.88</v>
      </c>
      <c r="CQ258" s="302">
        <f t="shared" si="647"/>
        <v>344.47</v>
      </c>
      <c r="CR258" s="302">
        <f t="shared" si="648"/>
        <v>0</v>
      </c>
      <c r="CS258" s="302">
        <f t="shared" si="649"/>
        <v>0</v>
      </c>
      <c r="CT258" s="302">
        <f t="shared" si="650"/>
        <v>0</v>
      </c>
      <c r="CU258" s="302">
        <f t="shared" si="651"/>
        <v>0</v>
      </c>
      <c r="CV258" s="302">
        <f t="shared" si="652"/>
        <v>0</v>
      </c>
      <c r="CW258" s="302">
        <f t="shared" si="653"/>
        <v>0</v>
      </c>
      <c r="CX258" s="302">
        <f t="shared" si="654"/>
        <v>0</v>
      </c>
      <c r="CY258" s="302">
        <f t="shared" si="655"/>
        <v>0</v>
      </c>
      <c r="CZ258" s="302">
        <f t="shared" si="656"/>
        <v>0</v>
      </c>
      <c r="DA258" s="302">
        <f t="shared" si="657"/>
        <v>0</v>
      </c>
      <c r="DB258" s="302">
        <f t="shared" si="658"/>
        <v>0</v>
      </c>
      <c r="DC258" s="302">
        <f t="shared" si="659"/>
        <v>0</v>
      </c>
      <c r="DD258" s="302">
        <f t="shared" si="660"/>
        <v>0</v>
      </c>
      <c r="DE258" s="302">
        <f t="shared" si="661"/>
        <v>0</v>
      </c>
    </row>
    <row r="259" spans="1:109" x14ac:dyDescent="0.25">
      <c r="A259">
        <v>256</v>
      </c>
      <c r="B259">
        <f>MATCH(A259,Entrada!$A$53:$A$369,0)</f>
        <v>256</v>
      </c>
      <c r="C259" s="164"/>
      <c r="AB259">
        <f>IF(NOT(ISNA($B259)),INDEX(Entrada!C$53:C$369,$B259),0)</f>
        <v>0</v>
      </c>
      <c r="AC259">
        <f>IF(NOT(ISNA($B259)),INDEX(Entrada!D$53:D$369,$B259),0)</f>
        <v>0</v>
      </c>
      <c r="AD259">
        <f>IF(NOT(ISNA($B259)),INDEX(Entrada!E$53:E$369,$B259),0)</f>
        <v>0</v>
      </c>
      <c r="AE259">
        <f>IF(NOT(ISNA($B259)),INDEX(Entrada!F$53:F$369,$B259),0)</f>
        <v>0</v>
      </c>
      <c r="AF259">
        <f>IF(NOT(ISNA($B259)),INDEX(Entrada!G$53:G$369,$B259),0)</f>
        <v>0</v>
      </c>
      <c r="AG259">
        <f>IF(NOT(ISNA($B259)),INDEX(Entrada!H$53:H$369,$B259),0)</f>
        <v>0</v>
      </c>
      <c r="AH259">
        <f>IF(NOT(ISNA($B259)),INDEX(Entrada!I$53:I$369,$B259),0)</f>
        <v>0</v>
      </c>
      <c r="AI259">
        <f>IF(NOT(ISNA($B259)),INDEX(Entrada!J$53:J$369,$B259),0)</f>
        <v>0</v>
      </c>
      <c r="AJ259">
        <f>IF(NOT(ISNA($B259)),INDEX(Entrada!K$53:K$369,$B259),0)</f>
        <v>0</v>
      </c>
      <c r="AK259">
        <f>IF(NOT(ISNA($B259)),INDEX(Entrada!L$53:L$369,$B259),0)</f>
        <v>0</v>
      </c>
      <c r="AL259">
        <f>IF(NOT(ISNA($B259)),INDEX(Entrada!M$53:M$369,$B259),0)</f>
        <v>0</v>
      </c>
      <c r="AM259">
        <f>IF(NOT(ISNA($B259)),INDEX(Entrada!N$53:N$369,$B259),0)</f>
        <v>0</v>
      </c>
      <c r="AN259">
        <f>IF(NOT(ISNA($B259)),INDEX(Entrada!O$53:O$369,$B259),0)</f>
        <v>0</v>
      </c>
      <c r="AO259">
        <f>IF(NOT(ISNA($B259)),INDEX(Entrada!P$53:P$369,$B259),0)</f>
        <v>0</v>
      </c>
      <c r="AP259">
        <f>IF(NOT(ISNA($B259)),INDEX(Entrada!Q$53:Q$369,$B259),0)</f>
        <v>0</v>
      </c>
      <c r="AQ259">
        <f>IF(NOT(ISNA($B259)),INDEX(Entrada!R$53:R$369,$B259),0)</f>
        <v>0</v>
      </c>
      <c r="AR259">
        <f>IF(NOT(ISNA($B259)),INDEX(Entrada!S$53:S$369,$B259),0)</f>
        <v>0</v>
      </c>
      <c r="AS259">
        <f>IF(NOT(ISNA($B259)),INDEX(Entrada!T$53:T$369,$B259),0)</f>
        <v>0</v>
      </c>
      <c r="AT259">
        <f>IF(NOT(ISNA($B259)),INDEX(Entrada!U$53:U$369,$B259),0)</f>
        <v>0</v>
      </c>
      <c r="AU259">
        <f>IF(NOT(ISNA($B259)),INDEX(Entrada!V$53:V$369,$B259),0)</f>
        <v>0</v>
      </c>
      <c r="AV259">
        <f>IF(NOT(ISNA($B259)),INDEX(Entrada!W$53:W$369,$B259),0)</f>
        <v>0</v>
      </c>
      <c r="AW259">
        <f>IF(NOT(ISNA($B259)),INDEX(Entrada!X$53:X$369,$B259),0)</f>
        <v>0</v>
      </c>
      <c r="AX259">
        <f>IF(NOT(ISNA($B259)),INDEX(Entrada!Y$53:Y$369,$B259),0)</f>
        <v>0</v>
      </c>
      <c r="AY259">
        <f>IF(NOT(ISNA($B259)),INDEX(Entrada!Z$53:Z$369,$B259),0)</f>
        <v>0</v>
      </c>
      <c r="AZ259">
        <f>IF(NOT(ISNA($B259)),INDEX(Entrada!AA$53:AA$369,$B259),0)</f>
        <v>0</v>
      </c>
      <c r="BA259">
        <f>IF(NOT(ISNA($B259)),INDEX(Entrada!AB$53:AB$369,$B259),0)</f>
        <v>0</v>
      </c>
      <c r="BB259">
        <f t="shared" si="664"/>
        <v>0</v>
      </c>
      <c r="BC259">
        <f t="shared" si="665"/>
        <v>0</v>
      </c>
      <c r="BD259">
        <f t="shared" si="666"/>
        <v>0</v>
      </c>
      <c r="BE259">
        <f t="shared" si="667"/>
        <v>0</v>
      </c>
      <c r="BF259">
        <f t="shared" si="668"/>
        <v>0</v>
      </c>
      <c r="BG259">
        <f t="shared" si="669"/>
        <v>0</v>
      </c>
      <c r="BH259">
        <f t="shared" si="670"/>
        <v>0</v>
      </c>
      <c r="BI259">
        <f t="shared" si="671"/>
        <v>0</v>
      </c>
      <c r="BJ259">
        <f t="shared" si="672"/>
        <v>0</v>
      </c>
      <c r="BK259">
        <f t="shared" si="673"/>
        <v>0</v>
      </c>
      <c r="BL259">
        <f t="shared" si="674"/>
        <v>0</v>
      </c>
      <c r="BM259">
        <f t="shared" si="675"/>
        <v>0</v>
      </c>
      <c r="BN259">
        <f t="shared" si="676"/>
        <v>0</v>
      </c>
      <c r="BO259">
        <f t="shared" si="676"/>
        <v>0</v>
      </c>
      <c r="BP259">
        <f t="shared" si="676"/>
        <v>0</v>
      </c>
      <c r="BQ259">
        <f t="shared" si="676"/>
        <v>0</v>
      </c>
      <c r="BR259">
        <f t="shared" si="676"/>
        <v>0</v>
      </c>
      <c r="BS259">
        <f t="shared" si="676"/>
        <v>0</v>
      </c>
      <c r="BT259">
        <f t="shared" si="676"/>
        <v>0</v>
      </c>
      <c r="BU259">
        <f t="shared" si="676"/>
        <v>0</v>
      </c>
      <c r="BV259">
        <f t="shared" si="676"/>
        <v>0</v>
      </c>
      <c r="BW259">
        <f t="shared" si="676"/>
        <v>0</v>
      </c>
      <c r="BX259">
        <f t="shared" si="676"/>
        <v>0</v>
      </c>
      <c r="BY259">
        <f t="shared" si="676"/>
        <v>0</v>
      </c>
      <c r="BZ259">
        <f t="shared" si="676"/>
        <v>0</v>
      </c>
      <c r="CA259">
        <f t="shared" si="676"/>
        <v>0</v>
      </c>
      <c r="CE259" t="e">
        <f t="shared" si="562"/>
        <v>#N/A</v>
      </c>
      <c r="CF259" s="302">
        <f t="shared" si="563"/>
        <v>0</v>
      </c>
      <c r="CG259" s="302">
        <f t="shared" si="637"/>
        <v>0</v>
      </c>
      <c r="CH259" s="302">
        <f t="shared" si="638"/>
        <v>0</v>
      </c>
      <c r="CI259" s="302">
        <f t="shared" si="639"/>
        <v>0</v>
      </c>
      <c r="CJ259" s="302">
        <f t="shared" si="640"/>
        <v>0</v>
      </c>
      <c r="CK259" s="302">
        <f t="shared" si="641"/>
        <v>0</v>
      </c>
      <c r="CL259" s="302">
        <f t="shared" si="642"/>
        <v>0</v>
      </c>
      <c r="CM259" s="302">
        <f t="shared" si="643"/>
        <v>0</v>
      </c>
      <c r="CN259" s="302">
        <f t="shared" si="644"/>
        <v>0</v>
      </c>
      <c r="CO259" s="302">
        <f t="shared" si="645"/>
        <v>0</v>
      </c>
      <c r="CP259" s="302">
        <f t="shared" si="646"/>
        <v>0</v>
      </c>
      <c r="CQ259" s="302">
        <f t="shared" si="647"/>
        <v>0</v>
      </c>
      <c r="CR259" s="302">
        <f t="shared" si="648"/>
        <v>0</v>
      </c>
      <c r="CS259" s="302">
        <f t="shared" si="649"/>
        <v>0</v>
      </c>
      <c r="CT259" s="302">
        <f t="shared" si="650"/>
        <v>0</v>
      </c>
      <c r="CU259" s="302">
        <f t="shared" si="651"/>
        <v>0</v>
      </c>
      <c r="CV259" s="302">
        <f t="shared" si="652"/>
        <v>0</v>
      </c>
      <c r="CW259" s="302">
        <f t="shared" si="653"/>
        <v>0</v>
      </c>
      <c r="CX259" s="302">
        <f t="shared" si="654"/>
        <v>0</v>
      </c>
      <c r="CY259" s="302">
        <f t="shared" si="655"/>
        <v>0</v>
      </c>
      <c r="CZ259" s="302">
        <f t="shared" si="656"/>
        <v>0</v>
      </c>
      <c r="DA259" s="302">
        <f t="shared" si="657"/>
        <v>0</v>
      </c>
      <c r="DB259" s="302">
        <f t="shared" si="658"/>
        <v>0</v>
      </c>
      <c r="DC259" s="302">
        <f t="shared" si="659"/>
        <v>0</v>
      </c>
      <c r="DD259" s="302">
        <f t="shared" si="660"/>
        <v>0</v>
      </c>
      <c r="DE259" s="302">
        <f t="shared" si="661"/>
        <v>0</v>
      </c>
    </row>
    <row r="260" spans="1:109" x14ac:dyDescent="0.25">
      <c r="A260">
        <v>257</v>
      </c>
      <c r="B260">
        <f>MATCH(A260,Entrada!$A$53:$A$369,0)</f>
        <v>257</v>
      </c>
      <c r="C260" s="164" t="s">
        <v>641</v>
      </c>
      <c r="AB260">
        <f>IF(NOT(ISNA($B260)),INDEX(Entrada!C$53:C$369,$B260),0)</f>
        <v>3022.73</v>
      </c>
      <c r="AC260">
        <f>IF(NOT(ISNA($B260)),INDEX(Entrada!D$53:D$369,$B260),0)</f>
        <v>3401.17</v>
      </c>
      <c r="AD260">
        <f>IF(NOT(ISNA($B260)),INDEX(Entrada!E$53:E$369,$B260),0)</f>
        <v>3281.42</v>
      </c>
      <c r="AE260">
        <f>IF(NOT(ISNA($B260)),INDEX(Entrada!F$53:F$369,$B260),0)</f>
        <v>2331.2800000000002</v>
      </c>
      <c r="AF260">
        <f>IF(NOT(ISNA($B260)),INDEX(Entrada!G$53:G$369,$B260),0)</f>
        <v>1155.72</v>
      </c>
      <c r="AG260">
        <f>IF(NOT(ISNA($B260)),INDEX(Entrada!H$53:H$369,$B260),0)</f>
        <v>754.88</v>
      </c>
      <c r="AH260">
        <f>IF(NOT(ISNA($B260)),INDEX(Entrada!I$53:I$369,$B260),0)</f>
        <v>574.88</v>
      </c>
      <c r="AI260">
        <f>IF(NOT(ISNA($B260)),INDEX(Entrada!J$53:J$369,$B260),0)</f>
        <v>459.35</v>
      </c>
      <c r="AJ260">
        <f>IF(NOT(ISNA($B260)),INDEX(Entrada!K$53:K$369,$B260),0)</f>
        <v>435.65</v>
      </c>
      <c r="AK260">
        <f>IF(NOT(ISNA($B260)),INDEX(Entrada!L$53:L$369,$B260),0)</f>
        <v>599.74</v>
      </c>
      <c r="AL260">
        <f>IF(NOT(ISNA($B260)),INDEX(Entrada!M$53:M$369,$B260),0)</f>
        <v>1148.6500000000001</v>
      </c>
      <c r="AM260">
        <f>IF(NOT(ISNA($B260)),INDEX(Entrada!N$53:N$369,$B260),0)</f>
        <v>2260.1999999999998</v>
      </c>
      <c r="AN260">
        <f>IF(NOT(ISNA($B260)),INDEX(Entrada!O$53:O$369,$B260),0)</f>
        <v>0</v>
      </c>
      <c r="AO260">
        <f>IF(NOT(ISNA($B260)),INDEX(Entrada!P$53:P$369,$B260),0)</f>
        <v>0</v>
      </c>
      <c r="AP260">
        <f>IF(NOT(ISNA($B260)),INDEX(Entrada!Q$53:Q$369,$B260),0)</f>
        <v>0</v>
      </c>
      <c r="AQ260">
        <f>IF(NOT(ISNA($B260)),INDEX(Entrada!R$53:R$369,$B260),0)</f>
        <v>0</v>
      </c>
      <c r="AR260">
        <f>IF(NOT(ISNA($B260)),INDEX(Entrada!S$53:S$369,$B260),0)</f>
        <v>0</v>
      </c>
      <c r="AS260">
        <f>IF(NOT(ISNA($B260)),INDEX(Entrada!T$53:T$369,$B260),0)</f>
        <v>0</v>
      </c>
      <c r="AT260">
        <f>IF(NOT(ISNA($B260)),INDEX(Entrada!U$53:U$369,$B260),0)</f>
        <v>0</v>
      </c>
      <c r="AU260">
        <f>IF(NOT(ISNA($B260)),INDEX(Entrada!V$53:V$369,$B260),0)</f>
        <v>0</v>
      </c>
      <c r="AV260">
        <f>IF(NOT(ISNA($B260)),INDEX(Entrada!W$53:W$369,$B260),0)</f>
        <v>0</v>
      </c>
      <c r="AW260">
        <f>IF(NOT(ISNA($B260)),INDEX(Entrada!X$53:X$369,$B260),0)</f>
        <v>0</v>
      </c>
      <c r="AX260">
        <f>IF(NOT(ISNA($B260)),INDEX(Entrada!Y$53:Y$369,$B260),0)</f>
        <v>0</v>
      </c>
      <c r="AY260">
        <f>IF(NOT(ISNA($B260)),INDEX(Entrada!Z$53:Z$369,$B260),0)</f>
        <v>0</v>
      </c>
      <c r="AZ260">
        <f>IF(NOT(ISNA($B260)),INDEX(Entrada!AA$53:AA$369,$B260),0)</f>
        <v>0</v>
      </c>
      <c r="BA260">
        <f>IF(NOT(ISNA($B260)),INDEX(Entrada!AB$53:AB$369,$B260),0)</f>
        <v>0</v>
      </c>
      <c r="BB260">
        <f t="shared" si="664"/>
        <v>3022.73</v>
      </c>
      <c r="BC260">
        <f t="shared" si="665"/>
        <v>3401.17</v>
      </c>
      <c r="BD260">
        <f t="shared" si="666"/>
        <v>3281.42</v>
      </c>
      <c r="BE260">
        <f t="shared" si="667"/>
        <v>2331.2800000000002</v>
      </c>
      <c r="BF260">
        <f t="shared" si="668"/>
        <v>1155.72</v>
      </c>
      <c r="BG260">
        <f t="shared" si="669"/>
        <v>754.88</v>
      </c>
      <c r="BH260">
        <f t="shared" si="670"/>
        <v>574.88</v>
      </c>
      <c r="BI260">
        <f t="shared" si="671"/>
        <v>459.35</v>
      </c>
      <c r="BJ260">
        <f t="shared" si="672"/>
        <v>435.65</v>
      </c>
      <c r="BK260">
        <f t="shared" si="673"/>
        <v>599.74</v>
      </c>
      <c r="BL260">
        <f t="shared" si="674"/>
        <v>1148.6500000000001</v>
      </c>
      <c r="BM260">
        <f t="shared" si="675"/>
        <v>2260.1999999999998</v>
      </c>
      <c r="BN260">
        <f t="shared" si="676"/>
        <v>0</v>
      </c>
      <c r="BO260">
        <f t="shared" si="676"/>
        <v>0</v>
      </c>
      <c r="BP260">
        <f t="shared" si="676"/>
        <v>0</v>
      </c>
      <c r="BQ260">
        <f t="shared" si="676"/>
        <v>0</v>
      </c>
      <c r="BR260">
        <f t="shared" si="676"/>
        <v>0</v>
      </c>
      <c r="BS260">
        <f t="shared" si="676"/>
        <v>0</v>
      </c>
      <c r="BT260">
        <f t="shared" si="676"/>
        <v>0</v>
      </c>
      <c r="BU260">
        <f t="shared" si="676"/>
        <v>0</v>
      </c>
      <c r="BV260">
        <f t="shared" si="676"/>
        <v>0</v>
      </c>
      <c r="BW260">
        <f t="shared" si="676"/>
        <v>0</v>
      </c>
      <c r="BX260">
        <f t="shared" si="676"/>
        <v>0</v>
      </c>
      <c r="BY260">
        <f t="shared" si="676"/>
        <v>0</v>
      </c>
      <c r="BZ260">
        <f t="shared" si="676"/>
        <v>0</v>
      </c>
      <c r="CA260">
        <f t="shared" si="676"/>
        <v>0</v>
      </c>
      <c r="CE260" t="e">
        <f t="shared" ref="CE260:CE323" si="677">MATCH($A:$A,_regrPosto,0)</f>
        <v>#N/A</v>
      </c>
      <c r="CF260" s="302">
        <f t="shared" ref="CF260:CF316" si="678" xml:space="preserve">    IF(ISNA($CE$4:$CE$323),BB$4:BB$323,
IF(OR(_tipo="Mensal", _tipo="Diario"),INDEX(_regrA0,$CE$4:$CE$323,$CF$1:$DE$1)+INDEX(_regrA1,$CE$4:$CE$323,$CF$1:$DE$1)*INDEX(BB$4:BB$323,INDEX(_regrPostoBase,$CE$4:$CE$323)),0
))</f>
        <v>3022.73</v>
      </c>
      <c r="CG260" s="302">
        <f t="shared" si="637"/>
        <v>3401.17</v>
      </c>
      <c r="CH260" s="302">
        <f t="shared" si="638"/>
        <v>3281.42</v>
      </c>
      <c r="CI260" s="302">
        <f t="shared" si="639"/>
        <v>2331.2800000000002</v>
      </c>
      <c r="CJ260" s="302">
        <f t="shared" si="640"/>
        <v>1155.72</v>
      </c>
      <c r="CK260" s="302">
        <f t="shared" si="641"/>
        <v>754.88</v>
      </c>
      <c r="CL260" s="302">
        <f t="shared" si="642"/>
        <v>574.88</v>
      </c>
      <c r="CM260" s="302">
        <f t="shared" si="643"/>
        <v>459.35</v>
      </c>
      <c r="CN260" s="302">
        <f t="shared" si="644"/>
        <v>435.65</v>
      </c>
      <c r="CO260" s="302">
        <f t="shared" si="645"/>
        <v>599.74</v>
      </c>
      <c r="CP260" s="302">
        <f t="shared" si="646"/>
        <v>1148.6500000000001</v>
      </c>
      <c r="CQ260" s="302">
        <f t="shared" si="647"/>
        <v>2260.1999999999998</v>
      </c>
      <c r="CR260" s="302">
        <f t="shared" si="648"/>
        <v>0</v>
      </c>
      <c r="CS260" s="302">
        <f t="shared" si="649"/>
        <v>0</v>
      </c>
      <c r="CT260" s="302">
        <f t="shared" si="650"/>
        <v>0</v>
      </c>
      <c r="CU260" s="302">
        <f t="shared" si="651"/>
        <v>0</v>
      </c>
      <c r="CV260" s="302">
        <f t="shared" si="652"/>
        <v>0</v>
      </c>
      <c r="CW260" s="302">
        <f t="shared" si="653"/>
        <v>0</v>
      </c>
      <c r="CX260" s="302">
        <f t="shared" si="654"/>
        <v>0</v>
      </c>
      <c r="CY260" s="302">
        <f t="shared" si="655"/>
        <v>0</v>
      </c>
      <c r="CZ260" s="302">
        <f t="shared" si="656"/>
        <v>0</v>
      </c>
      <c r="DA260" s="302">
        <f t="shared" si="657"/>
        <v>0</v>
      </c>
      <c r="DB260" s="302">
        <f t="shared" si="658"/>
        <v>0</v>
      </c>
      <c r="DC260" s="302">
        <f t="shared" si="659"/>
        <v>0</v>
      </c>
      <c r="DD260" s="302">
        <f t="shared" si="660"/>
        <v>0</v>
      </c>
      <c r="DE260" s="302">
        <f t="shared" si="661"/>
        <v>0</v>
      </c>
    </row>
    <row r="261" spans="1:109" x14ac:dyDescent="0.25">
      <c r="A261">
        <v>258</v>
      </c>
      <c r="B261">
        <f>MATCH(A261,Entrada!$A$53:$A$369,0)</f>
        <v>258</v>
      </c>
      <c r="C261" s="164" t="s">
        <v>642</v>
      </c>
      <c r="AB261">
        <f>IF(NOT(ISNA($B261)),INDEX(Entrada!C$53:C$369,$B261),0)</f>
        <v>393.2</v>
      </c>
      <c r="AC261">
        <f>IF(NOT(ISNA($B261)),INDEX(Entrada!D$53:D$369,$B261),0)</f>
        <v>278.14999999999998</v>
      </c>
      <c r="AD261">
        <f>IF(NOT(ISNA($B261)),INDEX(Entrada!E$53:E$369,$B261),0)</f>
        <v>237.72</v>
      </c>
      <c r="AE261">
        <f>IF(NOT(ISNA($B261)),INDEX(Entrada!F$53:F$369,$B261),0)</f>
        <v>148.88</v>
      </c>
      <c r="AF261">
        <f>IF(NOT(ISNA($B261)),INDEX(Entrada!G$53:G$369,$B261),0)</f>
        <v>78.61</v>
      </c>
      <c r="AG261">
        <f>IF(NOT(ISNA($B261)),INDEX(Entrada!H$53:H$369,$B261),0)</f>
        <v>58.61</v>
      </c>
      <c r="AH261">
        <f>IF(NOT(ISNA($B261)),INDEX(Entrada!I$53:I$369,$B261),0)</f>
        <v>49.17</v>
      </c>
      <c r="AI261">
        <f>IF(NOT(ISNA($B261)),INDEX(Entrada!J$53:J$369,$B261),0)</f>
        <v>41.4</v>
      </c>
      <c r="AJ261">
        <f>IF(NOT(ISNA($B261)),INDEX(Entrada!K$53:K$369,$B261),0)</f>
        <v>39.659999999999997</v>
      </c>
      <c r="AK261">
        <f>IF(NOT(ISNA($B261)),INDEX(Entrada!L$53:L$369,$B261),0)</f>
        <v>73.349999999999994</v>
      </c>
      <c r="AL261">
        <f>IF(NOT(ISNA($B261)),INDEX(Entrada!M$53:M$369,$B261),0)</f>
        <v>224.72</v>
      </c>
      <c r="AM261">
        <f>IF(NOT(ISNA($B261)),INDEX(Entrada!N$53:N$369,$B261),0)</f>
        <v>411.9</v>
      </c>
      <c r="AN261">
        <f>IF(NOT(ISNA($B261)),INDEX(Entrada!O$53:O$369,$B261),0)</f>
        <v>0</v>
      </c>
      <c r="AO261">
        <f>IF(NOT(ISNA($B261)),INDEX(Entrada!P$53:P$369,$B261),0)</f>
        <v>0</v>
      </c>
      <c r="AP261">
        <f>IF(NOT(ISNA($B261)),INDEX(Entrada!Q$53:Q$369,$B261),0)</f>
        <v>0</v>
      </c>
      <c r="AQ261">
        <f>IF(NOT(ISNA($B261)),INDEX(Entrada!R$53:R$369,$B261),0)</f>
        <v>0</v>
      </c>
      <c r="AR261">
        <f>IF(NOT(ISNA($B261)),INDEX(Entrada!S$53:S$369,$B261),0)</f>
        <v>0</v>
      </c>
      <c r="AS261">
        <f>IF(NOT(ISNA($B261)),INDEX(Entrada!T$53:T$369,$B261),0)</f>
        <v>0</v>
      </c>
      <c r="AT261">
        <f>IF(NOT(ISNA($B261)),INDEX(Entrada!U$53:U$369,$B261),0)</f>
        <v>0</v>
      </c>
      <c r="AU261">
        <f>IF(NOT(ISNA($B261)),INDEX(Entrada!V$53:V$369,$B261),0)</f>
        <v>0</v>
      </c>
      <c r="AV261">
        <f>IF(NOT(ISNA($B261)),INDEX(Entrada!W$53:W$369,$B261),0)</f>
        <v>0</v>
      </c>
      <c r="AW261">
        <f>IF(NOT(ISNA($B261)),INDEX(Entrada!X$53:X$369,$B261),0)</f>
        <v>0</v>
      </c>
      <c r="AX261">
        <f>IF(NOT(ISNA($B261)),INDEX(Entrada!Y$53:Y$369,$B261),0)</f>
        <v>0</v>
      </c>
      <c r="AY261">
        <f>IF(NOT(ISNA($B261)),INDEX(Entrada!Z$53:Z$369,$B261),0)</f>
        <v>0</v>
      </c>
      <c r="AZ261">
        <f>IF(NOT(ISNA($B261)),INDEX(Entrada!AA$53:AA$369,$B261),0)</f>
        <v>0</v>
      </c>
      <c r="BA261">
        <f>IF(NOT(ISNA($B261)),INDEX(Entrada!AB$53:AB$369,$B261),0)</f>
        <v>0</v>
      </c>
      <c r="BB261">
        <f t="shared" si="664"/>
        <v>393.2</v>
      </c>
      <c r="BC261">
        <f t="shared" si="665"/>
        <v>278.14999999999998</v>
      </c>
      <c r="BD261">
        <f t="shared" si="666"/>
        <v>237.72</v>
      </c>
      <c r="BE261">
        <f t="shared" si="667"/>
        <v>148.88</v>
      </c>
      <c r="BF261">
        <f t="shared" si="668"/>
        <v>78.61</v>
      </c>
      <c r="BG261">
        <f t="shared" si="669"/>
        <v>58.61</v>
      </c>
      <c r="BH261">
        <f t="shared" si="670"/>
        <v>49.17</v>
      </c>
      <c r="BI261">
        <f t="shared" si="671"/>
        <v>41.4</v>
      </c>
      <c r="BJ261">
        <f t="shared" si="672"/>
        <v>39.659999999999997</v>
      </c>
      <c r="BK261">
        <f t="shared" si="673"/>
        <v>73.349999999999994</v>
      </c>
      <c r="BL261">
        <f t="shared" si="674"/>
        <v>224.72</v>
      </c>
      <c r="BM261">
        <f t="shared" si="675"/>
        <v>411.9</v>
      </c>
      <c r="BN261">
        <f t="shared" si="676"/>
        <v>0</v>
      </c>
      <c r="BO261">
        <f t="shared" si="676"/>
        <v>0</v>
      </c>
      <c r="BP261">
        <f t="shared" si="676"/>
        <v>0</v>
      </c>
      <c r="BQ261">
        <f t="shared" si="676"/>
        <v>0</v>
      </c>
      <c r="BR261">
        <f t="shared" si="676"/>
        <v>0</v>
      </c>
      <c r="BS261">
        <f t="shared" si="676"/>
        <v>0</v>
      </c>
      <c r="BT261">
        <f t="shared" si="676"/>
        <v>0</v>
      </c>
      <c r="BU261">
        <f t="shared" si="676"/>
        <v>0</v>
      </c>
      <c r="BV261">
        <f t="shared" si="676"/>
        <v>0</v>
      </c>
      <c r="BW261">
        <f t="shared" si="676"/>
        <v>0</v>
      </c>
      <c r="BX261">
        <f t="shared" si="676"/>
        <v>0</v>
      </c>
      <c r="BY261">
        <f t="shared" si="676"/>
        <v>0</v>
      </c>
      <c r="BZ261">
        <f t="shared" si="676"/>
        <v>0</v>
      </c>
      <c r="CA261">
        <f t="shared" si="676"/>
        <v>0</v>
      </c>
      <c r="CE261" t="e">
        <f t="shared" si="677"/>
        <v>#N/A</v>
      </c>
      <c r="CF261" s="302">
        <f t="shared" si="678"/>
        <v>393.2</v>
      </c>
      <c r="CG261" s="302">
        <f t="shared" si="637"/>
        <v>278.14999999999998</v>
      </c>
      <c r="CH261" s="302">
        <f t="shared" si="638"/>
        <v>237.72</v>
      </c>
      <c r="CI261" s="302">
        <f t="shared" si="639"/>
        <v>148.88</v>
      </c>
      <c r="CJ261" s="302">
        <f t="shared" si="640"/>
        <v>78.61</v>
      </c>
      <c r="CK261" s="302">
        <f t="shared" si="641"/>
        <v>58.61</v>
      </c>
      <c r="CL261" s="302">
        <f t="shared" si="642"/>
        <v>49.17</v>
      </c>
      <c r="CM261" s="302">
        <f t="shared" si="643"/>
        <v>41.4</v>
      </c>
      <c r="CN261" s="302">
        <f t="shared" si="644"/>
        <v>39.659999999999997</v>
      </c>
      <c r="CO261" s="302">
        <f t="shared" si="645"/>
        <v>73.349999999999994</v>
      </c>
      <c r="CP261" s="302">
        <f t="shared" si="646"/>
        <v>224.72</v>
      </c>
      <c r="CQ261" s="302">
        <f t="shared" si="647"/>
        <v>411.9</v>
      </c>
      <c r="CR261" s="302">
        <f t="shared" si="648"/>
        <v>0</v>
      </c>
      <c r="CS261" s="302">
        <f t="shared" si="649"/>
        <v>0</v>
      </c>
      <c r="CT261" s="302">
        <f t="shared" si="650"/>
        <v>0</v>
      </c>
      <c r="CU261" s="302">
        <f t="shared" si="651"/>
        <v>0</v>
      </c>
      <c r="CV261" s="302">
        <f t="shared" si="652"/>
        <v>0</v>
      </c>
      <c r="CW261" s="302">
        <f t="shared" si="653"/>
        <v>0</v>
      </c>
      <c r="CX261" s="302">
        <f t="shared" si="654"/>
        <v>0</v>
      </c>
      <c r="CY261" s="302">
        <f t="shared" si="655"/>
        <v>0</v>
      </c>
      <c r="CZ261" s="302">
        <f t="shared" si="656"/>
        <v>0</v>
      </c>
      <c r="DA261" s="302">
        <f t="shared" si="657"/>
        <v>0</v>
      </c>
      <c r="DB261" s="302">
        <f t="shared" si="658"/>
        <v>0</v>
      </c>
      <c r="DC261" s="302">
        <f t="shared" si="659"/>
        <v>0</v>
      </c>
      <c r="DD261" s="302">
        <f t="shared" si="660"/>
        <v>0</v>
      </c>
      <c r="DE261" s="302">
        <f t="shared" si="661"/>
        <v>0</v>
      </c>
    </row>
    <row r="262" spans="1:109" x14ac:dyDescent="0.25">
      <c r="A262">
        <v>259</v>
      </c>
      <c r="B262">
        <f>MATCH(A262,Entrada!$A$53:$A$369,0)</f>
        <v>259</v>
      </c>
      <c r="C262" s="164" t="s">
        <v>643</v>
      </c>
      <c r="AB262">
        <f>IF(NOT(ISNA($B262)),INDEX(Entrada!C$53:C$369,$B262),0)</f>
        <v>99.42</v>
      </c>
      <c r="AC262">
        <f>IF(NOT(ISNA($B262)),INDEX(Entrada!D$53:D$369,$B262),0)</f>
        <v>112.82</v>
      </c>
      <c r="AD262">
        <f>IF(NOT(ISNA($B262)),INDEX(Entrada!E$53:E$369,$B262),0)</f>
        <v>110.75</v>
      </c>
      <c r="AE262">
        <f>IF(NOT(ISNA($B262)),INDEX(Entrada!F$53:F$369,$B262),0)</f>
        <v>88.6</v>
      </c>
      <c r="AF262">
        <f>IF(NOT(ISNA($B262)),INDEX(Entrada!G$53:G$369,$B262),0)</f>
        <v>66.39</v>
      </c>
      <c r="AG262">
        <f>IF(NOT(ISNA($B262)),INDEX(Entrada!H$53:H$369,$B262),0)</f>
        <v>56.74</v>
      </c>
      <c r="AH262">
        <f>IF(NOT(ISNA($B262)),INDEX(Entrada!I$53:I$369,$B262),0)</f>
        <v>50.92</v>
      </c>
      <c r="AI262">
        <f>IF(NOT(ISNA($B262)),INDEX(Entrada!J$53:J$369,$B262),0)</f>
        <v>47.03</v>
      </c>
      <c r="AJ262">
        <f>IF(NOT(ISNA($B262)),INDEX(Entrada!K$53:K$369,$B262),0)</f>
        <v>47.32</v>
      </c>
      <c r="AK262">
        <f>IF(NOT(ISNA($B262)),INDEX(Entrada!L$53:L$369,$B262),0)</f>
        <v>51.96</v>
      </c>
      <c r="AL262">
        <f>IF(NOT(ISNA($B262)),INDEX(Entrada!M$53:M$369,$B262),0)</f>
        <v>61.15</v>
      </c>
      <c r="AM262">
        <f>IF(NOT(ISNA($B262)),INDEX(Entrada!N$53:N$369,$B262),0)</f>
        <v>79.680000000000007</v>
      </c>
      <c r="AN262">
        <f>IF(NOT(ISNA($B262)),INDEX(Entrada!O$53:O$369,$B262),0)</f>
        <v>0</v>
      </c>
      <c r="AO262">
        <f>IF(NOT(ISNA($B262)),INDEX(Entrada!P$53:P$369,$B262),0)</f>
        <v>0</v>
      </c>
      <c r="AP262">
        <f>IF(NOT(ISNA($B262)),INDEX(Entrada!Q$53:Q$369,$B262),0)</f>
        <v>0</v>
      </c>
      <c r="AQ262">
        <f>IF(NOT(ISNA($B262)),INDEX(Entrada!R$53:R$369,$B262),0)</f>
        <v>0</v>
      </c>
      <c r="AR262">
        <f>IF(NOT(ISNA($B262)),INDEX(Entrada!S$53:S$369,$B262),0)</f>
        <v>0</v>
      </c>
      <c r="AS262">
        <f>IF(NOT(ISNA($B262)),INDEX(Entrada!T$53:T$369,$B262),0)</f>
        <v>0</v>
      </c>
      <c r="AT262">
        <f>IF(NOT(ISNA($B262)),INDEX(Entrada!U$53:U$369,$B262),0)</f>
        <v>0</v>
      </c>
      <c r="AU262">
        <f>IF(NOT(ISNA($B262)),INDEX(Entrada!V$53:V$369,$B262),0)</f>
        <v>0</v>
      </c>
      <c r="AV262">
        <f>IF(NOT(ISNA($B262)),INDEX(Entrada!W$53:W$369,$B262),0)</f>
        <v>0</v>
      </c>
      <c r="AW262">
        <f>IF(NOT(ISNA($B262)),INDEX(Entrada!X$53:X$369,$B262),0)</f>
        <v>0</v>
      </c>
      <c r="AX262">
        <f>IF(NOT(ISNA($B262)),INDEX(Entrada!Y$53:Y$369,$B262),0)</f>
        <v>0</v>
      </c>
      <c r="AY262">
        <f>IF(NOT(ISNA($B262)),INDEX(Entrada!Z$53:Z$369,$B262),0)</f>
        <v>0</v>
      </c>
      <c r="AZ262">
        <f>IF(NOT(ISNA($B262)),INDEX(Entrada!AA$53:AA$369,$B262),0)</f>
        <v>0</v>
      </c>
      <c r="BA262">
        <f>IF(NOT(ISNA($B262)),INDEX(Entrada!AB$53:AB$369,$B262),0)</f>
        <v>0</v>
      </c>
      <c r="BB262">
        <f t="shared" si="664"/>
        <v>99.42</v>
      </c>
      <c r="BC262">
        <f t="shared" si="665"/>
        <v>112.82</v>
      </c>
      <c r="BD262">
        <f t="shared" si="666"/>
        <v>110.75</v>
      </c>
      <c r="BE262">
        <f t="shared" si="667"/>
        <v>88.6</v>
      </c>
      <c r="BF262">
        <f t="shared" si="668"/>
        <v>66.39</v>
      </c>
      <c r="BG262">
        <f t="shared" si="669"/>
        <v>56.74</v>
      </c>
      <c r="BH262">
        <f t="shared" si="670"/>
        <v>50.92</v>
      </c>
      <c r="BI262">
        <f t="shared" si="671"/>
        <v>47.03</v>
      </c>
      <c r="BJ262">
        <f t="shared" si="672"/>
        <v>47.32</v>
      </c>
      <c r="BK262">
        <f t="shared" si="673"/>
        <v>51.96</v>
      </c>
      <c r="BL262">
        <f t="shared" si="674"/>
        <v>61.15</v>
      </c>
      <c r="BM262">
        <f t="shared" si="675"/>
        <v>79.680000000000007</v>
      </c>
      <c r="BN262">
        <f t="shared" si="676"/>
        <v>0</v>
      </c>
      <c r="BO262">
        <f t="shared" si="676"/>
        <v>0</v>
      </c>
      <c r="BP262">
        <f t="shared" si="676"/>
        <v>0</v>
      </c>
      <c r="BQ262">
        <f t="shared" si="676"/>
        <v>0</v>
      </c>
      <c r="BR262">
        <f t="shared" si="676"/>
        <v>0</v>
      </c>
      <c r="BS262">
        <f t="shared" si="676"/>
        <v>0</v>
      </c>
      <c r="BT262">
        <f t="shared" si="676"/>
        <v>0</v>
      </c>
      <c r="BU262">
        <f t="shared" si="676"/>
        <v>0</v>
      </c>
      <c r="BV262">
        <f t="shared" si="676"/>
        <v>0</v>
      </c>
      <c r="BW262">
        <f t="shared" si="676"/>
        <v>0</v>
      </c>
      <c r="BX262">
        <f t="shared" si="676"/>
        <v>0</v>
      </c>
      <c r="BY262">
        <f t="shared" si="676"/>
        <v>0</v>
      </c>
      <c r="BZ262">
        <f t="shared" si="676"/>
        <v>0</v>
      </c>
      <c r="CA262">
        <f t="shared" si="676"/>
        <v>0</v>
      </c>
      <c r="CE262" t="e">
        <f t="shared" si="677"/>
        <v>#N/A</v>
      </c>
      <c r="CF262" s="302">
        <f t="shared" si="678"/>
        <v>99.42</v>
      </c>
      <c r="CG262" s="302">
        <f t="shared" si="637"/>
        <v>112.82</v>
      </c>
      <c r="CH262" s="302">
        <f t="shared" si="638"/>
        <v>110.75</v>
      </c>
      <c r="CI262" s="302">
        <f t="shared" si="639"/>
        <v>88.6</v>
      </c>
      <c r="CJ262" s="302">
        <f t="shared" si="640"/>
        <v>66.39</v>
      </c>
      <c r="CK262" s="302">
        <f t="shared" si="641"/>
        <v>56.74</v>
      </c>
      <c r="CL262" s="302">
        <f t="shared" si="642"/>
        <v>50.92</v>
      </c>
      <c r="CM262" s="302">
        <f t="shared" si="643"/>
        <v>47.03</v>
      </c>
      <c r="CN262" s="302">
        <f t="shared" si="644"/>
        <v>47.32</v>
      </c>
      <c r="CO262" s="302">
        <f t="shared" si="645"/>
        <v>51.96</v>
      </c>
      <c r="CP262" s="302">
        <f t="shared" si="646"/>
        <v>61.15</v>
      </c>
      <c r="CQ262" s="302">
        <f t="shared" si="647"/>
        <v>79.680000000000007</v>
      </c>
      <c r="CR262" s="302">
        <f t="shared" si="648"/>
        <v>0</v>
      </c>
      <c r="CS262" s="302">
        <f t="shared" si="649"/>
        <v>0</v>
      </c>
      <c r="CT262" s="302">
        <f t="shared" si="650"/>
        <v>0</v>
      </c>
      <c r="CU262" s="302">
        <f t="shared" si="651"/>
        <v>0</v>
      </c>
      <c r="CV262" s="302">
        <f t="shared" si="652"/>
        <v>0</v>
      </c>
      <c r="CW262" s="302">
        <f t="shared" si="653"/>
        <v>0</v>
      </c>
      <c r="CX262" s="302">
        <f t="shared" si="654"/>
        <v>0</v>
      </c>
      <c r="CY262" s="302">
        <f t="shared" si="655"/>
        <v>0</v>
      </c>
      <c r="CZ262" s="302">
        <f t="shared" si="656"/>
        <v>0</v>
      </c>
      <c r="DA262" s="302">
        <f t="shared" si="657"/>
        <v>0</v>
      </c>
      <c r="DB262" s="302">
        <f t="shared" si="658"/>
        <v>0</v>
      </c>
      <c r="DC262" s="302">
        <f t="shared" si="659"/>
        <v>0</v>
      </c>
      <c r="DD262" s="302">
        <f t="shared" si="660"/>
        <v>0</v>
      </c>
      <c r="DE262" s="302">
        <f t="shared" si="661"/>
        <v>0</v>
      </c>
    </row>
    <row r="263" spans="1:109" x14ac:dyDescent="0.25">
      <c r="A263">
        <v>260</v>
      </c>
      <c r="B263">
        <f>MATCH(A263,Entrada!$A$53:$A$369,0)</f>
        <v>260</v>
      </c>
      <c r="C263" s="164"/>
      <c r="AB263">
        <f>IF(NOT(ISNA($B263)),INDEX(Entrada!C$53:C$369,$B263),0)</f>
        <v>0</v>
      </c>
      <c r="AC263">
        <f>IF(NOT(ISNA($B263)),INDEX(Entrada!D$53:D$369,$B263),0)</f>
        <v>0</v>
      </c>
      <c r="AD263">
        <f>IF(NOT(ISNA($B263)),INDEX(Entrada!E$53:E$369,$B263),0)</f>
        <v>0</v>
      </c>
      <c r="AE263">
        <f>IF(NOT(ISNA($B263)),INDEX(Entrada!F$53:F$369,$B263),0)</f>
        <v>0</v>
      </c>
      <c r="AF263">
        <f>IF(NOT(ISNA($B263)),INDEX(Entrada!G$53:G$369,$B263),0)</f>
        <v>0</v>
      </c>
      <c r="AG263">
        <f>IF(NOT(ISNA($B263)),INDEX(Entrada!H$53:H$369,$B263),0)</f>
        <v>0</v>
      </c>
      <c r="AH263">
        <f>IF(NOT(ISNA($B263)),INDEX(Entrada!I$53:I$369,$B263),0)</f>
        <v>0</v>
      </c>
      <c r="AI263">
        <f>IF(NOT(ISNA($B263)),INDEX(Entrada!J$53:J$369,$B263),0)</f>
        <v>0</v>
      </c>
      <c r="AJ263">
        <f>IF(NOT(ISNA($B263)),INDEX(Entrada!K$53:K$369,$B263),0)</f>
        <v>0</v>
      </c>
      <c r="AK263">
        <f>IF(NOT(ISNA($B263)),INDEX(Entrada!L$53:L$369,$B263),0)</f>
        <v>0</v>
      </c>
      <c r="AL263">
        <f>IF(NOT(ISNA($B263)),INDEX(Entrada!M$53:M$369,$B263),0)</f>
        <v>0</v>
      </c>
      <c r="AM263">
        <f>IF(NOT(ISNA($B263)),INDEX(Entrada!N$53:N$369,$B263),0)</f>
        <v>0</v>
      </c>
      <c r="AN263">
        <f>IF(NOT(ISNA($B263)),INDEX(Entrada!O$53:O$369,$B263),0)</f>
        <v>0</v>
      </c>
      <c r="AO263">
        <f>IF(NOT(ISNA($B263)),INDEX(Entrada!P$53:P$369,$B263),0)</f>
        <v>0</v>
      </c>
      <c r="AP263">
        <f>IF(NOT(ISNA($B263)),INDEX(Entrada!Q$53:Q$369,$B263),0)</f>
        <v>0</v>
      </c>
      <c r="AQ263">
        <f>IF(NOT(ISNA($B263)),INDEX(Entrada!R$53:R$369,$B263),0)</f>
        <v>0</v>
      </c>
      <c r="AR263">
        <f>IF(NOT(ISNA($B263)),INDEX(Entrada!S$53:S$369,$B263),0)</f>
        <v>0</v>
      </c>
      <c r="AS263">
        <f>IF(NOT(ISNA($B263)),INDEX(Entrada!T$53:T$369,$B263),0)</f>
        <v>0</v>
      </c>
      <c r="AT263">
        <f>IF(NOT(ISNA($B263)),INDEX(Entrada!U$53:U$369,$B263),0)</f>
        <v>0</v>
      </c>
      <c r="AU263">
        <f>IF(NOT(ISNA($B263)),INDEX(Entrada!V$53:V$369,$B263),0)</f>
        <v>0</v>
      </c>
      <c r="AV263">
        <f>IF(NOT(ISNA($B263)),INDEX(Entrada!W$53:W$369,$B263),0)</f>
        <v>0</v>
      </c>
      <c r="AW263">
        <f>IF(NOT(ISNA($B263)),INDEX(Entrada!X$53:X$369,$B263),0)</f>
        <v>0</v>
      </c>
      <c r="AX263">
        <f>IF(NOT(ISNA($B263)),INDEX(Entrada!Y$53:Y$369,$B263),0)</f>
        <v>0</v>
      </c>
      <c r="AY263">
        <f>IF(NOT(ISNA($B263)),INDEX(Entrada!Z$53:Z$369,$B263),0)</f>
        <v>0</v>
      </c>
      <c r="AZ263">
        <f>IF(NOT(ISNA($B263)),INDEX(Entrada!AA$53:AA$369,$B263),0)</f>
        <v>0</v>
      </c>
      <c r="BA263">
        <f>IF(NOT(ISNA($B263)),INDEX(Entrada!AB$53:AB$369,$B263),0)</f>
        <v>0</v>
      </c>
      <c r="BB263">
        <f t="shared" si="664"/>
        <v>0</v>
      </c>
      <c r="BC263">
        <f t="shared" si="665"/>
        <v>0</v>
      </c>
      <c r="BD263">
        <f t="shared" si="666"/>
        <v>0</v>
      </c>
      <c r="BE263">
        <f t="shared" si="667"/>
        <v>0</v>
      </c>
      <c r="BF263">
        <f t="shared" si="668"/>
        <v>0</v>
      </c>
      <c r="BG263">
        <f t="shared" si="669"/>
        <v>0</v>
      </c>
      <c r="BH263">
        <f t="shared" si="670"/>
        <v>0</v>
      </c>
      <c r="BI263">
        <f t="shared" si="671"/>
        <v>0</v>
      </c>
      <c r="BJ263">
        <f t="shared" si="672"/>
        <v>0</v>
      </c>
      <c r="BK263">
        <f t="shared" si="673"/>
        <v>0</v>
      </c>
      <c r="BL263">
        <f t="shared" si="674"/>
        <v>0</v>
      </c>
      <c r="BM263">
        <f t="shared" si="675"/>
        <v>0</v>
      </c>
      <c r="BN263">
        <f t="shared" si="676"/>
        <v>0</v>
      </c>
      <c r="BO263">
        <f t="shared" si="676"/>
        <v>0</v>
      </c>
      <c r="BP263">
        <f t="shared" si="676"/>
        <v>0</v>
      </c>
      <c r="BQ263">
        <f t="shared" si="676"/>
        <v>0</v>
      </c>
      <c r="BR263">
        <f t="shared" si="676"/>
        <v>0</v>
      </c>
      <c r="BS263">
        <f t="shared" si="676"/>
        <v>0</v>
      </c>
      <c r="BT263">
        <f t="shared" si="676"/>
        <v>0</v>
      </c>
      <c r="BU263">
        <f t="shared" si="676"/>
        <v>0</v>
      </c>
      <c r="BV263">
        <f t="shared" si="676"/>
        <v>0</v>
      </c>
      <c r="BW263">
        <f t="shared" si="676"/>
        <v>0</v>
      </c>
      <c r="BX263">
        <f t="shared" si="676"/>
        <v>0</v>
      </c>
      <c r="BY263">
        <f t="shared" si="676"/>
        <v>0</v>
      </c>
      <c r="BZ263">
        <f t="shared" si="676"/>
        <v>0</v>
      </c>
      <c r="CA263">
        <f t="shared" si="676"/>
        <v>0</v>
      </c>
      <c r="CE263" t="e">
        <f t="shared" si="677"/>
        <v>#N/A</v>
      </c>
      <c r="CF263" s="302">
        <f t="shared" si="678"/>
        <v>0</v>
      </c>
      <c r="CG263" s="302">
        <f t="shared" si="637"/>
        <v>0</v>
      </c>
      <c r="CH263" s="302">
        <f t="shared" si="638"/>
        <v>0</v>
      </c>
      <c r="CI263" s="302">
        <f t="shared" si="639"/>
        <v>0</v>
      </c>
      <c r="CJ263" s="302">
        <f t="shared" si="640"/>
        <v>0</v>
      </c>
      <c r="CK263" s="302">
        <f t="shared" si="641"/>
        <v>0</v>
      </c>
      <c r="CL263" s="302">
        <f t="shared" si="642"/>
        <v>0</v>
      </c>
      <c r="CM263" s="302">
        <f t="shared" si="643"/>
        <v>0</v>
      </c>
      <c r="CN263" s="302">
        <f t="shared" si="644"/>
        <v>0</v>
      </c>
      <c r="CO263" s="302">
        <f t="shared" si="645"/>
        <v>0</v>
      </c>
      <c r="CP263" s="302">
        <f t="shared" si="646"/>
        <v>0</v>
      </c>
      <c r="CQ263" s="302">
        <f t="shared" si="647"/>
        <v>0</v>
      </c>
      <c r="CR263" s="302">
        <f t="shared" si="648"/>
        <v>0</v>
      </c>
      <c r="CS263" s="302">
        <f t="shared" si="649"/>
        <v>0</v>
      </c>
      <c r="CT263" s="302">
        <f t="shared" si="650"/>
        <v>0</v>
      </c>
      <c r="CU263" s="302">
        <f t="shared" si="651"/>
        <v>0</v>
      </c>
      <c r="CV263" s="302">
        <f t="shared" si="652"/>
        <v>0</v>
      </c>
      <c r="CW263" s="302">
        <f t="shared" si="653"/>
        <v>0</v>
      </c>
      <c r="CX263" s="302">
        <f t="shared" si="654"/>
        <v>0</v>
      </c>
      <c r="CY263" s="302">
        <f t="shared" si="655"/>
        <v>0</v>
      </c>
      <c r="CZ263" s="302">
        <f t="shared" si="656"/>
        <v>0</v>
      </c>
      <c r="DA263" s="302">
        <f t="shared" si="657"/>
        <v>0</v>
      </c>
      <c r="DB263" s="302">
        <f t="shared" si="658"/>
        <v>0</v>
      </c>
      <c r="DC263" s="302">
        <f t="shared" si="659"/>
        <v>0</v>
      </c>
      <c r="DD263" s="302">
        <f t="shared" si="660"/>
        <v>0</v>
      </c>
      <c r="DE263" s="302">
        <f t="shared" si="661"/>
        <v>0</v>
      </c>
    </row>
    <row r="264" spans="1:109" x14ac:dyDescent="0.25">
      <c r="A264">
        <v>261</v>
      </c>
      <c r="B264">
        <f>MATCH(A264,Entrada!$A$53:$A$369,0)</f>
        <v>261</v>
      </c>
      <c r="C264" s="164" t="s">
        <v>644</v>
      </c>
      <c r="AB264">
        <f>IF(NOT(ISNA($B264)),INDEX(Entrada!C$53:C$369,$B264),0)</f>
        <v>312.25</v>
      </c>
      <c r="AC264">
        <f>IF(NOT(ISNA($B264)),INDEX(Entrada!D$53:D$369,$B264),0)</f>
        <v>347.8</v>
      </c>
      <c r="AD264">
        <f>IF(NOT(ISNA($B264)),INDEX(Entrada!E$53:E$369,$B264),0)</f>
        <v>357.89</v>
      </c>
      <c r="AE264">
        <f>IF(NOT(ISNA($B264)),INDEX(Entrada!F$53:F$369,$B264),0)</f>
        <v>277</v>
      </c>
      <c r="AF264">
        <f>IF(NOT(ISNA($B264)),INDEX(Entrada!G$53:G$369,$B264),0)</f>
        <v>194.61</v>
      </c>
      <c r="AG264">
        <f>IF(NOT(ISNA($B264)),INDEX(Entrada!H$53:H$369,$B264),0)</f>
        <v>153.18</v>
      </c>
      <c r="AH264">
        <f>IF(NOT(ISNA($B264)),INDEX(Entrada!I$53:I$369,$B264),0)</f>
        <v>127.27</v>
      </c>
      <c r="AI264">
        <f>IF(NOT(ISNA($B264)),INDEX(Entrada!J$53:J$369,$B264),0)</f>
        <v>110.51</v>
      </c>
      <c r="AJ264">
        <f>IF(NOT(ISNA($B264)),INDEX(Entrada!K$53:K$369,$B264),0)</f>
        <v>111.49</v>
      </c>
      <c r="AK264">
        <f>IF(NOT(ISNA($B264)),INDEX(Entrada!L$53:L$369,$B264),0)</f>
        <v>137.52000000000001</v>
      </c>
      <c r="AL264">
        <f>IF(NOT(ISNA($B264)),INDEX(Entrada!M$53:M$369,$B264),0)</f>
        <v>181</v>
      </c>
      <c r="AM264">
        <f>IF(NOT(ISNA($B264)),INDEX(Entrada!N$53:N$369,$B264),0)</f>
        <v>251.73</v>
      </c>
      <c r="AN264">
        <f>IF(NOT(ISNA($B264)),INDEX(Entrada!O$53:O$369,$B264),0)</f>
        <v>0</v>
      </c>
      <c r="AO264">
        <f>IF(NOT(ISNA($B264)),INDEX(Entrada!P$53:P$369,$B264),0)</f>
        <v>0</v>
      </c>
      <c r="AP264">
        <f>IF(NOT(ISNA($B264)),INDEX(Entrada!Q$53:Q$369,$B264),0)</f>
        <v>0</v>
      </c>
      <c r="AQ264">
        <f>IF(NOT(ISNA($B264)),INDEX(Entrada!R$53:R$369,$B264),0)</f>
        <v>0</v>
      </c>
      <c r="AR264">
        <f>IF(NOT(ISNA($B264)),INDEX(Entrada!S$53:S$369,$B264),0)</f>
        <v>0</v>
      </c>
      <c r="AS264">
        <f>IF(NOT(ISNA($B264)),INDEX(Entrada!T$53:T$369,$B264),0)</f>
        <v>0</v>
      </c>
      <c r="AT264">
        <f>IF(NOT(ISNA($B264)),INDEX(Entrada!U$53:U$369,$B264),0)</f>
        <v>0</v>
      </c>
      <c r="AU264">
        <f>IF(NOT(ISNA($B264)),INDEX(Entrada!V$53:V$369,$B264),0)</f>
        <v>0</v>
      </c>
      <c r="AV264">
        <f>IF(NOT(ISNA($B264)),INDEX(Entrada!W$53:W$369,$B264),0)</f>
        <v>0</v>
      </c>
      <c r="AW264">
        <f>IF(NOT(ISNA($B264)),INDEX(Entrada!X$53:X$369,$B264),0)</f>
        <v>0</v>
      </c>
      <c r="AX264">
        <f>IF(NOT(ISNA($B264)),INDEX(Entrada!Y$53:Y$369,$B264),0)</f>
        <v>0</v>
      </c>
      <c r="AY264">
        <f>IF(NOT(ISNA($B264)),INDEX(Entrada!Z$53:Z$369,$B264),0)</f>
        <v>0</v>
      </c>
      <c r="AZ264">
        <f>IF(NOT(ISNA($B264)),INDEX(Entrada!AA$53:AA$369,$B264),0)</f>
        <v>0</v>
      </c>
      <c r="BA264">
        <f>IF(NOT(ISNA($B264)),INDEX(Entrada!AB$53:AB$369,$B264),0)</f>
        <v>0</v>
      </c>
      <c r="BB264">
        <f t="shared" si="664"/>
        <v>312.25</v>
      </c>
      <c r="BC264">
        <f t="shared" si="665"/>
        <v>347.8</v>
      </c>
      <c r="BD264">
        <f t="shared" si="666"/>
        <v>357.89</v>
      </c>
      <c r="BE264">
        <f t="shared" si="667"/>
        <v>277</v>
      </c>
      <c r="BF264">
        <f t="shared" si="668"/>
        <v>194.61</v>
      </c>
      <c r="BG264">
        <f t="shared" si="669"/>
        <v>153.18</v>
      </c>
      <c r="BH264">
        <f t="shared" si="670"/>
        <v>127.27</v>
      </c>
      <c r="BI264">
        <f t="shared" si="671"/>
        <v>110.51</v>
      </c>
      <c r="BJ264">
        <f t="shared" si="672"/>
        <v>111.49</v>
      </c>
      <c r="BK264">
        <f t="shared" si="673"/>
        <v>137.52000000000001</v>
      </c>
      <c r="BL264">
        <f t="shared" si="674"/>
        <v>181</v>
      </c>
      <c r="BM264">
        <f t="shared" si="675"/>
        <v>251.73</v>
      </c>
      <c r="BN264">
        <f t="shared" si="676"/>
        <v>0</v>
      </c>
      <c r="BO264">
        <f t="shared" si="676"/>
        <v>0</v>
      </c>
      <c r="BP264">
        <f t="shared" si="676"/>
        <v>0</v>
      </c>
      <c r="BQ264">
        <f t="shared" si="676"/>
        <v>0</v>
      </c>
      <c r="BR264">
        <f t="shared" si="676"/>
        <v>0</v>
      </c>
      <c r="BS264">
        <f t="shared" si="676"/>
        <v>0</v>
      </c>
      <c r="BT264">
        <f t="shared" si="676"/>
        <v>0</v>
      </c>
      <c r="BU264">
        <f t="shared" si="676"/>
        <v>0</v>
      </c>
      <c r="BV264">
        <f t="shared" si="676"/>
        <v>0</v>
      </c>
      <c r="BW264">
        <f t="shared" si="676"/>
        <v>0</v>
      </c>
      <c r="BX264">
        <f t="shared" si="676"/>
        <v>0</v>
      </c>
      <c r="BY264">
        <f t="shared" si="676"/>
        <v>0</v>
      </c>
      <c r="BZ264">
        <f t="shared" si="676"/>
        <v>0</v>
      </c>
      <c r="CA264">
        <f t="shared" si="676"/>
        <v>0</v>
      </c>
      <c r="CE264">
        <f t="shared" si="677"/>
        <v>23</v>
      </c>
      <c r="CF264" s="302">
        <f t="shared" ca="1" si="678"/>
        <v>311.78463999999997</v>
      </c>
      <c r="CG264" s="302">
        <f t="shared" ca="1" si="637"/>
        <v>346.42210000000006</v>
      </c>
      <c r="CH264" s="302">
        <f t="shared" ca="1" si="638"/>
        <v>356.49625000000003</v>
      </c>
      <c r="CI264" s="302">
        <f t="shared" ca="1" si="639"/>
        <v>275.51769999999999</v>
      </c>
      <c r="CJ264" s="302">
        <f t="shared" ca="1" si="640"/>
        <v>194.39602000000002</v>
      </c>
      <c r="CK264" s="302">
        <f t="shared" ca="1" si="641"/>
        <v>153.38377000000003</v>
      </c>
      <c r="CL264" s="302">
        <f t="shared" ca="1" si="642"/>
        <v>127.96168</v>
      </c>
      <c r="CM264" s="302">
        <f t="shared" ca="1" si="643"/>
        <v>111.41365</v>
      </c>
      <c r="CN264" s="302">
        <f t="shared" ca="1" si="644"/>
        <v>112.53667</v>
      </c>
      <c r="CO264" s="302">
        <f t="shared" ca="1" si="645"/>
        <v>138.42118000000002</v>
      </c>
      <c r="CP264" s="302">
        <f t="shared" ca="1" si="646"/>
        <v>181.93269999999998</v>
      </c>
      <c r="CQ264" s="302">
        <f t="shared" ca="1" si="647"/>
        <v>251.84619999999998</v>
      </c>
      <c r="CR264" s="302">
        <f t="shared" ca="1" si="648"/>
        <v>2.8</v>
      </c>
      <c r="CS264" s="302">
        <f t="shared" ca="1" si="649"/>
        <v>2.8</v>
      </c>
      <c r="CT264" s="302">
        <f t="shared" ca="1" si="650"/>
        <v>2.8</v>
      </c>
      <c r="CU264" s="302">
        <f t="shared" ca="1" si="651"/>
        <v>2.8</v>
      </c>
      <c r="CV264" s="302">
        <f t="shared" ca="1" si="652"/>
        <v>2.8</v>
      </c>
      <c r="CW264" s="302">
        <f t="shared" ca="1" si="653"/>
        <v>2.8</v>
      </c>
      <c r="CX264" s="302">
        <f t="shared" ca="1" si="654"/>
        <v>2.8</v>
      </c>
      <c r="CY264" s="302">
        <f t="shared" ca="1" si="655"/>
        <v>2.8</v>
      </c>
      <c r="CZ264" s="302">
        <f t="shared" ca="1" si="656"/>
        <v>2.8</v>
      </c>
      <c r="DA264" s="302">
        <f t="shared" ca="1" si="657"/>
        <v>2.8</v>
      </c>
      <c r="DB264" s="302">
        <f t="shared" ca="1" si="658"/>
        <v>2.8</v>
      </c>
      <c r="DC264" s="302">
        <f t="shared" ca="1" si="659"/>
        <v>2.8</v>
      </c>
      <c r="DD264" s="302">
        <f t="shared" ca="1" si="660"/>
        <v>2.8</v>
      </c>
      <c r="DE264" s="302">
        <f t="shared" ca="1" si="661"/>
        <v>2.8</v>
      </c>
    </row>
    <row r="265" spans="1:109" x14ac:dyDescent="0.25">
      <c r="A265">
        <v>262</v>
      </c>
      <c r="B265">
        <f>MATCH(A265,Entrada!$A$53:$A$369,0)</f>
        <v>262</v>
      </c>
      <c r="C265" s="164" t="s">
        <v>259</v>
      </c>
      <c r="AB265">
        <f>IF(NOT(ISNA($B265)),INDEX(Entrada!C$53:C$369,$B265),0)</f>
        <v>148.15</v>
      </c>
      <c r="AC265">
        <f>IF(NOT(ISNA($B265)),INDEX(Entrada!D$53:D$369,$B265),0)</f>
        <v>113.91</v>
      </c>
      <c r="AD265">
        <f>IF(NOT(ISNA($B265)),INDEX(Entrada!E$53:E$369,$B265),0)</f>
        <v>102.25</v>
      </c>
      <c r="AE265">
        <f>IF(NOT(ISNA($B265)),INDEX(Entrada!F$53:F$369,$B265),0)</f>
        <v>73.23</v>
      </c>
      <c r="AF265">
        <f>IF(NOT(ISNA($B265)),INDEX(Entrada!G$53:G$369,$B265),0)</f>
        <v>54.88</v>
      </c>
      <c r="AG265">
        <f>IF(NOT(ISNA($B265)),INDEX(Entrada!H$53:H$369,$B265),0)</f>
        <v>46.8</v>
      </c>
      <c r="AH265">
        <f>IF(NOT(ISNA($B265)),INDEX(Entrada!I$53:I$369,$B265),0)</f>
        <v>41.07</v>
      </c>
      <c r="AI265">
        <f>IF(NOT(ISNA($B265)),INDEX(Entrada!J$53:J$369,$B265),0)</f>
        <v>36.33</v>
      </c>
      <c r="AJ265">
        <f>IF(NOT(ISNA($B265)),INDEX(Entrada!K$53:K$369,$B265),0)</f>
        <v>36.4</v>
      </c>
      <c r="AK265">
        <f>IF(NOT(ISNA($B265)),INDEX(Entrada!L$53:L$369,$B265),0)</f>
        <v>46.25</v>
      </c>
      <c r="AL265">
        <f>IF(NOT(ISNA($B265)),INDEX(Entrada!M$53:M$369,$B265),0)</f>
        <v>77.11</v>
      </c>
      <c r="AM265">
        <f>IF(NOT(ISNA($B265)),INDEX(Entrada!N$53:N$369,$B265),0)</f>
        <v>127.09</v>
      </c>
      <c r="AN265">
        <f>IF(NOT(ISNA($B265)),INDEX(Entrada!O$53:O$369,$B265),0)</f>
        <v>0</v>
      </c>
      <c r="AO265">
        <f>IF(NOT(ISNA($B265)),INDEX(Entrada!P$53:P$369,$B265),0)</f>
        <v>0</v>
      </c>
      <c r="AP265">
        <f>IF(NOT(ISNA($B265)),INDEX(Entrada!Q$53:Q$369,$B265),0)</f>
        <v>0</v>
      </c>
      <c r="AQ265">
        <f>IF(NOT(ISNA($B265)),INDEX(Entrada!R$53:R$369,$B265),0)</f>
        <v>0</v>
      </c>
      <c r="AR265">
        <f>IF(NOT(ISNA($B265)),INDEX(Entrada!S$53:S$369,$B265),0)</f>
        <v>0</v>
      </c>
      <c r="AS265">
        <f>IF(NOT(ISNA($B265)),INDEX(Entrada!T$53:T$369,$B265),0)</f>
        <v>0</v>
      </c>
      <c r="AT265">
        <f>IF(NOT(ISNA($B265)),INDEX(Entrada!U$53:U$369,$B265),0)</f>
        <v>0</v>
      </c>
      <c r="AU265">
        <f>IF(NOT(ISNA($B265)),INDEX(Entrada!V$53:V$369,$B265),0)</f>
        <v>0</v>
      </c>
      <c r="AV265">
        <f>IF(NOT(ISNA($B265)),INDEX(Entrada!W$53:W$369,$B265),0)</f>
        <v>0</v>
      </c>
      <c r="AW265">
        <f>IF(NOT(ISNA($B265)),INDEX(Entrada!X$53:X$369,$B265),0)</f>
        <v>0</v>
      </c>
      <c r="AX265">
        <f>IF(NOT(ISNA($B265)),INDEX(Entrada!Y$53:Y$369,$B265),0)</f>
        <v>0</v>
      </c>
      <c r="AY265">
        <f>IF(NOT(ISNA($B265)),INDEX(Entrada!Z$53:Z$369,$B265),0)</f>
        <v>0</v>
      </c>
      <c r="AZ265">
        <f>IF(NOT(ISNA($B265)),INDEX(Entrada!AA$53:AA$369,$B265),0)</f>
        <v>0</v>
      </c>
      <c r="BA265">
        <f>IF(NOT(ISNA($B265)),INDEX(Entrada!AB$53:AB$369,$B265),0)</f>
        <v>0</v>
      </c>
      <c r="BB265">
        <f t="shared" si="664"/>
        <v>148.15</v>
      </c>
      <c r="BC265">
        <f t="shared" si="665"/>
        <v>113.91</v>
      </c>
      <c r="BD265">
        <f t="shared" si="666"/>
        <v>102.25</v>
      </c>
      <c r="BE265">
        <f t="shared" si="667"/>
        <v>73.23</v>
      </c>
      <c r="BF265">
        <f t="shared" si="668"/>
        <v>54.88</v>
      </c>
      <c r="BG265">
        <f t="shared" si="669"/>
        <v>46.8</v>
      </c>
      <c r="BH265">
        <f t="shared" si="670"/>
        <v>41.07</v>
      </c>
      <c r="BI265">
        <f t="shared" si="671"/>
        <v>36.33</v>
      </c>
      <c r="BJ265">
        <f t="shared" si="672"/>
        <v>36.4</v>
      </c>
      <c r="BK265">
        <f t="shared" si="673"/>
        <v>46.25</v>
      </c>
      <c r="BL265">
        <f t="shared" si="674"/>
        <v>77.11</v>
      </c>
      <c r="BM265">
        <f t="shared" si="675"/>
        <v>127.09</v>
      </c>
      <c r="BN265">
        <f t="shared" si="676"/>
        <v>0</v>
      </c>
      <c r="BO265">
        <f t="shared" si="676"/>
        <v>0</v>
      </c>
      <c r="BP265">
        <f t="shared" si="676"/>
        <v>0</v>
      </c>
      <c r="BQ265">
        <f t="shared" si="676"/>
        <v>0</v>
      </c>
      <c r="BR265">
        <f t="shared" si="676"/>
        <v>0</v>
      </c>
      <c r="BS265">
        <f t="shared" si="676"/>
        <v>0</v>
      </c>
      <c r="BT265">
        <f t="shared" si="676"/>
        <v>0</v>
      </c>
      <c r="BU265">
        <f t="shared" si="676"/>
        <v>0</v>
      </c>
      <c r="BV265">
        <f t="shared" si="676"/>
        <v>0</v>
      </c>
      <c r="BW265">
        <f t="shared" si="676"/>
        <v>0</v>
      </c>
      <c r="BX265">
        <f t="shared" si="676"/>
        <v>0</v>
      </c>
      <c r="BY265">
        <f t="shared" si="676"/>
        <v>0</v>
      </c>
      <c r="BZ265">
        <f t="shared" si="676"/>
        <v>0</v>
      </c>
      <c r="CA265">
        <f t="shared" si="676"/>
        <v>0</v>
      </c>
      <c r="CE265">
        <f t="shared" si="677"/>
        <v>78</v>
      </c>
      <c r="CF265" s="302">
        <f t="shared" ca="1" si="678"/>
        <v>140.04320000000001</v>
      </c>
      <c r="CG265" s="302">
        <f t="shared" ca="1" si="637"/>
        <v>114.41468</v>
      </c>
      <c r="CH265" s="302">
        <f t="shared" ca="1" si="638"/>
        <v>102.39636</v>
      </c>
      <c r="CI265" s="302">
        <f t="shared" ca="1" si="639"/>
        <v>82.745040000000003</v>
      </c>
      <c r="CJ265" s="302">
        <f t="shared" ca="1" si="640"/>
        <v>65.206479999999999</v>
      </c>
      <c r="CK265" s="302">
        <f t="shared" ca="1" si="641"/>
        <v>57.455840000000002</v>
      </c>
      <c r="CL265" s="302">
        <f t="shared" ca="1" si="642"/>
        <v>52.843400000000003</v>
      </c>
      <c r="CM265" s="302">
        <f t="shared" ca="1" si="643"/>
        <v>48.934759999999997</v>
      </c>
      <c r="CN265" s="302">
        <f t="shared" ca="1" si="644"/>
        <v>47.629159999999999</v>
      </c>
      <c r="CO265" s="302">
        <f t="shared" ca="1" si="645"/>
        <v>55.193480000000001</v>
      </c>
      <c r="CP265" s="302">
        <f t="shared" ca="1" si="646"/>
        <v>81.913399999999996</v>
      </c>
      <c r="CQ265" s="302">
        <f t="shared" ca="1" si="647"/>
        <v>126.03316</v>
      </c>
      <c r="CR265" s="302">
        <f t="shared" ca="1" si="648"/>
        <v>18.5</v>
      </c>
      <c r="CS265" s="302">
        <f t="shared" ca="1" si="649"/>
        <v>18.5</v>
      </c>
      <c r="CT265" s="302">
        <f t="shared" ca="1" si="650"/>
        <v>18.5</v>
      </c>
      <c r="CU265" s="302">
        <f t="shared" ca="1" si="651"/>
        <v>18.5</v>
      </c>
      <c r="CV265" s="302">
        <f t="shared" ca="1" si="652"/>
        <v>18.5</v>
      </c>
      <c r="CW265" s="302">
        <f t="shared" ca="1" si="653"/>
        <v>18.5</v>
      </c>
      <c r="CX265" s="302">
        <f t="shared" ca="1" si="654"/>
        <v>18.5</v>
      </c>
      <c r="CY265" s="302">
        <f t="shared" ca="1" si="655"/>
        <v>18.5</v>
      </c>
      <c r="CZ265" s="302">
        <f t="shared" ca="1" si="656"/>
        <v>18.5</v>
      </c>
      <c r="DA265" s="302">
        <f t="shared" ca="1" si="657"/>
        <v>18.5</v>
      </c>
      <c r="DB265" s="302">
        <f t="shared" ca="1" si="658"/>
        <v>18.5</v>
      </c>
      <c r="DC265" s="302">
        <f t="shared" ca="1" si="659"/>
        <v>18.5</v>
      </c>
      <c r="DD265" s="302">
        <f t="shared" ca="1" si="660"/>
        <v>18.5</v>
      </c>
      <c r="DE265" s="302">
        <f t="shared" ca="1" si="661"/>
        <v>18.5</v>
      </c>
    </row>
    <row r="266" spans="1:109" x14ac:dyDescent="0.25">
      <c r="A266">
        <v>263</v>
      </c>
      <c r="B266">
        <f>MATCH(A266,Entrada!$A$53:$A$369,0)</f>
        <v>263</v>
      </c>
      <c r="C266" s="164" t="s">
        <v>645</v>
      </c>
      <c r="AB266">
        <f>IF(NOT(ISNA($B266)),INDEX(Entrada!C$53:C$369,$B266),0)</f>
        <v>297.33999999999997</v>
      </c>
      <c r="AC266">
        <f>IF(NOT(ISNA($B266)),INDEX(Entrada!D$53:D$369,$B266),0)</f>
        <v>244.95</v>
      </c>
      <c r="AD266">
        <f>IF(NOT(ISNA($B266)),INDEX(Entrada!E$53:E$369,$B266),0)</f>
        <v>218.96</v>
      </c>
      <c r="AE266">
        <f>IF(NOT(ISNA($B266)),INDEX(Entrada!F$53:F$369,$B266),0)</f>
        <v>161.94999999999999</v>
      </c>
      <c r="AF266">
        <f>IF(NOT(ISNA($B266)),INDEX(Entrada!G$53:G$369,$B266),0)</f>
        <v>116.08</v>
      </c>
      <c r="AG266">
        <f>IF(NOT(ISNA($B266)),INDEX(Entrada!H$53:H$369,$B266),0)</f>
        <v>94.95</v>
      </c>
      <c r="AH266">
        <f>IF(NOT(ISNA($B266)),INDEX(Entrada!I$53:I$369,$B266),0)</f>
        <v>80.59</v>
      </c>
      <c r="AI266">
        <f>IF(NOT(ISNA($B266)),INDEX(Entrada!J$53:J$369,$B266),0)</f>
        <v>69.849999999999994</v>
      </c>
      <c r="AJ266">
        <f>IF(NOT(ISNA($B266)),INDEX(Entrada!K$53:K$369,$B266),0)</f>
        <v>66.92</v>
      </c>
      <c r="AK266">
        <f>IF(NOT(ISNA($B266)),INDEX(Entrada!L$53:L$369,$B266),0)</f>
        <v>86.08</v>
      </c>
      <c r="AL266">
        <f>IF(NOT(ISNA($B266)),INDEX(Entrada!M$53:M$369,$B266),0)</f>
        <v>163.85</v>
      </c>
      <c r="AM266">
        <f>IF(NOT(ISNA($B266)),INDEX(Entrada!N$53:N$369,$B266),0)</f>
        <v>263.2</v>
      </c>
      <c r="AN266">
        <f>IF(NOT(ISNA($B266)),INDEX(Entrada!O$53:O$369,$B266),0)</f>
        <v>0</v>
      </c>
      <c r="AO266">
        <f>IF(NOT(ISNA($B266)),INDEX(Entrada!P$53:P$369,$B266),0)</f>
        <v>0</v>
      </c>
      <c r="AP266">
        <f>IF(NOT(ISNA($B266)),INDEX(Entrada!Q$53:Q$369,$B266),0)</f>
        <v>0</v>
      </c>
      <c r="AQ266">
        <f>IF(NOT(ISNA($B266)),INDEX(Entrada!R$53:R$369,$B266),0)</f>
        <v>0</v>
      </c>
      <c r="AR266">
        <f>IF(NOT(ISNA($B266)),INDEX(Entrada!S$53:S$369,$B266),0)</f>
        <v>0</v>
      </c>
      <c r="AS266">
        <f>IF(NOT(ISNA($B266)),INDEX(Entrada!T$53:T$369,$B266),0)</f>
        <v>0</v>
      </c>
      <c r="AT266">
        <f>IF(NOT(ISNA($B266)),INDEX(Entrada!U$53:U$369,$B266),0)</f>
        <v>0</v>
      </c>
      <c r="AU266">
        <f>IF(NOT(ISNA($B266)),INDEX(Entrada!V$53:V$369,$B266),0)</f>
        <v>0</v>
      </c>
      <c r="AV266">
        <f>IF(NOT(ISNA($B266)),INDEX(Entrada!W$53:W$369,$B266),0)</f>
        <v>0</v>
      </c>
      <c r="AW266">
        <f>IF(NOT(ISNA($B266)),INDEX(Entrada!X$53:X$369,$B266),0)</f>
        <v>0</v>
      </c>
      <c r="AX266">
        <f>IF(NOT(ISNA($B266)),INDEX(Entrada!Y$53:Y$369,$B266),0)</f>
        <v>0</v>
      </c>
      <c r="AY266">
        <f>IF(NOT(ISNA($B266)),INDEX(Entrada!Z$53:Z$369,$B266),0)</f>
        <v>0</v>
      </c>
      <c r="AZ266">
        <f>IF(NOT(ISNA($B266)),INDEX(Entrada!AA$53:AA$369,$B266),0)</f>
        <v>0</v>
      </c>
      <c r="BA266">
        <f>IF(NOT(ISNA($B266)),INDEX(Entrada!AB$53:AB$369,$B266),0)</f>
        <v>0</v>
      </c>
      <c r="BB266">
        <f t="shared" si="664"/>
        <v>297.33999999999997</v>
      </c>
      <c r="BC266">
        <f t="shared" si="665"/>
        <v>244.95</v>
      </c>
      <c r="BD266">
        <f t="shared" si="666"/>
        <v>218.96</v>
      </c>
      <c r="BE266">
        <f t="shared" si="667"/>
        <v>161.94999999999999</v>
      </c>
      <c r="BF266">
        <f t="shared" si="668"/>
        <v>116.08</v>
      </c>
      <c r="BG266">
        <f t="shared" si="669"/>
        <v>94.95</v>
      </c>
      <c r="BH266">
        <f t="shared" si="670"/>
        <v>80.59</v>
      </c>
      <c r="BI266">
        <f t="shared" si="671"/>
        <v>69.849999999999994</v>
      </c>
      <c r="BJ266">
        <f t="shared" si="672"/>
        <v>66.92</v>
      </c>
      <c r="BK266">
        <f t="shared" si="673"/>
        <v>86.08</v>
      </c>
      <c r="BL266">
        <f t="shared" si="674"/>
        <v>163.85</v>
      </c>
      <c r="BM266">
        <f t="shared" si="675"/>
        <v>263.2</v>
      </c>
      <c r="BN266">
        <f t="shared" si="676"/>
        <v>0</v>
      </c>
      <c r="BO266">
        <f t="shared" si="676"/>
        <v>0</v>
      </c>
      <c r="BP266">
        <f t="shared" si="676"/>
        <v>0</v>
      </c>
      <c r="BQ266">
        <f t="shared" si="676"/>
        <v>0</v>
      </c>
      <c r="BR266">
        <f t="shared" si="676"/>
        <v>0</v>
      </c>
      <c r="BS266">
        <f t="shared" si="676"/>
        <v>0</v>
      </c>
      <c r="BT266">
        <f t="shared" si="676"/>
        <v>0</v>
      </c>
      <c r="BU266">
        <f t="shared" si="676"/>
        <v>0</v>
      </c>
      <c r="BV266">
        <f t="shared" si="676"/>
        <v>0</v>
      </c>
      <c r="BW266">
        <f t="shared" si="676"/>
        <v>0</v>
      </c>
      <c r="BX266">
        <f t="shared" si="676"/>
        <v>0</v>
      </c>
      <c r="BY266">
        <f t="shared" si="676"/>
        <v>0</v>
      </c>
      <c r="BZ266">
        <f t="shared" si="676"/>
        <v>0</v>
      </c>
      <c r="CA266">
        <f t="shared" si="676"/>
        <v>0</v>
      </c>
      <c r="CE266">
        <f t="shared" si="677"/>
        <v>62</v>
      </c>
      <c r="CF266" s="302">
        <f t="shared" ca="1" si="678"/>
        <v>297.32074</v>
      </c>
      <c r="CG266" s="302">
        <f t="shared" ca="1" si="637"/>
        <v>245.41394</v>
      </c>
      <c r="CH266" s="302">
        <f t="shared" ca="1" si="638"/>
        <v>219.66734</v>
      </c>
      <c r="CI266" s="302">
        <f t="shared" ca="1" si="639"/>
        <v>162.66292000000001</v>
      </c>
      <c r="CJ266" s="302">
        <f t="shared" ca="1" si="640"/>
        <v>117.17726</v>
      </c>
      <c r="CK266" s="302">
        <f t="shared" ca="1" si="641"/>
        <v>96.094000000000008</v>
      </c>
      <c r="CL266" s="302">
        <f t="shared" ca="1" si="642"/>
        <v>81.979900000000001</v>
      </c>
      <c r="CM266" s="302">
        <f t="shared" ca="1" si="643"/>
        <v>71.309020000000004</v>
      </c>
      <c r="CN266" s="302">
        <f t="shared" ca="1" si="644"/>
        <v>68.403480000000002</v>
      </c>
      <c r="CO266" s="302">
        <f t="shared" ca="1" si="645"/>
        <v>87.460100000000011</v>
      </c>
      <c r="CP266" s="302">
        <f t="shared" ca="1" si="646"/>
        <v>164.92738</v>
      </c>
      <c r="CQ266" s="302">
        <f t="shared" ca="1" si="647"/>
        <v>263.68472000000003</v>
      </c>
      <c r="CR266" s="302">
        <f t="shared" ca="1" si="648"/>
        <v>2</v>
      </c>
      <c r="CS266" s="302">
        <f t="shared" ca="1" si="649"/>
        <v>2</v>
      </c>
      <c r="CT266" s="302">
        <f t="shared" ca="1" si="650"/>
        <v>2</v>
      </c>
      <c r="CU266" s="302">
        <f t="shared" ca="1" si="651"/>
        <v>2</v>
      </c>
      <c r="CV266" s="302">
        <f t="shared" ca="1" si="652"/>
        <v>2</v>
      </c>
      <c r="CW266" s="302">
        <f t="shared" ca="1" si="653"/>
        <v>2</v>
      </c>
      <c r="CX266" s="302">
        <f t="shared" ca="1" si="654"/>
        <v>2</v>
      </c>
      <c r="CY266" s="302">
        <f t="shared" ca="1" si="655"/>
        <v>2</v>
      </c>
      <c r="CZ266" s="302">
        <f t="shared" ca="1" si="656"/>
        <v>2</v>
      </c>
      <c r="DA266" s="302">
        <f t="shared" ca="1" si="657"/>
        <v>2</v>
      </c>
      <c r="DB266" s="302">
        <f t="shared" ca="1" si="658"/>
        <v>2</v>
      </c>
      <c r="DC266" s="302">
        <f t="shared" ca="1" si="659"/>
        <v>2</v>
      </c>
      <c r="DD266" s="302">
        <f t="shared" ca="1" si="660"/>
        <v>2</v>
      </c>
      <c r="DE266" s="302">
        <f t="shared" ca="1" si="661"/>
        <v>2</v>
      </c>
    </row>
    <row r="267" spans="1:109" x14ac:dyDescent="0.25">
      <c r="A267">
        <v>264</v>
      </c>
      <c r="B267">
        <f>MATCH(A267,Entrada!$A$53:$A$369,0)</f>
        <v>264</v>
      </c>
      <c r="C267" s="164"/>
      <c r="AB267">
        <f>IF(NOT(ISNA($B267)),INDEX(Entrada!C$53:C$369,$B267),0)</f>
        <v>0</v>
      </c>
      <c r="AC267">
        <f>IF(NOT(ISNA($B267)),INDEX(Entrada!D$53:D$369,$B267),0)</f>
        <v>0</v>
      </c>
      <c r="AD267">
        <f>IF(NOT(ISNA($B267)),INDEX(Entrada!E$53:E$369,$B267),0)</f>
        <v>0</v>
      </c>
      <c r="AE267">
        <f>IF(NOT(ISNA($B267)),INDEX(Entrada!F$53:F$369,$B267),0)</f>
        <v>0</v>
      </c>
      <c r="AF267">
        <f>IF(NOT(ISNA($B267)),INDEX(Entrada!G$53:G$369,$B267),0)</f>
        <v>0</v>
      </c>
      <c r="AG267">
        <f>IF(NOT(ISNA($B267)),INDEX(Entrada!H$53:H$369,$B267),0)</f>
        <v>0</v>
      </c>
      <c r="AH267">
        <f>IF(NOT(ISNA($B267)),INDEX(Entrada!I$53:I$369,$B267),0)</f>
        <v>0</v>
      </c>
      <c r="AI267">
        <f>IF(NOT(ISNA($B267)),INDEX(Entrada!J$53:J$369,$B267),0)</f>
        <v>0</v>
      </c>
      <c r="AJ267">
        <f>IF(NOT(ISNA($B267)),INDEX(Entrada!K$53:K$369,$B267),0)</f>
        <v>0</v>
      </c>
      <c r="AK267">
        <f>IF(NOT(ISNA($B267)),INDEX(Entrada!L$53:L$369,$B267),0)</f>
        <v>0</v>
      </c>
      <c r="AL267">
        <f>IF(NOT(ISNA($B267)),INDEX(Entrada!M$53:M$369,$B267),0)</f>
        <v>0</v>
      </c>
      <c r="AM267">
        <f>IF(NOT(ISNA($B267)),INDEX(Entrada!N$53:N$369,$B267),0)</f>
        <v>0</v>
      </c>
      <c r="AN267">
        <f>IF(NOT(ISNA($B267)),INDEX(Entrada!O$53:O$369,$B267),0)</f>
        <v>0</v>
      </c>
      <c r="AO267">
        <f>IF(NOT(ISNA($B267)),INDEX(Entrada!P$53:P$369,$B267),0)</f>
        <v>0</v>
      </c>
      <c r="AP267">
        <f>IF(NOT(ISNA($B267)),INDEX(Entrada!Q$53:Q$369,$B267),0)</f>
        <v>0</v>
      </c>
      <c r="AQ267">
        <f>IF(NOT(ISNA($B267)),INDEX(Entrada!R$53:R$369,$B267),0)</f>
        <v>0</v>
      </c>
      <c r="AR267">
        <f>IF(NOT(ISNA($B267)),INDEX(Entrada!S$53:S$369,$B267),0)</f>
        <v>0</v>
      </c>
      <c r="AS267">
        <f>IF(NOT(ISNA($B267)),INDEX(Entrada!T$53:T$369,$B267),0)</f>
        <v>0</v>
      </c>
      <c r="AT267">
        <f>IF(NOT(ISNA($B267)),INDEX(Entrada!U$53:U$369,$B267),0)</f>
        <v>0</v>
      </c>
      <c r="AU267">
        <f>IF(NOT(ISNA($B267)),INDEX(Entrada!V$53:V$369,$B267),0)</f>
        <v>0</v>
      </c>
      <c r="AV267">
        <f>IF(NOT(ISNA($B267)),INDEX(Entrada!W$53:W$369,$B267),0)</f>
        <v>0</v>
      </c>
      <c r="AW267">
        <f>IF(NOT(ISNA($B267)),INDEX(Entrada!X$53:X$369,$B267),0)</f>
        <v>0</v>
      </c>
      <c r="AX267">
        <f>IF(NOT(ISNA($B267)),INDEX(Entrada!Y$53:Y$369,$B267),0)</f>
        <v>0</v>
      </c>
      <c r="AY267">
        <f>IF(NOT(ISNA($B267)),INDEX(Entrada!Z$53:Z$369,$B267),0)</f>
        <v>0</v>
      </c>
      <c r="AZ267">
        <f>IF(NOT(ISNA($B267)),INDEX(Entrada!AA$53:AA$369,$B267),0)</f>
        <v>0</v>
      </c>
      <c r="BA267">
        <f>IF(NOT(ISNA($B267)),INDEX(Entrada!AB$53:AB$369,$B267),0)</f>
        <v>0</v>
      </c>
      <c r="BB267">
        <f t="shared" si="664"/>
        <v>0</v>
      </c>
      <c r="BC267">
        <f t="shared" si="665"/>
        <v>0</v>
      </c>
      <c r="BD267">
        <f t="shared" si="666"/>
        <v>0</v>
      </c>
      <c r="BE267">
        <f t="shared" si="667"/>
        <v>0</v>
      </c>
      <c r="BF267">
        <f t="shared" si="668"/>
        <v>0</v>
      </c>
      <c r="BG267">
        <f t="shared" si="669"/>
        <v>0</v>
      </c>
      <c r="BH267">
        <f t="shared" si="670"/>
        <v>0</v>
      </c>
      <c r="BI267">
        <f t="shared" si="671"/>
        <v>0</v>
      </c>
      <c r="BJ267">
        <f t="shared" si="672"/>
        <v>0</v>
      </c>
      <c r="BK267">
        <f t="shared" si="673"/>
        <v>0</v>
      </c>
      <c r="BL267">
        <f t="shared" si="674"/>
        <v>0</v>
      </c>
      <c r="BM267">
        <f t="shared" si="675"/>
        <v>0</v>
      </c>
      <c r="BN267">
        <f t="shared" si="676"/>
        <v>0</v>
      </c>
      <c r="BO267">
        <f t="shared" si="676"/>
        <v>0</v>
      </c>
      <c r="BP267">
        <f t="shared" si="676"/>
        <v>0</v>
      </c>
      <c r="BQ267">
        <f t="shared" si="676"/>
        <v>0</v>
      </c>
      <c r="BR267">
        <f t="shared" si="676"/>
        <v>0</v>
      </c>
      <c r="BS267">
        <f t="shared" si="676"/>
        <v>0</v>
      </c>
      <c r="BT267">
        <f t="shared" si="676"/>
        <v>0</v>
      </c>
      <c r="BU267">
        <f t="shared" si="676"/>
        <v>0</v>
      </c>
      <c r="BV267">
        <f t="shared" si="676"/>
        <v>0</v>
      </c>
      <c r="BW267">
        <f t="shared" si="676"/>
        <v>0</v>
      </c>
      <c r="BX267">
        <f t="shared" si="676"/>
        <v>0</v>
      </c>
      <c r="BY267">
        <f t="shared" si="676"/>
        <v>0</v>
      </c>
      <c r="BZ267">
        <f t="shared" si="676"/>
        <v>0</v>
      </c>
      <c r="CA267">
        <f t="shared" si="676"/>
        <v>0</v>
      </c>
      <c r="CE267" t="e">
        <f t="shared" si="677"/>
        <v>#N/A</v>
      </c>
      <c r="CF267" s="302">
        <f t="shared" si="678"/>
        <v>0</v>
      </c>
      <c r="CG267" s="302">
        <f t="shared" si="637"/>
        <v>0</v>
      </c>
      <c r="CH267" s="302">
        <f t="shared" si="638"/>
        <v>0</v>
      </c>
      <c r="CI267" s="302">
        <f t="shared" si="639"/>
        <v>0</v>
      </c>
      <c r="CJ267" s="302">
        <f t="shared" si="640"/>
        <v>0</v>
      </c>
      <c r="CK267" s="302">
        <f t="shared" si="641"/>
        <v>0</v>
      </c>
      <c r="CL267" s="302">
        <f t="shared" si="642"/>
        <v>0</v>
      </c>
      <c r="CM267" s="302">
        <f t="shared" si="643"/>
        <v>0</v>
      </c>
      <c r="CN267" s="302">
        <f t="shared" si="644"/>
        <v>0</v>
      </c>
      <c r="CO267" s="302">
        <f t="shared" si="645"/>
        <v>0</v>
      </c>
      <c r="CP267" s="302">
        <f t="shared" si="646"/>
        <v>0</v>
      </c>
      <c r="CQ267" s="302">
        <f t="shared" si="647"/>
        <v>0</v>
      </c>
      <c r="CR267" s="302">
        <f t="shared" si="648"/>
        <v>0</v>
      </c>
      <c r="CS267" s="302">
        <f t="shared" si="649"/>
        <v>0</v>
      </c>
      <c r="CT267" s="302">
        <f t="shared" si="650"/>
        <v>0</v>
      </c>
      <c r="CU267" s="302">
        <f t="shared" si="651"/>
        <v>0</v>
      </c>
      <c r="CV267" s="302">
        <f t="shared" si="652"/>
        <v>0</v>
      </c>
      <c r="CW267" s="302">
        <f t="shared" si="653"/>
        <v>0</v>
      </c>
      <c r="CX267" s="302">
        <f t="shared" si="654"/>
        <v>0</v>
      </c>
      <c r="CY267" s="302">
        <f t="shared" si="655"/>
        <v>0</v>
      </c>
      <c r="CZ267" s="302">
        <f t="shared" si="656"/>
        <v>0</v>
      </c>
      <c r="DA267" s="302">
        <f t="shared" si="657"/>
        <v>0</v>
      </c>
      <c r="DB267" s="302">
        <f t="shared" si="658"/>
        <v>0</v>
      </c>
      <c r="DC267" s="302">
        <f t="shared" si="659"/>
        <v>0</v>
      </c>
      <c r="DD267" s="302">
        <f t="shared" si="660"/>
        <v>0</v>
      </c>
      <c r="DE267" s="302">
        <f t="shared" si="661"/>
        <v>0</v>
      </c>
    </row>
    <row r="268" spans="1:109" x14ac:dyDescent="0.25">
      <c r="A268">
        <v>265</v>
      </c>
      <c r="B268">
        <f>MATCH(A268,Entrada!$A$53:$A$369,0)</f>
        <v>265</v>
      </c>
      <c r="C268" s="164" t="s">
        <v>646</v>
      </c>
      <c r="AB268">
        <f>IF(NOT(ISNA($B268)),INDEX(Entrada!C$53:C$369,$B268),0)</f>
        <v>64.650000000000006</v>
      </c>
      <c r="AC268">
        <f>IF(NOT(ISNA($B268)),INDEX(Entrada!D$53:D$369,$B268),0)</f>
        <v>52.47</v>
      </c>
      <c r="AD268">
        <f>IF(NOT(ISNA($B268)),INDEX(Entrada!E$53:E$369,$B268),0)</f>
        <v>46.82</v>
      </c>
      <c r="AE268">
        <f>IF(NOT(ISNA($B268)),INDEX(Entrada!F$53:F$369,$B268),0)</f>
        <v>38.950000000000003</v>
      </c>
      <c r="AF268">
        <f>IF(NOT(ISNA($B268)),INDEX(Entrada!G$53:G$369,$B268),0)</f>
        <v>29.7</v>
      </c>
      <c r="AG268">
        <f>IF(NOT(ISNA($B268)),INDEX(Entrada!H$53:H$369,$B268),0)</f>
        <v>25.64</v>
      </c>
      <c r="AH268">
        <f>IF(NOT(ISNA($B268)),INDEX(Entrada!I$53:I$369,$B268),0)</f>
        <v>23.23</v>
      </c>
      <c r="AI268">
        <f>IF(NOT(ISNA($B268)),INDEX(Entrada!J$53:J$369,$B268),0)</f>
        <v>20.57</v>
      </c>
      <c r="AJ268">
        <f>IF(NOT(ISNA($B268)),INDEX(Entrada!K$53:K$369,$B268),0)</f>
        <v>19.53</v>
      </c>
      <c r="AK268">
        <f>IF(NOT(ISNA($B268)),INDEX(Entrada!L$53:L$369,$B268),0)</f>
        <v>23.47</v>
      </c>
      <c r="AL268">
        <f>IF(NOT(ISNA($B268)),INDEX(Entrada!M$53:M$369,$B268),0)</f>
        <v>37.97</v>
      </c>
      <c r="AM268">
        <f>IF(NOT(ISNA($B268)),INDEX(Entrada!N$53:N$369,$B268),0)</f>
        <v>59.52</v>
      </c>
      <c r="AN268">
        <f>IF(NOT(ISNA($B268)),INDEX(Entrada!O$53:O$369,$B268),0)</f>
        <v>0</v>
      </c>
      <c r="AO268">
        <f>IF(NOT(ISNA($B268)),INDEX(Entrada!P$53:P$369,$B268),0)</f>
        <v>0</v>
      </c>
      <c r="AP268">
        <f>IF(NOT(ISNA($B268)),INDEX(Entrada!Q$53:Q$369,$B268),0)</f>
        <v>0</v>
      </c>
      <c r="AQ268">
        <f>IF(NOT(ISNA($B268)),INDEX(Entrada!R$53:R$369,$B268),0)</f>
        <v>0</v>
      </c>
      <c r="AR268">
        <f>IF(NOT(ISNA($B268)),INDEX(Entrada!S$53:S$369,$B268),0)</f>
        <v>0</v>
      </c>
      <c r="AS268">
        <f>IF(NOT(ISNA($B268)),INDEX(Entrada!T$53:T$369,$B268),0)</f>
        <v>0</v>
      </c>
      <c r="AT268">
        <f>IF(NOT(ISNA($B268)),INDEX(Entrada!U$53:U$369,$B268),0)</f>
        <v>0</v>
      </c>
      <c r="AU268">
        <f>IF(NOT(ISNA($B268)),INDEX(Entrada!V$53:V$369,$B268),0)</f>
        <v>0</v>
      </c>
      <c r="AV268">
        <f>IF(NOT(ISNA($B268)),INDEX(Entrada!W$53:W$369,$B268),0)</f>
        <v>0</v>
      </c>
      <c r="AW268">
        <f>IF(NOT(ISNA($B268)),INDEX(Entrada!X$53:X$369,$B268),0)</f>
        <v>0</v>
      </c>
      <c r="AX268">
        <f>IF(NOT(ISNA($B268)),INDEX(Entrada!Y$53:Y$369,$B268),0)</f>
        <v>0</v>
      </c>
      <c r="AY268">
        <f>IF(NOT(ISNA($B268)),INDEX(Entrada!Z$53:Z$369,$B268),0)</f>
        <v>0</v>
      </c>
      <c r="AZ268">
        <f>IF(NOT(ISNA($B268)),INDEX(Entrada!AA$53:AA$369,$B268),0)</f>
        <v>0</v>
      </c>
      <c r="BA268">
        <f>IF(NOT(ISNA($B268)),INDEX(Entrada!AB$53:AB$369,$B268),0)</f>
        <v>0</v>
      </c>
      <c r="BB268">
        <f t="shared" si="664"/>
        <v>64.650000000000006</v>
      </c>
      <c r="BC268">
        <f t="shared" si="665"/>
        <v>52.47</v>
      </c>
      <c r="BD268">
        <f t="shared" si="666"/>
        <v>46.82</v>
      </c>
      <c r="BE268">
        <f t="shared" si="667"/>
        <v>38.950000000000003</v>
      </c>
      <c r="BF268">
        <f t="shared" si="668"/>
        <v>29.7</v>
      </c>
      <c r="BG268">
        <f t="shared" si="669"/>
        <v>25.64</v>
      </c>
      <c r="BH268">
        <f t="shared" si="670"/>
        <v>23.23</v>
      </c>
      <c r="BI268">
        <f t="shared" si="671"/>
        <v>20.57</v>
      </c>
      <c r="BJ268">
        <f t="shared" si="672"/>
        <v>19.53</v>
      </c>
      <c r="BK268">
        <f t="shared" si="673"/>
        <v>23.47</v>
      </c>
      <c r="BL268">
        <f t="shared" si="674"/>
        <v>37.97</v>
      </c>
      <c r="BM268">
        <f t="shared" si="675"/>
        <v>59.52</v>
      </c>
      <c r="BN268">
        <f t="shared" si="676"/>
        <v>0</v>
      </c>
      <c r="BO268">
        <f t="shared" si="676"/>
        <v>0</v>
      </c>
      <c r="BP268">
        <f t="shared" si="676"/>
        <v>0</v>
      </c>
      <c r="BQ268">
        <f t="shared" si="676"/>
        <v>0</v>
      </c>
      <c r="BR268">
        <f t="shared" si="676"/>
        <v>0</v>
      </c>
      <c r="BS268">
        <f t="shared" si="676"/>
        <v>0</v>
      </c>
      <c r="BT268">
        <f t="shared" si="676"/>
        <v>0</v>
      </c>
      <c r="BU268">
        <f t="shared" si="676"/>
        <v>0</v>
      </c>
      <c r="BV268">
        <f t="shared" si="676"/>
        <v>0</v>
      </c>
      <c r="BW268">
        <f t="shared" si="676"/>
        <v>0</v>
      </c>
      <c r="BX268">
        <f t="shared" si="676"/>
        <v>0</v>
      </c>
      <c r="BY268">
        <f t="shared" si="676"/>
        <v>0</v>
      </c>
      <c r="BZ268">
        <f t="shared" si="676"/>
        <v>0</v>
      </c>
      <c r="CA268">
        <f t="shared" si="676"/>
        <v>0</v>
      </c>
      <c r="CE268" t="e">
        <f t="shared" si="677"/>
        <v>#N/A</v>
      </c>
      <c r="CF268" s="302">
        <f t="shared" si="678"/>
        <v>64.650000000000006</v>
      </c>
      <c r="CG268" s="302">
        <f t="shared" si="637"/>
        <v>52.47</v>
      </c>
      <c r="CH268" s="302">
        <f t="shared" si="638"/>
        <v>46.82</v>
      </c>
      <c r="CI268" s="302">
        <f t="shared" si="639"/>
        <v>38.950000000000003</v>
      </c>
      <c r="CJ268" s="302">
        <f t="shared" si="640"/>
        <v>29.7</v>
      </c>
      <c r="CK268" s="302">
        <f t="shared" si="641"/>
        <v>25.64</v>
      </c>
      <c r="CL268" s="302">
        <f t="shared" si="642"/>
        <v>23.23</v>
      </c>
      <c r="CM268" s="302">
        <f t="shared" si="643"/>
        <v>20.57</v>
      </c>
      <c r="CN268" s="302">
        <f t="shared" si="644"/>
        <v>19.53</v>
      </c>
      <c r="CO268" s="302">
        <f t="shared" si="645"/>
        <v>23.47</v>
      </c>
      <c r="CP268" s="302">
        <f t="shared" si="646"/>
        <v>37.97</v>
      </c>
      <c r="CQ268" s="302">
        <f t="shared" si="647"/>
        <v>59.52</v>
      </c>
      <c r="CR268" s="302">
        <f t="shared" si="648"/>
        <v>0</v>
      </c>
      <c r="CS268" s="302">
        <f t="shared" si="649"/>
        <v>0</v>
      </c>
      <c r="CT268" s="302">
        <f t="shared" si="650"/>
        <v>0</v>
      </c>
      <c r="CU268" s="302">
        <f t="shared" si="651"/>
        <v>0</v>
      </c>
      <c r="CV268" s="302">
        <f t="shared" si="652"/>
        <v>0</v>
      </c>
      <c r="CW268" s="302">
        <f t="shared" si="653"/>
        <v>0</v>
      </c>
      <c r="CX268" s="302">
        <f t="shared" si="654"/>
        <v>0</v>
      </c>
      <c r="CY268" s="302">
        <f t="shared" si="655"/>
        <v>0</v>
      </c>
      <c r="CZ268" s="302">
        <f t="shared" si="656"/>
        <v>0</v>
      </c>
      <c r="DA268" s="302">
        <f t="shared" si="657"/>
        <v>0</v>
      </c>
      <c r="DB268" s="302">
        <f t="shared" si="658"/>
        <v>0</v>
      </c>
      <c r="DC268" s="302">
        <f t="shared" si="659"/>
        <v>0</v>
      </c>
      <c r="DD268" s="302">
        <f t="shared" si="660"/>
        <v>0</v>
      </c>
      <c r="DE268" s="302">
        <f t="shared" si="661"/>
        <v>0</v>
      </c>
    </row>
    <row r="269" spans="1:109" x14ac:dyDescent="0.25">
      <c r="A269">
        <v>266</v>
      </c>
      <c r="B269">
        <f>MATCH(A269,Entrada!$A$53:$A$369,0)</f>
        <v>266</v>
      </c>
      <c r="C269" s="164" t="s">
        <v>563</v>
      </c>
      <c r="AB269">
        <f>IF(NOT(ISNA($B269)),INDEX(Entrada!C$53:C$369,$B269),0)</f>
        <v>14781.62</v>
      </c>
      <c r="AC269">
        <f>IF(NOT(ISNA($B269)),INDEX(Entrada!D$53:D$369,$B269),0)</f>
        <v>15961.02</v>
      </c>
      <c r="AD269">
        <f>IF(NOT(ISNA($B269)),INDEX(Entrada!E$53:E$369,$B269),0)</f>
        <v>14995.58</v>
      </c>
      <c r="AE269">
        <f>IF(NOT(ISNA($B269)),INDEX(Entrada!F$53:F$369,$B269),0)</f>
        <v>11858.71</v>
      </c>
      <c r="AF269">
        <f>IF(NOT(ISNA($B269)),INDEX(Entrada!G$53:G$369,$B269),0)</f>
        <v>9545.5499999999993</v>
      </c>
      <c r="AG269">
        <f>IF(NOT(ISNA($B269)),INDEX(Entrada!H$53:H$369,$B269),0)</f>
        <v>8972.5499999999993</v>
      </c>
      <c r="AH269">
        <f>IF(NOT(ISNA($B269)),INDEX(Entrada!I$53:I$369,$B269),0)</f>
        <v>7534.93</v>
      </c>
      <c r="AI269">
        <f>IF(NOT(ISNA($B269)),INDEX(Entrada!J$53:J$369,$B269),0)</f>
        <v>6339.98</v>
      </c>
      <c r="AJ269">
        <f>IF(NOT(ISNA($B269)),INDEX(Entrada!K$53:K$369,$B269),0)</f>
        <v>6345.14</v>
      </c>
      <c r="AK269">
        <f>IF(NOT(ISNA($B269)),INDEX(Entrada!L$53:L$369,$B269),0)</f>
        <v>7661.89</v>
      </c>
      <c r="AL269">
        <f>IF(NOT(ISNA($B269)),INDEX(Entrada!M$53:M$369,$B269),0)</f>
        <v>8460.6</v>
      </c>
      <c r="AM269">
        <f>IF(NOT(ISNA($B269)),INDEX(Entrada!N$53:N$369,$B269),0)</f>
        <v>11100.72</v>
      </c>
      <c r="AN269">
        <f>IF(NOT(ISNA($B269)),INDEX(Entrada!O$53:O$369,$B269),0)</f>
        <v>0</v>
      </c>
      <c r="AO269">
        <f>IF(NOT(ISNA($B269)),INDEX(Entrada!P$53:P$369,$B269),0)</f>
        <v>0</v>
      </c>
      <c r="AP269">
        <f>IF(NOT(ISNA($B269)),INDEX(Entrada!Q$53:Q$369,$B269),0)</f>
        <v>0</v>
      </c>
      <c r="AQ269">
        <f>IF(NOT(ISNA($B269)),INDEX(Entrada!R$53:R$369,$B269),0)</f>
        <v>0</v>
      </c>
      <c r="AR269">
        <f>IF(NOT(ISNA($B269)),INDEX(Entrada!S$53:S$369,$B269),0)</f>
        <v>0</v>
      </c>
      <c r="AS269">
        <f>IF(NOT(ISNA($B269)),INDEX(Entrada!T$53:T$369,$B269),0)</f>
        <v>0</v>
      </c>
      <c r="AT269">
        <f>IF(NOT(ISNA($B269)),INDEX(Entrada!U$53:U$369,$B269),0)</f>
        <v>0</v>
      </c>
      <c r="AU269">
        <f>IF(NOT(ISNA($B269)),INDEX(Entrada!V$53:V$369,$B269),0)</f>
        <v>0</v>
      </c>
      <c r="AV269">
        <f>IF(NOT(ISNA($B269)),INDEX(Entrada!W$53:W$369,$B269),0)</f>
        <v>0</v>
      </c>
      <c r="AW269">
        <f>IF(NOT(ISNA($B269)),INDEX(Entrada!X$53:X$369,$B269),0)</f>
        <v>0</v>
      </c>
      <c r="AX269">
        <f>IF(NOT(ISNA($B269)),INDEX(Entrada!Y$53:Y$369,$B269),0)</f>
        <v>0</v>
      </c>
      <c r="AY269">
        <f>IF(NOT(ISNA($B269)),INDEX(Entrada!Z$53:Z$369,$B269),0)</f>
        <v>0</v>
      </c>
      <c r="AZ269">
        <f>IF(NOT(ISNA($B269)),INDEX(Entrada!AA$53:AA$369,$B269),0)</f>
        <v>0</v>
      </c>
      <c r="BA269">
        <f>IF(NOT(ISNA($B269)),INDEX(Entrada!AB$53:AB$369,$B269),0)</f>
        <v>0</v>
      </c>
      <c r="BB269">
        <f t="shared" si="664"/>
        <v>14781.62</v>
      </c>
      <c r="BC269">
        <f t="shared" si="665"/>
        <v>15961.02</v>
      </c>
      <c r="BD269">
        <f t="shared" si="666"/>
        <v>14995.58</v>
      </c>
      <c r="BE269">
        <f t="shared" si="667"/>
        <v>11858.71</v>
      </c>
      <c r="BF269">
        <f t="shared" si="668"/>
        <v>9545.5499999999993</v>
      </c>
      <c r="BG269">
        <f t="shared" si="669"/>
        <v>8972.5499999999993</v>
      </c>
      <c r="BH269">
        <f t="shared" si="670"/>
        <v>7534.93</v>
      </c>
      <c r="BI269">
        <f t="shared" si="671"/>
        <v>6339.98</v>
      </c>
      <c r="BJ269">
        <f t="shared" si="672"/>
        <v>6345.14</v>
      </c>
      <c r="BK269">
        <f t="shared" si="673"/>
        <v>7661.89</v>
      </c>
      <c r="BL269">
        <f t="shared" si="674"/>
        <v>8460.6</v>
      </c>
      <c r="BM269">
        <f t="shared" si="675"/>
        <v>11100.72</v>
      </c>
      <c r="BN269">
        <f t="shared" si="676"/>
        <v>0</v>
      </c>
      <c r="BO269">
        <f t="shared" si="676"/>
        <v>0</v>
      </c>
      <c r="BP269">
        <f t="shared" si="676"/>
        <v>0</v>
      </c>
      <c r="BQ269">
        <f t="shared" si="676"/>
        <v>0</v>
      </c>
      <c r="BR269">
        <f t="shared" si="676"/>
        <v>0</v>
      </c>
      <c r="BS269">
        <f t="shared" si="676"/>
        <v>0</v>
      </c>
      <c r="BT269">
        <f t="shared" si="676"/>
        <v>0</v>
      </c>
      <c r="BU269">
        <f t="shared" si="676"/>
        <v>0</v>
      </c>
      <c r="BV269">
        <f t="shared" si="676"/>
        <v>0</v>
      </c>
      <c r="BW269">
        <f t="shared" si="676"/>
        <v>0</v>
      </c>
      <c r="BX269">
        <f t="shared" si="676"/>
        <v>0</v>
      </c>
      <c r="BY269">
        <f t="shared" si="676"/>
        <v>0</v>
      </c>
      <c r="BZ269">
        <f t="shared" si="676"/>
        <v>0</v>
      </c>
      <c r="CA269">
        <f t="shared" si="676"/>
        <v>0</v>
      </c>
      <c r="CE269" t="e">
        <f t="shared" si="677"/>
        <v>#N/A</v>
      </c>
      <c r="CF269" s="302">
        <f t="shared" si="678"/>
        <v>14781.62</v>
      </c>
      <c r="CG269" s="302">
        <f t="shared" si="637"/>
        <v>15961.02</v>
      </c>
      <c r="CH269" s="302">
        <f t="shared" si="638"/>
        <v>14995.58</v>
      </c>
      <c r="CI269" s="302">
        <f t="shared" si="639"/>
        <v>11858.71</v>
      </c>
      <c r="CJ269" s="302">
        <f t="shared" si="640"/>
        <v>9545.5499999999993</v>
      </c>
      <c r="CK269" s="302">
        <f t="shared" si="641"/>
        <v>8972.5499999999993</v>
      </c>
      <c r="CL269" s="302">
        <f t="shared" si="642"/>
        <v>7534.93</v>
      </c>
      <c r="CM269" s="302">
        <f t="shared" si="643"/>
        <v>6339.98</v>
      </c>
      <c r="CN269" s="302">
        <f t="shared" si="644"/>
        <v>6345.14</v>
      </c>
      <c r="CO269" s="302">
        <f t="shared" si="645"/>
        <v>7661.89</v>
      </c>
      <c r="CP269" s="302">
        <f t="shared" si="646"/>
        <v>8460.6</v>
      </c>
      <c r="CQ269" s="302">
        <f t="shared" si="647"/>
        <v>11100.72</v>
      </c>
      <c r="CR269" s="302">
        <f t="shared" si="648"/>
        <v>0</v>
      </c>
      <c r="CS269" s="302">
        <f t="shared" si="649"/>
        <v>0</v>
      </c>
      <c r="CT269" s="302">
        <f t="shared" si="650"/>
        <v>0</v>
      </c>
      <c r="CU269" s="302">
        <f t="shared" si="651"/>
        <v>0</v>
      </c>
      <c r="CV269" s="302">
        <f t="shared" si="652"/>
        <v>0</v>
      </c>
      <c r="CW269" s="302">
        <f t="shared" si="653"/>
        <v>0</v>
      </c>
      <c r="CX269" s="302">
        <f t="shared" si="654"/>
        <v>0</v>
      </c>
      <c r="CY269" s="302">
        <f t="shared" si="655"/>
        <v>0</v>
      </c>
      <c r="CZ269" s="302">
        <f t="shared" si="656"/>
        <v>0</v>
      </c>
      <c r="DA269" s="302">
        <f t="shared" si="657"/>
        <v>0</v>
      </c>
      <c r="DB269" s="302">
        <f t="shared" si="658"/>
        <v>0</v>
      </c>
      <c r="DC269" s="302">
        <f t="shared" si="659"/>
        <v>0</v>
      </c>
      <c r="DD269" s="302">
        <f t="shared" si="660"/>
        <v>0</v>
      </c>
      <c r="DE269" s="302">
        <f t="shared" si="661"/>
        <v>0</v>
      </c>
    </row>
    <row r="270" spans="1:109" x14ac:dyDescent="0.25">
      <c r="A270">
        <v>267</v>
      </c>
      <c r="B270">
        <f>MATCH(A270,Entrada!$A$53:$A$369,0)</f>
        <v>267</v>
      </c>
      <c r="C270" s="164" t="s">
        <v>647</v>
      </c>
      <c r="AB270">
        <f>IF(NOT(ISNA($B270)),INDEX(Entrada!C$53:C$369,$B270),0)</f>
        <v>263.13</v>
      </c>
      <c r="AC270">
        <f>IF(NOT(ISNA($B270)),INDEX(Entrada!D$53:D$369,$B270),0)</f>
        <v>223.36</v>
      </c>
      <c r="AD270">
        <f>IF(NOT(ISNA($B270)),INDEX(Entrada!E$53:E$369,$B270),0)</f>
        <v>199.42</v>
      </c>
      <c r="AE270">
        <f>IF(NOT(ISNA($B270)),INDEX(Entrada!F$53:F$369,$B270),0)</f>
        <v>153.03</v>
      </c>
      <c r="AF270">
        <f>IF(NOT(ISNA($B270)),INDEX(Entrada!G$53:G$369,$B270),0)</f>
        <v>117.67</v>
      </c>
      <c r="AG270">
        <f>IF(NOT(ISNA($B270)),INDEX(Entrada!H$53:H$369,$B270),0)</f>
        <v>102.54</v>
      </c>
      <c r="AH270">
        <f>IF(NOT(ISNA($B270)),INDEX(Entrada!I$53:I$369,$B270),0)</f>
        <v>91.44</v>
      </c>
      <c r="AI270">
        <f>IF(NOT(ISNA($B270)),INDEX(Entrada!J$53:J$369,$B270),0)</f>
        <v>82.08</v>
      </c>
      <c r="AJ270">
        <f>IF(NOT(ISNA($B270)),INDEX(Entrada!K$53:K$369,$B270),0)</f>
        <v>81.34</v>
      </c>
      <c r="AK270">
        <f>IF(NOT(ISNA($B270)),INDEX(Entrada!L$53:L$369,$B270),0)</f>
        <v>96.06</v>
      </c>
      <c r="AL270">
        <f>IF(NOT(ISNA($B270)),INDEX(Entrada!M$53:M$369,$B270),0)</f>
        <v>141.38</v>
      </c>
      <c r="AM270">
        <f>IF(NOT(ISNA($B270)),INDEX(Entrada!N$53:N$369,$B270),0)</f>
        <v>223.05</v>
      </c>
      <c r="AN270">
        <f>IF(NOT(ISNA($B270)),INDEX(Entrada!O$53:O$369,$B270),0)</f>
        <v>0</v>
      </c>
      <c r="AO270">
        <f>IF(NOT(ISNA($B270)),INDEX(Entrada!P$53:P$369,$B270),0)</f>
        <v>0</v>
      </c>
      <c r="AP270">
        <f>IF(NOT(ISNA($B270)),INDEX(Entrada!Q$53:Q$369,$B270),0)</f>
        <v>0</v>
      </c>
      <c r="AQ270">
        <f>IF(NOT(ISNA($B270)),INDEX(Entrada!R$53:R$369,$B270),0)</f>
        <v>0</v>
      </c>
      <c r="AR270">
        <f>IF(NOT(ISNA($B270)),INDEX(Entrada!S$53:S$369,$B270),0)</f>
        <v>0</v>
      </c>
      <c r="AS270">
        <f>IF(NOT(ISNA($B270)),INDEX(Entrada!T$53:T$369,$B270),0)</f>
        <v>0</v>
      </c>
      <c r="AT270">
        <f>IF(NOT(ISNA($B270)),INDEX(Entrada!U$53:U$369,$B270),0)</f>
        <v>0</v>
      </c>
      <c r="AU270">
        <f>IF(NOT(ISNA($B270)),INDEX(Entrada!V$53:V$369,$B270),0)</f>
        <v>0</v>
      </c>
      <c r="AV270">
        <f>IF(NOT(ISNA($B270)),INDEX(Entrada!W$53:W$369,$B270),0)</f>
        <v>0</v>
      </c>
      <c r="AW270">
        <f>IF(NOT(ISNA($B270)),INDEX(Entrada!X$53:X$369,$B270),0)</f>
        <v>0</v>
      </c>
      <c r="AX270">
        <f>IF(NOT(ISNA($B270)),INDEX(Entrada!Y$53:Y$369,$B270),0)</f>
        <v>0</v>
      </c>
      <c r="AY270">
        <f>IF(NOT(ISNA($B270)),INDEX(Entrada!Z$53:Z$369,$B270),0)</f>
        <v>0</v>
      </c>
      <c r="AZ270">
        <f>IF(NOT(ISNA($B270)),INDEX(Entrada!AA$53:AA$369,$B270),0)</f>
        <v>0</v>
      </c>
      <c r="BA270">
        <f>IF(NOT(ISNA($B270)),INDEX(Entrada!AB$53:AB$369,$B270),0)</f>
        <v>0</v>
      </c>
      <c r="BB270">
        <f t="shared" si="664"/>
        <v>263.13</v>
      </c>
      <c r="BC270">
        <f t="shared" si="665"/>
        <v>223.36</v>
      </c>
      <c r="BD270">
        <f t="shared" si="666"/>
        <v>199.42</v>
      </c>
      <c r="BE270">
        <f t="shared" si="667"/>
        <v>153.03</v>
      </c>
      <c r="BF270">
        <f t="shared" si="668"/>
        <v>117.67</v>
      </c>
      <c r="BG270">
        <f t="shared" si="669"/>
        <v>102.54</v>
      </c>
      <c r="BH270">
        <f t="shared" si="670"/>
        <v>91.44</v>
      </c>
      <c r="BI270">
        <f t="shared" si="671"/>
        <v>82.08</v>
      </c>
      <c r="BJ270">
        <f t="shared" si="672"/>
        <v>81.34</v>
      </c>
      <c r="BK270">
        <f t="shared" si="673"/>
        <v>96.06</v>
      </c>
      <c r="BL270">
        <f t="shared" si="674"/>
        <v>141.38</v>
      </c>
      <c r="BM270">
        <f t="shared" si="675"/>
        <v>223.05</v>
      </c>
      <c r="BN270">
        <f t="shared" si="676"/>
        <v>0</v>
      </c>
      <c r="BO270">
        <f t="shared" si="676"/>
        <v>0</v>
      </c>
      <c r="BP270">
        <f t="shared" si="676"/>
        <v>0</v>
      </c>
      <c r="BQ270">
        <f t="shared" si="676"/>
        <v>0</v>
      </c>
      <c r="BR270">
        <f t="shared" si="676"/>
        <v>0</v>
      </c>
      <c r="BS270">
        <f t="shared" si="676"/>
        <v>0</v>
      </c>
      <c r="BT270">
        <f t="shared" si="676"/>
        <v>0</v>
      </c>
      <c r="BU270">
        <f t="shared" si="676"/>
        <v>0</v>
      </c>
      <c r="BV270">
        <f t="shared" si="676"/>
        <v>0</v>
      </c>
      <c r="BW270">
        <f t="shared" si="676"/>
        <v>0</v>
      </c>
      <c r="BX270">
        <f t="shared" si="676"/>
        <v>0</v>
      </c>
      <c r="BY270">
        <f t="shared" si="676"/>
        <v>0</v>
      </c>
      <c r="BZ270">
        <f t="shared" si="676"/>
        <v>0</v>
      </c>
      <c r="CA270">
        <f t="shared" si="676"/>
        <v>0</v>
      </c>
      <c r="CE270" t="e">
        <f t="shared" si="677"/>
        <v>#N/A</v>
      </c>
      <c r="CF270" s="302">
        <f t="shared" si="678"/>
        <v>263.13</v>
      </c>
      <c r="CG270" s="302">
        <f t="shared" si="637"/>
        <v>223.36</v>
      </c>
      <c r="CH270" s="302">
        <f t="shared" si="638"/>
        <v>199.42</v>
      </c>
      <c r="CI270" s="302">
        <f t="shared" si="639"/>
        <v>153.03</v>
      </c>
      <c r="CJ270" s="302">
        <f t="shared" si="640"/>
        <v>117.67</v>
      </c>
      <c r="CK270" s="302">
        <f t="shared" si="641"/>
        <v>102.54</v>
      </c>
      <c r="CL270" s="302">
        <f t="shared" si="642"/>
        <v>91.44</v>
      </c>
      <c r="CM270" s="302">
        <f t="shared" si="643"/>
        <v>82.08</v>
      </c>
      <c r="CN270" s="302">
        <f t="shared" si="644"/>
        <v>81.34</v>
      </c>
      <c r="CO270" s="302">
        <f t="shared" si="645"/>
        <v>96.06</v>
      </c>
      <c r="CP270" s="302">
        <f t="shared" si="646"/>
        <v>141.38</v>
      </c>
      <c r="CQ270" s="302">
        <f t="shared" si="647"/>
        <v>223.05</v>
      </c>
      <c r="CR270" s="302">
        <f t="shared" si="648"/>
        <v>0</v>
      </c>
      <c r="CS270" s="302">
        <f t="shared" si="649"/>
        <v>0</v>
      </c>
      <c r="CT270" s="302">
        <f t="shared" si="650"/>
        <v>0</v>
      </c>
      <c r="CU270" s="302">
        <f t="shared" si="651"/>
        <v>0</v>
      </c>
      <c r="CV270" s="302">
        <f t="shared" si="652"/>
        <v>0</v>
      </c>
      <c r="CW270" s="302">
        <f t="shared" si="653"/>
        <v>0</v>
      </c>
      <c r="CX270" s="302">
        <f t="shared" si="654"/>
        <v>0</v>
      </c>
      <c r="CY270" s="302">
        <f t="shared" si="655"/>
        <v>0</v>
      </c>
      <c r="CZ270" s="302">
        <f t="shared" si="656"/>
        <v>0</v>
      </c>
      <c r="DA270" s="302">
        <f t="shared" si="657"/>
        <v>0</v>
      </c>
      <c r="DB270" s="302">
        <f t="shared" si="658"/>
        <v>0</v>
      </c>
      <c r="DC270" s="302">
        <f t="shared" si="659"/>
        <v>0</v>
      </c>
      <c r="DD270" s="302">
        <f t="shared" si="660"/>
        <v>0</v>
      </c>
      <c r="DE270" s="302">
        <f t="shared" si="661"/>
        <v>0</v>
      </c>
    </row>
    <row r="271" spans="1:109" x14ac:dyDescent="0.25">
      <c r="A271">
        <v>268</v>
      </c>
      <c r="B271">
        <f>MATCH(A271,Entrada!$A$53:$A$369,0)</f>
        <v>268</v>
      </c>
      <c r="C271" s="164"/>
      <c r="AB271">
        <f>IF(NOT(ISNA($B271)),INDEX(Entrada!C$53:C$369,$B271),0)</f>
        <v>0</v>
      </c>
      <c r="AC271">
        <f>IF(NOT(ISNA($B271)),INDEX(Entrada!D$53:D$369,$B271),0)</f>
        <v>0</v>
      </c>
      <c r="AD271">
        <f>IF(NOT(ISNA($B271)),INDEX(Entrada!E$53:E$369,$B271),0)</f>
        <v>0</v>
      </c>
      <c r="AE271">
        <f>IF(NOT(ISNA($B271)),INDEX(Entrada!F$53:F$369,$B271),0)</f>
        <v>0</v>
      </c>
      <c r="AF271">
        <f>IF(NOT(ISNA($B271)),INDEX(Entrada!G$53:G$369,$B271),0)</f>
        <v>0</v>
      </c>
      <c r="AG271">
        <f>IF(NOT(ISNA($B271)),INDEX(Entrada!H$53:H$369,$B271),0)</f>
        <v>0</v>
      </c>
      <c r="AH271">
        <f>IF(NOT(ISNA($B271)),INDEX(Entrada!I$53:I$369,$B271),0)</f>
        <v>0</v>
      </c>
      <c r="AI271">
        <f>IF(NOT(ISNA($B271)),INDEX(Entrada!J$53:J$369,$B271),0)</f>
        <v>0</v>
      </c>
      <c r="AJ271">
        <f>IF(NOT(ISNA($B271)),INDEX(Entrada!K$53:K$369,$B271),0)</f>
        <v>0</v>
      </c>
      <c r="AK271">
        <f>IF(NOT(ISNA($B271)),INDEX(Entrada!L$53:L$369,$B271),0)</f>
        <v>0</v>
      </c>
      <c r="AL271">
        <f>IF(NOT(ISNA($B271)),INDEX(Entrada!M$53:M$369,$B271),0)</f>
        <v>0</v>
      </c>
      <c r="AM271">
        <f>IF(NOT(ISNA($B271)),INDEX(Entrada!N$53:N$369,$B271),0)</f>
        <v>0</v>
      </c>
      <c r="AN271">
        <f>IF(NOT(ISNA($B271)),INDEX(Entrada!O$53:O$369,$B271),0)</f>
        <v>0</v>
      </c>
      <c r="AO271">
        <f>IF(NOT(ISNA($B271)),INDEX(Entrada!P$53:P$369,$B271),0)</f>
        <v>0</v>
      </c>
      <c r="AP271">
        <f>IF(NOT(ISNA($B271)),INDEX(Entrada!Q$53:Q$369,$B271),0)</f>
        <v>0</v>
      </c>
      <c r="AQ271">
        <f>IF(NOT(ISNA($B271)),INDEX(Entrada!R$53:R$369,$B271),0)</f>
        <v>0</v>
      </c>
      <c r="AR271">
        <f>IF(NOT(ISNA($B271)),INDEX(Entrada!S$53:S$369,$B271),0)</f>
        <v>0</v>
      </c>
      <c r="AS271">
        <f>IF(NOT(ISNA($B271)),INDEX(Entrada!T$53:T$369,$B271),0)</f>
        <v>0</v>
      </c>
      <c r="AT271">
        <f>IF(NOT(ISNA($B271)),INDEX(Entrada!U$53:U$369,$B271),0)</f>
        <v>0</v>
      </c>
      <c r="AU271">
        <f>IF(NOT(ISNA($B271)),INDEX(Entrada!V$53:V$369,$B271),0)</f>
        <v>0</v>
      </c>
      <c r="AV271">
        <f>IF(NOT(ISNA($B271)),INDEX(Entrada!W$53:W$369,$B271),0)</f>
        <v>0</v>
      </c>
      <c r="AW271">
        <f>IF(NOT(ISNA($B271)),INDEX(Entrada!X$53:X$369,$B271),0)</f>
        <v>0</v>
      </c>
      <c r="AX271">
        <f>IF(NOT(ISNA($B271)),INDEX(Entrada!Y$53:Y$369,$B271),0)</f>
        <v>0</v>
      </c>
      <c r="AY271">
        <f>IF(NOT(ISNA($B271)),INDEX(Entrada!Z$53:Z$369,$B271),0)</f>
        <v>0</v>
      </c>
      <c r="AZ271">
        <f>IF(NOT(ISNA($B271)),INDEX(Entrada!AA$53:AA$369,$B271),0)</f>
        <v>0</v>
      </c>
      <c r="BA271">
        <f>IF(NOT(ISNA($B271)),INDEX(Entrada!AB$53:AB$369,$B271),0)</f>
        <v>0</v>
      </c>
      <c r="BB271">
        <f t="shared" si="664"/>
        <v>0</v>
      </c>
      <c r="BC271">
        <f t="shared" si="665"/>
        <v>0</v>
      </c>
      <c r="BD271">
        <f t="shared" si="666"/>
        <v>0</v>
      </c>
      <c r="BE271">
        <f t="shared" si="667"/>
        <v>0</v>
      </c>
      <c r="BF271">
        <f t="shared" si="668"/>
        <v>0</v>
      </c>
      <c r="BG271">
        <f t="shared" si="669"/>
        <v>0</v>
      </c>
      <c r="BH271">
        <f t="shared" si="670"/>
        <v>0</v>
      </c>
      <c r="BI271">
        <f t="shared" si="671"/>
        <v>0</v>
      </c>
      <c r="BJ271">
        <f t="shared" si="672"/>
        <v>0</v>
      </c>
      <c r="BK271">
        <f t="shared" si="673"/>
        <v>0</v>
      </c>
      <c r="BL271">
        <f t="shared" si="674"/>
        <v>0</v>
      </c>
      <c r="BM271">
        <f t="shared" si="675"/>
        <v>0</v>
      </c>
      <c r="BN271">
        <f t="shared" si="676"/>
        <v>0</v>
      </c>
      <c r="BO271">
        <f t="shared" si="676"/>
        <v>0</v>
      </c>
      <c r="BP271">
        <f t="shared" si="676"/>
        <v>0</v>
      </c>
      <c r="BQ271">
        <f t="shared" si="676"/>
        <v>0</v>
      </c>
      <c r="BR271">
        <f t="shared" si="676"/>
        <v>0</v>
      </c>
      <c r="BS271">
        <f t="shared" si="676"/>
        <v>0</v>
      </c>
      <c r="BT271">
        <f t="shared" si="676"/>
        <v>0</v>
      </c>
      <c r="BU271">
        <f t="shared" si="676"/>
        <v>0</v>
      </c>
      <c r="BV271">
        <f t="shared" si="676"/>
        <v>0</v>
      </c>
      <c r="BW271">
        <f t="shared" si="676"/>
        <v>0</v>
      </c>
      <c r="BX271">
        <f t="shared" si="676"/>
        <v>0</v>
      </c>
      <c r="BY271">
        <f t="shared" si="676"/>
        <v>0</v>
      </c>
      <c r="BZ271">
        <f t="shared" si="676"/>
        <v>0</v>
      </c>
      <c r="CA271">
        <f t="shared" si="676"/>
        <v>0</v>
      </c>
      <c r="CE271" t="e">
        <f t="shared" si="677"/>
        <v>#N/A</v>
      </c>
      <c r="CF271" s="302">
        <f t="shared" si="678"/>
        <v>0</v>
      </c>
      <c r="CG271" s="302">
        <f t="shared" si="637"/>
        <v>0</v>
      </c>
      <c r="CH271" s="302">
        <f t="shared" si="638"/>
        <v>0</v>
      </c>
      <c r="CI271" s="302">
        <f t="shared" si="639"/>
        <v>0</v>
      </c>
      <c r="CJ271" s="302">
        <f t="shared" si="640"/>
        <v>0</v>
      </c>
      <c r="CK271" s="302">
        <f t="shared" si="641"/>
        <v>0</v>
      </c>
      <c r="CL271" s="302">
        <f t="shared" si="642"/>
        <v>0</v>
      </c>
      <c r="CM271" s="302">
        <f t="shared" si="643"/>
        <v>0</v>
      </c>
      <c r="CN271" s="302">
        <f t="shared" si="644"/>
        <v>0</v>
      </c>
      <c r="CO271" s="302">
        <f t="shared" si="645"/>
        <v>0</v>
      </c>
      <c r="CP271" s="302">
        <f t="shared" si="646"/>
        <v>0</v>
      </c>
      <c r="CQ271" s="302">
        <f t="shared" si="647"/>
        <v>0</v>
      </c>
      <c r="CR271" s="302">
        <f t="shared" si="648"/>
        <v>0</v>
      </c>
      <c r="CS271" s="302">
        <f t="shared" si="649"/>
        <v>0</v>
      </c>
      <c r="CT271" s="302">
        <f t="shared" si="650"/>
        <v>0</v>
      </c>
      <c r="CU271" s="302">
        <f t="shared" si="651"/>
        <v>0</v>
      </c>
      <c r="CV271" s="302">
        <f t="shared" si="652"/>
        <v>0</v>
      </c>
      <c r="CW271" s="302">
        <f t="shared" si="653"/>
        <v>0</v>
      </c>
      <c r="CX271" s="302">
        <f t="shared" si="654"/>
        <v>0</v>
      </c>
      <c r="CY271" s="302">
        <f t="shared" si="655"/>
        <v>0</v>
      </c>
      <c r="CZ271" s="302">
        <f t="shared" si="656"/>
        <v>0</v>
      </c>
      <c r="DA271" s="302">
        <f t="shared" si="657"/>
        <v>0</v>
      </c>
      <c r="DB271" s="302">
        <f t="shared" si="658"/>
        <v>0</v>
      </c>
      <c r="DC271" s="302">
        <f t="shared" si="659"/>
        <v>0</v>
      </c>
      <c r="DD271" s="302">
        <f t="shared" si="660"/>
        <v>0</v>
      </c>
      <c r="DE271" s="302">
        <f t="shared" si="661"/>
        <v>0</v>
      </c>
    </row>
    <row r="272" spans="1:109" x14ac:dyDescent="0.25">
      <c r="A272">
        <v>269</v>
      </c>
      <c r="B272">
        <f>MATCH(A272,Entrada!$A$53:$A$369,0)</f>
        <v>269</v>
      </c>
      <c r="C272" s="164" t="s">
        <v>648</v>
      </c>
      <c r="AB272">
        <f>IF(NOT(ISNA($B272)),INDEX(Entrada!C$53:C$369,$B272),0)</f>
        <v>401.09</v>
      </c>
      <c r="AC272">
        <f>IF(NOT(ISNA($B272)),INDEX(Entrada!D$53:D$369,$B272),0)</f>
        <v>589.91999999999996</v>
      </c>
      <c r="AD272">
        <f>IF(NOT(ISNA($B272)),INDEX(Entrada!E$53:E$369,$B272),0)</f>
        <v>758.38</v>
      </c>
      <c r="AE272">
        <f>IF(NOT(ISNA($B272)),INDEX(Entrada!F$53:F$369,$B272),0)</f>
        <v>1031.04</v>
      </c>
      <c r="AF272">
        <f>IF(NOT(ISNA($B272)),INDEX(Entrada!G$53:G$369,$B272),0)</f>
        <v>1207.54</v>
      </c>
      <c r="AG272">
        <f>IF(NOT(ISNA($B272)),INDEX(Entrada!H$53:H$369,$B272),0)</f>
        <v>1043.82</v>
      </c>
      <c r="AH272">
        <f>IF(NOT(ISNA($B272)),INDEX(Entrada!I$53:I$369,$B272),0)</f>
        <v>668.85</v>
      </c>
      <c r="AI272">
        <f>IF(NOT(ISNA($B272)),INDEX(Entrada!J$53:J$369,$B272),0)</f>
        <v>420.2</v>
      </c>
      <c r="AJ272">
        <f>IF(NOT(ISNA($B272)),INDEX(Entrada!K$53:K$369,$B272),0)</f>
        <v>317.8</v>
      </c>
      <c r="AK272">
        <f>IF(NOT(ISNA($B272)),INDEX(Entrada!L$53:L$369,$B272),0)</f>
        <v>277.36</v>
      </c>
      <c r="AL272">
        <f>IF(NOT(ISNA($B272)),INDEX(Entrada!M$53:M$369,$B272),0)</f>
        <v>278.54000000000002</v>
      </c>
      <c r="AM272">
        <f>IF(NOT(ISNA($B272)),INDEX(Entrada!N$53:N$369,$B272),0)</f>
        <v>321.23</v>
      </c>
      <c r="AN272">
        <f>IF(NOT(ISNA($B272)),INDEX(Entrada!O$53:O$369,$B272),0)</f>
        <v>0</v>
      </c>
      <c r="AO272">
        <f>IF(NOT(ISNA($B272)),INDEX(Entrada!P$53:P$369,$B272),0)</f>
        <v>0</v>
      </c>
      <c r="AP272">
        <f>IF(NOT(ISNA($B272)),INDEX(Entrada!Q$53:Q$369,$B272),0)</f>
        <v>0</v>
      </c>
      <c r="AQ272">
        <f>IF(NOT(ISNA($B272)),INDEX(Entrada!R$53:R$369,$B272),0)</f>
        <v>0</v>
      </c>
      <c r="AR272">
        <f>IF(NOT(ISNA($B272)),INDEX(Entrada!S$53:S$369,$B272),0)</f>
        <v>0</v>
      </c>
      <c r="AS272">
        <f>IF(NOT(ISNA($B272)),INDEX(Entrada!T$53:T$369,$B272),0)</f>
        <v>0</v>
      </c>
      <c r="AT272">
        <f>IF(NOT(ISNA($B272)),INDEX(Entrada!U$53:U$369,$B272),0)</f>
        <v>0</v>
      </c>
      <c r="AU272">
        <f>IF(NOT(ISNA($B272)),INDEX(Entrada!V$53:V$369,$B272),0)</f>
        <v>0</v>
      </c>
      <c r="AV272">
        <f>IF(NOT(ISNA($B272)),INDEX(Entrada!W$53:W$369,$B272),0)</f>
        <v>0</v>
      </c>
      <c r="AW272">
        <f>IF(NOT(ISNA($B272)),INDEX(Entrada!X$53:X$369,$B272),0)</f>
        <v>0</v>
      </c>
      <c r="AX272">
        <f>IF(NOT(ISNA($B272)),INDEX(Entrada!Y$53:Y$369,$B272),0)</f>
        <v>0</v>
      </c>
      <c r="AY272">
        <f>IF(NOT(ISNA($B272)),INDEX(Entrada!Z$53:Z$369,$B272),0)</f>
        <v>0</v>
      </c>
      <c r="AZ272">
        <f>IF(NOT(ISNA($B272)),INDEX(Entrada!AA$53:AA$369,$B272),0)</f>
        <v>0</v>
      </c>
      <c r="BA272">
        <f>IF(NOT(ISNA($B272)),INDEX(Entrada!AB$53:AB$369,$B272),0)</f>
        <v>0</v>
      </c>
      <c r="BB272">
        <f t="shared" si="664"/>
        <v>401.09</v>
      </c>
      <c r="BC272">
        <f t="shared" si="665"/>
        <v>589.91999999999996</v>
      </c>
      <c r="BD272">
        <f t="shared" si="666"/>
        <v>758.38</v>
      </c>
      <c r="BE272">
        <f t="shared" si="667"/>
        <v>1031.04</v>
      </c>
      <c r="BF272">
        <f t="shared" si="668"/>
        <v>1207.54</v>
      </c>
      <c r="BG272">
        <f t="shared" si="669"/>
        <v>1043.82</v>
      </c>
      <c r="BH272">
        <f t="shared" si="670"/>
        <v>668.85</v>
      </c>
      <c r="BI272">
        <f t="shared" si="671"/>
        <v>420.2</v>
      </c>
      <c r="BJ272">
        <f t="shared" si="672"/>
        <v>317.8</v>
      </c>
      <c r="BK272">
        <f t="shared" si="673"/>
        <v>277.36</v>
      </c>
      <c r="BL272">
        <f t="shared" si="674"/>
        <v>278.54000000000002</v>
      </c>
      <c r="BM272">
        <f t="shared" si="675"/>
        <v>321.23</v>
      </c>
      <c r="BN272">
        <f t="shared" ref="BN272:CA287" si="679">AN272</f>
        <v>0</v>
      </c>
      <c r="BO272">
        <f t="shared" si="679"/>
        <v>0</v>
      </c>
      <c r="BP272">
        <f t="shared" si="679"/>
        <v>0</v>
      </c>
      <c r="BQ272">
        <f t="shared" si="679"/>
        <v>0</v>
      </c>
      <c r="BR272">
        <f t="shared" si="679"/>
        <v>0</v>
      </c>
      <c r="BS272">
        <f t="shared" si="679"/>
        <v>0</v>
      </c>
      <c r="BT272">
        <f t="shared" si="679"/>
        <v>0</v>
      </c>
      <c r="BU272">
        <f t="shared" si="679"/>
        <v>0</v>
      </c>
      <c r="BV272">
        <f t="shared" si="679"/>
        <v>0</v>
      </c>
      <c r="BW272">
        <f t="shared" si="679"/>
        <v>0</v>
      </c>
      <c r="BX272">
        <f t="shared" si="679"/>
        <v>0</v>
      </c>
      <c r="BY272">
        <f t="shared" si="679"/>
        <v>0</v>
      </c>
      <c r="BZ272">
        <f t="shared" si="679"/>
        <v>0</v>
      </c>
      <c r="CA272">
        <f t="shared" si="679"/>
        <v>0</v>
      </c>
      <c r="CE272" t="e">
        <f t="shared" si="677"/>
        <v>#N/A</v>
      </c>
      <c r="CF272" s="302">
        <f t="shared" si="678"/>
        <v>401.09</v>
      </c>
      <c r="CG272" s="302">
        <f t="shared" si="637"/>
        <v>589.91999999999996</v>
      </c>
      <c r="CH272" s="302">
        <f t="shared" si="638"/>
        <v>758.38</v>
      </c>
      <c r="CI272" s="302">
        <f t="shared" si="639"/>
        <v>1031.04</v>
      </c>
      <c r="CJ272" s="302">
        <f t="shared" si="640"/>
        <v>1207.54</v>
      </c>
      <c r="CK272" s="302">
        <f t="shared" si="641"/>
        <v>1043.82</v>
      </c>
      <c r="CL272" s="302">
        <f t="shared" si="642"/>
        <v>668.85</v>
      </c>
      <c r="CM272" s="302">
        <f t="shared" si="643"/>
        <v>420.2</v>
      </c>
      <c r="CN272" s="302">
        <f t="shared" si="644"/>
        <v>317.8</v>
      </c>
      <c r="CO272" s="302">
        <f t="shared" si="645"/>
        <v>277.36</v>
      </c>
      <c r="CP272" s="302">
        <f t="shared" si="646"/>
        <v>278.54000000000002</v>
      </c>
      <c r="CQ272" s="302">
        <f t="shared" si="647"/>
        <v>321.23</v>
      </c>
      <c r="CR272" s="302">
        <f t="shared" si="648"/>
        <v>0</v>
      </c>
      <c r="CS272" s="302">
        <f t="shared" si="649"/>
        <v>0</v>
      </c>
      <c r="CT272" s="302">
        <f t="shared" si="650"/>
        <v>0</v>
      </c>
      <c r="CU272" s="302">
        <f t="shared" si="651"/>
        <v>0</v>
      </c>
      <c r="CV272" s="302">
        <f t="shared" si="652"/>
        <v>0</v>
      </c>
      <c r="CW272" s="302">
        <f t="shared" si="653"/>
        <v>0</v>
      </c>
      <c r="CX272" s="302">
        <f t="shared" si="654"/>
        <v>0</v>
      </c>
      <c r="CY272" s="302">
        <f t="shared" si="655"/>
        <v>0</v>
      </c>
      <c r="CZ272" s="302">
        <f t="shared" si="656"/>
        <v>0</v>
      </c>
      <c r="DA272" s="302">
        <f t="shared" si="657"/>
        <v>0</v>
      </c>
      <c r="DB272" s="302">
        <f t="shared" si="658"/>
        <v>0</v>
      </c>
      <c r="DC272" s="302">
        <f t="shared" si="659"/>
        <v>0</v>
      </c>
      <c r="DD272" s="302">
        <f t="shared" si="660"/>
        <v>0</v>
      </c>
      <c r="DE272" s="302">
        <f t="shared" si="661"/>
        <v>0</v>
      </c>
    </row>
    <row r="273" spans="1:109" x14ac:dyDescent="0.25">
      <c r="A273">
        <v>270</v>
      </c>
      <c r="B273">
        <f>MATCH(A273,Entrada!$A$53:$A$369,0)</f>
        <v>270</v>
      </c>
      <c r="C273" s="164" t="s">
        <v>649</v>
      </c>
      <c r="AB273">
        <f>IF(NOT(ISNA($B273)),INDEX(Entrada!C$53:C$369,$B273),0)</f>
        <v>1376.33</v>
      </c>
      <c r="AC273">
        <f>IF(NOT(ISNA($B273)),INDEX(Entrada!D$53:D$369,$B273),0)</f>
        <v>1569.99</v>
      </c>
      <c r="AD273">
        <f>IF(NOT(ISNA($B273)),INDEX(Entrada!E$53:E$369,$B273),0)</f>
        <v>1455.45</v>
      </c>
      <c r="AE273">
        <f>IF(NOT(ISNA($B273)),INDEX(Entrada!F$53:F$369,$B273),0)</f>
        <v>1031.1199999999999</v>
      </c>
      <c r="AF273">
        <f>IF(NOT(ISNA($B273)),INDEX(Entrada!G$53:G$369,$B273),0)</f>
        <v>546.45000000000005</v>
      </c>
      <c r="AG273">
        <f>IF(NOT(ISNA($B273)),INDEX(Entrada!H$53:H$369,$B273),0)</f>
        <v>377.74</v>
      </c>
      <c r="AH273">
        <f>IF(NOT(ISNA($B273)),INDEX(Entrada!I$53:I$369,$B273),0)</f>
        <v>283.75</v>
      </c>
      <c r="AI273">
        <f>IF(NOT(ISNA($B273)),INDEX(Entrada!J$53:J$369,$B273),0)</f>
        <v>218.37</v>
      </c>
      <c r="AJ273">
        <f>IF(NOT(ISNA($B273)),INDEX(Entrada!K$53:K$369,$B273),0)</f>
        <v>206</v>
      </c>
      <c r="AK273">
        <f>IF(NOT(ISNA($B273)),INDEX(Entrada!L$53:L$369,$B273),0)</f>
        <v>300.45999999999998</v>
      </c>
      <c r="AL273">
        <f>IF(NOT(ISNA($B273)),INDEX(Entrada!M$53:M$369,$B273),0)</f>
        <v>550.45000000000005</v>
      </c>
      <c r="AM273">
        <f>IF(NOT(ISNA($B273)),INDEX(Entrada!N$53:N$369,$B273),0)</f>
        <v>1032.29</v>
      </c>
      <c r="AN273">
        <f>IF(NOT(ISNA($B273)),INDEX(Entrada!O$53:O$369,$B273),0)</f>
        <v>0</v>
      </c>
      <c r="AO273">
        <f>IF(NOT(ISNA($B273)),INDEX(Entrada!P$53:P$369,$B273),0)</f>
        <v>0</v>
      </c>
      <c r="AP273">
        <f>IF(NOT(ISNA($B273)),INDEX(Entrada!Q$53:Q$369,$B273),0)</f>
        <v>0</v>
      </c>
      <c r="AQ273">
        <f>IF(NOT(ISNA($B273)),INDEX(Entrada!R$53:R$369,$B273),0)</f>
        <v>0</v>
      </c>
      <c r="AR273">
        <f>IF(NOT(ISNA($B273)),INDEX(Entrada!S$53:S$369,$B273),0)</f>
        <v>0</v>
      </c>
      <c r="AS273">
        <f>IF(NOT(ISNA($B273)),INDEX(Entrada!T$53:T$369,$B273),0)</f>
        <v>0</v>
      </c>
      <c r="AT273">
        <f>IF(NOT(ISNA($B273)),INDEX(Entrada!U$53:U$369,$B273),0)</f>
        <v>0</v>
      </c>
      <c r="AU273">
        <f>IF(NOT(ISNA($B273)),INDEX(Entrada!V$53:V$369,$B273),0)</f>
        <v>0</v>
      </c>
      <c r="AV273">
        <f>IF(NOT(ISNA($B273)),INDEX(Entrada!W$53:W$369,$B273),0)</f>
        <v>0</v>
      </c>
      <c r="AW273">
        <f>IF(NOT(ISNA($B273)),INDEX(Entrada!X$53:X$369,$B273),0)</f>
        <v>0</v>
      </c>
      <c r="AX273">
        <f>IF(NOT(ISNA($B273)),INDEX(Entrada!Y$53:Y$369,$B273),0)</f>
        <v>0</v>
      </c>
      <c r="AY273">
        <f>IF(NOT(ISNA($B273)),INDEX(Entrada!Z$53:Z$369,$B273),0)</f>
        <v>0</v>
      </c>
      <c r="AZ273">
        <f>IF(NOT(ISNA($B273)),INDEX(Entrada!AA$53:AA$369,$B273),0)</f>
        <v>0</v>
      </c>
      <c r="BA273">
        <f>IF(NOT(ISNA($B273)),INDEX(Entrada!AB$53:AB$369,$B273),0)</f>
        <v>0</v>
      </c>
      <c r="BB273">
        <f t="shared" si="664"/>
        <v>1376.33</v>
      </c>
      <c r="BC273">
        <f t="shared" si="665"/>
        <v>1569.99</v>
      </c>
      <c r="BD273">
        <f t="shared" si="666"/>
        <v>1455.45</v>
      </c>
      <c r="BE273">
        <f t="shared" si="667"/>
        <v>1031.1199999999999</v>
      </c>
      <c r="BF273">
        <f t="shared" si="668"/>
        <v>546.45000000000005</v>
      </c>
      <c r="BG273">
        <f t="shared" si="669"/>
        <v>377.74</v>
      </c>
      <c r="BH273">
        <f t="shared" si="670"/>
        <v>283.75</v>
      </c>
      <c r="BI273">
        <f t="shared" si="671"/>
        <v>218.37</v>
      </c>
      <c r="BJ273">
        <f t="shared" si="672"/>
        <v>206</v>
      </c>
      <c r="BK273">
        <f t="shared" si="673"/>
        <v>300.45999999999998</v>
      </c>
      <c r="BL273">
        <f t="shared" si="674"/>
        <v>550.45000000000005</v>
      </c>
      <c r="BM273">
        <f t="shared" si="675"/>
        <v>1032.29</v>
      </c>
      <c r="BN273">
        <f t="shared" si="679"/>
        <v>0</v>
      </c>
      <c r="BO273">
        <f t="shared" si="679"/>
        <v>0</v>
      </c>
      <c r="BP273">
        <f t="shared" si="679"/>
        <v>0</v>
      </c>
      <c r="BQ273">
        <f t="shared" si="679"/>
        <v>0</v>
      </c>
      <c r="BR273">
        <f t="shared" si="679"/>
        <v>0</v>
      </c>
      <c r="BS273">
        <f t="shared" si="679"/>
        <v>0</v>
      </c>
      <c r="BT273">
        <f t="shared" si="679"/>
        <v>0</v>
      </c>
      <c r="BU273">
        <f t="shared" si="679"/>
        <v>0</v>
      </c>
      <c r="BV273">
        <f t="shared" si="679"/>
        <v>0</v>
      </c>
      <c r="BW273">
        <f t="shared" si="679"/>
        <v>0</v>
      </c>
      <c r="BX273">
        <f t="shared" si="679"/>
        <v>0</v>
      </c>
      <c r="BY273">
        <f t="shared" si="679"/>
        <v>0</v>
      </c>
      <c r="BZ273">
        <f t="shared" si="679"/>
        <v>0</v>
      </c>
      <c r="CA273">
        <f t="shared" si="679"/>
        <v>0</v>
      </c>
      <c r="CE273" t="e">
        <f t="shared" si="677"/>
        <v>#N/A</v>
      </c>
      <c r="CF273" s="302">
        <f t="shared" si="678"/>
        <v>1376.33</v>
      </c>
      <c r="CG273" s="302">
        <f t="shared" si="637"/>
        <v>1569.99</v>
      </c>
      <c r="CH273" s="302">
        <f t="shared" si="638"/>
        <v>1455.45</v>
      </c>
      <c r="CI273" s="302">
        <f t="shared" si="639"/>
        <v>1031.1199999999999</v>
      </c>
      <c r="CJ273" s="302">
        <f t="shared" si="640"/>
        <v>546.45000000000005</v>
      </c>
      <c r="CK273" s="302">
        <f t="shared" si="641"/>
        <v>377.74</v>
      </c>
      <c r="CL273" s="302">
        <f t="shared" si="642"/>
        <v>283.75</v>
      </c>
      <c r="CM273" s="302">
        <f t="shared" si="643"/>
        <v>218.37</v>
      </c>
      <c r="CN273" s="302">
        <f t="shared" si="644"/>
        <v>206</v>
      </c>
      <c r="CO273" s="302">
        <f t="shared" si="645"/>
        <v>300.45999999999998</v>
      </c>
      <c r="CP273" s="302">
        <f t="shared" si="646"/>
        <v>550.45000000000005</v>
      </c>
      <c r="CQ273" s="302">
        <f t="shared" si="647"/>
        <v>1032.29</v>
      </c>
      <c r="CR273" s="302">
        <f t="shared" si="648"/>
        <v>0</v>
      </c>
      <c r="CS273" s="302">
        <f t="shared" si="649"/>
        <v>0</v>
      </c>
      <c r="CT273" s="302">
        <f t="shared" si="650"/>
        <v>0</v>
      </c>
      <c r="CU273" s="302">
        <f t="shared" si="651"/>
        <v>0</v>
      </c>
      <c r="CV273" s="302">
        <f t="shared" si="652"/>
        <v>0</v>
      </c>
      <c r="CW273" s="302">
        <f t="shared" si="653"/>
        <v>0</v>
      </c>
      <c r="CX273" s="302">
        <f t="shared" si="654"/>
        <v>0</v>
      </c>
      <c r="CY273" s="302">
        <f t="shared" si="655"/>
        <v>0</v>
      </c>
      <c r="CZ273" s="302">
        <f t="shared" si="656"/>
        <v>0</v>
      </c>
      <c r="DA273" s="302">
        <f t="shared" si="657"/>
        <v>0</v>
      </c>
      <c r="DB273" s="302">
        <f t="shared" si="658"/>
        <v>0</v>
      </c>
      <c r="DC273" s="302">
        <f t="shared" si="659"/>
        <v>0</v>
      </c>
      <c r="DD273" s="302">
        <f t="shared" si="660"/>
        <v>0</v>
      </c>
      <c r="DE273" s="302">
        <f t="shared" si="661"/>
        <v>0</v>
      </c>
    </row>
    <row r="274" spans="1:109" x14ac:dyDescent="0.25">
      <c r="A274">
        <v>271</v>
      </c>
      <c r="B274">
        <f>MATCH(A274,Entrada!$A$53:$A$369,0)</f>
        <v>271</v>
      </c>
      <c r="C274" s="164" t="s">
        <v>222</v>
      </c>
      <c r="AB274">
        <f>IF(NOT(ISNA($B274)),INDEX(Entrada!C$53:C$369,$B274),0)</f>
        <v>6694.66</v>
      </c>
      <c r="AC274">
        <f>IF(NOT(ISNA($B274)),INDEX(Entrada!D$53:D$369,$B274),0)</f>
        <v>8045.89</v>
      </c>
      <c r="AD274">
        <f>IF(NOT(ISNA($B274)),INDEX(Entrada!E$53:E$369,$B274),0)</f>
        <v>8586.2199999999993</v>
      </c>
      <c r="AE274">
        <f>IF(NOT(ISNA($B274)),INDEX(Entrada!F$53:F$369,$B274),0)</f>
        <v>7144.48</v>
      </c>
      <c r="AF274">
        <f>IF(NOT(ISNA($B274)),INDEX(Entrada!G$53:G$369,$B274),0)</f>
        <v>3977.66</v>
      </c>
      <c r="AG274">
        <f>IF(NOT(ISNA($B274)),INDEX(Entrada!H$53:H$369,$B274),0)</f>
        <v>2267.5700000000002</v>
      </c>
      <c r="AH274">
        <f>IF(NOT(ISNA($B274)),INDEX(Entrada!I$53:I$369,$B274),0)</f>
        <v>1604.72</v>
      </c>
      <c r="AI274">
        <f>IF(NOT(ISNA($B274)),INDEX(Entrada!J$53:J$369,$B274),0)</f>
        <v>1238.4000000000001</v>
      </c>
      <c r="AJ274">
        <f>IF(NOT(ISNA($B274)),INDEX(Entrada!K$53:K$369,$B274),0)</f>
        <v>1114.5999999999999</v>
      </c>
      <c r="AK274">
        <f>IF(NOT(ISNA($B274)),INDEX(Entrada!L$53:L$369,$B274),0)</f>
        <v>1436.32</v>
      </c>
      <c r="AL274">
        <f>IF(NOT(ISNA($B274)),INDEX(Entrada!M$53:M$369,$B274),0)</f>
        <v>2524.3200000000002</v>
      </c>
      <c r="AM274">
        <f>IF(NOT(ISNA($B274)),INDEX(Entrada!N$53:N$369,$B274),0)</f>
        <v>4642.74</v>
      </c>
      <c r="AN274">
        <f>IF(NOT(ISNA($B274)),INDEX(Entrada!O$53:O$369,$B274),0)</f>
        <v>0</v>
      </c>
      <c r="AO274">
        <f>IF(NOT(ISNA($B274)),INDEX(Entrada!P$53:P$369,$B274),0)</f>
        <v>0</v>
      </c>
      <c r="AP274">
        <f>IF(NOT(ISNA($B274)),INDEX(Entrada!Q$53:Q$369,$B274),0)</f>
        <v>0</v>
      </c>
      <c r="AQ274">
        <f>IF(NOT(ISNA($B274)),INDEX(Entrada!R$53:R$369,$B274),0)</f>
        <v>0</v>
      </c>
      <c r="AR274">
        <f>IF(NOT(ISNA($B274)),INDEX(Entrada!S$53:S$369,$B274),0)</f>
        <v>0</v>
      </c>
      <c r="AS274">
        <f>IF(NOT(ISNA($B274)),INDEX(Entrada!T$53:T$369,$B274),0)</f>
        <v>0</v>
      </c>
      <c r="AT274">
        <f>IF(NOT(ISNA($B274)),INDEX(Entrada!U$53:U$369,$B274),0)</f>
        <v>0</v>
      </c>
      <c r="AU274">
        <f>IF(NOT(ISNA($B274)),INDEX(Entrada!V$53:V$369,$B274),0)</f>
        <v>0</v>
      </c>
      <c r="AV274">
        <f>IF(NOT(ISNA($B274)),INDEX(Entrada!W$53:W$369,$B274),0)</f>
        <v>0</v>
      </c>
      <c r="AW274">
        <f>IF(NOT(ISNA($B274)),INDEX(Entrada!X$53:X$369,$B274),0)</f>
        <v>0</v>
      </c>
      <c r="AX274">
        <f>IF(NOT(ISNA($B274)),INDEX(Entrada!Y$53:Y$369,$B274),0)</f>
        <v>0</v>
      </c>
      <c r="AY274">
        <f>IF(NOT(ISNA($B274)),INDEX(Entrada!Z$53:Z$369,$B274),0)</f>
        <v>0</v>
      </c>
      <c r="AZ274">
        <f>IF(NOT(ISNA($B274)),INDEX(Entrada!AA$53:AA$369,$B274),0)</f>
        <v>0</v>
      </c>
      <c r="BA274">
        <f>IF(NOT(ISNA($B274)),INDEX(Entrada!AB$53:AB$369,$B274),0)</f>
        <v>0</v>
      </c>
      <c r="BB274">
        <f t="shared" si="664"/>
        <v>6694.66</v>
      </c>
      <c r="BC274">
        <f t="shared" si="665"/>
        <v>8045.89</v>
      </c>
      <c r="BD274">
        <f t="shared" si="666"/>
        <v>8586.2199999999993</v>
      </c>
      <c r="BE274">
        <f t="shared" si="667"/>
        <v>7144.48</v>
      </c>
      <c r="BF274">
        <f t="shared" si="668"/>
        <v>3977.66</v>
      </c>
      <c r="BG274">
        <f t="shared" si="669"/>
        <v>2267.5700000000002</v>
      </c>
      <c r="BH274">
        <f t="shared" si="670"/>
        <v>1604.72</v>
      </c>
      <c r="BI274">
        <f t="shared" si="671"/>
        <v>1238.4000000000001</v>
      </c>
      <c r="BJ274">
        <f t="shared" si="672"/>
        <v>1114.5999999999999</v>
      </c>
      <c r="BK274">
        <f t="shared" si="673"/>
        <v>1436.32</v>
      </c>
      <c r="BL274">
        <f t="shared" si="674"/>
        <v>2524.3200000000002</v>
      </c>
      <c r="BM274">
        <f t="shared" si="675"/>
        <v>4642.74</v>
      </c>
      <c r="BN274">
        <f t="shared" si="679"/>
        <v>0</v>
      </c>
      <c r="BO274">
        <f t="shared" si="679"/>
        <v>0</v>
      </c>
      <c r="BP274">
        <f t="shared" si="679"/>
        <v>0</v>
      </c>
      <c r="BQ274">
        <f t="shared" si="679"/>
        <v>0</v>
      </c>
      <c r="BR274">
        <f t="shared" si="679"/>
        <v>0</v>
      </c>
      <c r="BS274">
        <f t="shared" si="679"/>
        <v>0</v>
      </c>
      <c r="BT274">
        <f t="shared" si="679"/>
        <v>0</v>
      </c>
      <c r="BU274">
        <f t="shared" si="679"/>
        <v>0</v>
      </c>
      <c r="BV274">
        <f t="shared" si="679"/>
        <v>0</v>
      </c>
      <c r="BW274">
        <f t="shared" si="679"/>
        <v>0</v>
      </c>
      <c r="BX274">
        <f t="shared" si="679"/>
        <v>0</v>
      </c>
      <c r="BY274">
        <f t="shared" si="679"/>
        <v>0</v>
      </c>
      <c r="BZ274">
        <f t="shared" si="679"/>
        <v>0</v>
      </c>
      <c r="CA274">
        <f t="shared" si="679"/>
        <v>0</v>
      </c>
      <c r="CE274" t="e">
        <f t="shared" si="677"/>
        <v>#N/A</v>
      </c>
      <c r="CF274" s="302">
        <f t="shared" si="678"/>
        <v>6694.66</v>
      </c>
      <c r="CG274" s="302">
        <f t="shared" si="637"/>
        <v>8045.89</v>
      </c>
      <c r="CH274" s="302">
        <f t="shared" si="638"/>
        <v>8586.2199999999993</v>
      </c>
      <c r="CI274" s="302">
        <f t="shared" si="639"/>
        <v>7144.48</v>
      </c>
      <c r="CJ274" s="302">
        <f t="shared" si="640"/>
        <v>3977.66</v>
      </c>
      <c r="CK274" s="302">
        <f t="shared" si="641"/>
        <v>2267.5700000000002</v>
      </c>
      <c r="CL274" s="302">
        <f t="shared" si="642"/>
        <v>1604.72</v>
      </c>
      <c r="CM274" s="302">
        <f t="shared" si="643"/>
        <v>1238.4000000000001</v>
      </c>
      <c r="CN274" s="302">
        <f t="shared" si="644"/>
        <v>1114.5999999999999</v>
      </c>
      <c r="CO274" s="302">
        <f t="shared" si="645"/>
        <v>1436.32</v>
      </c>
      <c r="CP274" s="302">
        <f t="shared" si="646"/>
        <v>2524.3200000000002</v>
      </c>
      <c r="CQ274" s="302">
        <f t="shared" si="647"/>
        <v>4642.74</v>
      </c>
      <c r="CR274" s="302">
        <f t="shared" si="648"/>
        <v>0</v>
      </c>
      <c r="CS274" s="302">
        <f t="shared" si="649"/>
        <v>0</v>
      </c>
      <c r="CT274" s="302">
        <f t="shared" si="650"/>
        <v>0</v>
      </c>
      <c r="CU274" s="302">
        <f t="shared" si="651"/>
        <v>0</v>
      </c>
      <c r="CV274" s="302">
        <f t="shared" si="652"/>
        <v>0</v>
      </c>
      <c r="CW274" s="302">
        <f t="shared" si="653"/>
        <v>0</v>
      </c>
      <c r="CX274" s="302">
        <f t="shared" si="654"/>
        <v>0</v>
      </c>
      <c r="CY274" s="302">
        <f t="shared" si="655"/>
        <v>0</v>
      </c>
      <c r="CZ274" s="302">
        <f t="shared" si="656"/>
        <v>0</v>
      </c>
      <c r="DA274" s="302">
        <f t="shared" si="657"/>
        <v>0</v>
      </c>
      <c r="DB274" s="302">
        <f t="shared" si="658"/>
        <v>0</v>
      </c>
      <c r="DC274" s="302">
        <f t="shared" si="659"/>
        <v>0</v>
      </c>
      <c r="DD274" s="302">
        <f t="shared" si="660"/>
        <v>0</v>
      </c>
      <c r="DE274" s="302">
        <f t="shared" si="661"/>
        <v>0</v>
      </c>
    </row>
    <row r="275" spans="1:109" x14ac:dyDescent="0.25">
      <c r="A275">
        <v>272</v>
      </c>
      <c r="B275">
        <f>MATCH(A275,Entrada!$A$53:$A$369,0)</f>
        <v>272</v>
      </c>
      <c r="C275" s="164"/>
      <c r="AB275">
        <f>IF(NOT(ISNA($B275)),INDEX(Entrada!C$53:C$369,$B275),0)</f>
        <v>0</v>
      </c>
      <c r="AC275">
        <f>IF(NOT(ISNA($B275)),INDEX(Entrada!D$53:D$369,$B275),0)</f>
        <v>0</v>
      </c>
      <c r="AD275">
        <f>IF(NOT(ISNA($B275)),INDEX(Entrada!E$53:E$369,$B275),0)</f>
        <v>0</v>
      </c>
      <c r="AE275">
        <f>IF(NOT(ISNA($B275)),INDEX(Entrada!F$53:F$369,$B275),0)</f>
        <v>0</v>
      </c>
      <c r="AF275">
        <f>IF(NOT(ISNA($B275)),INDEX(Entrada!G$53:G$369,$B275),0)</f>
        <v>0</v>
      </c>
      <c r="AG275">
        <f>IF(NOT(ISNA($B275)),INDEX(Entrada!H$53:H$369,$B275),0)</f>
        <v>0</v>
      </c>
      <c r="AH275">
        <f>IF(NOT(ISNA($B275)),INDEX(Entrada!I$53:I$369,$B275),0)</f>
        <v>0</v>
      </c>
      <c r="AI275">
        <f>IF(NOT(ISNA($B275)),INDEX(Entrada!J$53:J$369,$B275),0)</f>
        <v>0</v>
      </c>
      <c r="AJ275">
        <f>IF(NOT(ISNA($B275)),INDEX(Entrada!K$53:K$369,$B275),0)</f>
        <v>0</v>
      </c>
      <c r="AK275">
        <f>IF(NOT(ISNA($B275)),INDEX(Entrada!L$53:L$369,$B275),0)</f>
        <v>0</v>
      </c>
      <c r="AL275">
        <f>IF(NOT(ISNA($B275)),INDEX(Entrada!M$53:M$369,$B275),0)</f>
        <v>0</v>
      </c>
      <c r="AM275">
        <f>IF(NOT(ISNA($B275)),INDEX(Entrada!N$53:N$369,$B275),0)</f>
        <v>0</v>
      </c>
      <c r="AN275">
        <f>IF(NOT(ISNA($B275)),INDEX(Entrada!O$53:O$369,$B275),0)</f>
        <v>0</v>
      </c>
      <c r="AO275">
        <f>IF(NOT(ISNA($B275)),INDEX(Entrada!P$53:P$369,$B275),0)</f>
        <v>0</v>
      </c>
      <c r="AP275">
        <f>IF(NOT(ISNA($B275)),INDEX(Entrada!Q$53:Q$369,$B275),0)</f>
        <v>0</v>
      </c>
      <c r="AQ275">
        <f>IF(NOT(ISNA($B275)),INDEX(Entrada!R$53:R$369,$B275),0)</f>
        <v>0</v>
      </c>
      <c r="AR275">
        <f>IF(NOT(ISNA($B275)),INDEX(Entrada!S$53:S$369,$B275),0)</f>
        <v>0</v>
      </c>
      <c r="AS275">
        <f>IF(NOT(ISNA($B275)),INDEX(Entrada!T$53:T$369,$B275),0)</f>
        <v>0</v>
      </c>
      <c r="AT275">
        <f>IF(NOT(ISNA($B275)),INDEX(Entrada!U$53:U$369,$B275),0)</f>
        <v>0</v>
      </c>
      <c r="AU275">
        <f>IF(NOT(ISNA($B275)),INDEX(Entrada!V$53:V$369,$B275),0)</f>
        <v>0</v>
      </c>
      <c r="AV275">
        <f>IF(NOT(ISNA($B275)),INDEX(Entrada!W$53:W$369,$B275),0)</f>
        <v>0</v>
      </c>
      <c r="AW275">
        <f>IF(NOT(ISNA($B275)),INDEX(Entrada!X$53:X$369,$B275),0)</f>
        <v>0</v>
      </c>
      <c r="AX275">
        <f>IF(NOT(ISNA($B275)),INDEX(Entrada!Y$53:Y$369,$B275),0)</f>
        <v>0</v>
      </c>
      <c r="AY275">
        <f>IF(NOT(ISNA($B275)),INDEX(Entrada!Z$53:Z$369,$B275),0)</f>
        <v>0</v>
      </c>
      <c r="AZ275">
        <f>IF(NOT(ISNA($B275)),INDEX(Entrada!AA$53:AA$369,$B275),0)</f>
        <v>0</v>
      </c>
      <c r="BA275">
        <f>IF(NOT(ISNA($B275)),INDEX(Entrada!AB$53:AB$369,$B275),0)</f>
        <v>0</v>
      </c>
      <c r="BB275">
        <f t="shared" si="664"/>
        <v>0</v>
      </c>
      <c r="BC275">
        <f t="shared" si="665"/>
        <v>0</v>
      </c>
      <c r="BD275">
        <f t="shared" si="666"/>
        <v>0</v>
      </c>
      <c r="BE275">
        <f t="shared" si="667"/>
        <v>0</v>
      </c>
      <c r="BF275">
        <f t="shared" si="668"/>
        <v>0</v>
      </c>
      <c r="BG275">
        <f t="shared" si="669"/>
        <v>0</v>
      </c>
      <c r="BH275">
        <f t="shared" si="670"/>
        <v>0</v>
      </c>
      <c r="BI275">
        <f t="shared" si="671"/>
        <v>0</v>
      </c>
      <c r="BJ275">
        <f t="shared" si="672"/>
        <v>0</v>
      </c>
      <c r="BK275">
        <f t="shared" si="673"/>
        <v>0</v>
      </c>
      <c r="BL275">
        <f t="shared" si="674"/>
        <v>0</v>
      </c>
      <c r="BM275">
        <f t="shared" si="675"/>
        <v>0</v>
      </c>
      <c r="BN275">
        <f t="shared" si="679"/>
        <v>0</v>
      </c>
      <c r="BO275">
        <f t="shared" si="679"/>
        <v>0</v>
      </c>
      <c r="BP275">
        <f t="shared" si="679"/>
        <v>0</v>
      </c>
      <c r="BQ275">
        <f t="shared" si="679"/>
        <v>0</v>
      </c>
      <c r="BR275">
        <f t="shared" si="679"/>
        <v>0</v>
      </c>
      <c r="BS275">
        <f t="shared" si="679"/>
        <v>0</v>
      </c>
      <c r="BT275">
        <f t="shared" si="679"/>
        <v>0</v>
      </c>
      <c r="BU275">
        <f t="shared" si="679"/>
        <v>0</v>
      </c>
      <c r="BV275">
        <f t="shared" si="679"/>
        <v>0</v>
      </c>
      <c r="BW275">
        <f t="shared" si="679"/>
        <v>0</v>
      </c>
      <c r="BX275">
        <f t="shared" si="679"/>
        <v>0</v>
      </c>
      <c r="BY275">
        <f t="shared" si="679"/>
        <v>0</v>
      </c>
      <c r="BZ275">
        <f t="shared" si="679"/>
        <v>0</v>
      </c>
      <c r="CA275">
        <f t="shared" si="679"/>
        <v>0</v>
      </c>
      <c r="CE275" t="e">
        <f t="shared" si="677"/>
        <v>#N/A</v>
      </c>
      <c r="CF275" s="302">
        <f t="shared" si="678"/>
        <v>0</v>
      </c>
      <c r="CG275" s="302">
        <f t="shared" si="637"/>
        <v>0</v>
      </c>
      <c r="CH275" s="302">
        <f t="shared" si="638"/>
        <v>0</v>
      </c>
      <c r="CI275" s="302">
        <f t="shared" si="639"/>
        <v>0</v>
      </c>
      <c r="CJ275" s="302">
        <f t="shared" si="640"/>
        <v>0</v>
      </c>
      <c r="CK275" s="302">
        <f t="shared" si="641"/>
        <v>0</v>
      </c>
      <c r="CL275" s="302">
        <f t="shared" si="642"/>
        <v>0</v>
      </c>
      <c r="CM275" s="302">
        <f t="shared" si="643"/>
        <v>0</v>
      </c>
      <c r="CN275" s="302">
        <f t="shared" si="644"/>
        <v>0</v>
      </c>
      <c r="CO275" s="302">
        <f t="shared" si="645"/>
        <v>0</v>
      </c>
      <c r="CP275" s="302">
        <f t="shared" si="646"/>
        <v>0</v>
      </c>
      <c r="CQ275" s="302">
        <f t="shared" si="647"/>
        <v>0</v>
      </c>
      <c r="CR275" s="302">
        <f t="shared" si="648"/>
        <v>0</v>
      </c>
      <c r="CS275" s="302">
        <f t="shared" si="649"/>
        <v>0</v>
      </c>
      <c r="CT275" s="302">
        <f t="shared" si="650"/>
        <v>0</v>
      </c>
      <c r="CU275" s="302">
        <f t="shared" si="651"/>
        <v>0</v>
      </c>
      <c r="CV275" s="302">
        <f t="shared" si="652"/>
        <v>0</v>
      </c>
      <c r="CW275" s="302">
        <f t="shared" si="653"/>
        <v>0</v>
      </c>
      <c r="CX275" s="302">
        <f t="shared" si="654"/>
        <v>0</v>
      </c>
      <c r="CY275" s="302">
        <f t="shared" si="655"/>
        <v>0</v>
      </c>
      <c r="CZ275" s="302">
        <f t="shared" si="656"/>
        <v>0</v>
      </c>
      <c r="DA275" s="302">
        <f t="shared" si="657"/>
        <v>0</v>
      </c>
      <c r="DB275" s="302">
        <f t="shared" si="658"/>
        <v>0</v>
      </c>
      <c r="DC275" s="302">
        <f t="shared" si="659"/>
        <v>0</v>
      </c>
      <c r="DD275" s="302">
        <f t="shared" si="660"/>
        <v>0</v>
      </c>
      <c r="DE275" s="302">
        <f t="shared" si="661"/>
        <v>0</v>
      </c>
    </row>
    <row r="276" spans="1:109" x14ac:dyDescent="0.25">
      <c r="A276">
        <v>273</v>
      </c>
      <c r="B276">
        <f>MATCH(A276,Entrada!$A$53:$A$369,0)</f>
        <v>273</v>
      </c>
      <c r="C276" s="164" t="s">
        <v>650</v>
      </c>
      <c r="AB276">
        <f>IF(NOT(ISNA($B276)),INDEX(Entrada!C$53:C$369,$B276),0)</f>
        <v>4326.3500000000004</v>
      </c>
      <c r="AC276">
        <f>IF(NOT(ISNA($B276)),INDEX(Entrada!D$53:D$369,$B276),0)</f>
        <v>4949.97</v>
      </c>
      <c r="AD276">
        <f>IF(NOT(ISNA($B276)),INDEX(Entrada!E$53:E$369,$B276),0)</f>
        <v>4999.97</v>
      </c>
      <c r="AE276">
        <f>IF(NOT(ISNA($B276)),INDEX(Entrada!F$53:F$369,$B276),0)</f>
        <v>3732.36</v>
      </c>
      <c r="AF276">
        <f>IF(NOT(ISNA($B276)),INDEX(Entrada!G$53:G$369,$B276),0)</f>
        <v>1832.15</v>
      </c>
      <c r="AG276">
        <f>IF(NOT(ISNA($B276)),INDEX(Entrada!H$53:H$369,$B276),0)</f>
        <v>1085.24</v>
      </c>
      <c r="AH276">
        <f>IF(NOT(ISNA($B276)),INDEX(Entrada!I$53:I$369,$B276),0)</f>
        <v>778.36</v>
      </c>
      <c r="AI276">
        <f>IF(NOT(ISNA($B276)),INDEX(Entrada!J$53:J$369,$B276),0)</f>
        <v>595.65</v>
      </c>
      <c r="AJ276">
        <f>IF(NOT(ISNA($B276)),INDEX(Entrada!K$53:K$369,$B276),0)</f>
        <v>541</v>
      </c>
      <c r="AK276">
        <f>IF(NOT(ISNA($B276)),INDEX(Entrada!L$53:L$369,$B276),0)</f>
        <v>753.04</v>
      </c>
      <c r="AL276">
        <f>IF(NOT(ISNA($B276)),INDEX(Entrada!M$53:M$369,$B276),0)</f>
        <v>1513.05</v>
      </c>
      <c r="AM276">
        <f>IF(NOT(ISNA($B276)),INDEX(Entrada!N$53:N$369,$B276),0)</f>
        <v>3084.91</v>
      </c>
      <c r="AN276">
        <f>IF(NOT(ISNA($B276)),INDEX(Entrada!O$53:O$369,$B276),0)</f>
        <v>0</v>
      </c>
      <c r="AO276">
        <f>IF(NOT(ISNA($B276)),INDEX(Entrada!P$53:P$369,$B276),0)</f>
        <v>0</v>
      </c>
      <c r="AP276">
        <f>IF(NOT(ISNA($B276)),INDEX(Entrada!Q$53:Q$369,$B276),0)</f>
        <v>0</v>
      </c>
      <c r="AQ276">
        <f>IF(NOT(ISNA($B276)),INDEX(Entrada!R$53:R$369,$B276),0)</f>
        <v>0</v>
      </c>
      <c r="AR276">
        <f>IF(NOT(ISNA($B276)),INDEX(Entrada!S$53:S$369,$B276),0)</f>
        <v>0</v>
      </c>
      <c r="AS276">
        <f>IF(NOT(ISNA($B276)),INDEX(Entrada!T$53:T$369,$B276),0)</f>
        <v>0</v>
      </c>
      <c r="AT276">
        <f>IF(NOT(ISNA($B276)),INDEX(Entrada!U$53:U$369,$B276),0)</f>
        <v>0</v>
      </c>
      <c r="AU276">
        <f>IF(NOT(ISNA($B276)),INDEX(Entrada!V$53:V$369,$B276),0)</f>
        <v>0</v>
      </c>
      <c r="AV276">
        <f>IF(NOT(ISNA($B276)),INDEX(Entrada!W$53:W$369,$B276),0)</f>
        <v>0</v>
      </c>
      <c r="AW276">
        <f>IF(NOT(ISNA($B276)),INDEX(Entrada!X$53:X$369,$B276),0)</f>
        <v>0</v>
      </c>
      <c r="AX276">
        <f>IF(NOT(ISNA($B276)),INDEX(Entrada!Y$53:Y$369,$B276),0)</f>
        <v>0</v>
      </c>
      <c r="AY276">
        <f>IF(NOT(ISNA($B276)),INDEX(Entrada!Z$53:Z$369,$B276),0)</f>
        <v>0</v>
      </c>
      <c r="AZ276">
        <f>IF(NOT(ISNA($B276)),INDEX(Entrada!AA$53:AA$369,$B276),0)</f>
        <v>0</v>
      </c>
      <c r="BA276">
        <f>IF(NOT(ISNA($B276)),INDEX(Entrada!AB$53:AB$369,$B276),0)</f>
        <v>0</v>
      </c>
      <c r="BB276">
        <f t="shared" si="664"/>
        <v>4326.3500000000004</v>
      </c>
      <c r="BC276">
        <f t="shared" si="665"/>
        <v>4949.97</v>
      </c>
      <c r="BD276">
        <f t="shared" si="666"/>
        <v>4999.97</v>
      </c>
      <c r="BE276">
        <f t="shared" si="667"/>
        <v>3732.36</v>
      </c>
      <c r="BF276">
        <f t="shared" si="668"/>
        <v>1832.15</v>
      </c>
      <c r="BG276">
        <f t="shared" si="669"/>
        <v>1085.24</v>
      </c>
      <c r="BH276">
        <f t="shared" si="670"/>
        <v>778.36</v>
      </c>
      <c r="BI276">
        <f t="shared" si="671"/>
        <v>595.65</v>
      </c>
      <c r="BJ276">
        <f t="shared" si="672"/>
        <v>541</v>
      </c>
      <c r="BK276">
        <f t="shared" si="673"/>
        <v>753.04</v>
      </c>
      <c r="BL276">
        <f t="shared" si="674"/>
        <v>1513.05</v>
      </c>
      <c r="BM276">
        <f t="shared" si="675"/>
        <v>3084.91</v>
      </c>
      <c r="BN276">
        <f t="shared" si="679"/>
        <v>0</v>
      </c>
      <c r="BO276">
        <f t="shared" si="679"/>
        <v>0</v>
      </c>
      <c r="BP276">
        <f t="shared" si="679"/>
        <v>0</v>
      </c>
      <c r="BQ276">
        <f t="shared" si="679"/>
        <v>0</v>
      </c>
      <c r="BR276">
        <f t="shared" si="679"/>
        <v>0</v>
      </c>
      <c r="BS276">
        <f t="shared" si="679"/>
        <v>0</v>
      </c>
      <c r="BT276">
        <f t="shared" si="679"/>
        <v>0</v>
      </c>
      <c r="BU276">
        <f t="shared" si="679"/>
        <v>0</v>
      </c>
      <c r="BV276">
        <f t="shared" si="679"/>
        <v>0</v>
      </c>
      <c r="BW276">
        <f t="shared" si="679"/>
        <v>0</v>
      </c>
      <c r="BX276">
        <f t="shared" si="679"/>
        <v>0</v>
      </c>
      <c r="BY276">
        <f t="shared" si="679"/>
        <v>0</v>
      </c>
      <c r="BZ276">
        <f t="shared" si="679"/>
        <v>0</v>
      </c>
      <c r="CA276">
        <f t="shared" si="679"/>
        <v>0</v>
      </c>
      <c r="CE276">
        <f t="shared" si="677"/>
        <v>68</v>
      </c>
      <c r="CF276" s="302">
        <f t="shared" ca="1" si="678"/>
        <v>4041.8443100000004</v>
      </c>
      <c r="CG276" s="302">
        <f t="shared" ca="1" si="637"/>
        <v>4513.7589900000003</v>
      </c>
      <c r="CH276" s="302">
        <f t="shared" ca="1" si="638"/>
        <v>4364.4307399999998</v>
      </c>
      <c r="CI276" s="302">
        <f t="shared" ca="1" si="639"/>
        <v>3179.6061600000007</v>
      </c>
      <c r="CJ276" s="302">
        <f t="shared" ca="1" si="640"/>
        <v>1713.6828400000002</v>
      </c>
      <c r="CK276" s="302">
        <f t="shared" ca="1" si="641"/>
        <v>1213.83536</v>
      </c>
      <c r="CL276" s="302">
        <f t="shared" ca="1" si="642"/>
        <v>989.37536</v>
      </c>
      <c r="CM276" s="302">
        <f t="shared" ca="1" si="643"/>
        <v>845.30945000000008</v>
      </c>
      <c r="CN276" s="302">
        <f t="shared" ca="1" si="644"/>
        <v>815.75554999999997</v>
      </c>
      <c r="CO276" s="302">
        <f t="shared" ca="1" si="645"/>
        <v>1020.3757800000001</v>
      </c>
      <c r="CP276" s="302">
        <f t="shared" ca="1" si="646"/>
        <v>1704.8665500000002</v>
      </c>
      <c r="CQ276" s="302">
        <f t="shared" ca="1" si="647"/>
        <v>3090.9694</v>
      </c>
      <c r="CR276" s="302">
        <f t="shared" ca="1" si="648"/>
        <v>272.5</v>
      </c>
      <c r="CS276" s="302">
        <f t="shared" ca="1" si="649"/>
        <v>272.5</v>
      </c>
      <c r="CT276" s="302">
        <f t="shared" ca="1" si="650"/>
        <v>272.5</v>
      </c>
      <c r="CU276" s="302">
        <f t="shared" ca="1" si="651"/>
        <v>272.5</v>
      </c>
      <c r="CV276" s="302">
        <f t="shared" ca="1" si="652"/>
        <v>272.5</v>
      </c>
      <c r="CW276" s="302">
        <f t="shared" ca="1" si="653"/>
        <v>272.5</v>
      </c>
      <c r="CX276" s="302">
        <f t="shared" ca="1" si="654"/>
        <v>272.5</v>
      </c>
      <c r="CY276" s="302">
        <f t="shared" ca="1" si="655"/>
        <v>272.5</v>
      </c>
      <c r="CZ276" s="302">
        <f t="shared" ca="1" si="656"/>
        <v>272.5</v>
      </c>
      <c r="DA276" s="302">
        <f t="shared" ca="1" si="657"/>
        <v>272.5</v>
      </c>
      <c r="DB276" s="302">
        <f t="shared" ca="1" si="658"/>
        <v>272.5</v>
      </c>
      <c r="DC276" s="302">
        <f t="shared" ca="1" si="659"/>
        <v>272.5</v>
      </c>
      <c r="DD276" s="302">
        <f t="shared" ca="1" si="660"/>
        <v>272.5</v>
      </c>
      <c r="DE276" s="302">
        <f t="shared" ca="1" si="661"/>
        <v>272.5</v>
      </c>
    </row>
    <row r="277" spans="1:109" x14ac:dyDescent="0.25">
      <c r="A277">
        <v>274</v>
      </c>
      <c r="B277">
        <f>MATCH(A277,Entrada!$A$53:$A$369,0)</f>
        <v>274</v>
      </c>
      <c r="C277" s="164" t="s">
        <v>651</v>
      </c>
      <c r="AB277">
        <f>IF(NOT(ISNA($B277)),INDEX(Entrada!C$53:C$369,$B277),0)</f>
        <v>6992.6</v>
      </c>
      <c r="AC277">
        <f>IF(NOT(ISNA($B277)),INDEX(Entrada!D$53:D$369,$B277),0)</f>
        <v>8558.67</v>
      </c>
      <c r="AD277">
        <f>IF(NOT(ISNA($B277)),INDEX(Entrada!E$53:E$369,$B277),0)</f>
        <v>9229.6</v>
      </c>
      <c r="AE277">
        <f>IF(NOT(ISNA($B277)),INDEX(Entrada!F$53:F$369,$B277),0)</f>
        <v>7972.62</v>
      </c>
      <c r="AF277">
        <f>IF(NOT(ISNA($B277)),INDEX(Entrada!G$53:G$369,$B277),0)</f>
        <v>4545.0600000000004</v>
      </c>
      <c r="AG277">
        <f>IF(NOT(ISNA($B277)),INDEX(Entrada!H$53:H$369,$B277),0)</f>
        <v>2597.63</v>
      </c>
      <c r="AH277">
        <f>IF(NOT(ISNA($B277)),INDEX(Entrada!I$53:I$369,$B277),0)</f>
        <v>1841.06</v>
      </c>
      <c r="AI277">
        <f>IF(NOT(ISNA($B277)),INDEX(Entrada!J$53:J$369,$B277),0)</f>
        <v>1443.99</v>
      </c>
      <c r="AJ277">
        <f>IF(NOT(ISNA($B277)),INDEX(Entrada!K$53:K$369,$B277),0)</f>
        <v>1306.01</v>
      </c>
      <c r="AK277">
        <f>IF(NOT(ISNA($B277)),INDEX(Entrada!L$53:L$369,$B277),0)</f>
        <v>1603.97</v>
      </c>
      <c r="AL277">
        <f>IF(NOT(ISNA($B277)),INDEX(Entrada!M$53:M$369,$B277),0)</f>
        <v>2649.04</v>
      </c>
      <c r="AM277">
        <f>IF(NOT(ISNA($B277)),INDEX(Entrada!N$53:N$369,$B277),0)</f>
        <v>4724.88</v>
      </c>
      <c r="AN277">
        <f>IF(NOT(ISNA($B277)),INDEX(Entrada!O$53:O$369,$B277),0)</f>
        <v>0</v>
      </c>
      <c r="AO277">
        <f>IF(NOT(ISNA($B277)),INDEX(Entrada!P$53:P$369,$B277),0)</f>
        <v>0</v>
      </c>
      <c r="AP277">
        <f>IF(NOT(ISNA($B277)),INDEX(Entrada!Q$53:Q$369,$B277),0)</f>
        <v>0</v>
      </c>
      <c r="AQ277">
        <f>IF(NOT(ISNA($B277)),INDEX(Entrada!R$53:R$369,$B277),0)</f>
        <v>0</v>
      </c>
      <c r="AR277">
        <f>IF(NOT(ISNA($B277)),INDEX(Entrada!S$53:S$369,$B277),0)</f>
        <v>0</v>
      </c>
      <c r="AS277">
        <f>IF(NOT(ISNA($B277)),INDEX(Entrada!T$53:T$369,$B277),0)</f>
        <v>0</v>
      </c>
      <c r="AT277">
        <f>IF(NOT(ISNA($B277)),INDEX(Entrada!U$53:U$369,$B277),0)</f>
        <v>0</v>
      </c>
      <c r="AU277">
        <f>IF(NOT(ISNA($B277)),INDEX(Entrada!V$53:V$369,$B277),0)</f>
        <v>0</v>
      </c>
      <c r="AV277">
        <f>IF(NOT(ISNA($B277)),INDEX(Entrada!W$53:W$369,$B277),0)</f>
        <v>0</v>
      </c>
      <c r="AW277">
        <f>IF(NOT(ISNA($B277)),INDEX(Entrada!X$53:X$369,$B277),0)</f>
        <v>0</v>
      </c>
      <c r="AX277">
        <f>IF(NOT(ISNA($B277)),INDEX(Entrada!Y$53:Y$369,$B277),0)</f>
        <v>0</v>
      </c>
      <c r="AY277">
        <f>IF(NOT(ISNA($B277)),INDEX(Entrada!Z$53:Z$369,$B277),0)</f>
        <v>0</v>
      </c>
      <c r="AZ277">
        <f>IF(NOT(ISNA($B277)),INDEX(Entrada!AA$53:AA$369,$B277),0)</f>
        <v>0</v>
      </c>
      <c r="BA277">
        <f>IF(NOT(ISNA($B277)),INDEX(Entrada!AB$53:AB$369,$B277),0)</f>
        <v>0</v>
      </c>
      <c r="BB277">
        <f t="shared" ref="BB277:BB294" si="680">AB277</f>
        <v>6992.6</v>
      </c>
      <c r="BC277">
        <f t="shared" ref="BC277:BC294" si="681">AC277</f>
        <v>8558.67</v>
      </c>
      <c r="BD277">
        <f t="shared" ref="BD277:BD294" si="682">AD277</f>
        <v>9229.6</v>
      </c>
      <c r="BE277">
        <f t="shared" ref="BE277:BE294" si="683">AE277</f>
        <v>7972.62</v>
      </c>
      <c r="BF277">
        <f t="shared" ref="BF277:BF294" si="684">AF277</f>
        <v>4545.0600000000004</v>
      </c>
      <c r="BG277">
        <f t="shared" ref="BG277:BG294" si="685">AG277</f>
        <v>2597.63</v>
      </c>
      <c r="BH277">
        <f t="shared" ref="BH277:BH294" si="686">AH277</f>
        <v>1841.06</v>
      </c>
      <c r="BI277">
        <f t="shared" ref="BI277:BI294" si="687">AI277</f>
        <v>1443.99</v>
      </c>
      <c r="BJ277">
        <f t="shared" ref="BJ277:BJ294" si="688">AJ277</f>
        <v>1306.01</v>
      </c>
      <c r="BK277">
        <f t="shared" ref="BK277:BK294" si="689">AK277</f>
        <v>1603.97</v>
      </c>
      <c r="BL277">
        <f t="shared" ref="BL277:BL294" si="690">AL277</f>
        <v>2649.04</v>
      </c>
      <c r="BM277">
        <f t="shared" ref="BM277:BM294" si="691">AM277</f>
        <v>4724.88</v>
      </c>
      <c r="BN277">
        <f t="shared" si="679"/>
        <v>0</v>
      </c>
      <c r="BO277">
        <f t="shared" si="679"/>
        <v>0</v>
      </c>
      <c r="BP277">
        <f t="shared" si="679"/>
        <v>0</v>
      </c>
      <c r="BQ277">
        <f t="shared" si="679"/>
        <v>0</v>
      </c>
      <c r="BR277">
        <f t="shared" si="679"/>
        <v>0</v>
      </c>
      <c r="BS277">
        <f t="shared" si="679"/>
        <v>0</v>
      </c>
      <c r="BT277">
        <f t="shared" si="679"/>
        <v>0</v>
      </c>
      <c r="BU277">
        <f t="shared" si="679"/>
        <v>0</v>
      </c>
      <c r="BV277">
        <f t="shared" si="679"/>
        <v>0</v>
      </c>
      <c r="BW277">
        <f t="shared" si="679"/>
        <v>0</v>
      </c>
      <c r="BX277">
        <f t="shared" si="679"/>
        <v>0</v>
      </c>
      <c r="BY277">
        <f t="shared" si="679"/>
        <v>0</v>
      </c>
      <c r="BZ277">
        <f t="shared" si="679"/>
        <v>0</v>
      </c>
      <c r="CA277">
        <f t="shared" si="679"/>
        <v>0</v>
      </c>
      <c r="CE277" t="e">
        <f t="shared" si="677"/>
        <v>#N/A</v>
      </c>
      <c r="CF277" s="302">
        <f t="shared" si="678"/>
        <v>6992.6</v>
      </c>
      <c r="CG277" s="302">
        <f t="shared" si="637"/>
        <v>8558.67</v>
      </c>
      <c r="CH277" s="302">
        <f t="shared" si="638"/>
        <v>9229.6</v>
      </c>
      <c r="CI277" s="302">
        <f t="shared" si="639"/>
        <v>7972.62</v>
      </c>
      <c r="CJ277" s="302">
        <f t="shared" si="640"/>
        <v>4545.0600000000004</v>
      </c>
      <c r="CK277" s="302">
        <f t="shared" si="641"/>
        <v>2597.63</v>
      </c>
      <c r="CL277" s="302">
        <f t="shared" si="642"/>
        <v>1841.06</v>
      </c>
      <c r="CM277" s="302">
        <f t="shared" si="643"/>
        <v>1443.99</v>
      </c>
      <c r="CN277" s="302">
        <f t="shared" si="644"/>
        <v>1306.01</v>
      </c>
      <c r="CO277" s="302">
        <f t="shared" si="645"/>
        <v>1603.97</v>
      </c>
      <c r="CP277" s="302">
        <f t="shared" si="646"/>
        <v>2649.04</v>
      </c>
      <c r="CQ277" s="302">
        <f t="shared" si="647"/>
        <v>4724.88</v>
      </c>
      <c r="CR277" s="302">
        <f t="shared" si="648"/>
        <v>0</v>
      </c>
      <c r="CS277" s="302">
        <f t="shared" si="649"/>
        <v>0</v>
      </c>
      <c r="CT277" s="302">
        <f t="shared" si="650"/>
        <v>0</v>
      </c>
      <c r="CU277" s="302">
        <f t="shared" si="651"/>
        <v>0</v>
      </c>
      <c r="CV277" s="302">
        <f t="shared" si="652"/>
        <v>0</v>
      </c>
      <c r="CW277" s="302">
        <f t="shared" si="653"/>
        <v>0</v>
      </c>
      <c r="CX277" s="302">
        <f t="shared" si="654"/>
        <v>0</v>
      </c>
      <c r="CY277" s="302">
        <f t="shared" si="655"/>
        <v>0</v>
      </c>
      <c r="CZ277" s="302">
        <f t="shared" si="656"/>
        <v>0</v>
      </c>
      <c r="DA277" s="302">
        <f t="shared" si="657"/>
        <v>0</v>
      </c>
      <c r="DB277" s="302">
        <f t="shared" si="658"/>
        <v>0</v>
      </c>
      <c r="DC277" s="302">
        <f t="shared" si="659"/>
        <v>0</v>
      </c>
      <c r="DD277" s="302">
        <f t="shared" si="660"/>
        <v>0</v>
      </c>
      <c r="DE277" s="302">
        <f t="shared" si="661"/>
        <v>0</v>
      </c>
    </row>
    <row r="278" spans="1:109" x14ac:dyDescent="0.25">
      <c r="A278">
        <v>275</v>
      </c>
      <c r="B278">
        <f>MATCH(A278,Entrada!$A$53:$A$369,0)</f>
        <v>275</v>
      </c>
      <c r="C278" s="164" t="s">
        <v>37</v>
      </c>
      <c r="AB278">
        <f>IF(NOT(ISNA($B278)),INDEX(Entrada!C$53:C$369,$B278),0)</f>
        <v>14813.98</v>
      </c>
      <c r="AC278">
        <f>IF(NOT(ISNA($B278)),INDEX(Entrada!D$53:D$369,$B278),0)</f>
        <v>20193.849999999999</v>
      </c>
      <c r="AD278">
        <f>IF(NOT(ISNA($B278)),INDEX(Entrada!E$53:E$369,$B278),0)</f>
        <v>23873.18</v>
      </c>
      <c r="AE278">
        <f>IF(NOT(ISNA($B278)),INDEX(Entrada!F$53:F$369,$B278),0)</f>
        <v>23755.200000000001</v>
      </c>
      <c r="AF278">
        <f>IF(NOT(ISNA($B278)),INDEX(Entrada!G$53:G$369,$B278),0)</f>
        <v>15273.58</v>
      </c>
      <c r="AG278">
        <f>IF(NOT(ISNA($B278)),INDEX(Entrada!H$53:H$369,$B278),0)</f>
        <v>7111.34</v>
      </c>
      <c r="AH278">
        <f>IF(NOT(ISNA($B278)),INDEX(Entrada!I$53:I$369,$B278),0)</f>
        <v>4069.36</v>
      </c>
      <c r="AI278">
        <f>IF(NOT(ISNA($B278)),INDEX(Entrada!J$53:J$369,$B278),0)</f>
        <v>2844.67</v>
      </c>
      <c r="AJ278">
        <f>IF(NOT(ISNA($B278)),INDEX(Entrada!K$53:K$369,$B278),0)</f>
        <v>2242.9299999999998</v>
      </c>
      <c r="AK278">
        <f>IF(NOT(ISNA($B278)),INDEX(Entrada!L$53:L$369,$B278),0)</f>
        <v>2518.9899999999998</v>
      </c>
      <c r="AL278">
        <f>IF(NOT(ISNA($B278)),INDEX(Entrada!M$53:M$369,$B278),0)</f>
        <v>4232.66</v>
      </c>
      <c r="AM278">
        <f>IF(NOT(ISNA($B278)),INDEX(Entrada!N$53:N$369,$B278),0)</f>
        <v>8386.7999999999993</v>
      </c>
      <c r="AN278">
        <f>IF(NOT(ISNA($B278)),INDEX(Entrada!O$53:O$369,$B278),0)</f>
        <v>0</v>
      </c>
      <c r="AO278">
        <f>IF(NOT(ISNA($B278)),INDEX(Entrada!P$53:P$369,$B278),0)</f>
        <v>0</v>
      </c>
      <c r="AP278">
        <f>IF(NOT(ISNA($B278)),INDEX(Entrada!Q$53:Q$369,$B278),0)</f>
        <v>0</v>
      </c>
      <c r="AQ278">
        <f>IF(NOT(ISNA($B278)),INDEX(Entrada!R$53:R$369,$B278),0)</f>
        <v>0</v>
      </c>
      <c r="AR278">
        <f>IF(NOT(ISNA($B278)),INDEX(Entrada!S$53:S$369,$B278),0)</f>
        <v>0</v>
      </c>
      <c r="AS278">
        <f>IF(NOT(ISNA($B278)),INDEX(Entrada!T$53:T$369,$B278),0)</f>
        <v>0</v>
      </c>
      <c r="AT278">
        <f>IF(NOT(ISNA($B278)),INDEX(Entrada!U$53:U$369,$B278),0)</f>
        <v>0</v>
      </c>
      <c r="AU278">
        <f>IF(NOT(ISNA($B278)),INDEX(Entrada!V$53:V$369,$B278),0)</f>
        <v>0</v>
      </c>
      <c r="AV278">
        <f>IF(NOT(ISNA($B278)),INDEX(Entrada!W$53:W$369,$B278),0)</f>
        <v>0</v>
      </c>
      <c r="AW278">
        <f>IF(NOT(ISNA($B278)),INDEX(Entrada!X$53:X$369,$B278),0)</f>
        <v>0</v>
      </c>
      <c r="AX278">
        <f>IF(NOT(ISNA($B278)),INDEX(Entrada!Y$53:Y$369,$B278),0)</f>
        <v>0</v>
      </c>
      <c r="AY278">
        <f>IF(NOT(ISNA($B278)),INDEX(Entrada!Z$53:Z$369,$B278),0)</f>
        <v>0</v>
      </c>
      <c r="AZ278">
        <f>IF(NOT(ISNA($B278)),INDEX(Entrada!AA$53:AA$369,$B278),0)</f>
        <v>0</v>
      </c>
      <c r="BA278">
        <f>IF(NOT(ISNA($B278)),INDEX(Entrada!AB$53:AB$369,$B278),0)</f>
        <v>0</v>
      </c>
      <c r="BB278">
        <f t="shared" si="680"/>
        <v>14813.98</v>
      </c>
      <c r="BC278">
        <f t="shared" si="681"/>
        <v>20193.849999999999</v>
      </c>
      <c r="BD278">
        <f t="shared" si="682"/>
        <v>23873.18</v>
      </c>
      <c r="BE278">
        <f t="shared" si="683"/>
        <v>23755.200000000001</v>
      </c>
      <c r="BF278">
        <f t="shared" si="684"/>
        <v>15273.58</v>
      </c>
      <c r="BG278">
        <f t="shared" si="685"/>
        <v>7111.34</v>
      </c>
      <c r="BH278">
        <f t="shared" si="686"/>
        <v>4069.36</v>
      </c>
      <c r="BI278">
        <f t="shared" si="687"/>
        <v>2844.67</v>
      </c>
      <c r="BJ278">
        <f t="shared" si="688"/>
        <v>2242.9299999999998</v>
      </c>
      <c r="BK278">
        <f t="shared" si="689"/>
        <v>2518.9899999999998</v>
      </c>
      <c r="BL278">
        <f t="shared" si="690"/>
        <v>4232.66</v>
      </c>
      <c r="BM278">
        <f t="shared" si="691"/>
        <v>8386.7999999999993</v>
      </c>
      <c r="BN278">
        <f t="shared" si="679"/>
        <v>0</v>
      </c>
      <c r="BO278">
        <f t="shared" si="679"/>
        <v>0</v>
      </c>
      <c r="BP278">
        <f t="shared" si="679"/>
        <v>0</v>
      </c>
      <c r="BQ278">
        <f t="shared" si="679"/>
        <v>0</v>
      </c>
      <c r="BR278">
        <f t="shared" si="679"/>
        <v>0</v>
      </c>
      <c r="BS278">
        <f t="shared" si="679"/>
        <v>0</v>
      </c>
      <c r="BT278">
        <f t="shared" si="679"/>
        <v>0</v>
      </c>
      <c r="BU278">
        <f t="shared" si="679"/>
        <v>0</v>
      </c>
      <c r="BV278">
        <f t="shared" si="679"/>
        <v>0</v>
      </c>
      <c r="BW278">
        <f t="shared" si="679"/>
        <v>0</v>
      </c>
      <c r="BX278">
        <f t="shared" si="679"/>
        <v>0</v>
      </c>
      <c r="BY278">
        <f t="shared" si="679"/>
        <v>0</v>
      </c>
      <c r="BZ278">
        <f t="shared" si="679"/>
        <v>0</v>
      </c>
      <c r="CA278">
        <f t="shared" si="679"/>
        <v>0</v>
      </c>
      <c r="CE278" t="e">
        <f t="shared" si="677"/>
        <v>#N/A</v>
      </c>
      <c r="CF278" s="302">
        <f t="shared" si="678"/>
        <v>14813.98</v>
      </c>
      <c r="CG278" s="302">
        <f t="shared" si="637"/>
        <v>20193.849999999999</v>
      </c>
      <c r="CH278" s="302">
        <f t="shared" si="638"/>
        <v>23873.18</v>
      </c>
      <c r="CI278" s="302">
        <f t="shared" si="639"/>
        <v>23755.200000000001</v>
      </c>
      <c r="CJ278" s="302">
        <f t="shared" si="640"/>
        <v>15273.58</v>
      </c>
      <c r="CK278" s="302">
        <f t="shared" si="641"/>
        <v>7111.34</v>
      </c>
      <c r="CL278" s="302">
        <f t="shared" si="642"/>
        <v>4069.36</v>
      </c>
      <c r="CM278" s="302">
        <f t="shared" si="643"/>
        <v>2844.67</v>
      </c>
      <c r="CN278" s="302">
        <f t="shared" si="644"/>
        <v>2242.9299999999998</v>
      </c>
      <c r="CO278" s="302">
        <f t="shared" si="645"/>
        <v>2518.9899999999998</v>
      </c>
      <c r="CP278" s="302">
        <f t="shared" si="646"/>
        <v>4232.66</v>
      </c>
      <c r="CQ278" s="302">
        <f t="shared" si="647"/>
        <v>8386.7999999999993</v>
      </c>
      <c r="CR278" s="302">
        <f t="shared" si="648"/>
        <v>0</v>
      </c>
      <c r="CS278" s="302">
        <f t="shared" si="649"/>
        <v>0</v>
      </c>
      <c r="CT278" s="302">
        <f t="shared" si="650"/>
        <v>0</v>
      </c>
      <c r="CU278" s="302">
        <f t="shared" si="651"/>
        <v>0</v>
      </c>
      <c r="CV278" s="302">
        <f t="shared" si="652"/>
        <v>0</v>
      </c>
      <c r="CW278" s="302">
        <f t="shared" si="653"/>
        <v>0</v>
      </c>
      <c r="CX278" s="302">
        <f t="shared" si="654"/>
        <v>0</v>
      </c>
      <c r="CY278" s="302">
        <f t="shared" si="655"/>
        <v>0</v>
      </c>
      <c r="CZ278" s="302">
        <f t="shared" si="656"/>
        <v>0</v>
      </c>
      <c r="DA278" s="302">
        <f t="shared" si="657"/>
        <v>0</v>
      </c>
      <c r="DB278" s="302">
        <f t="shared" si="658"/>
        <v>0</v>
      </c>
      <c r="DC278" s="302">
        <f t="shared" si="659"/>
        <v>0</v>
      </c>
      <c r="DD278" s="302">
        <f t="shared" si="660"/>
        <v>0</v>
      </c>
      <c r="DE278" s="302">
        <f t="shared" si="661"/>
        <v>0</v>
      </c>
    </row>
    <row r="279" spans="1:109" x14ac:dyDescent="0.25">
      <c r="A279">
        <v>276</v>
      </c>
      <c r="B279">
        <f>MATCH(A279,Entrada!$A$53:$A$369,0)</f>
        <v>276</v>
      </c>
      <c r="C279" s="164" t="s">
        <v>652</v>
      </c>
      <c r="AB279">
        <f>IF(NOT(ISNA($B279)),INDEX(Entrada!C$53:C$369,$B279),0)</f>
        <v>6504.2</v>
      </c>
      <c r="AC279">
        <f>IF(NOT(ISNA($B279)),INDEX(Entrada!D$53:D$369,$B279),0)</f>
        <v>9997.76</v>
      </c>
      <c r="AD279">
        <f>IF(NOT(ISNA($B279)),INDEX(Entrada!E$53:E$369,$B279),0)</f>
        <v>12522.85</v>
      </c>
      <c r="AE279">
        <f>IF(NOT(ISNA($B279)),INDEX(Entrada!F$53:F$369,$B279),0)</f>
        <v>13106.06</v>
      </c>
      <c r="AF279">
        <f>IF(NOT(ISNA($B279)),INDEX(Entrada!G$53:G$369,$B279),0)</f>
        <v>8650.19</v>
      </c>
      <c r="AG279">
        <f>IF(NOT(ISNA($B279)),INDEX(Entrada!H$53:H$369,$B279),0)</f>
        <v>3583.18</v>
      </c>
      <c r="AH279">
        <f>IF(NOT(ISNA($B279)),INDEX(Entrada!I$53:I$369,$B279),0)</f>
        <v>1762.79</v>
      </c>
      <c r="AI279">
        <f>IF(NOT(ISNA($B279)),INDEX(Entrada!J$53:J$369,$B279),0)</f>
        <v>1093.69</v>
      </c>
      <c r="AJ279">
        <f>IF(NOT(ISNA($B279)),INDEX(Entrada!K$53:K$369,$B279),0)</f>
        <v>811.37</v>
      </c>
      <c r="AK279">
        <f>IF(NOT(ISNA($B279)),INDEX(Entrada!L$53:L$369,$B279),0)</f>
        <v>937.07</v>
      </c>
      <c r="AL279">
        <f>IF(NOT(ISNA($B279)),INDEX(Entrada!M$53:M$369,$B279),0)</f>
        <v>1630.24</v>
      </c>
      <c r="AM279">
        <f>IF(NOT(ISNA($B279)),INDEX(Entrada!N$53:N$369,$B279),0)</f>
        <v>3306.98</v>
      </c>
      <c r="AN279">
        <f>IF(NOT(ISNA($B279)),INDEX(Entrada!O$53:O$369,$B279),0)</f>
        <v>0</v>
      </c>
      <c r="AO279">
        <f>IF(NOT(ISNA($B279)),INDEX(Entrada!P$53:P$369,$B279),0)</f>
        <v>0</v>
      </c>
      <c r="AP279">
        <f>IF(NOT(ISNA($B279)),INDEX(Entrada!Q$53:Q$369,$B279),0)</f>
        <v>0</v>
      </c>
      <c r="AQ279">
        <f>IF(NOT(ISNA($B279)),INDEX(Entrada!R$53:R$369,$B279),0)</f>
        <v>0</v>
      </c>
      <c r="AR279">
        <f>IF(NOT(ISNA($B279)),INDEX(Entrada!S$53:S$369,$B279),0)</f>
        <v>0</v>
      </c>
      <c r="AS279">
        <f>IF(NOT(ISNA($B279)),INDEX(Entrada!T$53:T$369,$B279),0)</f>
        <v>0</v>
      </c>
      <c r="AT279">
        <f>IF(NOT(ISNA($B279)),INDEX(Entrada!U$53:U$369,$B279),0)</f>
        <v>0</v>
      </c>
      <c r="AU279">
        <f>IF(NOT(ISNA($B279)),INDEX(Entrada!V$53:V$369,$B279),0)</f>
        <v>0</v>
      </c>
      <c r="AV279">
        <f>IF(NOT(ISNA($B279)),INDEX(Entrada!W$53:W$369,$B279),0)</f>
        <v>0</v>
      </c>
      <c r="AW279">
        <f>IF(NOT(ISNA($B279)),INDEX(Entrada!X$53:X$369,$B279),0)</f>
        <v>0</v>
      </c>
      <c r="AX279">
        <f>IF(NOT(ISNA($B279)),INDEX(Entrada!Y$53:Y$369,$B279),0)</f>
        <v>0</v>
      </c>
      <c r="AY279">
        <f>IF(NOT(ISNA($B279)),INDEX(Entrada!Z$53:Z$369,$B279),0)</f>
        <v>0</v>
      </c>
      <c r="AZ279">
        <f>IF(NOT(ISNA($B279)),INDEX(Entrada!AA$53:AA$369,$B279),0)</f>
        <v>0</v>
      </c>
      <c r="BA279">
        <f>IF(NOT(ISNA($B279)),INDEX(Entrada!AB$53:AB$369,$B279),0)</f>
        <v>0</v>
      </c>
      <c r="BB279">
        <f t="shared" si="680"/>
        <v>6504.2</v>
      </c>
      <c r="BC279">
        <f t="shared" si="681"/>
        <v>9997.76</v>
      </c>
      <c r="BD279">
        <f t="shared" si="682"/>
        <v>12522.85</v>
      </c>
      <c r="BE279">
        <f t="shared" si="683"/>
        <v>13106.06</v>
      </c>
      <c r="BF279">
        <f t="shared" si="684"/>
        <v>8650.19</v>
      </c>
      <c r="BG279">
        <f t="shared" si="685"/>
        <v>3583.18</v>
      </c>
      <c r="BH279">
        <f t="shared" si="686"/>
        <v>1762.79</v>
      </c>
      <c r="BI279">
        <f t="shared" si="687"/>
        <v>1093.69</v>
      </c>
      <c r="BJ279">
        <f t="shared" si="688"/>
        <v>811.37</v>
      </c>
      <c r="BK279">
        <f t="shared" si="689"/>
        <v>937.07</v>
      </c>
      <c r="BL279">
        <f t="shared" si="690"/>
        <v>1630.24</v>
      </c>
      <c r="BM279">
        <f t="shared" si="691"/>
        <v>3306.98</v>
      </c>
      <c r="BN279">
        <f t="shared" si="679"/>
        <v>0</v>
      </c>
      <c r="BO279">
        <f t="shared" si="679"/>
        <v>0</v>
      </c>
      <c r="BP279">
        <f t="shared" si="679"/>
        <v>0</v>
      </c>
      <c r="BQ279">
        <f t="shared" si="679"/>
        <v>0</v>
      </c>
      <c r="BR279">
        <f t="shared" si="679"/>
        <v>0</v>
      </c>
      <c r="BS279">
        <f t="shared" si="679"/>
        <v>0</v>
      </c>
      <c r="BT279">
        <f t="shared" si="679"/>
        <v>0</v>
      </c>
      <c r="BU279">
        <f t="shared" si="679"/>
        <v>0</v>
      </c>
      <c r="BV279">
        <f t="shared" si="679"/>
        <v>0</v>
      </c>
      <c r="BW279">
        <f t="shared" si="679"/>
        <v>0</v>
      </c>
      <c r="BX279">
        <f t="shared" si="679"/>
        <v>0</v>
      </c>
      <c r="BY279">
        <f t="shared" si="679"/>
        <v>0</v>
      </c>
      <c r="BZ279">
        <f t="shared" si="679"/>
        <v>0</v>
      </c>
      <c r="CA279">
        <f t="shared" si="679"/>
        <v>0</v>
      </c>
      <c r="CE279" t="e">
        <f t="shared" si="677"/>
        <v>#N/A</v>
      </c>
      <c r="CF279" s="302">
        <f t="shared" si="678"/>
        <v>6504.2</v>
      </c>
      <c r="CG279" s="302">
        <f t="shared" si="637"/>
        <v>9997.76</v>
      </c>
      <c r="CH279" s="302">
        <f t="shared" si="638"/>
        <v>12522.85</v>
      </c>
      <c r="CI279" s="302">
        <f t="shared" si="639"/>
        <v>13106.06</v>
      </c>
      <c r="CJ279" s="302">
        <f t="shared" si="640"/>
        <v>8650.19</v>
      </c>
      <c r="CK279" s="302">
        <f t="shared" si="641"/>
        <v>3583.18</v>
      </c>
      <c r="CL279" s="302">
        <f t="shared" si="642"/>
        <v>1762.79</v>
      </c>
      <c r="CM279" s="302">
        <f t="shared" si="643"/>
        <v>1093.69</v>
      </c>
      <c r="CN279" s="302">
        <f t="shared" si="644"/>
        <v>811.37</v>
      </c>
      <c r="CO279" s="302">
        <f t="shared" si="645"/>
        <v>937.07</v>
      </c>
      <c r="CP279" s="302">
        <f t="shared" si="646"/>
        <v>1630.24</v>
      </c>
      <c r="CQ279" s="302">
        <f t="shared" si="647"/>
        <v>3306.98</v>
      </c>
      <c r="CR279" s="302">
        <f t="shared" si="648"/>
        <v>0</v>
      </c>
      <c r="CS279" s="302">
        <f t="shared" si="649"/>
        <v>0</v>
      </c>
      <c r="CT279" s="302">
        <f t="shared" si="650"/>
        <v>0</v>
      </c>
      <c r="CU279" s="302">
        <f t="shared" si="651"/>
        <v>0</v>
      </c>
      <c r="CV279" s="302">
        <f t="shared" si="652"/>
        <v>0</v>
      </c>
      <c r="CW279" s="302">
        <f t="shared" si="653"/>
        <v>0</v>
      </c>
      <c r="CX279" s="302">
        <f t="shared" si="654"/>
        <v>0</v>
      </c>
      <c r="CY279" s="302">
        <f t="shared" si="655"/>
        <v>0</v>
      </c>
      <c r="CZ279" s="302">
        <f t="shared" si="656"/>
        <v>0</v>
      </c>
      <c r="DA279" s="302">
        <f t="shared" si="657"/>
        <v>0</v>
      </c>
      <c r="DB279" s="302">
        <f t="shared" si="658"/>
        <v>0</v>
      </c>
      <c r="DC279" s="302">
        <f t="shared" si="659"/>
        <v>0</v>
      </c>
      <c r="DD279" s="302">
        <f t="shared" si="660"/>
        <v>0</v>
      </c>
      <c r="DE279" s="302">
        <f t="shared" si="661"/>
        <v>0</v>
      </c>
    </row>
    <row r="280" spans="1:109" x14ac:dyDescent="0.25">
      <c r="A280">
        <v>277</v>
      </c>
      <c r="B280">
        <f>MATCH(A280,Entrada!$A$53:$A$369,0)</f>
        <v>277</v>
      </c>
      <c r="C280" s="164" t="s">
        <v>224</v>
      </c>
      <c r="AB280">
        <f>IF(NOT(ISNA($B280)),INDEX(Entrada!C$53:C$369,$B280),0)</f>
        <v>148.62</v>
      </c>
      <c r="AC280">
        <f>IF(NOT(ISNA($B280)),INDEX(Entrada!D$53:D$369,$B280),0)</f>
        <v>215.37</v>
      </c>
      <c r="AD280">
        <f>IF(NOT(ISNA($B280)),INDEX(Entrada!E$53:E$369,$B280),0)</f>
        <v>327.74</v>
      </c>
      <c r="AE280">
        <f>IF(NOT(ISNA($B280)),INDEX(Entrada!F$53:F$369,$B280),0)</f>
        <v>415.36</v>
      </c>
      <c r="AF280">
        <f>IF(NOT(ISNA($B280)),INDEX(Entrada!G$53:G$369,$B280),0)</f>
        <v>389.48</v>
      </c>
      <c r="AG280">
        <f>IF(NOT(ISNA($B280)),INDEX(Entrada!H$53:H$369,$B280),0)</f>
        <v>268.22000000000003</v>
      </c>
      <c r="AH280">
        <f>IF(NOT(ISNA($B280)),INDEX(Entrada!I$53:I$369,$B280),0)</f>
        <v>197.52</v>
      </c>
      <c r="AI280">
        <f>IF(NOT(ISNA($B280)),INDEX(Entrada!J$53:J$369,$B280),0)</f>
        <v>149</v>
      </c>
      <c r="AJ280">
        <f>IF(NOT(ISNA($B280)),INDEX(Entrada!K$53:K$369,$B280),0)</f>
        <v>128.80000000000001</v>
      </c>
      <c r="AK280">
        <f>IF(NOT(ISNA($B280)),INDEX(Entrada!L$53:L$369,$B280),0)</f>
        <v>116.02</v>
      </c>
      <c r="AL280">
        <f>IF(NOT(ISNA($B280)),INDEX(Entrada!M$53:M$369,$B280),0)</f>
        <v>117.32</v>
      </c>
      <c r="AM280">
        <f>IF(NOT(ISNA($B280)),INDEX(Entrada!N$53:N$369,$B280),0)</f>
        <v>123.5</v>
      </c>
      <c r="AN280">
        <f>IF(NOT(ISNA($B280)),INDEX(Entrada!O$53:O$369,$B280),0)</f>
        <v>0</v>
      </c>
      <c r="AO280">
        <f>IF(NOT(ISNA($B280)),INDEX(Entrada!P$53:P$369,$B280),0)</f>
        <v>0</v>
      </c>
      <c r="AP280">
        <f>IF(NOT(ISNA($B280)),INDEX(Entrada!Q$53:Q$369,$B280),0)</f>
        <v>0</v>
      </c>
      <c r="AQ280">
        <f>IF(NOT(ISNA($B280)),INDEX(Entrada!R$53:R$369,$B280),0)</f>
        <v>0</v>
      </c>
      <c r="AR280">
        <f>IF(NOT(ISNA($B280)),INDEX(Entrada!S$53:S$369,$B280),0)</f>
        <v>0</v>
      </c>
      <c r="AS280">
        <f>IF(NOT(ISNA($B280)),INDEX(Entrada!T$53:T$369,$B280),0)</f>
        <v>0</v>
      </c>
      <c r="AT280">
        <f>IF(NOT(ISNA($B280)),INDEX(Entrada!U$53:U$369,$B280),0)</f>
        <v>0</v>
      </c>
      <c r="AU280">
        <f>IF(NOT(ISNA($B280)),INDEX(Entrada!V$53:V$369,$B280),0)</f>
        <v>0</v>
      </c>
      <c r="AV280">
        <f>IF(NOT(ISNA($B280)),INDEX(Entrada!W$53:W$369,$B280),0)</f>
        <v>0</v>
      </c>
      <c r="AW280">
        <f>IF(NOT(ISNA($B280)),INDEX(Entrada!X$53:X$369,$B280),0)</f>
        <v>0</v>
      </c>
      <c r="AX280">
        <f>IF(NOT(ISNA($B280)),INDEX(Entrada!Y$53:Y$369,$B280),0)</f>
        <v>0</v>
      </c>
      <c r="AY280">
        <f>IF(NOT(ISNA($B280)),INDEX(Entrada!Z$53:Z$369,$B280),0)</f>
        <v>0</v>
      </c>
      <c r="AZ280">
        <f>IF(NOT(ISNA($B280)),INDEX(Entrada!AA$53:AA$369,$B280),0)</f>
        <v>0</v>
      </c>
      <c r="BA280">
        <f>IF(NOT(ISNA($B280)),INDEX(Entrada!AB$53:AB$369,$B280),0)</f>
        <v>0</v>
      </c>
      <c r="BB280">
        <f t="shared" si="680"/>
        <v>148.62</v>
      </c>
      <c r="BC280">
        <f t="shared" si="681"/>
        <v>215.37</v>
      </c>
      <c r="BD280">
        <f t="shared" si="682"/>
        <v>327.74</v>
      </c>
      <c r="BE280">
        <f t="shared" si="683"/>
        <v>415.36</v>
      </c>
      <c r="BF280">
        <f t="shared" si="684"/>
        <v>389.48</v>
      </c>
      <c r="BG280">
        <f t="shared" si="685"/>
        <v>268.22000000000003</v>
      </c>
      <c r="BH280">
        <f t="shared" si="686"/>
        <v>197.52</v>
      </c>
      <c r="BI280">
        <f t="shared" si="687"/>
        <v>149</v>
      </c>
      <c r="BJ280">
        <f t="shared" si="688"/>
        <v>128.80000000000001</v>
      </c>
      <c r="BK280">
        <f t="shared" si="689"/>
        <v>116.02</v>
      </c>
      <c r="BL280">
        <f t="shared" si="690"/>
        <v>117.32</v>
      </c>
      <c r="BM280">
        <f t="shared" si="691"/>
        <v>123.5</v>
      </c>
      <c r="BN280">
        <f t="shared" si="679"/>
        <v>0</v>
      </c>
      <c r="BO280">
        <f t="shared" si="679"/>
        <v>0</v>
      </c>
      <c r="BP280">
        <f t="shared" si="679"/>
        <v>0</v>
      </c>
      <c r="BQ280">
        <f t="shared" si="679"/>
        <v>0</v>
      </c>
      <c r="BR280">
        <f t="shared" si="679"/>
        <v>0</v>
      </c>
      <c r="BS280">
        <f t="shared" si="679"/>
        <v>0</v>
      </c>
      <c r="BT280">
        <f t="shared" si="679"/>
        <v>0</v>
      </c>
      <c r="BU280">
        <f t="shared" si="679"/>
        <v>0</v>
      </c>
      <c r="BV280">
        <f t="shared" si="679"/>
        <v>0</v>
      </c>
      <c r="BW280">
        <f t="shared" si="679"/>
        <v>0</v>
      </c>
      <c r="BX280">
        <f t="shared" si="679"/>
        <v>0</v>
      </c>
      <c r="BY280">
        <f t="shared" si="679"/>
        <v>0</v>
      </c>
      <c r="BZ280">
        <f t="shared" si="679"/>
        <v>0</v>
      </c>
      <c r="CA280">
        <f t="shared" si="679"/>
        <v>0</v>
      </c>
      <c r="CE280" t="e">
        <f t="shared" si="677"/>
        <v>#N/A</v>
      </c>
      <c r="CF280" s="302">
        <f t="shared" si="678"/>
        <v>148.62</v>
      </c>
      <c r="CG280" s="302">
        <f t="shared" si="637"/>
        <v>215.37</v>
      </c>
      <c r="CH280" s="302">
        <f t="shared" si="638"/>
        <v>327.74</v>
      </c>
      <c r="CI280" s="302">
        <f t="shared" si="639"/>
        <v>415.36</v>
      </c>
      <c r="CJ280" s="302">
        <f t="shared" si="640"/>
        <v>389.48</v>
      </c>
      <c r="CK280" s="302">
        <f t="shared" si="641"/>
        <v>268.22000000000003</v>
      </c>
      <c r="CL280" s="302">
        <f t="shared" si="642"/>
        <v>197.52</v>
      </c>
      <c r="CM280" s="302">
        <f t="shared" si="643"/>
        <v>149</v>
      </c>
      <c r="CN280" s="302">
        <f t="shared" si="644"/>
        <v>128.80000000000001</v>
      </c>
      <c r="CO280" s="302">
        <f t="shared" si="645"/>
        <v>116.02</v>
      </c>
      <c r="CP280" s="302">
        <f t="shared" si="646"/>
        <v>117.32</v>
      </c>
      <c r="CQ280" s="302">
        <f t="shared" si="647"/>
        <v>123.5</v>
      </c>
      <c r="CR280" s="302">
        <f t="shared" si="648"/>
        <v>0</v>
      </c>
      <c r="CS280" s="302">
        <f t="shared" si="649"/>
        <v>0</v>
      </c>
      <c r="CT280" s="302">
        <f t="shared" si="650"/>
        <v>0</v>
      </c>
      <c r="CU280" s="302">
        <f t="shared" si="651"/>
        <v>0</v>
      </c>
      <c r="CV280" s="302">
        <f t="shared" si="652"/>
        <v>0</v>
      </c>
      <c r="CW280" s="302">
        <f t="shared" si="653"/>
        <v>0</v>
      </c>
      <c r="CX280" s="302">
        <f t="shared" si="654"/>
        <v>0</v>
      </c>
      <c r="CY280" s="302">
        <f t="shared" si="655"/>
        <v>0</v>
      </c>
      <c r="CZ280" s="302">
        <f t="shared" si="656"/>
        <v>0</v>
      </c>
      <c r="DA280" s="302">
        <f t="shared" si="657"/>
        <v>0</v>
      </c>
      <c r="DB280" s="302">
        <f t="shared" si="658"/>
        <v>0</v>
      </c>
      <c r="DC280" s="302">
        <f t="shared" si="659"/>
        <v>0</v>
      </c>
      <c r="DD280" s="302">
        <f t="shared" si="660"/>
        <v>0</v>
      </c>
      <c r="DE280" s="302">
        <f t="shared" si="661"/>
        <v>0</v>
      </c>
    </row>
    <row r="281" spans="1:109" x14ac:dyDescent="0.25">
      <c r="A281">
        <v>278</v>
      </c>
      <c r="B281">
        <f>MATCH(A281,Entrada!$A$53:$A$369,0)</f>
        <v>278</v>
      </c>
      <c r="C281" s="164" t="s">
        <v>653</v>
      </c>
      <c r="AB281">
        <f>IF(NOT(ISNA($B281)),INDEX(Entrada!C$53:C$369,$B281),0)</f>
        <v>298.36</v>
      </c>
      <c r="AC281">
        <f>IF(NOT(ISNA($B281)),INDEX(Entrada!D$53:D$369,$B281),0)</f>
        <v>344.67</v>
      </c>
      <c r="AD281">
        <f>IF(NOT(ISNA($B281)),INDEX(Entrada!E$53:E$369,$B281),0)</f>
        <v>321.47000000000003</v>
      </c>
      <c r="AE281">
        <f>IF(NOT(ISNA($B281)),INDEX(Entrada!F$53:F$369,$B281),0)</f>
        <v>210.67</v>
      </c>
      <c r="AF281">
        <f>IF(NOT(ISNA($B281)),INDEX(Entrada!G$53:G$369,$B281),0)</f>
        <v>119.57</v>
      </c>
      <c r="AG281">
        <f>IF(NOT(ISNA($B281)),INDEX(Entrada!H$53:H$369,$B281),0)</f>
        <v>89.46</v>
      </c>
      <c r="AH281">
        <f>IF(NOT(ISNA($B281)),INDEX(Entrada!I$53:I$369,$B281),0)</f>
        <v>75.61</v>
      </c>
      <c r="AI281">
        <f>IF(NOT(ISNA($B281)),INDEX(Entrada!J$53:J$369,$B281),0)</f>
        <v>67.27</v>
      </c>
      <c r="AJ281">
        <f>IF(NOT(ISNA($B281)),INDEX(Entrada!K$53:K$369,$B281),0)</f>
        <v>68.33</v>
      </c>
      <c r="AK281">
        <f>IF(NOT(ISNA($B281)),INDEX(Entrada!L$53:L$369,$B281),0)</f>
        <v>91.9</v>
      </c>
      <c r="AL281">
        <f>IF(NOT(ISNA($B281)),INDEX(Entrada!M$53:M$369,$B281),0)</f>
        <v>129.47</v>
      </c>
      <c r="AM281">
        <f>IF(NOT(ISNA($B281)),INDEX(Entrada!N$53:N$369,$B281),0)</f>
        <v>206.23</v>
      </c>
      <c r="AN281">
        <f>IF(NOT(ISNA($B281)),INDEX(Entrada!O$53:O$369,$B281),0)</f>
        <v>0</v>
      </c>
      <c r="AO281">
        <f>IF(NOT(ISNA($B281)),INDEX(Entrada!P$53:P$369,$B281),0)</f>
        <v>0</v>
      </c>
      <c r="AP281">
        <f>IF(NOT(ISNA($B281)),INDEX(Entrada!Q$53:Q$369,$B281),0)</f>
        <v>0</v>
      </c>
      <c r="AQ281">
        <f>IF(NOT(ISNA($B281)),INDEX(Entrada!R$53:R$369,$B281),0)</f>
        <v>0</v>
      </c>
      <c r="AR281">
        <f>IF(NOT(ISNA($B281)),INDEX(Entrada!S$53:S$369,$B281),0)</f>
        <v>0</v>
      </c>
      <c r="AS281">
        <f>IF(NOT(ISNA($B281)),INDEX(Entrada!T$53:T$369,$B281),0)</f>
        <v>0</v>
      </c>
      <c r="AT281">
        <f>IF(NOT(ISNA($B281)),INDEX(Entrada!U$53:U$369,$B281),0)</f>
        <v>0</v>
      </c>
      <c r="AU281">
        <f>IF(NOT(ISNA($B281)),INDEX(Entrada!V$53:V$369,$B281),0)</f>
        <v>0</v>
      </c>
      <c r="AV281">
        <f>IF(NOT(ISNA($B281)),INDEX(Entrada!W$53:W$369,$B281),0)</f>
        <v>0</v>
      </c>
      <c r="AW281">
        <f>IF(NOT(ISNA($B281)),INDEX(Entrada!X$53:X$369,$B281),0)</f>
        <v>0</v>
      </c>
      <c r="AX281">
        <f>IF(NOT(ISNA($B281)),INDEX(Entrada!Y$53:Y$369,$B281),0)</f>
        <v>0</v>
      </c>
      <c r="AY281">
        <f>IF(NOT(ISNA($B281)),INDEX(Entrada!Z$53:Z$369,$B281),0)</f>
        <v>0</v>
      </c>
      <c r="AZ281">
        <f>IF(NOT(ISNA($B281)),INDEX(Entrada!AA$53:AA$369,$B281),0)</f>
        <v>0</v>
      </c>
      <c r="BA281">
        <f>IF(NOT(ISNA($B281)),INDEX(Entrada!AB$53:AB$369,$B281),0)</f>
        <v>0</v>
      </c>
      <c r="BB281">
        <f t="shared" si="680"/>
        <v>298.36</v>
      </c>
      <c r="BC281">
        <f t="shared" si="681"/>
        <v>344.67</v>
      </c>
      <c r="BD281">
        <f t="shared" si="682"/>
        <v>321.47000000000003</v>
      </c>
      <c r="BE281">
        <f t="shared" si="683"/>
        <v>210.67</v>
      </c>
      <c r="BF281">
        <f t="shared" si="684"/>
        <v>119.57</v>
      </c>
      <c r="BG281">
        <f t="shared" si="685"/>
        <v>89.46</v>
      </c>
      <c r="BH281">
        <f t="shared" si="686"/>
        <v>75.61</v>
      </c>
      <c r="BI281">
        <f t="shared" si="687"/>
        <v>67.27</v>
      </c>
      <c r="BJ281">
        <f t="shared" si="688"/>
        <v>68.33</v>
      </c>
      <c r="BK281">
        <f t="shared" si="689"/>
        <v>91.9</v>
      </c>
      <c r="BL281">
        <f t="shared" si="690"/>
        <v>129.47</v>
      </c>
      <c r="BM281">
        <f t="shared" si="691"/>
        <v>206.23</v>
      </c>
      <c r="BN281">
        <f t="shared" si="679"/>
        <v>0</v>
      </c>
      <c r="BO281">
        <f t="shared" si="679"/>
        <v>0</v>
      </c>
      <c r="BP281">
        <f t="shared" si="679"/>
        <v>0</v>
      </c>
      <c r="BQ281">
        <f t="shared" si="679"/>
        <v>0</v>
      </c>
      <c r="BR281">
        <f t="shared" si="679"/>
        <v>0</v>
      </c>
      <c r="BS281">
        <f t="shared" si="679"/>
        <v>0</v>
      </c>
      <c r="BT281">
        <f t="shared" si="679"/>
        <v>0</v>
      </c>
      <c r="BU281">
        <f t="shared" si="679"/>
        <v>0</v>
      </c>
      <c r="BV281">
        <f t="shared" si="679"/>
        <v>0</v>
      </c>
      <c r="BW281">
        <f t="shared" si="679"/>
        <v>0</v>
      </c>
      <c r="BX281">
        <f t="shared" si="679"/>
        <v>0</v>
      </c>
      <c r="BY281">
        <f t="shared" si="679"/>
        <v>0</v>
      </c>
      <c r="BZ281">
        <f t="shared" si="679"/>
        <v>0</v>
      </c>
      <c r="CA281">
        <f t="shared" si="679"/>
        <v>0</v>
      </c>
      <c r="CE281" t="e">
        <f t="shared" si="677"/>
        <v>#N/A</v>
      </c>
      <c r="CF281" s="302">
        <f t="shared" si="678"/>
        <v>298.36</v>
      </c>
      <c r="CG281" s="302">
        <f t="shared" si="637"/>
        <v>344.67</v>
      </c>
      <c r="CH281" s="302">
        <f t="shared" si="638"/>
        <v>321.47000000000003</v>
      </c>
      <c r="CI281" s="302">
        <f t="shared" si="639"/>
        <v>210.67</v>
      </c>
      <c r="CJ281" s="302">
        <f t="shared" si="640"/>
        <v>119.57</v>
      </c>
      <c r="CK281" s="302">
        <f t="shared" si="641"/>
        <v>89.46</v>
      </c>
      <c r="CL281" s="302">
        <f t="shared" si="642"/>
        <v>75.61</v>
      </c>
      <c r="CM281" s="302">
        <f t="shared" si="643"/>
        <v>67.27</v>
      </c>
      <c r="CN281" s="302">
        <f t="shared" si="644"/>
        <v>68.33</v>
      </c>
      <c r="CO281" s="302">
        <f t="shared" si="645"/>
        <v>91.9</v>
      </c>
      <c r="CP281" s="302">
        <f t="shared" si="646"/>
        <v>129.47</v>
      </c>
      <c r="CQ281" s="302">
        <f t="shared" si="647"/>
        <v>206.23</v>
      </c>
      <c r="CR281" s="302">
        <f t="shared" si="648"/>
        <v>0</v>
      </c>
      <c r="CS281" s="302">
        <f t="shared" si="649"/>
        <v>0</v>
      </c>
      <c r="CT281" s="302">
        <f t="shared" si="650"/>
        <v>0</v>
      </c>
      <c r="CU281" s="302">
        <f t="shared" si="651"/>
        <v>0</v>
      </c>
      <c r="CV281" s="302">
        <f t="shared" si="652"/>
        <v>0</v>
      </c>
      <c r="CW281" s="302">
        <f t="shared" si="653"/>
        <v>0</v>
      </c>
      <c r="CX281" s="302">
        <f t="shared" si="654"/>
        <v>0</v>
      </c>
      <c r="CY281" s="302">
        <f t="shared" si="655"/>
        <v>0</v>
      </c>
      <c r="CZ281" s="302">
        <f t="shared" si="656"/>
        <v>0</v>
      </c>
      <c r="DA281" s="302">
        <f t="shared" si="657"/>
        <v>0</v>
      </c>
      <c r="DB281" s="302">
        <f t="shared" si="658"/>
        <v>0</v>
      </c>
      <c r="DC281" s="302">
        <f t="shared" si="659"/>
        <v>0</v>
      </c>
      <c r="DD281" s="302">
        <f t="shared" si="660"/>
        <v>0</v>
      </c>
      <c r="DE281" s="302">
        <f t="shared" si="661"/>
        <v>0</v>
      </c>
    </row>
    <row r="282" spans="1:109" x14ac:dyDescent="0.25">
      <c r="A282">
        <v>279</v>
      </c>
      <c r="B282">
        <f>MATCH(A282,Entrada!$A$53:$A$369,0)</f>
        <v>279</v>
      </c>
      <c r="C282" s="164" t="s">
        <v>654</v>
      </c>
      <c r="AB282">
        <f>IF(NOT(ISNA($B282)),INDEX(Entrada!C$53:C$369,$B282),0)</f>
        <v>489.82</v>
      </c>
      <c r="AC282">
        <f>IF(NOT(ISNA($B282)),INDEX(Entrada!D$53:D$369,$B282),0)</f>
        <v>758.62</v>
      </c>
      <c r="AD282">
        <f>IF(NOT(ISNA($B282)),INDEX(Entrada!E$53:E$369,$B282),0)</f>
        <v>860.67</v>
      </c>
      <c r="AE282">
        <f>IF(NOT(ISNA($B282)),INDEX(Entrada!F$53:F$369,$B282),0)</f>
        <v>762.36</v>
      </c>
      <c r="AF282">
        <f>IF(NOT(ISNA($B282)),INDEX(Entrada!G$53:G$369,$B282),0)</f>
        <v>459.25</v>
      </c>
      <c r="AG282">
        <f>IF(NOT(ISNA($B282)),INDEX(Entrada!H$53:H$369,$B282),0)</f>
        <v>238.8</v>
      </c>
      <c r="AH282">
        <f>IF(NOT(ISNA($B282)),INDEX(Entrada!I$53:I$369,$B282),0)</f>
        <v>138.16999999999999</v>
      </c>
      <c r="AI282">
        <f>IF(NOT(ISNA($B282)),INDEX(Entrada!J$53:J$369,$B282),0)</f>
        <v>85.6</v>
      </c>
      <c r="AJ282">
        <f>IF(NOT(ISNA($B282)),INDEX(Entrada!K$53:K$369,$B282),0)</f>
        <v>60.65</v>
      </c>
      <c r="AK282">
        <f>IF(NOT(ISNA($B282)),INDEX(Entrada!L$53:L$369,$B282),0)</f>
        <v>61.1</v>
      </c>
      <c r="AL282">
        <f>IF(NOT(ISNA($B282)),INDEX(Entrada!M$53:M$369,$B282),0)</f>
        <v>122.78</v>
      </c>
      <c r="AM282">
        <f>IF(NOT(ISNA($B282)),INDEX(Entrada!N$53:N$369,$B282),0)</f>
        <v>255.63</v>
      </c>
      <c r="AN282">
        <f>IF(NOT(ISNA($B282)),INDEX(Entrada!O$53:O$369,$B282),0)</f>
        <v>0</v>
      </c>
      <c r="AO282">
        <f>IF(NOT(ISNA($B282)),INDEX(Entrada!P$53:P$369,$B282),0)</f>
        <v>0</v>
      </c>
      <c r="AP282">
        <f>IF(NOT(ISNA($B282)),INDEX(Entrada!Q$53:Q$369,$B282),0)</f>
        <v>0</v>
      </c>
      <c r="AQ282">
        <f>IF(NOT(ISNA($B282)),INDEX(Entrada!R$53:R$369,$B282),0)</f>
        <v>0</v>
      </c>
      <c r="AR282">
        <f>IF(NOT(ISNA($B282)),INDEX(Entrada!S$53:S$369,$B282),0)</f>
        <v>0</v>
      </c>
      <c r="AS282">
        <f>IF(NOT(ISNA($B282)),INDEX(Entrada!T$53:T$369,$B282),0)</f>
        <v>0</v>
      </c>
      <c r="AT282">
        <f>IF(NOT(ISNA($B282)),INDEX(Entrada!U$53:U$369,$B282),0)</f>
        <v>0</v>
      </c>
      <c r="AU282">
        <f>IF(NOT(ISNA($B282)),INDEX(Entrada!V$53:V$369,$B282),0)</f>
        <v>0</v>
      </c>
      <c r="AV282">
        <f>IF(NOT(ISNA($B282)),INDEX(Entrada!W$53:W$369,$B282),0)</f>
        <v>0</v>
      </c>
      <c r="AW282">
        <f>IF(NOT(ISNA($B282)),INDEX(Entrada!X$53:X$369,$B282),0)</f>
        <v>0</v>
      </c>
      <c r="AX282">
        <f>IF(NOT(ISNA($B282)),INDEX(Entrada!Y$53:Y$369,$B282),0)</f>
        <v>0</v>
      </c>
      <c r="AY282">
        <f>IF(NOT(ISNA($B282)),INDEX(Entrada!Z$53:Z$369,$B282),0)</f>
        <v>0</v>
      </c>
      <c r="AZ282">
        <f>IF(NOT(ISNA($B282)),INDEX(Entrada!AA$53:AA$369,$B282),0)</f>
        <v>0</v>
      </c>
      <c r="BA282">
        <f>IF(NOT(ISNA($B282)),INDEX(Entrada!AB$53:AB$369,$B282),0)</f>
        <v>0</v>
      </c>
      <c r="BB282">
        <f t="shared" si="680"/>
        <v>489.82</v>
      </c>
      <c r="BC282">
        <f t="shared" si="681"/>
        <v>758.62</v>
      </c>
      <c r="BD282">
        <f t="shared" si="682"/>
        <v>860.67</v>
      </c>
      <c r="BE282">
        <f t="shared" si="683"/>
        <v>762.36</v>
      </c>
      <c r="BF282">
        <f t="shared" si="684"/>
        <v>459.25</v>
      </c>
      <c r="BG282">
        <f t="shared" si="685"/>
        <v>238.8</v>
      </c>
      <c r="BH282">
        <f t="shared" si="686"/>
        <v>138.16999999999999</v>
      </c>
      <c r="BI282">
        <f t="shared" si="687"/>
        <v>85.6</v>
      </c>
      <c r="BJ282">
        <f t="shared" si="688"/>
        <v>60.65</v>
      </c>
      <c r="BK282">
        <f t="shared" si="689"/>
        <v>61.1</v>
      </c>
      <c r="BL282">
        <f t="shared" si="690"/>
        <v>122.78</v>
      </c>
      <c r="BM282">
        <f t="shared" si="691"/>
        <v>255.63</v>
      </c>
      <c r="BN282">
        <f t="shared" si="679"/>
        <v>0</v>
      </c>
      <c r="BO282">
        <f t="shared" si="679"/>
        <v>0</v>
      </c>
      <c r="BP282">
        <f t="shared" si="679"/>
        <v>0</v>
      </c>
      <c r="BQ282">
        <f t="shared" si="679"/>
        <v>0</v>
      </c>
      <c r="BR282">
        <f t="shared" si="679"/>
        <v>0</v>
      </c>
      <c r="BS282">
        <f t="shared" si="679"/>
        <v>0</v>
      </c>
      <c r="BT282">
        <f t="shared" si="679"/>
        <v>0</v>
      </c>
      <c r="BU282">
        <f t="shared" si="679"/>
        <v>0</v>
      </c>
      <c r="BV282">
        <f t="shared" si="679"/>
        <v>0</v>
      </c>
      <c r="BW282">
        <f t="shared" si="679"/>
        <v>0</v>
      </c>
      <c r="BX282">
        <f t="shared" si="679"/>
        <v>0</v>
      </c>
      <c r="BY282">
        <f t="shared" si="679"/>
        <v>0</v>
      </c>
      <c r="BZ282">
        <f t="shared" si="679"/>
        <v>0</v>
      </c>
      <c r="CA282">
        <f t="shared" si="679"/>
        <v>0</v>
      </c>
      <c r="CE282" t="e">
        <f t="shared" si="677"/>
        <v>#N/A</v>
      </c>
      <c r="CF282" s="302">
        <f t="shared" si="678"/>
        <v>489.82</v>
      </c>
      <c r="CG282" s="302">
        <f t="shared" si="637"/>
        <v>758.62</v>
      </c>
      <c r="CH282" s="302">
        <f t="shared" si="638"/>
        <v>860.67</v>
      </c>
      <c r="CI282" s="302">
        <f t="shared" si="639"/>
        <v>762.36</v>
      </c>
      <c r="CJ282" s="302">
        <f t="shared" si="640"/>
        <v>459.25</v>
      </c>
      <c r="CK282" s="302">
        <f t="shared" si="641"/>
        <v>238.8</v>
      </c>
      <c r="CL282" s="302">
        <f t="shared" si="642"/>
        <v>138.16999999999999</v>
      </c>
      <c r="CM282" s="302">
        <f t="shared" si="643"/>
        <v>85.6</v>
      </c>
      <c r="CN282" s="302">
        <f t="shared" si="644"/>
        <v>60.65</v>
      </c>
      <c r="CO282" s="302">
        <f t="shared" si="645"/>
        <v>61.1</v>
      </c>
      <c r="CP282" s="302">
        <f t="shared" si="646"/>
        <v>122.78</v>
      </c>
      <c r="CQ282" s="302">
        <f t="shared" si="647"/>
        <v>255.63</v>
      </c>
      <c r="CR282" s="302">
        <f t="shared" si="648"/>
        <v>0</v>
      </c>
      <c r="CS282" s="302">
        <f t="shared" si="649"/>
        <v>0</v>
      </c>
      <c r="CT282" s="302">
        <f t="shared" si="650"/>
        <v>0</v>
      </c>
      <c r="CU282" s="302">
        <f t="shared" si="651"/>
        <v>0</v>
      </c>
      <c r="CV282" s="302">
        <f t="shared" si="652"/>
        <v>0</v>
      </c>
      <c r="CW282" s="302">
        <f t="shared" si="653"/>
        <v>0</v>
      </c>
      <c r="CX282" s="302">
        <f t="shared" si="654"/>
        <v>0</v>
      </c>
      <c r="CY282" s="302">
        <f t="shared" si="655"/>
        <v>0</v>
      </c>
      <c r="CZ282" s="302">
        <f t="shared" si="656"/>
        <v>0</v>
      </c>
      <c r="DA282" s="302">
        <f t="shared" si="657"/>
        <v>0</v>
      </c>
      <c r="DB282" s="302">
        <f t="shared" si="658"/>
        <v>0</v>
      </c>
      <c r="DC282" s="302">
        <f t="shared" si="659"/>
        <v>0</v>
      </c>
      <c r="DD282" s="302">
        <f t="shared" si="660"/>
        <v>0</v>
      </c>
      <c r="DE282" s="302">
        <f t="shared" si="661"/>
        <v>0</v>
      </c>
    </row>
    <row r="283" spans="1:109" x14ac:dyDescent="0.25">
      <c r="A283">
        <v>280</v>
      </c>
      <c r="B283">
        <f>MATCH(A283,Entrada!$A$53:$A$369,0)</f>
        <v>280</v>
      </c>
      <c r="C283" s="164" t="s">
        <v>655</v>
      </c>
      <c r="AB283">
        <f>IF(NOT(ISNA($B283)),INDEX(Entrada!C$53:C$369,$B283),0)</f>
        <v>553.28</v>
      </c>
      <c r="AC283">
        <f>IF(NOT(ISNA($B283)),INDEX(Entrada!D$53:D$369,$B283),0)</f>
        <v>1018.89</v>
      </c>
      <c r="AD283">
        <f>IF(NOT(ISNA($B283)),INDEX(Entrada!E$53:E$369,$B283),0)</f>
        <v>1529.7</v>
      </c>
      <c r="AE283">
        <f>IF(NOT(ISNA($B283)),INDEX(Entrada!F$53:F$369,$B283),0)</f>
        <v>1898.92</v>
      </c>
      <c r="AF283">
        <f>IF(NOT(ISNA($B283)),INDEX(Entrada!G$53:G$369,$B283),0)</f>
        <v>2036.38</v>
      </c>
      <c r="AG283">
        <f>IF(NOT(ISNA($B283)),INDEX(Entrada!H$53:H$369,$B283),0)</f>
        <v>1596.47</v>
      </c>
      <c r="AH283">
        <f>IF(NOT(ISNA($B283)),INDEX(Entrada!I$53:I$369,$B283),0)</f>
        <v>1181.17</v>
      </c>
      <c r="AI283">
        <f>IF(NOT(ISNA($B283)),INDEX(Entrada!J$53:J$369,$B283),0)</f>
        <v>790.77</v>
      </c>
      <c r="AJ283">
        <f>IF(NOT(ISNA($B283)),INDEX(Entrada!K$53:K$369,$B283),0)</f>
        <v>459.53</v>
      </c>
      <c r="AK283">
        <f>IF(NOT(ISNA($B283)),INDEX(Entrada!L$53:L$369,$B283),0)</f>
        <v>276.5</v>
      </c>
      <c r="AL283">
        <f>IF(NOT(ISNA($B283)),INDEX(Entrada!M$53:M$369,$B283),0)</f>
        <v>204.82</v>
      </c>
      <c r="AM283">
        <f>IF(NOT(ISNA($B283)),INDEX(Entrada!N$53:N$369,$B283),0)</f>
        <v>253.76</v>
      </c>
      <c r="AN283">
        <f>IF(NOT(ISNA($B283)),INDEX(Entrada!O$53:O$369,$B283),0)</f>
        <v>0</v>
      </c>
      <c r="AO283">
        <f>IF(NOT(ISNA($B283)),INDEX(Entrada!P$53:P$369,$B283),0)</f>
        <v>0</v>
      </c>
      <c r="AP283">
        <f>IF(NOT(ISNA($B283)),INDEX(Entrada!Q$53:Q$369,$B283),0)</f>
        <v>0</v>
      </c>
      <c r="AQ283">
        <f>IF(NOT(ISNA($B283)),INDEX(Entrada!R$53:R$369,$B283),0)</f>
        <v>0</v>
      </c>
      <c r="AR283">
        <f>IF(NOT(ISNA($B283)),INDEX(Entrada!S$53:S$369,$B283),0)</f>
        <v>0</v>
      </c>
      <c r="AS283">
        <f>IF(NOT(ISNA($B283)),INDEX(Entrada!T$53:T$369,$B283),0)</f>
        <v>0</v>
      </c>
      <c r="AT283">
        <f>IF(NOT(ISNA($B283)),INDEX(Entrada!U$53:U$369,$B283),0)</f>
        <v>0</v>
      </c>
      <c r="AU283">
        <f>IF(NOT(ISNA($B283)),INDEX(Entrada!V$53:V$369,$B283),0)</f>
        <v>0</v>
      </c>
      <c r="AV283">
        <f>IF(NOT(ISNA($B283)),INDEX(Entrada!W$53:W$369,$B283),0)</f>
        <v>0</v>
      </c>
      <c r="AW283">
        <f>IF(NOT(ISNA($B283)),INDEX(Entrada!X$53:X$369,$B283),0)</f>
        <v>0</v>
      </c>
      <c r="AX283">
        <f>IF(NOT(ISNA($B283)),INDEX(Entrada!Y$53:Y$369,$B283),0)</f>
        <v>0</v>
      </c>
      <c r="AY283">
        <f>IF(NOT(ISNA($B283)),INDEX(Entrada!Z$53:Z$369,$B283),0)</f>
        <v>0</v>
      </c>
      <c r="AZ283">
        <f>IF(NOT(ISNA($B283)),INDEX(Entrada!AA$53:AA$369,$B283),0)</f>
        <v>0</v>
      </c>
      <c r="BA283">
        <f>IF(NOT(ISNA($B283)),INDEX(Entrada!AB$53:AB$369,$B283),0)</f>
        <v>0</v>
      </c>
      <c r="BB283">
        <f t="shared" si="680"/>
        <v>553.28</v>
      </c>
      <c r="BC283">
        <f t="shared" si="681"/>
        <v>1018.89</v>
      </c>
      <c r="BD283">
        <f t="shared" si="682"/>
        <v>1529.7</v>
      </c>
      <c r="BE283">
        <f t="shared" si="683"/>
        <v>1898.92</v>
      </c>
      <c r="BF283">
        <f t="shared" si="684"/>
        <v>2036.38</v>
      </c>
      <c r="BG283">
        <f t="shared" si="685"/>
        <v>1596.47</v>
      </c>
      <c r="BH283">
        <f t="shared" si="686"/>
        <v>1181.17</v>
      </c>
      <c r="BI283">
        <f t="shared" si="687"/>
        <v>790.77</v>
      </c>
      <c r="BJ283">
        <f t="shared" si="688"/>
        <v>459.53</v>
      </c>
      <c r="BK283">
        <f t="shared" si="689"/>
        <v>276.5</v>
      </c>
      <c r="BL283">
        <f t="shared" si="690"/>
        <v>204.82</v>
      </c>
      <c r="BM283">
        <f t="shared" si="691"/>
        <v>253.76</v>
      </c>
      <c r="BN283">
        <f t="shared" si="679"/>
        <v>0</v>
      </c>
      <c r="BO283">
        <f t="shared" si="679"/>
        <v>0</v>
      </c>
      <c r="BP283">
        <f t="shared" si="679"/>
        <v>0</v>
      </c>
      <c r="BQ283">
        <f t="shared" si="679"/>
        <v>0</v>
      </c>
      <c r="BR283">
        <f t="shared" si="679"/>
        <v>0</v>
      </c>
      <c r="BS283">
        <f t="shared" si="679"/>
        <v>0</v>
      </c>
      <c r="BT283">
        <f t="shared" si="679"/>
        <v>0</v>
      </c>
      <c r="BU283">
        <f t="shared" si="679"/>
        <v>0</v>
      </c>
      <c r="BV283">
        <f t="shared" si="679"/>
        <v>0</v>
      </c>
      <c r="BW283">
        <f t="shared" si="679"/>
        <v>0</v>
      </c>
      <c r="BX283">
        <f t="shared" si="679"/>
        <v>0</v>
      </c>
      <c r="BY283">
        <f t="shared" si="679"/>
        <v>0</v>
      </c>
      <c r="BZ283">
        <f t="shared" si="679"/>
        <v>0</v>
      </c>
      <c r="CA283">
        <f t="shared" si="679"/>
        <v>0</v>
      </c>
      <c r="CE283" t="e">
        <f t="shared" si="677"/>
        <v>#N/A</v>
      </c>
      <c r="CF283" s="302">
        <f t="shared" si="678"/>
        <v>553.28</v>
      </c>
      <c r="CG283" s="302">
        <f t="shared" si="637"/>
        <v>1018.89</v>
      </c>
      <c r="CH283" s="302">
        <f t="shared" si="638"/>
        <v>1529.7</v>
      </c>
      <c r="CI283" s="302">
        <f t="shared" si="639"/>
        <v>1898.92</v>
      </c>
      <c r="CJ283" s="302">
        <f t="shared" si="640"/>
        <v>2036.38</v>
      </c>
      <c r="CK283" s="302">
        <f t="shared" si="641"/>
        <v>1596.47</v>
      </c>
      <c r="CL283" s="302">
        <f t="shared" si="642"/>
        <v>1181.17</v>
      </c>
      <c r="CM283" s="302">
        <f t="shared" si="643"/>
        <v>790.77</v>
      </c>
      <c r="CN283" s="302">
        <f t="shared" si="644"/>
        <v>459.53</v>
      </c>
      <c r="CO283" s="302">
        <f t="shared" si="645"/>
        <v>276.5</v>
      </c>
      <c r="CP283" s="302">
        <f t="shared" si="646"/>
        <v>204.82</v>
      </c>
      <c r="CQ283" s="302">
        <f t="shared" si="647"/>
        <v>253.76</v>
      </c>
      <c r="CR283" s="302">
        <f t="shared" si="648"/>
        <v>0</v>
      </c>
      <c r="CS283" s="302">
        <f t="shared" si="649"/>
        <v>0</v>
      </c>
      <c r="CT283" s="302">
        <f t="shared" si="650"/>
        <v>0</v>
      </c>
      <c r="CU283" s="302">
        <f t="shared" si="651"/>
        <v>0</v>
      </c>
      <c r="CV283" s="302">
        <f t="shared" si="652"/>
        <v>0</v>
      </c>
      <c r="CW283" s="302">
        <f t="shared" si="653"/>
        <v>0</v>
      </c>
      <c r="CX283" s="302">
        <f t="shared" si="654"/>
        <v>0</v>
      </c>
      <c r="CY283" s="302">
        <f t="shared" si="655"/>
        <v>0</v>
      </c>
      <c r="CZ283" s="302">
        <f t="shared" si="656"/>
        <v>0</v>
      </c>
      <c r="DA283" s="302">
        <f t="shared" si="657"/>
        <v>0</v>
      </c>
      <c r="DB283" s="302">
        <f t="shared" si="658"/>
        <v>0</v>
      </c>
      <c r="DC283" s="302">
        <f t="shared" si="659"/>
        <v>0</v>
      </c>
      <c r="DD283" s="302">
        <f t="shared" si="660"/>
        <v>0</v>
      </c>
      <c r="DE283" s="302">
        <f t="shared" si="661"/>
        <v>0</v>
      </c>
    </row>
    <row r="284" spans="1:109" x14ac:dyDescent="0.25">
      <c r="A284">
        <v>281</v>
      </c>
      <c r="B284">
        <f>MATCH(A284,Entrada!$A$53:$A$369,0)</f>
        <v>281</v>
      </c>
      <c r="C284" s="164" t="s">
        <v>656</v>
      </c>
      <c r="AB284">
        <f>IF(NOT(ISNA($B284)),INDEX(Entrada!C$53:C$369,$B284),0)</f>
        <v>86.38</v>
      </c>
      <c r="AC284">
        <f>IF(NOT(ISNA($B284)),INDEX(Entrada!D$53:D$369,$B284),0)</f>
        <v>91</v>
      </c>
      <c r="AD284">
        <f>IF(NOT(ISNA($B284)),INDEX(Entrada!E$53:E$369,$B284),0)</f>
        <v>91.86</v>
      </c>
      <c r="AE284">
        <f>IF(NOT(ISNA($B284)),INDEX(Entrada!F$53:F$369,$B284),0)</f>
        <v>84.74</v>
      </c>
      <c r="AF284">
        <f>IF(NOT(ISNA($B284)),INDEX(Entrada!G$53:G$369,$B284),0)</f>
        <v>77.040000000000006</v>
      </c>
      <c r="AG284">
        <f>IF(NOT(ISNA($B284)),INDEX(Entrada!H$53:H$369,$B284),0)</f>
        <v>71.33</v>
      </c>
      <c r="AH284">
        <f>IF(NOT(ISNA($B284)),INDEX(Entrada!I$53:I$369,$B284),0)</f>
        <v>67.150000000000006</v>
      </c>
      <c r="AI284">
        <f>IF(NOT(ISNA($B284)),INDEX(Entrada!J$53:J$369,$B284),0)</f>
        <v>63.97</v>
      </c>
      <c r="AJ284">
        <f>IF(NOT(ISNA($B284)),INDEX(Entrada!K$53:K$369,$B284),0)</f>
        <v>63.33</v>
      </c>
      <c r="AK284">
        <f>IF(NOT(ISNA($B284)),INDEX(Entrada!L$53:L$369,$B284),0)</f>
        <v>66.95</v>
      </c>
      <c r="AL284">
        <f>IF(NOT(ISNA($B284)),INDEX(Entrada!M$53:M$369,$B284),0)</f>
        <v>72.14</v>
      </c>
      <c r="AM284">
        <f>IF(NOT(ISNA($B284)),INDEX(Entrada!N$53:N$369,$B284),0)</f>
        <v>78.84</v>
      </c>
      <c r="AN284">
        <f>IF(NOT(ISNA($B284)),INDEX(Entrada!O$53:O$369,$B284),0)</f>
        <v>0</v>
      </c>
      <c r="AO284">
        <f>IF(NOT(ISNA($B284)),INDEX(Entrada!P$53:P$369,$B284),0)</f>
        <v>0</v>
      </c>
      <c r="AP284">
        <f>IF(NOT(ISNA($B284)),INDEX(Entrada!Q$53:Q$369,$B284),0)</f>
        <v>0</v>
      </c>
      <c r="AQ284">
        <f>IF(NOT(ISNA($B284)),INDEX(Entrada!R$53:R$369,$B284),0)</f>
        <v>0</v>
      </c>
      <c r="AR284">
        <f>IF(NOT(ISNA($B284)),INDEX(Entrada!S$53:S$369,$B284),0)</f>
        <v>0</v>
      </c>
      <c r="AS284">
        <f>IF(NOT(ISNA($B284)),INDEX(Entrada!T$53:T$369,$B284),0)</f>
        <v>0</v>
      </c>
      <c r="AT284">
        <f>IF(NOT(ISNA($B284)),INDEX(Entrada!U$53:U$369,$B284),0)</f>
        <v>0</v>
      </c>
      <c r="AU284">
        <f>IF(NOT(ISNA($B284)),INDEX(Entrada!V$53:V$369,$B284),0)</f>
        <v>0</v>
      </c>
      <c r="AV284">
        <f>IF(NOT(ISNA($B284)),INDEX(Entrada!W$53:W$369,$B284),0)</f>
        <v>0</v>
      </c>
      <c r="AW284">
        <f>IF(NOT(ISNA($B284)),INDEX(Entrada!X$53:X$369,$B284),0)</f>
        <v>0</v>
      </c>
      <c r="AX284">
        <f>IF(NOT(ISNA($B284)),INDEX(Entrada!Y$53:Y$369,$B284),0)</f>
        <v>0</v>
      </c>
      <c r="AY284">
        <f>IF(NOT(ISNA($B284)),INDEX(Entrada!Z$53:Z$369,$B284),0)</f>
        <v>0</v>
      </c>
      <c r="AZ284">
        <f>IF(NOT(ISNA($B284)),INDEX(Entrada!AA$53:AA$369,$B284),0)</f>
        <v>0</v>
      </c>
      <c r="BA284">
        <f>IF(NOT(ISNA($B284)),INDEX(Entrada!AB$53:AB$369,$B284),0)</f>
        <v>0</v>
      </c>
      <c r="BB284">
        <f t="shared" si="680"/>
        <v>86.38</v>
      </c>
      <c r="BC284">
        <f t="shared" si="681"/>
        <v>91</v>
      </c>
      <c r="BD284">
        <f t="shared" si="682"/>
        <v>91.86</v>
      </c>
      <c r="BE284">
        <f t="shared" si="683"/>
        <v>84.74</v>
      </c>
      <c r="BF284">
        <f t="shared" si="684"/>
        <v>77.040000000000006</v>
      </c>
      <c r="BG284">
        <f t="shared" si="685"/>
        <v>71.33</v>
      </c>
      <c r="BH284">
        <f t="shared" si="686"/>
        <v>67.150000000000006</v>
      </c>
      <c r="BI284">
        <f t="shared" si="687"/>
        <v>63.97</v>
      </c>
      <c r="BJ284">
        <f t="shared" si="688"/>
        <v>63.33</v>
      </c>
      <c r="BK284">
        <f t="shared" si="689"/>
        <v>66.95</v>
      </c>
      <c r="BL284">
        <f t="shared" si="690"/>
        <v>72.14</v>
      </c>
      <c r="BM284">
        <f t="shared" si="691"/>
        <v>78.84</v>
      </c>
      <c r="BN284">
        <f t="shared" si="679"/>
        <v>0</v>
      </c>
      <c r="BO284">
        <f t="shared" si="679"/>
        <v>0</v>
      </c>
      <c r="BP284">
        <f t="shared" si="679"/>
        <v>0</v>
      </c>
      <c r="BQ284">
        <f t="shared" si="679"/>
        <v>0</v>
      </c>
      <c r="BR284">
        <f t="shared" si="679"/>
        <v>0</v>
      </c>
      <c r="BS284">
        <f t="shared" si="679"/>
        <v>0</v>
      </c>
      <c r="BT284">
        <f t="shared" si="679"/>
        <v>0</v>
      </c>
      <c r="BU284">
        <f t="shared" si="679"/>
        <v>0</v>
      </c>
      <c r="BV284">
        <f t="shared" si="679"/>
        <v>0</v>
      </c>
      <c r="BW284">
        <f t="shared" si="679"/>
        <v>0</v>
      </c>
      <c r="BX284">
        <f t="shared" si="679"/>
        <v>0</v>
      </c>
      <c r="BY284">
        <f t="shared" si="679"/>
        <v>0</v>
      </c>
      <c r="BZ284">
        <f t="shared" si="679"/>
        <v>0</v>
      </c>
      <c r="CA284">
        <f t="shared" si="679"/>
        <v>0</v>
      </c>
      <c r="CE284" t="e">
        <f t="shared" si="677"/>
        <v>#N/A</v>
      </c>
      <c r="CF284" s="302">
        <f t="shared" si="678"/>
        <v>86.38</v>
      </c>
      <c r="CG284" s="302">
        <f t="shared" si="637"/>
        <v>91</v>
      </c>
      <c r="CH284" s="302">
        <f t="shared" si="638"/>
        <v>91.86</v>
      </c>
      <c r="CI284" s="302">
        <f t="shared" si="639"/>
        <v>84.74</v>
      </c>
      <c r="CJ284" s="302">
        <f t="shared" si="640"/>
        <v>77.040000000000006</v>
      </c>
      <c r="CK284" s="302">
        <f t="shared" si="641"/>
        <v>71.33</v>
      </c>
      <c r="CL284" s="302">
        <f t="shared" si="642"/>
        <v>67.150000000000006</v>
      </c>
      <c r="CM284" s="302">
        <f t="shared" si="643"/>
        <v>63.97</v>
      </c>
      <c r="CN284" s="302">
        <f t="shared" si="644"/>
        <v>63.33</v>
      </c>
      <c r="CO284" s="302">
        <f t="shared" si="645"/>
        <v>66.95</v>
      </c>
      <c r="CP284" s="302">
        <f t="shared" si="646"/>
        <v>72.14</v>
      </c>
      <c r="CQ284" s="302">
        <f t="shared" si="647"/>
        <v>78.84</v>
      </c>
      <c r="CR284" s="302">
        <f t="shared" si="648"/>
        <v>0</v>
      </c>
      <c r="CS284" s="302">
        <f t="shared" si="649"/>
        <v>0</v>
      </c>
      <c r="CT284" s="302">
        <f t="shared" si="650"/>
        <v>0</v>
      </c>
      <c r="CU284" s="302">
        <f t="shared" si="651"/>
        <v>0</v>
      </c>
      <c r="CV284" s="302">
        <f t="shared" si="652"/>
        <v>0</v>
      </c>
      <c r="CW284" s="302">
        <f t="shared" si="653"/>
        <v>0</v>
      </c>
      <c r="CX284" s="302">
        <f t="shared" si="654"/>
        <v>0</v>
      </c>
      <c r="CY284" s="302">
        <f t="shared" si="655"/>
        <v>0</v>
      </c>
      <c r="CZ284" s="302">
        <f t="shared" si="656"/>
        <v>0</v>
      </c>
      <c r="DA284" s="302">
        <f t="shared" si="657"/>
        <v>0</v>
      </c>
      <c r="DB284" s="302">
        <f t="shared" si="658"/>
        <v>0</v>
      </c>
      <c r="DC284" s="302">
        <f t="shared" si="659"/>
        <v>0</v>
      </c>
      <c r="DD284" s="302">
        <f t="shared" si="660"/>
        <v>0</v>
      </c>
      <c r="DE284" s="302">
        <f t="shared" si="661"/>
        <v>0</v>
      </c>
    </row>
    <row r="285" spans="1:109" x14ac:dyDescent="0.25">
      <c r="A285">
        <v>282</v>
      </c>
      <c r="B285">
        <f>MATCH(A285,Entrada!$A$53:$A$369,0)</f>
        <v>282</v>
      </c>
      <c r="C285" s="164" t="s">
        <v>657</v>
      </c>
      <c r="AB285">
        <f>IF(NOT(ISNA($B285)),INDEX(Entrada!C$53:C$369,$B285),0)</f>
        <v>98.85</v>
      </c>
      <c r="AC285">
        <f>IF(NOT(ISNA($B285)),INDEX(Entrada!D$53:D$369,$B285),0)</f>
        <v>105.37</v>
      </c>
      <c r="AD285">
        <f>IF(NOT(ISNA($B285)),INDEX(Entrada!E$53:E$369,$B285),0)</f>
        <v>105.46</v>
      </c>
      <c r="AE285">
        <f>IF(NOT(ISNA($B285)),INDEX(Entrada!F$53:F$369,$B285),0)</f>
        <v>89.72</v>
      </c>
      <c r="AF285">
        <f>IF(NOT(ISNA($B285)),INDEX(Entrada!G$53:G$369,$B285),0)</f>
        <v>73.84</v>
      </c>
      <c r="AG285">
        <f>IF(NOT(ISNA($B285)),INDEX(Entrada!H$53:H$369,$B285),0)</f>
        <v>66.150000000000006</v>
      </c>
      <c r="AH285">
        <f>IF(NOT(ISNA($B285)),INDEX(Entrada!I$53:I$369,$B285),0)</f>
        <v>60.37</v>
      </c>
      <c r="AI285">
        <f>IF(NOT(ISNA($B285)),INDEX(Entrada!J$53:J$369,$B285),0)</f>
        <v>56.77</v>
      </c>
      <c r="AJ285">
        <f>IF(NOT(ISNA($B285)),INDEX(Entrada!K$53:K$369,$B285),0)</f>
        <v>57.23</v>
      </c>
      <c r="AK285">
        <f>IF(NOT(ISNA($B285)),INDEX(Entrada!L$53:L$369,$B285),0)</f>
        <v>62.68</v>
      </c>
      <c r="AL285">
        <f>IF(NOT(ISNA($B285)),INDEX(Entrada!M$53:M$369,$B285),0)</f>
        <v>71.540000000000006</v>
      </c>
      <c r="AM285">
        <f>IF(NOT(ISNA($B285)),INDEX(Entrada!N$53:N$369,$B285),0)</f>
        <v>86.18</v>
      </c>
      <c r="AN285">
        <f>IF(NOT(ISNA($B285)),INDEX(Entrada!O$53:O$369,$B285),0)</f>
        <v>0</v>
      </c>
      <c r="AO285">
        <f>IF(NOT(ISNA($B285)),INDEX(Entrada!P$53:P$369,$B285),0)</f>
        <v>0</v>
      </c>
      <c r="AP285">
        <f>IF(NOT(ISNA($B285)),INDEX(Entrada!Q$53:Q$369,$B285),0)</f>
        <v>0</v>
      </c>
      <c r="AQ285">
        <f>IF(NOT(ISNA($B285)),INDEX(Entrada!R$53:R$369,$B285),0)</f>
        <v>0</v>
      </c>
      <c r="AR285">
        <f>IF(NOT(ISNA($B285)),INDEX(Entrada!S$53:S$369,$B285),0)</f>
        <v>0</v>
      </c>
      <c r="AS285">
        <f>IF(NOT(ISNA($B285)),INDEX(Entrada!T$53:T$369,$B285),0)</f>
        <v>0</v>
      </c>
      <c r="AT285">
        <f>IF(NOT(ISNA($B285)),INDEX(Entrada!U$53:U$369,$B285),0)</f>
        <v>0</v>
      </c>
      <c r="AU285">
        <f>IF(NOT(ISNA($B285)),INDEX(Entrada!V$53:V$369,$B285),0)</f>
        <v>0</v>
      </c>
      <c r="AV285">
        <f>IF(NOT(ISNA($B285)),INDEX(Entrada!W$53:W$369,$B285),0)</f>
        <v>0</v>
      </c>
      <c r="AW285">
        <f>IF(NOT(ISNA($B285)),INDEX(Entrada!X$53:X$369,$B285),0)</f>
        <v>0</v>
      </c>
      <c r="AX285">
        <f>IF(NOT(ISNA($B285)),INDEX(Entrada!Y$53:Y$369,$B285),0)</f>
        <v>0</v>
      </c>
      <c r="AY285">
        <f>IF(NOT(ISNA($B285)),INDEX(Entrada!Z$53:Z$369,$B285),0)</f>
        <v>0</v>
      </c>
      <c r="AZ285">
        <f>IF(NOT(ISNA($B285)),INDEX(Entrada!AA$53:AA$369,$B285),0)</f>
        <v>0</v>
      </c>
      <c r="BA285">
        <f>IF(NOT(ISNA($B285)),INDEX(Entrada!AB$53:AB$369,$B285),0)</f>
        <v>0</v>
      </c>
      <c r="BB285">
        <f t="shared" si="680"/>
        <v>98.85</v>
      </c>
      <c r="BC285">
        <f t="shared" si="681"/>
        <v>105.37</v>
      </c>
      <c r="BD285">
        <f t="shared" si="682"/>
        <v>105.46</v>
      </c>
      <c r="BE285">
        <f t="shared" si="683"/>
        <v>89.72</v>
      </c>
      <c r="BF285">
        <f t="shared" si="684"/>
        <v>73.84</v>
      </c>
      <c r="BG285">
        <f t="shared" si="685"/>
        <v>66.150000000000006</v>
      </c>
      <c r="BH285">
        <f t="shared" si="686"/>
        <v>60.37</v>
      </c>
      <c r="BI285">
        <f t="shared" si="687"/>
        <v>56.77</v>
      </c>
      <c r="BJ285">
        <f t="shared" si="688"/>
        <v>57.23</v>
      </c>
      <c r="BK285">
        <f t="shared" si="689"/>
        <v>62.68</v>
      </c>
      <c r="BL285">
        <f t="shared" si="690"/>
        <v>71.540000000000006</v>
      </c>
      <c r="BM285">
        <f t="shared" si="691"/>
        <v>86.18</v>
      </c>
      <c r="BN285">
        <f t="shared" si="679"/>
        <v>0</v>
      </c>
      <c r="BO285">
        <f t="shared" si="679"/>
        <v>0</v>
      </c>
      <c r="BP285">
        <f t="shared" si="679"/>
        <v>0</v>
      </c>
      <c r="BQ285">
        <f t="shared" si="679"/>
        <v>0</v>
      </c>
      <c r="BR285">
        <f t="shared" si="679"/>
        <v>0</v>
      </c>
      <c r="BS285">
        <f t="shared" si="679"/>
        <v>0</v>
      </c>
      <c r="BT285">
        <f t="shared" si="679"/>
        <v>0</v>
      </c>
      <c r="BU285">
        <f t="shared" si="679"/>
        <v>0</v>
      </c>
      <c r="BV285">
        <f t="shared" si="679"/>
        <v>0</v>
      </c>
      <c r="BW285">
        <f t="shared" si="679"/>
        <v>0</v>
      </c>
      <c r="BX285">
        <f t="shared" si="679"/>
        <v>0</v>
      </c>
      <c r="BY285">
        <f t="shared" si="679"/>
        <v>0</v>
      </c>
      <c r="BZ285">
        <f t="shared" si="679"/>
        <v>0</v>
      </c>
      <c r="CA285">
        <f t="shared" si="679"/>
        <v>0</v>
      </c>
      <c r="CE285" t="e">
        <f t="shared" si="677"/>
        <v>#N/A</v>
      </c>
      <c r="CF285" s="302">
        <f t="shared" si="678"/>
        <v>98.85</v>
      </c>
      <c r="CG285" s="302">
        <f t="shared" si="637"/>
        <v>105.37</v>
      </c>
      <c r="CH285" s="302">
        <f t="shared" si="638"/>
        <v>105.46</v>
      </c>
      <c r="CI285" s="302">
        <f t="shared" si="639"/>
        <v>89.72</v>
      </c>
      <c r="CJ285" s="302">
        <f t="shared" si="640"/>
        <v>73.84</v>
      </c>
      <c r="CK285" s="302">
        <f t="shared" si="641"/>
        <v>66.150000000000006</v>
      </c>
      <c r="CL285" s="302">
        <f t="shared" si="642"/>
        <v>60.37</v>
      </c>
      <c r="CM285" s="302">
        <f t="shared" si="643"/>
        <v>56.77</v>
      </c>
      <c r="CN285" s="302">
        <f t="shared" si="644"/>
        <v>57.23</v>
      </c>
      <c r="CO285" s="302">
        <f t="shared" si="645"/>
        <v>62.68</v>
      </c>
      <c r="CP285" s="302">
        <f t="shared" si="646"/>
        <v>71.540000000000006</v>
      </c>
      <c r="CQ285" s="302">
        <f t="shared" si="647"/>
        <v>86.18</v>
      </c>
      <c r="CR285" s="302">
        <f t="shared" si="648"/>
        <v>0</v>
      </c>
      <c r="CS285" s="302">
        <f t="shared" si="649"/>
        <v>0</v>
      </c>
      <c r="CT285" s="302">
        <f t="shared" si="650"/>
        <v>0</v>
      </c>
      <c r="CU285" s="302">
        <f t="shared" si="651"/>
        <v>0</v>
      </c>
      <c r="CV285" s="302">
        <f t="shared" si="652"/>
        <v>0</v>
      </c>
      <c r="CW285" s="302">
        <f t="shared" si="653"/>
        <v>0</v>
      </c>
      <c r="CX285" s="302">
        <f t="shared" si="654"/>
        <v>0</v>
      </c>
      <c r="CY285" s="302">
        <f t="shared" si="655"/>
        <v>0</v>
      </c>
      <c r="CZ285" s="302">
        <f t="shared" si="656"/>
        <v>0</v>
      </c>
      <c r="DA285" s="302">
        <f t="shared" si="657"/>
        <v>0</v>
      </c>
      <c r="DB285" s="302">
        <f t="shared" si="658"/>
        <v>0</v>
      </c>
      <c r="DC285" s="302">
        <f t="shared" si="659"/>
        <v>0</v>
      </c>
      <c r="DD285" s="302">
        <f t="shared" si="660"/>
        <v>0</v>
      </c>
      <c r="DE285" s="302">
        <f t="shared" si="661"/>
        <v>0</v>
      </c>
    </row>
    <row r="286" spans="1:109" x14ac:dyDescent="0.25">
      <c r="A286">
        <v>283</v>
      </c>
      <c r="B286">
        <f>MATCH(A286,Entrada!$A$53:$A$369,0)</f>
        <v>283</v>
      </c>
      <c r="C286" s="164" t="s">
        <v>263</v>
      </c>
      <c r="AB286">
        <f>IF(NOT(ISNA($B286)),INDEX(Entrada!C$53:C$369,$B286),0)</f>
        <v>165.74</v>
      </c>
      <c r="AC286">
        <f>IF(NOT(ISNA($B286)),INDEX(Entrada!D$53:D$369,$B286),0)</f>
        <v>118.25</v>
      </c>
      <c r="AD286">
        <f>IF(NOT(ISNA($B286)),INDEX(Entrada!E$53:E$369,$B286),0)</f>
        <v>114.85</v>
      </c>
      <c r="AE286">
        <f>IF(NOT(ISNA($B286)),INDEX(Entrada!F$53:F$369,$B286),0)</f>
        <v>100.63</v>
      </c>
      <c r="AF286">
        <f>IF(NOT(ISNA($B286)),INDEX(Entrada!G$53:G$369,$B286),0)</f>
        <v>69.05</v>
      </c>
      <c r="AG286">
        <f>IF(NOT(ISNA($B286)),INDEX(Entrada!H$53:H$369,$B286),0)</f>
        <v>58.24</v>
      </c>
      <c r="AH286">
        <f>IF(NOT(ISNA($B286)),INDEX(Entrada!I$53:I$369,$B286),0)</f>
        <v>56.45</v>
      </c>
      <c r="AI286">
        <f>IF(NOT(ISNA($B286)),INDEX(Entrada!J$53:J$369,$B286),0)</f>
        <v>47.82</v>
      </c>
      <c r="AJ286">
        <f>IF(NOT(ISNA($B286)),INDEX(Entrada!K$53:K$369,$B286),0)</f>
        <v>41.54</v>
      </c>
      <c r="AK286">
        <f>IF(NOT(ISNA($B286)),INDEX(Entrada!L$53:L$369,$B286),0)</f>
        <v>57.35</v>
      </c>
      <c r="AL286">
        <f>IF(NOT(ISNA($B286)),INDEX(Entrada!M$53:M$369,$B286),0)</f>
        <v>117.27</v>
      </c>
      <c r="AM286">
        <f>IF(NOT(ISNA($B286)),INDEX(Entrada!N$53:N$369,$B286),0)</f>
        <v>178.86</v>
      </c>
      <c r="AN286">
        <f>IF(NOT(ISNA($B286)),INDEX(Entrada!O$53:O$369,$B286),0)</f>
        <v>0</v>
      </c>
      <c r="AO286">
        <f>IF(NOT(ISNA($B286)),INDEX(Entrada!P$53:P$369,$B286),0)</f>
        <v>0</v>
      </c>
      <c r="AP286">
        <f>IF(NOT(ISNA($B286)),INDEX(Entrada!Q$53:Q$369,$B286),0)</f>
        <v>0</v>
      </c>
      <c r="AQ286">
        <f>IF(NOT(ISNA($B286)),INDEX(Entrada!R$53:R$369,$B286),0)</f>
        <v>0</v>
      </c>
      <c r="AR286">
        <f>IF(NOT(ISNA($B286)),INDEX(Entrada!S$53:S$369,$B286),0)</f>
        <v>0</v>
      </c>
      <c r="AS286">
        <f>IF(NOT(ISNA($B286)),INDEX(Entrada!T$53:T$369,$B286),0)</f>
        <v>0</v>
      </c>
      <c r="AT286">
        <f>IF(NOT(ISNA($B286)),INDEX(Entrada!U$53:U$369,$B286),0)</f>
        <v>0</v>
      </c>
      <c r="AU286">
        <f>IF(NOT(ISNA($B286)),INDEX(Entrada!V$53:V$369,$B286),0)</f>
        <v>0</v>
      </c>
      <c r="AV286">
        <f>IF(NOT(ISNA($B286)),INDEX(Entrada!W$53:W$369,$B286),0)</f>
        <v>0</v>
      </c>
      <c r="AW286">
        <f>IF(NOT(ISNA($B286)),INDEX(Entrada!X$53:X$369,$B286),0)</f>
        <v>0</v>
      </c>
      <c r="AX286">
        <f>IF(NOT(ISNA($B286)),INDEX(Entrada!Y$53:Y$369,$B286),0)</f>
        <v>0</v>
      </c>
      <c r="AY286">
        <f>IF(NOT(ISNA($B286)),INDEX(Entrada!Z$53:Z$369,$B286),0)</f>
        <v>0</v>
      </c>
      <c r="AZ286">
        <f>IF(NOT(ISNA($B286)),INDEX(Entrada!AA$53:AA$369,$B286),0)</f>
        <v>0</v>
      </c>
      <c r="BA286">
        <f>IF(NOT(ISNA($B286)),INDEX(Entrada!AB$53:AB$369,$B286),0)</f>
        <v>0</v>
      </c>
      <c r="BB286">
        <f t="shared" si="680"/>
        <v>165.74</v>
      </c>
      <c r="BC286">
        <f t="shared" si="681"/>
        <v>118.25</v>
      </c>
      <c r="BD286">
        <f t="shared" si="682"/>
        <v>114.85</v>
      </c>
      <c r="BE286">
        <f t="shared" si="683"/>
        <v>100.63</v>
      </c>
      <c r="BF286">
        <f t="shared" si="684"/>
        <v>69.05</v>
      </c>
      <c r="BG286">
        <f t="shared" si="685"/>
        <v>58.24</v>
      </c>
      <c r="BH286">
        <f t="shared" si="686"/>
        <v>56.45</v>
      </c>
      <c r="BI286">
        <f t="shared" si="687"/>
        <v>47.82</v>
      </c>
      <c r="BJ286">
        <f t="shared" si="688"/>
        <v>41.54</v>
      </c>
      <c r="BK286">
        <f t="shared" si="689"/>
        <v>57.35</v>
      </c>
      <c r="BL286">
        <f t="shared" si="690"/>
        <v>117.27</v>
      </c>
      <c r="BM286">
        <f t="shared" si="691"/>
        <v>178.86</v>
      </c>
      <c r="BN286">
        <f t="shared" si="679"/>
        <v>0</v>
      </c>
      <c r="BO286">
        <f t="shared" si="679"/>
        <v>0</v>
      </c>
      <c r="BP286">
        <f t="shared" si="679"/>
        <v>0</v>
      </c>
      <c r="BQ286">
        <f t="shared" si="679"/>
        <v>0</v>
      </c>
      <c r="BR286">
        <f t="shared" si="679"/>
        <v>0</v>
      </c>
      <c r="BS286">
        <f t="shared" si="679"/>
        <v>0</v>
      </c>
      <c r="BT286">
        <f t="shared" si="679"/>
        <v>0</v>
      </c>
      <c r="BU286">
        <f t="shared" si="679"/>
        <v>0</v>
      </c>
      <c r="BV286">
        <f t="shared" si="679"/>
        <v>0</v>
      </c>
      <c r="BW286">
        <f t="shared" si="679"/>
        <v>0</v>
      </c>
      <c r="BX286">
        <f t="shared" si="679"/>
        <v>0</v>
      </c>
      <c r="BY286">
        <f t="shared" si="679"/>
        <v>0</v>
      </c>
      <c r="BZ286">
        <f t="shared" si="679"/>
        <v>0</v>
      </c>
      <c r="CA286">
        <f t="shared" si="679"/>
        <v>0</v>
      </c>
      <c r="CE286" t="e">
        <f t="shared" si="677"/>
        <v>#N/A</v>
      </c>
      <c r="CF286" s="302">
        <f t="shared" si="678"/>
        <v>165.74</v>
      </c>
      <c r="CG286" s="302">
        <f t="shared" si="637"/>
        <v>118.25</v>
      </c>
      <c r="CH286" s="302">
        <f t="shared" si="638"/>
        <v>114.85</v>
      </c>
      <c r="CI286" s="302">
        <f t="shared" si="639"/>
        <v>100.63</v>
      </c>
      <c r="CJ286" s="302">
        <f t="shared" si="640"/>
        <v>69.05</v>
      </c>
      <c r="CK286" s="302">
        <f t="shared" si="641"/>
        <v>58.24</v>
      </c>
      <c r="CL286" s="302">
        <f t="shared" si="642"/>
        <v>56.45</v>
      </c>
      <c r="CM286" s="302">
        <f t="shared" si="643"/>
        <v>47.82</v>
      </c>
      <c r="CN286" s="302">
        <f t="shared" si="644"/>
        <v>41.54</v>
      </c>
      <c r="CO286" s="302">
        <f t="shared" si="645"/>
        <v>57.35</v>
      </c>
      <c r="CP286" s="302">
        <f t="shared" si="646"/>
        <v>117.27</v>
      </c>
      <c r="CQ286" s="302">
        <f t="shared" si="647"/>
        <v>178.86</v>
      </c>
      <c r="CR286" s="302">
        <f t="shared" si="648"/>
        <v>0</v>
      </c>
      <c r="CS286" s="302">
        <f t="shared" si="649"/>
        <v>0</v>
      </c>
      <c r="CT286" s="302">
        <f t="shared" si="650"/>
        <v>0</v>
      </c>
      <c r="CU286" s="302">
        <f t="shared" si="651"/>
        <v>0</v>
      </c>
      <c r="CV286" s="302">
        <f t="shared" si="652"/>
        <v>0</v>
      </c>
      <c r="CW286" s="302">
        <f t="shared" si="653"/>
        <v>0</v>
      </c>
      <c r="CX286" s="302">
        <f t="shared" si="654"/>
        <v>0</v>
      </c>
      <c r="CY286" s="302">
        <f t="shared" si="655"/>
        <v>0</v>
      </c>
      <c r="CZ286" s="302">
        <f t="shared" si="656"/>
        <v>0</v>
      </c>
      <c r="DA286" s="302">
        <f t="shared" si="657"/>
        <v>0</v>
      </c>
      <c r="DB286" s="302">
        <f t="shared" si="658"/>
        <v>0</v>
      </c>
      <c r="DC286" s="302">
        <f t="shared" si="659"/>
        <v>0</v>
      </c>
      <c r="DD286" s="302">
        <f t="shared" si="660"/>
        <v>0</v>
      </c>
      <c r="DE286" s="302">
        <f t="shared" si="661"/>
        <v>0</v>
      </c>
    </row>
    <row r="287" spans="1:109" x14ac:dyDescent="0.25">
      <c r="A287">
        <v>284</v>
      </c>
      <c r="B287">
        <f>MATCH(A287,Entrada!$A$53:$A$369,0)</f>
        <v>284</v>
      </c>
      <c r="C287" s="164" t="s">
        <v>658</v>
      </c>
      <c r="AB287">
        <f>IF(NOT(ISNA($B287)),INDEX(Entrada!C$53:C$369,$B287),0)</f>
        <v>168.04</v>
      </c>
      <c r="AC287">
        <f>IF(NOT(ISNA($B287)),INDEX(Entrada!D$53:D$369,$B287),0)</f>
        <v>204.87</v>
      </c>
      <c r="AD287">
        <f>IF(NOT(ISNA($B287)),INDEX(Entrada!E$53:E$369,$B287),0)</f>
        <v>159.91999999999999</v>
      </c>
      <c r="AE287">
        <f>IF(NOT(ISNA($B287)),INDEX(Entrada!F$53:F$369,$B287),0)</f>
        <v>178.47</v>
      </c>
      <c r="AF287">
        <f>IF(NOT(ISNA($B287)),INDEX(Entrada!G$53:G$369,$B287),0)</f>
        <v>254.86</v>
      </c>
      <c r="AG287">
        <f>IF(NOT(ISNA($B287)),INDEX(Entrada!H$53:H$369,$B287),0)</f>
        <v>342.5</v>
      </c>
      <c r="AH287">
        <f>IF(NOT(ISNA($B287)),INDEX(Entrada!I$53:I$369,$B287),0)</f>
        <v>430.25</v>
      </c>
      <c r="AI287">
        <f>IF(NOT(ISNA($B287)),INDEX(Entrada!J$53:J$369,$B287),0)</f>
        <v>416.71</v>
      </c>
      <c r="AJ287">
        <f>IF(NOT(ISNA($B287)),INDEX(Entrada!K$53:K$369,$B287),0)</f>
        <v>470.99</v>
      </c>
      <c r="AK287">
        <f>IF(NOT(ISNA($B287)),INDEX(Entrada!L$53:L$369,$B287),0)</f>
        <v>411.15</v>
      </c>
      <c r="AL287">
        <f>IF(NOT(ISNA($B287)),INDEX(Entrada!M$53:M$369,$B287),0)</f>
        <v>235.26</v>
      </c>
      <c r="AM287">
        <f>IF(NOT(ISNA($B287)),INDEX(Entrada!N$53:N$369,$B287),0)</f>
        <v>183.59</v>
      </c>
      <c r="AN287">
        <f>IF(NOT(ISNA($B287)),INDEX(Entrada!O$53:O$369,$B287),0)</f>
        <v>0</v>
      </c>
      <c r="AO287">
        <f>IF(NOT(ISNA($B287)),INDEX(Entrada!P$53:P$369,$B287),0)</f>
        <v>0</v>
      </c>
      <c r="AP287">
        <f>IF(NOT(ISNA($B287)),INDEX(Entrada!Q$53:Q$369,$B287),0)</f>
        <v>0</v>
      </c>
      <c r="AQ287">
        <f>IF(NOT(ISNA($B287)),INDEX(Entrada!R$53:R$369,$B287),0)</f>
        <v>0</v>
      </c>
      <c r="AR287">
        <f>IF(NOT(ISNA($B287)),INDEX(Entrada!S$53:S$369,$B287),0)</f>
        <v>0</v>
      </c>
      <c r="AS287">
        <f>IF(NOT(ISNA($B287)),INDEX(Entrada!T$53:T$369,$B287),0)</f>
        <v>0</v>
      </c>
      <c r="AT287">
        <f>IF(NOT(ISNA($B287)),INDEX(Entrada!U$53:U$369,$B287),0)</f>
        <v>0</v>
      </c>
      <c r="AU287">
        <f>IF(NOT(ISNA($B287)),INDEX(Entrada!V$53:V$369,$B287),0)</f>
        <v>0</v>
      </c>
      <c r="AV287">
        <f>IF(NOT(ISNA($B287)),INDEX(Entrada!W$53:W$369,$B287),0)</f>
        <v>0</v>
      </c>
      <c r="AW287">
        <f>IF(NOT(ISNA($B287)),INDEX(Entrada!X$53:X$369,$B287),0)</f>
        <v>0</v>
      </c>
      <c r="AX287">
        <f>IF(NOT(ISNA($B287)),INDEX(Entrada!Y$53:Y$369,$B287),0)</f>
        <v>0</v>
      </c>
      <c r="AY287">
        <f>IF(NOT(ISNA($B287)),INDEX(Entrada!Z$53:Z$369,$B287),0)</f>
        <v>0</v>
      </c>
      <c r="AZ287">
        <f>IF(NOT(ISNA($B287)),INDEX(Entrada!AA$53:AA$369,$B287),0)</f>
        <v>0</v>
      </c>
      <c r="BA287">
        <f>IF(NOT(ISNA($B287)),INDEX(Entrada!AB$53:AB$369,$B287),0)</f>
        <v>0</v>
      </c>
      <c r="BB287">
        <f t="shared" si="680"/>
        <v>168.04</v>
      </c>
      <c r="BC287">
        <f t="shared" si="681"/>
        <v>204.87</v>
      </c>
      <c r="BD287">
        <f t="shared" si="682"/>
        <v>159.91999999999999</v>
      </c>
      <c r="BE287">
        <f t="shared" si="683"/>
        <v>178.47</v>
      </c>
      <c r="BF287">
        <f t="shared" si="684"/>
        <v>254.86</v>
      </c>
      <c r="BG287">
        <f t="shared" si="685"/>
        <v>342.5</v>
      </c>
      <c r="BH287">
        <f t="shared" si="686"/>
        <v>430.25</v>
      </c>
      <c r="BI287">
        <f t="shared" si="687"/>
        <v>416.71</v>
      </c>
      <c r="BJ287">
        <f t="shared" si="688"/>
        <v>470.99</v>
      </c>
      <c r="BK287">
        <f t="shared" si="689"/>
        <v>411.15</v>
      </c>
      <c r="BL287">
        <f t="shared" si="690"/>
        <v>235.26</v>
      </c>
      <c r="BM287">
        <f t="shared" si="691"/>
        <v>183.59</v>
      </c>
      <c r="BN287">
        <f t="shared" si="679"/>
        <v>0</v>
      </c>
      <c r="BO287">
        <f t="shared" si="679"/>
        <v>0</v>
      </c>
      <c r="BP287">
        <f t="shared" si="679"/>
        <v>0</v>
      </c>
      <c r="BQ287">
        <f t="shared" si="679"/>
        <v>0</v>
      </c>
      <c r="BR287">
        <f t="shared" si="679"/>
        <v>0</v>
      </c>
      <c r="BS287">
        <f t="shared" si="679"/>
        <v>0</v>
      </c>
      <c r="BT287">
        <f t="shared" si="679"/>
        <v>0</v>
      </c>
      <c r="BU287">
        <f t="shared" si="679"/>
        <v>0</v>
      </c>
      <c r="BV287">
        <f t="shared" si="679"/>
        <v>0</v>
      </c>
      <c r="BW287">
        <f t="shared" si="679"/>
        <v>0</v>
      </c>
      <c r="BX287">
        <f t="shared" si="679"/>
        <v>0</v>
      </c>
      <c r="BY287">
        <f t="shared" si="679"/>
        <v>0</v>
      </c>
      <c r="BZ287">
        <f t="shared" si="679"/>
        <v>0</v>
      </c>
      <c r="CA287">
        <f t="shared" si="679"/>
        <v>0</v>
      </c>
      <c r="CE287">
        <f t="shared" si="677"/>
        <v>52</v>
      </c>
      <c r="CF287" s="302">
        <f t="shared" ca="1" si="678"/>
        <v>184.48015999999998</v>
      </c>
      <c r="CG287" s="302">
        <f t="shared" ca="1" si="637"/>
        <v>225.80847999999997</v>
      </c>
      <c r="CH287" s="302">
        <f t="shared" ca="1" si="638"/>
        <v>176.02191999999999</v>
      </c>
      <c r="CI287" s="302">
        <f t="shared" ca="1" si="639"/>
        <v>190.04975999999996</v>
      </c>
      <c r="CJ287" s="302">
        <f t="shared" ca="1" si="640"/>
        <v>254.99695999999994</v>
      </c>
      <c r="CK287" s="302">
        <f t="shared" ca="1" si="641"/>
        <v>351.62479999999999</v>
      </c>
      <c r="CL287" s="302">
        <f t="shared" ca="1" si="642"/>
        <v>437.11343999999997</v>
      </c>
      <c r="CM287" s="302">
        <f t="shared" ca="1" si="643"/>
        <v>423.16112000000004</v>
      </c>
      <c r="CN287" s="302">
        <f t="shared" ca="1" si="644"/>
        <v>469.75695999999999</v>
      </c>
      <c r="CO287" s="302">
        <f t="shared" ca="1" si="645"/>
        <v>406.39568000000003</v>
      </c>
      <c r="CP287" s="302">
        <f t="shared" ca="1" si="646"/>
        <v>238.17488</v>
      </c>
      <c r="CQ287" s="302">
        <f t="shared" ca="1" si="647"/>
        <v>185.06543999999997</v>
      </c>
      <c r="CR287" s="302">
        <f t="shared" ca="1" si="648"/>
        <v>3.1</v>
      </c>
      <c r="CS287" s="302">
        <f t="shared" ca="1" si="649"/>
        <v>3.1</v>
      </c>
      <c r="CT287" s="302">
        <f t="shared" ca="1" si="650"/>
        <v>3.1</v>
      </c>
      <c r="CU287" s="302">
        <f t="shared" ca="1" si="651"/>
        <v>3.1</v>
      </c>
      <c r="CV287" s="302">
        <f t="shared" ca="1" si="652"/>
        <v>3.1</v>
      </c>
      <c r="CW287" s="302">
        <f t="shared" ca="1" si="653"/>
        <v>3.1</v>
      </c>
      <c r="CX287" s="302">
        <f t="shared" ca="1" si="654"/>
        <v>3.1</v>
      </c>
      <c r="CY287" s="302">
        <f t="shared" ca="1" si="655"/>
        <v>3.1</v>
      </c>
      <c r="CZ287" s="302">
        <f t="shared" ca="1" si="656"/>
        <v>3.1</v>
      </c>
      <c r="DA287" s="302">
        <f t="shared" ca="1" si="657"/>
        <v>3.1</v>
      </c>
      <c r="DB287" s="302">
        <f t="shared" ca="1" si="658"/>
        <v>3.1</v>
      </c>
      <c r="DC287" s="302">
        <f t="shared" ca="1" si="659"/>
        <v>3.1</v>
      </c>
      <c r="DD287" s="302">
        <f t="shared" ca="1" si="660"/>
        <v>3.1</v>
      </c>
      <c r="DE287" s="302">
        <f t="shared" ca="1" si="661"/>
        <v>3.1</v>
      </c>
    </row>
    <row r="288" spans="1:109" x14ac:dyDescent="0.25">
      <c r="A288">
        <v>285</v>
      </c>
      <c r="B288">
        <f>MATCH(A288,Entrada!$A$53:$A$369,0)</f>
        <v>285</v>
      </c>
      <c r="C288" s="164" t="s">
        <v>659</v>
      </c>
      <c r="AB288">
        <f>IF(NOT(ISNA($B288)),INDEX(Entrada!C$53:C$369,$B288),0)</f>
        <v>23673.79</v>
      </c>
      <c r="AC288">
        <f>IF(NOT(ISNA($B288)),INDEX(Entrada!D$53:D$369,$B288),0)</f>
        <v>30395</v>
      </c>
      <c r="AD288">
        <f>IF(NOT(ISNA($B288)),INDEX(Entrada!E$53:E$369,$B288),0)</f>
        <v>34986.04</v>
      </c>
      <c r="AE288">
        <f>IF(NOT(ISNA($B288)),INDEX(Entrada!F$53:F$369,$B288),0)</f>
        <v>33765.93</v>
      </c>
      <c r="AF288">
        <f>IF(NOT(ISNA($B288)),INDEX(Entrada!G$53:G$369,$B288),0)</f>
        <v>25986.02</v>
      </c>
      <c r="AG288">
        <f>IF(NOT(ISNA($B288)),INDEX(Entrada!H$53:H$369,$B288),0)</f>
        <v>18147.84</v>
      </c>
      <c r="AH288">
        <f>IF(NOT(ISNA($B288)),INDEX(Entrada!I$53:I$369,$B288),0)</f>
        <v>11530.72</v>
      </c>
      <c r="AI288">
        <f>IF(NOT(ISNA($B288)),INDEX(Entrada!J$53:J$369,$B288),0)</f>
        <v>7065.75</v>
      </c>
      <c r="AJ288">
        <f>IF(NOT(ISNA($B288)),INDEX(Entrada!K$53:K$369,$B288),0)</f>
        <v>5240.18</v>
      </c>
      <c r="AK288">
        <f>IF(NOT(ISNA($B288)),INDEX(Entrada!L$53:L$369,$B288),0)</f>
        <v>6253.07</v>
      </c>
      <c r="AL288">
        <f>IF(NOT(ISNA($B288)),INDEX(Entrada!M$53:M$369,$B288),0)</f>
        <v>9930.9699999999993</v>
      </c>
      <c r="AM288">
        <f>IF(NOT(ISNA($B288)),INDEX(Entrada!N$53:N$369,$B288),0)</f>
        <v>16088.88</v>
      </c>
      <c r="AN288">
        <f>IF(NOT(ISNA($B288)),INDEX(Entrada!O$53:O$369,$B288),0)</f>
        <v>0</v>
      </c>
      <c r="AO288">
        <f>IF(NOT(ISNA($B288)),INDEX(Entrada!P$53:P$369,$B288),0)</f>
        <v>0</v>
      </c>
      <c r="AP288">
        <f>IF(NOT(ISNA($B288)),INDEX(Entrada!Q$53:Q$369,$B288),0)</f>
        <v>0</v>
      </c>
      <c r="AQ288">
        <f>IF(NOT(ISNA($B288)),INDEX(Entrada!R$53:R$369,$B288),0)</f>
        <v>0</v>
      </c>
      <c r="AR288">
        <f>IF(NOT(ISNA($B288)),INDEX(Entrada!S$53:S$369,$B288),0)</f>
        <v>0</v>
      </c>
      <c r="AS288">
        <f>IF(NOT(ISNA($B288)),INDEX(Entrada!T$53:T$369,$B288),0)</f>
        <v>0</v>
      </c>
      <c r="AT288">
        <f>IF(NOT(ISNA($B288)),INDEX(Entrada!U$53:U$369,$B288),0)</f>
        <v>0</v>
      </c>
      <c r="AU288">
        <f>IF(NOT(ISNA($B288)),INDEX(Entrada!V$53:V$369,$B288),0)</f>
        <v>0</v>
      </c>
      <c r="AV288">
        <f>IF(NOT(ISNA($B288)),INDEX(Entrada!W$53:W$369,$B288),0)</f>
        <v>0</v>
      </c>
      <c r="AW288">
        <f>IF(NOT(ISNA($B288)),INDEX(Entrada!X$53:X$369,$B288),0)</f>
        <v>0</v>
      </c>
      <c r="AX288">
        <f>IF(NOT(ISNA($B288)),INDEX(Entrada!Y$53:Y$369,$B288),0)</f>
        <v>0</v>
      </c>
      <c r="AY288">
        <f>IF(NOT(ISNA($B288)),INDEX(Entrada!Z$53:Z$369,$B288),0)</f>
        <v>0</v>
      </c>
      <c r="AZ288">
        <f>IF(NOT(ISNA($B288)),INDEX(Entrada!AA$53:AA$369,$B288),0)</f>
        <v>0</v>
      </c>
      <c r="BA288">
        <f>IF(NOT(ISNA($B288)),INDEX(Entrada!AB$53:AB$369,$B288),0)</f>
        <v>0</v>
      </c>
      <c r="BB288">
        <f t="shared" si="680"/>
        <v>23673.79</v>
      </c>
      <c r="BC288">
        <f t="shared" si="681"/>
        <v>30395</v>
      </c>
      <c r="BD288">
        <f t="shared" si="682"/>
        <v>34986.04</v>
      </c>
      <c r="BE288">
        <f t="shared" si="683"/>
        <v>33765.93</v>
      </c>
      <c r="BF288">
        <f t="shared" si="684"/>
        <v>25986.02</v>
      </c>
      <c r="BG288">
        <f t="shared" si="685"/>
        <v>18147.84</v>
      </c>
      <c r="BH288">
        <f t="shared" si="686"/>
        <v>11530.72</v>
      </c>
      <c r="BI288">
        <f t="shared" si="687"/>
        <v>7065.75</v>
      </c>
      <c r="BJ288">
        <f t="shared" si="688"/>
        <v>5240.18</v>
      </c>
      <c r="BK288">
        <f t="shared" si="689"/>
        <v>6253.07</v>
      </c>
      <c r="BL288">
        <f t="shared" si="690"/>
        <v>9930.9699999999993</v>
      </c>
      <c r="BM288">
        <f t="shared" si="691"/>
        <v>16088.88</v>
      </c>
      <c r="BN288">
        <f t="shared" ref="BN288:CA294" si="692">AN288</f>
        <v>0</v>
      </c>
      <c r="BO288">
        <f t="shared" si="692"/>
        <v>0</v>
      </c>
      <c r="BP288">
        <f t="shared" si="692"/>
        <v>0</v>
      </c>
      <c r="BQ288">
        <f t="shared" si="692"/>
        <v>0</v>
      </c>
      <c r="BR288">
        <f t="shared" si="692"/>
        <v>0</v>
      </c>
      <c r="BS288">
        <f t="shared" si="692"/>
        <v>0</v>
      </c>
      <c r="BT288">
        <f t="shared" si="692"/>
        <v>0</v>
      </c>
      <c r="BU288">
        <f t="shared" si="692"/>
        <v>0</v>
      </c>
      <c r="BV288">
        <f t="shared" si="692"/>
        <v>0</v>
      </c>
      <c r="BW288">
        <f t="shared" si="692"/>
        <v>0</v>
      </c>
      <c r="BX288">
        <f t="shared" si="692"/>
        <v>0</v>
      </c>
      <c r="BY288">
        <f t="shared" si="692"/>
        <v>0</v>
      </c>
      <c r="BZ288">
        <f t="shared" si="692"/>
        <v>0</v>
      </c>
      <c r="CA288">
        <f t="shared" si="692"/>
        <v>0</v>
      </c>
      <c r="CE288">
        <f t="shared" si="677"/>
        <v>70</v>
      </c>
      <c r="CF288" s="302">
        <f t="shared" ca="1" si="678"/>
        <v>23678.100000000002</v>
      </c>
      <c r="CG288" s="302">
        <f t="shared" ca="1" si="637"/>
        <v>30395.8</v>
      </c>
      <c r="CH288" s="302">
        <f t="shared" ca="1" si="638"/>
        <v>35030.224999999999</v>
      </c>
      <c r="CI288" s="302">
        <f t="shared" ca="1" si="639"/>
        <v>33816.704999999994</v>
      </c>
      <c r="CJ288" s="302">
        <f t="shared" ca="1" si="640"/>
        <v>26019.445</v>
      </c>
      <c r="CK288" s="302">
        <f t="shared" ca="1" si="641"/>
        <v>18174.904999999999</v>
      </c>
      <c r="CL288" s="302">
        <f t="shared" ca="1" si="642"/>
        <v>11548.810000000001</v>
      </c>
      <c r="CM288" s="302">
        <f t="shared" ca="1" si="643"/>
        <v>7072.9699999999993</v>
      </c>
      <c r="CN288" s="302">
        <f t="shared" ca="1" si="644"/>
        <v>5244.8099999999995</v>
      </c>
      <c r="CO288" s="302">
        <f t="shared" ca="1" si="645"/>
        <v>6246.5549999999994</v>
      </c>
      <c r="CP288" s="302">
        <f t="shared" ca="1" si="646"/>
        <v>9917.6500000000015</v>
      </c>
      <c r="CQ288" s="302">
        <f t="shared" ca="1" si="647"/>
        <v>16063.065000000001</v>
      </c>
      <c r="CR288" s="302">
        <f t="shared" ca="1" si="648"/>
        <v>-1.3</v>
      </c>
      <c r="CS288" s="302">
        <f t="shared" ca="1" si="649"/>
        <v>-1.3</v>
      </c>
      <c r="CT288" s="302">
        <f t="shared" ca="1" si="650"/>
        <v>-1.3</v>
      </c>
      <c r="CU288" s="302">
        <f t="shared" ca="1" si="651"/>
        <v>-1.3</v>
      </c>
      <c r="CV288" s="302">
        <f t="shared" ca="1" si="652"/>
        <v>-1.3</v>
      </c>
      <c r="CW288" s="302">
        <f t="shared" ca="1" si="653"/>
        <v>-1.3</v>
      </c>
      <c r="CX288" s="302">
        <f t="shared" ca="1" si="654"/>
        <v>-1.3</v>
      </c>
      <c r="CY288" s="302">
        <f t="shared" ca="1" si="655"/>
        <v>-1.3</v>
      </c>
      <c r="CZ288" s="302">
        <f t="shared" ca="1" si="656"/>
        <v>-1.3</v>
      </c>
      <c r="DA288" s="302">
        <f t="shared" ca="1" si="657"/>
        <v>-1.3</v>
      </c>
      <c r="DB288" s="302">
        <f t="shared" ca="1" si="658"/>
        <v>-1.3</v>
      </c>
      <c r="DC288" s="302">
        <f t="shared" ca="1" si="659"/>
        <v>-1.3</v>
      </c>
      <c r="DD288" s="302">
        <f t="shared" ca="1" si="660"/>
        <v>-1.3</v>
      </c>
      <c r="DE288" s="302">
        <f t="shared" ca="1" si="661"/>
        <v>-1.3</v>
      </c>
    </row>
    <row r="289" spans="1:109" x14ac:dyDescent="0.25">
      <c r="A289">
        <v>286</v>
      </c>
      <c r="B289">
        <f>MATCH(A289,Entrada!$A$53:$A$369,0)</f>
        <v>286</v>
      </c>
      <c r="C289" s="164" t="s">
        <v>237</v>
      </c>
      <c r="AB289">
        <f>IF(NOT(ISNA($B289)),INDEX(Entrada!C$53:C$369,$B289),0)</f>
        <v>57.65</v>
      </c>
      <c r="AC289">
        <f>IF(NOT(ISNA($B289)),INDEX(Entrada!D$53:D$369,$B289),0)</f>
        <v>65.62</v>
      </c>
      <c r="AD289">
        <f>IF(NOT(ISNA($B289)),INDEX(Entrada!E$53:E$369,$B289),0)</f>
        <v>57.14</v>
      </c>
      <c r="AE289">
        <f>IF(NOT(ISNA($B289)),INDEX(Entrada!F$53:F$369,$B289),0)</f>
        <v>58.25</v>
      </c>
      <c r="AF289">
        <f>IF(NOT(ISNA($B289)),INDEX(Entrada!G$53:G$369,$B289),0)</f>
        <v>83.24</v>
      </c>
      <c r="AG289">
        <f>IF(NOT(ISNA($B289)),INDEX(Entrada!H$53:H$369,$B289),0)</f>
        <v>96.84</v>
      </c>
      <c r="AH289">
        <f>IF(NOT(ISNA($B289)),INDEX(Entrada!I$53:I$369,$B289),0)</f>
        <v>90.17</v>
      </c>
      <c r="AI289">
        <f>IF(NOT(ISNA($B289)),INDEX(Entrada!J$53:J$369,$B289),0)</f>
        <v>85.34</v>
      </c>
      <c r="AJ289">
        <f>IF(NOT(ISNA($B289)),INDEX(Entrada!K$53:K$369,$B289),0)</f>
        <v>95.35</v>
      </c>
      <c r="AK289">
        <f>IF(NOT(ISNA($B289)),INDEX(Entrada!L$53:L$369,$B289),0)</f>
        <v>122.87</v>
      </c>
      <c r="AL289">
        <f>IF(NOT(ISNA($B289)),INDEX(Entrada!M$53:M$369,$B289),0)</f>
        <v>82.49</v>
      </c>
      <c r="AM289">
        <f>IF(NOT(ISNA($B289)),INDEX(Entrada!N$53:N$369,$B289),0)</f>
        <v>62.15</v>
      </c>
      <c r="AN289">
        <f>IF(NOT(ISNA($B289)),INDEX(Entrada!O$53:O$369,$B289),0)</f>
        <v>0</v>
      </c>
      <c r="AO289">
        <f>IF(NOT(ISNA($B289)),INDEX(Entrada!P$53:P$369,$B289),0)</f>
        <v>0</v>
      </c>
      <c r="AP289">
        <f>IF(NOT(ISNA($B289)),INDEX(Entrada!Q$53:Q$369,$B289),0)</f>
        <v>0</v>
      </c>
      <c r="AQ289">
        <f>IF(NOT(ISNA($B289)),INDEX(Entrada!R$53:R$369,$B289),0)</f>
        <v>0</v>
      </c>
      <c r="AR289">
        <f>IF(NOT(ISNA($B289)),INDEX(Entrada!S$53:S$369,$B289),0)</f>
        <v>0</v>
      </c>
      <c r="AS289">
        <f>IF(NOT(ISNA($B289)),INDEX(Entrada!T$53:T$369,$B289),0)</f>
        <v>0</v>
      </c>
      <c r="AT289">
        <f>IF(NOT(ISNA($B289)),INDEX(Entrada!U$53:U$369,$B289),0)</f>
        <v>0</v>
      </c>
      <c r="AU289">
        <f>IF(NOT(ISNA($B289)),INDEX(Entrada!V$53:V$369,$B289),0)</f>
        <v>0</v>
      </c>
      <c r="AV289">
        <f>IF(NOT(ISNA($B289)),INDEX(Entrada!W$53:W$369,$B289),0)</f>
        <v>0</v>
      </c>
      <c r="AW289">
        <f>IF(NOT(ISNA($B289)),INDEX(Entrada!X$53:X$369,$B289),0)</f>
        <v>0</v>
      </c>
      <c r="AX289">
        <f>IF(NOT(ISNA($B289)),INDEX(Entrada!Y$53:Y$369,$B289),0)</f>
        <v>0</v>
      </c>
      <c r="AY289">
        <f>IF(NOT(ISNA($B289)),INDEX(Entrada!Z$53:Z$369,$B289),0)</f>
        <v>0</v>
      </c>
      <c r="AZ289">
        <f>IF(NOT(ISNA($B289)),INDEX(Entrada!AA$53:AA$369,$B289),0)</f>
        <v>0</v>
      </c>
      <c r="BA289">
        <f>IF(NOT(ISNA($B289)),INDEX(Entrada!AB$53:AB$369,$B289),0)</f>
        <v>0</v>
      </c>
      <c r="BB289">
        <f t="shared" si="680"/>
        <v>57.65</v>
      </c>
      <c r="BC289">
        <f t="shared" si="681"/>
        <v>65.62</v>
      </c>
      <c r="BD289">
        <f t="shared" si="682"/>
        <v>57.14</v>
      </c>
      <c r="BE289">
        <f t="shared" si="683"/>
        <v>58.25</v>
      </c>
      <c r="BF289">
        <f t="shared" si="684"/>
        <v>83.24</v>
      </c>
      <c r="BG289">
        <f t="shared" si="685"/>
        <v>96.84</v>
      </c>
      <c r="BH289">
        <f t="shared" si="686"/>
        <v>90.17</v>
      </c>
      <c r="BI289">
        <f t="shared" si="687"/>
        <v>85.34</v>
      </c>
      <c r="BJ289">
        <f t="shared" si="688"/>
        <v>95.35</v>
      </c>
      <c r="BK289">
        <f t="shared" si="689"/>
        <v>122.87</v>
      </c>
      <c r="BL289">
        <f t="shared" si="690"/>
        <v>82.49</v>
      </c>
      <c r="BM289">
        <f t="shared" si="691"/>
        <v>62.15</v>
      </c>
      <c r="BN289">
        <f t="shared" si="692"/>
        <v>0</v>
      </c>
      <c r="BO289">
        <f t="shared" si="692"/>
        <v>0</v>
      </c>
      <c r="BP289">
        <f t="shared" si="692"/>
        <v>0</v>
      </c>
      <c r="BQ289">
        <f t="shared" si="692"/>
        <v>0</v>
      </c>
      <c r="BR289">
        <f t="shared" si="692"/>
        <v>0</v>
      </c>
      <c r="BS289">
        <f t="shared" si="692"/>
        <v>0</v>
      </c>
      <c r="BT289">
        <f t="shared" si="692"/>
        <v>0</v>
      </c>
      <c r="BU289">
        <f t="shared" si="692"/>
        <v>0</v>
      </c>
      <c r="BV289">
        <f t="shared" si="692"/>
        <v>0</v>
      </c>
      <c r="BW289">
        <f t="shared" si="692"/>
        <v>0</v>
      </c>
      <c r="BX289">
        <f t="shared" si="692"/>
        <v>0</v>
      </c>
      <c r="BY289">
        <f t="shared" si="692"/>
        <v>0</v>
      </c>
      <c r="BZ289">
        <f t="shared" si="692"/>
        <v>0</v>
      </c>
      <c r="CA289">
        <f t="shared" si="692"/>
        <v>0</v>
      </c>
      <c r="CE289" t="e">
        <f t="shared" si="677"/>
        <v>#N/A</v>
      </c>
      <c r="CF289" s="302">
        <f t="shared" si="678"/>
        <v>57.65</v>
      </c>
      <c r="CG289" s="302">
        <f t="shared" si="637"/>
        <v>65.62</v>
      </c>
      <c r="CH289" s="302">
        <f t="shared" si="638"/>
        <v>57.14</v>
      </c>
      <c r="CI289" s="302">
        <f t="shared" si="639"/>
        <v>58.25</v>
      </c>
      <c r="CJ289" s="302">
        <f t="shared" si="640"/>
        <v>83.24</v>
      </c>
      <c r="CK289" s="302">
        <f t="shared" si="641"/>
        <v>96.84</v>
      </c>
      <c r="CL289" s="302">
        <f t="shared" si="642"/>
        <v>90.17</v>
      </c>
      <c r="CM289" s="302">
        <f t="shared" si="643"/>
        <v>85.34</v>
      </c>
      <c r="CN289" s="302">
        <f t="shared" si="644"/>
        <v>95.35</v>
      </c>
      <c r="CO289" s="302">
        <f t="shared" si="645"/>
        <v>122.87</v>
      </c>
      <c r="CP289" s="302">
        <f t="shared" si="646"/>
        <v>82.49</v>
      </c>
      <c r="CQ289" s="302">
        <f t="shared" si="647"/>
        <v>62.15</v>
      </c>
      <c r="CR289" s="302">
        <f t="shared" si="648"/>
        <v>0</v>
      </c>
      <c r="CS289" s="302">
        <f t="shared" si="649"/>
        <v>0</v>
      </c>
      <c r="CT289" s="302">
        <f t="shared" si="650"/>
        <v>0</v>
      </c>
      <c r="CU289" s="302">
        <f t="shared" si="651"/>
        <v>0</v>
      </c>
      <c r="CV289" s="302">
        <f t="shared" si="652"/>
        <v>0</v>
      </c>
      <c r="CW289" s="302">
        <f t="shared" si="653"/>
        <v>0</v>
      </c>
      <c r="CX289" s="302">
        <f t="shared" si="654"/>
        <v>0</v>
      </c>
      <c r="CY289" s="302">
        <f t="shared" si="655"/>
        <v>0</v>
      </c>
      <c r="CZ289" s="302">
        <f t="shared" si="656"/>
        <v>0</v>
      </c>
      <c r="DA289" s="302">
        <f t="shared" si="657"/>
        <v>0</v>
      </c>
      <c r="DB289" s="302">
        <f t="shared" si="658"/>
        <v>0</v>
      </c>
      <c r="DC289" s="302">
        <f t="shared" si="659"/>
        <v>0</v>
      </c>
      <c r="DD289" s="302">
        <f t="shared" si="660"/>
        <v>0</v>
      </c>
      <c r="DE289" s="302">
        <f t="shared" si="661"/>
        <v>0</v>
      </c>
    </row>
    <row r="290" spans="1:109" x14ac:dyDescent="0.25">
      <c r="A290">
        <v>287</v>
      </c>
      <c r="B290">
        <f>MATCH(A290,Entrada!$A$53:$A$369,0)</f>
        <v>287</v>
      </c>
      <c r="C290" s="164" t="s">
        <v>660</v>
      </c>
      <c r="AB290">
        <f>IF(NOT(ISNA($B290)),INDEX(Entrada!C$53:C$369,$B290),0)</f>
        <v>24040</v>
      </c>
      <c r="AC290">
        <f>IF(NOT(ISNA($B290)),INDEX(Entrada!D$53:D$369,$B290),0)</f>
        <v>30860</v>
      </c>
      <c r="AD290">
        <f>IF(NOT(ISNA($B290)),INDEX(Entrada!E$53:E$369,$B290),0)</f>
        <v>35565</v>
      </c>
      <c r="AE290">
        <f>IF(NOT(ISNA($B290)),INDEX(Entrada!F$53:F$369,$B290),0)</f>
        <v>34333</v>
      </c>
      <c r="AF290">
        <f>IF(NOT(ISNA($B290)),INDEX(Entrada!G$53:G$369,$B290),0)</f>
        <v>26417</v>
      </c>
      <c r="AG290">
        <f>IF(NOT(ISNA($B290)),INDEX(Entrada!H$53:H$369,$B290),0)</f>
        <v>18453</v>
      </c>
      <c r="AH290">
        <f>IF(NOT(ISNA($B290)),INDEX(Entrada!I$53:I$369,$B290),0)</f>
        <v>11726</v>
      </c>
      <c r="AI290">
        <f>IF(NOT(ISNA($B290)),INDEX(Entrada!J$53:J$369,$B290),0)</f>
        <v>7182</v>
      </c>
      <c r="AJ290">
        <f>IF(NOT(ISNA($B290)),INDEX(Entrada!K$53:K$369,$B290),0)</f>
        <v>5326</v>
      </c>
      <c r="AK290">
        <f>IF(NOT(ISNA($B290)),INDEX(Entrada!L$53:L$369,$B290),0)</f>
        <v>6343</v>
      </c>
      <c r="AL290">
        <f>IF(NOT(ISNA($B290)),INDEX(Entrada!M$53:M$369,$B290),0)</f>
        <v>10070</v>
      </c>
      <c r="AM290">
        <f>IF(NOT(ISNA($B290)),INDEX(Entrada!N$53:N$369,$B290),0)</f>
        <v>16309</v>
      </c>
      <c r="AN290">
        <f>IF(NOT(ISNA($B290)),INDEX(Entrada!O$53:O$369,$B290),0)</f>
        <v>0</v>
      </c>
      <c r="AO290">
        <f>IF(NOT(ISNA($B290)),INDEX(Entrada!P$53:P$369,$B290),0)</f>
        <v>0</v>
      </c>
      <c r="AP290">
        <f>IF(NOT(ISNA($B290)),INDEX(Entrada!Q$53:Q$369,$B290),0)</f>
        <v>0</v>
      </c>
      <c r="AQ290">
        <f>IF(NOT(ISNA($B290)),INDEX(Entrada!R$53:R$369,$B290),0)</f>
        <v>0</v>
      </c>
      <c r="AR290">
        <f>IF(NOT(ISNA($B290)),INDEX(Entrada!S$53:S$369,$B290),0)</f>
        <v>0</v>
      </c>
      <c r="AS290">
        <f>IF(NOT(ISNA($B290)),INDEX(Entrada!T$53:T$369,$B290),0)</f>
        <v>0</v>
      </c>
      <c r="AT290">
        <f>IF(NOT(ISNA($B290)),INDEX(Entrada!U$53:U$369,$B290),0)</f>
        <v>0</v>
      </c>
      <c r="AU290">
        <f>IF(NOT(ISNA($B290)),INDEX(Entrada!V$53:V$369,$B290),0)</f>
        <v>0</v>
      </c>
      <c r="AV290">
        <f>IF(NOT(ISNA($B290)),INDEX(Entrada!W$53:W$369,$B290),0)</f>
        <v>0</v>
      </c>
      <c r="AW290">
        <f>IF(NOT(ISNA($B290)),INDEX(Entrada!X$53:X$369,$B290),0)</f>
        <v>0</v>
      </c>
      <c r="AX290">
        <f>IF(NOT(ISNA($B290)),INDEX(Entrada!Y$53:Y$369,$B290),0)</f>
        <v>0</v>
      </c>
      <c r="AY290">
        <f>IF(NOT(ISNA($B290)),INDEX(Entrada!Z$53:Z$369,$B290),0)</f>
        <v>0</v>
      </c>
      <c r="AZ290">
        <f>IF(NOT(ISNA($B290)),INDEX(Entrada!AA$53:AA$369,$B290),0)</f>
        <v>0</v>
      </c>
      <c r="BA290">
        <f>IF(NOT(ISNA($B290)),INDEX(Entrada!AB$53:AB$369,$B290),0)</f>
        <v>0</v>
      </c>
      <c r="BB290">
        <f t="shared" si="680"/>
        <v>24040</v>
      </c>
      <c r="BC290">
        <f t="shared" si="681"/>
        <v>30860</v>
      </c>
      <c r="BD290">
        <f t="shared" si="682"/>
        <v>35565</v>
      </c>
      <c r="BE290">
        <f t="shared" si="683"/>
        <v>34333</v>
      </c>
      <c r="BF290">
        <f t="shared" si="684"/>
        <v>26417</v>
      </c>
      <c r="BG290">
        <f t="shared" si="685"/>
        <v>18453</v>
      </c>
      <c r="BH290">
        <f t="shared" si="686"/>
        <v>11726</v>
      </c>
      <c r="BI290">
        <f t="shared" si="687"/>
        <v>7182</v>
      </c>
      <c r="BJ290">
        <f t="shared" si="688"/>
        <v>5326</v>
      </c>
      <c r="BK290">
        <f t="shared" si="689"/>
        <v>6343</v>
      </c>
      <c r="BL290">
        <f t="shared" si="690"/>
        <v>10070</v>
      </c>
      <c r="BM290">
        <f t="shared" si="691"/>
        <v>16309</v>
      </c>
      <c r="BN290">
        <f t="shared" si="692"/>
        <v>0</v>
      </c>
      <c r="BO290">
        <f t="shared" si="692"/>
        <v>0</v>
      </c>
      <c r="BP290">
        <f t="shared" si="692"/>
        <v>0</v>
      </c>
      <c r="BQ290">
        <f t="shared" si="692"/>
        <v>0</v>
      </c>
      <c r="BR290">
        <f t="shared" si="692"/>
        <v>0</v>
      </c>
      <c r="BS290">
        <f t="shared" si="692"/>
        <v>0</v>
      </c>
      <c r="BT290">
        <f t="shared" si="692"/>
        <v>0</v>
      </c>
      <c r="BU290">
        <f t="shared" si="692"/>
        <v>0</v>
      </c>
      <c r="BV290">
        <f t="shared" si="692"/>
        <v>0</v>
      </c>
      <c r="BW290">
        <f t="shared" si="692"/>
        <v>0</v>
      </c>
      <c r="BX290">
        <f t="shared" si="692"/>
        <v>0</v>
      </c>
      <c r="BY290">
        <f t="shared" si="692"/>
        <v>0</v>
      </c>
      <c r="BZ290">
        <f t="shared" si="692"/>
        <v>0</v>
      </c>
      <c r="CA290">
        <f t="shared" si="692"/>
        <v>0</v>
      </c>
      <c r="CE290" t="e">
        <f t="shared" si="677"/>
        <v>#N/A</v>
      </c>
      <c r="CF290" s="302">
        <f t="shared" si="678"/>
        <v>24040</v>
      </c>
      <c r="CG290" s="302">
        <f t="shared" si="637"/>
        <v>30860</v>
      </c>
      <c r="CH290" s="302">
        <f t="shared" si="638"/>
        <v>35565</v>
      </c>
      <c r="CI290" s="302">
        <f t="shared" si="639"/>
        <v>34333</v>
      </c>
      <c r="CJ290" s="302">
        <f t="shared" si="640"/>
        <v>26417</v>
      </c>
      <c r="CK290" s="302">
        <f t="shared" si="641"/>
        <v>18453</v>
      </c>
      <c r="CL290" s="302">
        <f t="shared" si="642"/>
        <v>11726</v>
      </c>
      <c r="CM290" s="302">
        <f t="shared" si="643"/>
        <v>7182</v>
      </c>
      <c r="CN290" s="302">
        <f t="shared" si="644"/>
        <v>5326</v>
      </c>
      <c r="CO290" s="302">
        <f t="shared" si="645"/>
        <v>6343</v>
      </c>
      <c r="CP290" s="302">
        <f t="shared" si="646"/>
        <v>10070</v>
      </c>
      <c r="CQ290" s="302">
        <f t="shared" si="647"/>
        <v>16309</v>
      </c>
      <c r="CR290" s="302">
        <f t="shared" si="648"/>
        <v>0</v>
      </c>
      <c r="CS290" s="302">
        <f t="shared" si="649"/>
        <v>0</v>
      </c>
      <c r="CT290" s="302">
        <f t="shared" si="650"/>
        <v>0</v>
      </c>
      <c r="CU290" s="302">
        <f t="shared" si="651"/>
        <v>0</v>
      </c>
      <c r="CV290" s="302">
        <f t="shared" si="652"/>
        <v>0</v>
      </c>
      <c r="CW290" s="302">
        <f t="shared" si="653"/>
        <v>0</v>
      </c>
      <c r="CX290" s="302">
        <f t="shared" si="654"/>
        <v>0</v>
      </c>
      <c r="CY290" s="302">
        <f t="shared" si="655"/>
        <v>0</v>
      </c>
      <c r="CZ290" s="302">
        <f t="shared" si="656"/>
        <v>0</v>
      </c>
      <c r="DA290" s="302">
        <f t="shared" si="657"/>
        <v>0</v>
      </c>
      <c r="DB290" s="302">
        <f t="shared" si="658"/>
        <v>0</v>
      </c>
      <c r="DC290" s="302">
        <f t="shared" si="659"/>
        <v>0</v>
      </c>
      <c r="DD290" s="302">
        <f t="shared" si="660"/>
        <v>0</v>
      </c>
      <c r="DE290" s="302">
        <f t="shared" si="661"/>
        <v>0</v>
      </c>
    </row>
    <row r="291" spans="1:109" x14ac:dyDescent="0.25">
      <c r="A291" s="88">
        <v>288</v>
      </c>
      <c r="B291">
        <f>MATCH(A291,Entrada!$A$53:$A$369,0)</f>
        <v>288</v>
      </c>
      <c r="C291" s="165" t="s">
        <v>661</v>
      </c>
      <c r="AB291">
        <f>IF(NOT(ISNA($B291)),INDEX(Entrada!C$53:C$369,$B291),0)</f>
        <v>8087.79</v>
      </c>
      <c r="AC291">
        <f>IF(NOT(ISNA($B291)),INDEX(Entrada!D$53:D$369,$B291),0)</f>
        <v>13230.62</v>
      </c>
      <c r="AD291">
        <f>IF(NOT(ISNA($B291)),INDEX(Entrada!E$53:E$369,$B291),0)</f>
        <v>18161.41</v>
      </c>
      <c r="AE291">
        <f>IF(NOT(ISNA($B291)),INDEX(Entrada!F$53:F$369,$B291),0)</f>
        <v>21185.32</v>
      </c>
      <c r="AF291">
        <f>IF(NOT(ISNA($B291)),INDEX(Entrada!G$53:G$369,$B291),0)</f>
        <v>15288.49</v>
      </c>
      <c r="AG291">
        <f>IF(NOT(ISNA($B291)),INDEX(Entrada!H$53:H$369,$B291),0)</f>
        <v>7251.62</v>
      </c>
      <c r="AH291">
        <f>IF(NOT(ISNA($B291)),INDEX(Entrada!I$53:I$369,$B291),0)</f>
        <v>2912.3</v>
      </c>
      <c r="AI291">
        <f>IF(NOT(ISNA($B291)),INDEX(Entrada!J$53:J$369,$B291),0)</f>
        <v>1566.71</v>
      </c>
      <c r="AJ291">
        <f>IF(NOT(ISNA($B291)),INDEX(Entrada!K$53:K$369,$B291),0)</f>
        <v>1073.1600000000001</v>
      </c>
      <c r="AK291">
        <f>IF(NOT(ISNA($B291)),INDEX(Entrada!L$53:L$369,$B291),0)</f>
        <v>1089.97</v>
      </c>
      <c r="AL291">
        <f>IF(NOT(ISNA($B291)),INDEX(Entrada!M$53:M$369,$B291),0)</f>
        <v>1871.07</v>
      </c>
      <c r="AM291">
        <f>IF(NOT(ISNA($B291)),INDEX(Entrada!N$53:N$369,$B291),0)</f>
        <v>3874.09</v>
      </c>
      <c r="AN291">
        <f>IF(NOT(ISNA($B291)),INDEX(Entrada!O$53:O$369,$B291),0)</f>
        <v>0</v>
      </c>
      <c r="AO291">
        <f>IF(NOT(ISNA($B291)),INDEX(Entrada!P$53:P$369,$B291),0)</f>
        <v>0</v>
      </c>
      <c r="AP291">
        <f>IF(NOT(ISNA($B291)),INDEX(Entrada!Q$53:Q$369,$B291),0)</f>
        <v>0</v>
      </c>
      <c r="AQ291">
        <f>IF(NOT(ISNA($B291)),INDEX(Entrada!R$53:R$369,$B291),0)</f>
        <v>0</v>
      </c>
      <c r="AR291">
        <f>IF(NOT(ISNA($B291)),INDEX(Entrada!S$53:S$369,$B291),0)</f>
        <v>0</v>
      </c>
      <c r="AS291">
        <f>IF(NOT(ISNA($B291)),INDEX(Entrada!T$53:T$369,$B291),0)</f>
        <v>0</v>
      </c>
      <c r="AT291">
        <f>IF(NOT(ISNA($B291)),INDEX(Entrada!U$53:U$369,$B291),0)</f>
        <v>0</v>
      </c>
      <c r="AU291">
        <f>IF(NOT(ISNA($B291)),INDEX(Entrada!V$53:V$369,$B291),0)</f>
        <v>0</v>
      </c>
      <c r="AV291">
        <f>IF(NOT(ISNA($B291)),INDEX(Entrada!W$53:W$369,$B291),0)</f>
        <v>0</v>
      </c>
      <c r="AW291">
        <f>IF(NOT(ISNA($B291)),INDEX(Entrada!X$53:X$369,$B291),0)</f>
        <v>0</v>
      </c>
      <c r="AX291">
        <f>IF(NOT(ISNA($B291)),INDEX(Entrada!Y$53:Y$369,$B291),0)</f>
        <v>0</v>
      </c>
      <c r="AY291">
        <f>IF(NOT(ISNA($B291)),INDEX(Entrada!Z$53:Z$369,$B291),0)</f>
        <v>0</v>
      </c>
      <c r="AZ291">
        <f>IF(NOT(ISNA($B291)),INDEX(Entrada!AA$53:AA$369,$B291),0)</f>
        <v>0</v>
      </c>
      <c r="BA291">
        <f>IF(NOT(ISNA($B291)),INDEX(Entrada!AB$53:AB$369,$B291),0)</f>
        <v>0</v>
      </c>
      <c r="BB291">
        <f t="shared" si="680"/>
        <v>8087.79</v>
      </c>
      <c r="BC291">
        <f t="shared" si="681"/>
        <v>13230.62</v>
      </c>
      <c r="BD291">
        <f t="shared" si="682"/>
        <v>18161.41</v>
      </c>
      <c r="BE291">
        <f t="shared" si="683"/>
        <v>21185.32</v>
      </c>
      <c r="BF291">
        <f t="shared" si="684"/>
        <v>15288.49</v>
      </c>
      <c r="BG291">
        <f t="shared" si="685"/>
        <v>7251.62</v>
      </c>
      <c r="BH291">
        <f t="shared" si="686"/>
        <v>2912.3</v>
      </c>
      <c r="BI291">
        <f t="shared" si="687"/>
        <v>1566.71</v>
      </c>
      <c r="BJ291">
        <f t="shared" si="688"/>
        <v>1073.1600000000001</v>
      </c>
      <c r="BK291">
        <f t="shared" si="689"/>
        <v>1089.97</v>
      </c>
      <c r="BL291">
        <f t="shared" si="690"/>
        <v>1871.07</v>
      </c>
      <c r="BM291">
        <f t="shared" si="691"/>
        <v>3874.09</v>
      </c>
      <c r="BN291">
        <f t="shared" si="692"/>
        <v>0</v>
      </c>
      <c r="BO291">
        <f t="shared" si="692"/>
        <v>0</v>
      </c>
      <c r="BP291">
        <f t="shared" si="692"/>
        <v>0</v>
      </c>
      <c r="BQ291">
        <f t="shared" si="692"/>
        <v>0</v>
      </c>
      <c r="BR291">
        <f t="shared" si="692"/>
        <v>0</v>
      </c>
      <c r="BS291">
        <f t="shared" si="692"/>
        <v>0</v>
      </c>
      <c r="BT291">
        <f t="shared" si="692"/>
        <v>0</v>
      </c>
      <c r="BU291">
        <f t="shared" si="692"/>
        <v>0</v>
      </c>
      <c r="BV291">
        <f t="shared" si="692"/>
        <v>0</v>
      </c>
      <c r="BW291">
        <f t="shared" si="692"/>
        <v>0</v>
      </c>
      <c r="BX291">
        <f t="shared" si="692"/>
        <v>0</v>
      </c>
      <c r="BY291">
        <f t="shared" si="692"/>
        <v>0</v>
      </c>
      <c r="BZ291">
        <f t="shared" si="692"/>
        <v>0</v>
      </c>
      <c r="CA291">
        <f t="shared" si="692"/>
        <v>0</v>
      </c>
      <c r="CE291" t="e">
        <f t="shared" si="677"/>
        <v>#N/A</v>
      </c>
      <c r="CF291" s="302">
        <f t="shared" si="678"/>
        <v>8087.79</v>
      </c>
      <c r="CG291" s="302">
        <f t="shared" si="637"/>
        <v>13230.62</v>
      </c>
      <c r="CH291" s="302">
        <f t="shared" si="638"/>
        <v>18161.41</v>
      </c>
      <c r="CI291" s="302">
        <f t="shared" si="639"/>
        <v>21185.32</v>
      </c>
      <c r="CJ291" s="302">
        <f t="shared" si="640"/>
        <v>15288.49</v>
      </c>
      <c r="CK291" s="302">
        <f t="shared" si="641"/>
        <v>7251.62</v>
      </c>
      <c r="CL291" s="302">
        <f t="shared" si="642"/>
        <v>2912.3</v>
      </c>
      <c r="CM291" s="302">
        <f t="shared" si="643"/>
        <v>1566.71</v>
      </c>
      <c r="CN291" s="302">
        <f t="shared" si="644"/>
        <v>1073.1600000000001</v>
      </c>
      <c r="CO291" s="302">
        <f t="shared" si="645"/>
        <v>1089.97</v>
      </c>
      <c r="CP291" s="302">
        <f t="shared" si="646"/>
        <v>1871.07</v>
      </c>
      <c r="CQ291" s="302">
        <f t="shared" si="647"/>
        <v>3874.09</v>
      </c>
      <c r="CR291" s="302">
        <f t="shared" si="648"/>
        <v>0</v>
      </c>
      <c r="CS291" s="302">
        <f t="shared" si="649"/>
        <v>0</v>
      </c>
      <c r="CT291" s="302">
        <f t="shared" si="650"/>
        <v>0</v>
      </c>
      <c r="CU291" s="302">
        <f t="shared" si="651"/>
        <v>0</v>
      </c>
      <c r="CV291" s="302">
        <f t="shared" si="652"/>
        <v>0</v>
      </c>
      <c r="CW291" s="302">
        <f t="shared" si="653"/>
        <v>0</v>
      </c>
      <c r="CX291" s="302">
        <f t="shared" si="654"/>
        <v>0</v>
      </c>
      <c r="CY291" s="302">
        <f t="shared" si="655"/>
        <v>0</v>
      </c>
      <c r="CZ291" s="302">
        <f t="shared" si="656"/>
        <v>0</v>
      </c>
      <c r="DA291" s="302">
        <f t="shared" si="657"/>
        <v>0</v>
      </c>
      <c r="DB291" s="302">
        <f t="shared" si="658"/>
        <v>0</v>
      </c>
      <c r="DC291" s="302">
        <f t="shared" si="659"/>
        <v>0</v>
      </c>
      <c r="DD291" s="302">
        <f t="shared" si="660"/>
        <v>0</v>
      </c>
      <c r="DE291" s="302">
        <f t="shared" si="661"/>
        <v>0</v>
      </c>
    </row>
    <row r="292" spans="1:109" x14ac:dyDescent="0.25">
      <c r="A292">
        <v>289</v>
      </c>
      <c r="B292">
        <f>MATCH(A292,Entrada!$A$53:$A$369,0)</f>
        <v>289</v>
      </c>
      <c r="C292" s="164" t="s">
        <v>662</v>
      </c>
      <c r="AB292">
        <f>IF(NOT(ISNA($B292)),INDEX(Entrada!C$53:C$369,$B292),0)</f>
        <v>64.23</v>
      </c>
      <c r="AC292">
        <f>IF(NOT(ISNA($B292)),INDEX(Entrada!D$53:D$369,$B292),0)</f>
        <v>68.260000000000005</v>
      </c>
      <c r="AD292">
        <f>IF(NOT(ISNA($B292)),INDEX(Entrada!E$53:E$369,$B292),0)</f>
        <v>68.5</v>
      </c>
      <c r="AE292">
        <f>IF(NOT(ISNA($B292)),INDEX(Entrada!F$53:F$369,$B292),0)</f>
        <v>59.08</v>
      </c>
      <c r="AF292">
        <f>IF(NOT(ISNA($B292)),INDEX(Entrada!G$53:G$369,$B292),0)</f>
        <v>48.86</v>
      </c>
      <c r="AG292">
        <f>IF(NOT(ISNA($B292)),INDEX(Entrada!H$53:H$369,$B292),0)</f>
        <v>44.09</v>
      </c>
      <c r="AH292">
        <f>IF(NOT(ISNA($B292)),INDEX(Entrada!I$53:I$369,$B292),0)</f>
        <v>40.26</v>
      </c>
      <c r="AI292">
        <f>IF(NOT(ISNA($B292)),INDEX(Entrada!J$53:J$369,$B292),0)</f>
        <v>38.15</v>
      </c>
      <c r="AJ292">
        <f>IF(NOT(ISNA($B292)),INDEX(Entrada!K$53:K$369,$B292),0)</f>
        <v>38.409999999999997</v>
      </c>
      <c r="AK292">
        <f>IF(NOT(ISNA($B292)),INDEX(Entrada!L$53:L$369,$B292),0)</f>
        <v>41.89</v>
      </c>
      <c r="AL292">
        <f>IF(NOT(ISNA($B292)),INDEX(Entrada!M$53:M$369,$B292),0)</f>
        <v>47.6</v>
      </c>
      <c r="AM292">
        <f>IF(NOT(ISNA($B292)),INDEX(Entrada!N$53:N$369,$B292),0)</f>
        <v>56.44</v>
      </c>
      <c r="AN292">
        <f>IF(NOT(ISNA($B292)),INDEX(Entrada!O$53:O$369,$B292),0)</f>
        <v>0</v>
      </c>
      <c r="AO292">
        <f>IF(NOT(ISNA($B292)),INDEX(Entrada!P$53:P$369,$B292),0)</f>
        <v>0</v>
      </c>
      <c r="AP292">
        <f>IF(NOT(ISNA($B292)),INDEX(Entrada!Q$53:Q$369,$B292),0)</f>
        <v>0</v>
      </c>
      <c r="AQ292">
        <f>IF(NOT(ISNA($B292)),INDEX(Entrada!R$53:R$369,$B292),0)</f>
        <v>0</v>
      </c>
      <c r="AR292">
        <f>IF(NOT(ISNA($B292)),INDEX(Entrada!S$53:S$369,$B292),0)</f>
        <v>0</v>
      </c>
      <c r="AS292">
        <f>IF(NOT(ISNA($B292)),INDEX(Entrada!T$53:T$369,$B292),0)</f>
        <v>0</v>
      </c>
      <c r="AT292">
        <f>IF(NOT(ISNA($B292)),INDEX(Entrada!U$53:U$369,$B292),0)</f>
        <v>0</v>
      </c>
      <c r="AU292">
        <f>IF(NOT(ISNA($B292)),INDEX(Entrada!V$53:V$369,$B292),0)</f>
        <v>0</v>
      </c>
      <c r="AV292">
        <f>IF(NOT(ISNA($B292)),INDEX(Entrada!W$53:W$369,$B292),0)</f>
        <v>0</v>
      </c>
      <c r="AW292">
        <f>IF(NOT(ISNA($B292)),INDEX(Entrada!X$53:X$369,$B292),0)</f>
        <v>0</v>
      </c>
      <c r="AX292">
        <f>IF(NOT(ISNA($B292)),INDEX(Entrada!Y$53:Y$369,$B292),0)</f>
        <v>0</v>
      </c>
      <c r="AY292">
        <f>IF(NOT(ISNA($B292)),INDEX(Entrada!Z$53:Z$369,$B292),0)</f>
        <v>0</v>
      </c>
      <c r="AZ292">
        <f>IF(NOT(ISNA($B292)),INDEX(Entrada!AA$53:AA$369,$B292),0)</f>
        <v>0</v>
      </c>
      <c r="BA292">
        <f>IF(NOT(ISNA($B292)),INDEX(Entrada!AB$53:AB$369,$B292),0)</f>
        <v>0</v>
      </c>
      <c r="BB292">
        <f t="shared" si="680"/>
        <v>64.23</v>
      </c>
      <c r="BC292">
        <f t="shared" si="681"/>
        <v>68.260000000000005</v>
      </c>
      <c r="BD292">
        <f t="shared" si="682"/>
        <v>68.5</v>
      </c>
      <c r="BE292">
        <f t="shared" si="683"/>
        <v>59.08</v>
      </c>
      <c r="BF292">
        <f t="shared" si="684"/>
        <v>48.86</v>
      </c>
      <c r="BG292">
        <f t="shared" si="685"/>
        <v>44.09</v>
      </c>
      <c r="BH292">
        <f t="shared" si="686"/>
        <v>40.26</v>
      </c>
      <c r="BI292">
        <f t="shared" si="687"/>
        <v>38.15</v>
      </c>
      <c r="BJ292">
        <f t="shared" si="688"/>
        <v>38.409999999999997</v>
      </c>
      <c r="BK292">
        <f t="shared" si="689"/>
        <v>41.89</v>
      </c>
      <c r="BL292">
        <f t="shared" si="690"/>
        <v>47.6</v>
      </c>
      <c r="BM292">
        <f t="shared" si="691"/>
        <v>56.44</v>
      </c>
      <c r="BN292">
        <f t="shared" si="692"/>
        <v>0</v>
      </c>
      <c r="BO292">
        <f t="shared" si="692"/>
        <v>0</v>
      </c>
      <c r="BP292">
        <f t="shared" si="692"/>
        <v>0</v>
      </c>
      <c r="BQ292">
        <f t="shared" si="692"/>
        <v>0</v>
      </c>
      <c r="BR292">
        <f t="shared" si="692"/>
        <v>0</v>
      </c>
      <c r="BS292">
        <f t="shared" si="692"/>
        <v>0</v>
      </c>
      <c r="BT292">
        <f t="shared" si="692"/>
        <v>0</v>
      </c>
      <c r="BU292">
        <f t="shared" si="692"/>
        <v>0</v>
      </c>
      <c r="BV292">
        <f t="shared" si="692"/>
        <v>0</v>
      </c>
      <c r="BW292">
        <f t="shared" si="692"/>
        <v>0</v>
      </c>
      <c r="BX292">
        <f t="shared" si="692"/>
        <v>0</v>
      </c>
      <c r="BY292">
        <f t="shared" si="692"/>
        <v>0</v>
      </c>
      <c r="BZ292">
        <f t="shared" si="692"/>
        <v>0</v>
      </c>
      <c r="CA292">
        <f t="shared" si="692"/>
        <v>0</v>
      </c>
      <c r="CE292" t="e">
        <f t="shared" si="677"/>
        <v>#N/A</v>
      </c>
      <c r="CF292" s="302">
        <f t="shared" si="678"/>
        <v>64.23</v>
      </c>
      <c r="CG292" s="302">
        <f t="shared" si="637"/>
        <v>68.260000000000005</v>
      </c>
      <c r="CH292" s="302">
        <f t="shared" si="638"/>
        <v>68.5</v>
      </c>
      <c r="CI292" s="302">
        <f t="shared" si="639"/>
        <v>59.08</v>
      </c>
      <c r="CJ292" s="302">
        <f t="shared" si="640"/>
        <v>48.86</v>
      </c>
      <c r="CK292" s="302">
        <f t="shared" si="641"/>
        <v>44.09</v>
      </c>
      <c r="CL292" s="302">
        <f t="shared" si="642"/>
        <v>40.26</v>
      </c>
      <c r="CM292" s="302">
        <f t="shared" si="643"/>
        <v>38.15</v>
      </c>
      <c r="CN292" s="302">
        <f t="shared" si="644"/>
        <v>38.409999999999997</v>
      </c>
      <c r="CO292" s="302">
        <f t="shared" si="645"/>
        <v>41.89</v>
      </c>
      <c r="CP292" s="302">
        <f t="shared" si="646"/>
        <v>47.6</v>
      </c>
      <c r="CQ292" s="302">
        <f t="shared" si="647"/>
        <v>56.44</v>
      </c>
      <c r="CR292" s="302">
        <f t="shared" si="648"/>
        <v>0</v>
      </c>
      <c r="CS292" s="302">
        <f t="shared" si="649"/>
        <v>0</v>
      </c>
      <c r="CT292" s="302">
        <f t="shared" si="650"/>
        <v>0</v>
      </c>
      <c r="CU292" s="302">
        <f t="shared" si="651"/>
        <v>0</v>
      </c>
      <c r="CV292" s="302">
        <f t="shared" si="652"/>
        <v>0</v>
      </c>
      <c r="CW292" s="302">
        <f t="shared" si="653"/>
        <v>0</v>
      </c>
      <c r="CX292" s="302">
        <f t="shared" si="654"/>
        <v>0</v>
      </c>
      <c r="CY292" s="302">
        <f t="shared" si="655"/>
        <v>0</v>
      </c>
      <c r="CZ292" s="302">
        <f t="shared" si="656"/>
        <v>0</v>
      </c>
      <c r="DA292" s="302">
        <f t="shared" si="657"/>
        <v>0</v>
      </c>
      <c r="DB292" s="302">
        <f t="shared" si="658"/>
        <v>0</v>
      </c>
      <c r="DC292" s="302">
        <f t="shared" si="659"/>
        <v>0</v>
      </c>
      <c r="DD292" s="302">
        <f t="shared" si="660"/>
        <v>0</v>
      </c>
      <c r="DE292" s="302">
        <f t="shared" si="661"/>
        <v>0</v>
      </c>
    </row>
    <row r="293" spans="1:109" x14ac:dyDescent="0.25">
      <c r="A293">
        <v>290</v>
      </c>
      <c r="B293">
        <f>MATCH(A293,Entrada!$A$53:$A$369,0)</f>
        <v>290</v>
      </c>
      <c r="C293" s="164" t="s">
        <v>663</v>
      </c>
      <c r="AB293">
        <f>IF(NOT(ISNA($B293)),INDEX(Entrada!C$53:C$369,$B293),0)</f>
        <v>681.52</v>
      </c>
      <c r="AC293">
        <f>IF(NOT(ISNA($B293)),INDEX(Entrada!D$53:D$369,$B293),0)</f>
        <v>1068.42</v>
      </c>
      <c r="AD293">
        <f>IF(NOT(ISNA($B293)),INDEX(Entrada!E$53:E$369,$B293),0)</f>
        <v>1385.14</v>
      </c>
      <c r="AE293">
        <f>IF(NOT(ISNA($B293)),INDEX(Entrada!F$53:F$369,$B293),0)</f>
        <v>1852.43</v>
      </c>
      <c r="AF293">
        <f>IF(NOT(ISNA($B293)),INDEX(Entrada!G$53:G$369,$B293),0)</f>
        <v>2187.6799999999998</v>
      </c>
      <c r="AG293">
        <f>IF(NOT(ISNA($B293)),INDEX(Entrada!H$53:H$369,$B293),0)</f>
        <v>2097.38</v>
      </c>
      <c r="AH293">
        <f>IF(NOT(ISNA($B293)),INDEX(Entrada!I$53:I$369,$B293),0)</f>
        <v>1472.23</v>
      </c>
      <c r="AI293">
        <f>IF(NOT(ISNA($B293)),INDEX(Entrada!J$53:J$369,$B293),0)</f>
        <v>975.26</v>
      </c>
      <c r="AJ293">
        <f>IF(NOT(ISNA($B293)),INDEX(Entrada!K$53:K$369,$B293),0)</f>
        <v>602.84</v>
      </c>
      <c r="AK293">
        <f>IF(NOT(ISNA($B293)),INDEX(Entrada!L$53:L$369,$B293),0)</f>
        <v>344.6</v>
      </c>
      <c r="AL293">
        <f>IF(NOT(ISNA($B293)),INDEX(Entrada!M$53:M$369,$B293),0)</f>
        <v>260.22000000000003</v>
      </c>
      <c r="AM293">
        <f>IF(NOT(ISNA($B293)),INDEX(Entrada!N$53:N$369,$B293),0)</f>
        <v>355.82</v>
      </c>
      <c r="AN293">
        <f>IF(NOT(ISNA($B293)),INDEX(Entrada!O$53:O$369,$B293),0)</f>
        <v>0</v>
      </c>
      <c r="AO293">
        <f>IF(NOT(ISNA($B293)),INDEX(Entrada!P$53:P$369,$B293),0)</f>
        <v>0</v>
      </c>
      <c r="AP293">
        <f>IF(NOT(ISNA($B293)),INDEX(Entrada!Q$53:Q$369,$B293),0)</f>
        <v>0</v>
      </c>
      <c r="AQ293">
        <f>IF(NOT(ISNA($B293)),INDEX(Entrada!R$53:R$369,$B293),0)</f>
        <v>0</v>
      </c>
      <c r="AR293">
        <f>IF(NOT(ISNA($B293)),INDEX(Entrada!S$53:S$369,$B293),0)</f>
        <v>0</v>
      </c>
      <c r="AS293">
        <f>IF(NOT(ISNA($B293)),INDEX(Entrada!T$53:T$369,$B293),0)</f>
        <v>0</v>
      </c>
      <c r="AT293">
        <f>IF(NOT(ISNA($B293)),INDEX(Entrada!U$53:U$369,$B293),0)</f>
        <v>0</v>
      </c>
      <c r="AU293">
        <f>IF(NOT(ISNA($B293)),INDEX(Entrada!V$53:V$369,$B293),0)</f>
        <v>0</v>
      </c>
      <c r="AV293">
        <f>IF(NOT(ISNA($B293)),INDEX(Entrada!W$53:W$369,$B293),0)</f>
        <v>0</v>
      </c>
      <c r="AW293">
        <f>IF(NOT(ISNA($B293)),INDEX(Entrada!X$53:X$369,$B293),0)</f>
        <v>0</v>
      </c>
      <c r="AX293">
        <f>IF(NOT(ISNA($B293)),INDEX(Entrada!Y$53:Y$369,$B293),0)</f>
        <v>0</v>
      </c>
      <c r="AY293">
        <f>IF(NOT(ISNA($B293)),INDEX(Entrada!Z$53:Z$369,$B293),0)</f>
        <v>0</v>
      </c>
      <c r="AZ293">
        <f>IF(NOT(ISNA($B293)),INDEX(Entrada!AA$53:AA$369,$B293),0)</f>
        <v>0</v>
      </c>
      <c r="BA293">
        <f>IF(NOT(ISNA($B293)),INDEX(Entrada!AB$53:AB$369,$B293),0)</f>
        <v>0</v>
      </c>
      <c r="BB293">
        <f t="shared" si="680"/>
        <v>681.52</v>
      </c>
      <c r="BC293">
        <f t="shared" si="681"/>
        <v>1068.42</v>
      </c>
      <c r="BD293">
        <f t="shared" si="682"/>
        <v>1385.14</v>
      </c>
      <c r="BE293">
        <f t="shared" si="683"/>
        <v>1852.43</v>
      </c>
      <c r="BF293">
        <f t="shared" si="684"/>
        <v>2187.6799999999998</v>
      </c>
      <c r="BG293">
        <f t="shared" si="685"/>
        <v>2097.38</v>
      </c>
      <c r="BH293">
        <f t="shared" si="686"/>
        <v>1472.23</v>
      </c>
      <c r="BI293">
        <f t="shared" si="687"/>
        <v>975.26</v>
      </c>
      <c r="BJ293">
        <f t="shared" si="688"/>
        <v>602.84</v>
      </c>
      <c r="BK293">
        <f t="shared" si="689"/>
        <v>344.6</v>
      </c>
      <c r="BL293">
        <f t="shared" si="690"/>
        <v>260.22000000000003</v>
      </c>
      <c r="BM293">
        <f t="shared" si="691"/>
        <v>355.82</v>
      </c>
      <c r="BN293">
        <f t="shared" si="692"/>
        <v>0</v>
      </c>
      <c r="BO293">
        <f t="shared" si="692"/>
        <v>0</v>
      </c>
      <c r="BP293">
        <f t="shared" si="692"/>
        <v>0</v>
      </c>
      <c r="BQ293">
        <f t="shared" si="692"/>
        <v>0</v>
      </c>
      <c r="BR293">
        <f t="shared" si="692"/>
        <v>0</v>
      </c>
      <c r="BS293">
        <f t="shared" si="692"/>
        <v>0</v>
      </c>
      <c r="BT293">
        <f t="shared" si="692"/>
        <v>0</v>
      </c>
      <c r="BU293">
        <f t="shared" si="692"/>
        <v>0</v>
      </c>
      <c r="BV293">
        <f t="shared" si="692"/>
        <v>0</v>
      </c>
      <c r="BW293">
        <f t="shared" si="692"/>
        <v>0</v>
      </c>
      <c r="BX293">
        <f t="shared" si="692"/>
        <v>0</v>
      </c>
      <c r="BY293">
        <f t="shared" si="692"/>
        <v>0</v>
      </c>
      <c r="BZ293">
        <f t="shared" si="692"/>
        <v>0</v>
      </c>
      <c r="CA293">
        <f t="shared" si="692"/>
        <v>0</v>
      </c>
      <c r="CE293" t="e">
        <f t="shared" si="677"/>
        <v>#N/A</v>
      </c>
      <c r="CF293" s="302">
        <f t="shared" si="678"/>
        <v>681.52</v>
      </c>
      <c r="CG293" s="302">
        <f t="shared" si="637"/>
        <v>1068.42</v>
      </c>
      <c r="CH293" s="302">
        <f t="shared" si="638"/>
        <v>1385.14</v>
      </c>
      <c r="CI293" s="302">
        <f t="shared" si="639"/>
        <v>1852.43</v>
      </c>
      <c r="CJ293" s="302">
        <f t="shared" si="640"/>
        <v>2187.6799999999998</v>
      </c>
      <c r="CK293" s="302">
        <f t="shared" si="641"/>
        <v>2097.38</v>
      </c>
      <c r="CL293" s="302">
        <f t="shared" si="642"/>
        <v>1472.23</v>
      </c>
      <c r="CM293" s="302">
        <f t="shared" si="643"/>
        <v>975.26</v>
      </c>
      <c r="CN293" s="302">
        <f t="shared" si="644"/>
        <v>602.84</v>
      </c>
      <c r="CO293" s="302">
        <f t="shared" si="645"/>
        <v>344.6</v>
      </c>
      <c r="CP293" s="302">
        <f t="shared" si="646"/>
        <v>260.22000000000003</v>
      </c>
      <c r="CQ293" s="302">
        <f t="shared" si="647"/>
        <v>355.82</v>
      </c>
      <c r="CR293" s="302">
        <f t="shared" si="648"/>
        <v>0</v>
      </c>
      <c r="CS293" s="302">
        <f t="shared" si="649"/>
        <v>0</v>
      </c>
      <c r="CT293" s="302">
        <f t="shared" si="650"/>
        <v>0</v>
      </c>
      <c r="CU293" s="302">
        <f t="shared" si="651"/>
        <v>0</v>
      </c>
      <c r="CV293" s="302">
        <f t="shared" si="652"/>
        <v>0</v>
      </c>
      <c r="CW293" s="302">
        <f t="shared" si="653"/>
        <v>0</v>
      </c>
      <c r="CX293" s="302">
        <f t="shared" si="654"/>
        <v>0</v>
      </c>
      <c r="CY293" s="302">
        <f t="shared" si="655"/>
        <v>0</v>
      </c>
      <c r="CZ293" s="302">
        <f t="shared" si="656"/>
        <v>0</v>
      </c>
      <c r="DA293" s="302">
        <f t="shared" si="657"/>
        <v>0</v>
      </c>
      <c r="DB293" s="302">
        <f t="shared" si="658"/>
        <v>0</v>
      </c>
      <c r="DC293" s="302">
        <f t="shared" si="659"/>
        <v>0</v>
      </c>
      <c r="DD293" s="302">
        <f t="shared" si="660"/>
        <v>0</v>
      </c>
      <c r="DE293" s="302">
        <f t="shared" si="661"/>
        <v>0</v>
      </c>
    </row>
    <row r="294" spans="1:109" x14ac:dyDescent="0.25">
      <c r="A294">
        <v>291</v>
      </c>
      <c r="B294">
        <f>MATCH(A294,Entrada!$A$53:$A$369,0)</f>
        <v>291</v>
      </c>
      <c r="C294" s="164" t="s">
        <v>664</v>
      </c>
      <c r="AB294">
        <f>IF(NOT(ISNA($B294)),INDEX(Entrada!C$53:C$369,$B294),0)</f>
        <v>495.24</v>
      </c>
      <c r="AC294">
        <f>IF(NOT(ISNA($B294)),INDEX(Entrada!D$53:D$369,$B294),0)</f>
        <v>738.47</v>
      </c>
      <c r="AD294">
        <f>IF(NOT(ISNA($B294)),INDEX(Entrada!E$53:E$369,$B294),0)</f>
        <v>835.03</v>
      </c>
      <c r="AE294">
        <f>IF(NOT(ISNA($B294)),INDEX(Entrada!F$53:F$369,$B294),0)</f>
        <v>726.1</v>
      </c>
      <c r="AF294">
        <f>IF(NOT(ISNA($B294)),INDEX(Entrada!G$53:G$369,$B294),0)</f>
        <v>455.29</v>
      </c>
      <c r="AG294">
        <f>IF(NOT(ISNA($B294)),INDEX(Entrada!H$53:H$369,$B294),0)</f>
        <v>214.51</v>
      </c>
      <c r="AH294">
        <f>IF(NOT(ISNA($B294)),INDEX(Entrada!I$53:I$369,$B294),0)</f>
        <v>100.17</v>
      </c>
      <c r="AI294">
        <f>IF(NOT(ISNA($B294)),INDEX(Entrada!J$53:J$369,$B294),0)</f>
        <v>57.5</v>
      </c>
      <c r="AJ294">
        <f>IF(NOT(ISNA($B294)),INDEX(Entrada!K$53:K$369,$B294),0)</f>
        <v>46.58</v>
      </c>
      <c r="AK294">
        <f>IF(NOT(ISNA($B294)),INDEX(Entrada!L$53:L$369,$B294),0)</f>
        <v>53.54</v>
      </c>
      <c r="AL294">
        <f>IF(NOT(ISNA($B294)),INDEX(Entrada!M$53:M$369,$B294),0)</f>
        <v>93.91</v>
      </c>
      <c r="AM294">
        <f>IF(NOT(ISNA($B294)),INDEX(Entrada!N$53:N$369,$B294),0)</f>
        <v>229.64</v>
      </c>
      <c r="AN294">
        <f>IF(NOT(ISNA($B294)),INDEX(Entrada!O$53:O$369,$B294),0)</f>
        <v>0</v>
      </c>
      <c r="AO294">
        <f>IF(NOT(ISNA($B294)),INDEX(Entrada!P$53:P$369,$B294),0)</f>
        <v>0</v>
      </c>
      <c r="AP294">
        <f>IF(NOT(ISNA($B294)),INDEX(Entrada!Q$53:Q$369,$B294),0)</f>
        <v>0</v>
      </c>
      <c r="AQ294">
        <f>IF(NOT(ISNA($B294)),INDEX(Entrada!R$53:R$369,$B294),0)</f>
        <v>0</v>
      </c>
      <c r="AR294">
        <f>IF(NOT(ISNA($B294)),INDEX(Entrada!S$53:S$369,$B294),0)</f>
        <v>0</v>
      </c>
      <c r="AS294">
        <f>IF(NOT(ISNA($B294)),INDEX(Entrada!T$53:T$369,$B294),0)</f>
        <v>0</v>
      </c>
      <c r="AT294">
        <f>IF(NOT(ISNA($B294)),INDEX(Entrada!U$53:U$369,$B294),0)</f>
        <v>0</v>
      </c>
      <c r="AU294">
        <f>IF(NOT(ISNA($B294)),INDEX(Entrada!V$53:V$369,$B294),0)</f>
        <v>0</v>
      </c>
      <c r="AV294">
        <f>IF(NOT(ISNA($B294)),INDEX(Entrada!W$53:W$369,$B294),0)</f>
        <v>0</v>
      </c>
      <c r="AW294">
        <f>IF(NOT(ISNA($B294)),INDEX(Entrada!X$53:X$369,$B294),0)</f>
        <v>0</v>
      </c>
      <c r="AX294">
        <f>IF(NOT(ISNA($B294)),INDEX(Entrada!Y$53:Y$369,$B294),0)</f>
        <v>0</v>
      </c>
      <c r="AY294">
        <f>IF(NOT(ISNA($B294)),INDEX(Entrada!Z$53:Z$369,$B294),0)</f>
        <v>0</v>
      </c>
      <c r="AZ294">
        <f>IF(NOT(ISNA($B294)),INDEX(Entrada!AA$53:AA$369,$B294),0)</f>
        <v>0</v>
      </c>
      <c r="BA294">
        <f>IF(NOT(ISNA($B294)),INDEX(Entrada!AB$53:AB$369,$B294),0)</f>
        <v>0</v>
      </c>
      <c r="BB294">
        <f t="shared" si="680"/>
        <v>495.24</v>
      </c>
      <c r="BC294">
        <f t="shared" si="681"/>
        <v>738.47</v>
      </c>
      <c r="BD294">
        <f t="shared" si="682"/>
        <v>835.03</v>
      </c>
      <c r="BE294">
        <f t="shared" si="683"/>
        <v>726.1</v>
      </c>
      <c r="BF294">
        <f t="shared" si="684"/>
        <v>455.29</v>
      </c>
      <c r="BG294">
        <f t="shared" si="685"/>
        <v>214.51</v>
      </c>
      <c r="BH294">
        <f t="shared" si="686"/>
        <v>100.17</v>
      </c>
      <c r="BI294">
        <f t="shared" si="687"/>
        <v>57.5</v>
      </c>
      <c r="BJ294">
        <f t="shared" si="688"/>
        <v>46.58</v>
      </c>
      <c r="BK294">
        <f t="shared" si="689"/>
        <v>53.54</v>
      </c>
      <c r="BL294">
        <f t="shared" si="690"/>
        <v>93.91</v>
      </c>
      <c r="BM294">
        <f t="shared" si="691"/>
        <v>229.64</v>
      </c>
      <c r="BN294">
        <f t="shared" si="692"/>
        <v>0</v>
      </c>
      <c r="BO294">
        <f t="shared" si="692"/>
        <v>0</v>
      </c>
      <c r="BP294">
        <f t="shared" si="692"/>
        <v>0</v>
      </c>
      <c r="BQ294">
        <f t="shared" si="692"/>
        <v>0</v>
      </c>
      <c r="BR294">
        <f t="shared" si="692"/>
        <v>0</v>
      </c>
      <c r="BS294">
        <f t="shared" si="692"/>
        <v>0</v>
      </c>
      <c r="BT294">
        <f t="shared" si="692"/>
        <v>0</v>
      </c>
      <c r="BU294">
        <f t="shared" si="692"/>
        <v>0</v>
      </c>
      <c r="BV294">
        <f t="shared" si="692"/>
        <v>0</v>
      </c>
      <c r="BW294">
        <f t="shared" si="692"/>
        <v>0</v>
      </c>
      <c r="BX294">
        <f t="shared" si="692"/>
        <v>0</v>
      </c>
      <c r="BY294">
        <f t="shared" si="692"/>
        <v>0</v>
      </c>
      <c r="BZ294">
        <f t="shared" si="692"/>
        <v>0</v>
      </c>
      <c r="CA294">
        <f t="shared" si="692"/>
        <v>0</v>
      </c>
      <c r="CE294" t="e">
        <f t="shared" si="677"/>
        <v>#N/A</v>
      </c>
      <c r="CF294" s="302">
        <f t="shared" si="678"/>
        <v>495.24</v>
      </c>
      <c r="CG294" s="302">
        <f t="shared" si="637"/>
        <v>738.47</v>
      </c>
      <c r="CH294" s="302">
        <f t="shared" si="638"/>
        <v>835.03</v>
      </c>
      <c r="CI294" s="302">
        <f t="shared" si="639"/>
        <v>726.1</v>
      </c>
      <c r="CJ294" s="302">
        <f t="shared" si="640"/>
        <v>455.29</v>
      </c>
      <c r="CK294" s="302">
        <f t="shared" si="641"/>
        <v>214.51</v>
      </c>
      <c r="CL294" s="302">
        <f t="shared" si="642"/>
        <v>100.17</v>
      </c>
      <c r="CM294" s="302">
        <f t="shared" si="643"/>
        <v>57.5</v>
      </c>
      <c r="CN294" s="302">
        <f t="shared" si="644"/>
        <v>46.58</v>
      </c>
      <c r="CO294" s="302">
        <f t="shared" si="645"/>
        <v>53.54</v>
      </c>
      <c r="CP294" s="302">
        <f t="shared" si="646"/>
        <v>93.91</v>
      </c>
      <c r="CQ294" s="302">
        <f t="shared" si="647"/>
        <v>229.64</v>
      </c>
      <c r="CR294" s="302">
        <f t="shared" si="648"/>
        <v>0</v>
      </c>
      <c r="CS294" s="302">
        <f t="shared" si="649"/>
        <v>0</v>
      </c>
      <c r="CT294" s="302">
        <f t="shared" si="650"/>
        <v>0</v>
      </c>
      <c r="CU294" s="302">
        <f t="shared" si="651"/>
        <v>0</v>
      </c>
      <c r="CV294" s="302">
        <f t="shared" si="652"/>
        <v>0</v>
      </c>
      <c r="CW294" s="302">
        <f t="shared" si="653"/>
        <v>0</v>
      </c>
      <c r="CX294" s="302">
        <f t="shared" si="654"/>
        <v>0</v>
      </c>
      <c r="CY294" s="302">
        <f t="shared" si="655"/>
        <v>0</v>
      </c>
      <c r="CZ294" s="302">
        <f t="shared" si="656"/>
        <v>0</v>
      </c>
      <c r="DA294" s="302">
        <f t="shared" si="657"/>
        <v>0</v>
      </c>
      <c r="DB294" s="302">
        <f t="shared" si="658"/>
        <v>0</v>
      </c>
      <c r="DC294" s="302">
        <f t="shared" si="659"/>
        <v>0</v>
      </c>
      <c r="DD294" s="302">
        <f t="shared" si="660"/>
        <v>0</v>
      </c>
      <c r="DE294" s="302">
        <f t="shared" si="661"/>
        <v>0</v>
      </c>
    </row>
    <row r="295" spans="1:109" x14ac:dyDescent="0.25">
      <c r="A295" s="88">
        <v>292</v>
      </c>
      <c r="B295">
        <f>MATCH(A295,Entrada!$A$53:$A$369,0)</f>
        <v>292</v>
      </c>
      <c r="C295" s="165" t="s">
        <v>665</v>
      </c>
      <c r="AB295">
        <f>IF(NOT(ISNA($B295)),INDEX(Entrada!C$53:C$369,$B295),0)</f>
        <v>6854.43</v>
      </c>
      <c r="AC295">
        <f>IF(NOT(ISNA($B295)),INDEX(Entrada!D$53:D$369,$B295),0)</f>
        <v>10816.21</v>
      </c>
      <c r="AD295">
        <f>IF(NOT(ISNA($B295)),INDEX(Entrada!E$53:E$369,$B295),0)</f>
        <v>12355.72</v>
      </c>
      <c r="AE295">
        <f>IF(NOT(ISNA($B295)),INDEX(Entrada!F$53:F$369,$B295),0)</f>
        <v>12171.2</v>
      </c>
      <c r="AF295">
        <f>IF(NOT(ISNA($B295)),INDEX(Entrada!G$53:G$369,$B295),0)</f>
        <v>10968.7</v>
      </c>
      <c r="AG295">
        <f>IF(NOT(ISNA($B295)),INDEX(Entrada!H$53:H$369,$B295),0)</f>
        <v>5651.62</v>
      </c>
      <c r="AH295">
        <f>IF(NOT(ISNA($B295)),INDEX(Entrada!I$53:I$369,$B295),0)</f>
        <v>1812.3</v>
      </c>
      <c r="AI295">
        <f>IF(NOT(ISNA($B295)),INDEX(Entrada!J$53:J$369,$B295),0)</f>
        <v>667.75</v>
      </c>
      <c r="AJ295">
        <f>IF(NOT(ISNA($B295)),INDEX(Entrada!K$53:K$369,$B295),0)</f>
        <v>330.4</v>
      </c>
      <c r="AK295">
        <f>IF(NOT(ISNA($B295)),INDEX(Entrada!L$53:L$369,$B295),0)</f>
        <v>403.9</v>
      </c>
      <c r="AL295">
        <f>IF(NOT(ISNA($B295)),INDEX(Entrada!M$53:M$369,$B295),0)</f>
        <v>1073.67</v>
      </c>
      <c r="AM295">
        <f>IF(NOT(ISNA($B295)),INDEX(Entrada!N$53:N$369,$B295),0)</f>
        <v>2974.09</v>
      </c>
      <c r="AN295">
        <f>IF(NOT(ISNA($B295)),INDEX(Entrada!O$53:O$369,$B295),0)</f>
        <v>0</v>
      </c>
      <c r="AO295">
        <f>IF(NOT(ISNA($B295)),INDEX(Entrada!P$53:P$369,$B295),0)</f>
        <v>0</v>
      </c>
      <c r="AP295">
        <f>IF(NOT(ISNA($B295)),INDEX(Entrada!Q$53:Q$369,$B295),0)</f>
        <v>0</v>
      </c>
      <c r="AQ295">
        <f>IF(NOT(ISNA($B295)),INDEX(Entrada!R$53:R$369,$B295),0)</f>
        <v>0</v>
      </c>
      <c r="AR295">
        <f>IF(NOT(ISNA($B295)),INDEX(Entrada!S$53:S$369,$B295),0)</f>
        <v>0</v>
      </c>
      <c r="AS295">
        <f>IF(NOT(ISNA($B295)),INDEX(Entrada!T$53:T$369,$B295),0)</f>
        <v>0</v>
      </c>
      <c r="AT295">
        <f>IF(NOT(ISNA($B295)),INDEX(Entrada!U$53:U$369,$B295),0)</f>
        <v>0</v>
      </c>
      <c r="AU295">
        <f>IF(NOT(ISNA($B295)),INDEX(Entrada!V$53:V$369,$B295),0)</f>
        <v>0</v>
      </c>
      <c r="AV295">
        <f>IF(NOT(ISNA($B295)),INDEX(Entrada!W$53:W$369,$B295),0)</f>
        <v>0</v>
      </c>
      <c r="AW295">
        <f>IF(NOT(ISNA($B295)),INDEX(Entrada!X$53:X$369,$B295),0)</f>
        <v>0</v>
      </c>
      <c r="AX295">
        <f>IF(NOT(ISNA($B295)),INDEX(Entrada!Y$53:Y$369,$B295),0)</f>
        <v>0</v>
      </c>
      <c r="AY295">
        <f>IF(NOT(ISNA($B295)),INDEX(Entrada!Z$53:Z$369,$B295),0)</f>
        <v>0</v>
      </c>
      <c r="AZ295">
        <f>IF(NOT(ISNA($B295)),INDEX(Entrada!AA$53:AA$369,$B295),0)</f>
        <v>0</v>
      </c>
      <c r="BA295">
        <f>IF(NOT(ISNA($B295)),INDEX(Entrada!AB$53:AB$369,$B295),0)</f>
        <v>0</v>
      </c>
      <c r="BB295" s="282">
        <f>IF(_tipo="MENSAL",IF(BB291&lt;=Usinas!I3,0,IF(BB291&lt;=(Usinas!I3+13900),BB291-Usinas!I3,13900)),
IF(_tipo="SEMANAL",   IF(BB291&lt;=Usinas!I$4,0,IF(BB291&lt;=(Usinas!I$4+13900),BB291-Usinas!I$4,13900)),
IF(BB291&lt;=INDEX(Usinas!$I$3:$T$3,1,MONTH(Prevs!Q3)),0,IF(BB291&lt;=(INDEX(Usinas!$I$3:$T$3,1,MONTH(Prevs!Q3))+13900),BB291-INDEX(Usinas!$I$3:$T$3,1,MONTH(Prevs!Q3)),13900))
))</f>
        <v>6987.79</v>
      </c>
      <c r="BC295" s="282">
        <f>IF(_tipo="MENSAL",IF(BC291&lt;=Usinas!J3,0,IF(BC291&lt;=(Usinas!J3+13900),BC291-Usinas!J3,13900)),
IF(_tipo="SEMANAL",   IF(BC291&lt;=Usinas!J$4,0,IF(BC291&lt;=(Usinas!J$4+13900),BC291-Usinas!J$4,13900)),
IF(BC291&lt;=INDEX(Usinas!$I$3:$T$3,1,MONTH(Prevs!R3)),0,IF(BC291&lt;=(INDEX(Usinas!$I$3:$T$3,1,MONTH(Prevs!R3))+13900),BC291-INDEX(Usinas!$I$3:$T$3,1,MONTH(Prevs!R3)),13900))
))</f>
        <v>11630.62</v>
      </c>
      <c r="BD295" s="282">
        <f>IF(_tipo="MENSAL",IF(BD291&lt;=Usinas!K3,0,IF(BD291&lt;=(Usinas!K3+13900),BD291-Usinas!K3,13900)),
IF(_tipo="SEMANAL",   IF(BD291&lt;=Usinas!K$4,0,IF(BD291&lt;=(Usinas!K$4+13900),BD291-Usinas!K$4,13900)),
IF(BD291&lt;=INDEX(Usinas!$I$3:$T$3,1,MONTH(Prevs!S3)),0,IF(BD291&lt;=(INDEX(Usinas!$I$3:$T$3,1,MONTH(Prevs!S3))+13900),BD291-INDEX(Usinas!$I$3:$T$3,1,MONTH(Prevs!S3)),13900))
))</f>
        <v>13900</v>
      </c>
      <c r="BE295" s="282">
        <f>IF(_tipo="MENSAL",IF(BE291&lt;=Usinas!L3,0,IF(BE291&lt;=(Usinas!L3+13900),BE291-Usinas!L3,13900)),
IF(_tipo="SEMANAL",   IF(BE291&lt;=Usinas!L$4,0,IF(BE291&lt;=(Usinas!L$4+13900),BE291-Usinas!L$4,13900)),
IF(BE291&lt;=INDEX(Usinas!$I$3:$T$3,1,MONTH(Prevs!T3)),0,IF(BE291&lt;=(INDEX(Usinas!$I$3:$T$3,1,MONTH(Prevs!T3))+13900),BE291-INDEX(Usinas!$I$3:$T$3,1,MONTH(Prevs!T3)),13900))
))</f>
        <v>13900</v>
      </c>
      <c r="BF295" s="282">
        <f>IF(_tipo="MENSAL",IF(BF291&lt;=Usinas!M3,0,IF(BF291&lt;=(Usinas!M3+13900),BF291-Usinas!M3,13900)),
IF(_tipo="SEMANAL",   IF(BF291&lt;=Usinas!M$4,0,IF(BF291&lt;=(Usinas!M$4+13900),BF291-Usinas!M$4,13900)),
IF(BF291&lt;=INDEX(Usinas!$I$3:$T$3,1,MONTH(Prevs!U3)),0,IF(BF291&lt;=(INDEX(Usinas!$I$3:$T$3,1,MONTH(Prevs!U3))+13900),BF291-INDEX(Usinas!$I$3:$T$3,1,MONTH(Prevs!U3)),13900))
))</f>
        <v>12388.49</v>
      </c>
      <c r="BG295" s="282">
        <f>IF(_tipo="MENSAL",IF(BG291&lt;=Usinas!N3,0,IF(BG291&lt;=(Usinas!N3+13900),BG291-Usinas!N3,13900)),
IF(_tipo="SEMANAL",   IF(BG291&lt;=Usinas!N$4,0,IF(BG291&lt;=(Usinas!N$4+13900),BG291-Usinas!N$4,13900)),
IF(BG291&lt;=INDEX(Usinas!$I$3:$T$3,1,MONTH(Prevs!V3)),0,IF(BG291&lt;=(INDEX(Usinas!$I$3:$T$3,1,MONTH(Prevs!V3))+13900),BG291-INDEX(Usinas!$I$3:$T$3,1,MONTH(Prevs!V3)),13900))
))</f>
        <v>5651.62</v>
      </c>
      <c r="BH295" s="282">
        <f>IF(_tipo="MENSAL",IF(BH291&lt;=Usinas!O3,0,IF(BH291&lt;=(Usinas!O3+13900),BH291-Usinas!O3,13900)),
IF(_tipo="SEMANAL",   IF(BH291&lt;=Usinas!O$4,0,IF(BH291&lt;=(Usinas!O$4+13900),BH291-Usinas!O$4,13900)),
IF(BH291&lt;=INDEX(Usinas!$I$3:$T$3,1,MONTH(Prevs!W3)),0,IF(BH291&lt;=(INDEX(Usinas!$I$3:$T$3,1,MONTH(Prevs!W3))+13900),BH291-INDEX(Usinas!$I$3:$T$3,1,MONTH(Prevs!W3)),13900))
))</f>
        <v>1812.3000000000002</v>
      </c>
      <c r="BI295" s="282">
        <f>IF(_tipo="MENSAL",IF(BI291&lt;=Usinas!P3,0,IF(BI291&lt;=(Usinas!P3+13900),BI291-Usinas!P3,13900)),
IF(_tipo="SEMANAL",   IF(BI291&lt;=Usinas!P$4,0,IF(BI291&lt;=(Usinas!P$4+13900),BI291-Usinas!P$4,13900)),
IF(BI291&lt;=INDEX(Usinas!$I$3:$T$3,1,MONTH(Prevs!X3)),0,IF(BI291&lt;=(INDEX(Usinas!$I$3:$T$3,1,MONTH(Prevs!X3))+13900),BI291-INDEX(Usinas!$I$3:$T$3,1,MONTH(Prevs!X3)),13900))
))</f>
        <v>666.71</v>
      </c>
      <c r="BJ295" s="282">
        <f>IF(_tipo="MENSAL",IF(BJ291&lt;=Usinas!Q3,0,IF(BJ291&lt;=(Usinas!Q3+13900),BJ291-Usinas!Q3,13900)),
IF(_tipo="SEMANAL",   IF(BJ291&lt;=Usinas!Q$4,0,IF(BJ291&lt;=(Usinas!Q$4+13900),BJ291-Usinas!Q$4,13900)),
IF(BJ291&lt;=INDEX(Usinas!$I$3:$T$3,1,MONTH(Prevs!Y3)),0,IF(BJ291&lt;=(INDEX(Usinas!$I$3:$T$3,1,MONTH(Prevs!Y3))+13900),BJ291-INDEX(Usinas!$I$3:$T$3,1,MONTH(Prevs!Y3)),13900))
))</f>
        <v>323.16000000000008</v>
      </c>
      <c r="BK295" s="282">
        <f>IF(_tipo="MENSAL",IF(BK291&lt;=Usinas!R3,0,IF(BK291&lt;=(Usinas!R3+13900),BK291-Usinas!R3,13900)),
IF(_tipo="SEMANAL",   IF(BK291&lt;=Usinas!R$4,0,IF(BK291&lt;=(Usinas!R$4+13900),BK291-Usinas!R$4,13900)),
IF(BK291&lt;=INDEX(Usinas!$I$3:$T$3,1,MONTH(Prevs!Z3)),0,IF(BK291&lt;=(INDEX(Usinas!$I$3:$T$3,1,MONTH(Prevs!Z3))+13900),BK291-INDEX(Usinas!$I$3:$T$3,1,MONTH(Prevs!Z3)),13900))
))</f>
        <v>389.97</v>
      </c>
      <c r="BL295" s="282">
        <f>IF(_tipo="MENSAL",IF(BL291&lt;=Usinas!S3,0,IF(BL291&lt;=(Usinas!S3+13900),BL291-Usinas!S3,13900)),
IF(_tipo="SEMANAL",   IF(BL291&lt;=Usinas!S$4,0,IF(BL291&lt;=(Usinas!S$4+13900),BL291-Usinas!S$4,13900)),
IF(BL291&lt;=INDEX(Usinas!$I$3:$T$3,1,MONTH(Prevs!AA3)),0,IF(BL291&lt;=(INDEX(Usinas!$I$3:$T$3,1,MONTH(Prevs!AA3))+13900),BL291-INDEX(Usinas!$I$3:$T$3,1,MONTH(Prevs!AA3)),13900))
))</f>
        <v>1071.07</v>
      </c>
      <c r="BM295" s="282">
        <f>IF(_tipo="MENSAL",IF(BM291&lt;=Usinas!T3,0,IF(BM291&lt;=(Usinas!T3+13900),BM291-Usinas!T3,13900)),
IF(_tipo="SEMANAL",   IF(BM291&lt;=Usinas!T$4,0,IF(BM291&lt;=(Usinas!T$4+13900),BM291-Usinas!T$4,13900)),
IF(BM291&lt;=INDEX(Usinas!$I$3:$T$3,1,MONTH(Prevs!AB3)),0,IF(BM291&lt;=(INDEX(Usinas!$I$3:$T$3,1,MONTH(Prevs!AB3))+13900),BM291-INDEX(Usinas!$I$3:$T$3,1,MONTH(Prevs!AB3)),13900))
))</f>
        <v>2974.09</v>
      </c>
      <c r="BN295" s="282">
        <f>IF(_tipo="MENSAL",IF(BN291&lt;=Usinas!U3,0,IF(BN291&lt;=(Usinas!U3+13900),BN291-Usinas!U3,13900)),
IF(_tipo="SEMANAL",   IF(BN291&lt;=Usinas!U$4,0,IF(BN291&lt;=(Usinas!U$4+13900),BN291-Usinas!U$4,13900)),
IF(BN291&lt;=INDEX(Usinas!$I$3:$T$3,1,MONTH(Prevs!AC3)),0,IF(BN291&lt;=(INDEX(Usinas!$I$3:$T$3,1,MONTH(Prevs!AC3))+13900),BN291-INDEX(Usinas!$I$3:$T$3,1,MONTH(Prevs!AC3)),13900))
))</f>
        <v>0</v>
      </c>
      <c r="BO295" s="282">
        <f>IF(_tipo="MENSAL",IF(BO291&lt;=Usinas!V3,0,IF(BO291&lt;=(Usinas!V3+13900),BO291-Usinas!V3,13900)),
IF(_tipo="SEMANAL",   IF(BO291&lt;=Usinas!V$4,0,IF(BO291&lt;=(Usinas!V$4+13900),BO291-Usinas!V$4,13900)),
IF(BO291&lt;=INDEX(Usinas!$I$3:$T$3,1,MONTH(Prevs!AD3)),0,IF(BO291&lt;=(INDEX(Usinas!$I$3:$T$3,1,MONTH(Prevs!AD3))+13900),BO291-INDEX(Usinas!$I$3:$T$3,1,MONTH(Prevs!AD3)),13900))
))</f>
        <v>0</v>
      </c>
      <c r="BP295" s="282">
        <f>IF(_tipo="MENSAL",IF(BP291&lt;=Usinas!W3,0,IF(BP291&lt;=(Usinas!W3+13900),BP291-Usinas!W3,13900)),
IF(_tipo="SEMANAL",   IF(BP291&lt;=Usinas!W$4,0,IF(BP291&lt;=(Usinas!W$4+13900),BP291-Usinas!W$4,13900)),
IF(BP291&lt;=INDEX(Usinas!$I$3:$T$3,1,MONTH(Prevs!AE3)),0,IF(BP291&lt;=(INDEX(Usinas!$I$3:$T$3,1,MONTH(Prevs!AE3))+13900),BP291-INDEX(Usinas!$I$3:$T$3,1,MONTH(Prevs!AE3)),13900))
))</f>
        <v>0</v>
      </c>
      <c r="BQ295" s="282">
        <f>IF(_tipo="MENSAL",IF(BQ291&lt;=Usinas!X3,0,IF(BQ291&lt;=(Usinas!X3+13900),BQ291-Usinas!X3,13900)),
IF(_tipo="SEMANAL",   IF(BQ291&lt;=Usinas!X$4,0,IF(BQ291&lt;=(Usinas!X$4+13900),BQ291-Usinas!X$4,13900)),
IF(BQ291&lt;=INDEX(Usinas!$I$3:$T$3,1,MONTH(Prevs!AF3)),0,IF(BQ291&lt;=(INDEX(Usinas!$I$3:$T$3,1,MONTH(Prevs!AF3))+13900),BQ291-INDEX(Usinas!$I$3:$T$3,1,MONTH(Prevs!AF3)),13900))
))</f>
        <v>0</v>
      </c>
      <c r="BR295" s="282">
        <f>IF(_tipo="MENSAL",IF(BR291&lt;=Usinas!Y3,0,IF(BR291&lt;=(Usinas!Y3+13900),BR291-Usinas!Y3,13900)),
IF(_tipo="SEMANAL",   IF(BR291&lt;=Usinas!Y$4,0,IF(BR291&lt;=(Usinas!Y$4+13900),BR291-Usinas!Y$4,13900)),
IF(BR291&lt;=INDEX(Usinas!$I$3:$T$3,1,MONTH(Prevs!AG3)),0,IF(BR291&lt;=(INDEX(Usinas!$I$3:$T$3,1,MONTH(Prevs!AG3))+13900),BR291-INDEX(Usinas!$I$3:$T$3,1,MONTH(Prevs!AG3)),13900))
))</f>
        <v>0</v>
      </c>
      <c r="BS295" s="282">
        <f>IF(_tipo="MENSAL",IF(BS291&lt;=Usinas!Z3,0,IF(BS291&lt;=(Usinas!Z3+13900),BS291-Usinas!Z3,13900)),
IF(_tipo="SEMANAL",   IF(BS291&lt;=Usinas!Z$4,0,IF(BS291&lt;=(Usinas!Z$4+13900),BS291-Usinas!Z$4,13900)),
IF(BS291&lt;=INDEX(Usinas!$I$3:$T$3,1,MONTH(Prevs!AH3)),0,IF(BS291&lt;=(INDEX(Usinas!$I$3:$T$3,1,MONTH(Prevs!AH3))+13900),BS291-INDEX(Usinas!$I$3:$T$3,1,MONTH(Prevs!AH3)),13900))
))</f>
        <v>0</v>
      </c>
      <c r="BT295" s="282">
        <f>IF(_tipo="MENSAL",IF(BT291&lt;=Usinas!AA3,0,IF(BT291&lt;=(Usinas!AA3+13900),BT291-Usinas!AA3,13900)),
IF(_tipo="SEMANAL",   IF(BT291&lt;=Usinas!AA$4,0,IF(BT291&lt;=(Usinas!AA$4+13900),BT291-Usinas!AA$4,13900)),
IF(BT291&lt;=INDEX(Usinas!$I$3:$T$3,1,MONTH(Prevs!AI3)),0,IF(BT291&lt;=(INDEX(Usinas!$I$3:$T$3,1,MONTH(Prevs!AI3))+13900),BT291-INDEX(Usinas!$I$3:$T$3,1,MONTH(Prevs!AI3)),13900))
))</f>
        <v>0</v>
      </c>
      <c r="BU295" s="282">
        <f>IF(_tipo="MENSAL",IF(BU291&lt;=Usinas!AB3,0,IF(BU291&lt;=(Usinas!AB3+13900),BU291-Usinas!AB3,13900)),
IF(_tipo="SEMANAL",   IF(BU291&lt;=Usinas!AB$4,0,IF(BU291&lt;=(Usinas!AB$4+13900),BU291-Usinas!AB$4,13900)),
IF(BU291&lt;=INDEX(Usinas!$I$3:$T$3,1,MONTH(Prevs!AJ3)),0,IF(BU291&lt;=(INDEX(Usinas!$I$3:$T$3,1,MONTH(Prevs!AJ3))+13900),BU291-INDEX(Usinas!$I$3:$T$3,1,MONTH(Prevs!AJ3)),13900))
))</f>
        <v>0</v>
      </c>
      <c r="BV295" s="282">
        <f>IF(_tipo="MENSAL",IF(BV291&lt;=Usinas!AC3,0,IF(BV291&lt;=(Usinas!AC3+13900),BV291-Usinas!AC3,13900)),
IF(_tipo="SEMANAL",   IF(BV291&lt;=Usinas!AC$4,0,IF(BV291&lt;=(Usinas!AC$4+13900),BV291-Usinas!AC$4,13900)),
IF(BV291&lt;=INDEX(Usinas!$I$3:$T$3,1,MONTH(Prevs!AK3)),0,IF(BV291&lt;=(INDEX(Usinas!$I$3:$T$3,1,MONTH(Prevs!AK3))+13900),BV291-INDEX(Usinas!$I$3:$T$3,1,MONTH(Prevs!AK3)),13900))
))</f>
        <v>0</v>
      </c>
      <c r="BW295" s="282">
        <f>IF(_tipo="MENSAL",IF(BW291&lt;=Usinas!AD3,0,IF(BW291&lt;=(Usinas!AD3+13900),BW291-Usinas!AD3,13900)),
IF(_tipo="SEMANAL",   IF(BW291&lt;=Usinas!AD$4,0,IF(BW291&lt;=(Usinas!AD$4+13900),BW291-Usinas!AD$4,13900)),
IF(BW291&lt;=INDEX(Usinas!$I$3:$T$3,1,MONTH(Prevs!AL3)),0,IF(BW291&lt;=(INDEX(Usinas!$I$3:$T$3,1,MONTH(Prevs!AL3))+13900),BW291-INDEX(Usinas!$I$3:$T$3,1,MONTH(Prevs!AL3)),13900))
))</f>
        <v>0</v>
      </c>
      <c r="BX295" s="282">
        <f>IF(_tipo="MENSAL",IF(BX291&lt;=Usinas!AE3,0,IF(BX291&lt;=(Usinas!AE3+13900),BX291-Usinas!AE3,13900)),
IF(_tipo="SEMANAL",   IF(BX291&lt;=Usinas!AE$4,0,IF(BX291&lt;=(Usinas!AE$4+13900),BX291-Usinas!AE$4,13900)),
IF(BX291&lt;=INDEX(Usinas!$I$3:$T$3,1,MONTH(Prevs!AM3)),0,IF(BX291&lt;=(INDEX(Usinas!$I$3:$T$3,1,MONTH(Prevs!AM3))+13900),BX291-INDEX(Usinas!$I$3:$T$3,1,MONTH(Prevs!AM3)),13900))
))</f>
        <v>0</v>
      </c>
      <c r="BY295" s="282">
        <f>IF(_tipo="MENSAL",IF(BY291&lt;=Usinas!AF3,0,IF(BY291&lt;=(Usinas!AF3+13900),BY291-Usinas!AF3,13900)),
IF(_tipo="SEMANAL",   IF(BY291&lt;=Usinas!AF$4,0,IF(BY291&lt;=(Usinas!AF$4+13900),BY291-Usinas!AF$4,13900)),
IF(BY291&lt;=INDEX(Usinas!$I$3:$T$3,1,MONTH(Prevs!AN3)),0,IF(BY291&lt;=(INDEX(Usinas!$I$3:$T$3,1,MONTH(Prevs!AN3))+13900),BY291-INDEX(Usinas!$I$3:$T$3,1,MONTH(Prevs!AN3)),13900))
))</f>
        <v>0</v>
      </c>
      <c r="BZ295" s="282">
        <f>IF(_tipo="MENSAL",IF(BZ291&lt;=Usinas!AG3,0,IF(BZ291&lt;=(Usinas!AG3+13900),BZ291-Usinas!AG3,13900)),
IF(_tipo="SEMANAL",   IF(BZ291&lt;=Usinas!AG$4,0,IF(BZ291&lt;=(Usinas!AG$4+13900),BZ291-Usinas!AG$4,13900)),
IF(BZ291&lt;=INDEX(Usinas!$I$3:$T$3,1,MONTH(Prevs!AO3)),0,IF(BZ291&lt;=(INDEX(Usinas!$I$3:$T$3,1,MONTH(Prevs!AO3))+13900),BZ291-INDEX(Usinas!$I$3:$T$3,1,MONTH(Prevs!AO3)),13900))
))</f>
        <v>0</v>
      </c>
      <c r="CA295" s="282">
        <f>IF(_tipo="MENSAL",IF(CA291&lt;=Usinas!AH3,0,IF(CA291&lt;=(Usinas!AH3+13900),CA291-Usinas!AH3,13900)),
IF(_tipo="SEMANAL",   IF(CA291&lt;=Usinas!AH$4,0,IF(CA291&lt;=(Usinas!AH$4+13900),CA291-Usinas!AH$4,13900)),
IF(CA291&lt;=INDEX(Usinas!$I$3:$T$3,1,MONTH(Prevs!AP3)),0,IF(CA291&lt;=(INDEX(Usinas!$I$3:$T$3,1,MONTH(Prevs!AP3))+13900),CA291-INDEX(Usinas!$I$3:$T$3,1,MONTH(Prevs!AP3)),13900))
))</f>
        <v>0</v>
      </c>
      <c r="CE295" t="e">
        <f t="shared" si="677"/>
        <v>#N/A</v>
      </c>
      <c r="CF295" s="302">
        <f t="shared" si="678"/>
        <v>6987.79</v>
      </c>
      <c r="CG295" s="302">
        <f t="shared" si="637"/>
        <v>11630.62</v>
      </c>
      <c r="CH295" s="302">
        <f t="shared" si="638"/>
        <v>13900</v>
      </c>
      <c r="CI295" s="302">
        <f t="shared" si="639"/>
        <v>13900</v>
      </c>
      <c r="CJ295" s="302">
        <f t="shared" si="640"/>
        <v>12388.49</v>
      </c>
      <c r="CK295" s="302">
        <f t="shared" si="641"/>
        <v>5651.62</v>
      </c>
      <c r="CL295" s="302">
        <f t="shared" si="642"/>
        <v>1812.3000000000002</v>
      </c>
      <c r="CM295" s="302">
        <f t="shared" si="643"/>
        <v>666.71</v>
      </c>
      <c r="CN295" s="302">
        <f t="shared" si="644"/>
        <v>323.16000000000008</v>
      </c>
      <c r="CO295" s="302">
        <f t="shared" si="645"/>
        <v>389.97</v>
      </c>
      <c r="CP295" s="302">
        <f t="shared" si="646"/>
        <v>1071.07</v>
      </c>
      <c r="CQ295" s="302">
        <f t="shared" si="647"/>
        <v>2974.09</v>
      </c>
      <c r="CR295" s="302">
        <f t="shared" si="648"/>
        <v>0</v>
      </c>
      <c r="CS295" s="302">
        <f t="shared" si="649"/>
        <v>0</v>
      </c>
      <c r="CT295" s="302">
        <f t="shared" si="650"/>
        <v>0</v>
      </c>
      <c r="CU295" s="302">
        <f t="shared" si="651"/>
        <v>0</v>
      </c>
      <c r="CV295" s="302">
        <f t="shared" si="652"/>
        <v>0</v>
      </c>
      <c r="CW295" s="302">
        <f t="shared" si="653"/>
        <v>0</v>
      </c>
      <c r="CX295" s="302">
        <f t="shared" si="654"/>
        <v>0</v>
      </c>
      <c r="CY295" s="302">
        <f t="shared" si="655"/>
        <v>0</v>
      </c>
      <c r="CZ295" s="302">
        <f t="shared" si="656"/>
        <v>0</v>
      </c>
      <c r="DA295" s="302">
        <f t="shared" si="657"/>
        <v>0</v>
      </c>
      <c r="DB295" s="302">
        <f t="shared" si="658"/>
        <v>0</v>
      </c>
      <c r="DC295" s="302">
        <f t="shared" si="659"/>
        <v>0</v>
      </c>
      <c r="DD295" s="302">
        <f t="shared" si="660"/>
        <v>0</v>
      </c>
      <c r="DE295" s="302">
        <f t="shared" si="661"/>
        <v>0</v>
      </c>
    </row>
    <row r="296" spans="1:109" x14ac:dyDescent="0.25">
      <c r="A296" s="285">
        <v>293</v>
      </c>
      <c r="B296">
        <f>MATCH(A296,Entrada!$A$53:$A$369,0)</f>
        <v>293</v>
      </c>
      <c r="C296" s="286" t="s">
        <v>666</v>
      </c>
      <c r="AB296">
        <f>IF(NOT(ISNA($B296)),INDEX(Entrada!C$53:C$369,$B296),0)</f>
        <v>1666</v>
      </c>
      <c r="AC296">
        <f>IF(NOT(ISNA($B296)),INDEX(Entrada!D$53:D$369,$B296),0)</f>
        <v>2526</v>
      </c>
      <c r="AD296">
        <f>IF(NOT(ISNA($B296)),INDEX(Entrada!E$53:E$369,$B296),0)</f>
        <v>5533</v>
      </c>
      <c r="AE296">
        <f>IF(NOT(ISNA($B296)),INDEX(Entrada!F$53:F$369,$B296),0)</f>
        <v>8768</v>
      </c>
      <c r="AF296">
        <f>IF(NOT(ISNA($B296)),INDEX(Entrada!G$53:G$369,$B296),0)</f>
        <v>3970</v>
      </c>
      <c r="AG296">
        <f>IF(NOT(ISNA($B296)),INDEX(Entrada!H$53:H$369,$B296),0)</f>
        <v>2108</v>
      </c>
      <c r="AH296">
        <f>IF(NOT(ISNA($B296)),INDEX(Entrada!I$53:I$369,$B296),0)</f>
        <v>1304</v>
      </c>
      <c r="AI296">
        <f>IF(NOT(ISNA($B296)),INDEX(Entrada!J$53:J$369,$B296),0)</f>
        <v>1010</v>
      </c>
      <c r="AJ296">
        <f>IF(NOT(ISNA($B296)),INDEX(Entrada!K$53:K$369,$B296),0)</f>
        <v>825</v>
      </c>
      <c r="AK296">
        <f>IF(NOT(ISNA($B296)),INDEX(Entrada!L$53:L$369,$B296),0)</f>
        <v>776</v>
      </c>
      <c r="AL296">
        <f>IF(NOT(ISNA($B296)),INDEX(Entrada!M$53:M$369,$B296),0)</f>
        <v>931</v>
      </c>
      <c r="AM296">
        <f>IF(NOT(ISNA($B296)),INDEX(Entrada!N$53:N$369,$B296),0)</f>
        <v>1171</v>
      </c>
      <c r="AN296">
        <f>IF(NOT(ISNA($B296)),INDEX(Entrada!O$53:O$369,$B296),0)</f>
        <v>0</v>
      </c>
      <c r="AO296">
        <f>IF(NOT(ISNA($B296)),INDEX(Entrada!P$53:P$369,$B296),0)</f>
        <v>0</v>
      </c>
      <c r="AP296">
        <f>IF(NOT(ISNA($B296)),INDEX(Entrada!Q$53:Q$369,$B296),0)</f>
        <v>0</v>
      </c>
      <c r="AQ296">
        <f>IF(NOT(ISNA($B296)),INDEX(Entrada!R$53:R$369,$B296),0)</f>
        <v>0</v>
      </c>
      <c r="AR296">
        <f>IF(NOT(ISNA($B296)),INDEX(Entrada!S$53:S$369,$B296),0)</f>
        <v>0</v>
      </c>
      <c r="AS296">
        <f>IF(NOT(ISNA($B296)),INDEX(Entrada!T$53:T$369,$B296),0)</f>
        <v>0</v>
      </c>
      <c r="AT296">
        <f>IF(NOT(ISNA($B296)),INDEX(Entrada!U$53:U$369,$B296),0)</f>
        <v>0</v>
      </c>
      <c r="AU296">
        <f>IF(NOT(ISNA($B296)),INDEX(Entrada!V$53:V$369,$B296),0)</f>
        <v>0</v>
      </c>
      <c r="AV296">
        <f>IF(NOT(ISNA($B296)),INDEX(Entrada!W$53:W$369,$B296),0)</f>
        <v>0</v>
      </c>
      <c r="AW296">
        <f>IF(NOT(ISNA($B296)),INDEX(Entrada!X$53:X$369,$B296),0)</f>
        <v>0</v>
      </c>
      <c r="AX296">
        <f>IF(NOT(ISNA($B296)),INDEX(Entrada!Y$53:Y$369,$B296),0)</f>
        <v>0</v>
      </c>
      <c r="AY296">
        <f>IF(NOT(ISNA($B296)),INDEX(Entrada!Z$53:Z$369,$B296),0)</f>
        <v>0</v>
      </c>
      <c r="AZ296">
        <f>IF(NOT(ISNA($B296)),INDEX(Entrada!AA$53:AA$369,$B296),0)</f>
        <v>0</v>
      </c>
      <c r="BA296">
        <f>IF(NOT(ISNA($B296)),INDEX(Entrada!AB$53:AB$369,$B296),0)</f>
        <v>0</v>
      </c>
      <c r="BB296" s="167">
        <f t="shared" ref="BB296:BM296" si="693">1.07*BB291-BB295</f>
        <v>1666.145300000001</v>
      </c>
      <c r="BC296" s="167">
        <f t="shared" si="693"/>
        <v>2526.1434000000008</v>
      </c>
      <c r="BD296" s="167">
        <f t="shared" si="693"/>
        <v>5532.7086999999992</v>
      </c>
      <c r="BE296" s="167">
        <f t="shared" si="693"/>
        <v>8768.2924000000021</v>
      </c>
      <c r="BF296" s="167">
        <f t="shared" si="693"/>
        <v>3970.194300000001</v>
      </c>
      <c r="BG296" s="167">
        <f t="shared" si="693"/>
        <v>2107.6134000000002</v>
      </c>
      <c r="BH296" s="167">
        <f t="shared" si="693"/>
        <v>1303.8610000000003</v>
      </c>
      <c r="BI296" s="167">
        <f t="shared" si="693"/>
        <v>1009.6697000000001</v>
      </c>
      <c r="BJ296" s="167">
        <f t="shared" si="693"/>
        <v>825.12120000000004</v>
      </c>
      <c r="BK296" s="167">
        <f t="shared" si="693"/>
        <v>776.29790000000003</v>
      </c>
      <c r="BL296" s="167">
        <f t="shared" si="693"/>
        <v>930.97490000000016</v>
      </c>
      <c r="BM296" s="167">
        <f t="shared" si="693"/>
        <v>1171.1863000000003</v>
      </c>
      <c r="BN296" s="167">
        <f t="shared" ref="BN296:CA296" si="694">1.07*BN291-BN295</f>
        <v>0</v>
      </c>
      <c r="BO296" s="167">
        <f t="shared" si="694"/>
        <v>0</v>
      </c>
      <c r="BP296" s="167">
        <f t="shared" si="694"/>
        <v>0</v>
      </c>
      <c r="BQ296" s="167">
        <f t="shared" si="694"/>
        <v>0</v>
      </c>
      <c r="BR296" s="167">
        <f t="shared" si="694"/>
        <v>0</v>
      </c>
      <c r="BS296" s="167">
        <f t="shared" si="694"/>
        <v>0</v>
      </c>
      <c r="BT296" s="167">
        <f t="shared" si="694"/>
        <v>0</v>
      </c>
      <c r="BU296" s="167">
        <f t="shared" si="694"/>
        <v>0</v>
      </c>
      <c r="BV296" s="167">
        <f t="shared" si="694"/>
        <v>0</v>
      </c>
      <c r="BW296" s="167">
        <f t="shared" si="694"/>
        <v>0</v>
      </c>
      <c r="BX296" s="167">
        <f t="shared" si="694"/>
        <v>0</v>
      </c>
      <c r="BY296" s="167">
        <f t="shared" si="694"/>
        <v>0</v>
      </c>
      <c r="BZ296" s="167">
        <f t="shared" si="694"/>
        <v>0</v>
      </c>
      <c r="CA296" s="167">
        <f t="shared" si="694"/>
        <v>0</v>
      </c>
      <c r="CE296" t="e">
        <f t="shared" si="677"/>
        <v>#N/A</v>
      </c>
      <c r="CF296" s="167">
        <f t="shared" ref="CF296:DE296" si="695">1.07*CF291-CF295</f>
        <v>1666.145300000001</v>
      </c>
      <c r="CG296" s="167">
        <f t="shared" si="695"/>
        <v>2526.1434000000008</v>
      </c>
      <c r="CH296" s="167">
        <f t="shared" si="695"/>
        <v>5532.7086999999992</v>
      </c>
      <c r="CI296" s="167">
        <f t="shared" si="695"/>
        <v>8768.2924000000021</v>
      </c>
      <c r="CJ296" s="167">
        <f t="shared" si="695"/>
        <v>3970.194300000001</v>
      </c>
      <c r="CK296" s="167">
        <f t="shared" si="695"/>
        <v>2107.6134000000002</v>
      </c>
      <c r="CL296" s="167">
        <f t="shared" si="695"/>
        <v>1303.8610000000003</v>
      </c>
      <c r="CM296" s="167">
        <f t="shared" si="695"/>
        <v>1009.6697000000001</v>
      </c>
      <c r="CN296" s="167">
        <f t="shared" si="695"/>
        <v>825.12120000000004</v>
      </c>
      <c r="CO296" s="167">
        <f t="shared" si="695"/>
        <v>776.29790000000003</v>
      </c>
      <c r="CP296" s="167">
        <f t="shared" si="695"/>
        <v>930.97490000000016</v>
      </c>
      <c r="CQ296" s="167">
        <f t="shared" si="695"/>
        <v>1171.1863000000003</v>
      </c>
      <c r="CR296" s="167">
        <f t="shared" si="695"/>
        <v>0</v>
      </c>
      <c r="CS296" s="167">
        <f t="shared" si="695"/>
        <v>0</v>
      </c>
      <c r="CT296" s="167">
        <f t="shared" si="695"/>
        <v>0</v>
      </c>
      <c r="CU296" s="167">
        <f t="shared" si="695"/>
        <v>0</v>
      </c>
      <c r="CV296" s="167">
        <f t="shared" si="695"/>
        <v>0</v>
      </c>
      <c r="CW296" s="167">
        <f t="shared" si="695"/>
        <v>0</v>
      </c>
      <c r="CX296" s="167">
        <f t="shared" si="695"/>
        <v>0</v>
      </c>
      <c r="CY296" s="167">
        <f t="shared" si="695"/>
        <v>0</v>
      </c>
      <c r="CZ296" s="167">
        <f t="shared" si="695"/>
        <v>0</v>
      </c>
      <c r="DA296" s="167">
        <f t="shared" si="695"/>
        <v>0</v>
      </c>
      <c r="DB296" s="167">
        <f t="shared" si="695"/>
        <v>0</v>
      </c>
      <c r="DC296" s="167">
        <f t="shared" si="695"/>
        <v>0</v>
      </c>
      <c r="DD296" s="167">
        <f t="shared" si="695"/>
        <v>0</v>
      </c>
      <c r="DE296" s="167">
        <f t="shared" si="695"/>
        <v>0</v>
      </c>
    </row>
    <row r="297" spans="1:109" x14ac:dyDescent="0.25">
      <c r="A297" s="285">
        <v>294</v>
      </c>
      <c r="B297">
        <f>MATCH(A297,Entrada!$A$53:$A$369,0)</f>
        <v>294</v>
      </c>
      <c r="C297" s="286" t="s">
        <v>667</v>
      </c>
      <c r="AB297">
        <f>IF(NOT(ISNA($B297)),INDEX(Entrada!C$53:C$369,$B297),0)</f>
        <v>237.72</v>
      </c>
      <c r="AC297">
        <f>IF(NOT(ISNA($B297)),INDEX(Entrada!D$53:D$369,$B297),0)</f>
        <v>256.33999999999997</v>
      </c>
      <c r="AD297">
        <f>IF(NOT(ISNA($B297)),INDEX(Entrada!E$53:E$369,$B297),0)</f>
        <v>259.01</v>
      </c>
      <c r="AE297">
        <f>IF(NOT(ISNA($B297)),INDEX(Entrada!F$53:F$369,$B297),0)</f>
        <v>208.33</v>
      </c>
      <c r="AF297">
        <f>IF(NOT(ISNA($B297)),INDEX(Entrada!G$53:G$369,$B297),0)</f>
        <v>162.99</v>
      </c>
      <c r="AG297">
        <f>IF(NOT(ISNA($B297)),INDEX(Entrada!H$53:H$369,$B297),0)</f>
        <v>141.47999999999999</v>
      </c>
      <c r="AH297">
        <f>IF(NOT(ISNA($B297)),INDEX(Entrada!I$53:I$369,$B297),0)</f>
        <v>126.23</v>
      </c>
      <c r="AI297">
        <f>IF(NOT(ISNA($B297)),INDEX(Entrada!J$53:J$369,$B297),0)</f>
        <v>116.93</v>
      </c>
      <c r="AJ297">
        <f>IF(NOT(ISNA($B297)),INDEX(Entrada!K$53:K$369,$B297),0)</f>
        <v>119.39</v>
      </c>
      <c r="AK297">
        <f>IF(NOT(ISNA($B297)),INDEX(Entrada!L$53:L$369,$B297),0)</f>
        <v>136.44999999999999</v>
      </c>
      <c r="AL297">
        <f>IF(NOT(ISNA($B297)),INDEX(Entrada!M$53:M$369,$B297),0)</f>
        <v>163.24</v>
      </c>
      <c r="AM297">
        <f>IF(NOT(ISNA($B297)),INDEX(Entrada!N$53:N$369,$B297),0)</f>
        <v>202.53</v>
      </c>
      <c r="AN297">
        <f>IF(NOT(ISNA($B297)),INDEX(Entrada!O$53:O$369,$B297),0)</f>
        <v>0</v>
      </c>
      <c r="AO297">
        <f>IF(NOT(ISNA($B297)),INDEX(Entrada!P$53:P$369,$B297),0)</f>
        <v>0</v>
      </c>
      <c r="AP297">
        <f>IF(NOT(ISNA($B297)),INDEX(Entrada!Q$53:Q$369,$B297),0)</f>
        <v>0</v>
      </c>
      <c r="AQ297">
        <f>IF(NOT(ISNA($B297)),INDEX(Entrada!R$53:R$369,$B297),0)</f>
        <v>0</v>
      </c>
      <c r="AR297">
        <f>IF(NOT(ISNA($B297)),INDEX(Entrada!S$53:S$369,$B297),0)</f>
        <v>0</v>
      </c>
      <c r="AS297">
        <f>IF(NOT(ISNA($B297)),INDEX(Entrada!T$53:T$369,$B297),0)</f>
        <v>0</v>
      </c>
      <c r="AT297">
        <f>IF(NOT(ISNA($B297)),INDEX(Entrada!U$53:U$369,$B297),0)</f>
        <v>0</v>
      </c>
      <c r="AU297">
        <f>IF(NOT(ISNA($B297)),INDEX(Entrada!V$53:V$369,$B297),0)</f>
        <v>0</v>
      </c>
      <c r="AV297">
        <f>IF(NOT(ISNA($B297)),INDEX(Entrada!W$53:W$369,$B297),0)</f>
        <v>0</v>
      </c>
      <c r="AW297">
        <f>IF(NOT(ISNA($B297)),INDEX(Entrada!X$53:X$369,$B297),0)</f>
        <v>0</v>
      </c>
      <c r="AX297">
        <f>IF(NOT(ISNA($B297)),INDEX(Entrada!Y$53:Y$369,$B297),0)</f>
        <v>0</v>
      </c>
      <c r="AY297">
        <f>IF(NOT(ISNA($B297)),INDEX(Entrada!Z$53:Z$369,$B297),0)</f>
        <v>0</v>
      </c>
      <c r="AZ297">
        <f>IF(NOT(ISNA($B297)),INDEX(Entrada!AA$53:AA$369,$B297),0)</f>
        <v>0</v>
      </c>
      <c r="BA297">
        <f>IF(NOT(ISNA($B297)),INDEX(Entrada!AB$53:AB$369,$B297),0)</f>
        <v>0</v>
      </c>
      <c r="BB297">
        <f t="shared" ref="BB297:BM300" si="696">AB297</f>
        <v>237.72</v>
      </c>
      <c r="BC297">
        <f t="shared" si="696"/>
        <v>256.33999999999997</v>
      </c>
      <c r="BD297">
        <f t="shared" si="696"/>
        <v>259.01</v>
      </c>
      <c r="BE297">
        <f t="shared" si="696"/>
        <v>208.33</v>
      </c>
      <c r="BF297">
        <f t="shared" si="696"/>
        <v>162.99</v>
      </c>
      <c r="BG297">
        <f t="shared" si="696"/>
        <v>141.47999999999999</v>
      </c>
      <c r="BH297">
        <f t="shared" si="696"/>
        <v>126.23</v>
      </c>
      <c r="BI297">
        <f t="shared" si="696"/>
        <v>116.93</v>
      </c>
      <c r="BJ297">
        <f t="shared" si="696"/>
        <v>119.39</v>
      </c>
      <c r="BK297">
        <f t="shared" si="696"/>
        <v>136.44999999999999</v>
      </c>
      <c r="BL297">
        <f t="shared" si="696"/>
        <v>163.24</v>
      </c>
      <c r="BM297">
        <f t="shared" si="696"/>
        <v>202.53</v>
      </c>
      <c r="BN297">
        <f t="shared" ref="BN297:CA300" si="697">AN297</f>
        <v>0</v>
      </c>
      <c r="BO297">
        <f t="shared" si="697"/>
        <v>0</v>
      </c>
      <c r="BP297">
        <f t="shared" si="697"/>
        <v>0</v>
      </c>
      <c r="BQ297">
        <f t="shared" si="697"/>
        <v>0</v>
      </c>
      <c r="BR297">
        <f t="shared" si="697"/>
        <v>0</v>
      </c>
      <c r="BS297">
        <f t="shared" si="697"/>
        <v>0</v>
      </c>
      <c r="BT297">
        <f t="shared" si="697"/>
        <v>0</v>
      </c>
      <c r="BU297">
        <f t="shared" si="697"/>
        <v>0</v>
      </c>
      <c r="BV297">
        <f t="shared" si="697"/>
        <v>0</v>
      </c>
      <c r="BW297">
        <f t="shared" si="697"/>
        <v>0</v>
      </c>
      <c r="BX297">
        <f t="shared" si="697"/>
        <v>0</v>
      </c>
      <c r="BY297">
        <f t="shared" si="697"/>
        <v>0</v>
      </c>
      <c r="BZ297">
        <f t="shared" si="697"/>
        <v>0</v>
      </c>
      <c r="CA297">
        <f t="shared" si="697"/>
        <v>0</v>
      </c>
      <c r="CE297" t="e">
        <f t="shared" si="677"/>
        <v>#N/A</v>
      </c>
      <c r="CF297" s="302">
        <f t="shared" si="678"/>
        <v>237.72</v>
      </c>
      <c r="CG297" s="302">
        <f t="shared" ref="CG297:CG302" si="698" xml:space="preserve">    IF(ISNA($CE$4:$CE$323),BC$4:BC$323,
IF(OR(_tipo="Mensal", _tipo="Diario"),INDEX(_regrA0,$CE$4:$CE$323,$CF$1:$DE$1)+INDEX(_regrA1,$CE$4:$CE$323,$CF$1:$DE$1)*INDEX(BC$4:BC$323,INDEX(_regrPostoBase,$CE$4:$CE$323)),0
))</f>
        <v>256.33999999999997</v>
      </c>
      <c r="CH297" s="302">
        <f t="shared" ref="CH297:CH302" si="699" xml:space="preserve">    IF(ISNA($CE$4:$CE$323),BD$4:BD$323,
IF(OR(_tipo="Mensal", _tipo="Diario"),INDEX(_regrA0,$CE$4:$CE$323,$CF$1:$DE$1)+INDEX(_regrA1,$CE$4:$CE$323,$CF$1:$DE$1)*INDEX(BD$4:BD$323,INDEX(_regrPostoBase,$CE$4:$CE$323)),0
))</f>
        <v>259.01</v>
      </c>
      <c r="CI297" s="302">
        <f t="shared" ref="CI297:CI302" si="700" xml:space="preserve">    IF(ISNA($CE$4:$CE$323),BE$4:BE$323,
IF(OR(_tipo="Mensal", _tipo="Diario"),INDEX(_regrA0,$CE$4:$CE$323,$CF$1:$DE$1)+INDEX(_regrA1,$CE$4:$CE$323,$CF$1:$DE$1)*INDEX(BE$4:BE$323,INDEX(_regrPostoBase,$CE$4:$CE$323)),0
))</f>
        <v>208.33</v>
      </c>
      <c r="CJ297" s="302">
        <f t="shared" ref="CJ297:CJ302" si="701" xml:space="preserve">    IF(ISNA($CE$4:$CE$323),BF$4:BF$323,
IF(OR(_tipo="Mensal", _tipo="Diario"),INDEX(_regrA0,$CE$4:$CE$323,$CF$1:$DE$1)+INDEX(_regrA1,$CE$4:$CE$323,$CF$1:$DE$1)*INDEX(BF$4:BF$323,INDEX(_regrPostoBase,$CE$4:$CE$323)),0
))</f>
        <v>162.99</v>
      </c>
      <c r="CK297" s="302">
        <f t="shared" ref="CK297:CK302" si="702" xml:space="preserve">    IF(ISNA($CE$4:$CE$323),BG$4:BG$323,
IF(OR(_tipo="Mensal", _tipo="Diario"),INDEX(_regrA0,$CE$4:$CE$323,$CF$1:$DE$1)+INDEX(_regrA1,$CE$4:$CE$323,$CF$1:$DE$1)*INDEX(BG$4:BG$323,INDEX(_regrPostoBase,$CE$4:$CE$323)),0
))</f>
        <v>141.47999999999999</v>
      </c>
      <c r="CL297" s="302">
        <f t="shared" ref="CL297:CL302" si="703" xml:space="preserve">    IF(ISNA($CE$4:$CE$323),BH$4:BH$323,
IF(OR(_tipo="Mensal", _tipo="Diario"),INDEX(_regrA0,$CE$4:$CE$323,$CF$1:$DE$1)+INDEX(_regrA1,$CE$4:$CE$323,$CF$1:$DE$1)*INDEX(BH$4:BH$323,INDEX(_regrPostoBase,$CE$4:$CE$323)),0
))</f>
        <v>126.23</v>
      </c>
      <c r="CM297" s="302">
        <f t="shared" ref="CM297:CM302" si="704" xml:space="preserve">    IF(ISNA($CE$4:$CE$323),BI$4:BI$323,
IF(OR(_tipo="Mensal", _tipo="Diario"),INDEX(_regrA0,$CE$4:$CE$323,$CF$1:$DE$1)+INDEX(_regrA1,$CE$4:$CE$323,$CF$1:$DE$1)*INDEX(BI$4:BI$323,INDEX(_regrPostoBase,$CE$4:$CE$323)),0
))</f>
        <v>116.93</v>
      </c>
      <c r="CN297" s="302">
        <f t="shared" ref="CN297:CN302" si="705" xml:space="preserve">    IF(ISNA($CE$4:$CE$323),BJ$4:BJ$323,
IF(OR(_tipo="Mensal", _tipo="Diario"),INDEX(_regrA0,$CE$4:$CE$323,$CF$1:$DE$1)+INDEX(_regrA1,$CE$4:$CE$323,$CF$1:$DE$1)*INDEX(BJ$4:BJ$323,INDEX(_regrPostoBase,$CE$4:$CE$323)),0
))</f>
        <v>119.39</v>
      </c>
      <c r="CO297" s="302">
        <f t="shared" ref="CO297:CO302" si="706" xml:space="preserve">    IF(ISNA($CE$4:$CE$323),BK$4:BK$323,
IF(OR(_tipo="Mensal", _tipo="Diario"),INDEX(_regrA0,$CE$4:$CE$323,$CF$1:$DE$1)+INDEX(_regrA1,$CE$4:$CE$323,$CF$1:$DE$1)*INDEX(BK$4:BK$323,INDEX(_regrPostoBase,$CE$4:$CE$323)),0
))</f>
        <v>136.44999999999999</v>
      </c>
      <c r="CP297" s="302">
        <f t="shared" ref="CP297:CP302" si="707" xml:space="preserve">    IF(ISNA($CE$4:$CE$323),BL$4:BL$323,
IF(OR(_tipo="Mensal", _tipo="Diario"),INDEX(_regrA0,$CE$4:$CE$323,$CF$1:$DE$1)+INDEX(_regrA1,$CE$4:$CE$323,$CF$1:$DE$1)*INDEX(BL$4:BL$323,INDEX(_regrPostoBase,$CE$4:$CE$323)),0
))</f>
        <v>163.24</v>
      </c>
      <c r="CQ297" s="302">
        <f t="shared" ref="CQ297:CQ302" si="708" xml:space="preserve">    IF(ISNA($CE$4:$CE$323),BM$4:BM$323,
IF(OR(_tipo="Mensal", _tipo="Diario"),INDEX(_regrA0,$CE$4:$CE$323,$CF$1:$DE$1)+INDEX(_regrA1,$CE$4:$CE$323,$CF$1:$DE$1)*INDEX(BM$4:BM$323,INDEX(_regrPostoBase,$CE$4:$CE$323)),0
))</f>
        <v>202.53</v>
      </c>
      <c r="CR297" s="302">
        <f t="shared" ref="CR297:CR302" si="709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297" s="302">
        <f t="shared" ref="CS297:CS302" si="710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97" s="302">
        <f t="shared" ref="CT297:CT302" si="71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97" s="302">
        <f t="shared" ref="CU297:CU302" si="71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97" s="302">
        <f t="shared" ref="CV297:CV302" si="71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97" s="302">
        <f t="shared" ref="CW297:CW302" si="71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97" s="302">
        <f t="shared" ref="CX297:CX302" si="71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97" s="302">
        <f t="shared" ref="CY297:CY302" si="71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97" s="302">
        <f t="shared" ref="CZ297:CZ302" si="71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97" s="302">
        <f t="shared" ref="DA297:DA302" si="71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97" s="302">
        <f t="shared" ref="DB297:DB302" si="71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97" s="302">
        <f t="shared" ref="DC297:DC302" si="72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97" s="302">
        <f t="shared" ref="DD297:DD302" si="72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97" s="302">
        <f t="shared" ref="DE297:DE302" si="72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98" spans="1:109" x14ac:dyDescent="0.25">
      <c r="A298">
        <v>295</v>
      </c>
      <c r="B298">
        <f>MATCH(A298,Entrada!$A$53:$A$369,0)</f>
        <v>295</v>
      </c>
      <c r="C298" s="164" t="s">
        <v>668</v>
      </c>
      <c r="AB298">
        <f>IF(NOT(ISNA($B298)),INDEX(Entrada!C$53:C$369,$B298),0)</f>
        <v>96.3</v>
      </c>
      <c r="AC298">
        <f>IF(NOT(ISNA($B298)),INDEX(Entrada!D$53:D$369,$B298),0)</f>
        <v>100.79</v>
      </c>
      <c r="AD298">
        <f>IF(NOT(ISNA($B298)),INDEX(Entrada!E$53:E$369,$B298),0)</f>
        <v>108.16</v>
      </c>
      <c r="AE298">
        <f>IF(NOT(ISNA($B298)),INDEX(Entrada!F$53:F$369,$B298),0)</f>
        <v>94.62</v>
      </c>
      <c r="AF298">
        <f>IF(NOT(ISNA($B298)),INDEX(Entrada!G$53:G$369,$B298),0)</f>
        <v>83.55</v>
      </c>
      <c r="AG298">
        <f>IF(NOT(ISNA($B298)),INDEX(Entrada!H$53:H$369,$B298),0)</f>
        <v>77.98</v>
      </c>
      <c r="AH298">
        <f>IF(NOT(ISNA($B298)),INDEX(Entrada!I$53:I$369,$B298),0)</f>
        <v>74.67</v>
      </c>
      <c r="AI298">
        <f>IF(NOT(ISNA($B298)),INDEX(Entrada!J$53:J$369,$B298),0)</f>
        <v>71.209999999999994</v>
      </c>
      <c r="AJ298">
        <f>IF(NOT(ISNA($B298)),INDEX(Entrada!K$53:K$369,$B298),0)</f>
        <v>70.33</v>
      </c>
      <c r="AK298">
        <f>IF(NOT(ISNA($B298)),INDEX(Entrada!L$53:L$369,$B298),0)</f>
        <v>73.95</v>
      </c>
      <c r="AL298">
        <f>IF(NOT(ISNA($B298)),INDEX(Entrada!M$53:M$369,$B298),0)</f>
        <v>78.37</v>
      </c>
      <c r="AM298">
        <f>IF(NOT(ISNA($B298)),INDEX(Entrada!N$53:N$369,$B298),0)</f>
        <v>86.3</v>
      </c>
      <c r="AN298">
        <f>IF(NOT(ISNA($B298)),INDEX(Entrada!O$53:O$369,$B298),0)</f>
        <v>0</v>
      </c>
      <c r="AO298">
        <f>IF(NOT(ISNA($B298)),INDEX(Entrada!P$53:P$369,$B298),0)</f>
        <v>0</v>
      </c>
      <c r="AP298">
        <f>IF(NOT(ISNA($B298)),INDEX(Entrada!Q$53:Q$369,$B298),0)</f>
        <v>0</v>
      </c>
      <c r="AQ298">
        <f>IF(NOT(ISNA($B298)),INDEX(Entrada!R$53:R$369,$B298),0)</f>
        <v>0</v>
      </c>
      <c r="AR298">
        <f>IF(NOT(ISNA($B298)),INDEX(Entrada!S$53:S$369,$B298),0)</f>
        <v>0</v>
      </c>
      <c r="AS298">
        <f>IF(NOT(ISNA($B298)),INDEX(Entrada!T$53:T$369,$B298),0)</f>
        <v>0</v>
      </c>
      <c r="AT298">
        <f>IF(NOT(ISNA($B298)),INDEX(Entrada!U$53:U$369,$B298),0)</f>
        <v>0</v>
      </c>
      <c r="AU298">
        <f>IF(NOT(ISNA($B298)),INDEX(Entrada!V$53:V$369,$B298),0)</f>
        <v>0</v>
      </c>
      <c r="AV298">
        <f>IF(NOT(ISNA($B298)),INDEX(Entrada!W$53:W$369,$B298),0)</f>
        <v>0</v>
      </c>
      <c r="AW298">
        <f>IF(NOT(ISNA($B298)),INDEX(Entrada!X$53:X$369,$B298),0)</f>
        <v>0</v>
      </c>
      <c r="AX298">
        <f>IF(NOT(ISNA($B298)),INDEX(Entrada!Y$53:Y$369,$B298),0)</f>
        <v>0</v>
      </c>
      <c r="AY298">
        <f>IF(NOT(ISNA($B298)),INDEX(Entrada!Z$53:Z$369,$B298),0)</f>
        <v>0</v>
      </c>
      <c r="AZ298">
        <f>IF(NOT(ISNA($B298)),INDEX(Entrada!AA$53:AA$369,$B298),0)</f>
        <v>0</v>
      </c>
      <c r="BA298">
        <f>IF(NOT(ISNA($B298)),INDEX(Entrada!AB$53:AB$369,$B298),0)</f>
        <v>0</v>
      </c>
      <c r="BB298">
        <f t="shared" si="696"/>
        <v>96.3</v>
      </c>
      <c r="BC298">
        <f t="shared" si="696"/>
        <v>100.79</v>
      </c>
      <c r="BD298">
        <f t="shared" si="696"/>
        <v>108.16</v>
      </c>
      <c r="BE298">
        <f t="shared" si="696"/>
        <v>94.62</v>
      </c>
      <c r="BF298">
        <f t="shared" si="696"/>
        <v>83.55</v>
      </c>
      <c r="BG298">
        <f t="shared" si="696"/>
        <v>77.98</v>
      </c>
      <c r="BH298">
        <f t="shared" si="696"/>
        <v>74.67</v>
      </c>
      <c r="BI298">
        <f t="shared" si="696"/>
        <v>71.209999999999994</v>
      </c>
      <c r="BJ298">
        <f t="shared" si="696"/>
        <v>70.33</v>
      </c>
      <c r="BK298">
        <f t="shared" si="696"/>
        <v>73.95</v>
      </c>
      <c r="BL298">
        <f t="shared" si="696"/>
        <v>78.37</v>
      </c>
      <c r="BM298">
        <f t="shared" si="696"/>
        <v>86.3</v>
      </c>
      <c r="BN298">
        <f t="shared" si="697"/>
        <v>0</v>
      </c>
      <c r="BO298">
        <f t="shared" si="697"/>
        <v>0</v>
      </c>
      <c r="BP298">
        <f t="shared" si="697"/>
        <v>0</v>
      </c>
      <c r="BQ298">
        <f t="shared" si="697"/>
        <v>0</v>
      </c>
      <c r="BR298">
        <f t="shared" si="697"/>
        <v>0</v>
      </c>
      <c r="BS298">
        <f t="shared" si="697"/>
        <v>0</v>
      </c>
      <c r="BT298">
        <f t="shared" si="697"/>
        <v>0</v>
      </c>
      <c r="BU298">
        <f t="shared" si="697"/>
        <v>0</v>
      </c>
      <c r="BV298">
        <f t="shared" si="697"/>
        <v>0</v>
      </c>
      <c r="BW298">
        <f t="shared" si="697"/>
        <v>0</v>
      </c>
      <c r="BX298">
        <f t="shared" si="697"/>
        <v>0</v>
      </c>
      <c r="BY298">
        <f t="shared" si="697"/>
        <v>0</v>
      </c>
      <c r="BZ298">
        <f t="shared" si="697"/>
        <v>0</v>
      </c>
      <c r="CA298">
        <f t="shared" si="697"/>
        <v>0</v>
      </c>
      <c r="CE298" t="e">
        <f t="shared" si="677"/>
        <v>#N/A</v>
      </c>
      <c r="CF298" s="302">
        <f t="shared" si="678"/>
        <v>96.3</v>
      </c>
      <c r="CG298" s="302">
        <f t="shared" si="698"/>
        <v>100.79</v>
      </c>
      <c r="CH298" s="302">
        <f t="shared" si="699"/>
        <v>108.16</v>
      </c>
      <c r="CI298" s="302">
        <f t="shared" si="700"/>
        <v>94.62</v>
      </c>
      <c r="CJ298" s="302">
        <f t="shared" si="701"/>
        <v>83.55</v>
      </c>
      <c r="CK298" s="302">
        <f t="shared" si="702"/>
        <v>77.98</v>
      </c>
      <c r="CL298" s="302">
        <f t="shared" si="703"/>
        <v>74.67</v>
      </c>
      <c r="CM298" s="302">
        <f t="shared" si="704"/>
        <v>71.209999999999994</v>
      </c>
      <c r="CN298" s="302">
        <f t="shared" si="705"/>
        <v>70.33</v>
      </c>
      <c r="CO298" s="302">
        <f t="shared" si="706"/>
        <v>73.95</v>
      </c>
      <c r="CP298" s="302">
        <f t="shared" si="707"/>
        <v>78.37</v>
      </c>
      <c r="CQ298" s="302">
        <f t="shared" si="708"/>
        <v>86.3</v>
      </c>
      <c r="CR298" s="302">
        <f t="shared" si="709"/>
        <v>0</v>
      </c>
      <c r="CS298" s="302">
        <f t="shared" si="710"/>
        <v>0</v>
      </c>
      <c r="CT298" s="302">
        <f t="shared" si="711"/>
        <v>0</v>
      </c>
      <c r="CU298" s="302">
        <f t="shared" si="712"/>
        <v>0</v>
      </c>
      <c r="CV298" s="302">
        <f t="shared" si="713"/>
        <v>0</v>
      </c>
      <c r="CW298" s="302">
        <f t="shared" si="714"/>
        <v>0</v>
      </c>
      <c r="CX298" s="302">
        <f t="shared" si="715"/>
        <v>0</v>
      </c>
      <c r="CY298" s="302">
        <f t="shared" si="716"/>
        <v>0</v>
      </c>
      <c r="CZ298" s="302">
        <f t="shared" si="717"/>
        <v>0</v>
      </c>
      <c r="DA298" s="302">
        <f t="shared" si="718"/>
        <v>0</v>
      </c>
      <c r="DB298" s="302">
        <f t="shared" si="719"/>
        <v>0</v>
      </c>
      <c r="DC298" s="302">
        <f t="shared" si="720"/>
        <v>0</v>
      </c>
      <c r="DD298" s="302">
        <f t="shared" si="721"/>
        <v>0</v>
      </c>
      <c r="DE298" s="302">
        <f t="shared" si="722"/>
        <v>0</v>
      </c>
    </row>
    <row r="299" spans="1:109" x14ac:dyDescent="0.25">
      <c r="A299">
        <v>296</v>
      </c>
      <c r="B299">
        <f>MATCH(A299,Entrada!$A$53:$A$369,0)</f>
        <v>296</v>
      </c>
      <c r="C299" s="164" t="s">
        <v>669</v>
      </c>
      <c r="AB299">
        <f>IF(NOT(ISNA($B299)),INDEX(Entrada!C$53:C$369,$B299),0)</f>
        <v>35.619999999999997</v>
      </c>
      <c r="AC299">
        <f>IF(NOT(ISNA($B299)),INDEX(Entrada!D$53:D$369,$B299),0)</f>
        <v>37.65</v>
      </c>
      <c r="AD299">
        <f>IF(NOT(ISNA($B299)),INDEX(Entrada!E$53:E$369,$B299),0)</f>
        <v>39.369999999999997</v>
      </c>
      <c r="AE299">
        <f>IF(NOT(ISNA($B299)),INDEX(Entrada!F$53:F$369,$B299),0)</f>
        <v>37.200000000000003</v>
      </c>
      <c r="AF299">
        <f>IF(NOT(ISNA($B299)),INDEX(Entrada!G$53:G$369,$B299),0)</f>
        <v>33.97</v>
      </c>
      <c r="AG299">
        <f>IF(NOT(ISNA($B299)),INDEX(Entrada!H$53:H$369,$B299),0)</f>
        <v>31.73</v>
      </c>
      <c r="AH299">
        <f>IF(NOT(ISNA($B299)),INDEX(Entrada!I$53:I$369,$B299),0)</f>
        <v>30.38</v>
      </c>
      <c r="AI299">
        <f>IF(NOT(ISNA($B299)),INDEX(Entrada!J$53:J$369,$B299),0)</f>
        <v>29.61</v>
      </c>
      <c r="AJ299">
        <f>IF(NOT(ISNA($B299)),INDEX(Entrada!K$53:K$369,$B299),0)</f>
        <v>29.41</v>
      </c>
      <c r="AK299">
        <f>IF(NOT(ISNA($B299)),INDEX(Entrada!L$53:L$369,$B299),0)</f>
        <v>30.29</v>
      </c>
      <c r="AL299">
        <f>IF(NOT(ISNA($B299)),INDEX(Entrada!M$53:M$369,$B299),0)</f>
        <v>31.47</v>
      </c>
      <c r="AM299">
        <f>IF(NOT(ISNA($B299)),INDEX(Entrada!N$53:N$369,$B299),0)</f>
        <v>33.049999999999997</v>
      </c>
      <c r="AN299">
        <f>IF(NOT(ISNA($B299)),INDEX(Entrada!O$53:O$369,$B299),0)</f>
        <v>0</v>
      </c>
      <c r="AO299">
        <f>IF(NOT(ISNA($B299)),INDEX(Entrada!P$53:P$369,$B299),0)</f>
        <v>0</v>
      </c>
      <c r="AP299">
        <f>IF(NOT(ISNA($B299)),INDEX(Entrada!Q$53:Q$369,$B299),0)</f>
        <v>0</v>
      </c>
      <c r="AQ299">
        <f>IF(NOT(ISNA($B299)),INDEX(Entrada!R$53:R$369,$B299),0)</f>
        <v>0</v>
      </c>
      <c r="AR299">
        <f>IF(NOT(ISNA($B299)),INDEX(Entrada!S$53:S$369,$B299),0)</f>
        <v>0</v>
      </c>
      <c r="AS299">
        <f>IF(NOT(ISNA($B299)),INDEX(Entrada!T$53:T$369,$B299),0)</f>
        <v>0</v>
      </c>
      <c r="AT299">
        <f>IF(NOT(ISNA($B299)),INDEX(Entrada!U$53:U$369,$B299),0)</f>
        <v>0</v>
      </c>
      <c r="AU299">
        <f>IF(NOT(ISNA($B299)),INDEX(Entrada!V$53:V$369,$B299),0)</f>
        <v>0</v>
      </c>
      <c r="AV299">
        <f>IF(NOT(ISNA($B299)),INDEX(Entrada!W$53:W$369,$B299),0)</f>
        <v>0</v>
      </c>
      <c r="AW299">
        <f>IF(NOT(ISNA($B299)),INDEX(Entrada!X$53:X$369,$B299),0)</f>
        <v>0</v>
      </c>
      <c r="AX299">
        <f>IF(NOT(ISNA($B299)),INDEX(Entrada!Y$53:Y$369,$B299),0)</f>
        <v>0</v>
      </c>
      <c r="AY299">
        <f>IF(NOT(ISNA($B299)),INDEX(Entrada!Z$53:Z$369,$B299),0)</f>
        <v>0</v>
      </c>
      <c r="AZ299">
        <f>IF(NOT(ISNA($B299)),INDEX(Entrada!AA$53:AA$369,$B299),0)</f>
        <v>0</v>
      </c>
      <c r="BA299">
        <f>IF(NOT(ISNA($B299)),INDEX(Entrada!AB$53:AB$369,$B299),0)</f>
        <v>0</v>
      </c>
      <c r="BB299">
        <f t="shared" si="696"/>
        <v>35.619999999999997</v>
      </c>
      <c r="BC299">
        <f t="shared" si="696"/>
        <v>37.65</v>
      </c>
      <c r="BD299">
        <f t="shared" si="696"/>
        <v>39.369999999999997</v>
      </c>
      <c r="BE299">
        <f t="shared" si="696"/>
        <v>37.200000000000003</v>
      </c>
      <c r="BF299">
        <f t="shared" si="696"/>
        <v>33.97</v>
      </c>
      <c r="BG299">
        <f t="shared" si="696"/>
        <v>31.73</v>
      </c>
      <c r="BH299">
        <f t="shared" si="696"/>
        <v>30.38</v>
      </c>
      <c r="BI299">
        <f t="shared" si="696"/>
        <v>29.61</v>
      </c>
      <c r="BJ299">
        <f t="shared" si="696"/>
        <v>29.41</v>
      </c>
      <c r="BK299">
        <f t="shared" si="696"/>
        <v>30.29</v>
      </c>
      <c r="BL299">
        <f t="shared" si="696"/>
        <v>31.47</v>
      </c>
      <c r="BM299">
        <f t="shared" si="696"/>
        <v>33.049999999999997</v>
      </c>
      <c r="BN299">
        <f t="shared" si="697"/>
        <v>0</v>
      </c>
      <c r="BO299">
        <f t="shared" si="697"/>
        <v>0</v>
      </c>
      <c r="BP299">
        <f t="shared" si="697"/>
        <v>0</v>
      </c>
      <c r="BQ299">
        <f t="shared" si="697"/>
        <v>0</v>
      </c>
      <c r="BR299">
        <f t="shared" si="697"/>
        <v>0</v>
      </c>
      <c r="BS299">
        <f t="shared" si="697"/>
        <v>0</v>
      </c>
      <c r="BT299">
        <f t="shared" si="697"/>
        <v>0</v>
      </c>
      <c r="BU299">
        <f t="shared" si="697"/>
        <v>0</v>
      </c>
      <c r="BV299">
        <f t="shared" si="697"/>
        <v>0</v>
      </c>
      <c r="BW299">
        <f t="shared" si="697"/>
        <v>0</v>
      </c>
      <c r="BX299">
        <f t="shared" si="697"/>
        <v>0</v>
      </c>
      <c r="BY299">
        <f t="shared" si="697"/>
        <v>0</v>
      </c>
      <c r="BZ299">
        <f t="shared" si="697"/>
        <v>0</v>
      </c>
      <c r="CA299">
        <f t="shared" si="697"/>
        <v>0</v>
      </c>
      <c r="CE299" t="e">
        <f t="shared" si="677"/>
        <v>#N/A</v>
      </c>
      <c r="CF299" s="302">
        <f t="shared" si="678"/>
        <v>35.619999999999997</v>
      </c>
      <c r="CG299" s="302">
        <f t="shared" si="698"/>
        <v>37.65</v>
      </c>
      <c r="CH299" s="302">
        <f t="shared" si="699"/>
        <v>39.369999999999997</v>
      </c>
      <c r="CI299" s="302">
        <f t="shared" si="700"/>
        <v>37.200000000000003</v>
      </c>
      <c r="CJ299" s="302">
        <f t="shared" si="701"/>
        <v>33.97</v>
      </c>
      <c r="CK299" s="302">
        <f t="shared" si="702"/>
        <v>31.73</v>
      </c>
      <c r="CL299" s="302">
        <f t="shared" si="703"/>
        <v>30.38</v>
      </c>
      <c r="CM299" s="302">
        <f t="shared" si="704"/>
        <v>29.61</v>
      </c>
      <c r="CN299" s="302">
        <f t="shared" si="705"/>
        <v>29.41</v>
      </c>
      <c r="CO299" s="302">
        <f t="shared" si="706"/>
        <v>30.29</v>
      </c>
      <c r="CP299" s="302">
        <f t="shared" si="707"/>
        <v>31.47</v>
      </c>
      <c r="CQ299" s="302">
        <f t="shared" si="708"/>
        <v>33.049999999999997</v>
      </c>
      <c r="CR299" s="302">
        <f t="shared" si="709"/>
        <v>0</v>
      </c>
      <c r="CS299" s="302">
        <f t="shared" si="710"/>
        <v>0</v>
      </c>
      <c r="CT299" s="302">
        <f t="shared" si="711"/>
        <v>0</v>
      </c>
      <c r="CU299" s="302">
        <f t="shared" si="712"/>
        <v>0</v>
      </c>
      <c r="CV299" s="302">
        <f t="shared" si="713"/>
        <v>0</v>
      </c>
      <c r="CW299" s="302">
        <f t="shared" si="714"/>
        <v>0</v>
      </c>
      <c r="CX299" s="302">
        <f t="shared" si="715"/>
        <v>0</v>
      </c>
      <c r="CY299" s="302">
        <f t="shared" si="716"/>
        <v>0</v>
      </c>
      <c r="CZ299" s="302">
        <f t="shared" si="717"/>
        <v>0</v>
      </c>
      <c r="DA299" s="302">
        <f t="shared" si="718"/>
        <v>0</v>
      </c>
      <c r="DB299" s="302">
        <f t="shared" si="719"/>
        <v>0</v>
      </c>
      <c r="DC299" s="302">
        <f t="shared" si="720"/>
        <v>0</v>
      </c>
      <c r="DD299" s="302">
        <f t="shared" si="721"/>
        <v>0</v>
      </c>
      <c r="DE299" s="302">
        <f t="shared" si="722"/>
        <v>0</v>
      </c>
    </row>
    <row r="300" spans="1:109" x14ac:dyDescent="0.25">
      <c r="A300">
        <v>297</v>
      </c>
      <c r="B300">
        <f>MATCH(A300,Entrada!$A$53:$A$369,0)</f>
        <v>297</v>
      </c>
      <c r="C300" s="164" t="s">
        <v>670</v>
      </c>
      <c r="AB300">
        <f>IF(NOT(ISNA($B300)),INDEX(Entrada!C$53:C$369,$B300),0)</f>
        <v>558.14</v>
      </c>
      <c r="AC300">
        <f>IF(NOT(ISNA($B300)),INDEX(Entrada!D$53:D$369,$B300),0)</f>
        <v>1027.98</v>
      </c>
      <c r="AD300">
        <f>IF(NOT(ISNA($B300)),INDEX(Entrada!E$53:E$369,$B300),0)</f>
        <v>1543.23</v>
      </c>
      <c r="AE300">
        <f>IF(NOT(ISNA($B300)),INDEX(Entrada!F$53:F$369,$B300),0)</f>
        <v>1915.55</v>
      </c>
      <c r="AF300">
        <f>IF(NOT(ISNA($B300)),INDEX(Entrada!G$53:G$369,$B300),0)</f>
        <v>2054.5300000000002</v>
      </c>
      <c r="AG300">
        <f>IF(NOT(ISNA($B300)),INDEX(Entrada!H$53:H$369,$B300),0)</f>
        <v>1610.68</v>
      </c>
      <c r="AH300">
        <f>IF(NOT(ISNA($B300)),INDEX(Entrada!I$53:I$369,$B300),0)</f>
        <v>1191.7</v>
      </c>
      <c r="AI300">
        <f>IF(NOT(ISNA($B300)),INDEX(Entrada!J$53:J$369,$B300),0)</f>
        <v>797.98</v>
      </c>
      <c r="AJ300">
        <f>IF(NOT(ISNA($B300)),INDEX(Entrada!K$53:K$369,$B300),0)</f>
        <v>463.7</v>
      </c>
      <c r="AK300">
        <f>IF(NOT(ISNA($B300)),INDEX(Entrada!L$53:L$369,$B300),0)</f>
        <v>279.05</v>
      </c>
      <c r="AL300">
        <f>IF(NOT(ISNA($B300)),INDEX(Entrada!M$53:M$369,$B300),0)</f>
        <v>206.63</v>
      </c>
      <c r="AM300">
        <f>IF(NOT(ISNA($B300)),INDEX(Entrada!N$53:N$369,$B300),0)</f>
        <v>256.02999999999997</v>
      </c>
      <c r="AN300">
        <f>IF(NOT(ISNA($B300)),INDEX(Entrada!O$53:O$369,$B300),0)</f>
        <v>0</v>
      </c>
      <c r="AO300">
        <f>IF(NOT(ISNA($B300)),INDEX(Entrada!P$53:P$369,$B300),0)</f>
        <v>0</v>
      </c>
      <c r="AP300">
        <f>IF(NOT(ISNA($B300)),INDEX(Entrada!Q$53:Q$369,$B300),0)</f>
        <v>0</v>
      </c>
      <c r="AQ300">
        <f>IF(NOT(ISNA($B300)),INDEX(Entrada!R$53:R$369,$B300),0)</f>
        <v>0</v>
      </c>
      <c r="AR300">
        <f>IF(NOT(ISNA($B300)),INDEX(Entrada!S$53:S$369,$B300),0)</f>
        <v>0</v>
      </c>
      <c r="AS300">
        <f>IF(NOT(ISNA($B300)),INDEX(Entrada!T$53:T$369,$B300),0)</f>
        <v>0</v>
      </c>
      <c r="AT300">
        <f>IF(NOT(ISNA($B300)),INDEX(Entrada!U$53:U$369,$B300),0)</f>
        <v>0</v>
      </c>
      <c r="AU300">
        <f>IF(NOT(ISNA($B300)),INDEX(Entrada!V$53:V$369,$B300),0)</f>
        <v>0</v>
      </c>
      <c r="AV300">
        <f>IF(NOT(ISNA($B300)),INDEX(Entrada!W$53:W$369,$B300),0)</f>
        <v>0</v>
      </c>
      <c r="AW300">
        <f>IF(NOT(ISNA($B300)),INDEX(Entrada!X$53:X$369,$B300),0)</f>
        <v>0</v>
      </c>
      <c r="AX300">
        <f>IF(NOT(ISNA($B300)),INDEX(Entrada!Y$53:Y$369,$B300),0)</f>
        <v>0</v>
      </c>
      <c r="AY300">
        <f>IF(NOT(ISNA($B300)),INDEX(Entrada!Z$53:Z$369,$B300),0)</f>
        <v>0</v>
      </c>
      <c r="AZ300">
        <f>IF(NOT(ISNA($B300)),INDEX(Entrada!AA$53:AA$369,$B300),0)</f>
        <v>0</v>
      </c>
      <c r="BA300">
        <f>IF(NOT(ISNA($B300)),INDEX(Entrada!AB$53:AB$369,$B300),0)</f>
        <v>0</v>
      </c>
      <c r="BB300">
        <f t="shared" si="696"/>
        <v>558.14</v>
      </c>
      <c r="BC300">
        <f t="shared" si="696"/>
        <v>1027.98</v>
      </c>
      <c r="BD300">
        <f t="shared" si="696"/>
        <v>1543.23</v>
      </c>
      <c r="BE300">
        <f t="shared" si="696"/>
        <v>1915.55</v>
      </c>
      <c r="BF300">
        <f t="shared" si="696"/>
        <v>2054.5300000000002</v>
      </c>
      <c r="BG300">
        <f t="shared" si="696"/>
        <v>1610.68</v>
      </c>
      <c r="BH300">
        <f t="shared" si="696"/>
        <v>1191.7</v>
      </c>
      <c r="BI300">
        <f t="shared" si="696"/>
        <v>797.98</v>
      </c>
      <c r="BJ300">
        <f t="shared" si="696"/>
        <v>463.7</v>
      </c>
      <c r="BK300">
        <f t="shared" si="696"/>
        <v>279.05</v>
      </c>
      <c r="BL300">
        <f t="shared" si="696"/>
        <v>206.63</v>
      </c>
      <c r="BM300">
        <f t="shared" si="696"/>
        <v>256.02999999999997</v>
      </c>
      <c r="BN300">
        <f t="shared" si="697"/>
        <v>0</v>
      </c>
      <c r="BO300">
        <f t="shared" si="697"/>
        <v>0</v>
      </c>
      <c r="BP300">
        <f t="shared" si="697"/>
        <v>0</v>
      </c>
      <c r="BQ300">
        <f t="shared" si="697"/>
        <v>0</v>
      </c>
      <c r="BR300">
        <f t="shared" si="697"/>
        <v>0</v>
      </c>
      <c r="BS300">
        <f t="shared" si="697"/>
        <v>0</v>
      </c>
      <c r="BT300">
        <f t="shared" si="697"/>
        <v>0</v>
      </c>
      <c r="BU300">
        <f t="shared" si="697"/>
        <v>0</v>
      </c>
      <c r="BV300">
        <f t="shared" si="697"/>
        <v>0</v>
      </c>
      <c r="BW300">
        <f t="shared" si="697"/>
        <v>0</v>
      </c>
      <c r="BX300">
        <f t="shared" si="697"/>
        <v>0</v>
      </c>
      <c r="BY300">
        <f t="shared" si="697"/>
        <v>0</v>
      </c>
      <c r="BZ300">
        <f t="shared" si="697"/>
        <v>0</v>
      </c>
      <c r="CA300">
        <f t="shared" si="697"/>
        <v>0</v>
      </c>
      <c r="CE300">
        <f t="shared" si="677"/>
        <v>75</v>
      </c>
      <c r="CF300" s="302">
        <f t="shared" ca="1" si="678"/>
        <v>558.25951999999995</v>
      </c>
      <c r="CG300" s="302">
        <f t="shared" ca="1" si="698"/>
        <v>1028.0600099999999</v>
      </c>
      <c r="CH300" s="302">
        <f t="shared" ca="1" si="699"/>
        <v>1543.4672999999998</v>
      </c>
      <c r="CI300" s="302">
        <f t="shared" ca="1" si="700"/>
        <v>1916.01028</v>
      </c>
      <c r="CJ300" s="302">
        <f t="shared" ca="1" si="701"/>
        <v>2054.7074199999997</v>
      </c>
      <c r="CK300" s="302">
        <f t="shared" ca="1" si="702"/>
        <v>1610.8382299999998</v>
      </c>
      <c r="CL300" s="302">
        <f t="shared" ca="1" si="703"/>
        <v>1191.80053</v>
      </c>
      <c r="CM300" s="302">
        <f t="shared" ca="1" si="704"/>
        <v>797.88692999999989</v>
      </c>
      <c r="CN300" s="302">
        <f t="shared" ca="1" si="705"/>
        <v>463.66576999999995</v>
      </c>
      <c r="CO300" s="302">
        <f t="shared" ca="1" si="706"/>
        <v>278.98849999999999</v>
      </c>
      <c r="CP300" s="302">
        <f t="shared" ca="1" si="707"/>
        <v>206.66337999999996</v>
      </c>
      <c r="CQ300" s="302">
        <f t="shared" ca="1" si="708"/>
        <v>256.04383999999999</v>
      </c>
      <c r="CR300" s="302">
        <f t="shared" ca="1" si="709"/>
        <v>0</v>
      </c>
      <c r="CS300" s="302">
        <f t="shared" ca="1" si="710"/>
        <v>0</v>
      </c>
      <c r="CT300" s="302">
        <f t="shared" ca="1" si="711"/>
        <v>0</v>
      </c>
      <c r="CU300" s="302">
        <f t="shared" ca="1" si="712"/>
        <v>0</v>
      </c>
      <c r="CV300" s="302">
        <f t="shared" ca="1" si="713"/>
        <v>0</v>
      </c>
      <c r="CW300" s="302">
        <f t="shared" ca="1" si="714"/>
        <v>0</v>
      </c>
      <c r="CX300" s="302">
        <f t="shared" ca="1" si="715"/>
        <v>0</v>
      </c>
      <c r="CY300" s="302">
        <f t="shared" ca="1" si="716"/>
        <v>0</v>
      </c>
      <c r="CZ300" s="302">
        <f t="shared" ca="1" si="717"/>
        <v>0</v>
      </c>
      <c r="DA300" s="302">
        <f t="shared" ca="1" si="718"/>
        <v>0</v>
      </c>
      <c r="DB300" s="302">
        <f t="shared" ca="1" si="719"/>
        <v>0</v>
      </c>
      <c r="DC300" s="302">
        <f t="shared" ca="1" si="720"/>
        <v>0</v>
      </c>
      <c r="DD300" s="302">
        <f t="shared" ca="1" si="721"/>
        <v>0</v>
      </c>
      <c r="DE300" s="302">
        <f t="shared" ca="1" si="722"/>
        <v>0</v>
      </c>
    </row>
    <row r="301" spans="1:109" x14ac:dyDescent="0.25">
      <c r="A301">
        <v>298</v>
      </c>
      <c r="B301">
        <f>MATCH(A301,Entrada!$A$53:$A$369,0)</f>
        <v>298</v>
      </c>
      <c r="C301" s="164" t="s">
        <v>262</v>
      </c>
      <c r="AB301">
        <f>IF(NOT(ISNA($B301)),INDEX(Entrada!C$53:C$369,$B301),0)</f>
        <v>160</v>
      </c>
      <c r="AC301">
        <f>IF(NOT(ISNA($B301)),INDEX(Entrada!D$53:D$369,$B301),0)</f>
        <v>160</v>
      </c>
      <c r="AD301">
        <f>IF(NOT(ISNA($B301)),INDEX(Entrada!E$53:E$369,$B301),0)</f>
        <v>160</v>
      </c>
      <c r="AE301">
        <f>IF(NOT(ISNA($B301)),INDEX(Entrada!F$53:F$369,$B301),0)</f>
        <v>160</v>
      </c>
      <c r="AF301">
        <f>IF(NOT(ISNA($B301)),INDEX(Entrada!G$53:G$369,$B301),0)</f>
        <v>146</v>
      </c>
      <c r="AG301">
        <f>IF(NOT(ISNA($B301)),INDEX(Entrada!H$53:H$369,$B301),0)</f>
        <v>119</v>
      </c>
      <c r="AH301">
        <f>IF(NOT(ISNA($B301)),INDEX(Entrada!I$53:I$369,$B301),0)</f>
        <v>106</v>
      </c>
      <c r="AI301">
        <f>IF(NOT(ISNA($B301)),INDEX(Entrada!J$53:J$369,$B301),0)</f>
        <v>91</v>
      </c>
      <c r="AJ301">
        <f>IF(NOT(ISNA($B301)),INDEX(Entrada!K$53:K$369,$B301),0)</f>
        <v>94</v>
      </c>
      <c r="AK301">
        <f>IF(NOT(ISNA($B301)),INDEX(Entrada!L$53:L$369,$B301),0)</f>
        <v>113</v>
      </c>
      <c r="AL301">
        <f>IF(NOT(ISNA($B301)),INDEX(Entrada!M$53:M$369,$B301),0)</f>
        <v>148</v>
      </c>
      <c r="AM301">
        <f>IF(NOT(ISNA($B301)),INDEX(Entrada!N$53:N$369,$B301),0)</f>
        <v>160</v>
      </c>
      <c r="AN301">
        <f>IF(NOT(ISNA($B301)),INDEX(Entrada!O$53:O$369,$B301),0)</f>
        <v>0</v>
      </c>
      <c r="AO301">
        <f>IF(NOT(ISNA($B301)),INDEX(Entrada!P$53:P$369,$B301),0)</f>
        <v>0</v>
      </c>
      <c r="AP301">
        <f>IF(NOT(ISNA($B301)),INDEX(Entrada!Q$53:Q$369,$B301),0)</f>
        <v>0</v>
      </c>
      <c r="AQ301">
        <f>IF(NOT(ISNA($B301)),INDEX(Entrada!R$53:R$369,$B301),0)</f>
        <v>0</v>
      </c>
      <c r="AR301">
        <f>IF(NOT(ISNA($B301)),INDEX(Entrada!S$53:S$369,$B301),0)</f>
        <v>0</v>
      </c>
      <c r="AS301">
        <f>IF(NOT(ISNA($B301)),INDEX(Entrada!T$53:T$369,$B301),0)</f>
        <v>0</v>
      </c>
      <c r="AT301">
        <f>IF(NOT(ISNA($B301)),INDEX(Entrada!U$53:U$369,$B301),0)</f>
        <v>0</v>
      </c>
      <c r="AU301">
        <f>IF(NOT(ISNA($B301)),INDEX(Entrada!V$53:V$369,$B301),0)</f>
        <v>0</v>
      </c>
      <c r="AV301">
        <f>IF(NOT(ISNA($B301)),INDEX(Entrada!W$53:W$369,$B301),0)</f>
        <v>0</v>
      </c>
      <c r="AW301">
        <f>IF(NOT(ISNA($B301)),INDEX(Entrada!X$53:X$369,$B301),0)</f>
        <v>0</v>
      </c>
      <c r="AX301">
        <f>IF(NOT(ISNA($B301)),INDEX(Entrada!Y$53:Y$369,$B301),0)</f>
        <v>0</v>
      </c>
      <c r="AY301">
        <f>IF(NOT(ISNA($B301)),INDEX(Entrada!Z$53:Z$369,$B301),0)</f>
        <v>0</v>
      </c>
      <c r="AZ301">
        <f>IF(NOT(ISNA($B301)),INDEX(Entrada!AA$53:AA$369,$B301),0)</f>
        <v>0</v>
      </c>
      <c r="BA301">
        <f>IF(NOT(ISNA($B301)),INDEX(Entrada!AB$53:AB$369,$B301),0)</f>
        <v>0</v>
      </c>
      <c r="BB301" s="167">
        <f t="shared" ref="BB301:BM301" si="723">IF(BB128&lt;=190,(BB128*119)/190,IF(BB128&lt;=209,119,IF(BB128&lt;=250,BB128-90,160)))</f>
        <v>160</v>
      </c>
      <c r="BC301" s="167">
        <f t="shared" si="723"/>
        <v>160</v>
      </c>
      <c r="BD301" s="167">
        <f t="shared" si="723"/>
        <v>160</v>
      </c>
      <c r="BE301" s="167">
        <f t="shared" si="723"/>
        <v>160</v>
      </c>
      <c r="BF301" s="167">
        <f t="shared" si="723"/>
        <v>146.37</v>
      </c>
      <c r="BG301" s="167">
        <f t="shared" si="723"/>
        <v>119</v>
      </c>
      <c r="BH301" s="167">
        <f t="shared" si="723"/>
        <v>106.32963157894737</v>
      </c>
      <c r="BI301" s="167">
        <f t="shared" si="723"/>
        <v>90.997421052631566</v>
      </c>
      <c r="BJ301" s="167">
        <f t="shared" si="723"/>
        <v>93.715631578947381</v>
      </c>
      <c r="BK301" s="167">
        <f t="shared" si="723"/>
        <v>113.21284210526315</v>
      </c>
      <c r="BL301" s="167">
        <f t="shared" si="723"/>
        <v>147.97999999999999</v>
      </c>
      <c r="BM301" s="167">
        <f t="shared" si="723"/>
        <v>160</v>
      </c>
      <c r="BN301" s="167">
        <f t="shared" ref="BN301:CA301" si="724">IF(BN128&lt;=190,(BN128*119)/190,IF(BN128&lt;=209,119,IF(BN128&lt;=250,BN128-90,160)))</f>
        <v>0</v>
      </c>
      <c r="BO301" s="167">
        <f t="shared" si="724"/>
        <v>0</v>
      </c>
      <c r="BP301" s="167">
        <f t="shared" si="724"/>
        <v>0</v>
      </c>
      <c r="BQ301" s="167">
        <f t="shared" si="724"/>
        <v>0</v>
      </c>
      <c r="BR301" s="167">
        <f t="shared" si="724"/>
        <v>0</v>
      </c>
      <c r="BS301" s="167">
        <f t="shared" si="724"/>
        <v>0</v>
      </c>
      <c r="BT301" s="167">
        <f t="shared" si="724"/>
        <v>0</v>
      </c>
      <c r="BU301" s="167">
        <f t="shared" si="724"/>
        <v>0</v>
      </c>
      <c r="BV301" s="167">
        <f t="shared" si="724"/>
        <v>0</v>
      </c>
      <c r="BW301" s="167">
        <f t="shared" si="724"/>
        <v>0</v>
      </c>
      <c r="BX301" s="167">
        <f t="shared" si="724"/>
        <v>0</v>
      </c>
      <c r="BY301" s="167">
        <f t="shared" si="724"/>
        <v>0</v>
      </c>
      <c r="BZ301" s="167">
        <f t="shared" si="724"/>
        <v>0</v>
      </c>
      <c r="CA301" s="167">
        <f t="shared" si="724"/>
        <v>0</v>
      </c>
      <c r="CE301" t="e">
        <f t="shared" si="677"/>
        <v>#N/A</v>
      </c>
      <c r="CF301" s="302">
        <f t="shared" si="678"/>
        <v>160</v>
      </c>
      <c r="CG301" s="302">
        <f t="shared" si="698"/>
        <v>160</v>
      </c>
      <c r="CH301" s="302">
        <f t="shared" si="699"/>
        <v>160</v>
      </c>
      <c r="CI301" s="302">
        <f t="shared" si="700"/>
        <v>160</v>
      </c>
      <c r="CJ301" s="302">
        <f t="shared" si="701"/>
        <v>146.37</v>
      </c>
      <c r="CK301" s="302">
        <f t="shared" si="702"/>
        <v>119</v>
      </c>
      <c r="CL301" s="302">
        <f t="shared" si="703"/>
        <v>106.32963157894737</v>
      </c>
      <c r="CM301" s="302">
        <f t="shared" si="704"/>
        <v>90.997421052631566</v>
      </c>
      <c r="CN301" s="302">
        <f t="shared" si="705"/>
        <v>93.715631578947381</v>
      </c>
      <c r="CO301" s="302">
        <f t="shared" si="706"/>
        <v>113.21284210526315</v>
      </c>
      <c r="CP301" s="302">
        <f t="shared" si="707"/>
        <v>147.97999999999999</v>
      </c>
      <c r="CQ301" s="302">
        <f t="shared" si="708"/>
        <v>160</v>
      </c>
      <c r="CR301" s="302">
        <f t="shared" si="709"/>
        <v>0</v>
      </c>
      <c r="CS301" s="302">
        <f t="shared" si="710"/>
        <v>0</v>
      </c>
      <c r="CT301" s="302">
        <f t="shared" si="711"/>
        <v>0</v>
      </c>
      <c r="CU301" s="302">
        <f t="shared" si="712"/>
        <v>0</v>
      </c>
      <c r="CV301" s="302">
        <f t="shared" si="713"/>
        <v>0</v>
      </c>
      <c r="CW301" s="302">
        <f t="shared" si="714"/>
        <v>0</v>
      </c>
      <c r="CX301" s="302">
        <f t="shared" si="715"/>
        <v>0</v>
      </c>
      <c r="CY301" s="302">
        <f t="shared" si="716"/>
        <v>0</v>
      </c>
      <c r="CZ301" s="302">
        <f t="shared" si="717"/>
        <v>0</v>
      </c>
      <c r="DA301" s="302">
        <f t="shared" si="718"/>
        <v>0</v>
      </c>
      <c r="DB301" s="302">
        <f t="shared" si="719"/>
        <v>0</v>
      </c>
      <c r="DC301" s="302">
        <f t="shared" si="720"/>
        <v>0</v>
      </c>
      <c r="DD301" s="302">
        <f t="shared" si="721"/>
        <v>0</v>
      </c>
      <c r="DE301" s="302">
        <f t="shared" si="722"/>
        <v>0</v>
      </c>
    </row>
    <row r="302" spans="1:109" x14ac:dyDescent="0.25">
      <c r="A302">
        <v>299</v>
      </c>
      <c r="B302">
        <f>MATCH(A302,Entrada!$A$53:$A$369,0)</f>
        <v>299</v>
      </c>
      <c r="C302" s="164" t="s">
        <v>595</v>
      </c>
      <c r="AB302">
        <f>IF(NOT(ISNA($B302)),INDEX(Entrada!C$53:C$369,$B302),0)</f>
        <v>862</v>
      </c>
      <c r="AC302">
        <f>IF(NOT(ISNA($B302)),INDEX(Entrada!D$53:D$369,$B302),0)</f>
        <v>863</v>
      </c>
      <c r="AD302">
        <f>IF(NOT(ISNA($B302)),INDEX(Entrada!E$53:E$369,$B302),0)</f>
        <v>796</v>
      </c>
      <c r="AE302">
        <f>IF(NOT(ISNA($B302)),INDEX(Entrada!F$53:F$369,$B302),0)</f>
        <v>525</v>
      </c>
      <c r="AF302">
        <f>IF(NOT(ISNA($B302)),INDEX(Entrada!G$53:G$369,$B302),0)</f>
        <v>341</v>
      </c>
      <c r="AG302">
        <f>IF(NOT(ISNA($B302)),INDEX(Entrada!H$53:H$369,$B302),0)</f>
        <v>292</v>
      </c>
      <c r="AH302">
        <f>IF(NOT(ISNA($B302)),INDEX(Entrada!I$53:I$369,$B302),0)</f>
        <v>239</v>
      </c>
      <c r="AI302">
        <f>IF(NOT(ISNA($B302)),INDEX(Entrada!J$53:J$369,$B302),0)</f>
        <v>206</v>
      </c>
      <c r="AJ302">
        <f>IF(NOT(ISNA($B302)),INDEX(Entrada!K$53:K$369,$B302),0)</f>
        <v>208</v>
      </c>
      <c r="AK302">
        <f>IF(NOT(ISNA($B302)),INDEX(Entrada!L$53:L$369,$B302),0)</f>
        <v>247</v>
      </c>
      <c r="AL302">
        <f>IF(NOT(ISNA($B302)),INDEX(Entrada!M$53:M$369,$B302),0)</f>
        <v>348</v>
      </c>
      <c r="AM302">
        <f>IF(NOT(ISNA($B302)),INDEX(Entrada!N$53:N$369,$B302),0)</f>
        <v>588</v>
      </c>
      <c r="AN302">
        <f>IF(NOT(ISNA($B302)),INDEX(Entrada!O$53:O$369,$B302),0)</f>
        <v>0</v>
      </c>
      <c r="AO302">
        <f>IF(NOT(ISNA($B302)),INDEX(Entrada!P$53:P$369,$B302),0)</f>
        <v>0</v>
      </c>
      <c r="AP302">
        <f>IF(NOT(ISNA($B302)),INDEX(Entrada!Q$53:Q$369,$B302),0)</f>
        <v>0</v>
      </c>
      <c r="AQ302">
        <f>IF(NOT(ISNA($B302)),INDEX(Entrada!R$53:R$369,$B302),0)</f>
        <v>0</v>
      </c>
      <c r="AR302">
        <f>IF(NOT(ISNA($B302)),INDEX(Entrada!S$53:S$369,$B302),0)</f>
        <v>0</v>
      </c>
      <c r="AS302">
        <f>IF(NOT(ISNA($B302)),INDEX(Entrada!T$53:T$369,$B302),0)</f>
        <v>0</v>
      </c>
      <c r="AT302">
        <f>IF(NOT(ISNA($B302)),INDEX(Entrada!U$53:U$369,$B302),0)</f>
        <v>0</v>
      </c>
      <c r="AU302">
        <f>IF(NOT(ISNA($B302)),INDEX(Entrada!V$53:V$369,$B302),0)</f>
        <v>0</v>
      </c>
      <c r="AV302">
        <f>IF(NOT(ISNA($B302)),INDEX(Entrada!W$53:W$369,$B302),0)</f>
        <v>0</v>
      </c>
      <c r="AW302">
        <f>IF(NOT(ISNA($B302)),INDEX(Entrada!X$53:X$369,$B302),0)</f>
        <v>0</v>
      </c>
      <c r="AX302">
        <f>IF(NOT(ISNA($B302)),INDEX(Entrada!Y$53:Y$369,$B302),0)</f>
        <v>0</v>
      </c>
      <c r="AY302">
        <f>IF(NOT(ISNA($B302)),INDEX(Entrada!Z$53:Z$369,$B302),0)</f>
        <v>0</v>
      </c>
      <c r="AZ302">
        <f>IF(NOT(ISNA($B302)),INDEX(Entrada!AA$53:AA$369,$B302),0)</f>
        <v>0</v>
      </c>
      <c r="BA302">
        <f>IF(NOT(ISNA($B302)),INDEX(Entrada!AB$53:AB$369,$B302),0)</f>
        <v>0</v>
      </c>
      <c r="BB302" s="167">
        <f t="shared" ref="BB302:BM302" ca="1" si="725">BB133-BB301-BB206+BB307</f>
        <v>861.96313000000009</v>
      </c>
      <c r="BC302" s="167">
        <f t="shared" ca="1" si="725"/>
        <v>863.44861000000003</v>
      </c>
      <c r="BD302" s="167">
        <f t="shared" ca="1" si="725"/>
        <v>796.48180000000002</v>
      </c>
      <c r="BE302" s="167">
        <f t="shared" ca="1" si="725"/>
        <v>524.73824999999999</v>
      </c>
      <c r="BF302" s="167">
        <f t="shared" ca="1" si="725"/>
        <v>340.87002999999999</v>
      </c>
      <c r="BG302" s="167">
        <f t="shared" ca="1" si="725"/>
        <v>292.29527999999999</v>
      </c>
      <c r="BH302" s="167">
        <f t="shared" ca="1" si="725"/>
        <v>239.37711842105261</v>
      </c>
      <c r="BI302" s="167">
        <f t="shared" ca="1" si="725"/>
        <v>206.35460894736843</v>
      </c>
      <c r="BJ302" s="167">
        <f t="shared" ca="1" si="725"/>
        <v>207.78956842105262</v>
      </c>
      <c r="BK302" s="167">
        <f t="shared" ca="1" si="725"/>
        <v>247.06997789473684</v>
      </c>
      <c r="BL302" s="167">
        <f t="shared" ca="1" si="725"/>
        <v>347.85224000000005</v>
      </c>
      <c r="BM302" s="167">
        <f t="shared" ca="1" si="725"/>
        <v>587.61200999999994</v>
      </c>
      <c r="BN302" s="167">
        <f t="shared" ref="BN302:CA302" si="726">BN133-BN301-BN206+BN307</f>
        <v>0</v>
      </c>
      <c r="BO302" s="167">
        <f t="shared" si="726"/>
        <v>0</v>
      </c>
      <c r="BP302" s="167">
        <f t="shared" si="726"/>
        <v>0</v>
      </c>
      <c r="BQ302" s="167">
        <f t="shared" si="726"/>
        <v>0</v>
      </c>
      <c r="BR302" s="167">
        <f t="shared" si="726"/>
        <v>0</v>
      </c>
      <c r="BS302" s="167">
        <f t="shared" si="726"/>
        <v>0</v>
      </c>
      <c r="BT302" s="167">
        <f t="shared" si="726"/>
        <v>0</v>
      </c>
      <c r="BU302" s="167">
        <f t="shared" si="726"/>
        <v>0</v>
      </c>
      <c r="BV302" s="167">
        <f t="shared" si="726"/>
        <v>0</v>
      </c>
      <c r="BW302" s="167">
        <f t="shared" si="726"/>
        <v>0</v>
      </c>
      <c r="BX302" s="167">
        <f t="shared" si="726"/>
        <v>0</v>
      </c>
      <c r="BY302" s="167">
        <f t="shared" si="726"/>
        <v>0</v>
      </c>
      <c r="BZ302" s="167">
        <f t="shared" si="726"/>
        <v>0</v>
      </c>
      <c r="CA302" s="167">
        <f t="shared" si="726"/>
        <v>0</v>
      </c>
      <c r="CE302" t="e">
        <f t="shared" si="677"/>
        <v>#N/A</v>
      </c>
      <c r="CF302" s="302">
        <f t="shared" ca="1" si="678"/>
        <v>861.96313000000009</v>
      </c>
      <c r="CG302" s="302">
        <f t="shared" ca="1" si="698"/>
        <v>863.44861000000003</v>
      </c>
      <c r="CH302" s="302">
        <f t="shared" ca="1" si="699"/>
        <v>796.48180000000002</v>
      </c>
      <c r="CI302" s="302">
        <f t="shared" ca="1" si="700"/>
        <v>524.73824999999999</v>
      </c>
      <c r="CJ302" s="302">
        <f t="shared" ca="1" si="701"/>
        <v>340.87002999999999</v>
      </c>
      <c r="CK302" s="302">
        <f t="shared" ca="1" si="702"/>
        <v>292.29527999999999</v>
      </c>
      <c r="CL302" s="302">
        <f t="shared" ca="1" si="703"/>
        <v>239.37711842105261</v>
      </c>
      <c r="CM302" s="302">
        <f t="shared" ca="1" si="704"/>
        <v>206.35460894736843</v>
      </c>
      <c r="CN302" s="302">
        <f t="shared" ca="1" si="705"/>
        <v>207.78956842105262</v>
      </c>
      <c r="CO302" s="302">
        <f t="shared" ca="1" si="706"/>
        <v>247.06997789473684</v>
      </c>
      <c r="CP302" s="302">
        <f t="shared" ca="1" si="707"/>
        <v>347.85224000000005</v>
      </c>
      <c r="CQ302" s="302">
        <f t="shared" ca="1" si="708"/>
        <v>587.61200999999994</v>
      </c>
      <c r="CR302" s="302">
        <f t="shared" si="709"/>
        <v>0</v>
      </c>
      <c r="CS302" s="302">
        <f t="shared" si="710"/>
        <v>0</v>
      </c>
      <c r="CT302" s="302">
        <f t="shared" si="711"/>
        <v>0</v>
      </c>
      <c r="CU302" s="302">
        <f t="shared" si="712"/>
        <v>0</v>
      </c>
      <c r="CV302" s="302">
        <f t="shared" si="713"/>
        <v>0</v>
      </c>
      <c r="CW302" s="302">
        <f t="shared" si="714"/>
        <v>0</v>
      </c>
      <c r="CX302" s="302">
        <f t="shared" si="715"/>
        <v>0</v>
      </c>
      <c r="CY302" s="302">
        <f t="shared" si="716"/>
        <v>0</v>
      </c>
      <c r="CZ302" s="302">
        <f t="shared" si="717"/>
        <v>0</v>
      </c>
      <c r="DA302" s="302">
        <f t="shared" si="718"/>
        <v>0</v>
      </c>
      <c r="DB302" s="302">
        <f t="shared" si="719"/>
        <v>0</v>
      </c>
      <c r="DC302" s="302">
        <f t="shared" si="720"/>
        <v>0</v>
      </c>
      <c r="DD302" s="302">
        <f t="shared" si="721"/>
        <v>0</v>
      </c>
      <c r="DE302" s="302">
        <f t="shared" si="722"/>
        <v>0</v>
      </c>
    </row>
    <row r="303" spans="1:109" x14ac:dyDescent="0.25">
      <c r="A303">
        <v>300</v>
      </c>
      <c r="B303">
        <f>MATCH(A303,Entrada!$A$53:$A$369,0)</f>
        <v>300</v>
      </c>
      <c r="C303" s="164" t="s">
        <v>671</v>
      </c>
      <c r="AB303">
        <f>IF(NOT(ISNA($B303)),INDEX(Entrada!C$53:C$369,$B303),0)</f>
        <v>0</v>
      </c>
      <c r="AC303">
        <f>IF(NOT(ISNA($B303)),INDEX(Entrada!D$53:D$369,$B303),0)</f>
        <v>0</v>
      </c>
      <c r="AD303">
        <f>IF(NOT(ISNA($B303)),INDEX(Entrada!E$53:E$369,$B303),0)</f>
        <v>0</v>
      </c>
      <c r="AE303">
        <f>IF(NOT(ISNA($B303)),INDEX(Entrada!F$53:F$369,$B303),0)</f>
        <v>0</v>
      </c>
      <c r="AF303">
        <f>IF(NOT(ISNA($B303)),INDEX(Entrada!G$53:G$369,$B303),0)</f>
        <v>0</v>
      </c>
      <c r="AG303">
        <f>IF(NOT(ISNA($B303)),INDEX(Entrada!H$53:H$369,$B303),0)</f>
        <v>0</v>
      </c>
      <c r="AH303">
        <f>IF(NOT(ISNA($B303)),INDEX(Entrada!I$53:I$369,$B303),0)</f>
        <v>0</v>
      </c>
      <c r="AI303">
        <f>IF(NOT(ISNA($B303)),INDEX(Entrada!J$53:J$369,$B303),0)</f>
        <v>0</v>
      </c>
      <c r="AJ303">
        <f>IF(NOT(ISNA($B303)),INDEX(Entrada!K$53:K$369,$B303),0)</f>
        <v>0</v>
      </c>
      <c r="AK303">
        <f>IF(NOT(ISNA($B303)),INDEX(Entrada!L$53:L$369,$B303),0)</f>
        <v>0</v>
      </c>
      <c r="AL303">
        <f>IF(NOT(ISNA($B303)),INDEX(Entrada!M$53:M$369,$B303),0)</f>
        <v>0</v>
      </c>
      <c r="AM303">
        <f>IF(NOT(ISNA($B303)),INDEX(Entrada!N$53:N$369,$B303),0)</f>
        <v>0</v>
      </c>
      <c r="AN303">
        <f>IF(NOT(ISNA($B303)),INDEX(Entrada!O$53:O$369,$B303),0)</f>
        <v>0</v>
      </c>
      <c r="AO303">
        <f>IF(NOT(ISNA($B303)),INDEX(Entrada!P$53:P$369,$B303),0)</f>
        <v>0</v>
      </c>
      <c r="AP303">
        <f>IF(NOT(ISNA($B303)),INDEX(Entrada!Q$53:Q$369,$B303),0)</f>
        <v>0</v>
      </c>
      <c r="AQ303">
        <f>IF(NOT(ISNA($B303)),INDEX(Entrada!R$53:R$369,$B303),0)</f>
        <v>0</v>
      </c>
      <c r="AR303">
        <f>IF(NOT(ISNA($B303)),INDEX(Entrada!S$53:S$369,$B303),0)</f>
        <v>0</v>
      </c>
      <c r="AS303">
        <f>IF(NOT(ISNA($B303)),INDEX(Entrada!T$53:T$369,$B303),0)</f>
        <v>0</v>
      </c>
      <c r="AT303">
        <f>IF(NOT(ISNA($B303)),INDEX(Entrada!U$53:U$369,$B303),0)</f>
        <v>0</v>
      </c>
      <c r="AU303">
        <f>IF(NOT(ISNA($B303)),INDEX(Entrada!V$53:V$369,$B303),0)</f>
        <v>0</v>
      </c>
      <c r="AV303">
        <f>IF(NOT(ISNA($B303)),INDEX(Entrada!W$53:W$369,$B303),0)</f>
        <v>0</v>
      </c>
      <c r="AW303">
        <f>IF(NOT(ISNA($B303)),INDEX(Entrada!X$53:X$369,$B303),0)</f>
        <v>0</v>
      </c>
      <c r="AX303">
        <f>IF(NOT(ISNA($B303)),INDEX(Entrada!Y$53:Y$369,$B303),0)</f>
        <v>0</v>
      </c>
      <c r="AY303">
        <f>IF(NOT(ISNA($B303)),INDEX(Entrada!Z$53:Z$369,$B303),0)</f>
        <v>0</v>
      </c>
      <c r="AZ303">
        <f>IF(NOT(ISNA($B303)),INDEX(Entrada!AA$53:AA$369,$B303),0)</f>
        <v>0</v>
      </c>
      <c r="BA303">
        <f>IF(NOT(ISNA($B303)),INDEX(Entrada!AB$53:AB$369,$B303),0)</f>
        <v>0</v>
      </c>
      <c r="BB303" s="167">
        <f>0</f>
        <v>0</v>
      </c>
      <c r="BC303" s="167">
        <f>0</f>
        <v>0</v>
      </c>
      <c r="BD303" s="167">
        <f>0</f>
        <v>0</v>
      </c>
      <c r="BE303" s="167">
        <f>0</f>
        <v>0</v>
      </c>
      <c r="BF303" s="167">
        <f>0</f>
        <v>0</v>
      </c>
      <c r="BG303" s="167">
        <f>0</f>
        <v>0</v>
      </c>
      <c r="BH303" s="167">
        <f>0</f>
        <v>0</v>
      </c>
      <c r="BI303" s="167">
        <f>0</f>
        <v>0</v>
      </c>
      <c r="BJ303" s="167">
        <f>0</f>
        <v>0</v>
      </c>
      <c r="BK303" s="167">
        <f>0</f>
        <v>0</v>
      </c>
      <c r="BL303" s="167">
        <f>0</f>
        <v>0</v>
      </c>
      <c r="BM303" s="167">
        <f>0</f>
        <v>0</v>
      </c>
      <c r="BN303" s="167">
        <f>0</f>
        <v>0</v>
      </c>
      <c r="BO303" s="167">
        <f>0</f>
        <v>0</v>
      </c>
      <c r="BP303" s="167">
        <f>0</f>
        <v>0</v>
      </c>
      <c r="BQ303" s="167">
        <f>0</f>
        <v>0</v>
      </c>
      <c r="BR303" s="167">
        <f>0</f>
        <v>0</v>
      </c>
      <c r="BS303" s="167">
        <f>0</f>
        <v>0</v>
      </c>
      <c r="BT303" s="167">
        <f>0</f>
        <v>0</v>
      </c>
      <c r="BU303" s="167">
        <f>0</f>
        <v>0</v>
      </c>
      <c r="BV303" s="167">
        <f>0</f>
        <v>0</v>
      </c>
      <c r="BW303" s="167">
        <f>0</f>
        <v>0</v>
      </c>
      <c r="BX303" s="167">
        <f>0</f>
        <v>0</v>
      </c>
      <c r="BY303" s="167">
        <f>0</f>
        <v>0</v>
      </c>
      <c r="BZ303" s="167">
        <f>0</f>
        <v>0</v>
      </c>
      <c r="CA303" s="167">
        <f>0</f>
        <v>0</v>
      </c>
      <c r="CE303" t="e">
        <f t="shared" si="677"/>
        <v>#N/A</v>
      </c>
      <c r="CF303" s="167">
        <f>0</f>
        <v>0</v>
      </c>
      <c r="CG303" s="167">
        <f>0</f>
        <v>0</v>
      </c>
      <c r="CH303" s="167">
        <f>0</f>
        <v>0</v>
      </c>
      <c r="CI303" s="167">
        <f>0</f>
        <v>0</v>
      </c>
      <c r="CJ303" s="167">
        <f>0</f>
        <v>0</v>
      </c>
      <c r="CK303" s="167">
        <f>0</f>
        <v>0</v>
      </c>
      <c r="CL303" s="167">
        <f>0</f>
        <v>0</v>
      </c>
      <c r="CM303" s="167">
        <f>0</f>
        <v>0</v>
      </c>
      <c r="CN303" s="167">
        <f>0</f>
        <v>0</v>
      </c>
      <c r="CO303" s="167">
        <f>0</f>
        <v>0</v>
      </c>
      <c r="CP303" s="167">
        <f>0</f>
        <v>0</v>
      </c>
      <c r="CQ303" s="167">
        <f>0</f>
        <v>0</v>
      </c>
      <c r="CR303" s="167">
        <f>0</f>
        <v>0</v>
      </c>
      <c r="CS303" s="167">
        <f>0</f>
        <v>0</v>
      </c>
      <c r="CT303" s="167">
        <f>0</f>
        <v>0</v>
      </c>
      <c r="CU303" s="167">
        <f>0</f>
        <v>0</v>
      </c>
      <c r="CV303" s="167">
        <f>0</f>
        <v>0</v>
      </c>
      <c r="CW303" s="167">
        <f>0</f>
        <v>0</v>
      </c>
      <c r="CX303" s="167">
        <f>0</f>
        <v>0</v>
      </c>
      <c r="CY303" s="167">
        <f>0</f>
        <v>0</v>
      </c>
      <c r="CZ303" s="167">
        <f>0</f>
        <v>0</v>
      </c>
      <c r="DA303" s="167">
        <f>0</f>
        <v>0</v>
      </c>
      <c r="DB303" s="167">
        <f>0</f>
        <v>0</v>
      </c>
      <c r="DC303" s="167">
        <f>0</f>
        <v>0</v>
      </c>
      <c r="DD303" s="167">
        <f>0</f>
        <v>0</v>
      </c>
      <c r="DE303" s="167">
        <f>0</f>
        <v>0</v>
      </c>
    </row>
    <row r="304" spans="1:109" x14ac:dyDescent="0.25">
      <c r="A304">
        <v>301</v>
      </c>
      <c r="B304">
        <f>MATCH(A304,Entrada!$A$53:$A$369,0)</f>
        <v>301</v>
      </c>
      <c r="C304" s="164" t="s">
        <v>672</v>
      </c>
      <c r="AB304">
        <f>IF(NOT(ISNA($B304)),INDEX(Entrada!C$53:C$369,$B304),0)</f>
        <v>30.13</v>
      </c>
      <c r="AC304">
        <f>IF(NOT(ISNA($B304)),INDEX(Entrada!D$53:D$369,$B304),0)</f>
        <v>30.22</v>
      </c>
      <c r="AD304">
        <f>IF(NOT(ISNA($B304)),INDEX(Entrada!E$53:E$369,$B304),0)</f>
        <v>27.17</v>
      </c>
      <c r="AE304">
        <f>IF(NOT(ISNA($B304)),INDEX(Entrada!F$53:F$369,$B304),0)</f>
        <v>18.329999999999998</v>
      </c>
      <c r="AF304">
        <f>IF(NOT(ISNA($B304)),INDEX(Entrada!G$53:G$369,$B304),0)</f>
        <v>13.1</v>
      </c>
      <c r="AG304">
        <f>IF(NOT(ISNA($B304)),INDEX(Entrada!H$53:H$369,$B304),0)</f>
        <v>11.8</v>
      </c>
      <c r="AH304">
        <f>IF(NOT(ISNA($B304)),INDEX(Entrada!I$53:I$369,$B304),0)</f>
        <v>9.9</v>
      </c>
      <c r="AI304">
        <f>IF(NOT(ISNA($B304)),INDEX(Entrada!J$53:J$369,$B304),0)</f>
        <v>9.39</v>
      </c>
      <c r="AJ304">
        <f>IF(NOT(ISNA($B304)),INDEX(Entrada!K$53:K$369,$B304),0)</f>
        <v>13.95</v>
      </c>
      <c r="AK304">
        <f>IF(NOT(ISNA($B304)),INDEX(Entrada!L$53:L$369,$B304),0)</f>
        <v>18.149999999999999</v>
      </c>
      <c r="AL304">
        <f>IF(NOT(ISNA($B304)),INDEX(Entrada!M$53:M$369,$B304),0)</f>
        <v>18.73</v>
      </c>
      <c r="AM304">
        <f>IF(NOT(ISNA($B304)),INDEX(Entrada!N$53:N$369,$B304),0)</f>
        <v>23.93</v>
      </c>
      <c r="AN304">
        <f>IF(NOT(ISNA($B304)),INDEX(Entrada!O$53:O$369,$B304),0)</f>
        <v>0</v>
      </c>
      <c r="AO304">
        <f>IF(NOT(ISNA($B304)),INDEX(Entrada!P$53:P$369,$B304),0)</f>
        <v>0</v>
      </c>
      <c r="AP304">
        <f>IF(NOT(ISNA($B304)),INDEX(Entrada!Q$53:Q$369,$B304),0)</f>
        <v>0</v>
      </c>
      <c r="AQ304">
        <f>IF(NOT(ISNA($B304)),INDEX(Entrada!R$53:R$369,$B304),0)</f>
        <v>0</v>
      </c>
      <c r="AR304">
        <f>IF(NOT(ISNA($B304)),INDEX(Entrada!S$53:S$369,$B304),0)</f>
        <v>0</v>
      </c>
      <c r="AS304">
        <f>IF(NOT(ISNA($B304)),INDEX(Entrada!T$53:T$369,$B304),0)</f>
        <v>0</v>
      </c>
      <c r="AT304">
        <f>IF(NOT(ISNA($B304)),INDEX(Entrada!U$53:U$369,$B304),0)</f>
        <v>0</v>
      </c>
      <c r="AU304">
        <f>IF(NOT(ISNA($B304)),INDEX(Entrada!V$53:V$369,$B304),0)</f>
        <v>0</v>
      </c>
      <c r="AV304">
        <f>IF(NOT(ISNA($B304)),INDEX(Entrada!W$53:W$369,$B304),0)</f>
        <v>0</v>
      </c>
      <c r="AW304">
        <f>IF(NOT(ISNA($B304)),INDEX(Entrada!X$53:X$369,$B304),0)</f>
        <v>0</v>
      </c>
      <c r="AX304">
        <f>IF(NOT(ISNA($B304)),INDEX(Entrada!Y$53:Y$369,$B304),0)</f>
        <v>0</v>
      </c>
      <c r="AY304">
        <f>IF(NOT(ISNA($B304)),INDEX(Entrada!Z$53:Z$369,$B304),0)</f>
        <v>0</v>
      </c>
      <c r="AZ304">
        <f>IF(NOT(ISNA($B304)),INDEX(Entrada!AA$53:AA$369,$B304),0)</f>
        <v>0</v>
      </c>
      <c r="BA304">
        <f>IF(NOT(ISNA($B304)),INDEX(Entrada!AB$53:AB$369,$B304),0)</f>
        <v>0</v>
      </c>
      <c r="BB304" s="424">
        <f t="shared" ref="BB304:BM304" si="727">BB121</f>
        <v>26.16</v>
      </c>
      <c r="BC304" s="424">
        <f t="shared" si="727"/>
        <v>26.09</v>
      </c>
      <c r="BD304" s="424">
        <f t="shared" si="727"/>
        <v>23.97</v>
      </c>
      <c r="BE304" s="424">
        <f t="shared" si="727"/>
        <v>17.079999999999998</v>
      </c>
      <c r="BF304" s="424">
        <f t="shared" si="727"/>
        <v>12.75</v>
      </c>
      <c r="BG304" s="424">
        <f t="shared" si="727"/>
        <v>11.5</v>
      </c>
      <c r="BH304" s="424">
        <f t="shared" si="727"/>
        <v>9.51</v>
      </c>
      <c r="BI304" s="424">
        <f t="shared" si="727"/>
        <v>8.8000000000000007</v>
      </c>
      <c r="BJ304" s="424">
        <f t="shared" si="727"/>
        <v>12.51</v>
      </c>
      <c r="BK304" s="424">
        <f t="shared" si="727"/>
        <v>15.78</v>
      </c>
      <c r="BL304" s="424">
        <f t="shared" si="727"/>
        <v>16.22</v>
      </c>
      <c r="BM304" s="424">
        <f t="shared" si="727"/>
        <v>20.94</v>
      </c>
      <c r="BN304" s="424">
        <f t="shared" ref="BN304:CA304" si="728">BN121</f>
        <v>0</v>
      </c>
      <c r="BO304" s="424">
        <f t="shared" si="728"/>
        <v>0</v>
      </c>
      <c r="BP304" s="424">
        <f t="shared" si="728"/>
        <v>0</v>
      </c>
      <c r="BQ304" s="424">
        <f t="shared" si="728"/>
        <v>0</v>
      </c>
      <c r="BR304" s="424">
        <f t="shared" si="728"/>
        <v>0</v>
      </c>
      <c r="BS304" s="424">
        <f t="shared" si="728"/>
        <v>0</v>
      </c>
      <c r="BT304" s="424">
        <f t="shared" si="728"/>
        <v>0</v>
      </c>
      <c r="BU304" s="424">
        <f t="shared" si="728"/>
        <v>0</v>
      </c>
      <c r="BV304" s="424">
        <f t="shared" si="728"/>
        <v>0</v>
      </c>
      <c r="BW304" s="424">
        <f t="shared" si="728"/>
        <v>0</v>
      </c>
      <c r="BX304" s="424">
        <f t="shared" si="728"/>
        <v>0</v>
      </c>
      <c r="BY304" s="424">
        <f t="shared" si="728"/>
        <v>0</v>
      </c>
      <c r="BZ304" s="424">
        <f t="shared" si="728"/>
        <v>0</v>
      </c>
      <c r="CA304" s="424">
        <f t="shared" si="728"/>
        <v>0</v>
      </c>
      <c r="CE304">
        <f t="shared" si="677"/>
        <v>26</v>
      </c>
      <c r="CF304" s="302">
        <f t="shared" ca="1" si="678"/>
        <v>25.777149999999995</v>
      </c>
      <c r="CG304" s="302">
        <f t="shared" ref="CG304:CG306" ca="1" si="729" xml:space="preserve">    IF(ISNA($CE$4:$CE$323),BC$4:BC$323,
IF(OR(_tipo="Mensal", _tipo="Diario"),INDEX(_regrA0,$CE$4:$CE$323,$CF$1:$DE$1)+INDEX(_regrA1,$CE$4:$CE$323,$CF$1:$DE$1)*INDEX(BC$4:BC$323,INDEX(_regrPostoBase,$CE$4:$CE$323)),0
))</f>
        <v>25.711309999999997</v>
      </c>
      <c r="CH304" s="302">
        <f t="shared" ref="CH304:CH306" ca="1" si="730" xml:space="preserve">    IF(ISNA($CE$4:$CE$323),BD$4:BD$323,
IF(OR(_tipo="Mensal", _tipo="Diario"),INDEX(_regrA0,$CE$4:$CE$323,$CF$1:$DE$1)+INDEX(_regrA1,$CE$4:$CE$323,$CF$1:$DE$1)*INDEX(BD$4:BD$323,INDEX(_regrPostoBase,$CE$4:$CE$323)),0
))</f>
        <v>23.563279999999995</v>
      </c>
      <c r="CI304" s="302">
        <f t="shared" ref="CI304:CI306" ca="1" si="731" xml:space="preserve">    IF(ISNA($CE$4:$CE$323),BE$4:BE$323,
IF(OR(_tipo="Mensal", _tipo="Diario"),INDEX(_regrA0,$CE$4:$CE$323,$CF$1:$DE$1)+INDEX(_regrA1,$CE$4:$CE$323,$CF$1:$DE$1)*INDEX(BE$4:BE$323,INDEX(_regrPostoBase,$CE$4:$CE$323)),0
))</f>
        <v>16.559549999999998</v>
      </c>
      <c r="CJ304" s="302">
        <f t="shared" ref="CJ304:CJ306" ca="1" si="732" xml:space="preserve">    IF(ISNA($CE$4:$CE$323),BF$4:BF$323,
IF(OR(_tipo="Mensal", _tipo="Diario"),INDEX(_regrA0,$CE$4:$CE$323,$CF$1:$DE$1)+INDEX(_regrA1,$CE$4:$CE$323,$CF$1:$DE$1)*INDEX(BF$4:BF$323,INDEX(_regrPostoBase,$CE$4:$CE$323)),0
))</f>
        <v>12.164729999999999</v>
      </c>
      <c r="CK304" s="302">
        <f t="shared" ref="CK304:CK306" ca="1" si="733" xml:space="preserve">    IF(ISNA($CE$4:$CE$323),BG$4:BG$323,
IF(OR(_tipo="Mensal", _tipo="Diario"),INDEX(_regrA0,$CE$4:$CE$323,$CF$1:$DE$1)+INDEX(_regrA1,$CE$4:$CE$323,$CF$1:$DE$1)*INDEX(BG$4:BG$323,INDEX(_regrPostoBase,$CE$4:$CE$323)),0
))</f>
        <v>10.897310000000001</v>
      </c>
      <c r="CL304" s="302">
        <f t="shared" ref="CL304:CL306" ca="1" si="734" xml:space="preserve">    IF(ISNA($CE$4:$CE$323),BH$4:BH$323,
IF(OR(_tipo="Mensal", _tipo="Diario"),INDEX(_regrA0,$CE$4:$CE$323,$CF$1:$DE$1)+INDEX(_regrA1,$CE$4:$CE$323,$CF$1:$DE$1)*INDEX(BH$4:BH$323,INDEX(_regrPostoBase,$CE$4:$CE$323)),0
))</f>
        <v>8.8727299999999989</v>
      </c>
      <c r="CM304" s="302">
        <f t="shared" ref="CM304:CM306" ca="1" si="735" xml:space="preserve">    IF(ISNA($CE$4:$CE$323),BI$4:BI$323,
IF(OR(_tipo="Mensal", _tipo="Diario"),INDEX(_regrA0,$CE$4:$CE$323,$CF$1:$DE$1)+INDEX(_regrA1,$CE$4:$CE$323,$CF$1:$DE$1)*INDEX(BI$4:BI$323,INDEX(_regrPostoBase,$CE$4:$CE$323)),0
))</f>
        <v>8.1484900000000007</v>
      </c>
      <c r="CN304" s="302">
        <f t="shared" ref="CN304:CN306" ca="1" si="736" xml:space="preserve">    IF(ISNA($CE$4:$CE$323),BJ$4:BJ$323,
IF(OR(_tipo="Mensal", _tipo="Diario"),INDEX(_regrA0,$CE$4:$CE$323,$CF$1:$DE$1)+INDEX(_regrA1,$CE$4:$CE$323,$CF$1:$DE$1)*INDEX(BJ$4:BJ$323,INDEX(_regrPostoBase,$CE$4:$CE$323)),0
))</f>
        <v>11.91783</v>
      </c>
      <c r="CO304" s="302">
        <f t="shared" ref="CO304:CO306" ca="1" si="737" xml:space="preserve">    IF(ISNA($CE$4:$CE$323),BK$4:BK$323,
IF(OR(_tipo="Mensal", _tipo="Diario"),INDEX(_regrA0,$CE$4:$CE$323,$CF$1:$DE$1)+INDEX(_regrA1,$CE$4:$CE$323,$CF$1:$DE$1)*INDEX(BK$4:BK$323,INDEX(_regrPostoBase,$CE$4:$CE$323)),0
))</f>
        <v>15.242749999999999</v>
      </c>
      <c r="CP304" s="302">
        <f t="shared" ref="CP304:CP306" ca="1" si="738" xml:space="preserve">    IF(ISNA($CE$4:$CE$323),BL$4:BL$323,
IF(OR(_tipo="Mensal", _tipo="Diario"),INDEX(_regrA0,$CE$4:$CE$323,$CF$1:$DE$1)+INDEX(_regrA1,$CE$4:$CE$323,$CF$1:$DE$1)*INDEX(BL$4:BL$323,INDEX(_regrPostoBase,$CE$4:$CE$323)),0
))</f>
        <v>15.68717</v>
      </c>
      <c r="CQ304" s="302">
        <f t="shared" ref="CQ304:CQ306" ca="1" si="739" xml:space="preserve">    IF(ISNA($CE$4:$CE$323),BM$4:BM$323,
IF(OR(_tipo="Mensal", _tipo="Diario"),INDEX(_regrA0,$CE$4:$CE$323,$CF$1:$DE$1)+INDEX(_regrA1,$CE$4:$CE$323,$CF$1:$DE$1)*INDEX(BM$4:BM$323,INDEX(_regrPostoBase,$CE$4:$CE$323)),0
))</f>
        <v>20.485259999999997</v>
      </c>
      <c r="CR304" s="302">
        <f t="shared" ref="CR304:CR306" ca="1" si="740" xml:space="preserve">    IF(ISNA($CE$4:$CE$323),BN$4:BN$323,
IF(OR(_tipo="Mensal", _tipo="Diario"),INDEX(_regrA0,$CE$4:$CE$323,$CF$1:$DE$1)+INDEX(_regrA1,$CE$4:$CE$323,$CF$1:$DE$1)*INDEX(BN$4:BN$323,INDEX(_regrPostoBase,$CE$4:$CE$323)),0
))</f>
        <v>-0.6</v>
      </c>
      <c r="CS304" s="302">
        <f t="shared" ref="CS304:CS306" ca="1" si="741" xml:space="preserve">    IF(ISNA($CE$4:$CE$323),BO$4:BO$323,
IF(OR(_tipo="Mensal", _tipo="Diario"),INDEX(_regrA0,$CE$4:$CE$323,$CF$1:$DE$1)+INDEX(_regrA1,$CE$4:$CE$323,$CF$1:$DE$1)*INDEX(BO$4:BO$323,INDEX(_regrPostoBase,$CE$4:$CE$323)),0
))</f>
        <v>-0.6</v>
      </c>
      <c r="CT304" s="302">
        <f t="shared" ref="CT304:CT306" ca="1" si="742" xml:space="preserve">    IF(ISNA($CE$4:$CE$323),BP$4:BP$323,
IF(OR(_tipo="Mensal", _tipo="Diario"),INDEX(_regrA0,$CE$4:$CE$323,$CF$1:$DE$1)+INDEX(_regrA1,$CE$4:$CE$323,$CF$1:$DE$1)*INDEX(BP$4:BP$323,INDEX(_regrPostoBase,$CE$4:$CE$323)),0
))</f>
        <v>-0.6</v>
      </c>
      <c r="CU304" s="302">
        <f t="shared" ref="CU304:CU306" ca="1" si="743" xml:space="preserve">    IF(ISNA($CE$4:$CE$323),BQ$4:BQ$323,
IF(OR(_tipo="Mensal", _tipo="Diario"),INDEX(_regrA0,$CE$4:$CE$323,$CF$1:$DE$1)+INDEX(_regrA1,$CE$4:$CE$323,$CF$1:$DE$1)*INDEX(BQ$4:BQ$323,INDEX(_regrPostoBase,$CE$4:$CE$323)),0
))</f>
        <v>-0.6</v>
      </c>
      <c r="CV304" s="302">
        <f t="shared" ref="CV304:CV306" ca="1" si="744" xml:space="preserve">    IF(ISNA($CE$4:$CE$323),BR$4:BR$323,
IF(OR(_tipo="Mensal", _tipo="Diario"),INDEX(_regrA0,$CE$4:$CE$323,$CF$1:$DE$1)+INDEX(_regrA1,$CE$4:$CE$323,$CF$1:$DE$1)*INDEX(BR$4:BR$323,INDEX(_regrPostoBase,$CE$4:$CE$323)),0
))</f>
        <v>-0.6</v>
      </c>
      <c r="CW304" s="302">
        <f t="shared" ref="CW304:CW306" ca="1" si="745" xml:space="preserve">    IF(ISNA($CE$4:$CE$323),BS$4:BS$323,
IF(OR(_tipo="Mensal", _tipo="Diario"),INDEX(_regrA0,$CE$4:$CE$323,$CF$1:$DE$1)+INDEX(_regrA1,$CE$4:$CE$323,$CF$1:$DE$1)*INDEX(BS$4:BS$323,INDEX(_regrPostoBase,$CE$4:$CE$323)),0
))</f>
        <v>-0.6</v>
      </c>
      <c r="CX304" s="302">
        <f t="shared" ref="CX304:CX306" ca="1" si="746" xml:space="preserve">    IF(ISNA($CE$4:$CE$323),BT$4:BT$323,
IF(OR(_tipo="Mensal", _tipo="Diario"),INDEX(_regrA0,$CE$4:$CE$323,$CF$1:$DE$1)+INDEX(_regrA1,$CE$4:$CE$323,$CF$1:$DE$1)*INDEX(BT$4:BT$323,INDEX(_regrPostoBase,$CE$4:$CE$323)),0
))</f>
        <v>-0.6</v>
      </c>
      <c r="CY304" s="302">
        <f t="shared" ref="CY304:CY306" ca="1" si="747" xml:space="preserve">    IF(ISNA($CE$4:$CE$323),BU$4:BU$323,
IF(OR(_tipo="Mensal", _tipo="Diario"),INDEX(_regrA0,$CE$4:$CE$323,$CF$1:$DE$1)+INDEX(_regrA1,$CE$4:$CE$323,$CF$1:$DE$1)*INDEX(BU$4:BU$323,INDEX(_regrPostoBase,$CE$4:$CE$323)),0
))</f>
        <v>-0.6</v>
      </c>
      <c r="CZ304" s="302">
        <f t="shared" ref="CZ304:CZ306" ca="1" si="748" xml:space="preserve">    IF(ISNA($CE$4:$CE$323),BV$4:BV$323,
IF(OR(_tipo="Mensal", _tipo="Diario"),INDEX(_regrA0,$CE$4:$CE$323,$CF$1:$DE$1)+INDEX(_regrA1,$CE$4:$CE$323,$CF$1:$DE$1)*INDEX(BV$4:BV$323,INDEX(_regrPostoBase,$CE$4:$CE$323)),0
))</f>
        <v>-0.6</v>
      </c>
      <c r="DA304" s="302">
        <f t="shared" ref="DA304:DA306" ca="1" si="749" xml:space="preserve">    IF(ISNA($CE$4:$CE$323),BW$4:BW$323,
IF(OR(_tipo="Mensal", _tipo="Diario"),INDEX(_regrA0,$CE$4:$CE$323,$CF$1:$DE$1)+INDEX(_regrA1,$CE$4:$CE$323,$CF$1:$DE$1)*INDEX(BW$4:BW$323,INDEX(_regrPostoBase,$CE$4:$CE$323)),0
))</f>
        <v>-0.6</v>
      </c>
      <c r="DB304" s="302">
        <f t="shared" ref="DB304:DB306" ca="1" si="750" xml:space="preserve">    IF(ISNA($CE$4:$CE$323),BX$4:BX$323,
IF(OR(_tipo="Mensal", _tipo="Diario"),INDEX(_regrA0,$CE$4:$CE$323,$CF$1:$DE$1)+INDEX(_regrA1,$CE$4:$CE$323,$CF$1:$DE$1)*INDEX(BX$4:BX$323,INDEX(_regrPostoBase,$CE$4:$CE$323)),0
))</f>
        <v>-0.6</v>
      </c>
      <c r="DC304" s="302">
        <f t="shared" ref="DC304:DC306" ca="1" si="751" xml:space="preserve">    IF(ISNA($CE$4:$CE$323),BY$4:BY$323,
IF(OR(_tipo="Mensal", _tipo="Diario"),INDEX(_regrA0,$CE$4:$CE$323,$CF$1:$DE$1)+INDEX(_regrA1,$CE$4:$CE$323,$CF$1:$DE$1)*INDEX(BY$4:BY$323,INDEX(_regrPostoBase,$CE$4:$CE$323)),0
))</f>
        <v>-0.6</v>
      </c>
      <c r="DD304" s="302">
        <f t="shared" ref="DD304:DD306" ca="1" si="752" xml:space="preserve">    IF(ISNA($CE$4:$CE$323),BZ$4:BZ$323,
IF(OR(_tipo="Mensal", _tipo="Diario"),INDEX(_regrA0,$CE$4:$CE$323,$CF$1:$DE$1)+INDEX(_regrA1,$CE$4:$CE$323,$CF$1:$DE$1)*INDEX(BZ$4:BZ$323,INDEX(_regrPostoBase,$CE$4:$CE$323)),0
))</f>
        <v>-0.6</v>
      </c>
      <c r="DE304" s="302">
        <f t="shared" ref="DE304:DE306" ca="1" si="753" xml:space="preserve">    IF(ISNA($CE$4:$CE$323),CA$4:CA$323,
IF(OR(_tipo="Mensal", _tipo="Diario"),INDEX(_regrA0,$CE$4:$CE$323,$CF$1:$DE$1)+INDEX(_regrA1,$CE$4:$CE$323,$CF$1:$DE$1)*INDEX(CA$4:CA$323,INDEX(_regrPostoBase,$CE$4:$CE$323)),0
))</f>
        <v>-0.6</v>
      </c>
    </row>
    <row r="305" spans="1:109" x14ac:dyDescent="0.25">
      <c r="A305" s="169">
        <v>302</v>
      </c>
      <c r="B305">
        <f>MATCH(A305,Entrada!$A$53:$A$369,0)</f>
        <v>302</v>
      </c>
      <c r="C305" s="284" t="s">
        <v>673</v>
      </c>
      <c r="AB305">
        <f>IF(NOT(ISNA($B305)),INDEX(Entrada!C$53:C$369,$B305),0)</f>
        <v>1233.3599999999999</v>
      </c>
      <c r="AC305">
        <f>IF(NOT(ISNA($B305)),INDEX(Entrada!D$53:D$369,$B305),0)</f>
        <v>2414.41</v>
      </c>
      <c r="AD305">
        <f>IF(NOT(ISNA($B305)),INDEX(Entrada!E$53:E$369,$B305),0)</f>
        <v>5805.7</v>
      </c>
      <c r="AE305">
        <f>IF(NOT(ISNA($B305)),INDEX(Entrada!F$53:F$369,$B305),0)</f>
        <v>9014.1200000000008</v>
      </c>
      <c r="AF305">
        <f>IF(NOT(ISNA($B305)),INDEX(Entrada!G$53:G$369,$B305),0)</f>
        <v>4319.79</v>
      </c>
      <c r="AG305">
        <f>IF(NOT(ISNA($B305)),INDEX(Entrada!H$53:H$369,$B305),0)</f>
        <v>1600</v>
      </c>
      <c r="AH305">
        <f>IF(NOT(ISNA($B305)),INDEX(Entrada!I$53:I$369,$B305),0)</f>
        <v>1100</v>
      </c>
      <c r="AI305">
        <f>IF(NOT(ISNA($B305)),INDEX(Entrada!J$53:J$369,$B305),0)</f>
        <v>898.96</v>
      </c>
      <c r="AJ305">
        <f>IF(NOT(ISNA($B305)),INDEX(Entrada!K$53:K$369,$B305),0)</f>
        <v>742.76</v>
      </c>
      <c r="AK305">
        <f>IF(NOT(ISNA($B305)),INDEX(Entrada!L$53:L$369,$B305),0)</f>
        <v>686.07</v>
      </c>
      <c r="AL305">
        <f>IF(NOT(ISNA($B305)),INDEX(Entrada!M$53:M$369,$B305),0)</f>
        <v>797.39</v>
      </c>
      <c r="AM305">
        <f>IF(NOT(ISNA($B305)),INDEX(Entrada!N$53:N$369,$B305),0)</f>
        <v>900</v>
      </c>
      <c r="AN305">
        <f>IF(NOT(ISNA($B305)),INDEX(Entrada!O$53:O$369,$B305),0)</f>
        <v>0</v>
      </c>
      <c r="AO305">
        <f>IF(NOT(ISNA($B305)),INDEX(Entrada!P$53:P$369,$B305),0)</f>
        <v>0</v>
      </c>
      <c r="AP305">
        <f>IF(NOT(ISNA($B305)),INDEX(Entrada!Q$53:Q$369,$B305),0)</f>
        <v>0</v>
      </c>
      <c r="AQ305">
        <f>IF(NOT(ISNA($B305)),INDEX(Entrada!R$53:R$369,$B305),0)</f>
        <v>0</v>
      </c>
      <c r="AR305">
        <f>IF(NOT(ISNA($B305)),INDEX(Entrada!S$53:S$369,$B305),0)</f>
        <v>0</v>
      </c>
      <c r="AS305">
        <f>IF(NOT(ISNA($B305)),INDEX(Entrada!T$53:T$369,$B305),0)</f>
        <v>0</v>
      </c>
      <c r="AT305">
        <f>IF(NOT(ISNA($B305)),INDEX(Entrada!U$53:U$369,$B305),0)</f>
        <v>0</v>
      </c>
      <c r="AU305">
        <f>IF(NOT(ISNA($B305)),INDEX(Entrada!V$53:V$369,$B305),0)</f>
        <v>0</v>
      </c>
      <c r="AV305">
        <f>IF(NOT(ISNA($B305)),INDEX(Entrada!W$53:W$369,$B305),0)</f>
        <v>0</v>
      </c>
      <c r="AW305">
        <f>IF(NOT(ISNA($B305)),INDEX(Entrada!X$53:X$369,$B305),0)</f>
        <v>0</v>
      </c>
      <c r="AX305">
        <f>IF(NOT(ISNA($B305)),INDEX(Entrada!Y$53:Y$369,$B305),0)</f>
        <v>0</v>
      </c>
      <c r="AY305">
        <f>IF(NOT(ISNA($B305)),INDEX(Entrada!Z$53:Z$369,$B305),0)</f>
        <v>0</v>
      </c>
      <c r="AZ305">
        <f>IF(NOT(ISNA($B305)),INDEX(Entrada!AA$53:AA$369,$B305),0)</f>
        <v>0</v>
      </c>
      <c r="BA305">
        <f>IF(NOT(ISNA($B305)),INDEX(Entrada!AB$53:AB$369,$B305),0)</f>
        <v>0</v>
      </c>
      <c r="BB305" s="282">
        <f t="shared" ref="BB305:BM305" si="754">BB291-BB295</f>
        <v>1100</v>
      </c>
      <c r="BC305" s="282">
        <f t="shared" si="754"/>
        <v>1600</v>
      </c>
      <c r="BD305" s="282">
        <f t="shared" si="754"/>
        <v>4261.41</v>
      </c>
      <c r="BE305" s="282">
        <f t="shared" si="754"/>
        <v>7285.32</v>
      </c>
      <c r="BF305" s="282">
        <f t="shared" si="754"/>
        <v>2900</v>
      </c>
      <c r="BG305" s="282">
        <f t="shared" si="754"/>
        <v>1600</v>
      </c>
      <c r="BH305" s="282">
        <f t="shared" si="754"/>
        <v>1100</v>
      </c>
      <c r="BI305" s="282">
        <f t="shared" si="754"/>
        <v>900</v>
      </c>
      <c r="BJ305" s="282">
        <f t="shared" si="754"/>
        <v>750</v>
      </c>
      <c r="BK305" s="282">
        <f t="shared" si="754"/>
        <v>700</v>
      </c>
      <c r="BL305" s="282">
        <f t="shared" si="754"/>
        <v>800</v>
      </c>
      <c r="BM305" s="282">
        <f t="shared" si="754"/>
        <v>900</v>
      </c>
      <c r="BN305" s="282">
        <f t="shared" ref="BN305:CA305" si="755">BN291-BN295</f>
        <v>0</v>
      </c>
      <c r="BO305" s="282">
        <f t="shared" si="755"/>
        <v>0</v>
      </c>
      <c r="BP305" s="282">
        <f t="shared" si="755"/>
        <v>0</v>
      </c>
      <c r="BQ305" s="282">
        <f t="shared" si="755"/>
        <v>0</v>
      </c>
      <c r="BR305" s="282">
        <f t="shared" si="755"/>
        <v>0</v>
      </c>
      <c r="BS305" s="282">
        <f t="shared" si="755"/>
        <v>0</v>
      </c>
      <c r="BT305" s="282">
        <f t="shared" si="755"/>
        <v>0</v>
      </c>
      <c r="BU305" s="282">
        <f t="shared" si="755"/>
        <v>0</v>
      </c>
      <c r="BV305" s="282">
        <f t="shared" si="755"/>
        <v>0</v>
      </c>
      <c r="BW305" s="282">
        <f t="shared" si="755"/>
        <v>0</v>
      </c>
      <c r="BX305" s="282">
        <f t="shared" si="755"/>
        <v>0</v>
      </c>
      <c r="BY305" s="282">
        <f t="shared" si="755"/>
        <v>0</v>
      </c>
      <c r="BZ305" s="282">
        <f t="shared" si="755"/>
        <v>0</v>
      </c>
      <c r="CA305" s="282">
        <f t="shared" si="755"/>
        <v>0</v>
      </c>
      <c r="CE305" t="e">
        <f t="shared" si="677"/>
        <v>#N/A</v>
      </c>
      <c r="CF305" s="302">
        <f t="shared" si="678"/>
        <v>1100</v>
      </c>
      <c r="CG305" s="302">
        <f t="shared" si="729"/>
        <v>1600</v>
      </c>
      <c r="CH305" s="302">
        <f t="shared" si="730"/>
        <v>4261.41</v>
      </c>
      <c r="CI305" s="302">
        <f t="shared" si="731"/>
        <v>7285.32</v>
      </c>
      <c r="CJ305" s="302">
        <f t="shared" si="732"/>
        <v>2900</v>
      </c>
      <c r="CK305" s="302">
        <f t="shared" si="733"/>
        <v>1600</v>
      </c>
      <c r="CL305" s="302">
        <f t="shared" si="734"/>
        <v>1100</v>
      </c>
      <c r="CM305" s="302">
        <f t="shared" si="735"/>
        <v>900</v>
      </c>
      <c r="CN305" s="302">
        <f t="shared" si="736"/>
        <v>750</v>
      </c>
      <c r="CO305" s="302">
        <f t="shared" si="737"/>
        <v>700</v>
      </c>
      <c r="CP305" s="302">
        <f t="shared" si="738"/>
        <v>800</v>
      </c>
      <c r="CQ305" s="302">
        <f t="shared" si="739"/>
        <v>900</v>
      </c>
      <c r="CR305" s="302">
        <f t="shared" si="740"/>
        <v>0</v>
      </c>
      <c r="CS305" s="302">
        <f t="shared" si="741"/>
        <v>0</v>
      </c>
      <c r="CT305" s="302">
        <f t="shared" si="742"/>
        <v>0</v>
      </c>
      <c r="CU305" s="302">
        <f t="shared" si="743"/>
        <v>0</v>
      </c>
      <c r="CV305" s="302">
        <f t="shared" si="744"/>
        <v>0</v>
      </c>
      <c r="CW305" s="302">
        <f t="shared" si="745"/>
        <v>0</v>
      </c>
      <c r="CX305" s="302">
        <f t="shared" si="746"/>
        <v>0</v>
      </c>
      <c r="CY305" s="302">
        <f t="shared" si="747"/>
        <v>0</v>
      </c>
      <c r="CZ305" s="302">
        <f t="shared" si="748"/>
        <v>0</v>
      </c>
      <c r="DA305" s="302">
        <f t="shared" si="749"/>
        <v>0</v>
      </c>
      <c r="DB305" s="302">
        <f t="shared" si="750"/>
        <v>0</v>
      </c>
      <c r="DC305" s="302">
        <f t="shared" si="751"/>
        <v>0</v>
      </c>
      <c r="DD305" s="302">
        <f t="shared" si="752"/>
        <v>0</v>
      </c>
      <c r="DE305" s="302">
        <f t="shared" si="753"/>
        <v>0</v>
      </c>
    </row>
    <row r="306" spans="1:109" x14ac:dyDescent="0.25">
      <c r="A306">
        <v>303</v>
      </c>
      <c r="B306">
        <f>MATCH(A306,Entrada!$A$53:$A$369,0)</f>
        <v>303</v>
      </c>
      <c r="C306" s="164" t="s">
        <v>674</v>
      </c>
      <c r="AB306">
        <f>IF(NOT(ISNA($B306)),INDEX(Entrada!C$53:C$369,$B306),0)</f>
        <v>44</v>
      </c>
      <c r="AC306">
        <f>IF(NOT(ISNA($B306)),INDEX(Entrada!D$53:D$369,$B306),0)</f>
        <v>44</v>
      </c>
      <c r="AD306">
        <f>IF(NOT(ISNA($B306)),INDEX(Entrada!E$53:E$369,$B306),0)</f>
        <v>44</v>
      </c>
      <c r="AE306">
        <f>IF(NOT(ISNA($B306)),INDEX(Entrada!F$53:F$369,$B306),0)</f>
        <v>41</v>
      </c>
      <c r="AF306">
        <f>IF(NOT(ISNA($B306)),INDEX(Entrada!G$53:G$369,$B306),0)</f>
        <v>25</v>
      </c>
      <c r="AG306">
        <f>IF(NOT(ISNA($B306)),INDEX(Entrada!H$53:H$369,$B306),0)</f>
        <v>12</v>
      </c>
      <c r="AH306">
        <f>IF(NOT(ISNA($B306)),INDEX(Entrada!I$53:I$369,$B306),0)</f>
        <v>10</v>
      </c>
      <c r="AI306">
        <f>IF(NOT(ISNA($B306)),INDEX(Entrada!J$53:J$369,$B306),0)</f>
        <v>9</v>
      </c>
      <c r="AJ306">
        <f>IF(NOT(ISNA($B306)),INDEX(Entrada!K$53:K$369,$B306),0)</f>
        <v>9</v>
      </c>
      <c r="AK306">
        <f>IF(NOT(ISNA($B306)),INDEX(Entrada!L$53:L$369,$B306),0)</f>
        <v>11</v>
      </c>
      <c r="AL306">
        <f>IF(NOT(ISNA($B306)),INDEX(Entrada!M$53:M$369,$B306),0)</f>
        <v>26</v>
      </c>
      <c r="AM306">
        <f>IF(NOT(ISNA($B306)),INDEX(Entrada!N$53:N$369,$B306),0)</f>
        <v>41</v>
      </c>
      <c r="AN306">
        <f>IF(NOT(ISNA($B306)),INDEX(Entrada!O$53:O$369,$B306),0)</f>
        <v>0</v>
      </c>
      <c r="AO306">
        <f>IF(NOT(ISNA($B306)),INDEX(Entrada!P$53:P$369,$B306),0)</f>
        <v>0</v>
      </c>
      <c r="AP306">
        <f>IF(NOT(ISNA($B306)),INDEX(Entrada!Q$53:Q$369,$B306),0)</f>
        <v>0</v>
      </c>
      <c r="AQ306">
        <f>IF(NOT(ISNA($B306)),INDEX(Entrada!R$53:R$369,$B306),0)</f>
        <v>0</v>
      </c>
      <c r="AR306">
        <f>IF(NOT(ISNA($B306)),INDEX(Entrada!S$53:S$369,$B306),0)</f>
        <v>0</v>
      </c>
      <c r="AS306">
        <f>IF(NOT(ISNA($B306)),INDEX(Entrada!T$53:T$369,$B306),0)</f>
        <v>0</v>
      </c>
      <c r="AT306">
        <f>IF(NOT(ISNA($B306)),INDEX(Entrada!U$53:U$369,$B306),0)</f>
        <v>0</v>
      </c>
      <c r="AU306">
        <f>IF(NOT(ISNA($B306)),INDEX(Entrada!V$53:V$369,$B306),0)</f>
        <v>0</v>
      </c>
      <c r="AV306">
        <f>IF(NOT(ISNA($B306)),INDEX(Entrada!W$53:W$369,$B306),0)</f>
        <v>0</v>
      </c>
      <c r="AW306">
        <f>IF(NOT(ISNA($B306)),INDEX(Entrada!X$53:X$369,$B306),0)</f>
        <v>0</v>
      </c>
      <c r="AX306">
        <f>IF(NOT(ISNA($B306)),INDEX(Entrada!Y$53:Y$369,$B306),0)</f>
        <v>0</v>
      </c>
      <c r="AY306">
        <f>IF(NOT(ISNA($B306)),INDEX(Entrada!Z$53:Z$369,$B306),0)</f>
        <v>0</v>
      </c>
      <c r="AZ306">
        <f>IF(NOT(ISNA($B306)),INDEX(Entrada!AA$53:AA$369,$B306),0)</f>
        <v>0</v>
      </c>
      <c r="BA306">
        <f>IF(NOT(ISNA($B306)),INDEX(Entrada!AB$53:AB$369,$B306),0)</f>
        <v>0</v>
      </c>
      <c r="BB306" s="291">
        <f t="shared" ref="BB306:BM306" ca="1" si="756">IF(BB135&lt;17, BB135+ MIN(BB319-(BB134),34), 17 + MIN(BB319-(BB134),34))</f>
        <v>44.026870000000002</v>
      </c>
      <c r="BC306" s="291">
        <f t="shared" ca="1" si="756"/>
        <v>44.191390000000013</v>
      </c>
      <c r="BD306" s="291">
        <f t="shared" ca="1" si="756"/>
        <v>43.428200000000004</v>
      </c>
      <c r="BE306" s="291">
        <f t="shared" ca="1" si="756"/>
        <v>41.211749999999995</v>
      </c>
      <c r="BF306" s="291">
        <f t="shared" ca="1" si="756"/>
        <v>24.879970000000004</v>
      </c>
      <c r="BG306" s="291">
        <f t="shared" ca="1" si="756"/>
        <v>12.450000000000001</v>
      </c>
      <c r="BH306" s="291">
        <f t="shared" ca="1" si="756"/>
        <v>10.050000000000001</v>
      </c>
      <c r="BI306" s="291">
        <f t="shared" ca="1" si="756"/>
        <v>8.5299999999999994</v>
      </c>
      <c r="BJ306" s="291">
        <f t="shared" ca="1" si="756"/>
        <v>9.07</v>
      </c>
      <c r="BK306" s="291">
        <f t="shared" ca="1" si="756"/>
        <v>10.91</v>
      </c>
      <c r="BL306" s="291">
        <f t="shared" ca="1" si="756"/>
        <v>25.957759999999986</v>
      </c>
      <c r="BM306" s="291">
        <f t="shared" ca="1" si="756"/>
        <v>41.357990000000001</v>
      </c>
      <c r="BN306" s="291">
        <f t="shared" ref="BN306:CA306" si="757">IF(BN135&lt;17, BN135+ MIN(BN319-(BN134),34), 17 + MIN(BN319-(BN134),34))</f>
        <v>0</v>
      </c>
      <c r="BO306" s="291">
        <f t="shared" si="757"/>
        <v>0</v>
      </c>
      <c r="BP306" s="291">
        <f t="shared" si="757"/>
        <v>0</v>
      </c>
      <c r="BQ306" s="291">
        <f t="shared" si="757"/>
        <v>0</v>
      </c>
      <c r="BR306" s="291">
        <f t="shared" si="757"/>
        <v>0</v>
      </c>
      <c r="BS306" s="291">
        <f t="shared" si="757"/>
        <v>0</v>
      </c>
      <c r="BT306" s="291">
        <f t="shared" si="757"/>
        <v>0</v>
      </c>
      <c r="BU306" s="291">
        <f t="shared" si="757"/>
        <v>0</v>
      </c>
      <c r="BV306" s="291">
        <f t="shared" si="757"/>
        <v>0</v>
      </c>
      <c r="BW306" s="291">
        <f t="shared" si="757"/>
        <v>0</v>
      </c>
      <c r="BX306" s="291">
        <f t="shared" si="757"/>
        <v>0</v>
      </c>
      <c r="BY306" s="291">
        <f t="shared" si="757"/>
        <v>0</v>
      </c>
      <c r="BZ306" s="291">
        <f t="shared" si="757"/>
        <v>0</v>
      </c>
      <c r="CA306" s="291">
        <f t="shared" si="757"/>
        <v>0</v>
      </c>
      <c r="CE306">
        <f t="shared" si="677"/>
        <v>53</v>
      </c>
      <c r="CF306" s="302">
        <f t="shared" ca="1" si="678"/>
        <v>10.2813</v>
      </c>
      <c r="CG306" s="302">
        <f t="shared" ca="1" si="729"/>
        <v>10.4361</v>
      </c>
      <c r="CH306" s="302">
        <f t="shared" ca="1" si="730"/>
        <v>9.718</v>
      </c>
      <c r="CI306" s="302">
        <f t="shared" ca="1" si="731"/>
        <v>7.6325000000000003</v>
      </c>
      <c r="CJ306" s="302">
        <f t="shared" ca="1" si="732"/>
        <v>5.2503000000000002</v>
      </c>
      <c r="CK306" s="302">
        <f t="shared" ca="1" si="733"/>
        <v>3.8528000000000002</v>
      </c>
      <c r="CL306" s="302">
        <f t="shared" ca="1" si="734"/>
        <v>3.1175000000000002</v>
      </c>
      <c r="CM306" s="302">
        <f t="shared" ca="1" si="735"/>
        <v>2.6703000000000001</v>
      </c>
      <c r="CN306" s="302">
        <f t="shared" ca="1" si="736"/>
        <v>2.7520000000000002</v>
      </c>
      <c r="CO306" s="302">
        <f t="shared" ca="1" si="737"/>
        <v>3.3281999999999998</v>
      </c>
      <c r="CP306" s="302">
        <f t="shared" ca="1" si="738"/>
        <v>5.0224000000000002</v>
      </c>
      <c r="CQ306" s="302">
        <f t="shared" ca="1" si="739"/>
        <v>7.7701000000000002</v>
      </c>
      <c r="CR306" s="302">
        <f t="shared" ca="1" si="740"/>
        <v>0</v>
      </c>
      <c r="CS306" s="302">
        <f t="shared" ca="1" si="741"/>
        <v>0</v>
      </c>
      <c r="CT306" s="302">
        <f t="shared" ca="1" si="742"/>
        <v>0</v>
      </c>
      <c r="CU306" s="302">
        <f t="shared" ca="1" si="743"/>
        <v>0</v>
      </c>
      <c r="CV306" s="302">
        <f t="shared" ca="1" si="744"/>
        <v>0</v>
      </c>
      <c r="CW306" s="302">
        <f t="shared" ca="1" si="745"/>
        <v>0</v>
      </c>
      <c r="CX306" s="302">
        <f t="shared" ca="1" si="746"/>
        <v>0</v>
      </c>
      <c r="CY306" s="302">
        <f t="shared" ca="1" si="747"/>
        <v>0</v>
      </c>
      <c r="CZ306" s="302">
        <f t="shared" ca="1" si="748"/>
        <v>0</v>
      </c>
      <c r="DA306" s="302">
        <f t="shared" ca="1" si="749"/>
        <v>0</v>
      </c>
      <c r="DB306" s="302">
        <f t="shared" ca="1" si="750"/>
        <v>0</v>
      </c>
      <c r="DC306" s="302">
        <f t="shared" ca="1" si="751"/>
        <v>0</v>
      </c>
      <c r="DD306" s="302">
        <f t="shared" ca="1" si="752"/>
        <v>0</v>
      </c>
      <c r="DE306" s="302">
        <f t="shared" ca="1" si="753"/>
        <v>0</v>
      </c>
    </row>
    <row r="307" spans="1:109" x14ac:dyDescent="0.25">
      <c r="A307">
        <v>304</v>
      </c>
      <c r="B307">
        <f>MATCH(A307,Entrada!$A$53:$A$369,0)</f>
        <v>304</v>
      </c>
      <c r="C307" s="164" t="s">
        <v>622</v>
      </c>
      <c r="AB307">
        <f>IF(NOT(ISNA($B307)),INDEX(Entrada!C$53:C$369,$B307),0)</f>
        <v>3.02</v>
      </c>
      <c r="AC307">
        <f>IF(NOT(ISNA($B307)),INDEX(Entrada!D$53:D$369,$B307),0)</f>
        <v>3.96</v>
      </c>
      <c r="AD307">
        <f>IF(NOT(ISNA($B307)),INDEX(Entrada!E$53:E$369,$B307),0)</f>
        <v>2.25</v>
      </c>
      <c r="AE307">
        <f>IF(NOT(ISNA($B307)),INDEX(Entrada!F$53:F$369,$B307),0)</f>
        <v>0.27</v>
      </c>
      <c r="AF307">
        <f>IF(NOT(ISNA($B307)),INDEX(Entrada!G$53:G$369,$B307),0)</f>
        <v>0</v>
      </c>
      <c r="AG307">
        <f>IF(NOT(ISNA($B307)),INDEX(Entrada!H$53:H$369,$B307),0)</f>
        <v>0</v>
      </c>
      <c r="AH307">
        <f>IF(NOT(ISNA($B307)),INDEX(Entrada!I$53:I$369,$B307),0)</f>
        <v>0</v>
      </c>
      <c r="AI307">
        <f>IF(NOT(ISNA($B307)),INDEX(Entrada!J$53:J$369,$B307),0)</f>
        <v>0</v>
      </c>
      <c r="AJ307">
        <f>IF(NOT(ISNA($B307)),INDEX(Entrada!K$53:K$369,$B307),0)</f>
        <v>0</v>
      </c>
      <c r="AK307">
        <f>IF(NOT(ISNA($B307)),INDEX(Entrada!L$53:L$369,$B307),0)</f>
        <v>0</v>
      </c>
      <c r="AL307">
        <f>IF(NOT(ISNA($B307)),INDEX(Entrada!M$53:M$369,$B307),0)</f>
        <v>0</v>
      </c>
      <c r="AM307">
        <f>IF(NOT(ISNA($B307)),INDEX(Entrada!N$53:N$369,$B307),0)</f>
        <v>0.73</v>
      </c>
      <c r="AN307">
        <f>IF(NOT(ISNA($B307)),INDEX(Entrada!O$53:O$369,$B307),0)</f>
        <v>0</v>
      </c>
      <c r="AO307">
        <f>IF(NOT(ISNA($B307)),INDEX(Entrada!P$53:P$369,$B307),0)</f>
        <v>0</v>
      </c>
      <c r="AP307">
        <f>IF(NOT(ISNA($B307)),INDEX(Entrada!Q$53:Q$369,$B307),0)</f>
        <v>0</v>
      </c>
      <c r="AQ307">
        <f>IF(NOT(ISNA($B307)),INDEX(Entrada!R$53:R$369,$B307),0)</f>
        <v>0</v>
      </c>
      <c r="AR307">
        <f>IF(NOT(ISNA($B307)),INDEX(Entrada!S$53:S$369,$B307),0)</f>
        <v>0</v>
      </c>
      <c r="AS307">
        <f>IF(NOT(ISNA($B307)),INDEX(Entrada!T$53:T$369,$B307),0)</f>
        <v>0</v>
      </c>
      <c r="AT307">
        <f>IF(NOT(ISNA($B307)),INDEX(Entrada!U$53:U$369,$B307),0)</f>
        <v>0</v>
      </c>
      <c r="AU307">
        <f>IF(NOT(ISNA($B307)),INDEX(Entrada!V$53:V$369,$B307),0)</f>
        <v>0</v>
      </c>
      <c r="AV307">
        <f>IF(NOT(ISNA($B307)),INDEX(Entrada!W$53:W$369,$B307),0)</f>
        <v>0</v>
      </c>
      <c r="AW307">
        <f>IF(NOT(ISNA($B307)),INDEX(Entrada!X$53:X$369,$B307),0)</f>
        <v>0</v>
      </c>
      <c r="AX307">
        <f>IF(NOT(ISNA($B307)),INDEX(Entrada!Y$53:Y$369,$B307),0)</f>
        <v>0</v>
      </c>
      <c r="AY307">
        <f>IF(NOT(ISNA($B307)),INDEX(Entrada!Z$53:Z$369,$B307),0)</f>
        <v>0</v>
      </c>
      <c r="AZ307">
        <f>IF(NOT(ISNA($B307)),INDEX(Entrada!AA$53:AA$369,$B307),0)</f>
        <v>0</v>
      </c>
      <c r="BA307">
        <f>IF(NOT(ISNA($B307)),INDEX(Entrada!AB$53:AB$369,$B307),0)</f>
        <v>0</v>
      </c>
      <c r="BB307" s="167">
        <f t="shared" ref="BB307:BM307" ca="1" si="758">BB318-BB319</f>
        <v>0</v>
      </c>
      <c r="BC307" s="167">
        <f t="shared" ca="1" si="758"/>
        <v>0</v>
      </c>
      <c r="BD307" s="167">
        <f t="shared" ca="1" si="758"/>
        <v>0</v>
      </c>
      <c r="BE307" s="167">
        <f t="shared" ca="1" si="758"/>
        <v>0</v>
      </c>
      <c r="BF307" s="167">
        <f t="shared" ca="1" si="758"/>
        <v>0</v>
      </c>
      <c r="BG307" s="167">
        <f t="shared" ca="1" si="758"/>
        <v>0</v>
      </c>
      <c r="BH307" s="167">
        <f t="shared" ca="1" si="758"/>
        <v>0</v>
      </c>
      <c r="BI307" s="167">
        <f t="shared" ca="1" si="758"/>
        <v>0</v>
      </c>
      <c r="BJ307" s="167">
        <f t="shared" ca="1" si="758"/>
        <v>0</v>
      </c>
      <c r="BK307" s="167">
        <f t="shared" ca="1" si="758"/>
        <v>0</v>
      </c>
      <c r="BL307" s="167">
        <f t="shared" ca="1" si="758"/>
        <v>0</v>
      </c>
      <c r="BM307" s="167">
        <f t="shared" ca="1" si="758"/>
        <v>0</v>
      </c>
      <c r="BN307" s="167">
        <f t="shared" ref="BN307:CA307" si="759">BN318-BN319</f>
        <v>0</v>
      </c>
      <c r="BO307" s="167">
        <f t="shared" si="759"/>
        <v>0</v>
      </c>
      <c r="BP307" s="167">
        <f t="shared" si="759"/>
        <v>0</v>
      </c>
      <c r="BQ307" s="167">
        <f t="shared" si="759"/>
        <v>0</v>
      </c>
      <c r="BR307" s="167">
        <f t="shared" si="759"/>
        <v>0</v>
      </c>
      <c r="BS307" s="167">
        <f t="shared" si="759"/>
        <v>0</v>
      </c>
      <c r="BT307" s="167">
        <f t="shared" si="759"/>
        <v>0</v>
      </c>
      <c r="BU307" s="167">
        <f t="shared" si="759"/>
        <v>0</v>
      </c>
      <c r="BV307" s="167">
        <f t="shared" si="759"/>
        <v>0</v>
      </c>
      <c r="BW307" s="167">
        <f t="shared" si="759"/>
        <v>0</v>
      </c>
      <c r="BX307" s="167">
        <f t="shared" si="759"/>
        <v>0</v>
      </c>
      <c r="BY307" s="167">
        <f t="shared" si="759"/>
        <v>0</v>
      </c>
      <c r="BZ307" s="167">
        <f t="shared" si="759"/>
        <v>0</v>
      </c>
      <c r="CA307" s="167">
        <f t="shared" si="759"/>
        <v>0</v>
      </c>
      <c r="CE307" t="e">
        <f t="shared" si="677"/>
        <v>#N/A</v>
      </c>
      <c r="CF307" s="167">
        <f t="shared" ref="CF307:DE307" ca="1" si="760">CF318-CF319</f>
        <v>0</v>
      </c>
      <c r="CG307" s="167">
        <f t="shared" ca="1" si="760"/>
        <v>0</v>
      </c>
      <c r="CH307" s="167">
        <f t="shared" ca="1" si="760"/>
        <v>0</v>
      </c>
      <c r="CI307" s="167">
        <f t="shared" ca="1" si="760"/>
        <v>0</v>
      </c>
      <c r="CJ307" s="167">
        <f t="shared" ca="1" si="760"/>
        <v>0</v>
      </c>
      <c r="CK307" s="167">
        <f t="shared" ca="1" si="760"/>
        <v>0</v>
      </c>
      <c r="CL307" s="167">
        <f t="shared" ca="1" si="760"/>
        <v>0</v>
      </c>
      <c r="CM307" s="167">
        <f t="shared" ca="1" si="760"/>
        <v>0</v>
      </c>
      <c r="CN307" s="167">
        <f t="shared" ca="1" si="760"/>
        <v>0</v>
      </c>
      <c r="CO307" s="167">
        <f t="shared" ca="1" si="760"/>
        <v>0</v>
      </c>
      <c r="CP307" s="167">
        <f t="shared" ca="1" si="760"/>
        <v>0</v>
      </c>
      <c r="CQ307" s="167">
        <f t="shared" ca="1" si="760"/>
        <v>0</v>
      </c>
      <c r="CR307" s="167">
        <f t="shared" ca="1" si="760"/>
        <v>0</v>
      </c>
      <c r="CS307" s="167">
        <f t="shared" ca="1" si="760"/>
        <v>0</v>
      </c>
      <c r="CT307" s="167">
        <f t="shared" ca="1" si="760"/>
        <v>0</v>
      </c>
      <c r="CU307" s="167">
        <f t="shared" ca="1" si="760"/>
        <v>0</v>
      </c>
      <c r="CV307" s="167">
        <f t="shared" ca="1" si="760"/>
        <v>0</v>
      </c>
      <c r="CW307" s="167">
        <f t="shared" ca="1" si="760"/>
        <v>0</v>
      </c>
      <c r="CX307" s="167">
        <f t="shared" ca="1" si="760"/>
        <v>0</v>
      </c>
      <c r="CY307" s="167">
        <f t="shared" ca="1" si="760"/>
        <v>0</v>
      </c>
      <c r="CZ307" s="167">
        <f t="shared" ca="1" si="760"/>
        <v>0</v>
      </c>
      <c r="DA307" s="167">
        <f t="shared" ca="1" si="760"/>
        <v>0</v>
      </c>
      <c r="DB307" s="167">
        <f t="shared" ca="1" si="760"/>
        <v>0</v>
      </c>
      <c r="DC307" s="167">
        <f t="shared" ca="1" si="760"/>
        <v>0</v>
      </c>
      <c r="DD307" s="167">
        <f t="shared" ca="1" si="760"/>
        <v>0</v>
      </c>
      <c r="DE307" s="167">
        <f t="shared" ca="1" si="760"/>
        <v>0</v>
      </c>
    </row>
    <row r="308" spans="1:109" x14ac:dyDescent="0.25">
      <c r="A308">
        <v>305</v>
      </c>
      <c r="B308">
        <f>MATCH(A308,Entrada!$A$53:$A$369,0)</f>
        <v>305</v>
      </c>
      <c r="C308" s="164"/>
      <c r="AB308">
        <f>IF(NOT(ISNA($B308)),INDEX(Entrada!C$53:C$369,$B308),0)</f>
        <v>0</v>
      </c>
      <c r="AC308">
        <f>IF(NOT(ISNA($B308)),INDEX(Entrada!D$53:D$369,$B308),0)</f>
        <v>0</v>
      </c>
      <c r="AD308">
        <f>IF(NOT(ISNA($B308)),INDEX(Entrada!E$53:E$369,$B308),0)</f>
        <v>0</v>
      </c>
      <c r="AE308">
        <f>IF(NOT(ISNA($B308)),INDEX(Entrada!F$53:F$369,$B308),0)</f>
        <v>0</v>
      </c>
      <c r="AF308">
        <f>IF(NOT(ISNA($B308)),INDEX(Entrada!G$53:G$369,$B308),0)</f>
        <v>0</v>
      </c>
      <c r="AG308">
        <f>IF(NOT(ISNA($B308)),INDEX(Entrada!H$53:H$369,$B308),0)</f>
        <v>0</v>
      </c>
      <c r="AH308">
        <f>IF(NOT(ISNA($B308)),INDEX(Entrada!I$53:I$369,$B308),0)</f>
        <v>0</v>
      </c>
      <c r="AI308">
        <f>IF(NOT(ISNA($B308)),INDEX(Entrada!J$53:J$369,$B308),0)</f>
        <v>0</v>
      </c>
      <c r="AJ308">
        <f>IF(NOT(ISNA($B308)),INDEX(Entrada!K$53:K$369,$B308),0)</f>
        <v>0</v>
      </c>
      <c r="AK308">
        <f>IF(NOT(ISNA($B308)),INDEX(Entrada!L$53:L$369,$B308),0)</f>
        <v>0</v>
      </c>
      <c r="AL308">
        <f>IF(NOT(ISNA($B308)),INDEX(Entrada!M$53:M$369,$B308),0)</f>
        <v>0</v>
      </c>
      <c r="AM308">
        <f>IF(NOT(ISNA($B308)),INDEX(Entrada!N$53:N$369,$B308),0)</f>
        <v>0</v>
      </c>
      <c r="AN308">
        <f>IF(NOT(ISNA($B308)),INDEX(Entrada!O$53:O$369,$B308),0)</f>
        <v>0</v>
      </c>
      <c r="AO308">
        <f>IF(NOT(ISNA($B308)),INDEX(Entrada!P$53:P$369,$B308),0)</f>
        <v>0</v>
      </c>
      <c r="AP308">
        <f>IF(NOT(ISNA($B308)),INDEX(Entrada!Q$53:Q$369,$B308),0)</f>
        <v>0</v>
      </c>
      <c r="AQ308">
        <f>IF(NOT(ISNA($B308)),INDEX(Entrada!R$53:R$369,$B308),0)</f>
        <v>0</v>
      </c>
      <c r="AR308">
        <f>IF(NOT(ISNA($B308)),INDEX(Entrada!S$53:S$369,$B308),0)</f>
        <v>0</v>
      </c>
      <c r="AS308">
        <f>IF(NOT(ISNA($B308)),INDEX(Entrada!T$53:T$369,$B308),0)</f>
        <v>0</v>
      </c>
      <c r="AT308">
        <f>IF(NOT(ISNA($B308)),INDEX(Entrada!U$53:U$369,$B308),0)</f>
        <v>0</v>
      </c>
      <c r="AU308">
        <f>IF(NOT(ISNA($B308)),INDEX(Entrada!V$53:V$369,$B308),0)</f>
        <v>0</v>
      </c>
      <c r="AV308">
        <f>IF(NOT(ISNA($B308)),INDEX(Entrada!W$53:W$369,$B308),0)</f>
        <v>0</v>
      </c>
      <c r="AW308">
        <f>IF(NOT(ISNA($B308)),INDEX(Entrada!X$53:X$369,$B308),0)</f>
        <v>0</v>
      </c>
      <c r="AX308">
        <f>IF(NOT(ISNA($B308)),INDEX(Entrada!Y$53:Y$369,$B308),0)</f>
        <v>0</v>
      </c>
      <c r="AY308">
        <f>IF(NOT(ISNA($B308)),INDEX(Entrada!Z$53:Z$369,$B308),0)</f>
        <v>0</v>
      </c>
      <c r="AZ308">
        <f>IF(NOT(ISNA($B308)),INDEX(Entrada!AA$53:AA$369,$B308),0)</f>
        <v>0</v>
      </c>
      <c r="BA308">
        <f>IF(NOT(ISNA($B308)),INDEX(Entrada!AB$53:AB$369,$B308),0)</f>
        <v>0</v>
      </c>
      <c r="BB308">
        <f t="shared" ref="BB308:BM308" si="761">AB308</f>
        <v>0</v>
      </c>
      <c r="BC308">
        <f t="shared" si="761"/>
        <v>0</v>
      </c>
      <c r="BD308">
        <f t="shared" si="761"/>
        <v>0</v>
      </c>
      <c r="BE308">
        <f t="shared" si="761"/>
        <v>0</v>
      </c>
      <c r="BF308">
        <f t="shared" si="761"/>
        <v>0</v>
      </c>
      <c r="BG308">
        <f t="shared" si="761"/>
        <v>0</v>
      </c>
      <c r="BH308">
        <f t="shared" si="761"/>
        <v>0</v>
      </c>
      <c r="BI308">
        <f t="shared" si="761"/>
        <v>0</v>
      </c>
      <c r="BJ308">
        <f t="shared" si="761"/>
        <v>0</v>
      </c>
      <c r="BK308">
        <f t="shared" si="761"/>
        <v>0</v>
      </c>
      <c r="BL308">
        <f t="shared" si="761"/>
        <v>0</v>
      </c>
      <c r="BM308">
        <f t="shared" si="761"/>
        <v>0</v>
      </c>
      <c r="BN308">
        <f t="shared" ref="BN308:CA308" si="762">AN308</f>
        <v>0</v>
      </c>
      <c r="BO308">
        <f t="shared" si="762"/>
        <v>0</v>
      </c>
      <c r="BP308">
        <f t="shared" si="762"/>
        <v>0</v>
      </c>
      <c r="BQ308">
        <f t="shared" si="762"/>
        <v>0</v>
      </c>
      <c r="BR308">
        <f t="shared" si="762"/>
        <v>0</v>
      </c>
      <c r="BS308">
        <f t="shared" si="762"/>
        <v>0</v>
      </c>
      <c r="BT308">
        <f t="shared" si="762"/>
        <v>0</v>
      </c>
      <c r="BU308">
        <f t="shared" si="762"/>
        <v>0</v>
      </c>
      <c r="BV308">
        <f t="shared" si="762"/>
        <v>0</v>
      </c>
      <c r="BW308">
        <f t="shared" si="762"/>
        <v>0</v>
      </c>
      <c r="BX308">
        <f t="shared" si="762"/>
        <v>0</v>
      </c>
      <c r="BY308">
        <f t="shared" si="762"/>
        <v>0</v>
      </c>
      <c r="BZ308">
        <f t="shared" si="762"/>
        <v>0</v>
      </c>
      <c r="CA308">
        <f t="shared" si="762"/>
        <v>0</v>
      </c>
      <c r="CE308" t="e">
        <f t="shared" si="677"/>
        <v>#N/A</v>
      </c>
      <c r="CF308" s="302">
        <f t="shared" si="678"/>
        <v>0</v>
      </c>
      <c r="CG308" s="302">
        <f t="shared" ref="CG308" si="7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08" s="302">
        <f t="shared" ref="CH308" si="7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08" s="302">
        <f t="shared" ref="CI308" si="7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08" s="302">
        <f t="shared" ref="CJ308" si="7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08" s="302">
        <f t="shared" ref="CK308" si="7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08" s="302">
        <f t="shared" ref="CL308" si="7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08" s="302">
        <f t="shared" ref="CM308" si="7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08" s="302">
        <f t="shared" ref="CN308" si="7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08" s="302">
        <f t="shared" ref="CO308" si="7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08" s="302">
        <f t="shared" ref="CP308" si="7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08" s="302">
        <f t="shared" ref="CQ308" si="7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08" s="302">
        <f t="shared" ref="CR308" si="7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08" s="302">
        <f t="shared" ref="CS308" si="7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08" s="302">
        <f t="shared" ref="CT308" si="7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08" s="302">
        <f t="shared" ref="CU308" si="7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08" s="302">
        <f t="shared" ref="CV308" si="7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08" s="302">
        <f t="shared" ref="CW308" si="7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08" s="302">
        <f t="shared" ref="CX308" si="7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08" s="302">
        <f t="shared" ref="CY308" si="7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08" s="302">
        <f t="shared" ref="CZ308" si="7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08" s="302">
        <f t="shared" ref="DA308" si="7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08" s="302">
        <f t="shared" ref="DB308" si="7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08" s="302">
        <f t="shared" ref="DC308" si="7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08" s="302">
        <f t="shared" ref="DD308" si="7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08" s="302">
        <f t="shared" ref="DE308" si="7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09" spans="1:109" x14ac:dyDescent="0.25">
      <c r="A309">
        <v>306</v>
      </c>
      <c r="B309">
        <f>MATCH(A309,Entrada!$A$53:$A$369,0)</f>
        <v>306</v>
      </c>
      <c r="C309" s="164" t="s">
        <v>270</v>
      </c>
      <c r="AB309">
        <f>IF(NOT(ISNA($B309)),INDEX(Entrada!C$53:C$369,$B309),0)</f>
        <v>188</v>
      </c>
      <c r="AC309">
        <f>IF(NOT(ISNA($B309)),INDEX(Entrada!D$53:D$369,$B309),0)</f>
        <v>188</v>
      </c>
      <c r="AD309">
        <f>IF(NOT(ISNA($B309)),INDEX(Entrada!E$53:E$369,$B309),0)</f>
        <v>188</v>
      </c>
      <c r="AE309">
        <f>IF(NOT(ISNA($B309)),INDEX(Entrada!F$53:F$369,$B309),0)</f>
        <v>185</v>
      </c>
      <c r="AF309">
        <f>IF(NOT(ISNA($B309)),INDEX(Entrada!G$53:G$369,$B309),0)</f>
        <v>169</v>
      </c>
      <c r="AG309">
        <f>IF(NOT(ISNA($B309)),INDEX(Entrada!H$53:H$369,$B309),0)</f>
        <v>136</v>
      </c>
      <c r="AH309">
        <f>IF(NOT(ISNA($B309)),INDEX(Entrada!I$53:I$369,$B309),0)</f>
        <v>120</v>
      </c>
      <c r="AI309">
        <f>IF(NOT(ISNA($B309)),INDEX(Entrada!J$53:J$369,$B309),0)</f>
        <v>102</v>
      </c>
      <c r="AJ309">
        <f>IF(NOT(ISNA($B309)),INDEX(Entrada!K$53:K$369,$B309),0)</f>
        <v>106</v>
      </c>
      <c r="AK309">
        <f>IF(NOT(ISNA($B309)),INDEX(Entrada!L$53:L$369,$B309),0)</f>
        <v>128</v>
      </c>
      <c r="AL309">
        <f>IF(NOT(ISNA($B309)),INDEX(Entrada!M$53:M$369,$B309),0)</f>
        <v>170</v>
      </c>
      <c r="AM309">
        <f>IF(NOT(ISNA($B309)),INDEX(Entrada!N$53:N$369,$B309),0)</f>
        <v>185</v>
      </c>
      <c r="AN309">
        <f>IF(NOT(ISNA($B309)),INDEX(Entrada!O$53:O$369,$B309),0)</f>
        <v>0</v>
      </c>
      <c r="AO309">
        <f>IF(NOT(ISNA($B309)),INDEX(Entrada!P$53:P$369,$B309),0)</f>
        <v>0</v>
      </c>
      <c r="AP309">
        <f>IF(NOT(ISNA($B309)),INDEX(Entrada!Q$53:Q$369,$B309),0)</f>
        <v>0</v>
      </c>
      <c r="AQ309">
        <f>IF(NOT(ISNA($B309)),INDEX(Entrada!R$53:R$369,$B309),0)</f>
        <v>0</v>
      </c>
      <c r="AR309">
        <f>IF(NOT(ISNA($B309)),INDEX(Entrada!S$53:S$369,$B309),0)</f>
        <v>0</v>
      </c>
      <c r="AS309">
        <f>IF(NOT(ISNA($B309)),INDEX(Entrada!T$53:T$369,$B309),0)</f>
        <v>0</v>
      </c>
      <c r="AT309">
        <f>IF(NOT(ISNA($B309)),INDEX(Entrada!U$53:U$369,$B309),0)</f>
        <v>0</v>
      </c>
      <c r="AU309">
        <f>IF(NOT(ISNA($B309)),INDEX(Entrada!V$53:V$369,$B309),0)</f>
        <v>0</v>
      </c>
      <c r="AV309">
        <f>IF(NOT(ISNA($B309)),INDEX(Entrada!W$53:W$369,$B309),0)</f>
        <v>0</v>
      </c>
      <c r="AW309">
        <f>IF(NOT(ISNA($B309)),INDEX(Entrada!X$53:X$369,$B309),0)</f>
        <v>0</v>
      </c>
      <c r="AX309">
        <f>IF(NOT(ISNA($B309)),INDEX(Entrada!Y$53:Y$369,$B309),0)</f>
        <v>0</v>
      </c>
      <c r="AY309">
        <f>IF(NOT(ISNA($B309)),INDEX(Entrada!Z$53:Z$369,$B309),0)</f>
        <v>0</v>
      </c>
      <c r="AZ309">
        <f>IF(NOT(ISNA($B309)),INDEX(Entrada!AA$53:AA$369,$B309),0)</f>
        <v>0</v>
      </c>
      <c r="BA309">
        <f>IF(NOT(ISNA($B309)),INDEX(Entrada!AB$53:AB$369,$B309),0)</f>
        <v>0</v>
      </c>
      <c r="BB309" s="167">
        <f t="shared" ref="BB309:BM309" ca="1" si="788">BB306+BB134</f>
        <v>188.02687</v>
      </c>
      <c r="BC309" s="167">
        <f t="shared" ca="1" si="788"/>
        <v>188.19139000000001</v>
      </c>
      <c r="BD309" s="167">
        <f t="shared" ca="1" si="788"/>
        <v>187.4282</v>
      </c>
      <c r="BE309" s="167">
        <f t="shared" ca="1" si="788"/>
        <v>185.21174999999999</v>
      </c>
      <c r="BF309" s="167">
        <f t="shared" ca="1" si="788"/>
        <v>168.87997000000001</v>
      </c>
      <c r="BG309" s="167">
        <f t="shared" ca="1" si="788"/>
        <v>135.64472000000001</v>
      </c>
      <c r="BH309" s="167">
        <f t="shared" ca="1" si="788"/>
        <v>119.79288157894737</v>
      </c>
      <c r="BI309" s="167">
        <f t="shared" ca="1" si="788"/>
        <v>102.46539105263157</v>
      </c>
      <c r="BJ309" s="167">
        <f t="shared" ca="1" si="788"/>
        <v>105.81043157894737</v>
      </c>
      <c r="BK309" s="167">
        <f t="shared" ca="1" si="788"/>
        <v>127.76002210526315</v>
      </c>
      <c r="BL309" s="167">
        <f t="shared" ca="1" si="788"/>
        <v>169.95775999999998</v>
      </c>
      <c r="BM309" s="167">
        <f t="shared" ca="1" si="788"/>
        <v>185.35799</v>
      </c>
      <c r="BN309" s="167">
        <f t="shared" ref="BN309:CA309" si="789">BN306+BN134</f>
        <v>0</v>
      </c>
      <c r="BO309" s="167">
        <f t="shared" si="789"/>
        <v>0</v>
      </c>
      <c r="BP309" s="167">
        <f t="shared" si="789"/>
        <v>0</v>
      </c>
      <c r="BQ309" s="167">
        <f t="shared" si="789"/>
        <v>0</v>
      </c>
      <c r="BR309" s="167">
        <f t="shared" si="789"/>
        <v>0</v>
      </c>
      <c r="BS309" s="167">
        <f t="shared" si="789"/>
        <v>0</v>
      </c>
      <c r="BT309" s="167">
        <f t="shared" si="789"/>
        <v>0</v>
      </c>
      <c r="BU309" s="167">
        <f t="shared" si="789"/>
        <v>0</v>
      </c>
      <c r="BV309" s="167">
        <f t="shared" si="789"/>
        <v>0</v>
      </c>
      <c r="BW309" s="167">
        <f t="shared" si="789"/>
        <v>0</v>
      </c>
      <c r="BX309" s="167">
        <f t="shared" si="789"/>
        <v>0</v>
      </c>
      <c r="BY309" s="167">
        <f t="shared" si="789"/>
        <v>0</v>
      </c>
      <c r="BZ309" s="167">
        <f t="shared" si="789"/>
        <v>0</v>
      </c>
      <c r="CA309" s="167">
        <f t="shared" si="789"/>
        <v>0</v>
      </c>
      <c r="CE309">
        <f t="shared" si="677"/>
        <v>57</v>
      </c>
      <c r="CF309" s="167">
        <f t="shared" ref="CF309:DE309" ca="1" si="790">CF306+CF134</f>
        <v>154.28129999999999</v>
      </c>
      <c r="CG309" s="167">
        <f t="shared" ca="1" si="790"/>
        <v>154.43610000000001</v>
      </c>
      <c r="CH309" s="167">
        <f t="shared" ca="1" si="790"/>
        <v>153.71799999999999</v>
      </c>
      <c r="CI309" s="167">
        <f t="shared" ca="1" si="790"/>
        <v>151.63249999999999</v>
      </c>
      <c r="CJ309" s="167">
        <f t="shared" ca="1" si="790"/>
        <v>149.25030000000001</v>
      </c>
      <c r="CK309" s="167">
        <f t="shared" ca="1" si="790"/>
        <v>127.04752000000001</v>
      </c>
      <c r="CL309" s="167">
        <f t="shared" ca="1" si="790"/>
        <v>112.86038157894738</v>
      </c>
      <c r="CM309" s="167">
        <f t="shared" ca="1" si="790"/>
        <v>96.60569105263157</v>
      </c>
      <c r="CN309" s="167">
        <f t="shared" ca="1" si="790"/>
        <v>99.492431578947375</v>
      </c>
      <c r="CO309" s="167">
        <f t="shared" ca="1" si="790"/>
        <v>120.17822210526315</v>
      </c>
      <c r="CP309" s="167">
        <f t="shared" ca="1" si="790"/>
        <v>149.0224</v>
      </c>
      <c r="CQ309" s="167">
        <f t="shared" ca="1" si="790"/>
        <v>151.77010000000001</v>
      </c>
      <c r="CR309" s="167">
        <f t="shared" ca="1" si="790"/>
        <v>0.1</v>
      </c>
      <c r="CS309" s="167">
        <f t="shared" ca="1" si="790"/>
        <v>0.1</v>
      </c>
      <c r="CT309" s="167">
        <f t="shared" ca="1" si="790"/>
        <v>0.1</v>
      </c>
      <c r="CU309" s="167">
        <f t="shared" ca="1" si="790"/>
        <v>0.1</v>
      </c>
      <c r="CV309" s="167">
        <f t="shared" ca="1" si="790"/>
        <v>0.1</v>
      </c>
      <c r="CW309" s="167">
        <f t="shared" ca="1" si="790"/>
        <v>0.1</v>
      </c>
      <c r="CX309" s="167">
        <f t="shared" ca="1" si="790"/>
        <v>0.1</v>
      </c>
      <c r="CY309" s="167">
        <f t="shared" ca="1" si="790"/>
        <v>0.1</v>
      </c>
      <c r="CZ309" s="167">
        <f t="shared" ca="1" si="790"/>
        <v>0.1</v>
      </c>
      <c r="DA309" s="167">
        <f t="shared" ca="1" si="790"/>
        <v>0.1</v>
      </c>
      <c r="DB309" s="167">
        <f t="shared" ca="1" si="790"/>
        <v>0.1</v>
      </c>
      <c r="DC309" s="167">
        <f t="shared" ca="1" si="790"/>
        <v>0.1</v>
      </c>
      <c r="DD309" s="167">
        <f t="shared" ca="1" si="790"/>
        <v>0.1</v>
      </c>
      <c r="DE309" s="167">
        <f t="shared" ca="1" si="790"/>
        <v>0.1</v>
      </c>
    </row>
    <row r="310" spans="1:109" x14ac:dyDescent="0.25">
      <c r="A310">
        <v>307</v>
      </c>
      <c r="B310">
        <f>MATCH(A310,Entrada!$A$53:$A$369,0)</f>
        <v>307</v>
      </c>
      <c r="C310" s="164"/>
      <c r="AB310">
        <f>IF(NOT(ISNA($B310)),INDEX(Entrada!C$53:C$369,$B310),0)</f>
        <v>0</v>
      </c>
      <c r="AC310">
        <f>IF(NOT(ISNA($B310)),INDEX(Entrada!D$53:D$369,$B310),0)</f>
        <v>0</v>
      </c>
      <c r="AD310">
        <f>IF(NOT(ISNA($B310)),INDEX(Entrada!E$53:E$369,$B310),0)</f>
        <v>0</v>
      </c>
      <c r="AE310">
        <f>IF(NOT(ISNA($B310)),INDEX(Entrada!F$53:F$369,$B310),0)</f>
        <v>0</v>
      </c>
      <c r="AF310">
        <f>IF(NOT(ISNA($B310)),INDEX(Entrada!G$53:G$369,$B310),0)</f>
        <v>0</v>
      </c>
      <c r="AG310">
        <f>IF(NOT(ISNA($B310)),INDEX(Entrada!H$53:H$369,$B310),0)</f>
        <v>0</v>
      </c>
      <c r="AH310">
        <f>IF(NOT(ISNA($B310)),INDEX(Entrada!I$53:I$369,$B310),0)</f>
        <v>0</v>
      </c>
      <c r="AI310">
        <f>IF(NOT(ISNA($B310)),INDEX(Entrada!J$53:J$369,$B310),0)</f>
        <v>0</v>
      </c>
      <c r="AJ310">
        <f>IF(NOT(ISNA($B310)),INDEX(Entrada!K$53:K$369,$B310),0)</f>
        <v>0</v>
      </c>
      <c r="AK310">
        <f>IF(NOT(ISNA($B310)),INDEX(Entrada!L$53:L$369,$B310),0)</f>
        <v>0</v>
      </c>
      <c r="AL310">
        <f>IF(NOT(ISNA($B310)),INDEX(Entrada!M$53:M$369,$B310),0)</f>
        <v>0</v>
      </c>
      <c r="AM310">
        <f>IF(NOT(ISNA($B310)),INDEX(Entrada!N$53:N$369,$B310),0)</f>
        <v>0</v>
      </c>
      <c r="AN310">
        <f>IF(NOT(ISNA($B310)),INDEX(Entrada!O$53:O$369,$B310),0)</f>
        <v>0</v>
      </c>
      <c r="AO310">
        <f>IF(NOT(ISNA($B310)),INDEX(Entrada!P$53:P$369,$B310),0)</f>
        <v>0</v>
      </c>
      <c r="AP310">
        <f>IF(NOT(ISNA($B310)),INDEX(Entrada!Q$53:Q$369,$B310),0)</f>
        <v>0</v>
      </c>
      <c r="AQ310">
        <f>IF(NOT(ISNA($B310)),INDEX(Entrada!R$53:R$369,$B310),0)</f>
        <v>0</v>
      </c>
      <c r="AR310">
        <f>IF(NOT(ISNA($B310)),INDEX(Entrada!S$53:S$369,$B310),0)</f>
        <v>0</v>
      </c>
      <c r="AS310">
        <f>IF(NOT(ISNA($B310)),INDEX(Entrada!T$53:T$369,$B310),0)</f>
        <v>0</v>
      </c>
      <c r="AT310">
        <f>IF(NOT(ISNA($B310)),INDEX(Entrada!U$53:U$369,$B310),0)</f>
        <v>0</v>
      </c>
      <c r="AU310">
        <f>IF(NOT(ISNA($B310)),INDEX(Entrada!V$53:V$369,$B310),0)</f>
        <v>0</v>
      </c>
      <c r="AV310">
        <f>IF(NOT(ISNA($B310)),INDEX(Entrada!W$53:W$369,$B310),0)</f>
        <v>0</v>
      </c>
      <c r="AW310">
        <f>IF(NOT(ISNA($B310)),INDEX(Entrada!X$53:X$369,$B310),0)</f>
        <v>0</v>
      </c>
      <c r="AX310">
        <f>IF(NOT(ISNA($B310)),INDEX(Entrada!Y$53:Y$369,$B310),0)</f>
        <v>0</v>
      </c>
      <c r="AY310">
        <f>IF(NOT(ISNA($B310)),INDEX(Entrada!Z$53:Z$369,$B310),0)</f>
        <v>0</v>
      </c>
      <c r="AZ310">
        <f>IF(NOT(ISNA($B310)),INDEX(Entrada!AA$53:AA$369,$B310),0)</f>
        <v>0</v>
      </c>
      <c r="BA310">
        <f>IF(NOT(ISNA($B310)),INDEX(Entrada!AB$53:AB$369,$B310),0)</f>
        <v>0</v>
      </c>
      <c r="BB310" s="290">
        <f>MAX(0,BB204-25)</f>
        <v>0</v>
      </c>
      <c r="BC310" s="290">
        <f t="shared" ref="BC310:BM310" si="791">MAX(0,BC204-25)</f>
        <v>0</v>
      </c>
      <c r="BD310" s="290">
        <f t="shared" si="791"/>
        <v>0</v>
      </c>
      <c r="BE310" s="290">
        <f t="shared" si="791"/>
        <v>0</v>
      </c>
      <c r="BF310" s="290">
        <f t="shared" si="791"/>
        <v>0</v>
      </c>
      <c r="BG310" s="290">
        <f t="shared" si="791"/>
        <v>0</v>
      </c>
      <c r="BH310" s="290">
        <f t="shared" si="791"/>
        <v>0</v>
      </c>
      <c r="BI310" s="290">
        <f t="shared" si="791"/>
        <v>0</v>
      </c>
      <c r="BJ310" s="290">
        <f t="shared" si="791"/>
        <v>0</v>
      </c>
      <c r="BK310" s="290">
        <f t="shared" si="791"/>
        <v>0</v>
      </c>
      <c r="BL310" s="290">
        <f t="shared" si="791"/>
        <v>0</v>
      </c>
      <c r="BM310" s="290">
        <f t="shared" si="791"/>
        <v>0</v>
      </c>
      <c r="BN310" s="290">
        <f t="shared" ref="BN310:CA310" si="792">MAX(0,BN204-25)</f>
        <v>0</v>
      </c>
      <c r="BO310" s="290">
        <f t="shared" si="792"/>
        <v>0</v>
      </c>
      <c r="BP310" s="290">
        <f t="shared" si="792"/>
        <v>0</v>
      </c>
      <c r="BQ310" s="290">
        <f t="shared" si="792"/>
        <v>0</v>
      </c>
      <c r="BR310" s="290">
        <f t="shared" si="792"/>
        <v>0</v>
      </c>
      <c r="BS310" s="290">
        <f t="shared" si="792"/>
        <v>0</v>
      </c>
      <c r="BT310" s="290">
        <f t="shared" si="792"/>
        <v>0</v>
      </c>
      <c r="BU310" s="290">
        <f t="shared" si="792"/>
        <v>0</v>
      </c>
      <c r="BV310" s="290">
        <f t="shared" si="792"/>
        <v>0</v>
      </c>
      <c r="BW310" s="290">
        <f t="shared" si="792"/>
        <v>0</v>
      </c>
      <c r="BX310" s="290">
        <f t="shared" si="792"/>
        <v>0</v>
      </c>
      <c r="BY310" s="290">
        <f t="shared" si="792"/>
        <v>0</v>
      </c>
      <c r="BZ310" s="290">
        <f t="shared" si="792"/>
        <v>0</v>
      </c>
      <c r="CA310" s="290">
        <f t="shared" si="792"/>
        <v>0</v>
      </c>
      <c r="CE310" t="e">
        <f t="shared" si="677"/>
        <v>#N/A</v>
      </c>
      <c r="CF310" s="302">
        <f t="shared" si="678"/>
        <v>0</v>
      </c>
      <c r="CG310" s="302">
        <f t="shared" ref="CG310:CG316" si="79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10" s="302">
        <f t="shared" ref="CH310:CH316" si="79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10" s="302">
        <f t="shared" ref="CI310:CI316" si="79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10" s="302">
        <f t="shared" ref="CJ310:CJ316" si="79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10" s="302">
        <f t="shared" ref="CK310:CK316" si="79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10" s="302">
        <f t="shared" ref="CL310:CL316" si="79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10" s="302">
        <f t="shared" ref="CM310:CM316" si="79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10" s="302">
        <f t="shared" ref="CN310:CN316" si="80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10" s="302">
        <f t="shared" ref="CO310:CO316" si="80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10" s="302">
        <f t="shared" ref="CP310:CP316" si="80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10" s="302">
        <f t="shared" ref="CQ310:CQ316" si="80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10" s="302">
        <f t="shared" ref="CR310:CR316" si="8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10" s="302">
        <f t="shared" ref="CS310:CS316" si="8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10" s="302">
        <f t="shared" ref="CT310:CT316" si="8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10" s="302">
        <f t="shared" ref="CU310:CU316" si="8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10" s="302">
        <f t="shared" ref="CV310:CV316" si="8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10" s="302">
        <f t="shared" ref="CW310:CW316" si="8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10" s="302">
        <f t="shared" ref="CX310:CX316" si="8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10" s="302">
        <f t="shared" ref="CY310:CY316" si="8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10" s="302">
        <f t="shared" ref="CZ310:CZ316" si="8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10" s="302">
        <f t="shared" ref="DA310:DA316" si="8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10" s="302">
        <f t="shared" ref="DB310:DB316" si="8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10" s="302">
        <f t="shared" ref="DC310:DC316" si="8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10" s="302">
        <f t="shared" ref="DD310:DD316" si="8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10" s="302">
        <f t="shared" ref="DE310:DE316" si="8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11" spans="1:109" x14ac:dyDescent="0.25">
      <c r="A311">
        <v>308</v>
      </c>
      <c r="B311">
        <f>MATCH(A311,Entrada!$A$53:$A$369,0)</f>
        <v>308</v>
      </c>
      <c r="C311" s="164"/>
      <c r="AB311">
        <f>IF(NOT(ISNA($B311)),INDEX(Entrada!C$53:C$369,$B311),0)</f>
        <v>0</v>
      </c>
      <c r="AC311">
        <f>IF(NOT(ISNA($B311)),INDEX(Entrada!D$53:D$369,$B311),0)</f>
        <v>0</v>
      </c>
      <c r="AD311">
        <f>IF(NOT(ISNA($B311)),INDEX(Entrada!E$53:E$369,$B311),0)</f>
        <v>0</v>
      </c>
      <c r="AE311">
        <f>IF(NOT(ISNA($B311)),INDEX(Entrada!F$53:F$369,$B311),0)</f>
        <v>0</v>
      </c>
      <c r="AF311">
        <f>IF(NOT(ISNA($B311)),INDEX(Entrada!G$53:G$369,$B311),0)</f>
        <v>0</v>
      </c>
      <c r="AG311">
        <f>IF(NOT(ISNA($B311)),INDEX(Entrada!H$53:H$369,$B311),0)</f>
        <v>0</v>
      </c>
      <c r="AH311">
        <f>IF(NOT(ISNA($B311)),INDEX(Entrada!I$53:I$369,$B311),0)</f>
        <v>0</v>
      </c>
      <c r="AI311">
        <f>IF(NOT(ISNA($B311)),INDEX(Entrada!J$53:J$369,$B311),0)</f>
        <v>0</v>
      </c>
      <c r="AJ311">
        <f>IF(NOT(ISNA($B311)),INDEX(Entrada!K$53:K$369,$B311),0)</f>
        <v>0</v>
      </c>
      <c r="AK311">
        <f>IF(NOT(ISNA($B311)),INDEX(Entrada!L$53:L$369,$B311),0)</f>
        <v>0</v>
      </c>
      <c r="AL311">
        <f>IF(NOT(ISNA($B311)),INDEX(Entrada!M$53:M$369,$B311),0)</f>
        <v>0</v>
      </c>
      <c r="AM311">
        <f>IF(NOT(ISNA($B311)),INDEX(Entrada!N$53:N$369,$B311),0)</f>
        <v>0</v>
      </c>
      <c r="AN311">
        <f>IF(NOT(ISNA($B311)),INDEX(Entrada!O$53:O$369,$B311),0)</f>
        <v>0</v>
      </c>
      <c r="AO311">
        <f>IF(NOT(ISNA($B311)),INDEX(Entrada!P$53:P$369,$B311),0)</f>
        <v>0</v>
      </c>
      <c r="AP311">
        <f>IF(NOT(ISNA($B311)),INDEX(Entrada!Q$53:Q$369,$B311),0)</f>
        <v>0</v>
      </c>
      <c r="AQ311">
        <f>IF(NOT(ISNA($B311)),INDEX(Entrada!R$53:R$369,$B311),0)</f>
        <v>0</v>
      </c>
      <c r="AR311">
        <f>IF(NOT(ISNA($B311)),INDEX(Entrada!S$53:S$369,$B311),0)</f>
        <v>0</v>
      </c>
      <c r="AS311">
        <f>IF(NOT(ISNA($B311)),INDEX(Entrada!T$53:T$369,$B311),0)</f>
        <v>0</v>
      </c>
      <c r="AT311">
        <f>IF(NOT(ISNA($B311)),INDEX(Entrada!U$53:U$369,$B311),0)</f>
        <v>0</v>
      </c>
      <c r="AU311">
        <f>IF(NOT(ISNA($B311)),INDEX(Entrada!V$53:V$369,$B311),0)</f>
        <v>0</v>
      </c>
      <c r="AV311">
        <f>IF(NOT(ISNA($B311)),INDEX(Entrada!W$53:W$369,$B311),0)</f>
        <v>0</v>
      </c>
      <c r="AW311">
        <f>IF(NOT(ISNA($B311)),INDEX(Entrada!X$53:X$369,$B311),0)</f>
        <v>0</v>
      </c>
      <c r="AX311">
        <f>IF(NOT(ISNA($B311)),INDEX(Entrada!Y$53:Y$369,$B311),0)</f>
        <v>0</v>
      </c>
      <c r="AY311">
        <f>IF(NOT(ISNA($B311)),INDEX(Entrada!Z$53:Z$369,$B311),0)</f>
        <v>0</v>
      </c>
      <c r="AZ311">
        <f>IF(NOT(ISNA($B311)),INDEX(Entrada!AA$53:AA$369,$B311),0)</f>
        <v>0</v>
      </c>
      <c r="BA311">
        <f>IF(NOT(ISNA($B311)),INDEX(Entrada!AB$53:AB$369,$B311),0)</f>
        <v>0</v>
      </c>
      <c r="BB311">
        <f t="shared" ref="BB311:BM316" si="818">AB311</f>
        <v>0</v>
      </c>
      <c r="BC311">
        <f t="shared" si="818"/>
        <v>0</v>
      </c>
      <c r="BD311">
        <f t="shared" si="818"/>
        <v>0</v>
      </c>
      <c r="BE311">
        <f t="shared" si="818"/>
        <v>0</v>
      </c>
      <c r="BF311">
        <f t="shared" si="818"/>
        <v>0</v>
      </c>
      <c r="BG311">
        <f t="shared" si="818"/>
        <v>0</v>
      </c>
      <c r="BH311">
        <f t="shared" si="818"/>
        <v>0</v>
      </c>
      <c r="BI311">
        <f t="shared" si="818"/>
        <v>0</v>
      </c>
      <c r="BJ311">
        <f t="shared" si="818"/>
        <v>0</v>
      </c>
      <c r="BK311">
        <f t="shared" si="818"/>
        <v>0</v>
      </c>
      <c r="BL311">
        <f t="shared" si="818"/>
        <v>0</v>
      </c>
      <c r="BM311">
        <f t="shared" si="818"/>
        <v>0</v>
      </c>
      <c r="BN311">
        <f t="shared" ref="BN311:CA316" si="819">AN311</f>
        <v>0</v>
      </c>
      <c r="BO311">
        <f t="shared" si="819"/>
        <v>0</v>
      </c>
      <c r="BP311">
        <f t="shared" si="819"/>
        <v>0</v>
      </c>
      <c r="BQ311">
        <f t="shared" si="819"/>
        <v>0</v>
      </c>
      <c r="BR311">
        <f t="shared" si="819"/>
        <v>0</v>
      </c>
      <c r="BS311">
        <f t="shared" si="819"/>
        <v>0</v>
      </c>
      <c r="BT311">
        <f t="shared" si="819"/>
        <v>0</v>
      </c>
      <c r="BU311">
        <f t="shared" si="819"/>
        <v>0</v>
      </c>
      <c r="BV311">
        <f t="shared" si="819"/>
        <v>0</v>
      </c>
      <c r="BW311">
        <f t="shared" si="819"/>
        <v>0</v>
      </c>
      <c r="BX311">
        <f t="shared" si="819"/>
        <v>0</v>
      </c>
      <c r="BY311">
        <f t="shared" si="819"/>
        <v>0</v>
      </c>
      <c r="BZ311">
        <f t="shared" si="819"/>
        <v>0</v>
      </c>
      <c r="CA311">
        <f t="shared" si="819"/>
        <v>0</v>
      </c>
      <c r="CE311" t="e">
        <f t="shared" si="677"/>
        <v>#N/A</v>
      </c>
      <c r="CF311" s="302">
        <f t="shared" si="678"/>
        <v>0</v>
      </c>
      <c r="CG311" s="302">
        <f t="shared" si="793"/>
        <v>0</v>
      </c>
      <c r="CH311" s="302">
        <f t="shared" si="794"/>
        <v>0</v>
      </c>
      <c r="CI311" s="302">
        <f t="shared" si="795"/>
        <v>0</v>
      </c>
      <c r="CJ311" s="302">
        <f t="shared" si="796"/>
        <v>0</v>
      </c>
      <c r="CK311" s="302">
        <f t="shared" si="797"/>
        <v>0</v>
      </c>
      <c r="CL311" s="302">
        <f t="shared" si="798"/>
        <v>0</v>
      </c>
      <c r="CM311" s="302">
        <f t="shared" si="799"/>
        <v>0</v>
      </c>
      <c r="CN311" s="302">
        <f t="shared" si="800"/>
        <v>0</v>
      </c>
      <c r="CO311" s="302">
        <f t="shared" si="801"/>
        <v>0</v>
      </c>
      <c r="CP311" s="302">
        <f t="shared" si="802"/>
        <v>0</v>
      </c>
      <c r="CQ311" s="302">
        <f t="shared" si="803"/>
        <v>0</v>
      </c>
      <c r="CR311" s="302">
        <f t="shared" si="804"/>
        <v>0</v>
      </c>
      <c r="CS311" s="302">
        <f t="shared" si="805"/>
        <v>0</v>
      </c>
      <c r="CT311" s="302">
        <f t="shared" si="806"/>
        <v>0</v>
      </c>
      <c r="CU311" s="302">
        <f t="shared" si="807"/>
        <v>0</v>
      </c>
      <c r="CV311" s="302">
        <f t="shared" si="808"/>
        <v>0</v>
      </c>
      <c r="CW311" s="302">
        <f t="shared" si="809"/>
        <v>0</v>
      </c>
      <c r="CX311" s="302">
        <f t="shared" si="810"/>
        <v>0</v>
      </c>
      <c r="CY311" s="302">
        <f t="shared" si="811"/>
        <v>0</v>
      </c>
      <c r="CZ311" s="302">
        <f t="shared" si="812"/>
        <v>0</v>
      </c>
      <c r="DA311" s="302">
        <f t="shared" si="813"/>
        <v>0</v>
      </c>
      <c r="DB311" s="302">
        <f t="shared" si="814"/>
        <v>0</v>
      </c>
      <c r="DC311" s="302">
        <f t="shared" si="815"/>
        <v>0</v>
      </c>
      <c r="DD311" s="302">
        <f t="shared" si="816"/>
        <v>0</v>
      </c>
      <c r="DE311" s="302">
        <f t="shared" si="817"/>
        <v>0</v>
      </c>
    </row>
    <row r="312" spans="1:109" x14ac:dyDescent="0.25">
      <c r="A312">
        <v>309</v>
      </c>
      <c r="B312">
        <f>MATCH(A312,Entrada!$A$53:$A$369,0)</f>
        <v>309</v>
      </c>
      <c r="C312" s="164"/>
      <c r="AB312">
        <f>IF(NOT(ISNA($B312)),INDEX(Entrada!C$53:C$369,$B312),0)</f>
        <v>0</v>
      </c>
      <c r="AC312">
        <f>IF(NOT(ISNA($B312)),INDEX(Entrada!D$53:D$369,$B312),0)</f>
        <v>0</v>
      </c>
      <c r="AD312">
        <f>IF(NOT(ISNA($B312)),INDEX(Entrada!E$53:E$369,$B312),0)</f>
        <v>0</v>
      </c>
      <c r="AE312">
        <f>IF(NOT(ISNA($B312)),INDEX(Entrada!F$53:F$369,$B312),0)</f>
        <v>0</v>
      </c>
      <c r="AF312">
        <f>IF(NOT(ISNA($B312)),INDEX(Entrada!G$53:G$369,$B312),0)</f>
        <v>0</v>
      </c>
      <c r="AG312">
        <f>IF(NOT(ISNA($B312)),INDEX(Entrada!H$53:H$369,$B312),0)</f>
        <v>0</v>
      </c>
      <c r="AH312">
        <f>IF(NOT(ISNA($B312)),INDEX(Entrada!I$53:I$369,$B312),0)</f>
        <v>0</v>
      </c>
      <c r="AI312">
        <f>IF(NOT(ISNA($B312)),INDEX(Entrada!J$53:J$369,$B312),0)</f>
        <v>0</v>
      </c>
      <c r="AJ312">
        <f>IF(NOT(ISNA($B312)),INDEX(Entrada!K$53:K$369,$B312),0)</f>
        <v>0</v>
      </c>
      <c r="AK312">
        <f>IF(NOT(ISNA($B312)),INDEX(Entrada!L$53:L$369,$B312),0)</f>
        <v>0</v>
      </c>
      <c r="AL312">
        <f>IF(NOT(ISNA($B312)),INDEX(Entrada!M$53:M$369,$B312),0)</f>
        <v>0</v>
      </c>
      <c r="AM312">
        <f>IF(NOT(ISNA($B312)),INDEX(Entrada!N$53:N$369,$B312),0)</f>
        <v>0</v>
      </c>
      <c r="AN312">
        <f>IF(NOT(ISNA($B312)),INDEX(Entrada!O$53:O$369,$B312),0)</f>
        <v>0</v>
      </c>
      <c r="AO312">
        <f>IF(NOT(ISNA($B312)),INDEX(Entrada!P$53:P$369,$B312),0)</f>
        <v>0</v>
      </c>
      <c r="AP312">
        <f>IF(NOT(ISNA($B312)),INDEX(Entrada!Q$53:Q$369,$B312),0)</f>
        <v>0</v>
      </c>
      <c r="AQ312">
        <f>IF(NOT(ISNA($B312)),INDEX(Entrada!R$53:R$369,$B312),0)</f>
        <v>0</v>
      </c>
      <c r="AR312">
        <f>IF(NOT(ISNA($B312)),INDEX(Entrada!S$53:S$369,$B312),0)</f>
        <v>0</v>
      </c>
      <c r="AS312">
        <f>IF(NOT(ISNA($B312)),INDEX(Entrada!T$53:T$369,$B312),0)</f>
        <v>0</v>
      </c>
      <c r="AT312">
        <f>IF(NOT(ISNA($B312)),INDEX(Entrada!U$53:U$369,$B312),0)</f>
        <v>0</v>
      </c>
      <c r="AU312">
        <f>IF(NOT(ISNA($B312)),INDEX(Entrada!V$53:V$369,$B312),0)</f>
        <v>0</v>
      </c>
      <c r="AV312">
        <f>IF(NOT(ISNA($B312)),INDEX(Entrada!W$53:W$369,$B312),0)</f>
        <v>0</v>
      </c>
      <c r="AW312">
        <f>IF(NOT(ISNA($B312)),INDEX(Entrada!X$53:X$369,$B312),0)</f>
        <v>0</v>
      </c>
      <c r="AX312">
        <f>IF(NOT(ISNA($B312)),INDEX(Entrada!Y$53:Y$369,$B312),0)</f>
        <v>0</v>
      </c>
      <c r="AY312">
        <f>IF(NOT(ISNA($B312)),INDEX(Entrada!Z$53:Z$369,$B312),0)</f>
        <v>0</v>
      </c>
      <c r="AZ312">
        <f>IF(NOT(ISNA($B312)),INDEX(Entrada!AA$53:AA$369,$B312),0)</f>
        <v>0</v>
      </c>
      <c r="BA312">
        <f>IF(NOT(ISNA($B312)),INDEX(Entrada!AB$53:AB$369,$B312),0)</f>
        <v>0</v>
      </c>
      <c r="BB312">
        <f t="shared" si="818"/>
        <v>0</v>
      </c>
      <c r="BC312">
        <f t="shared" si="818"/>
        <v>0</v>
      </c>
      <c r="BD312">
        <f t="shared" si="818"/>
        <v>0</v>
      </c>
      <c r="BE312">
        <f t="shared" si="818"/>
        <v>0</v>
      </c>
      <c r="BF312">
        <f t="shared" si="818"/>
        <v>0</v>
      </c>
      <c r="BG312">
        <f t="shared" si="818"/>
        <v>0</v>
      </c>
      <c r="BH312">
        <f t="shared" si="818"/>
        <v>0</v>
      </c>
      <c r="BI312">
        <f t="shared" si="818"/>
        <v>0</v>
      </c>
      <c r="BJ312">
        <f t="shared" si="818"/>
        <v>0</v>
      </c>
      <c r="BK312">
        <f t="shared" si="818"/>
        <v>0</v>
      </c>
      <c r="BL312">
        <f t="shared" si="818"/>
        <v>0</v>
      </c>
      <c r="BM312">
        <f t="shared" si="818"/>
        <v>0</v>
      </c>
      <c r="BN312">
        <f t="shared" si="819"/>
        <v>0</v>
      </c>
      <c r="BO312">
        <f t="shared" si="819"/>
        <v>0</v>
      </c>
      <c r="BP312">
        <f t="shared" si="819"/>
        <v>0</v>
      </c>
      <c r="BQ312">
        <f t="shared" si="819"/>
        <v>0</v>
      </c>
      <c r="BR312">
        <f t="shared" si="819"/>
        <v>0</v>
      </c>
      <c r="BS312">
        <f t="shared" si="819"/>
        <v>0</v>
      </c>
      <c r="BT312">
        <f t="shared" si="819"/>
        <v>0</v>
      </c>
      <c r="BU312">
        <f t="shared" si="819"/>
        <v>0</v>
      </c>
      <c r="BV312">
        <f t="shared" si="819"/>
        <v>0</v>
      </c>
      <c r="BW312">
        <f t="shared" si="819"/>
        <v>0</v>
      </c>
      <c r="BX312">
        <f t="shared" si="819"/>
        <v>0</v>
      </c>
      <c r="BY312">
        <f t="shared" si="819"/>
        <v>0</v>
      </c>
      <c r="BZ312">
        <f t="shared" si="819"/>
        <v>0</v>
      </c>
      <c r="CA312">
        <f t="shared" si="819"/>
        <v>0</v>
      </c>
      <c r="CE312" t="e">
        <f t="shared" si="677"/>
        <v>#N/A</v>
      </c>
      <c r="CF312" s="302">
        <f t="shared" si="678"/>
        <v>0</v>
      </c>
      <c r="CG312" s="302">
        <f t="shared" si="793"/>
        <v>0</v>
      </c>
      <c r="CH312" s="302">
        <f t="shared" si="794"/>
        <v>0</v>
      </c>
      <c r="CI312" s="302">
        <f t="shared" si="795"/>
        <v>0</v>
      </c>
      <c r="CJ312" s="302">
        <f t="shared" si="796"/>
        <v>0</v>
      </c>
      <c r="CK312" s="302">
        <f t="shared" si="797"/>
        <v>0</v>
      </c>
      <c r="CL312" s="302">
        <f t="shared" si="798"/>
        <v>0</v>
      </c>
      <c r="CM312" s="302">
        <f t="shared" si="799"/>
        <v>0</v>
      </c>
      <c r="CN312" s="302">
        <f t="shared" si="800"/>
        <v>0</v>
      </c>
      <c r="CO312" s="302">
        <f t="shared" si="801"/>
        <v>0</v>
      </c>
      <c r="CP312" s="302">
        <f t="shared" si="802"/>
        <v>0</v>
      </c>
      <c r="CQ312" s="302">
        <f t="shared" si="803"/>
        <v>0</v>
      </c>
      <c r="CR312" s="302">
        <f t="shared" si="804"/>
        <v>0</v>
      </c>
      <c r="CS312" s="302">
        <f t="shared" si="805"/>
        <v>0</v>
      </c>
      <c r="CT312" s="302">
        <f t="shared" si="806"/>
        <v>0</v>
      </c>
      <c r="CU312" s="302">
        <f t="shared" si="807"/>
        <v>0</v>
      </c>
      <c r="CV312" s="302">
        <f t="shared" si="808"/>
        <v>0</v>
      </c>
      <c r="CW312" s="302">
        <f t="shared" si="809"/>
        <v>0</v>
      </c>
      <c r="CX312" s="302">
        <f t="shared" si="810"/>
        <v>0</v>
      </c>
      <c r="CY312" s="302">
        <f t="shared" si="811"/>
        <v>0</v>
      </c>
      <c r="CZ312" s="302">
        <f t="shared" si="812"/>
        <v>0</v>
      </c>
      <c r="DA312" s="302">
        <f t="shared" si="813"/>
        <v>0</v>
      </c>
      <c r="DB312" s="302">
        <f t="shared" si="814"/>
        <v>0</v>
      </c>
      <c r="DC312" s="302">
        <f t="shared" si="815"/>
        <v>0</v>
      </c>
      <c r="DD312" s="302">
        <f t="shared" si="816"/>
        <v>0</v>
      </c>
      <c r="DE312" s="302">
        <f t="shared" si="817"/>
        <v>0</v>
      </c>
    </row>
    <row r="313" spans="1:109" x14ac:dyDescent="0.25">
      <c r="A313">
        <v>310</v>
      </c>
      <c r="B313">
        <f>MATCH(A313,Entrada!$A$53:$A$369,0)</f>
        <v>310</v>
      </c>
      <c r="C313" s="164"/>
      <c r="AB313">
        <f>IF(NOT(ISNA($B313)),INDEX(Entrada!C$53:C$369,$B313),0)</f>
        <v>0</v>
      </c>
      <c r="AC313">
        <f>IF(NOT(ISNA($B313)),INDEX(Entrada!D$53:D$369,$B313),0)</f>
        <v>0</v>
      </c>
      <c r="AD313">
        <f>IF(NOT(ISNA($B313)),INDEX(Entrada!E$53:E$369,$B313),0)</f>
        <v>0</v>
      </c>
      <c r="AE313">
        <f>IF(NOT(ISNA($B313)),INDEX(Entrada!F$53:F$369,$B313),0)</f>
        <v>0</v>
      </c>
      <c r="AF313">
        <f>IF(NOT(ISNA($B313)),INDEX(Entrada!G$53:G$369,$B313),0)</f>
        <v>0</v>
      </c>
      <c r="AG313">
        <f>IF(NOT(ISNA($B313)),INDEX(Entrada!H$53:H$369,$B313),0)</f>
        <v>0</v>
      </c>
      <c r="AH313">
        <f>IF(NOT(ISNA($B313)),INDEX(Entrada!I$53:I$369,$B313),0)</f>
        <v>0</v>
      </c>
      <c r="AI313">
        <f>IF(NOT(ISNA($B313)),INDEX(Entrada!J$53:J$369,$B313),0)</f>
        <v>0</v>
      </c>
      <c r="AJ313">
        <f>IF(NOT(ISNA($B313)),INDEX(Entrada!K$53:K$369,$B313),0)</f>
        <v>0</v>
      </c>
      <c r="AK313">
        <f>IF(NOT(ISNA($B313)),INDEX(Entrada!L$53:L$369,$B313),0)</f>
        <v>0</v>
      </c>
      <c r="AL313">
        <f>IF(NOT(ISNA($B313)),INDEX(Entrada!M$53:M$369,$B313),0)</f>
        <v>0</v>
      </c>
      <c r="AM313">
        <f>IF(NOT(ISNA($B313)),INDEX(Entrada!N$53:N$369,$B313),0)</f>
        <v>0</v>
      </c>
      <c r="AN313">
        <f>IF(NOT(ISNA($B313)),INDEX(Entrada!O$53:O$369,$B313),0)</f>
        <v>0</v>
      </c>
      <c r="AO313">
        <f>IF(NOT(ISNA($B313)),INDEX(Entrada!P$53:P$369,$B313),0)</f>
        <v>0</v>
      </c>
      <c r="AP313">
        <f>IF(NOT(ISNA($B313)),INDEX(Entrada!Q$53:Q$369,$B313),0)</f>
        <v>0</v>
      </c>
      <c r="AQ313">
        <f>IF(NOT(ISNA($B313)),INDEX(Entrada!R$53:R$369,$B313),0)</f>
        <v>0</v>
      </c>
      <c r="AR313">
        <f>IF(NOT(ISNA($B313)),INDEX(Entrada!S$53:S$369,$B313),0)</f>
        <v>0</v>
      </c>
      <c r="AS313">
        <f>IF(NOT(ISNA($B313)),INDEX(Entrada!T$53:T$369,$B313),0)</f>
        <v>0</v>
      </c>
      <c r="AT313">
        <f>IF(NOT(ISNA($B313)),INDEX(Entrada!U$53:U$369,$B313),0)</f>
        <v>0</v>
      </c>
      <c r="AU313">
        <f>IF(NOT(ISNA($B313)),INDEX(Entrada!V$53:V$369,$B313),0)</f>
        <v>0</v>
      </c>
      <c r="AV313">
        <f>IF(NOT(ISNA($B313)),INDEX(Entrada!W$53:W$369,$B313),0)</f>
        <v>0</v>
      </c>
      <c r="AW313">
        <f>IF(NOT(ISNA($B313)),INDEX(Entrada!X$53:X$369,$B313),0)</f>
        <v>0</v>
      </c>
      <c r="AX313">
        <f>IF(NOT(ISNA($B313)),INDEX(Entrada!Y$53:Y$369,$B313),0)</f>
        <v>0</v>
      </c>
      <c r="AY313">
        <f>IF(NOT(ISNA($B313)),INDEX(Entrada!Z$53:Z$369,$B313),0)</f>
        <v>0</v>
      </c>
      <c r="AZ313">
        <f>IF(NOT(ISNA($B313)),INDEX(Entrada!AA$53:AA$369,$B313),0)</f>
        <v>0</v>
      </c>
      <c r="BA313">
        <f>IF(NOT(ISNA($B313)),INDEX(Entrada!AB$53:AB$369,$B313),0)</f>
        <v>0</v>
      </c>
      <c r="BB313">
        <f t="shared" si="818"/>
        <v>0</v>
      </c>
      <c r="BC313">
        <f t="shared" si="818"/>
        <v>0</v>
      </c>
      <c r="BD313">
        <f t="shared" si="818"/>
        <v>0</v>
      </c>
      <c r="BE313">
        <f t="shared" si="818"/>
        <v>0</v>
      </c>
      <c r="BF313">
        <f t="shared" si="818"/>
        <v>0</v>
      </c>
      <c r="BG313">
        <f t="shared" si="818"/>
        <v>0</v>
      </c>
      <c r="BH313">
        <f t="shared" si="818"/>
        <v>0</v>
      </c>
      <c r="BI313">
        <f t="shared" si="818"/>
        <v>0</v>
      </c>
      <c r="BJ313">
        <f t="shared" si="818"/>
        <v>0</v>
      </c>
      <c r="BK313">
        <f t="shared" si="818"/>
        <v>0</v>
      </c>
      <c r="BL313">
        <f t="shared" si="818"/>
        <v>0</v>
      </c>
      <c r="BM313">
        <f t="shared" si="818"/>
        <v>0</v>
      </c>
      <c r="BN313">
        <f t="shared" si="819"/>
        <v>0</v>
      </c>
      <c r="BO313">
        <f t="shared" si="819"/>
        <v>0</v>
      </c>
      <c r="BP313">
        <f t="shared" si="819"/>
        <v>0</v>
      </c>
      <c r="BQ313">
        <f t="shared" si="819"/>
        <v>0</v>
      </c>
      <c r="BR313">
        <f t="shared" si="819"/>
        <v>0</v>
      </c>
      <c r="BS313">
        <f t="shared" si="819"/>
        <v>0</v>
      </c>
      <c r="BT313">
        <f t="shared" si="819"/>
        <v>0</v>
      </c>
      <c r="BU313">
        <f t="shared" si="819"/>
        <v>0</v>
      </c>
      <c r="BV313">
        <f t="shared" si="819"/>
        <v>0</v>
      </c>
      <c r="BW313">
        <f t="shared" si="819"/>
        <v>0</v>
      </c>
      <c r="BX313">
        <f t="shared" si="819"/>
        <v>0</v>
      </c>
      <c r="BY313">
        <f t="shared" si="819"/>
        <v>0</v>
      </c>
      <c r="BZ313">
        <f t="shared" si="819"/>
        <v>0</v>
      </c>
      <c r="CA313">
        <f t="shared" si="819"/>
        <v>0</v>
      </c>
      <c r="CE313" t="e">
        <f t="shared" si="677"/>
        <v>#N/A</v>
      </c>
      <c r="CF313" s="302">
        <f t="shared" si="678"/>
        <v>0</v>
      </c>
      <c r="CG313" s="302">
        <f t="shared" si="793"/>
        <v>0</v>
      </c>
      <c r="CH313" s="302">
        <f t="shared" si="794"/>
        <v>0</v>
      </c>
      <c r="CI313" s="302">
        <f t="shared" si="795"/>
        <v>0</v>
      </c>
      <c r="CJ313" s="302">
        <f t="shared" si="796"/>
        <v>0</v>
      </c>
      <c r="CK313" s="302">
        <f t="shared" si="797"/>
        <v>0</v>
      </c>
      <c r="CL313" s="302">
        <f t="shared" si="798"/>
        <v>0</v>
      </c>
      <c r="CM313" s="302">
        <f t="shared" si="799"/>
        <v>0</v>
      </c>
      <c r="CN313" s="302">
        <f t="shared" si="800"/>
        <v>0</v>
      </c>
      <c r="CO313" s="302">
        <f t="shared" si="801"/>
        <v>0</v>
      </c>
      <c r="CP313" s="302">
        <f t="shared" si="802"/>
        <v>0</v>
      </c>
      <c r="CQ313" s="302">
        <f t="shared" si="803"/>
        <v>0</v>
      </c>
      <c r="CR313" s="302">
        <f t="shared" si="804"/>
        <v>0</v>
      </c>
      <c r="CS313" s="302">
        <f t="shared" si="805"/>
        <v>0</v>
      </c>
      <c r="CT313" s="302">
        <f t="shared" si="806"/>
        <v>0</v>
      </c>
      <c r="CU313" s="302">
        <f t="shared" si="807"/>
        <v>0</v>
      </c>
      <c r="CV313" s="302">
        <f t="shared" si="808"/>
        <v>0</v>
      </c>
      <c r="CW313" s="302">
        <f t="shared" si="809"/>
        <v>0</v>
      </c>
      <c r="CX313" s="302">
        <f t="shared" si="810"/>
        <v>0</v>
      </c>
      <c r="CY313" s="302">
        <f t="shared" si="811"/>
        <v>0</v>
      </c>
      <c r="CZ313" s="302">
        <f t="shared" si="812"/>
        <v>0</v>
      </c>
      <c r="DA313" s="302">
        <f t="shared" si="813"/>
        <v>0</v>
      </c>
      <c r="DB313" s="302">
        <f t="shared" si="814"/>
        <v>0</v>
      </c>
      <c r="DC313" s="302">
        <f t="shared" si="815"/>
        <v>0</v>
      </c>
      <c r="DD313" s="302">
        <f t="shared" si="816"/>
        <v>0</v>
      </c>
      <c r="DE313" s="302">
        <f t="shared" si="817"/>
        <v>0</v>
      </c>
    </row>
    <row r="314" spans="1:109" x14ac:dyDescent="0.25">
      <c r="A314">
        <v>311</v>
      </c>
      <c r="B314">
        <f>MATCH(A314,Entrada!$A$53:$A$369,0)</f>
        <v>311</v>
      </c>
      <c r="C314" s="164"/>
      <c r="AB314">
        <f>IF(NOT(ISNA($B314)),INDEX(Entrada!C$53:C$369,$B314),0)</f>
        <v>0</v>
      </c>
      <c r="AC314">
        <f>IF(NOT(ISNA($B314)),INDEX(Entrada!D$53:D$369,$B314),0)</f>
        <v>0</v>
      </c>
      <c r="AD314">
        <f>IF(NOT(ISNA($B314)),INDEX(Entrada!E$53:E$369,$B314),0)</f>
        <v>0</v>
      </c>
      <c r="AE314">
        <f>IF(NOT(ISNA($B314)),INDEX(Entrada!F$53:F$369,$B314),0)</f>
        <v>0</v>
      </c>
      <c r="AF314">
        <f>IF(NOT(ISNA($B314)),INDEX(Entrada!G$53:G$369,$B314),0)</f>
        <v>0</v>
      </c>
      <c r="AG314">
        <f>IF(NOT(ISNA($B314)),INDEX(Entrada!H$53:H$369,$B314),0)</f>
        <v>0</v>
      </c>
      <c r="AH314">
        <f>IF(NOT(ISNA($B314)),INDEX(Entrada!I$53:I$369,$B314),0)</f>
        <v>0</v>
      </c>
      <c r="AI314">
        <f>IF(NOT(ISNA($B314)),INDEX(Entrada!J$53:J$369,$B314),0)</f>
        <v>0</v>
      </c>
      <c r="AJ314">
        <f>IF(NOT(ISNA($B314)),INDEX(Entrada!K$53:K$369,$B314),0)</f>
        <v>0</v>
      </c>
      <c r="AK314">
        <f>IF(NOT(ISNA($B314)),INDEX(Entrada!L$53:L$369,$B314),0)</f>
        <v>0</v>
      </c>
      <c r="AL314">
        <f>IF(NOT(ISNA($B314)),INDEX(Entrada!M$53:M$369,$B314),0)</f>
        <v>0</v>
      </c>
      <c r="AM314">
        <f>IF(NOT(ISNA($B314)),INDEX(Entrada!N$53:N$369,$B314),0)</f>
        <v>0</v>
      </c>
      <c r="AN314">
        <f>IF(NOT(ISNA($B314)),INDEX(Entrada!O$53:O$369,$B314),0)</f>
        <v>0</v>
      </c>
      <c r="AO314">
        <f>IF(NOT(ISNA($B314)),INDEX(Entrada!P$53:P$369,$B314),0)</f>
        <v>0</v>
      </c>
      <c r="AP314">
        <f>IF(NOT(ISNA($B314)),INDEX(Entrada!Q$53:Q$369,$B314),0)</f>
        <v>0</v>
      </c>
      <c r="AQ314">
        <f>IF(NOT(ISNA($B314)),INDEX(Entrada!R$53:R$369,$B314),0)</f>
        <v>0</v>
      </c>
      <c r="AR314">
        <f>IF(NOT(ISNA($B314)),INDEX(Entrada!S$53:S$369,$B314),0)</f>
        <v>0</v>
      </c>
      <c r="AS314">
        <f>IF(NOT(ISNA($B314)),INDEX(Entrada!T$53:T$369,$B314),0)</f>
        <v>0</v>
      </c>
      <c r="AT314">
        <f>IF(NOT(ISNA($B314)),INDEX(Entrada!U$53:U$369,$B314),0)</f>
        <v>0</v>
      </c>
      <c r="AU314">
        <f>IF(NOT(ISNA($B314)),INDEX(Entrada!V$53:V$369,$B314),0)</f>
        <v>0</v>
      </c>
      <c r="AV314">
        <f>IF(NOT(ISNA($B314)),INDEX(Entrada!W$53:W$369,$B314),0)</f>
        <v>0</v>
      </c>
      <c r="AW314">
        <f>IF(NOT(ISNA($B314)),INDEX(Entrada!X$53:X$369,$B314),0)</f>
        <v>0</v>
      </c>
      <c r="AX314">
        <f>IF(NOT(ISNA($B314)),INDEX(Entrada!Y$53:Y$369,$B314),0)</f>
        <v>0</v>
      </c>
      <c r="AY314">
        <f>IF(NOT(ISNA($B314)),INDEX(Entrada!Z$53:Z$369,$B314),0)</f>
        <v>0</v>
      </c>
      <c r="AZ314">
        <f>IF(NOT(ISNA($B314)),INDEX(Entrada!AA$53:AA$369,$B314),0)</f>
        <v>0</v>
      </c>
      <c r="BA314">
        <f>IF(NOT(ISNA($B314)),INDEX(Entrada!AB$53:AB$369,$B314),0)</f>
        <v>0</v>
      </c>
      <c r="BB314">
        <f t="shared" si="818"/>
        <v>0</v>
      </c>
      <c r="BC314">
        <f t="shared" si="818"/>
        <v>0</v>
      </c>
      <c r="BD314">
        <f t="shared" si="818"/>
        <v>0</v>
      </c>
      <c r="BE314">
        <f t="shared" si="818"/>
        <v>0</v>
      </c>
      <c r="BF314">
        <f t="shared" si="818"/>
        <v>0</v>
      </c>
      <c r="BG314">
        <f t="shared" si="818"/>
        <v>0</v>
      </c>
      <c r="BH314">
        <f t="shared" si="818"/>
        <v>0</v>
      </c>
      <c r="BI314">
        <f t="shared" si="818"/>
        <v>0</v>
      </c>
      <c r="BJ314">
        <f t="shared" si="818"/>
        <v>0</v>
      </c>
      <c r="BK314">
        <f t="shared" si="818"/>
        <v>0</v>
      </c>
      <c r="BL314">
        <f t="shared" si="818"/>
        <v>0</v>
      </c>
      <c r="BM314">
        <f t="shared" si="818"/>
        <v>0</v>
      </c>
      <c r="BN314">
        <f t="shared" si="819"/>
        <v>0</v>
      </c>
      <c r="BO314">
        <f t="shared" si="819"/>
        <v>0</v>
      </c>
      <c r="BP314">
        <f t="shared" si="819"/>
        <v>0</v>
      </c>
      <c r="BQ314">
        <f t="shared" si="819"/>
        <v>0</v>
      </c>
      <c r="BR314">
        <f t="shared" si="819"/>
        <v>0</v>
      </c>
      <c r="BS314">
        <f t="shared" si="819"/>
        <v>0</v>
      </c>
      <c r="BT314">
        <f t="shared" si="819"/>
        <v>0</v>
      </c>
      <c r="BU314">
        <f t="shared" si="819"/>
        <v>0</v>
      </c>
      <c r="BV314">
        <f t="shared" si="819"/>
        <v>0</v>
      </c>
      <c r="BW314">
        <f t="shared" si="819"/>
        <v>0</v>
      </c>
      <c r="BX314">
        <f t="shared" si="819"/>
        <v>0</v>
      </c>
      <c r="BY314">
        <f t="shared" si="819"/>
        <v>0</v>
      </c>
      <c r="BZ314">
        <f t="shared" si="819"/>
        <v>0</v>
      </c>
      <c r="CA314">
        <f t="shared" si="819"/>
        <v>0</v>
      </c>
      <c r="CE314" t="e">
        <f t="shared" si="677"/>
        <v>#N/A</v>
      </c>
      <c r="CF314" s="302">
        <f t="shared" si="678"/>
        <v>0</v>
      </c>
      <c r="CG314" s="302">
        <f t="shared" si="793"/>
        <v>0</v>
      </c>
      <c r="CH314" s="302">
        <f t="shared" si="794"/>
        <v>0</v>
      </c>
      <c r="CI314" s="302">
        <f t="shared" si="795"/>
        <v>0</v>
      </c>
      <c r="CJ314" s="302">
        <f t="shared" si="796"/>
        <v>0</v>
      </c>
      <c r="CK314" s="302">
        <f t="shared" si="797"/>
        <v>0</v>
      </c>
      <c r="CL314" s="302">
        <f t="shared" si="798"/>
        <v>0</v>
      </c>
      <c r="CM314" s="302">
        <f t="shared" si="799"/>
        <v>0</v>
      </c>
      <c r="CN314" s="302">
        <f t="shared" si="800"/>
        <v>0</v>
      </c>
      <c r="CO314" s="302">
        <f t="shared" si="801"/>
        <v>0</v>
      </c>
      <c r="CP314" s="302">
        <f t="shared" si="802"/>
        <v>0</v>
      </c>
      <c r="CQ314" s="302">
        <f t="shared" si="803"/>
        <v>0</v>
      </c>
      <c r="CR314" s="302">
        <f t="shared" si="804"/>
        <v>0</v>
      </c>
      <c r="CS314" s="302">
        <f t="shared" si="805"/>
        <v>0</v>
      </c>
      <c r="CT314" s="302">
        <f t="shared" si="806"/>
        <v>0</v>
      </c>
      <c r="CU314" s="302">
        <f t="shared" si="807"/>
        <v>0</v>
      </c>
      <c r="CV314" s="302">
        <f t="shared" si="808"/>
        <v>0</v>
      </c>
      <c r="CW314" s="302">
        <f t="shared" si="809"/>
        <v>0</v>
      </c>
      <c r="CX314" s="302">
        <f t="shared" si="810"/>
        <v>0</v>
      </c>
      <c r="CY314" s="302">
        <f t="shared" si="811"/>
        <v>0</v>
      </c>
      <c r="CZ314" s="302">
        <f t="shared" si="812"/>
        <v>0</v>
      </c>
      <c r="DA314" s="302">
        <f t="shared" si="813"/>
        <v>0</v>
      </c>
      <c r="DB314" s="302">
        <f t="shared" si="814"/>
        <v>0</v>
      </c>
      <c r="DC314" s="302">
        <f t="shared" si="815"/>
        <v>0</v>
      </c>
      <c r="DD314" s="302">
        <f t="shared" si="816"/>
        <v>0</v>
      </c>
      <c r="DE314" s="302">
        <f t="shared" si="817"/>
        <v>0</v>
      </c>
    </row>
    <row r="315" spans="1:109" x14ac:dyDescent="0.25">
      <c r="A315">
        <v>312</v>
      </c>
      <c r="B315">
        <f>MATCH(A315,Entrada!$A$53:$A$369,0)</f>
        <v>312</v>
      </c>
      <c r="C315" s="164"/>
      <c r="AB315">
        <f>IF(NOT(ISNA($B315)),INDEX(Entrada!C$53:C$369,$B315),0)</f>
        <v>0</v>
      </c>
      <c r="AC315">
        <f>IF(NOT(ISNA($B315)),INDEX(Entrada!D$53:D$369,$B315),0)</f>
        <v>0</v>
      </c>
      <c r="AD315">
        <f>IF(NOT(ISNA($B315)),INDEX(Entrada!E$53:E$369,$B315),0)</f>
        <v>0</v>
      </c>
      <c r="AE315">
        <f>IF(NOT(ISNA($B315)),INDEX(Entrada!F$53:F$369,$B315),0)</f>
        <v>0</v>
      </c>
      <c r="AF315">
        <f>IF(NOT(ISNA($B315)),INDEX(Entrada!G$53:G$369,$B315),0)</f>
        <v>0</v>
      </c>
      <c r="AG315">
        <f>IF(NOT(ISNA($B315)),INDEX(Entrada!H$53:H$369,$B315),0)</f>
        <v>0</v>
      </c>
      <c r="AH315">
        <f>IF(NOT(ISNA($B315)),INDEX(Entrada!I$53:I$369,$B315),0)</f>
        <v>0</v>
      </c>
      <c r="AI315">
        <f>IF(NOT(ISNA($B315)),INDEX(Entrada!J$53:J$369,$B315),0)</f>
        <v>0</v>
      </c>
      <c r="AJ315">
        <f>IF(NOT(ISNA($B315)),INDEX(Entrada!K$53:K$369,$B315),0)</f>
        <v>0</v>
      </c>
      <c r="AK315">
        <f>IF(NOT(ISNA($B315)),INDEX(Entrada!L$53:L$369,$B315),0)</f>
        <v>0</v>
      </c>
      <c r="AL315">
        <f>IF(NOT(ISNA($B315)),INDEX(Entrada!M$53:M$369,$B315),0)</f>
        <v>0</v>
      </c>
      <c r="AM315">
        <f>IF(NOT(ISNA($B315)),INDEX(Entrada!N$53:N$369,$B315),0)</f>
        <v>0</v>
      </c>
      <c r="AN315">
        <f>IF(NOT(ISNA($B315)),INDEX(Entrada!O$53:O$369,$B315),0)</f>
        <v>0</v>
      </c>
      <c r="AO315">
        <f>IF(NOT(ISNA($B315)),INDEX(Entrada!P$53:P$369,$B315),0)</f>
        <v>0</v>
      </c>
      <c r="AP315">
        <f>IF(NOT(ISNA($B315)),INDEX(Entrada!Q$53:Q$369,$B315),0)</f>
        <v>0</v>
      </c>
      <c r="AQ315">
        <f>IF(NOT(ISNA($B315)),INDEX(Entrada!R$53:R$369,$B315),0)</f>
        <v>0</v>
      </c>
      <c r="AR315">
        <f>IF(NOT(ISNA($B315)),INDEX(Entrada!S$53:S$369,$B315),0)</f>
        <v>0</v>
      </c>
      <c r="AS315">
        <f>IF(NOT(ISNA($B315)),INDEX(Entrada!T$53:T$369,$B315),0)</f>
        <v>0</v>
      </c>
      <c r="AT315">
        <f>IF(NOT(ISNA($B315)),INDEX(Entrada!U$53:U$369,$B315),0)</f>
        <v>0</v>
      </c>
      <c r="AU315">
        <f>IF(NOT(ISNA($B315)),INDEX(Entrada!V$53:V$369,$B315),0)</f>
        <v>0</v>
      </c>
      <c r="AV315">
        <f>IF(NOT(ISNA($B315)),INDEX(Entrada!W$53:W$369,$B315),0)</f>
        <v>0</v>
      </c>
      <c r="AW315">
        <f>IF(NOT(ISNA($B315)),INDEX(Entrada!X$53:X$369,$B315),0)</f>
        <v>0</v>
      </c>
      <c r="AX315">
        <f>IF(NOT(ISNA($B315)),INDEX(Entrada!Y$53:Y$369,$B315),0)</f>
        <v>0</v>
      </c>
      <c r="AY315">
        <f>IF(NOT(ISNA($B315)),INDEX(Entrada!Z$53:Z$369,$B315),0)</f>
        <v>0</v>
      </c>
      <c r="AZ315">
        <f>IF(NOT(ISNA($B315)),INDEX(Entrada!AA$53:AA$369,$B315),0)</f>
        <v>0</v>
      </c>
      <c r="BA315">
        <f>IF(NOT(ISNA($B315)),INDEX(Entrada!AB$53:AB$369,$B315),0)</f>
        <v>0</v>
      </c>
      <c r="BB315">
        <f t="shared" si="818"/>
        <v>0</v>
      </c>
      <c r="BC315">
        <f t="shared" si="818"/>
        <v>0</v>
      </c>
      <c r="BD315">
        <f t="shared" si="818"/>
        <v>0</v>
      </c>
      <c r="BE315">
        <f t="shared" si="818"/>
        <v>0</v>
      </c>
      <c r="BF315">
        <f t="shared" si="818"/>
        <v>0</v>
      </c>
      <c r="BG315">
        <f t="shared" si="818"/>
        <v>0</v>
      </c>
      <c r="BH315">
        <f t="shared" si="818"/>
        <v>0</v>
      </c>
      <c r="BI315">
        <f t="shared" si="818"/>
        <v>0</v>
      </c>
      <c r="BJ315">
        <f t="shared" si="818"/>
        <v>0</v>
      </c>
      <c r="BK315">
        <f t="shared" si="818"/>
        <v>0</v>
      </c>
      <c r="BL315">
        <f t="shared" si="818"/>
        <v>0</v>
      </c>
      <c r="BM315">
        <f t="shared" si="818"/>
        <v>0</v>
      </c>
      <c r="BN315">
        <f t="shared" si="819"/>
        <v>0</v>
      </c>
      <c r="BO315">
        <f t="shared" si="819"/>
        <v>0</v>
      </c>
      <c r="BP315">
        <f t="shared" si="819"/>
        <v>0</v>
      </c>
      <c r="BQ315">
        <f t="shared" si="819"/>
        <v>0</v>
      </c>
      <c r="BR315">
        <f t="shared" si="819"/>
        <v>0</v>
      </c>
      <c r="BS315">
        <f t="shared" si="819"/>
        <v>0</v>
      </c>
      <c r="BT315">
        <f t="shared" si="819"/>
        <v>0</v>
      </c>
      <c r="BU315">
        <f t="shared" si="819"/>
        <v>0</v>
      </c>
      <c r="BV315">
        <f t="shared" si="819"/>
        <v>0</v>
      </c>
      <c r="BW315">
        <f t="shared" si="819"/>
        <v>0</v>
      </c>
      <c r="BX315">
        <f t="shared" si="819"/>
        <v>0</v>
      </c>
      <c r="BY315">
        <f t="shared" si="819"/>
        <v>0</v>
      </c>
      <c r="BZ315">
        <f t="shared" si="819"/>
        <v>0</v>
      </c>
      <c r="CA315">
        <f t="shared" si="819"/>
        <v>0</v>
      </c>
      <c r="CE315" t="e">
        <f t="shared" si="677"/>
        <v>#N/A</v>
      </c>
      <c r="CF315" s="302">
        <f t="shared" si="678"/>
        <v>0</v>
      </c>
      <c r="CG315" s="302">
        <f t="shared" si="793"/>
        <v>0</v>
      </c>
      <c r="CH315" s="302">
        <f t="shared" si="794"/>
        <v>0</v>
      </c>
      <c r="CI315" s="302">
        <f t="shared" si="795"/>
        <v>0</v>
      </c>
      <c r="CJ315" s="302">
        <f t="shared" si="796"/>
        <v>0</v>
      </c>
      <c r="CK315" s="302">
        <f t="shared" si="797"/>
        <v>0</v>
      </c>
      <c r="CL315" s="302">
        <f t="shared" si="798"/>
        <v>0</v>
      </c>
      <c r="CM315" s="302">
        <f t="shared" si="799"/>
        <v>0</v>
      </c>
      <c r="CN315" s="302">
        <f t="shared" si="800"/>
        <v>0</v>
      </c>
      <c r="CO315" s="302">
        <f t="shared" si="801"/>
        <v>0</v>
      </c>
      <c r="CP315" s="302">
        <f t="shared" si="802"/>
        <v>0</v>
      </c>
      <c r="CQ315" s="302">
        <f t="shared" si="803"/>
        <v>0</v>
      </c>
      <c r="CR315" s="302">
        <f t="shared" si="804"/>
        <v>0</v>
      </c>
      <c r="CS315" s="302">
        <f t="shared" si="805"/>
        <v>0</v>
      </c>
      <c r="CT315" s="302">
        <f t="shared" si="806"/>
        <v>0</v>
      </c>
      <c r="CU315" s="302">
        <f t="shared" si="807"/>
        <v>0</v>
      </c>
      <c r="CV315" s="302">
        <f t="shared" si="808"/>
        <v>0</v>
      </c>
      <c r="CW315" s="302">
        <f t="shared" si="809"/>
        <v>0</v>
      </c>
      <c r="CX315" s="302">
        <f t="shared" si="810"/>
        <v>0</v>
      </c>
      <c r="CY315" s="302">
        <f t="shared" si="811"/>
        <v>0</v>
      </c>
      <c r="CZ315" s="302">
        <f t="shared" si="812"/>
        <v>0</v>
      </c>
      <c r="DA315" s="302">
        <f t="shared" si="813"/>
        <v>0</v>
      </c>
      <c r="DB315" s="302">
        <f t="shared" si="814"/>
        <v>0</v>
      </c>
      <c r="DC315" s="302">
        <f t="shared" si="815"/>
        <v>0</v>
      </c>
      <c r="DD315" s="302">
        <f t="shared" si="816"/>
        <v>0</v>
      </c>
      <c r="DE315" s="302">
        <f t="shared" si="817"/>
        <v>0</v>
      </c>
    </row>
    <row r="316" spans="1:109" x14ac:dyDescent="0.25">
      <c r="A316">
        <v>313</v>
      </c>
      <c r="B316">
        <f>MATCH(A316,Entrada!$A$53:$A$369,0)</f>
        <v>313</v>
      </c>
      <c r="C316" s="164" t="s">
        <v>675</v>
      </c>
      <c r="AB316">
        <f>IF(NOT(ISNA($B316)),INDEX(Entrada!C$53:C$369,$B316),0)</f>
        <v>320.19</v>
      </c>
      <c r="AC316">
        <f>IF(NOT(ISNA($B316)),INDEX(Entrada!D$53:D$369,$B316),0)</f>
        <v>357.63</v>
      </c>
      <c r="AD316">
        <f>IF(NOT(ISNA($B316)),INDEX(Entrada!E$53:E$369,$B316),0)</f>
        <v>362.41</v>
      </c>
      <c r="AE316">
        <f>IF(NOT(ISNA($B316)),INDEX(Entrada!F$53:F$369,$B316),0)</f>
        <v>279.88</v>
      </c>
      <c r="AF316">
        <f>IF(NOT(ISNA($B316)),INDEX(Entrada!G$53:G$369,$B316),0)</f>
        <v>196.2</v>
      </c>
      <c r="AG316">
        <f>IF(NOT(ISNA($B316)),INDEX(Entrada!H$53:H$369,$B316),0)</f>
        <v>153.88</v>
      </c>
      <c r="AH316">
        <f>IF(NOT(ISNA($B316)),INDEX(Entrada!I$53:I$369,$B316),0)</f>
        <v>128.57</v>
      </c>
      <c r="AI316">
        <f>IF(NOT(ISNA($B316)),INDEX(Entrada!J$53:J$369,$B316),0)</f>
        <v>112.36</v>
      </c>
      <c r="AJ316">
        <f>IF(NOT(ISNA($B316)),INDEX(Entrada!K$53:K$369,$B316),0)</f>
        <v>114.8</v>
      </c>
      <c r="AK316">
        <f>IF(NOT(ISNA($B316)),INDEX(Entrada!L$53:L$369,$B316),0)</f>
        <v>142.41999999999999</v>
      </c>
      <c r="AL316">
        <f>IF(NOT(ISNA($B316)),INDEX(Entrada!M$53:M$369,$B316),0)</f>
        <v>184</v>
      </c>
      <c r="AM316">
        <f>IF(NOT(ISNA($B316)),INDEX(Entrada!N$53:N$369,$B316),0)</f>
        <v>258.08999999999997</v>
      </c>
      <c r="AN316">
        <f>IF(NOT(ISNA($B316)),INDEX(Entrada!O$53:O$369,$B316),0)</f>
        <v>0</v>
      </c>
      <c r="AO316">
        <f>IF(NOT(ISNA($B316)),INDEX(Entrada!P$53:P$369,$B316),0)</f>
        <v>0</v>
      </c>
      <c r="AP316">
        <f>IF(NOT(ISNA($B316)),INDEX(Entrada!Q$53:Q$369,$B316),0)</f>
        <v>0</v>
      </c>
      <c r="AQ316">
        <f>IF(NOT(ISNA($B316)),INDEX(Entrada!R$53:R$369,$B316),0)</f>
        <v>0</v>
      </c>
      <c r="AR316">
        <f>IF(NOT(ISNA($B316)),INDEX(Entrada!S$53:S$369,$B316),0)</f>
        <v>0</v>
      </c>
      <c r="AS316">
        <f>IF(NOT(ISNA($B316)),INDEX(Entrada!T$53:T$369,$B316),0)</f>
        <v>0</v>
      </c>
      <c r="AT316">
        <f>IF(NOT(ISNA($B316)),INDEX(Entrada!U$53:U$369,$B316),0)</f>
        <v>0</v>
      </c>
      <c r="AU316">
        <f>IF(NOT(ISNA($B316)),INDEX(Entrada!V$53:V$369,$B316),0)</f>
        <v>0</v>
      </c>
      <c r="AV316">
        <f>IF(NOT(ISNA($B316)),INDEX(Entrada!W$53:W$369,$B316),0)</f>
        <v>0</v>
      </c>
      <c r="AW316">
        <f>IF(NOT(ISNA($B316)),INDEX(Entrada!X$53:X$369,$B316),0)</f>
        <v>0</v>
      </c>
      <c r="AX316">
        <f>IF(NOT(ISNA($B316)),INDEX(Entrada!Y$53:Y$369,$B316),0)</f>
        <v>0</v>
      </c>
      <c r="AY316">
        <f>IF(NOT(ISNA($B316)),INDEX(Entrada!Z$53:Z$369,$B316),0)</f>
        <v>0</v>
      </c>
      <c r="AZ316">
        <f>IF(NOT(ISNA($B316)),INDEX(Entrada!AA$53:AA$369,$B316),0)</f>
        <v>0</v>
      </c>
      <c r="BA316">
        <f>IF(NOT(ISNA($B316)),INDEX(Entrada!AB$53:AB$369,$B316),0)</f>
        <v>0</v>
      </c>
      <c r="BB316">
        <f t="shared" si="818"/>
        <v>320.19</v>
      </c>
      <c r="BC316">
        <f t="shared" si="818"/>
        <v>357.63</v>
      </c>
      <c r="BD316">
        <f t="shared" si="818"/>
        <v>362.41</v>
      </c>
      <c r="BE316">
        <f t="shared" si="818"/>
        <v>279.88</v>
      </c>
      <c r="BF316">
        <f t="shared" si="818"/>
        <v>196.2</v>
      </c>
      <c r="BG316">
        <f t="shared" si="818"/>
        <v>153.88</v>
      </c>
      <c r="BH316">
        <f t="shared" si="818"/>
        <v>128.57</v>
      </c>
      <c r="BI316">
        <f t="shared" si="818"/>
        <v>112.36</v>
      </c>
      <c r="BJ316">
        <f t="shared" si="818"/>
        <v>114.8</v>
      </c>
      <c r="BK316">
        <f t="shared" si="818"/>
        <v>142.41999999999999</v>
      </c>
      <c r="BL316">
        <f t="shared" si="818"/>
        <v>184</v>
      </c>
      <c r="BM316">
        <f t="shared" si="818"/>
        <v>258.08999999999997</v>
      </c>
      <c r="BN316">
        <f t="shared" si="819"/>
        <v>0</v>
      </c>
      <c r="BO316">
        <f t="shared" si="819"/>
        <v>0</v>
      </c>
      <c r="BP316">
        <f t="shared" si="819"/>
        <v>0</v>
      </c>
      <c r="BQ316">
        <f t="shared" si="819"/>
        <v>0</v>
      </c>
      <c r="BR316">
        <f t="shared" si="819"/>
        <v>0</v>
      </c>
      <c r="BS316">
        <f t="shared" si="819"/>
        <v>0</v>
      </c>
      <c r="BT316">
        <f t="shared" si="819"/>
        <v>0</v>
      </c>
      <c r="BU316">
        <f t="shared" si="819"/>
        <v>0</v>
      </c>
      <c r="BV316">
        <f t="shared" si="819"/>
        <v>0</v>
      </c>
      <c r="BW316">
        <f t="shared" si="819"/>
        <v>0</v>
      </c>
      <c r="BX316">
        <f t="shared" si="819"/>
        <v>0</v>
      </c>
      <c r="BY316">
        <f t="shared" si="819"/>
        <v>0</v>
      </c>
      <c r="BZ316">
        <f t="shared" si="819"/>
        <v>0</v>
      </c>
      <c r="CA316">
        <f t="shared" si="819"/>
        <v>0</v>
      </c>
      <c r="CE316" t="e">
        <f t="shared" si="677"/>
        <v>#N/A</v>
      </c>
      <c r="CF316" s="302">
        <f t="shared" si="678"/>
        <v>320.19</v>
      </c>
      <c r="CG316" s="302">
        <f t="shared" si="793"/>
        <v>357.63</v>
      </c>
      <c r="CH316" s="302">
        <f t="shared" si="794"/>
        <v>362.41</v>
      </c>
      <c r="CI316" s="302">
        <f t="shared" si="795"/>
        <v>279.88</v>
      </c>
      <c r="CJ316" s="302">
        <f t="shared" si="796"/>
        <v>196.2</v>
      </c>
      <c r="CK316" s="302">
        <f t="shared" si="797"/>
        <v>153.88</v>
      </c>
      <c r="CL316" s="302">
        <f t="shared" si="798"/>
        <v>128.57</v>
      </c>
      <c r="CM316" s="302">
        <f t="shared" si="799"/>
        <v>112.36</v>
      </c>
      <c r="CN316" s="302">
        <f t="shared" si="800"/>
        <v>114.8</v>
      </c>
      <c r="CO316" s="302">
        <f t="shared" si="801"/>
        <v>142.41999999999999</v>
      </c>
      <c r="CP316" s="302">
        <f t="shared" si="802"/>
        <v>184</v>
      </c>
      <c r="CQ316" s="302">
        <f t="shared" si="803"/>
        <v>258.08999999999997</v>
      </c>
      <c r="CR316" s="302">
        <f t="shared" si="804"/>
        <v>0</v>
      </c>
      <c r="CS316" s="302">
        <f t="shared" si="805"/>
        <v>0</v>
      </c>
      <c r="CT316" s="302">
        <f t="shared" si="806"/>
        <v>0</v>
      </c>
      <c r="CU316" s="302">
        <f t="shared" si="807"/>
        <v>0</v>
      </c>
      <c r="CV316" s="302">
        <f t="shared" si="808"/>
        <v>0</v>
      </c>
      <c r="CW316" s="302">
        <f t="shared" si="809"/>
        <v>0</v>
      </c>
      <c r="CX316" s="302">
        <f t="shared" si="810"/>
        <v>0</v>
      </c>
      <c r="CY316" s="302">
        <f t="shared" si="811"/>
        <v>0</v>
      </c>
      <c r="CZ316" s="302">
        <f t="shared" si="812"/>
        <v>0</v>
      </c>
      <c r="DA316" s="302">
        <f t="shared" si="813"/>
        <v>0</v>
      </c>
      <c r="DB316" s="302">
        <f t="shared" si="814"/>
        <v>0</v>
      </c>
      <c r="DC316" s="302">
        <f t="shared" si="815"/>
        <v>0</v>
      </c>
      <c r="DD316" s="302">
        <f t="shared" si="816"/>
        <v>0</v>
      </c>
      <c r="DE316" s="302">
        <f t="shared" si="817"/>
        <v>0</v>
      </c>
    </row>
    <row r="317" spans="1:109" x14ac:dyDescent="0.25">
      <c r="A317">
        <v>314</v>
      </c>
      <c r="B317">
        <f>MATCH(A317,Entrada!$A$53:$A$369,0)</f>
        <v>314</v>
      </c>
      <c r="C317" s="164" t="s">
        <v>620</v>
      </c>
      <c r="AB317">
        <f>IF(NOT(ISNA($B317)),INDEX(Entrada!C$53:C$369,$B317),0)</f>
        <v>913.64</v>
      </c>
      <c r="AC317">
        <f>IF(NOT(ISNA($B317)),INDEX(Entrada!D$53:D$369,$B317),0)</f>
        <v>918.55</v>
      </c>
      <c r="AD317">
        <f>IF(NOT(ISNA($B317)),INDEX(Entrada!E$53:E$369,$B317),0)</f>
        <v>848.11</v>
      </c>
      <c r="AE317">
        <f>IF(NOT(ISNA($B317)),INDEX(Entrada!F$53:F$369,$B317),0)</f>
        <v>568.94000000000005</v>
      </c>
      <c r="AF317">
        <f>IF(NOT(ISNA($B317)),INDEX(Entrada!G$53:G$369,$B317),0)</f>
        <v>376.12</v>
      </c>
      <c r="AG317">
        <f>IF(NOT(ISNA($B317)),INDEX(Entrada!H$53:H$369,$B317),0)</f>
        <v>313.92</v>
      </c>
      <c r="AH317">
        <f>IF(NOT(ISNA($B317)),INDEX(Entrada!I$53:I$369,$B317),0)</f>
        <v>260.42</v>
      </c>
      <c r="AI317">
        <f>IF(NOT(ISNA($B317)),INDEX(Entrada!J$53:J$369,$B317),0)</f>
        <v>222.07</v>
      </c>
      <c r="AJ317">
        <f>IF(NOT(ISNA($B317)),INDEX(Entrada!K$53:K$369,$B317),0)</f>
        <v>225.2</v>
      </c>
      <c r="AK317">
        <f>IF(NOT(ISNA($B317)),INDEX(Entrada!L$53:L$369,$B317),0)</f>
        <v>268.24</v>
      </c>
      <c r="AL317">
        <f>IF(NOT(ISNA($B317)),INDEX(Entrada!M$53:M$369,$B317),0)</f>
        <v>383.18</v>
      </c>
      <c r="AM317">
        <f>IF(NOT(ISNA($B317)),INDEX(Entrada!N$53:N$369,$B317),0)</f>
        <v>624.99</v>
      </c>
      <c r="AN317">
        <f>IF(NOT(ISNA($B317)),INDEX(Entrada!O$53:O$369,$B317),0)</f>
        <v>0</v>
      </c>
      <c r="AO317">
        <f>IF(NOT(ISNA($B317)),INDEX(Entrada!P$53:P$369,$B317),0)</f>
        <v>0</v>
      </c>
      <c r="AP317">
        <f>IF(NOT(ISNA($B317)),INDEX(Entrada!Q$53:Q$369,$B317),0)</f>
        <v>0</v>
      </c>
      <c r="AQ317">
        <f>IF(NOT(ISNA($B317)),INDEX(Entrada!R$53:R$369,$B317),0)</f>
        <v>0</v>
      </c>
      <c r="AR317">
        <f>IF(NOT(ISNA($B317)),INDEX(Entrada!S$53:S$369,$B317),0)</f>
        <v>0</v>
      </c>
      <c r="AS317">
        <f>IF(NOT(ISNA($B317)),INDEX(Entrada!T$53:T$369,$B317),0)</f>
        <v>0</v>
      </c>
      <c r="AT317">
        <f>IF(NOT(ISNA($B317)),INDEX(Entrada!U$53:U$369,$B317),0)</f>
        <v>0</v>
      </c>
      <c r="AU317">
        <f>IF(NOT(ISNA($B317)),INDEX(Entrada!V$53:V$369,$B317),0)</f>
        <v>0</v>
      </c>
      <c r="AV317">
        <f>IF(NOT(ISNA($B317)),INDEX(Entrada!W$53:W$369,$B317),0)</f>
        <v>0</v>
      </c>
      <c r="AW317">
        <f>IF(NOT(ISNA($B317)),INDEX(Entrada!X$53:X$369,$B317),0)</f>
        <v>0</v>
      </c>
      <c r="AX317">
        <f>IF(NOT(ISNA($B317)),INDEX(Entrada!Y$53:Y$369,$B317),0)</f>
        <v>0</v>
      </c>
      <c r="AY317">
        <f>IF(NOT(ISNA($B317)),INDEX(Entrada!Z$53:Z$369,$B317),0)</f>
        <v>0</v>
      </c>
      <c r="AZ317">
        <f>IF(NOT(ISNA($B317)),INDEX(Entrada!AA$53:AA$369,$B317),0)</f>
        <v>0</v>
      </c>
      <c r="BA317">
        <f>IF(NOT(ISNA($B317)),INDEX(Entrada!AB$53:AB$369,$B317),0)</f>
        <v>0</v>
      </c>
      <c r="BB317" s="167">
        <f t="shared" ref="BB317:BM317" ca="1" si="820">BB202-BB301-BB206+BB307</f>
        <v>913.37312999999995</v>
      </c>
      <c r="BC317" s="167">
        <f t="shared" ca="1" si="820"/>
        <v>917.09860999999989</v>
      </c>
      <c r="BD317" s="167">
        <f t="shared" ca="1" si="820"/>
        <v>849.23180000000002</v>
      </c>
      <c r="BE317" s="167">
        <f t="shared" ca="1" si="820"/>
        <v>565.32824999999991</v>
      </c>
      <c r="BF317" s="167">
        <f t="shared" ca="1" si="820"/>
        <v>368.25002999999998</v>
      </c>
      <c r="BG317" s="167">
        <f t="shared" ca="1" si="820"/>
        <v>315.04527999999999</v>
      </c>
      <c r="BH317" s="167">
        <f t="shared" ca="1" si="820"/>
        <v>258.44711842105261</v>
      </c>
      <c r="BI317" s="167">
        <f t="shared" ca="1" si="820"/>
        <v>222.40460894736844</v>
      </c>
      <c r="BJ317" s="167">
        <f t="shared" ca="1" si="820"/>
        <v>223.26956842105264</v>
      </c>
      <c r="BK317" s="167">
        <f t="shared" ca="1" si="820"/>
        <v>264.69997789473683</v>
      </c>
      <c r="BL317" s="167">
        <f t="shared" ca="1" si="820"/>
        <v>371.37224000000003</v>
      </c>
      <c r="BM317" s="167">
        <f t="shared" ca="1" si="820"/>
        <v>621.86200999999994</v>
      </c>
      <c r="BN317" s="167">
        <f t="shared" ref="BN317:CA317" si="821">BN202-BN301-BN206+BN307</f>
        <v>0</v>
      </c>
      <c r="BO317" s="167">
        <f t="shared" si="821"/>
        <v>0</v>
      </c>
      <c r="BP317" s="167">
        <f t="shared" si="821"/>
        <v>0</v>
      </c>
      <c r="BQ317" s="167">
        <f t="shared" si="821"/>
        <v>0</v>
      </c>
      <c r="BR317" s="167">
        <f t="shared" si="821"/>
        <v>0</v>
      </c>
      <c r="BS317" s="167">
        <f t="shared" si="821"/>
        <v>0</v>
      </c>
      <c r="BT317" s="167">
        <f t="shared" si="821"/>
        <v>0</v>
      </c>
      <c r="BU317" s="167">
        <f t="shared" si="821"/>
        <v>0</v>
      </c>
      <c r="BV317" s="167">
        <f t="shared" si="821"/>
        <v>0</v>
      </c>
      <c r="BW317" s="167">
        <f t="shared" si="821"/>
        <v>0</v>
      </c>
      <c r="BX317" s="167">
        <f t="shared" si="821"/>
        <v>0</v>
      </c>
      <c r="BY317" s="167">
        <f t="shared" si="821"/>
        <v>0</v>
      </c>
      <c r="BZ317" s="167">
        <f t="shared" si="821"/>
        <v>0</v>
      </c>
      <c r="CA317" s="167">
        <f t="shared" si="821"/>
        <v>0</v>
      </c>
      <c r="CE317" t="e">
        <f t="shared" si="677"/>
        <v>#N/A</v>
      </c>
      <c r="CF317" s="167">
        <f t="shared" ref="CF317:DE317" ca="1" si="822">CF202-CF301-CF206+CF307</f>
        <v>913.37312999999995</v>
      </c>
      <c r="CG317" s="167">
        <f t="shared" ca="1" si="822"/>
        <v>917.09860999999989</v>
      </c>
      <c r="CH317" s="167">
        <f t="shared" ca="1" si="822"/>
        <v>849.23180000000002</v>
      </c>
      <c r="CI317" s="167">
        <f t="shared" ca="1" si="822"/>
        <v>565.32824999999991</v>
      </c>
      <c r="CJ317" s="167">
        <f t="shared" ca="1" si="822"/>
        <v>368.25002999999998</v>
      </c>
      <c r="CK317" s="167">
        <f t="shared" ca="1" si="822"/>
        <v>315.04527999999999</v>
      </c>
      <c r="CL317" s="167">
        <f t="shared" ca="1" si="822"/>
        <v>258.44711842105261</v>
      </c>
      <c r="CM317" s="167">
        <f t="shared" ca="1" si="822"/>
        <v>222.40460894736844</v>
      </c>
      <c r="CN317" s="167">
        <f t="shared" ca="1" si="822"/>
        <v>223.26956842105264</v>
      </c>
      <c r="CO317" s="167">
        <f t="shared" ca="1" si="822"/>
        <v>264.69997789473683</v>
      </c>
      <c r="CP317" s="167">
        <f t="shared" ca="1" si="822"/>
        <v>371.37224000000003</v>
      </c>
      <c r="CQ317" s="167">
        <f t="shared" ca="1" si="822"/>
        <v>621.86200999999994</v>
      </c>
      <c r="CR317" s="167">
        <f t="shared" ca="1" si="822"/>
        <v>-0.1</v>
      </c>
      <c r="CS317" s="167">
        <f t="shared" ca="1" si="822"/>
        <v>-0.1</v>
      </c>
      <c r="CT317" s="167">
        <f t="shared" ca="1" si="822"/>
        <v>-0.1</v>
      </c>
      <c r="CU317" s="167">
        <f t="shared" ca="1" si="822"/>
        <v>-0.1</v>
      </c>
      <c r="CV317" s="167">
        <f t="shared" ca="1" si="822"/>
        <v>-0.1</v>
      </c>
      <c r="CW317" s="167">
        <f t="shared" ca="1" si="822"/>
        <v>-0.1</v>
      </c>
      <c r="CX317" s="167">
        <f t="shared" ca="1" si="822"/>
        <v>-0.1</v>
      </c>
      <c r="CY317" s="167">
        <f t="shared" ca="1" si="822"/>
        <v>-0.1</v>
      </c>
      <c r="CZ317" s="167">
        <f t="shared" ca="1" si="822"/>
        <v>-0.1</v>
      </c>
      <c r="DA317" s="167">
        <f t="shared" ca="1" si="822"/>
        <v>-0.1</v>
      </c>
      <c r="DB317" s="167">
        <f t="shared" ca="1" si="822"/>
        <v>-0.1</v>
      </c>
      <c r="DC317" s="167">
        <f t="shared" ca="1" si="822"/>
        <v>-0.1</v>
      </c>
      <c r="DD317" s="167">
        <f t="shared" ca="1" si="822"/>
        <v>-0.1</v>
      </c>
      <c r="DE317" s="167">
        <f t="shared" ca="1" si="822"/>
        <v>-0.1</v>
      </c>
    </row>
    <row r="318" spans="1:109" x14ac:dyDescent="0.25">
      <c r="A318">
        <v>315</v>
      </c>
      <c r="B318">
        <f>MATCH(A318,Entrada!$A$53:$A$369,0)</f>
        <v>315</v>
      </c>
      <c r="C318" s="164" t="s">
        <v>622</v>
      </c>
      <c r="AB318">
        <f>IF(NOT(ISNA($B318)),INDEX(Entrada!C$53:C$369,$B318),0)</f>
        <v>171</v>
      </c>
      <c r="AC318">
        <f>IF(NOT(ISNA($B318)),INDEX(Entrada!D$53:D$369,$B318),0)</f>
        <v>171</v>
      </c>
      <c r="AD318">
        <f>IF(NOT(ISNA($B318)),INDEX(Entrada!E$53:E$369,$B318),0)</f>
        <v>171</v>
      </c>
      <c r="AE318">
        <f>IF(NOT(ISNA($B318)),INDEX(Entrada!F$53:F$369,$B318),0)</f>
        <v>168</v>
      </c>
      <c r="AF318">
        <f>IF(NOT(ISNA($B318)),INDEX(Entrada!G$53:G$369,$B318),0)</f>
        <v>152</v>
      </c>
      <c r="AG318">
        <f>IF(NOT(ISNA($B318)),INDEX(Entrada!H$53:H$369,$B318),0)</f>
        <v>123</v>
      </c>
      <c r="AH318">
        <f>IF(NOT(ISNA($B318)),INDEX(Entrada!I$53:I$369,$B318),0)</f>
        <v>110</v>
      </c>
      <c r="AI318">
        <f>IF(NOT(ISNA($B318)),INDEX(Entrada!J$53:J$369,$B318),0)</f>
        <v>94</v>
      </c>
      <c r="AJ318">
        <f>IF(NOT(ISNA($B318)),INDEX(Entrada!K$53:K$369,$B318),0)</f>
        <v>97</v>
      </c>
      <c r="AK318">
        <f>IF(NOT(ISNA($B318)),INDEX(Entrada!L$53:L$369,$B318),0)</f>
        <v>117</v>
      </c>
      <c r="AL318">
        <f>IF(NOT(ISNA($B318)),INDEX(Entrada!M$53:M$369,$B318),0)</f>
        <v>153</v>
      </c>
      <c r="AM318">
        <f>IF(NOT(ISNA($B318)),INDEX(Entrada!N$53:N$369,$B318),0)</f>
        <v>168</v>
      </c>
      <c r="AN318">
        <f>IF(NOT(ISNA($B318)),INDEX(Entrada!O$53:O$369,$B318),0)</f>
        <v>0</v>
      </c>
      <c r="AO318">
        <f>IF(NOT(ISNA($B318)),INDEX(Entrada!P$53:P$369,$B318),0)</f>
        <v>0</v>
      </c>
      <c r="AP318">
        <f>IF(NOT(ISNA($B318)),INDEX(Entrada!Q$53:Q$369,$B318),0)</f>
        <v>0</v>
      </c>
      <c r="AQ318">
        <f>IF(NOT(ISNA($B318)),INDEX(Entrada!R$53:R$369,$B318),0)</f>
        <v>0</v>
      </c>
      <c r="AR318">
        <f>IF(NOT(ISNA($B318)),INDEX(Entrada!S$53:S$369,$B318),0)</f>
        <v>0</v>
      </c>
      <c r="AS318">
        <f>IF(NOT(ISNA($B318)),INDEX(Entrada!T$53:T$369,$B318),0)</f>
        <v>0</v>
      </c>
      <c r="AT318">
        <f>IF(NOT(ISNA($B318)),INDEX(Entrada!U$53:U$369,$B318),0)</f>
        <v>0</v>
      </c>
      <c r="AU318">
        <f>IF(NOT(ISNA($B318)),INDEX(Entrada!V$53:V$369,$B318),0)</f>
        <v>0</v>
      </c>
      <c r="AV318">
        <f>IF(NOT(ISNA($B318)),INDEX(Entrada!W$53:W$369,$B318),0)</f>
        <v>0</v>
      </c>
      <c r="AW318">
        <f>IF(NOT(ISNA($B318)),INDEX(Entrada!X$53:X$369,$B318),0)</f>
        <v>0</v>
      </c>
      <c r="AX318">
        <f>IF(NOT(ISNA($B318)),INDEX(Entrada!Y$53:Y$369,$B318),0)</f>
        <v>0</v>
      </c>
      <c r="AY318">
        <f>IF(NOT(ISNA($B318)),INDEX(Entrada!Z$53:Z$369,$B318),0)</f>
        <v>0</v>
      </c>
      <c r="AZ318">
        <f>IF(NOT(ISNA($B318)),INDEX(Entrada!AA$53:AA$369,$B318),0)</f>
        <v>0</v>
      </c>
      <c r="BA318">
        <f>IF(NOT(ISNA($B318)),INDEX(Entrada!AB$53:AB$369,$B318),0)</f>
        <v>0</v>
      </c>
      <c r="BB318" s="167">
        <f t="shared" ref="BB318:BM318" ca="1" si="823">(BB206-BB204)+BB320+BB301</f>
        <v>171.02687</v>
      </c>
      <c r="BC318" s="167">
        <f t="shared" ca="1" si="823"/>
        <v>171.19139000000001</v>
      </c>
      <c r="BD318" s="167">
        <f t="shared" ca="1" si="823"/>
        <v>170.4282</v>
      </c>
      <c r="BE318" s="167">
        <f t="shared" ca="1" si="823"/>
        <v>168.21174999999999</v>
      </c>
      <c r="BF318" s="167">
        <f t="shared" ca="1" si="823"/>
        <v>152.04997</v>
      </c>
      <c r="BG318" s="167">
        <f t="shared" ca="1" si="823"/>
        <v>123.19472</v>
      </c>
      <c r="BH318" s="167">
        <f t="shared" ca="1" si="823"/>
        <v>109.74288157894738</v>
      </c>
      <c r="BI318" s="167">
        <f t="shared" ca="1" si="823"/>
        <v>93.935391052631573</v>
      </c>
      <c r="BJ318" s="167">
        <f t="shared" ca="1" si="823"/>
        <v>96.74043157894738</v>
      </c>
      <c r="BK318" s="167">
        <f t="shared" ca="1" si="823"/>
        <v>116.85002210526315</v>
      </c>
      <c r="BL318" s="167">
        <f t="shared" ca="1" si="823"/>
        <v>153.41775999999999</v>
      </c>
      <c r="BM318" s="167">
        <f t="shared" ca="1" si="823"/>
        <v>168.35799</v>
      </c>
      <c r="BN318" s="167">
        <f t="shared" ref="BN318:CA318" si="824">(BN206-BN204)+BN320+BN301</f>
        <v>0</v>
      </c>
      <c r="BO318" s="167">
        <f t="shared" si="824"/>
        <v>0</v>
      </c>
      <c r="BP318" s="167">
        <f t="shared" si="824"/>
        <v>0</v>
      </c>
      <c r="BQ318" s="167">
        <f t="shared" si="824"/>
        <v>0</v>
      </c>
      <c r="BR318" s="167">
        <f t="shared" si="824"/>
        <v>0</v>
      </c>
      <c r="BS318" s="167">
        <f t="shared" si="824"/>
        <v>0</v>
      </c>
      <c r="BT318" s="167">
        <f t="shared" si="824"/>
        <v>0</v>
      </c>
      <c r="BU318" s="167">
        <f t="shared" si="824"/>
        <v>0</v>
      </c>
      <c r="BV318" s="167">
        <f t="shared" si="824"/>
        <v>0</v>
      </c>
      <c r="BW318" s="167">
        <f t="shared" si="824"/>
        <v>0</v>
      </c>
      <c r="BX318" s="167">
        <f t="shared" si="824"/>
        <v>0</v>
      </c>
      <c r="BY318" s="167">
        <f t="shared" si="824"/>
        <v>0</v>
      </c>
      <c r="BZ318" s="167">
        <f t="shared" si="824"/>
        <v>0</v>
      </c>
      <c r="CA318" s="167">
        <f t="shared" si="824"/>
        <v>0</v>
      </c>
      <c r="CE318" t="e">
        <f t="shared" si="677"/>
        <v>#N/A</v>
      </c>
      <c r="CF318" s="167">
        <f t="shared" ref="CF318:DE318" ca="1" si="825">CF206-CF204+CF320+CF301</f>
        <v>171.02687</v>
      </c>
      <c r="CG318" s="167">
        <f t="shared" ca="1" si="825"/>
        <v>171.19139000000001</v>
      </c>
      <c r="CH318" s="167">
        <f t="shared" ca="1" si="825"/>
        <v>170.4282</v>
      </c>
      <c r="CI318" s="167">
        <f t="shared" ca="1" si="825"/>
        <v>168.21174999999999</v>
      </c>
      <c r="CJ318" s="167">
        <f t="shared" ca="1" si="825"/>
        <v>152.04997</v>
      </c>
      <c r="CK318" s="167">
        <f t="shared" ca="1" si="825"/>
        <v>123.19472</v>
      </c>
      <c r="CL318" s="167">
        <f t="shared" ca="1" si="825"/>
        <v>109.74288157894738</v>
      </c>
      <c r="CM318" s="167">
        <f t="shared" ca="1" si="825"/>
        <v>93.935391052631573</v>
      </c>
      <c r="CN318" s="167">
        <f t="shared" ca="1" si="825"/>
        <v>96.74043157894738</v>
      </c>
      <c r="CO318" s="167">
        <f t="shared" ca="1" si="825"/>
        <v>116.85002210526315</v>
      </c>
      <c r="CP318" s="167">
        <f t="shared" ca="1" si="825"/>
        <v>153.41775999999999</v>
      </c>
      <c r="CQ318" s="167">
        <f t="shared" ca="1" si="825"/>
        <v>168.35799</v>
      </c>
      <c r="CR318" s="167">
        <f t="shared" ca="1" si="825"/>
        <v>0.1</v>
      </c>
      <c r="CS318" s="167">
        <f t="shared" ca="1" si="825"/>
        <v>0.1</v>
      </c>
      <c r="CT318" s="167">
        <f t="shared" ca="1" si="825"/>
        <v>0.1</v>
      </c>
      <c r="CU318" s="167">
        <f t="shared" ca="1" si="825"/>
        <v>0.1</v>
      </c>
      <c r="CV318" s="167">
        <f t="shared" ca="1" si="825"/>
        <v>0.1</v>
      </c>
      <c r="CW318" s="167">
        <f t="shared" ca="1" si="825"/>
        <v>0.1</v>
      </c>
      <c r="CX318" s="167">
        <f t="shared" ca="1" si="825"/>
        <v>0.1</v>
      </c>
      <c r="CY318" s="167">
        <f t="shared" ca="1" si="825"/>
        <v>0.1</v>
      </c>
      <c r="CZ318" s="167">
        <f t="shared" ca="1" si="825"/>
        <v>0.1</v>
      </c>
      <c r="DA318" s="167">
        <f t="shared" ca="1" si="825"/>
        <v>0.1</v>
      </c>
      <c r="DB318" s="167">
        <f t="shared" ca="1" si="825"/>
        <v>0.1</v>
      </c>
      <c r="DC318" s="167">
        <f t="shared" ca="1" si="825"/>
        <v>0.1</v>
      </c>
      <c r="DD318" s="167">
        <f t="shared" ca="1" si="825"/>
        <v>0.1</v>
      </c>
      <c r="DE318" s="167">
        <f t="shared" ca="1" si="825"/>
        <v>0.1</v>
      </c>
    </row>
    <row r="319" spans="1:109" x14ac:dyDescent="0.25">
      <c r="A319">
        <v>316</v>
      </c>
      <c r="B319">
        <f>MATCH(A319,Entrada!$A$53:$A$369,0)</f>
        <v>316</v>
      </c>
      <c r="C319" s="164" t="s">
        <v>676</v>
      </c>
      <c r="AB319">
        <f>IF(NOT(ISNA($B319)),INDEX(Entrada!C$53:C$369,$B319),0)</f>
        <v>171</v>
      </c>
      <c r="AC319">
        <f>IF(NOT(ISNA($B319)),INDEX(Entrada!D$53:D$369,$B319),0)</f>
        <v>171</v>
      </c>
      <c r="AD319">
        <f>IF(NOT(ISNA($B319)),INDEX(Entrada!E$53:E$369,$B319),0)</f>
        <v>171</v>
      </c>
      <c r="AE319">
        <f>IF(NOT(ISNA($B319)),INDEX(Entrada!F$53:F$369,$B319),0)</f>
        <v>168</v>
      </c>
      <c r="AF319">
        <f>IF(NOT(ISNA($B319)),INDEX(Entrada!G$53:G$369,$B319),0)</f>
        <v>152</v>
      </c>
      <c r="AG319">
        <f>IF(NOT(ISNA($B319)),INDEX(Entrada!H$53:H$369,$B319),0)</f>
        <v>123</v>
      </c>
      <c r="AH319">
        <f>IF(NOT(ISNA($B319)),INDEX(Entrada!I$53:I$369,$B319),0)</f>
        <v>110</v>
      </c>
      <c r="AI319">
        <f>IF(NOT(ISNA($B319)),INDEX(Entrada!J$53:J$369,$B319),0)</f>
        <v>94</v>
      </c>
      <c r="AJ319">
        <f>IF(NOT(ISNA($B319)),INDEX(Entrada!K$53:K$369,$B319),0)</f>
        <v>97</v>
      </c>
      <c r="AK319">
        <f>IF(NOT(ISNA($B319)),INDEX(Entrada!L$53:L$369,$B319),0)</f>
        <v>117</v>
      </c>
      <c r="AL319">
        <f>IF(NOT(ISNA($B319)),INDEX(Entrada!M$53:M$369,$B319),0)</f>
        <v>153</v>
      </c>
      <c r="AM319">
        <f>IF(NOT(ISNA($B319)),INDEX(Entrada!N$53:N$369,$B319),0)</f>
        <v>168</v>
      </c>
      <c r="AN319">
        <f>IF(NOT(ISNA($B319)),INDEX(Entrada!O$53:O$369,$B319),0)</f>
        <v>0</v>
      </c>
      <c r="AO319">
        <f>IF(NOT(ISNA($B319)),INDEX(Entrada!P$53:P$369,$B319),0)</f>
        <v>0</v>
      </c>
      <c r="AP319">
        <f>IF(NOT(ISNA($B319)),INDEX(Entrada!Q$53:Q$369,$B319),0)</f>
        <v>0</v>
      </c>
      <c r="AQ319">
        <f>IF(NOT(ISNA($B319)),INDEX(Entrada!R$53:R$369,$B319),0)</f>
        <v>0</v>
      </c>
      <c r="AR319">
        <f>IF(NOT(ISNA($B319)),INDEX(Entrada!S$53:S$369,$B319),0)</f>
        <v>0</v>
      </c>
      <c r="AS319">
        <f>IF(NOT(ISNA($B319)),INDEX(Entrada!T$53:T$369,$B319),0)</f>
        <v>0</v>
      </c>
      <c r="AT319">
        <f>IF(NOT(ISNA($B319)),INDEX(Entrada!U$53:U$369,$B319),0)</f>
        <v>0</v>
      </c>
      <c r="AU319">
        <f>IF(NOT(ISNA($B319)),INDEX(Entrada!V$53:V$369,$B319),0)</f>
        <v>0</v>
      </c>
      <c r="AV319">
        <f>IF(NOT(ISNA($B319)),INDEX(Entrada!W$53:W$369,$B319),0)</f>
        <v>0</v>
      </c>
      <c r="AW319">
        <f>IF(NOT(ISNA($B319)),INDEX(Entrada!X$53:X$369,$B319),0)</f>
        <v>0</v>
      </c>
      <c r="AX319">
        <f>IF(NOT(ISNA($B319)),INDEX(Entrada!Y$53:Y$369,$B319),0)</f>
        <v>0</v>
      </c>
      <c r="AY319">
        <f>IF(NOT(ISNA($B319)),INDEX(Entrada!Z$53:Z$369,$B319),0)</f>
        <v>0</v>
      </c>
      <c r="AZ319">
        <f>IF(NOT(ISNA($B319)),INDEX(Entrada!AA$53:AA$369,$B319),0)</f>
        <v>0</v>
      </c>
      <c r="BA319">
        <f>IF(NOT(ISNA($B319)),INDEX(Entrada!AB$53:AB$369,$B319),0)</f>
        <v>0</v>
      </c>
      <c r="BB319" s="167">
        <f t="shared" ref="BB319:BM319" ca="1" si="826">MIN(BB318,190)</f>
        <v>171.02687</v>
      </c>
      <c r="BC319" s="167">
        <f t="shared" ca="1" si="826"/>
        <v>171.19139000000001</v>
      </c>
      <c r="BD319" s="167">
        <f t="shared" ca="1" si="826"/>
        <v>170.4282</v>
      </c>
      <c r="BE319" s="167">
        <f t="shared" ca="1" si="826"/>
        <v>168.21174999999999</v>
      </c>
      <c r="BF319" s="167">
        <f t="shared" ca="1" si="826"/>
        <v>152.04997</v>
      </c>
      <c r="BG319" s="167">
        <f t="shared" ca="1" si="826"/>
        <v>123.19472</v>
      </c>
      <c r="BH319" s="167">
        <f t="shared" ca="1" si="826"/>
        <v>109.74288157894738</v>
      </c>
      <c r="BI319" s="167">
        <f t="shared" ca="1" si="826"/>
        <v>93.935391052631573</v>
      </c>
      <c r="BJ319" s="167">
        <f t="shared" ca="1" si="826"/>
        <v>96.74043157894738</v>
      </c>
      <c r="BK319" s="167">
        <f t="shared" ca="1" si="826"/>
        <v>116.85002210526315</v>
      </c>
      <c r="BL319" s="167">
        <f t="shared" ca="1" si="826"/>
        <v>153.41775999999999</v>
      </c>
      <c r="BM319" s="167">
        <f t="shared" ca="1" si="826"/>
        <v>168.35799</v>
      </c>
      <c r="BN319" s="167">
        <f t="shared" ref="BN319:CA319" si="827">MIN(BN318,190)</f>
        <v>0</v>
      </c>
      <c r="BO319" s="167">
        <f t="shared" si="827"/>
        <v>0</v>
      </c>
      <c r="BP319" s="167">
        <f t="shared" si="827"/>
        <v>0</v>
      </c>
      <c r="BQ319" s="167">
        <f t="shared" si="827"/>
        <v>0</v>
      </c>
      <c r="BR319" s="167">
        <f t="shared" si="827"/>
        <v>0</v>
      </c>
      <c r="BS319" s="167">
        <f t="shared" si="827"/>
        <v>0</v>
      </c>
      <c r="BT319" s="167">
        <f t="shared" si="827"/>
        <v>0</v>
      </c>
      <c r="BU319" s="167">
        <f t="shared" si="827"/>
        <v>0</v>
      </c>
      <c r="BV319" s="167">
        <f t="shared" si="827"/>
        <v>0</v>
      </c>
      <c r="BW319" s="167">
        <f t="shared" si="827"/>
        <v>0</v>
      </c>
      <c r="BX319" s="167">
        <f t="shared" si="827"/>
        <v>0</v>
      </c>
      <c r="BY319" s="167">
        <f t="shared" si="827"/>
        <v>0</v>
      </c>
      <c r="BZ319" s="167">
        <f t="shared" si="827"/>
        <v>0</v>
      </c>
      <c r="CA319" s="167">
        <f t="shared" si="827"/>
        <v>0</v>
      </c>
      <c r="CE319" t="e">
        <f t="shared" si="677"/>
        <v>#N/A</v>
      </c>
      <c r="CF319" s="167">
        <f t="shared" ref="CF319:DE319" ca="1" si="828">MIN(CF318,190)</f>
        <v>171.02687</v>
      </c>
      <c r="CG319" s="167">
        <f t="shared" ca="1" si="828"/>
        <v>171.19139000000001</v>
      </c>
      <c r="CH319" s="167">
        <f t="shared" ca="1" si="828"/>
        <v>170.4282</v>
      </c>
      <c r="CI319" s="167">
        <f t="shared" ca="1" si="828"/>
        <v>168.21174999999999</v>
      </c>
      <c r="CJ319" s="167">
        <f t="shared" ca="1" si="828"/>
        <v>152.04997</v>
      </c>
      <c r="CK319" s="167">
        <f t="shared" ca="1" si="828"/>
        <v>123.19472</v>
      </c>
      <c r="CL319" s="167">
        <f t="shared" ca="1" si="828"/>
        <v>109.74288157894738</v>
      </c>
      <c r="CM319" s="167">
        <f t="shared" ca="1" si="828"/>
        <v>93.935391052631573</v>
      </c>
      <c r="CN319" s="167">
        <f t="shared" ca="1" si="828"/>
        <v>96.74043157894738</v>
      </c>
      <c r="CO319" s="167">
        <f t="shared" ca="1" si="828"/>
        <v>116.85002210526315</v>
      </c>
      <c r="CP319" s="167">
        <f t="shared" ca="1" si="828"/>
        <v>153.41775999999999</v>
      </c>
      <c r="CQ319" s="167">
        <f t="shared" ca="1" si="828"/>
        <v>168.35799</v>
      </c>
      <c r="CR319" s="167">
        <f t="shared" ca="1" si="828"/>
        <v>0.1</v>
      </c>
      <c r="CS319" s="167">
        <f t="shared" ca="1" si="828"/>
        <v>0.1</v>
      </c>
      <c r="CT319" s="167">
        <f t="shared" ca="1" si="828"/>
        <v>0.1</v>
      </c>
      <c r="CU319" s="167">
        <f t="shared" ca="1" si="828"/>
        <v>0.1</v>
      </c>
      <c r="CV319" s="167">
        <f t="shared" ca="1" si="828"/>
        <v>0.1</v>
      </c>
      <c r="CW319" s="167">
        <f t="shared" ca="1" si="828"/>
        <v>0.1</v>
      </c>
      <c r="CX319" s="167">
        <f t="shared" ca="1" si="828"/>
        <v>0.1</v>
      </c>
      <c r="CY319" s="167">
        <f t="shared" ca="1" si="828"/>
        <v>0.1</v>
      </c>
      <c r="CZ319" s="167">
        <f t="shared" ca="1" si="828"/>
        <v>0.1</v>
      </c>
      <c r="DA319" s="167">
        <f t="shared" ca="1" si="828"/>
        <v>0.1</v>
      </c>
      <c r="DB319" s="167">
        <f t="shared" ca="1" si="828"/>
        <v>0.1</v>
      </c>
      <c r="DC319" s="167">
        <f t="shared" ca="1" si="828"/>
        <v>0.1</v>
      </c>
      <c r="DD319" s="167">
        <f t="shared" ca="1" si="828"/>
        <v>0.1</v>
      </c>
      <c r="DE319" s="167">
        <f t="shared" ca="1" si="828"/>
        <v>0.1</v>
      </c>
    </row>
    <row r="320" spans="1:109" x14ac:dyDescent="0.25">
      <c r="A320">
        <v>317</v>
      </c>
      <c r="B320">
        <f>MATCH(A320,Entrada!$A$53:$A$369,0)</f>
        <v>317</v>
      </c>
      <c r="C320" s="164" t="s">
        <v>621</v>
      </c>
      <c r="AB320">
        <f>IF(NOT(ISNA($B320)),INDEX(Entrada!C$53:C$369,$B320),0)</f>
        <v>0</v>
      </c>
      <c r="AC320">
        <f>IF(NOT(ISNA($B320)),INDEX(Entrada!D$53:D$369,$B320),0)</f>
        <v>0</v>
      </c>
      <c r="AD320">
        <f>IF(NOT(ISNA($B320)),INDEX(Entrada!E$53:E$369,$B320),0)</f>
        <v>0</v>
      </c>
      <c r="AE320">
        <f>IF(NOT(ISNA($B320)),INDEX(Entrada!F$53:F$369,$B320),0)</f>
        <v>0</v>
      </c>
      <c r="AF320">
        <f>IF(NOT(ISNA($B320)),INDEX(Entrada!G$53:G$369,$B320),0)</f>
        <v>0</v>
      </c>
      <c r="AG320">
        <f>IF(NOT(ISNA($B320)),INDEX(Entrada!H$53:H$369,$B320),0)</f>
        <v>0</v>
      </c>
      <c r="AH320">
        <f>IF(NOT(ISNA($B320)),INDEX(Entrada!I$53:I$369,$B320),0)</f>
        <v>0</v>
      </c>
      <c r="AI320">
        <f>IF(NOT(ISNA($B320)),INDEX(Entrada!J$53:J$369,$B320),0)</f>
        <v>0</v>
      </c>
      <c r="AJ320">
        <f>IF(NOT(ISNA($B320)),INDEX(Entrada!K$53:K$369,$B320),0)</f>
        <v>0</v>
      </c>
      <c r="AK320">
        <f>IF(NOT(ISNA($B320)),INDEX(Entrada!L$53:L$369,$B320),0)</f>
        <v>0</v>
      </c>
      <c r="AL320">
        <f>IF(NOT(ISNA($B320)),INDEX(Entrada!M$53:M$369,$B320),0)</f>
        <v>0</v>
      </c>
      <c r="AM320">
        <f>IF(NOT(ISNA($B320)),INDEX(Entrada!N$53:N$369,$B320),0)</f>
        <v>0</v>
      </c>
      <c r="AN320">
        <f>IF(NOT(ISNA($B320)),INDEX(Entrada!O$53:O$369,$B320),0)</f>
        <v>0</v>
      </c>
      <c r="AO320">
        <f>IF(NOT(ISNA($B320)),INDEX(Entrada!P$53:P$369,$B320),0)</f>
        <v>0</v>
      </c>
      <c r="AP320">
        <f>IF(NOT(ISNA($B320)),INDEX(Entrada!Q$53:Q$369,$B320),0)</f>
        <v>0</v>
      </c>
      <c r="AQ320">
        <f>IF(NOT(ISNA($B320)),INDEX(Entrada!R$53:R$369,$B320),0)</f>
        <v>0</v>
      </c>
      <c r="AR320">
        <f>IF(NOT(ISNA($B320)),INDEX(Entrada!S$53:S$369,$B320),0)</f>
        <v>0</v>
      </c>
      <c r="AS320">
        <f>IF(NOT(ISNA($B320)),INDEX(Entrada!T$53:T$369,$B320),0)</f>
        <v>0</v>
      </c>
      <c r="AT320">
        <f>IF(NOT(ISNA($B320)),INDEX(Entrada!U$53:U$369,$B320),0)</f>
        <v>0</v>
      </c>
      <c r="AU320">
        <f>IF(NOT(ISNA($B320)),INDEX(Entrada!V$53:V$369,$B320),0)</f>
        <v>0</v>
      </c>
      <c r="AV320">
        <f>IF(NOT(ISNA($B320)),INDEX(Entrada!W$53:W$369,$B320),0)</f>
        <v>0</v>
      </c>
      <c r="AW320">
        <f>IF(NOT(ISNA($B320)),INDEX(Entrada!X$53:X$369,$B320),0)</f>
        <v>0</v>
      </c>
      <c r="AX320">
        <f>IF(NOT(ISNA($B320)),INDEX(Entrada!Y$53:Y$369,$B320),0)</f>
        <v>0</v>
      </c>
      <c r="AY320">
        <f>IF(NOT(ISNA($B320)),INDEX(Entrada!Z$53:Z$369,$B320),0)</f>
        <v>0</v>
      </c>
      <c r="AZ320">
        <f>IF(NOT(ISNA($B320)),INDEX(Entrada!AA$53:AA$369,$B320),0)</f>
        <v>0</v>
      </c>
      <c r="BA320">
        <f>IF(NOT(ISNA($B320)),INDEX(Entrada!AB$53:AB$369,$B320),0)</f>
        <v>0</v>
      </c>
      <c r="BB320" s="167">
        <f t="shared" ref="BB320:BM320" si="829">MAX(0,BB204-25)</f>
        <v>0</v>
      </c>
      <c r="BC320" s="167">
        <f t="shared" si="829"/>
        <v>0</v>
      </c>
      <c r="BD320" s="167">
        <f t="shared" si="829"/>
        <v>0</v>
      </c>
      <c r="BE320" s="167">
        <f t="shared" si="829"/>
        <v>0</v>
      </c>
      <c r="BF320" s="167">
        <f t="shared" si="829"/>
        <v>0</v>
      </c>
      <c r="BG320" s="167">
        <f t="shared" si="829"/>
        <v>0</v>
      </c>
      <c r="BH320" s="167">
        <f t="shared" si="829"/>
        <v>0</v>
      </c>
      <c r="BI320" s="167">
        <f t="shared" si="829"/>
        <v>0</v>
      </c>
      <c r="BJ320" s="167">
        <f t="shared" si="829"/>
        <v>0</v>
      </c>
      <c r="BK320" s="167">
        <f t="shared" si="829"/>
        <v>0</v>
      </c>
      <c r="BL320" s="167">
        <f t="shared" si="829"/>
        <v>0</v>
      </c>
      <c r="BM320" s="167">
        <f t="shared" si="829"/>
        <v>0</v>
      </c>
      <c r="BN320" s="167">
        <f t="shared" ref="BN320:CA320" si="830">MAX(0,BN204-25)</f>
        <v>0</v>
      </c>
      <c r="BO320" s="167">
        <f t="shared" si="830"/>
        <v>0</v>
      </c>
      <c r="BP320" s="167">
        <f t="shared" si="830"/>
        <v>0</v>
      </c>
      <c r="BQ320" s="167">
        <f t="shared" si="830"/>
        <v>0</v>
      </c>
      <c r="BR320" s="167">
        <f t="shared" si="830"/>
        <v>0</v>
      </c>
      <c r="BS320" s="167">
        <f t="shared" si="830"/>
        <v>0</v>
      </c>
      <c r="BT320" s="167">
        <f t="shared" si="830"/>
        <v>0</v>
      </c>
      <c r="BU320" s="167">
        <f t="shared" si="830"/>
        <v>0</v>
      </c>
      <c r="BV320" s="167">
        <f t="shared" si="830"/>
        <v>0</v>
      </c>
      <c r="BW320" s="167">
        <f t="shared" si="830"/>
        <v>0</v>
      </c>
      <c r="BX320" s="167">
        <f t="shared" si="830"/>
        <v>0</v>
      </c>
      <c r="BY320" s="167">
        <f t="shared" si="830"/>
        <v>0</v>
      </c>
      <c r="BZ320" s="167">
        <f t="shared" si="830"/>
        <v>0</v>
      </c>
      <c r="CA320" s="167">
        <f t="shared" si="830"/>
        <v>0</v>
      </c>
      <c r="CE320" t="e">
        <f t="shared" si="677"/>
        <v>#N/A</v>
      </c>
      <c r="CF320" s="167">
        <f t="shared" ref="CF320:DE320" si="831">MAX(0,CF204-25)</f>
        <v>0</v>
      </c>
      <c r="CG320" s="167">
        <f t="shared" si="831"/>
        <v>0</v>
      </c>
      <c r="CH320" s="167">
        <f t="shared" si="831"/>
        <v>0</v>
      </c>
      <c r="CI320" s="167">
        <f t="shared" si="831"/>
        <v>0</v>
      </c>
      <c r="CJ320" s="167">
        <f t="shared" si="831"/>
        <v>0</v>
      </c>
      <c r="CK320" s="167">
        <f t="shared" si="831"/>
        <v>0</v>
      </c>
      <c r="CL320" s="167">
        <f t="shared" si="831"/>
        <v>0</v>
      </c>
      <c r="CM320" s="167">
        <f t="shared" si="831"/>
        <v>0</v>
      </c>
      <c r="CN320" s="167">
        <f t="shared" si="831"/>
        <v>0</v>
      </c>
      <c r="CO320" s="167">
        <f t="shared" si="831"/>
        <v>0</v>
      </c>
      <c r="CP320" s="167">
        <f t="shared" si="831"/>
        <v>0</v>
      </c>
      <c r="CQ320" s="167">
        <f t="shared" si="831"/>
        <v>0</v>
      </c>
      <c r="CR320" s="167">
        <f t="shared" si="831"/>
        <v>0</v>
      </c>
      <c r="CS320" s="167">
        <f t="shared" si="831"/>
        <v>0</v>
      </c>
      <c r="CT320" s="167">
        <f t="shared" si="831"/>
        <v>0</v>
      </c>
      <c r="CU320" s="167">
        <f t="shared" si="831"/>
        <v>0</v>
      </c>
      <c r="CV320" s="167">
        <f t="shared" si="831"/>
        <v>0</v>
      </c>
      <c r="CW320" s="167">
        <f t="shared" si="831"/>
        <v>0</v>
      </c>
      <c r="CX320" s="167">
        <f t="shared" si="831"/>
        <v>0</v>
      </c>
      <c r="CY320" s="167">
        <f t="shared" si="831"/>
        <v>0</v>
      </c>
      <c r="CZ320" s="167">
        <f t="shared" si="831"/>
        <v>0</v>
      </c>
      <c r="DA320" s="167">
        <f t="shared" si="831"/>
        <v>0</v>
      </c>
      <c r="DB320" s="167">
        <f t="shared" si="831"/>
        <v>0</v>
      </c>
      <c r="DC320" s="167">
        <f t="shared" si="831"/>
        <v>0</v>
      </c>
      <c r="DD320" s="167">
        <f t="shared" si="831"/>
        <v>0</v>
      </c>
      <c r="DE320" s="167">
        <f t="shared" si="831"/>
        <v>0</v>
      </c>
    </row>
    <row r="321" spans="1:109" x14ac:dyDescent="0.25">
      <c r="A321">
        <v>318</v>
      </c>
      <c r="B321" t="e">
        <f>MATCH(A321,Entrada!$A$53:$A$369,0)</f>
        <v>#N/A</v>
      </c>
      <c r="C321" s="164" t="s">
        <v>586</v>
      </c>
      <c r="AB321">
        <f>IF(NOT(ISNA($B321)),INDEX(Entrada!C$53:C$369,$B321),0)</f>
        <v>0</v>
      </c>
      <c r="AC321">
        <f>IF(NOT(ISNA($B321)),INDEX(Entrada!D$53:D$369,$B321),0)</f>
        <v>0</v>
      </c>
      <c r="AD321">
        <f>IF(NOT(ISNA($B321)),INDEX(Entrada!E$53:E$369,$B321),0)</f>
        <v>0</v>
      </c>
      <c r="AE321">
        <f>IF(NOT(ISNA($B321)),INDEX(Entrada!F$53:F$369,$B321),0)</f>
        <v>0</v>
      </c>
      <c r="AF321">
        <f>IF(NOT(ISNA($B321)),INDEX(Entrada!G$53:G$369,$B321),0)</f>
        <v>0</v>
      </c>
      <c r="AG321">
        <f>IF(NOT(ISNA($B321)),INDEX(Entrada!H$53:H$369,$B321),0)</f>
        <v>0</v>
      </c>
      <c r="AH321">
        <f>IF(NOT(ISNA($B321)),INDEX(Entrada!I$53:I$369,$B321),0)</f>
        <v>0</v>
      </c>
      <c r="AI321">
        <f>IF(NOT(ISNA($B321)),INDEX(Entrada!J$53:J$369,$B321),0)</f>
        <v>0</v>
      </c>
      <c r="AJ321">
        <f>IF(NOT(ISNA($B321)),INDEX(Entrada!K$53:K$369,$B321),0)</f>
        <v>0</v>
      </c>
      <c r="AK321">
        <f>IF(NOT(ISNA($B321)),INDEX(Entrada!L$53:L$369,$B321),0)</f>
        <v>0</v>
      </c>
      <c r="AL321">
        <f>IF(NOT(ISNA($B321)),INDEX(Entrada!M$53:M$369,$B321),0)</f>
        <v>0</v>
      </c>
      <c r="AM321">
        <f>IF(NOT(ISNA($B321)),INDEX(Entrada!N$53:N$369,$B321),0)</f>
        <v>0</v>
      </c>
      <c r="AN321">
        <f>IF(NOT(ISNA($B321)),INDEX(Entrada!O$53:O$369,$B321),0)</f>
        <v>0</v>
      </c>
      <c r="AO321">
        <f>IF(NOT(ISNA($B321)),INDEX(Entrada!P$53:P$369,$B321),0)</f>
        <v>0</v>
      </c>
      <c r="AP321">
        <f>IF(NOT(ISNA($B321)),INDEX(Entrada!Q$53:Q$369,$B321),0)</f>
        <v>0</v>
      </c>
      <c r="AQ321">
        <f>IF(NOT(ISNA($B321)),INDEX(Entrada!R$53:R$369,$B321),0)</f>
        <v>0</v>
      </c>
      <c r="AR321">
        <f>IF(NOT(ISNA($B321)),INDEX(Entrada!S$53:S$369,$B321),0)</f>
        <v>0</v>
      </c>
      <c r="AS321">
        <f>IF(NOT(ISNA($B321)),INDEX(Entrada!T$53:T$369,$B321),0)</f>
        <v>0</v>
      </c>
      <c r="AT321">
        <f>IF(NOT(ISNA($B321)),INDEX(Entrada!U$53:U$369,$B321),0)</f>
        <v>0</v>
      </c>
      <c r="AU321">
        <f>IF(NOT(ISNA($B321)),INDEX(Entrada!V$53:V$369,$B321),0)</f>
        <v>0</v>
      </c>
      <c r="AV321">
        <f>IF(NOT(ISNA($B321)),INDEX(Entrada!W$53:W$369,$B321),0)</f>
        <v>0</v>
      </c>
      <c r="AW321">
        <f>IF(NOT(ISNA($B321)),INDEX(Entrada!X$53:X$369,$B321),0)</f>
        <v>0</v>
      </c>
      <c r="AX321">
        <f>IF(NOT(ISNA($B321)),INDEX(Entrada!Y$53:Y$369,$B321),0)</f>
        <v>0</v>
      </c>
      <c r="AY321">
        <f>IF(NOT(ISNA($B321)),INDEX(Entrada!Z$53:Z$369,$B321),0)</f>
        <v>0</v>
      </c>
      <c r="AZ321">
        <f>IF(NOT(ISNA($B321)),INDEX(Entrada!AA$53:AA$369,$B321),0)</f>
        <v>0</v>
      </c>
      <c r="BA321">
        <f>IF(NOT(ISNA($B321)),INDEX(Entrada!AB$53:AB$369,$B321),0)</f>
        <v>0</v>
      </c>
      <c r="BB321" s="167">
        <f t="shared" ref="BB321:BM321" si="832">BB119+0.1*(BB164-BB120-BB304)+BB120+BB304</f>
        <v>65.73299999999999</v>
      </c>
      <c r="BC321" s="167">
        <f t="shared" si="832"/>
        <v>67.284000000000006</v>
      </c>
      <c r="BD321" s="167">
        <f t="shared" si="832"/>
        <v>60.695</v>
      </c>
      <c r="BE321" s="167">
        <f t="shared" si="832"/>
        <v>41.954000000000001</v>
      </c>
      <c r="BF321" s="167">
        <f t="shared" si="832"/>
        <v>32.548000000000002</v>
      </c>
      <c r="BG321" s="167">
        <f t="shared" si="832"/>
        <v>30.427</v>
      </c>
      <c r="BH321" s="167">
        <f t="shared" si="832"/>
        <v>25.295999999999999</v>
      </c>
      <c r="BI321" s="167">
        <f t="shared" si="832"/>
        <v>22.764000000000003</v>
      </c>
      <c r="BJ321" s="167">
        <f t="shared" si="832"/>
        <v>29.915999999999997</v>
      </c>
      <c r="BK321" s="167">
        <f t="shared" si="832"/>
        <v>37.231999999999999</v>
      </c>
      <c r="BL321" s="167">
        <f t="shared" si="832"/>
        <v>39.095999999999997</v>
      </c>
      <c r="BM321" s="167">
        <f t="shared" si="832"/>
        <v>50.448999999999998</v>
      </c>
      <c r="BN321" s="167">
        <f t="shared" ref="BN321:CA321" si="833">BN119+0.1*(BN164-BN120-BN304)+BN120+BN304</f>
        <v>0</v>
      </c>
      <c r="BO321" s="167">
        <f t="shared" si="833"/>
        <v>0</v>
      </c>
      <c r="BP321" s="167">
        <f t="shared" si="833"/>
        <v>0</v>
      </c>
      <c r="BQ321" s="167">
        <f t="shared" si="833"/>
        <v>0</v>
      </c>
      <c r="BR321" s="167">
        <f t="shared" si="833"/>
        <v>0</v>
      </c>
      <c r="BS321" s="167">
        <f t="shared" si="833"/>
        <v>0</v>
      </c>
      <c r="BT321" s="167">
        <f t="shared" si="833"/>
        <v>0</v>
      </c>
      <c r="BU321" s="167">
        <f t="shared" si="833"/>
        <v>0</v>
      </c>
      <c r="BV321" s="167">
        <f t="shared" si="833"/>
        <v>0</v>
      </c>
      <c r="BW321" s="167">
        <f t="shared" si="833"/>
        <v>0</v>
      </c>
      <c r="BX321" s="167">
        <f t="shared" si="833"/>
        <v>0</v>
      </c>
      <c r="BY321" s="167">
        <f t="shared" si="833"/>
        <v>0</v>
      </c>
      <c r="BZ321" s="167">
        <f t="shared" si="833"/>
        <v>0</v>
      </c>
      <c r="CA321" s="167">
        <f t="shared" si="833"/>
        <v>0</v>
      </c>
      <c r="CE321" t="e">
        <f t="shared" si="677"/>
        <v>#N/A</v>
      </c>
      <c r="CF321" s="167">
        <f t="shared" ref="CF321:DE321" ca="1" si="834">CF119+CF120+CF121+0.1*(CF164-CF120-CF121)</f>
        <v>65.771284999999992</v>
      </c>
      <c r="CG321" s="167">
        <f t="shared" ca="1" si="834"/>
        <v>67.321868999999992</v>
      </c>
      <c r="CH321" s="167">
        <f t="shared" ca="1" si="834"/>
        <v>60.735672000000001</v>
      </c>
      <c r="CI321" s="167">
        <f t="shared" ca="1" si="834"/>
        <v>42.006045</v>
      </c>
      <c r="CJ321" s="167">
        <f t="shared" ca="1" si="834"/>
        <v>32.606527</v>
      </c>
      <c r="CK321" s="167">
        <f t="shared" ca="1" si="834"/>
        <v>30.487269000000001</v>
      </c>
      <c r="CL321" s="167">
        <f t="shared" ca="1" si="834"/>
        <v>25.359727000000003</v>
      </c>
      <c r="CM321" s="167">
        <f t="shared" ca="1" si="834"/>
        <v>22.829151</v>
      </c>
      <c r="CN321" s="167">
        <f t="shared" ca="1" si="834"/>
        <v>29.975217000000001</v>
      </c>
      <c r="CO321" s="167">
        <f t="shared" ca="1" si="834"/>
        <v>37.285724999999999</v>
      </c>
      <c r="CP321" s="167">
        <f t="shared" ca="1" si="834"/>
        <v>39.149283000000004</v>
      </c>
      <c r="CQ321" s="167">
        <f t="shared" ca="1" si="834"/>
        <v>50.494473999999997</v>
      </c>
      <c r="CR321" s="167">
        <f t="shared" ca="1" si="834"/>
        <v>0.06</v>
      </c>
      <c r="CS321" s="167">
        <f t="shared" ca="1" si="834"/>
        <v>0.06</v>
      </c>
      <c r="CT321" s="167">
        <f t="shared" ca="1" si="834"/>
        <v>0.06</v>
      </c>
      <c r="CU321" s="167">
        <f t="shared" ca="1" si="834"/>
        <v>0.06</v>
      </c>
      <c r="CV321" s="167">
        <f t="shared" ca="1" si="834"/>
        <v>0.06</v>
      </c>
      <c r="CW321" s="167">
        <f t="shared" ca="1" si="834"/>
        <v>0.06</v>
      </c>
      <c r="CX321" s="167">
        <f t="shared" ca="1" si="834"/>
        <v>0.06</v>
      </c>
      <c r="CY321" s="167">
        <f t="shared" ca="1" si="834"/>
        <v>0.06</v>
      </c>
      <c r="CZ321" s="167">
        <f t="shared" ca="1" si="834"/>
        <v>0.06</v>
      </c>
      <c r="DA321" s="167">
        <f t="shared" ca="1" si="834"/>
        <v>0.06</v>
      </c>
      <c r="DB321" s="167">
        <f t="shared" ca="1" si="834"/>
        <v>0.06</v>
      </c>
      <c r="DC321" s="167">
        <f t="shared" ca="1" si="834"/>
        <v>0.06</v>
      </c>
      <c r="DD321" s="167">
        <f t="shared" ca="1" si="834"/>
        <v>0.06</v>
      </c>
      <c r="DE321" s="167">
        <f t="shared" ca="1" si="834"/>
        <v>0.06</v>
      </c>
    </row>
    <row r="322" spans="1:109" x14ac:dyDescent="0.25">
      <c r="A322">
        <v>319</v>
      </c>
      <c r="B322" t="e">
        <f>MATCH(A322,Entrada!$A$53:$A$369,0)</f>
        <v>#N/A</v>
      </c>
      <c r="C322" s="164" t="s">
        <v>587</v>
      </c>
      <c r="AB322">
        <f>IF(NOT(ISNA($B322)),INDEX(Entrada!C$53:C$369,$B322),0)</f>
        <v>0</v>
      </c>
      <c r="AC322">
        <f>IF(NOT(ISNA($B322)),INDEX(Entrada!D$53:D$369,$B322),0)</f>
        <v>0</v>
      </c>
      <c r="AD322">
        <f>IF(NOT(ISNA($B322)),INDEX(Entrada!E$53:E$369,$B322),0)</f>
        <v>0</v>
      </c>
      <c r="AE322">
        <f>IF(NOT(ISNA($B322)),INDEX(Entrada!F$53:F$369,$B322),0)</f>
        <v>0</v>
      </c>
      <c r="AF322">
        <f>IF(NOT(ISNA($B322)),INDEX(Entrada!G$53:G$369,$B322),0)</f>
        <v>0</v>
      </c>
      <c r="AG322">
        <f>IF(NOT(ISNA($B322)),INDEX(Entrada!H$53:H$369,$B322),0)</f>
        <v>0</v>
      </c>
      <c r="AH322">
        <f>IF(NOT(ISNA($B322)),INDEX(Entrada!I$53:I$369,$B322),0)</f>
        <v>0</v>
      </c>
      <c r="AI322">
        <f>IF(NOT(ISNA($B322)),INDEX(Entrada!J$53:J$369,$B322),0)</f>
        <v>0</v>
      </c>
      <c r="AJ322">
        <f>IF(NOT(ISNA($B322)),INDEX(Entrada!K$53:K$369,$B322),0)</f>
        <v>0</v>
      </c>
      <c r="AK322">
        <f>IF(NOT(ISNA($B322)),INDEX(Entrada!L$53:L$369,$B322),0)</f>
        <v>0</v>
      </c>
      <c r="AL322">
        <f>IF(NOT(ISNA($B322)),INDEX(Entrada!M$53:M$369,$B322),0)</f>
        <v>0</v>
      </c>
      <c r="AM322">
        <f>IF(NOT(ISNA($B322)),INDEX(Entrada!N$53:N$369,$B322),0)</f>
        <v>0</v>
      </c>
      <c r="AN322">
        <f>IF(NOT(ISNA($B322)),INDEX(Entrada!O$53:O$369,$B322),0)</f>
        <v>0</v>
      </c>
      <c r="AO322">
        <f>IF(NOT(ISNA($B322)),INDEX(Entrada!P$53:P$369,$B322),0)</f>
        <v>0</v>
      </c>
      <c r="AP322">
        <f>IF(NOT(ISNA($B322)),INDEX(Entrada!Q$53:Q$369,$B322),0)</f>
        <v>0</v>
      </c>
      <c r="AQ322">
        <f>IF(NOT(ISNA($B322)),INDEX(Entrada!R$53:R$369,$B322),0)</f>
        <v>0</v>
      </c>
      <c r="AR322">
        <f>IF(NOT(ISNA($B322)),INDEX(Entrada!S$53:S$369,$B322),0)</f>
        <v>0</v>
      </c>
      <c r="AS322">
        <f>IF(NOT(ISNA($B322)),INDEX(Entrada!T$53:T$369,$B322),0)</f>
        <v>0</v>
      </c>
      <c r="AT322">
        <f>IF(NOT(ISNA($B322)),INDEX(Entrada!U$53:U$369,$B322),0)</f>
        <v>0</v>
      </c>
      <c r="AU322">
        <f>IF(NOT(ISNA($B322)),INDEX(Entrada!V$53:V$369,$B322),0)</f>
        <v>0</v>
      </c>
      <c r="AV322">
        <f>IF(NOT(ISNA($B322)),INDEX(Entrada!W$53:W$369,$B322),0)</f>
        <v>0</v>
      </c>
      <c r="AW322">
        <f>IF(NOT(ISNA($B322)),INDEX(Entrada!X$53:X$369,$B322),0)</f>
        <v>0</v>
      </c>
      <c r="AX322">
        <f>IF(NOT(ISNA($B322)),INDEX(Entrada!Y$53:Y$369,$B322),0)</f>
        <v>0</v>
      </c>
      <c r="AY322">
        <f>IF(NOT(ISNA($B322)),INDEX(Entrada!Z$53:Z$369,$B322),0)</f>
        <v>0</v>
      </c>
      <c r="AZ322">
        <f>IF(NOT(ISNA($B322)),INDEX(Entrada!AA$53:AA$369,$B322),0)</f>
        <v>0</v>
      </c>
      <c r="BA322">
        <f>IF(NOT(ISNA($B322)),INDEX(Entrada!AB$53:AB$369,$B322),0)</f>
        <v>0</v>
      </c>
      <c r="BB322" s="167">
        <f t="shared" ref="BB322:BM322" si="835">BB120+BB121+0.1*(BB164-BB120-BB121)</f>
        <v>59.843000000000004</v>
      </c>
      <c r="BC322" s="167">
        <f t="shared" si="835"/>
        <v>61.404000000000003</v>
      </c>
      <c r="BD322" s="167">
        <f t="shared" si="835"/>
        <v>55.305</v>
      </c>
      <c r="BE322" s="167">
        <f t="shared" si="835"/>
        <v>38.183999999999997</v>
      </c>
      <c r="BF322" s="167">
        <f t="shared" si="835"/>
        <v>29.787999999999997</v>
      </c>
      <c r="BG322" s="167">
        <f t="shared" si="835"/>
        <v>27.956999999999997</v>
      </c>
      <c r="BH322" s="167">
        <f t="shared" si="835"/>
        <v>23.296000000000003</v>
      </c>
      <c r="BI322" s="167">
        <f t="shared" si="835"/>
        <v>20.934000000000001</v>
      </c>
      <c r="BJ322" s="167">
        <f t="shared" si="835"/>
        <v>27.215999999999998</v>
      </c>
      <c r="BK322" s="167">
        <f t="shared" si="835"/>
        <v>33.762</v>
      </c>
      <c r="BL322" s="167">
        <f t="shared" si="835"/>
        <v>35.526000000000003</v>
      </c>
      <c r="BM322" s="167">
        <f t="shared" si="835"/>
        <v>45.769000000000005</v>
      </c>
      <c r="BN322" s="167">
        <f t="shared" ref="BN322:CA322" si="836">BN120+BN121+0.1*(BN164-BN120-BN121)</f>
        <v>0</v>
      </c>
      <c r="BO322" s="167">
        <f t="shared" si="836"/>
        <v>0</v>
      </c>
      <c r="BP322" s="167">
        <f t="shared" si="836"/>
        <v>0</v>
      </c>
      <c r="BQ322" s="167">
        <f t="shared" si="836"/>
        <v>0</v>
      </c>
      <c r="BR322" s="167">
        <f t="shared" si="836"/>
        <v>0</v>
      </c>
      <c r="BS322" s="167">
        <f t="shared" si="836"/>
        <v>0</v>
      </c>
      <c r="BT322" s="167">
        <f t="shared" si="836"/>
        <v>0</v>
      </c>
      <c r="BU322" s="167">
        <f t="shared" si="836"/>
        <v>0</v>
      </c>
      <c r="BV322" s="167">
        <f t="shared" si="836"/>
        <v>0</v>
      </c>
      <c r="BW322" s="167">
        <f t="shared" si="836"/>
        <v>0</v>
      </c>
      <c r="BX322" s="167">
        <f t="shared" si="836"/>
        <v>0</v>
      </c>
      <c r="BY322" s="167">
        <f t="shared" si="836"/>
        <v>0</v>
      </c>
      <c r="BZ322" s="167">
        <f t="shared" si="836"/>
        <v>0</v>
      </c>
      <c r="CA322" s="167">
        <f t="shared" si="836"/>
        <v>0</v>
      </c>
      <c r="CE322" t="e">
        <f t="shared" si="677"/>
        <v>#N/A</v>
      </c>
      <c r="CF322" s="167">
        <f t="shared" ref="CF322:DE322" ca="1" si="837">CF120+CF121+0.1*(CF164-CF120-CF121)</f>
        <v>59.498435000000001</v>
      </c>
      <c r="CG322" s="167">
        <f t="shared" ca="1" si="837"/>
        <v>61.063178999999998</v>
      </c>
      <c r="CH322" s="167">
        <f t="shared" ca="1" si="837"/>
        <v>54.938951999999993</v>
      </c>
      <c r="CI322" s="167">
        <f t="shared" ca="1" si="837"/>
        <v>37.715595</v>
      </c>
      <c r="CJ322" s="167">
        <f t="shared" ca="1" si="837"/>
        <v>29.261256999999997</v>
      </c>
      <c r="CK322" s="167">
        <f t="shared" ca="1" si="837"/>
        <v>27.414579000000003</v>
      </c>
      <c r="CL322" s="167">
        <f t="shared" ca="1" si="837"/>
        <v>22.722457000000002</v>
      </c>
      <c r="CM322" s="167">
        <f t="shared" ca="1" si="837"/>
        <v>20.347640999999999</v>
      </c>
      <c r="CN322" s="167">
        <f t="shared" ca="1" si="837"/>
        <v>26.683047000000002</v>
      </c>
      <c r="CO322" s="167">
        <f t="shared" ca="1" si="837"/>
        <v>33.278475</v>
      </c>
      <c r="CP322" s="167">
        <f t="shared" ca="1" si="837"/>
        <v>35.046453</v>
      </c>
      <c r="CQ322" s="167">
        <f t="shared" ca="1" si="837"/>
        <v>45.359733999999996</v>
      </c>
      <c r="CR322" s="167">
        <f t="shared" ca="1" si="837"/>
        <v>-0.54</v>
      </c>
      <c r="CS322" s="167">
        <f t="shared" ca="1" si="837"/>
        <v>-0.54</v>
      </c>
      <c r="CT322" s="167">
        <f t="shared" ca="1" si="837"/>
        <v>-0.54</v>
      </c>
      <c r="CU322" s="167">
        <f t="shared" ca="1" si="837"/>
        <v>-0.54</v>
      </c>
      <c r="CV322" s="167">
        <f t="shared" ca="1" si="837"/>
        <v>-0.54</v>
      </c>
      <c r="CW322" s="167">
        <f t="shared" ca="1" si="837"/>
        <v>-0.54</v>
      </c>
      <c r="CX322" s="167">
        <f t="shared" ca="1" si="837"/>
        <v>-0.54</v>
      </c>
      <c r="CY322" s="167">
        <f t="shared" ca="1" si="837"/>
        <v>-0.54</v>
      </c>
      <c r="CZ322" s="167">
        <f t="shared" ca="1" si="837"/>
        <v>-0.54</v>
      </c>
      <c r="DA322" s="167">
        <f t="shared" ca="1" si="837"/>
        <v>-0.54</v>
      </c>
      <c r="DB322" s="167">
        <f t="shared" ca="1" si="837"/>
        <v>-0.54</v>
      </c>
      <c r="DC322" s="167">
        <f t="shared" ca="1" si="837"/>
        <v>-0.54</v>
      </c>
      <c r="DD322" s="167">
        <f t="shared" ca="1" si="837"/>
        <v>-0.54</v>
      </c>
      <c r="DE322" s="167">
        <f t="shared" ca="1" si="837"/>
        <v>-0.54</v>
      </c>
    </row>
    <row r="323" spans="1:109" x14ac:dyDescent="0.25">
      <c r="A323">
        <v>320</v>
      </c>
      <c r="B323" t="e">
        <f>MATCH(A323,Entrada!$A$53:$A$369,0)</f>
        <v>#N/A</v>
      </c>
      <c r="C323" s="164" t="s">
        <v>588</v>
      </c>
      <c r="AB323">
        <f>IF(NOT(ISNA($B323)),INDEX(Entrada!C$53:C$369,$B323),0)</f>
        <v>0</v>
      </c>
      <c r="AC323">
        <f>IF(NOT(ISNA($B323)),INDEX(Entrada!D$53:D$369,$B323),0)</f>
        <v>0</v>
      </c>
      <c r="AD323">
        <f>IF(NOT(ISNA($B323)),INDEX(Entrada!E$53:E$369,$B323),0)</f>
        <v>0</v>
      </c>
      <c r="AE323">
        <f>IF(NOT(ISNA($B323)),INDEX(Entrada!F$53:F$369,$B323),0)</f>
        <v>0</v>
      </c>
      <c r="AF323">
        <f>IF(NOT(ISNA($B323)),INDEX(Entrada!G$53:G$369,$B323),0)</f>
        <v>0</v>
      </c>
      <c r="AG323">
        <f>IF(NOT(ISNA($B323)),INDEX(Entrada!H$53:H$369,$B323),0)</f>
        <v>0</v>
      </c>
      <c r="AH323">
        <f>IF(NOT(ISNA($B323)),INDEX(Entrada!I$53:I$369,$B323),0)</f>
        <v>0</v>
      </c>
      <c r="AI323">
        <f>IF(NOT(ISNA($B323)),INDEX(Entrada!J$53:J$369,$B323),0)</f>
        <v>0</v>
      </c>
      <c r="AJ323">
        <f>IF(NOT(ISNA($B323)),INDEX(Entrada!K$53:K$369,$B323),0)</f>
        <v>0</v>
      </c>
      <c r="AK323">
        <f>IF(NOT(ISNA($B323)),INDEX(Entrada!L$53:L$369,$B323),0)</f>
        <v>0</v>
      </c>
      <c r="AL323">
        <f>IF(NOT(ISNA($B323)),INDEX(Entrada!M$53:M$369,$B323),0)</f>
        <v>0</v>
      </c>
      <c r="AM323">
        <f>IF(NOT(ISNA($B323)),INDEX(Entrada!N$53:N$369,$B323),0)</f>
        <v>0</v>
      </c>
      <c r="AN323">
        <f>IF(NOT(ISNA($B323)),INDEX(Entrada!O$53:O$369,$B323),0)</f>
        <v>0</v>
      </c>
      <c r="AO323">
        <f>IF(NOT(ISNA($B323)),INDEX(Entrada!P$53:P$369,$B323),0)</f>
        <v>0</v>
      </c>
      <c r="AP323">
        <f>IF(NOT(ISNA($B323)),INDEX(Entrada!Q$53:Q$369,$B323),0)</f>
        <v>0</v>
      </c>
      <c r="AQ323">
        <f>IF(NOT(ISNA($B323)),INDEX(Entrada!R$53:R$369,$B323),0)</f>
        <v>0</v>
      </c>
      <c r="AR323">
        <f>IF(NOT(ISNA($B323)),INDEX(Entrada!S$53:S$369,$B323),0)</f>
        <v>0</v>
      </c>
      <c r="AS323">
        <f>IF(NOT(ISNA($B323)),INDEX(Entrada!T$53:T$369,$B323),0)</f>
        <v>0</v>
      </c>
      <c r="AT323">
        <f>IF(NOT(ISNA($B323)),INDEX(Entrada!U$53:U$369,$B323),0)</f>
        <v>0</v>
      </c>
      <c r="AU323">
        <f>IF(NOT(ISNA($B323)),INDEX(Entrada!V$53:V$369,$B323),0)</f>
        <v>0</v>
      </c>
      <c r="AV323">
        <f>IF(NOT(ISNA($B323)),INDEX(Entrada!W$53:W$369,$B323),0)</f>
        <v>0</v>
      </c>
      <c r="AW323">
        <f>IF(NOT(ISNA($B323)),INDEX(Entrada!X$53:X$369,$B323),0)</f>
        <v>0</v>
      </c>
      <c r="AX323">
        <f>IF(NOT(ISNA($B323)),INDEX(Entrada!Y$53:Y$369,$B323),0)</f>
        <v>0</v>
      </c>
      <c r="AY323">
        <f>IF(NOT(ISNA($B323)),INDEX(Entrada!Z$53:Z$369,$B323),0)</f>
        <v>0</v>
      </c>
      <c r="AZ323">
        <f>IF(NOT(ISNA($B323)),INDEX(Entrada!AA$53:AA$369,$B323),0)</f>
        <v>0</v>
      </c>
      <c r="BA323">
        <f>IF(NOT(ISNA($B323)),INDEX(Entrada!AB$53:AB$369,$B323),0)</f>
        <v>0</v>
      </c>
      <c r="BB323" s="424">
        <f t="shared" ref="BB323:BM323" si="838">BB122</f>
        <v>32.049999999999997</v>
      </c>
      <c r="BC323" s="424">
        <f t="shared" si="838"/>
        <v>31.97</v>
      </c>
      <c r="BD323" s="424">
        <f t="shared" si="838"/>
        <v>29.36</v>
      </c>
      <c r="BE323" s="424">
        <f t="shared" si="838"/>
        <v>20.85</v>
      </c>
      <c r="BF323" s="424">
        <f t="shared" si="838"/>
        <v>15.51</v>
      </c>
      <c r="BG323" s="424">
        <f t="shared" si="838"/>
        <v>13.97</v>
      </c>
      <c r="BH323" s="424">
        <f t="shared" si="838"/>
        <v>11.51</v>
      </c>
      <c r="BI323" s="424">
        <f t="shared" si="838"/>
        <v>10.63</v>
      </c>
      <c r="BJ323" s="424">
        <f t="shared" si="838"/>
        <v>15.21</v>
      </c>
      <c r="BK323" s="424">
        <f t="shared" si="838"/>
        <v>19.25</v>
      </c>
      <c r="BL323" s="424">
        <f t="shared" si="838"/>
        <v>19.79</v>
      </c>
      <c r="BM323" s="424">
        <f t="shared" si="838"/>
        <v>25.62</v>
      </c>
      <c r="BN323" s="424">
        <f t="shared" ref="BN323:CA323" si="839">BN122</f>
        <v>0</v>
      </c>
      <c r="BO323" s="424">
        <f t="shared" si="839"/>
        <v>0</v>
      </c>
      <c r="BP323" s="424">
        <f t="shared" si="839"/>
        <v>0</v>
      </c>
      <c r="BQ323" s="424">
        <f t="shared" si="839"/>
        <v>0</v>
      </c>
      <c r="BR323" s="424">
        <f t="shared" si="839"/>
        <v>0</v>
      </c>
      <c r="BS323" s="424">
        <f t="shared" si="839"/>
        <v>0</v>
      </c>
      <c r="BT323" s="424">
        <f t="shared" si="839"/>
        <v>0</v>
      </c>
      <c r="BU323" s="424">
        <f t="shared" si="839"/>
        <v>0</v>
      </c>
      <c r="BV323" s="424">
        <f t="shared" si="839"/>
        <v>0</v>
      </c>
      <c r="BW323" s="424">
        <f t="shared" si="839"/>
        <v>0</v>
      </c>
      <c r="BX323" s="424">
        <f t="shared" si="839"/>
        <v>0</v>
      </c>
      <c r="BY323" s="424">
        <f t="shared" si="839"/>
        <v>0</v>
      </c>
      <c r="BZ323" s="424">
        <f t="shared" si="839"/>
        <v>0</v>
      </c>
      <c r="CA323" s="424">
        <f t="shared" si="839"/>
        <v>0</v>
      </c>
      <c r="CE323">
        <f t="shared" si="677"/>
        <v>27</v>
      </c>
      <c r="CF323" s="167">
        <f t="shared" ref="CF323:DE323" si="840">CF122</f>
        <v>32.049999999999997</v>
      </c>
      <c r="CG323" s="167">
        <f t="shared" si="840"/>
        <v>31.97</v>
      </c>
      <c r="CH323" s="167">
        <f t="shared" si="840"/>
        <v>29.36</v>
      </c>
      <c r="CI323" s="167">
        <f t="shared" si="840"/>
        <v>20.85</v>
      </c>
      <c r="CJ323" s="167">
        <f t="shared" si="840"/>
        <v>15.51</v>
      </c>
      <c r="CK323" s="167">
        <f t="shared" si="840"/>
        <v>13.97</v>
      </c>
      <c r="CL323" s="167">
        <f t="shared" si="840"/>
        <v>11.51</v>
      </c>
      <c r="CM323" s="167">
        <f t="shared" si="840"/>
        <v>10.63</v>
      </c>
      <c r="CN323" s="167">
        <f t="shared" si="840"/>
        <v>15.21</v>
      </c>
      <c r="CO323" s="167">
        <f t="shared" si="840"/>
        <v>19.25</v>
      </c>
      <c r="CP323" s="167">
        <f t="shared" si="840"/>
        <v>19.79</v>
      </c>
      <c r="CQ323" s="167">
        <f t="shared" si="840"/>
        <v>25.62</v>
      </c>
      <c r="CR323" s="167">
        <f t="shared" si="840"/>
        <v>0</v>
      </c>
      <c r="CS323" s="167">
        <f t="shared" si="840"/>
        <v>0</v>
      </c>
      <c r="CT323" s="167">
        <f t="shared" si="840"/>
        <v>0</v>
      </c>
      <c r="CU323" s="167">
        <f t="shared" si="840"/>
        <v>0</v>
      </c>
      <c r="CV323" s="167">
        <f t="shared" si="840"/>
        <v>0</v>
      </c>
      <c r="CW323" s="167">
        <f t="shared" si="840"/>
        <v>0</v>
      </c>
      <c r="CX323" s="167">
        <f t="shared" si="840"/>
        <v>0</v>
      </c>
      <c r="CY323" s="167">
        <f t="shared" si="840"/>
        <v>0</v>
      </c>
      <c r="CZ323" s="167">
        <f t="shared" si="840"/>
        <v>0</v>
      </c>
      <c r="DA323" s="167">
        <f t="shared" si="840"/>
        <v>0</v>
      </c>
      <c r="DB323" s="167">
        <f t="shared" si="840"/>
        <v>0</v>
      </c>
      <c r="DC323" s="167">
        <f t="shared" si="840"/>
        <v>0</v>
      </c>
      <c r="DD323" s="167">
        <f t="shared" si="840"/>
        <v>0</v>
      </c>
      <c r="DE323" s="167">
        <f t="shared" si="840"/>
        <v>0</v>
      </c>
    </row>
  </sheetData>
  <autoFilter ref="CF3:CQ323" xr:uid="{D46E1C43-7F20-4F63-B064-1C1AB04953B6}"/>
  <mergeCells count="1">
    <mergeCell ref="CD1:CE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A1:AR326"/>
  <sheetViews>
    <sheetView workbookViewId="0"/>
  </sheetViews>
  <sheetFormatPr defaultRowHeight="15" x14ac:dyDescent="0.25"/>
  <cols>
    <col min="1" max="1" width="10.7109375" bestFit="1" customWidth="1"/>
    <col min="2" max="2" width="24" bestFit="1" customWidth="1"/>
    <col min="3" max="15" width="10.7109375" bestFit="1" customWidth="1"/>
    <col min="17" max="44" width="10.7109375" bestFit="1" customWidth="1"/>
  </cols>
  <sheetData>
    <row r="1" spans="1:44" x14ac:dyDescent="0.25">
      <c r="A1" t="s">
        <v>685</v>
      </c>
      <c r="B1">
        <f ca="1">MONTH(A3)</f>
        <v>12</v>
      </c>
      <c r="C1">
        <f ca="1">YEAR(A3)</f>
        <v>2023</v>
      </c>
      <c r="E1" s="210">
        <f ca="1">DATE(C1,B1,1)</f>
        <v>45261</v>
      </c>
      <c r="M1" s="210"/>
      <c r="N1" s="210"/>
      <c r="O1" s="210"/>
    </row>
    <row r="2" spans="1:44" x14ac:dyDescent="0.25">
      <c r="A2" s="210">
        <f ca="1">TODAY()</f>
        <v>45273</v>
      </c>
    </row>
    <row r="3" spans="1:44" x14ac:dyDescent="0.25">
      <c r="A3" s="210">
        <f ca="1">A2+7-WEEKDAY(A2,16)</f>
        <v>45275</v>
      </c>
      <c r="B3" s="283" t="s">
        <v>791</v>
      </c>
      <c r="D3" s="210">
        <f ca="1">E1-(WEEKDAY(E1,16)-1)</f>
        <v>45255</v>
      </c>
      <c r="E3" s="210">
        <f t="shared" ref="E3:O3" ca="1" si="0">D4+1</f>
        <v>45262</v>
      </c>
      <c r="F3" s="210">
        <f t="shared" ca="1" si="0"/>
        <v>45269</v>
      </c>
      <c r="G3" s="210">
        <f t="shared" ca="1" si="0"/>
        <v>45276</v>
      </c>
      <c r="H3" s="210">
        <f t="shared" ca="1" si="0"/>
        <v>45283</v>
      </c>
      <c r="I3" s="210">
        <f t="shared" ca="1" si="0"/>
        <v>45290</v>
      </c>
      <c r="J3" s="210">
        <f t="shared" ca="1" si="0"/>
        <v>45297</v>
      </c>
      <c r="K3" s="210">
        <f t="shared" ca="1" si="0"/>
        <v>45304</v>
      </c>
      <c r="L3" s="210">
        <f t="shared" ca="1" si="0"/>
        <v>45311</v>
      </c>
      <c r="M3" s="210">
        <f t="shared" ca="1" si="0"/>
        <v>45318</v>
      </c>
      <c r="N3" s="210">
        <f t="shared" ca="1" si="0"/>
        <v>45325</v>
      </c>
      <c r="O3" s="210">
        <f t="shared" ca="1" si="0"/>
        <v>45332</v>
      </c>
      <c r="Q3" s="402">
        <f t="shared" ref="Q3:AA3" ca="1" si="1">R3-1</f>
        <v>45261</v>
      </c>
      <c r="R3" s="402">
        <f t="shared" ca="1" si="1"/>
        <v>45262</v>
      </c>
      <c r="S3" s="402">
        <f t="shared" ca="1" si="1"/>
        <v>45263</v>
      </c>
      <c r="T3" s="402">
        <f t="shared" ca="1" si="1"/>
        <v>45264</v>
      </c>
      <c r="U3" s="402">
        <f t="shared" ca="1" si="1"/>
        <v>45265</v>
      </c>
      <c r="V3" s="402">
        <f t="shared" ca="1" si="1"/>
        <v>45266</v>
      </c>
      <c r="W3" s="402">
        <f t="shared" ca="1" si="1"/>
        <v>45267</v>
      </c>
      <c r="X3" s="402">
        <f t="shared" ca="1" si="1"/>
        <v>45268</v>
      </c>
      <c r="Y3" s="402">
        <f t="shared" ca="1" si="1"/>
        <v>45269</v>
      </c>
      <c r="Z3" s="402">
        <f t="shared" ca="1" si="1"/>
        <v>45270</v>
      </c>
      <c r="AA3" s="402">
        <f t="shared" ca="1" si="1"/>
        <v>45271</v>
      </c>
      <c r="AB3" s="402">
        <f ca="1">A2-1</f>
        <v>45272</v>
      </c>
      <c r="AC3" s="210">
        <f ca="1">AB3+1</f>
        <v>45273</v>
      </c>
      <c r="AD3" s="210">
        <f t="shared" ref="AD3:AR3" ca="1" si="2">AC3+1</f>
        <v>45274</v>
      </c>
      <c r="AE3" s="210">
        <f t="shared" ca="1" si="2"/>
        <v>45275</v>
      </c>
      <c r="AF3" s="210">
        <f t="shared" ca="1" si="2"/>
        <v>45276</v>
      </c>
      <c r="AG3" s="210">
        <f t="shared" ca="1" si="2"/>
        <v>45277</v>
      </c>
      <c r="AH3" s="210">
        <f t="shared" ca="1" si="2"/>
        <v>45278</v>
      </c>
      <c r="AI3" s="210">
        <f t="shared" ca="1" si="2"/>
        <v>45279</v>
      </c>
      <c r="AJ3" s="210">
        <f t="shared" ca="1" si="2"/>
        <v>45280</v>
      </c>
      <c r="AK3" s="210">
        <f t="shared" ca="1" si="2"/>
        <v>45281</v>
      </c>
      <c r="AL3" s="210">
        <f t="shared" ca="1" si="2"/>
        <v>45282</v>
      </c>
      <c r="AM3" s="210">
        <f t="shared" ca="1" si="2"/>
        <v>45283</v>
      </c>
      <c r="AN3" s="210">
        <f t="shared" ca="1" si="2"/>
        <v>45284</v>
      </c>
      <c r="AO3" s="210">
        <f t="shared" ca="1" si="2"/>
        <v>45285</v>
      </c>
      <c r="AP3" s="210">
        <f t="shared" ca="1" si="2"/>
        <v>45286</v>
      </c>
      <c r="AQ3" s="210">
        <f t="shared" ca="1" si="2"/>
        <v>45287</v>
      </c>
      <c r="AR3" s="210">
        <f t="shared" ca="1" si="2"/>
        <v>45288</v>
      </c>
    </row>
    <row r="4" spans="1:44" x14ac:dyDescent="0.25">
      <c r="A4" s="210">
        <f ca="1">A3</f>
        <v>45275</v>
      </c>
      <c r="B4" s="283" t="s">
        <v>792</v>
      </c>
      <c r="D4" s="210">
        <f t="shared" ref="D4:I4" ca="1" si="3">D3+6</f>
        <v>45261</v>
      </c>
      <c r="E4" s="210">
        <f t="shared" ca="1" si="3"/>
        <v>45268</v>
      </c>
      <c r="F4" s="210">
        <f t="shared" ca="1" si="3"/>
        <v>45275</v>
      </c>
      <c r="G4" s="210">
        <f t="shared" ca="1" si="3"/>
        <v>45282</v>
      </c>
      <c r="H4" s="210">
        <f t="shared" ca="1" si="3"/>
        <v>45289</v>
      </c>
      <c r="I4" s="210">
        <f t="shared" ca="1" si="3"/>
        <v>45296</v>
      </c>
      <c r="J4" s="210">
        <f t="shared" ref="J4:O4" ca="1" si="4">J3+6</f>
        <v>45303</v>
      </c>
      <c r="K4" s="210">
        <f t="shared" ca="1" si="4"/>
        <v>45310</v>
      </c>
      <c r="L4" s="210">
        <f t="shared" ca="1" si="4"/>
        <v>45317</v>
      </c>
      <c r="M4" s="210">
        <f t="shared" ca="1" si="4"/>
        <v>45324</v>
      </c>
      <c r="N4" s="210">
        <f t="shared" ca="1" si="4"/>
        <v>45331</v>
      </c>
      <c r="O4" s="210">
        <f t="shared" ca="1" si="4"/>
        <v>45338</v>
      </c>
    </row>
    <row r="5" spans="1:44" x14ac:dyDescent="0.25">
      <c r="A5">
        <f ca="1">WEEKNUM(A3,16)</f>
        <v>50</v>
      </c>
      <c r="C5" s="263" t="s">
        <v>711</v>
      </c>
      <c r="D5" s="88">
        <f t="shared" ref="D5:I5" ca="1" si="5">IF(MONTH(D4)=MONTH($E$1),MIN(7,DAY(D4)),MAX(7-DAY(D4),0))</f>
        <v>1</v>
      </c>
      <c r="E5" s="88">
        <f t="shared" ca="1" si="5"/>
        <v>7</v>
      </c>
      <c r="F5" s="88">
        <f t="shared" ca="1" si="5"/>
        <v>7</v>
      </c>
      <c r="G5" s="88">
        <f t="shared" ca="1" si="5"/>
        <v>7</v>
      </c>
      <c r="H5" s="88">
        <f t="shared" ca="1" si="5"/>
        <v>7</v>
      </c>
      <c r="I5" s="88">
        <f t="shared" ca="1" si="5"/>
        <v>2</v>
      </c>
      <c r="K5">
        <f ca="1">SUM(D5:I5)</f>
        <v>31</v>
      </c>
      <c r="L5" t="s">
        <v>38</v>
      </c>
      <c r="M5" t="s">
        <v>686</v>
      </c>
    </row>
    <row r="6" spans="1:44" x14ac:dyDescent="0.25">
      <c r="A6">
        <f ca="1">MATCH(_semanaAtual,_semanasPrevs,0)</f>
        <v>3</v>
      </c>
      <c r="C6" s="263" t="s">
        <v>710</v>
      </c>
      <c r="D6" s="88">
        <f t="shared" ref="D6:O6" ca="1" si="6">WEEKNUM(D4,16)</f>
        <v>48</v>
      </c>
      <c r="E6" s="88">
        <f t="shared" ca="1" si="6"/>
        <v>49</v>
      </c>
      <c r="F6" s="88">
        <f t="shared" ca="1" si="6"/>
        <v>50</v>
      </c>
      <c r="G6" s="88">
        <f t="shared" ca="1" si="6"/>
        <v>51</v>
      </c>
      <c r="H6" s="88">
        <f t="shared" ca="1" si="6"/>
        <v>52</v>
      </c>
      <c r="I6" s="88">
        <f t="shared" ca="1" si="6"/>
        <v>1</v>
      </c>
      <c r="J6" s="88">
        <f t="shared" ca="1" si="6"/>
        <v>2</v>
      </c>
      <c r="K6" s="88">
        <f t="shared" ca="1" si="6"/>
        <v>3</v>
      </c>
      <c r="L6" s="88">
        <f t="shared" ca="1" si="6"/>
        <v>4</v>
      </c>
      <c r="M6" s="88">
        <f t="shared" ca="1" si="6"/>
        <v>5</v>
      </c>
      <c r="N6" s="88">
        <f t="shared" ca="1" si="6"/>
        <v>6</v>
      </c>
      <c r="O6" s="88">
        <f t="shared" ca="1" si="6"/>
        <v>7</v>
      </c>
    </row>
    <row r="7" spans="1:44" x14ac:dyDescent="0.25">
      <c r="A7">
        <f t="array" aca="1" ref="A7" ca="1">MATCH(MONTH(E1+31), MONTH(D4:I4),0)</f>
        <v>6</v>
      </c>
      <c r="B7">
        <v>1</v>
      </c>
      <c r="C7">
        <v>1</v>
      </c>
      <c r="D7">
        <v>42</v>
      </c>
      <c r="E7">
        <v>40</v>
      </c>
      <c r="F7">
        <v>42</v>
      </c>
      <c r="G7">
        <v>39</v>
      </c>
      <c r="H7">
        <v>39</v>
      </c>
      <c r="I7">
        <v>40</v>
      </c>
      <c r="L7">
        <f>C7</f>
        <v>1</v>
      </c>
      <c r="M7">
        <f ca="1">ROUND(SUMPRODUCT(D7:I7,$D$5:$I$5)/SUM($D$5:$I$5),0)</f>
        <v>40</v>
      </c>
    </row>
    <row r="8" spans="1:44" x14ac:dyDescent="0.25">
      <c r="B8">
        <v>2</v>
      </c>
      <c r="C8">
        <v>2</v>
      </c>
      <c r="D8">
        <v>42</v>
      </c>
      <c r="E8">
        <v>40</v>
      </c>
      <c r="F8">
        <v>42</v>
      </c>
      <c r="G8">
        <v>39</v>
      </c>
      <c r="H8">
        <v>39</v>
      </c>
      <c r="I8">
        <v>40</v>
      </c>
      <c r="L8">
        <f t="shared" ref="L8:L11" si="7">C8</f>
        <v>2</v>
      </c>
      <c r="M8">
        <f t="shared" ref="M8:M71" ca="1" si="8">ROUND(SUMPRODUCT(D8:I8,$D$5:$I$5)/SUM($D$5:$I$5),0)</f>
        <v>40</v>
      </c>
    </row>
    <row r="9" spans="1:44" x14ac:dyDescent="0.25">
      <c r="B9">
        <v>3</v>
      </c>
      <c r="C9">
        <v>6</v>
      </c>
      <c r="D9">
        <v>243</v>
      </c>
      <c r="E9">
        <v>234</v>
      </c>
      <c r="F9">
        <v>252</v>
      </c>
      <c r="G9">
        <v>222</v>
      </c>
      <c r="H9">
        <v>223</v>
      </c>
      <c r="I9">
        <v>226</v>
      </c>
      <c r="L9">
        <f t="shared" si="7"/>
        <v>6</v>
      </c>
      <c r="M9">
        <f t="shared" ca="1" si="8"/>
        <v>233</v>
      </c>
    </row>
    <row r="10" spans="1:44" x14ac:dyDescent="0.25">
      <c r="B10">
        <v>4</v>
      </c>
      <c r="C10">
        <v>7</v>
      </c>
      <c r="D10">
        <v>297</v>
      </c>
      <c r="E10">
        <v>280</v>
      </c>
      <c r="F10">
        <v>299</v>
      </c>
      <c r="G10">
        <v>263</v>
      </c>
      <c r="H10">
        <v>269</v>
      </c>
      <c r="I10">
        <v>257</v>
      </c>
      <c r="L10">
        <f t="shared" si="7"/>
        <v>7</v>
      </c>
      <c r="M10">
        <f t="shared" ca="1" si="8"/>
        <v>277</v>
      </c>
    </row>
    <row r="11" spans="1:44" x14ac:dyDescent="0.25">
      <c r="B11">
        <v>5</v>
      </c>
      <c r="C11">
        <v>8</v>
      </c>
      <c r="D11">
        <v>311</v>
      </c>
      <c r="E11">
        <v>291</v>
      </c>
      <c r="F11">
        <v>309</v>
      </c>
      <c r="G11">
        <v>273</v>
      </c>
      <c r="H11">
        <v>278</v>
      </c>
      <c r="I11">
        <v>264</v>
      </c>
      <c r="L11">
        <f t="shared" si="7"/>
        <v>8</v>
      </c>
      <c r="M11">
        <f t="shared" ca="1" si="8"/>
        <v>287</v>
      </c>
    </row>
    <row r="12" spans="1:44" x14ac:dyDescent="0.25">
      <c r="B12">
        <v>6</v>
      </c>
      <c r="C12">
        <v>9</v>
      </c>
      <c r="D12">
        <v>317</v>
      </c>
      <c r="E12">
        <v>296</v>
      </c>
      <c r="F12">
        <v>314</v>
      </c>
      <c r="G12">
        <v>277</v>
      </c>
      <c r="H12">
        <v>281</v>
      </c>
      <c r="I12">
        <v>267</v>
      </c>
      <c r="L12">
        <f t="shared" ref="L12:L75" si="9">C12</f>
        <v>9</v>
      </c>
      <c r="M12">
        <f t="shared" ca="1" si="8"/>
        <v>291</v>
      </c>
    </row>
    <row r="13" spans="1:44" x14ac:dyDescent="0.25">
      <c r="B13">
        <v>7</v>
      </c>
      <c r="C13">
        <v>10</v>
      </c>
      <c r="D13">
        <v>334</v>
      </c>
      <c r="E13">
        <v>309</v>
      </c>
      <c r="F13">
        <v>326</v>
      </c>
      <c r="G13">
        <v>288</v>
      </c>
      <c r="H13">
        <v>291</v>
      </c>
      <c r="I13">
        <v>275</v>
      </c>
      <c r="L13">
        <f t="shared" si="9"/>
        <v>10</v>
      </c>
      <c r="M13">
        <f t="shared" ca="1" si="8"/>
        <v>303</v>
      </c>
    </row>
    <row r="14" spans="1:44" x14ac:dyDescent="0.25">
      <c r="B14">
        <v>8</v>
      </c>
      <c r="C14">
        <v>11</v>
      </c>
      <c r="D14">
        <v>369</v>
      </c>
      <c r="E14">
        <v>339</v>
      </c>
      <c r="F14">
        <v>353</v>
      </c>
      <c r="G14">
        <v>313</v>
      </c>
      <c r="H14">
        <v>314</v>
      </c>
      <c r="I14">
        <v>294</v>
      </c>
      <c r="L14">
        <f t="shared" si="9"/>
        <v>11</v>
      </c>
      <c r="M14">
        <f t="shared" ca="1" si="8"/>
        <v>329</v>
      </c>
    </row>
    <row r="15" spans="1:44" x14ac:dyDescent="0.25">
      <c r="B15">
        <v>9</v>
      </c>
      <c r="C15">
        <v>12</v>
      </c>
      <c r="D15">
        <v>457</v>
      </c>
      <c r="E15">
        <v>420</v>
      </c>
      <c r="F15">
        <v>429</v>
      </c>
      <c r="G15">
        <v>382</v>
      </c>
      <c r="H15">
        <v>365</v>
      </c>
      <c r="I15">
        <v>339</v>
      </c>
      <c r="L15">
        <f t="shared" si="9"/>
        <v>12</v>
      </c>
      <c r="M15">
        <f t="shared" ca="1" si="8"/>
        <v>397</v>
      </c>
    </row>
    <row r="16" spans="1:44" x14ac:dyDescent="0.25">
      <c r="B16">
        <v>10</v>
      </c>
      <c r="C16">
        <v>14</v>
      </c>
      <c r="D16">
        <v>19</v>
      </c>
      <c r="E16">
        <v>22</v>
      </c>
      <c r="F16">
        <v>19</v>
      </c>
      <c r="G16">
        <v>19</v>
      </c>
      <c r="H16">
        <v>20</v>
      </c>
      <c r="I16">
        <v>19</v>
      </c>
      <c r="L16">
        <f t="shared" si="9"/>
        <v>14</v>
      </c>
      <c r="M16">
        <f t="shared" ca="1" si="8"/>
        <v>20</v>
      </c>
    </row>
    <row r="17" spans="2:13" x14ac:dyDescent="0.25">
      <c r="B17">
        <v>11</v>
      </c>
      <c r="C17">
        <v>15</v>
      </c>
      <c r="D17">
        <v>31</v>
      </c>
      <c r="E17">
        <v>35</v>
      </c>
      <c r="F17">
        <v>32</v>
      </c>
      <c r="G17">
        <v>31</v>
      </c>
      <c r="H17">
        <v>32</v>
      </c>
      <c r="I17">
        <v>32</v>
      </c>
      <c r="L17">
        <f t="shared" si="9"/>
        <v>15</v>
      </c>
      <c r="M17">
        <f t="shared" ca="1" si="8"/>
        <v>32</v>
      </c>
    </row>
    <row r="18" spans="2:13" x14ac:dyDescent="0.25">
      <c r="B18">
        <v>12</v>
      </c>
      <c r="C18">
        <v>16</v>
      </c>
      <c r="D18">
        <v>32</v>
      </c>
      <c r="E18">
        <v>36</v>
      </c>
      <c r="F18">
        <v>32</v>
      </c>
      <c r="G18">
        <v>32</v>
      </c>
      <c r="H18">
        <v>33</v>
      </c>
      <c r="I18">
        <v>32</v>
      </c>
      <c r="L18">
        <f t="shared" si="9"/>
        <v>16</v>
      </c>
      <c r="M18">
        <f t="shared" ca="1" si="8"/>
        <v>33</v>
      </c>
    </row>
    <row r="19" spans="2:13" x14ac:dyDescent="0.25">
      <c r="B19">
        <v>13</v>
      </c>
      <c r="C19">
        <v>17</v>
      </c>
      <c r="D19">
        <v>750</v>
      </c>
      <c r="E19">
        <v>695</v>
      </c>
      <c r="F19">
        <v>706</v>
      </c>
      <c r="G19">
        <v>644</v>
      </c>
      <c r="H19">
        <v>623</v>
      </c>
      <c r="I19">
        <v>628</v>
      </c>
      <c r="L19">
        <f t="shared" si="9"/>
        <v>17</v>
      </c>
      <c r="M19">
        <f t="shared" ca="1" si="8"/>
        <v>667</v>
      </c>
    </row>
    <row r="20" spans="2:13" x14ac:dyDescent="0.25">
      <c r="B20">
        <v>14</v>
      </c>
      <c r="C20">
        <v>18</v>
      </c>
      <c r="D20">
        <v>940</v>
      </c>
      <c r="E20">
        <v>861</v>
      </c>
      <c r="F20">
        <v>867</v>
      </c>
      <c r="G20">
        <v>800</v>
      </c>
      <c r="H20">
        <v>766</v>
      </c>
      <c r="I20">
        <v>771</v>
      </c>
      <c r="L20">
        <f t="shared" si="9"/>
        <v>18</v>
      </c>
      <c r="M20">
        <f t="shared" ca="1" si="8"/>
        <v>824</v>
      </c>
    </row>
    <row r="21" spans="2:13" x14ac:dyDescent="0.25">
      <c r="B21">
        <v>15</v>
      </c>
      <c r="C21">
        <v>22</v>
      </c>
      <c r="D21">
        <v>42</v>
      </c>
      <c r="E21">
        <v>39</v>
      </c>
      <c r="F21">
        <v>36</v>
      </c>
      <c r="G21">
        <v>34</v>
      </c>
      <c r="H21">
        <v>35</v>
      </c>
      <c r="I21">
        <v>32</v>
      </c>
      <c r="L21">
        <f t="shared" si="9"/>
        <v>22</v>
      </c>
      <c r="M21">
        <f t="shared" ca="1" si="8"/>
        <v>36</v>
      </c>
    </row>
    <row r="22" spans="2:13" x14ac:dyDescent="0.25">
      <c r="B22">
        <v>16</v>
      </c>
      <c r="C22">
        <v>23</v>
      </c>
      <c r="D22">
        <v>74</v>
      </c>
      <c r="E22">
        <v>69</v>
      </c>
      <c r="F22">
        <v>65</v>
      </c>
      <c r="G22">
        <v>60</v>
      </c>
      <c r="H22">
        <v>58</v>
      </c>
      <c r="I22">
        <v>55</v>
      </c>
      <c r="L22">
        <f t="shared" si="9"/>
        <v>23</v>
      </c>
      <c r="M22">
        <f t="shared" ca="1" si="8"/>
        <v>63</v>
      </c>
    </row>
    <row r="23" spans="2:13" x14ac:dyDescent="0.25">
      <c r="B23">
        <v>17</v>
      </c>
      <c r="C23">
        <v>24</v>
      </c>
      <c r="D23">
        <v>168</v>
      </c>
      <c r="E23">
        <v>158</v>
      </c>
      <c r="F23">
        <v>145</v>
      </c>
      <c r="G23">
        <v>137</v>
      </c>
      <c r="H23">
        <v>129</v>
      </c>
      <c r="I23">
        <v>125</v>
      </c>
      <c r="L23">
        <f t="shared" si="9"/>
        <v>24</v>
      </c>
      <c r="M23">
        <f t="shared" ca="1" si="8"/>
        <v>142</v>
      </c>
    </row>
    <row r="24" spans="2:13" x14ac:dyDescent="0.25">
      <c r="B24">
        <v>18</v>
      </c>
      <c r="C24">
        <v>25</v>
      </c>
      <c r="D24">
        <v>115</v>
      </c>
      <c r="E24">
        <v>111</v>
      </c>
      <c r="F24">
        <v>108</v>
      </c>
      <c r="G24">
        <v>102</v>
      </c>
      <c r="H24">
        <v>97</v>
      </c>
      <c r="I24">
        <v>95</v>
      </c>
      <c r="L24">
        <f t="shared" si="9"/>
        <v>25</v>
      </c>
      <c r="M24">
        <f t="shared" ca="1" si="8"/>
        <v>104</v>
      </c>
    </row>
    <row r="25" spans="2:13" x14ac:dyDescent="0.25">
      <c r="B25">
        <v>19</v>
      </c>
      <c r="C25">
        <v>28</v>
      </c>
      <c r="D25">
        <v>125</v>
      </c>
      <c r="E25">
        <v>119</v>
      </c>
      <c r="F25">
        <v>117</v>
      </c>
      <c r="G25">
        <v>109</v>
      </c>
      <c r="H25">
        <v>113</v>
      </c>
      <c r="I25">
        <v>112</v>
      </c>
      <c r="L25">
        <f t="shared" si="9"/>
        <v>28</v>
      </c>
      <c r="M25">
        <f t="shared" ca="1" si="8"/>
        <v>115</v>
      </c>
    </row>
    <row r="26" spans="2:13" x14ac:dyDescent="0.25">
      <c r="B26">
        <v>20</v>
      </c>
      <c r="C26">
        <v>31</v>
      </c>
      <c r="D26">
        <v>652</v>
      </c>
      <c r="E26">
        <v>602</v>
      </c>
      <c r="F26">
        <v>568</v>
      </c>
      <c r="G26">
        <v>532</v>
      </c>
      <c r="H26">
        <v>498</v>
      </c>
      <c r="I26">
        <v>485</v>
      </c>
      <c r="L26">
        <f t="shared" si="9"/>
        <v>31</v>
      </c>
      <c r="M26">
        <f t="shared" ca="1" si="8"/>
        <v>549</v>
      </c>
    </row>
    <row r="27" spans="2:13" x14ac:dyDescent="0.25">
      <c r="B27">
        <v>21</v>
      </c>
      <c r="C27">
        <v>32</v>
      </c>
      <c r="D27">
        <v>704</v>
      </c>
      <c r="E27">
        <v>648</v>
      </c>
      <c r="F27">
        <v>615</v>
      </c>
      <c r="G27">
        <v>583</v>
      </c>
      <c r="H27">
        <v>548</v>
      </c>
      <c r="I27">
        <v>539</v>
      </c>
      <c r="L27">
        <f t="shared" si="9"/>
        <v>32</v>
      </c>
      <c r="M27">
        <f t="shared" ca="1" si="8"/>
        <v>598</v>
      </c>
    </row>
    <row r="28" spans="2:13" x14ac:dyDescent="0.25">
      <c r="B28">
        <v>22</v>
      </c>
      <c r="C28">
        <v>33</v>
      </c>
      <c r="D28">
        <v>1357</v>
      </c>
      <c r="E28">
        <v>1250</v>
      </c>
      <c r="F28">
        <v>1176</v>
      </c>
      <c r="G28">
        <v>1082</v>
      </c>
      <c r="H28">
        <v>1056</v>
      </c>
      <c r="I28">
        <v>1025</v>
      </c>
      <c r="L28">
        <f t="shared" si="9"/>
        <v>33</v>
      </c>
      <c r="M28">
        <f t="shared" ca="1" si="8"/>
        <v>1140</v>
      </c>
    </row>
    <row r="29" spans="2:13" x14ac:dyDescent="0.25">
      <c r="B29">
        <v>23</v>
      </c>
      <c r="C29">
        <v>34</v>
      </c>
      <c r="D29">
        <v>2857</v>
      </c>
      <c r="E29">
        <v>2627</v>
      </c>
      <c r="F29">
        <v>2541</v>
      </c>
      <c r="G29">
        <v>2351</v>
      </c>
      <c r="H29">
        <v>2272</v>
      </c>
      <c r="I29">
        <v>2248</v>
      </c>
      <c r="L29">
        <f t="shared" si="9"/>
        <v>34</v>
      </c>
      <c r="M29">
        <f t="shared" ca="1" si="8"/>
        <v>2448</v>
      </c>
    </row>
    <row r="30" spans="2:13" x14ac:dyDescent="0.25">
      <c r="B30">
        <v>24</v>
      </c>
      <c r="C30">
        <v>47</v>
      </c>
      <c r="D30">
        <v>144</v>
      </c>
      <c r="E30">
        <v>137</v>
      </c>
      <c r="F30">
        <v>147</v>
      </c>
      <c r="G30">
        <v>148</v>
      </c>
      <c r="H30">
        <v>149</v>
      </c>
      <c r="I30">
        <v>146</v>
      </c>
      <c r="L30">
        <f t="shared" si="9"/>
        <v>47</v>
      </c>
      <c r="M30">
        <f t="shared" ca="1" si="8"/>
        <v>145</v>
      </c>
    </row>
    <row r="31" spans="2:13" x14ac:dyDescent="0.25">
      <c r="B31">
        <v>25</v>
      </c>
      <c r="C31">
        <v>48</v>
      </c>
      <c r="D31">
        <v>149</v>
      </c>
      <c r="E31">
        <v>141</v>
      </c>
      <c r="F31">
        <v>152</v>
      </c>
      <c r="G31">
        <v>152</v>
      </c>
      <c r="H31">
        <v>152</v>
      </c>
      <c r="I31">
        <v>150</v>
      </c>
      <c r="L31">
        <f t="shared" si="9"/>
        <v>48</v>
      </c>
      <c r="M31">
        <f t="shared" ca="1" si="8"/>
        <v>149</v>
      </c>
    </row>
    <row r="32" spans="2:13" x14ac:dyDescent="0.25">
      <c r="B32">
        <v>26</v>
      </c>
      <c r="C32">
        <v>49</v>
      </c>
      <c r="D32">
        <v>231</v>
      </c>
      <c r="E32">
        <v>221</v>
      </c>
      <c r="F32">
        <v>236</v>
      </c>
      <c r="G32">
        <v>231</v>
      </c>
      <c r="H32">
        <v>233</v>
      </c>
      <c r="I32">
        <v>228</v>
      </c>
      <c r="L32">
        <f t="shared" si="9"/>
        <v>49</v>
      </c>
      <c r="M32">
        <f t="shared" ca="1" si="8"/>
        <v>230</v>
      </c>
    </row>
    <row r="33" spans="2:13" x14ac:dyDescent="0.25">
      <c r="B33">
        <v>27</v>
      </c>
      <c r="C33">
        <v>50</v>
      </c>
      <c r="D33">
        <v>340</v>
      </c>
      <c r="E33">
        <v>331</v>
      </c>
      <c r="F33">
        <v>346</v>
      </c>
      <c r="G33">
        <v>338</v>
      </c>
      <c r="H33">
        <v>320</v>
      </c>
      <c r="I33">
        <v>309</v>
      </c>
      <c r="L33">
        <f t="shared" si="9"/>
        <v>50</v>
      </c>
      <c r="M33">
        <f t="shared" ca="1" si="8"/>
        <v>332</v>
      </c>
    </row>
    <row r="34" spans="2:13" x14ac:dyDescent="0.25">
      <c r="B34">
        <v>28</v>
      </c>
      <c r="C34">
        <v>51</v>
      </c>
      <c r="D34">
        <v>349</v>
      </c>
      <c r="E34">
        <v>339</v>
      </c>
      <c r="F34">
        <v>355</v>
      </c>
      <c r="G34">
        <v>346</v>
      </c>
      <c r="H34">
        <v>327</v>
      </c>
      <c r="I34">
        <v>315</v>
      </c>
      <c r="L34">
        <f t="shared" si="9"/>
        <v>51</v>
      </c>
      <c r="M34">
        <f t="shared" ca="1" si="8"/>
        <v>340</v>
      </c>
    </row>
    <row r="35" spans="2:13" x14ac:dyDescent="0.25">
      <c r="B35">
        <v>29</v>
      </c>
      <c r="C35">
        <v>52</v>
      </c>
      <c r="D35">
        <v>367</v>
      </c>
      <c r="E35">
        <v>356</v>
      </c>
      <c r="F35">
        <v>373</v>
      </c>
      <c r="G35">
        <v>363</v>
      </c>
      <c r="H35">
        <v>340</v>
      </c>
      <c r="I35">
        <v>328</v>
      </c>
      <c r="L35">
        <f t="shared" si="9"/>
        <v>52</v>
      </c>
      <c r="M35">
        <f t="shared" ca="1" si="8"/>
        <v>356</v>
      </c>
    </row>
    <row r="36" spans="2:13" x14ac:dyDescent="0.25">
      <c r="B36">
        <v>30</v>
      </c>
      <c r="C36">
        <v>57</v>
      </c>
      <c r="D36">
        <v>106</v>
      </c>
      <c r="E36">
        <v>126</v>
      </c>
      <c r="F36">
        <v>139</v>
      </c>
      <c r="G36">
        <v>151</v>
      </c>
      <c r="H36">
        <v>187</v>
      </c>
      <c r="I36">
        <v>194</v>
      </c>
      <c r="L36">
        <f t="shared" si="9"/>
        <v>57</v>
      </c>
      <c r="M36">
        <f t="shared" ca="1" si="8"/>
        <v>152</v>
      </c>
    </row>
    <row r="37" spans="2:13" x14ac:dyDescent="0.25">
      <c r="B37">
        <v>31</v>
      </c>
      <c r="C37">
        <v>61</v>
      </c>
      <c r="D37">
        <v>728</v>
      </c>
      <c r="E37">
        <v>695</v>
      </c>
      <c r="F37">
        <v>753</v>
      </c>
      <c r="G37">
        <v>743</v>
      </c>
      <c r="H37">
        <v>746</v>
      </c>
      <c r="I37">
        <v>770</v>
      </c>
      <c r="L37">
        <f t="shared" si="9"/>
        <v>61</v>
      </c>
      <c r="M37">
        <f t="shared" ca="1" si="8"/>
        <v>736</v>
      </c>
    </row>
    <row r="38" spans="2:13" x14ac:dyDescent="0.25">
      <c r="B38">
        <v>32</v>
      </c>
      <c r="C38">
        <v>62</v>
      </c>
      <c r="D38">
        <v>789</v>
      </c>
      <c r="E38">
        <v>747</v>
      </c>
      <c r="F38">
        <v>810</v>
      </c>
      <c r="G38">
        <v>798</v>
      </c>
      <c r="H38">
        <v>786</v>
      </c>
      <c r="I38">
        <v>815</v>
      </c>
      <c r="L38">
        <f t="shared" si="9"/>
        <v>62</v>
      </c>
      <c r="M38">
        <f t="shared" ca="1" si="8"/>
        <v>787</v>
      </c>
    </row>
    <row r="39" spans="2:13" x14ac:dyDescent="0.25">
      <c r="B39">
        <v>33</v>
      </c>
      <c r="C39">
        <v>63</v>
      </c>
      <c r="D39">
        <v>927</v>
      </c>
      <c r="E39">
        <v>873</v>
      </c>
      <c r="F39">
        <v>944</v>
      </c>
      <c r="G39">
        <v>926</v>
      </c>
      <c r="H39">
        <v>946</v>
      </c>
      <c r="I39">
        <v>953</v>
      </c>
      <c r="L39">
        <f t="shared" si="9"/>
        <v>63</v>
      </c>
      <c r="M39">
        <f t="shared" ca="1" si="8"/>
        <v>924</v>
      </c>
    </row>
    <row r="40" spans="2:13" x14ac:dyDescent="0.25">
      <c r="B40">
        <v>34</v>
      </c>
      <c r="C40">
        <v>71</v>
      </c>
      <c r="D40">
        <v>27</v>
      </c>
      <c r="E40">
        <v>37</v>
      </c>
      <c r="F40">
        <v>84</v>
      </c>
      <c r="G40">
        <v>86</v>
      </c>
      <c r="H40">
        <v>103</v>
      </c>
      <c r="I40">
        <v>95</v>
      </c>
      <c r="L40">
        <f t="shared" si="9"/>
        <v>71</v>
      </c>
      <c r="M40">
        <f t="shared" ca="1" si="8"/>
        <v>77</v>
      </c>
    </row>
    <row r="41" spans="2:13" x14ac:dyDescent="0.25">
      <c r="B41">
        <v>35</v>
      </c>
      <c r="C41">
        <v>72</v>
      </c>
      <c r="D41">
        <v>28</v>
      </c>
      <c r="E41">
        <v>39</v>
      </c>
      <c r="F41">
        <v>86</v>
      </c>
      <c r="G41">
        <v>90</v>
      </c>
      <c r="H41">
        <v>108</v>
      </c>
      <c r="I41">
        <v>100</v>
      </c>
      <c r="L41">
        <f t="shared" si="9"/>
        <v>72</v>
      </c>
      <c r="M41">
        <f t="shared" ca="1" si="8"/>
        <v>80</v>
      </c>
    </row>
    <row r="42" spans="2:13" x14ac:dyDescent="0.25">
      <c r="B42">
        <v>36</v>
      </c>
      <c r="C42">
        <v>73</v>
      </c>
      <c r="D42">
        <v>34</v>
      </c>
      <c r="E42">
        <v>47</v>
      </c>
      <c r="F42">
        <v>94</v>
      </c>
      <c r="G42">
        <v>103</v>
      </c>
      <c r="H42">
        <v>125</v>
      </c>
      <c r="I42">
        <v>117</v>
      </c>
      <c r="L42">
        <f t="shared" si="9"/>
        <v>73</v>
      </c>
      <c r="M42">
        <f t="shared" ca="1" si="8"/>
        <v>92</v>
      </c>
    </row>
    <row r="43" spans="2:13" x14ac:dyDescent="0.25">
      <c r="B43">
        <v>37</v>
      </c>
      <c r="C43">
        <v>74</v>
      </c>
      <c r="D43">
        <v>154</v>
      </c>
      <c r="E43">
        <v>145</v>
      </c>
      <c r="F43">
        <v>205</v>
      </c>
      <c r="G43">
        <v>295</v>
      </c>
      <c r="H43">
        <v>441</v>
      </c>
      <c r="I43">
        <v>425</v>
      </c>
      <c r="L43">
        <f t="shared" si="9"/>
        <v>74</v>
      </c>
      <c r="M43">
        <f t="shared" ca="1" si="8"/>
        <v>278</v>
      </c>
    </row>
    <row r="44" spans="2:13" x14ac:dyDescent="0.25">
      <c r="B44">
        <v>38</v>
      </c>
      <c r="C44">
        <v>76</v>
      </c>
      <c r="D44">
        <v>187</v>
      </c>
      <c r="E44">
        <v>184</v>
      </c>
      <c r="F44">
        <v>244</v>
      </c>
      <c r="G44">
        <v>352</v>
      </c>
      <c r="H44">
        <v>527</v>
      </c>
      <c r="I44">
        <v>499</v>
      </c>
      <c r="L44">
        <f t="shared" si="9"/>
        <v>76</v>
      </c>
      <c r="M44">
        <f t="shared" ca="1" si="8"/>
        <v>333</v>
      </c>
    </row>
    <row r="45" spans="2:13" x14ac:dyDescent="0.25">
      <c r="B45">
        <v>39</v>
      </c>
      <c r="C45">
        <v>77</v>
      </c>
      <c r="D45">
        <v>254</v>
      </c>
      <c r="E45">
        <v>263</v>
      </c>
      <c r="F45">
        <v>359</v>
      </c>
      <c r="G45">
        <v>498</v>
      </c>
      <c r="H45">
        <v>688</v>
      </c>
      <c r="I45">
        <v>659</v>
      </c>
      <c r="L45">
        <f t="shared" si="9"/>
        <v>77</v>
      </c>
      <c r="M45">
        <f t="shared" ca="1" si="8"/>
        <v>459</v>
      </c>
    </row>
    <row r="46" spans="2:13" x14ac:dyDescent="0.25">
      <c r="B46">
        <v>40</v>
      </c>
      <c r="C46">
        <v>78</v>
      </c>
      <c r="D46">
        <v>269</v>
      </c>
      <c r="E46">
        <v>274</v>
      </c>
      <c r="F46">
        <v>360</v>
      </c>
      <c r="G46">
        <v>516</v>
      </c>
      <c r="H46">
        <v>721</v>
      </c>
      <c r="I46">
        <v>695</v>
      </c>
      <c r="L46">
        <f t="shared" si="9"/>
        <v>78</v>
      </c>
      <c r="M46">
        <f t="shared" ca="1" si="8"/>
        <v>476</v>
      </c>
    </row>
    <row r="47" spans="2:13" x14ac:dyDescent="0.25">
      <c r="B47">
        <v>41</v>
      </c>
      <c r="C47">
        <v>89</v>
      </c>
      <c r="D47">
        <v>58</v>
      </c>
      <c r="E47">
        <v>53</v>
      </c>
      <c r="F47">
        <v>68</v>
      </c>
      <c r="G47">
        <v>122</v>
      </c>
      <c r="H47">
        <v>148</v>
      </c>
      <c r="I47">
        <v>236</v>
      </c>
      <c r="L47">
        <f t="shared" si="9"/>
        <v>89</v>
      </c>
      <c r="M47">
        <f t="shared" ca="1" si="8"/>
        <v>105</v>
      </c>
    </row>
    <row r="48" spans="2:13" x14ac:dyDescent="0.25">
      <c r="B48">
        <v>42</v>
      </c>
      <c r="C48">
        <v>92</v>
      </c>
      <c r="D48">
        <v>259</v>
      </c>
      <c r="E48">
        <v>255</v>
      </c>
      <c r="F48">
        <v>802</v>
      </c>
      <c r="G48">
        <v>973</v>
      </c>
      <c r="H48">
        <v>1076</v>
      </c>
      <c r="I48">
        <v>1064</v>
      </c>
      <c r="L48">
        <f t="shared" si="9"/>
        <v>92</v>
      </c>
      <c r="M48">
        <f t="shared" ca="1" si="8"/>
        <v>778</v>
      </c>
    </row>
    <row r="49" spans="2:13" x14ac:dyDescent="0.25">
      <c r="B49">
        <v>43</v>
      </c>
      <c r="C49">
        <v>93</v>
      </c>
      <c r="D49">
        <v>18</v>
      </c>
      <c r="E49">
        <v>27</v>
      </c>
      <c r="F49">
        <v>41</v>
      </c>
      <c r="G49">
        <v>64</v>
      </c>
      <c r="H49">
        <v>50</v>
      </c>
      <c r="I49">
        <v>55</v>
      </c>
      <c r="L49">
        <f t="shared" si="9"/>
        <v>93</v>
      </c>
      <c r="M49">
        <f t="shared" ca="1" si="8"/>
        <v>45</v>
      </c>
    </row>
    <row r="50" spans="2:13" x14ac:dyDescent="0.25">
      <c r="B50">
        <v>44</v>
      </c>
      <c r="C50">
        <v>94</v>
      </c>
      <c r="D50">
        <v>354</v>
      </c>
      <c r="E50">
        <v>374</v>
      </c>
      <c r="F50">
        <v>822</v>
      </c>
      <c r="G50">
        <v>1220</v>
      </c>
      <c r="H50">
        <v>1348</v>
      </c>
      <c r="I50">
        <v>1315</v>
      </c>
      <c r="L50">
        <f t="shared" si="9"/>
        <v>94</v>
      </c>
      <c r="M50">
        <f t="shared" ca="1" si="8"/>
        <v>946</v>
      </c>
    </row>
    <row r="51" spans="2:13" x14ac:dyDescent="0.25">
      <c r="B51">
        <v>45</v>
      </c>
      <c r="C51">
        <v>97</v>
      </c>
      <c r="D51">
        <v>93</v>
      </c>
      <c r="E51">
        <v>93</v>
      </c>
      <c r="F51">
        <v>404</v>
      </c>
      <c r="G51">
        <v>419</v>
      </c>
      <c r="H51">
        <v>464</v>
      </c>
      <c r="I51">
        <v>411</v>
      </c>
      <c r="L51">
        <f t="shared" si="9"/>
        <v>97</v>
      </c>
      <c r="M51">
        <f t="shared" ca="1" si="8"/>
        <v>341</v>
      </c>
    </row>
    <row r="52" spans="2:13" x14ac:dyDescent="0.25">
      <c r="B52">
        <v>46</v>
      </c>
      <c r="C52">
        <v>98</v>
      </c>
      <c r="D52">
        <v>51</v>
      </c>
      <c r="E52">
        <v>52</v>
      </c>
      <c r="F52">
        <v>311</v>
      </c>
      <c r="G52">
        <v>228</v>
      </c>
      <c r="H52">
        <v>253</v>
      </c>
      <c r="I52">
        <v>221</v>
      </c>
      <c r="L52">
        <f t="shared" si="9"/>
        <v>98</v>
      </c>
      <c r="M52">
        <f t="shared" ca="1" si="8"/>
        <v>206</v>
      </c>
    </row>
    <row r="53" spans="2:13" x14ac:dyDescent="0.25">
      <c r="B53">
        <v>47</v>
      </c>
      <c r="C53">
        <v>99</v>
      </c>
      <c r="D53">
        <v>64</v>
      </c>
      <c r="E53">
        <v>62</v>
      </c>
      <c r="F53">
        <v>59</v>
      </c>
      <c r="G53">
        <v>57</v>
      </c>
      <c r="H53">
        <v>55</v>
      </c>
      <c r="I53">
        <v>56</v>
      </c>
      <c r="L53">
        <f t="shared" si="9"/>
        <v>99</v>
      </c>
      <c r="M53">
        <f t="shared" ca="1" si="8"/>
        <v>58</v>
      </c>
    </row>
    <row r="54" spans="2:13" x14ac:dyDescent="0.25">
      <c r="B54">
        <v>48</v>
      </c>
      <c r="C54">
        <v>101</v>
      </c>
      <c r="D54">
        <v>22</v>
      </c>
      <c r="E54">
        <v>24</v>
      </c>
      <c r="F54">
        <v>49</v>
      </c>
      <c r="G54">
        <v>69</v>
      </c>
      <c r="H54">
        <v>71</v>
      </c>
      <c r="I54">
        <v>70</v>
      </c>
      <c r="L54">
        <f t="shared" si="9"/>
        <v>101</v>
      </c>
      <c r="M54">
        <f t="shared" ca="1" si="8"/>
        <v>53</v>
      </c>
    </row>
    <row r="55" spans="2:13" x14ac:dyDescent="0.25">
      <c r="B55">
        <v>49</v>
      </c>
      <c r="C55">
        <v>102</v>
      </c>
      <c r="D55">
        <v>148</v>
      </c>
      <c r="E55">
        <v>129</v>
      </c>
      <c r="F55">
        <v>124</v>
      </c>
      <c r="G55">
        <v>158</v>
      </c>
      <c r="H55">
        <v>261</v>
      </c>
      <c r="I55">
        <v>209</v>
      </c>
      <c r="L55">
        <f t="shared" si="9"/>
        <v>102</v>
      </c>
      <c r="M55">
        <f t="shared" ca="1" si="8"/>
        <v>170</v>
      </c>
    </row>
    <row r="56" spans="2:13" x14ac:dyDescent="0.25">
      <c r="B56">
        <v>50</v>
      </c>
      <c r="C56">
        <v>103</v>
      </c>
      <c r="D56">
        <v>155</v>
      </c>
      <c r="E56">
        <v>135</v>
      </c>
      <c r="F56">
        <v>127</v>
      </c>
      <c r="G56">
        <v>163</v>
      </c>
      <c r="H56">
        <v>271</v>
      </c>
      <c r="I56">
        <v>218</v>
      </c>
      <c r="L56">
        <f t="shared" si="9"/>
        <v>103</v>
      </c>
      <c r="M56">
        <f t="shared" ca="1" si="8"/>
        <v>176</v>
      </c>
    </row>
    <row r="57" spans="2:13" x14ac:dyDescent="0.25">
      <c r="B57">
        <v>51</v>
      </c>
      <c r="C57">
        <v>104</v>
      </c>
      <c r="D57">
        <v>28</v>
      </c>
      <c r="E57">
        <v>30</v>
      </c>
      <c r="F57">
        <v>30</v>
      </c>
      <c r="G57">
        <v>24</v>
      </c>
      <c r="H57">
        <v>24</v>
      </c>
      <c r="I57">
        <v>21</v>
      </c>
      <c r="L57">
        <f t="shared" si="9"/>
        <v>104</v>
      </c>
      <c r="M57">
        <f t="shared" ca="1" si="8"/>
        <v>27</v>
      </c>
    </row>
    <row r="58" spans="2:13" x14ac:dyDescent="0.25">
      <c r="B58">
        <v>52</v>
      </c>
      <c r="C58">
        <v>109</v>
      </c>
      <c r="D58">
        <v>12</v>
      </c>
      <c r="E58">
        <v>13</v>
      </c>
      <c r="F58">
        <v>12</v>
      </c>
      <c r="G58">
        <v>10</v>
      </c>
      <c r="H58">
        <v>11</v>
      </c>
      <c r="I58">
        <v>9</v>
      </c>
      <c r="L58">
        <f t="shared" si="9"/>
        <v>109</v>
      </c>
      <c r="M58">
        <f t="shared" ca="1" si="8"/>
        <v>11</v>
      </c>
    </row>
    <row r="59" spans="2:13" x14ac:dyDescent="0.25">
      <c r="B59">
        <v>53</v>
      </c>
      <c r="C59">
        <v>110</v>
      </c>
      <c r="D59">
        <v>22</v>
      </c>
      <c r="E59">
        <v>29</v>
      </c>
      <c r="F59">
        <v>64</v>
      </c>
      <c r="G59">
        <v>42</v>
      </c>
      <c r="H59">
        <v>42</v>
      </c>
      <c r="I59">
        <v>36</v>
      </c>
      <c r="L59">
        <f t="shared" si="9"/>
        <v>110</v>
      </c>
      <c r="M59">
        <f t="shared" ca="1" si="8"/>
        <v>43</v>
      </c>
    </row>
    <row r="60" spans="2:13" x14ac:dyDescent="0.25">
      <c r="B60">
        <v>54</v>
      </c>
      <c r="C60">
        <v>111</v>
      </c>
      <c r="D60">
        <v>127</v>
      </c>
      <c r="E60">
        <v>125</v>
      </c>
      <c r="F60">
        <v>260</v>
      </c>
      <c r="G60">
        <v>295</v>
      </c>
      <c r="H60">
        <v>297</v>
      </c>
      <c r="I60">
        <v>250</v>
      </c>
      <c r="L60">
        <f t="shared" si="9"/>
        <v>111</v>
      </c>
      <c r="M60">
        <f t="shared" ca="1" si="8"/>
        <v>241</v>
      </c>
    </row>
    <row r="61" spans="2:13" x14ac:dyDescent="0.25">
      <c r="B61">
        <v>55</v>
      </c>
      <c r="C61">
        <v>112</v>
      </c>
      <c r="D61">
        <v>128</v>
      </c>
      <c r="E61">
        <v>127</v>
      </c>
      <c r="F61">
        <v>260</v>
      </c>
      <c r="G61">
        <v>298</v>
      </c>
      <c r="H61">
        <v>300</v>
      </c>
      <c r="I61">
        <v>252</v>
      </c>
      <c r="L61">
        <f t="shared" si="9"/>
        <v>112</v>
      </c>
      <c r="M61">
        <f t="shared" ca="1" si="8"/>
        <v>243</v>
      </c>
    </row>
    <row r="62" spans="2:13" x14ac:dyDescent="0.25">
      <c r="B62">
        <v>56</v>
      </c>
      <c r="C62">
        <v>113</v>
      </c>
      <c r="D62">
        <v>156</v>
      </c>
      <c r="E62">
        <v>156</v>
      </c>
      <c r="F62">
        <v>330</v>
      </c>
      <c r="G62">
        <v>379</v>
      </c>
      <c r="H62">
        <v>381</v>
      </c>
      <c r="I62">
        <v>323</v>
      </c>
      <c r="L62">
        <f t="shared" si="9"/>
        <v>113</v>
      </c>
      <c r="M62">
        <f t="shared" ca="1" si="8"/>
        <v>307</v>
      </c>
    </row>
    <row r="63" spans="2:13" x14ac:dyDescent="0.25">
      <c r="B63">
        <v>57</v>
      </c>
      <c r="C63">
        <v>114</v>
      </c>
      <c r="D63">
        <v>187</v>
      </c>
      <c r="E63">
        <v>187</v>
      </c>
      <c r="F63">
        <v>422</v>
      </c>
      <c r="G63">
        <v>478</v>
      </c>
      <c r="H63">
        <v>480</v>
      </c>
      <c r="I63">
        <v>410</v>
      </c>
      <c r="L63">
        <f t="shared" si="9"/>
        <v>114</v>
      </c>
      <c r="M63">
        <f t="shared" ca="1" si="8"/>
        <v>386</v>
      </c>
    </row>
    <row r="64" spans="2:13" x14ac:dyDescent="0.25">
      <c r="B64">
        <v>58</v>
      </c>
      <c r="C64">
        <v>115</v>
      </c>
      <c r="D64">
        <v>15</v>
      </c>
      <c r="E64">
        <v>22</v>
      </c>
      <c r="F64">
        <v>18</v>
      </c>
      <c r="G64">
        <v>19</v>
      </c>
      <c r="H64">
        <v>19</v>
      </c>
      <c r="I64">
        <v>17</v>
      </c>
      <c r="L64">
        <f t="shared" si="9"/>
        <v>115</v>
      </c>
      <c r="M64">
        <f t="shared" ca="1" si="8"/>
        <v>19</v>
      </c>
    </row>
    <row r="65" spans="2:13" x14ac:dyDescent="0.25">
      <c r="B65">
        <v>59</v>
      </c>
      <c r="C65">
        <v>116</v>
      </c>
      <c r="D65">
        <v>3</v>
      </c>
      <c r="E65">
        <v>3</v>
      </c>
      <c r="F65">
        <v>2</v>
      </c>
      <c r="G65">
        <v>3</v>
      </c>
      <c r="H65">
        <v>3</v>
      </c>
      <c r="I65">
        <v>2</v>
      </c>
      <c r="L65">
        <f t="shared" si="9"/>
        <v>116</v>
      </c>
      <c r="M65">
        <f t="shared" ca="1" si="8"/>
        <v>3</v>
      </c>
    </row>
    <row r="66" spans="2:13" x14ac:dyDescent="0.25">
      <c r="B66">
        <v>60</v>
      </c>
      <c r="C66">
        <v>117</v>
      </c>
      <c r="D66">
        <v>16</v>
      </c>
      <c r="E66">
        <v>17</v>
      </c>
      <c r="F66">
        <v>18</v>
      </c>
      <c r="G66">
        <v>14</v>
      </c>
      <c r="H66">
        <v>13</v>
      </c>
      <c r="I66">
        <v>12</v>
      </c>
      <c r="L66">
        <f t="shared" si="9"/>
        <v>117</v>
      </c>
      <c r="M66">
        <f t="shared" ca="1" si="8"/>
        <v>15</v>
      </c>
    </row>
    <row r="67" spans="2:13" x14ac:dyDescent="0.25">
      <c r="B67">
        <v>61</v>
      </c>
      <c r="C67">
        <v>118</v>
      </c>
      <c r="D67">
        <v>12</v>
      </c>
      <c r="E67">
        <v>13</v>
      </c>
      <c r="F67">
        <v>12</v>
      </c>
      <c r="G67">
        <v>10</v>
      </c>
      <c r="H67">
        <v>11</v>
      </c>
      <c r="I67">
        <v>9</v>
      </c>
      <c r="L67">
        <f t="shared" si="9"/>
        <v>118</v>
      </c>
      <c r="M67">
        <f t="shared" ca="1" si="8"/>
        <v>11</v>
      </c>
    </row>
    <row r="68" spans="2:13" x14ac:dyDescent="0.25">
      <c r="B68">
        <v>62</v>
      </c>
      <c r="C68">
        <v>119</v>
      </c>
      <c r="D68">
        <v>15</v>
      </c>
      <c r="E68">
        <v>16</v>
      </c>
      <c r="F68">
        <v>14</v>
      </c>
      <c r="G68">
        <v>13</v>
      </c>
      <c r="H68">
        <v>14</v>
      </c>
      <c r="I68">
        <v>11</v>
      </c>
      <c r="L68">
        <f t="shared" si="9"/>
        <v>119</v>
      </c>
      <c r="M68">
        <f t="shared" ca="1" si="8"/>
        <v>14</v>
      </c>
    </row>
    <row r="69" spans="2:13" x14ac:dyDescent="0.25">
      <c r="B69">
        <v>63</v>
      </c>
      <c r="C69">
        <v>120</v>
      </c>
      <c r="D69">
        <v>9</v>
      </c>
      <c r="E69">
        <v>11</v>
      </c>
      <c r="F69">
        <v>14</v>
      </c>
      <c r="G69">
        <v>14</v>
      </c>
      <c r="H69">
        <v>14</v>
      </c>
      <c r="I69">
        <v>16</v>
      </c>
      <c r="L69">
        <f t="shared" si="9"/>
        <v>120</v>
      </c>
      <c r="M69">
        <f t="shared" ca="1" si="8"/>
        <v>13</v>
      </c>
    </row>
    <row r="70" spans="2:13" x14ac:dyDescent="0.25">
      <c r="B70">
        <v>64</v>
      </c>
      <c r="C70">
        <v>121</v>
      </c>
      <c r="D70">
        <v>33</v>
      </c>
      <c r="E70">
        <v>39</v>
      </c>
      <c r="F70">
        <v>47</v>
      </c>
      <c r="G70">
        <v>51</v>
      </c>
      <c r="H70">
        <v>48</v>
      </c>
      <c r="I70">
        <v>42</v>
      </c>
      <c r="L70">
        <f t="shared" si="9"/>
        <v>121</v>
      </c>
      <c r="M70">
        <f t="shared" ca="1" si="8"/>
        <v>46</v>
      </c>
    </row>
    <row r="71" spans="2:13" x14ac:dyDescent="0.25">
      <c r="B71">
        <v>65</v>
      </c>
      <c r="C71">
        <v>122</v>
      </c>
      <c r="D71">
        <v>37</v>
      </c>
      <c r="E71">
        <v>42</v>
      </c>
      <c r="F71">
        <v>52</v>
      </c>
      <c r="G71">
        <v>60</v>
      </c>
      <c r="H71">
        <v>57</v>
      </c>
      <c r="I71">
        <v>49</v>
      </c>
      <c r="L71">
        <f t="shared" si="9"/>
        <v>122</v>
      </c>
      <c r="M71">
        <f t="shared" ca="1" si="8"/>
        <v>52</v>
      </c>
    </row>
    <row r="72" spans="2:13" x14ac:dyDescent="0.25">
      <c r="B72">
        <v>66</v>
      </c>
      <c r="C72">
        <v>123</v>
      </c>
      <c r="D72">
        <v>88</v>
      </c>
      <c r="E72">
        <v>87</v>
      </c>
      <c r="F72">
        <v>102</v>
      </c>
      <c r="G72">
        <v>91</v>
      </c>
      <c r="H72">
        <v>84</v>
      </c>
      <c r="I72">
        <v>89</v>
      </c>
      <c r="L72">
        <f t="shared" si="9"/>
        <v>123</v>
      </c>
      <c r="M72">
        <f t="shared" ref="M72:M135" ca="1" si="10">ROUND(SUMPRODUCT(D72:I72,$D$5:$I$5)/SUM($D$5:$I$5),0)</f>
        <v>91</v>
      </c>
    </row>
    <row r="73" spans="2:13" x14ac:dyDescent="0.25">
      <c r="B73">
        <v>67</v>
      </c>
      <c r="C73">
        <v>125</v>
      </c>
      <c r="D73">
        <v>113</v>
      </c>
      <c r="E73">
        <v>109</v>
      </c>
      <c r="F73">
        <v>123</v>
      </c>
      <c r="G73">
        <v>126</v>
      </c>
      <c r="H73">
        <v>119</v>
      </c>
      <c r="I73">
        <v>117</v>
      </c>
      <c r="L73">
        <f t="shared" si="9"/>
        <v>125</v>
      </c>
      <c r="M73">
        <f t="shared" ca="1" si="10"/>
        <v>119</v>
      </c>
    </row>
    <row r="74" spans="2:13" x14ac:dyDescent="0.25">
      <c r="B74">
        <v>68</v>
      </c>
      <c r="C74">
        <v>129</v>
      </c>
      <c r="D74">
        <v>239</v>
      </c>
      <c r="E74">
        <v>229</v>
      </c>
      <c r="F74">
        <v>236</v>
      </c>
      <c r="G74">
        <v>246</v>
      </c>
      <c r="H74">
        <v>258</v>
      </c>
      <c r="I74">
        <v>248</v>
      </c>
      <c r="L74">
        <f t="shared" si="9"/>
        <v>129</v>
      </c>
      <c r="M74">
        <f t="shared" ca="1" si="10"/>
        <v>243</v>
      </c>
    </row>
    <row r="75" spans="2:13" x14ac:dyDescent="0.25">
      <c r="B75">
        <v>69</v>
      </c>
      <c r="C75">
        <v>130</v>
      </c>
      <c r="D75">
        <v>270</v>
      </c>
      <c r="E75">
        <v>256</v>
      </c>
      <c r="F75">
        <v>258</v>
      </c>
      <c r="G75">
        <v>253</v>
      </c>
      <c r="H75">
        <v>266</v>
      </c>
      <c r="I75">
        <v>256</v>
      </c>
      <c r="L75">
        <f t="shared" si="9"/>
        <v>130</v>
      </c>
      <c r="M75">
        <f t="shared" ca="1" si="10"/>
        <v>258</v>
      </c>
    </row>
    <row r="76" spans="2:13" x14ac:dyDescent="0.25">
      <c r="B76">
        <v>70</v>
      </c>
      <c r="C76">
        <v>134</v>
      </c>
      <c r="D76">
        <v>57</v>
      </c>
      <c r="E76">
        <v>51</v>
      </c>
      <c r="F76">
        <v>47</v>
      </c>
      <c r="G76">
        <v>48</v>
      </c>
      <c r="H76">
        <v>46</v>
      </c>
      <c r="I76">
        <v>44</v>
      </c>
      <c r="L76">
        <f t="shared" ref="L76:L139" si="11">C76</f>
        <v>134</v>
      </c>
      <c r="M76">
        <f t="shared" ca="1" si="10"/>
        <v>48</v>
      </c>
    </row>
    <row r="77" spans="2:13" x14ac:dyDescent="0.25">
      <c r="B77">
        <v>71</v>
      </c>
      <c r="C77">
        <v>141</v>
      </c>
      <c r="D77">
        <v>216</v>
      </c>
      <c r="E77">
        <v>195</v>
      </c>
      <c r="F77">
        <v>207</v>
      </c>
      <c r="G77">
        <v>236</v>
      </c>
      <c r="H77">
        <v>234</v>
      </c>
      <c r="I77">
        <v>229</v>
      </c>
      <c r="L77">
        <f t="shared" si="11"/>
        <v>141</v>
      </c>
      <c r="M77">
        <f t="shared" ca="1" si="10"/>
        <v>219</v>
      </c>
    </row>
    <row r="78" spans="2:13" x14ac:dyDescent="0.25">
      <c r="B78">
        <v>72</v>
      </c>
      <c r="C78">
        <v>144</v>
      </c>
      <c r="D78">
        <v>378</v>
      </c>
      <c r="E78">
        <v>333</v>
      </c>
      <c r="F78">
        <v>324</v>
      </c>
      <c r="G78">
        <v>317</v>
      </c>
      <c r="H78">
        <v>313</v>
      </c>
      <c r="I78">
        <v>304</v>
      </c>
      <c r="L78">
        <f t="shared" si="11"/>
        <v>144</v>
      </c>
      <c r="M78">
        <f t="shared" ca="1" si="10"/>
        <v>322</v>
      </c>
    </row>
    <row r="79" spans="2:13" x14ac:dyDescent="0.25">
      <c r="B79">
        <v>73</v>
      </c>
      <c r="C79">
        <v>145</v>
      </c>
      <c r="D79">
        <v>83</v>
      </c>
      <c r="E79">
        <v>81</v>
      </c>
      <c r="F79">
        <v>79</v>
      </c>
      <c r="G79">
        <v>73</v>
      </c>
      <c r="H79">
        <v>71</v>
      </c>
      <c r="I79">
        <v>69</v>
      </c>
      <c r="L79">
        <f t="shared" si="11"/>
        <v>145</v>
      </c>
      <c r="M79">
        <f t="shared" ca="1" si="10"/>
        <v>76</v>
      </c>
    </row>
    <row r="80" spans="2:13" x14ac:dyDescent="0.25">
      <c r="B80">
        <v>74</v>
      </c>
      <c r="C80">
        <v>148</v>
      </c>
      <c r="D80">
        <v>324</v>
      </c>
      <c r="E80">
        <v>287</v>
      </c>
      <c r="F80">
        <v>282</v>
      </c>
      <c r="G80">
        <v>279</v>
      </c>
      <c r="H80">
        <v>276</v>
      </c>
      <c r="I80">
        <v>268</v>
      </c>
      <c r="L80">
        <f t="shared" si="11"/>
        <v>148</v>
      </c>
      <c r="M80">
        <f t="shared" ca="1" si="10"/>
        <v>282</v>
      </c>
    </row>
    <row r="81" spans="2:13" x14ac:dyDescent="0.25">
      <c r="B81">
        <v>75</v>
      </c>
      <c r="C81">
        <v>149</v>
      </c>
      <c r="D81">
        <v>53</v>
      </c>
      <c r="E81">
        <v>51</v>
      </c>
      <c r="F81">
        <v>55</v>
      </c>
      <c r="G81">
        <v>55</v>
      </c>
      <c r="H81">
        <v>57</v>
      </c>
      <c r="I81">
        <v>59</v>
      </c>
      <c r="L81">
        <f t="shared" si="11"/>
        <v>149</v>
      </c>
      <c r="M81">
        <f t="shared" ca="1" si="10"/>
        <v>55</v>
      </c>
    </row>
    <row r="82" spans="2:13" x14ac:dyDescent="0.25">
      <c r="B82">
        <v>76</v>
      </c>
      <c r="C82">
        <v>154</v>
      </c>
      <c r="D82">
        <v>141</v>
      </c>
      <c r="E82">
        <v>136</v>
      </c>
      <c r="F82">
        <v>140</v>
      </c>
      <c r="G82">
        <v>120</v>
      </c>
      <c r="H82">
        <v>121</v>
      </c>
      <c r="I82">
        <v>118</v>
      </c>
      <c r="L82">
        <f t="shared" si="11"/>
        <v>154</v>
      </c>
      <c r="M82">
        <f t="shared" ca="1" si="10"/>
        <v>129</v>
      </c>
    </row>
    <row r="83" spans="2:13" x14ac:dyDescent="0.25">
      <c r="B83">
        <v>77</v>
      </c>
      <c r="C83">
        <v>155</v>
      </c>
      <c r="D83">
        <v>40</v>
      </c>
      <c r="E83">
        <v>39</v>
      </c>
      <c r="F83">
        <v>35</v>
      </c>
      <c r="G83">
        <v>41</v>
      </c>
      <c r="H83">
        <v>38</v>
      </c>
      <c r="I83">
        <v>46</v>
      </c>
      <c r="L83">
        <f t="shared" si="11"/>
        <v>155</v>
      </c>
      <c r="M83">
        <f t="shared" ca="1" si="10"/>
        <v>39</v>
      </c>
    </row>
    <row r="84" spans="2:13" x14ac:dyDescent="0.25">
      <c r="B84">
        <v>78</v>
      </c>
      <c r="C84">
        <v>156</v>
      </c>
      <c r="D84">
        <v>140</v>
      </c>
      <c r="E84">
        <v>132</v>
      </c>
      <c r="F84">
        <v>125</v>
      </c>
      <c r="G84">
        <v>134</v>
      </c>
      <c r="H84">
        <v>123</v>
      </c>
      <c r="I84">
        <v>117</v>
      </c>
      <c r="L84">
        <f t="shared" si="11"/>
        <v>156</v>
      </c>
      <c r="M84">
        <f t="shared" ca="1" si="10"/>
        <v>128</v>
      </c>
    </row>
    <row r="85" spans="2:13" x14ac:dyDescent="0.25">
      <c r="B85">
        <v>79</v>
      </c>
      <c r="C85">
        <v>158</v>
      </c>
      <c r="D85">
        <v>20</v>
      </c>
      <c r="E85">
        <v>18</v>
      </c>
      <c r="F85">
        <v>15</v>
      </c>
      <c r="G85">
        <v>15</v>
      </c>
      <c r="H85">
        <v>15</v>
      </c>
      <c r="I85">
        <v>14</v>
      </c>
      <c r="L85">
        <f t="shared" si="11"/>
        <v>158</v>
      </c>
      <c r="M85">
        <f t="shared" ca="1" si="10"/>
        <v>16</v>
      </c>
    </row>
    <row r="86" spans="2:13" x14ac:dyDescent="0.25">
      <c r="B86">
        <v>80</v>
      </c>
      <c r="C86">
        <v>160</v>
      </c>
      <c r="D86">
        <v>4</v>
      </c>
      <c r="E86">
        <v>4</v>
      </c>
      <c r="F86">
        <v>5</v>
      </c>
      <c r="G86">
        <v>5</v>
      </c>
      <c r="H86">
        <v>6</v>
      </c>
      <c r="I86">
        <v>5</v>
      </c>
      <c r="L86">
        <f t="shared" si="11"/>
        <v>160</v>
      </c>
      <c r="M86">
        <f t="shared" ca="1" si="10"/>
        <v>5</v>
      </c>
    </row>
    <row r="87" spans="2:13" x14ac:dyDescent="0.25">
      <c r="B87">
        <v>81</v>
      </c>
      <c r="C87">
        <v>161</v>
      </c>
      <c r="D87">
        <v>42</v>
      </c>
      <c r="E87">
        <v>49</v>
      </c>
      <c r="F87">
        <v>79</v>
      </c>
      <c r="G87">
        <v>78</v>
      </c>
      <c r="H87">
        <v>66</v>
      </c>
      <c r="I87">
        <v>69</v>
      </c>
      <c r="L87">
        <f t="shared" si="11"/>
        <v>161</v>
      </c>
      <c r="M87">
        <f t="shared" ca="1" si="10"/>
        <v>67</v>
      </c>
    </row>
    <row r="88" spans="2:13" x14ac:dyDescent="0.25">
      <c r="B88">
        <v>82</v>
      </c>
      <c r="C88">
        <v>166</v>
      </c>
      <c r="D88">
        <v>3877</v>
      </c>
      <c r="E88">
        <v>3861</v>
      </c>
      <c r="F88">
        <v>3720</v>
      </c>
      <c r="G88">
        <v>3902</v>
      </c>
      <c r="H88">
        <v>4310</v>
      </c>
      <c r="I88">
        <v>3791</v>
      </c>
      <c r="L88">
        <f t="shared" si="11"/>
        <v>166</v>
      </c>
      <c r="M88">
        <f t="shared" ca="1" si="10"/>
        <v>3936</v>
      </c>
    </row>
    <row r="89" spans="2:13" x14ac:dyDescent="0.25">
      <c r="B89">
        <v>83</v>
      </c>
      <c r="C89">
        <v>168</v>
      </c>
      <c r="D89">
        <v>480</v>
      </c>
      <c r="E89">
        <v>481</v>
      </c>
      <c r="F89">
        <v>433</v>
      </c>
      <c r="G89">
        <v>420</v>
      </c>
      <c r="H89">
        <v>417</v>
      </c>
      <c r="I89">
        <v>410</v>
      </c>
      <c r="L89">
        <f t="shared" si="11"/>
        <v>168</v>
      </c>
      <c r="M89">
        <f t="shared" ca="1" si="10"/>
        <v>437</v>
      </c>
    </row>
    <row r="90" spans="2:13" x14ac:dyDescent="0.25">
      <c r="B90">
        <v>84</v>
      </c>
      <c r="C90">
        <v>169</v>
      </c>
      <c r="D90">
        <v>638</v>
      </c>
      <c r="E90">
        <v>647</v>
      </c>
      <c r="F90">
        <v>594</v>
      </c>
      <c r="G90">
        <v>568</v>
      </c>
      <c r="H90">
        <v>558</v>
      </c>
      <c r="I90">
        <v>559</v>
      </c>
      <c r="L90">
        <f t="shared" si="11"/>
        <v>169</v>
      </c>
      <c r="M90">
        <f t="shared" ca="1" si="10"/>
        <v>591</v>
      </c>
    </row>
    <row r="91" spans="2:13" x14ac:dyDescent="0.25">
      <c r="B91">
        <v>85</v>
      </c>
      <c r="C91">
        <v>171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L91">
        <f t="shared" si="11"/>
        <v>171</v>
      </c>
      <c r="M91">
        <f t="shared" ca="1" si="10"/>
        <v>0</v>
      </c>
    </row>
    <row r="92" spans="2:13" x14ac:dyDescent="0.25">
      <c r="B92">
        <v>86</v>
      </c>
      <c r="C92">
        <v>172</v>
      </c>
      <c r="D92">
        <v>647</v>
      </c>
      <c r="E92">
        <v>648</v>
      </c>
      <c r="F92">
        <v>613</v>
      </c>
      <c r="G92">
        <v>568</v>
      </c>
      <c r="H92">
        <v>558</v>
      </c>
      <c r="I92">
        <v>559</v>
      </c>
      <c r="L92">
        <f t="shared" si="11"/>
        <v>172</v>
      </c>
      <c r="M92">
        <f t="shared" ca="1" si="10"/>
        <v>596</v>
      </c>
    </row>
    <row r="93" spans="2:13" x14ac:dyDescent="0.25">
      <c r="B93">
        <v>87</v>
      </c>
      <c r="C93">
        <v>173</v>
      </c>
      <c r="D93">
        <v>647</v>
      </c>
      <c r="E93">
        <v>648</v>
      </c>
      <c r="F93">
        <v>613</v>
      </c>
      <c r="G93">
        <v>568</v>
      </c>
      <c r="H93">
        <v>558</v>
      </c>
      <c r="I93">
        <v>559</v>
      </c>
      <c r="L93">
        <f t="shared" si="11"/>
        <v>173</v>
      </c>
      <c r="M93">
        <f t="shared" ca="1" si="10"/>
        <v>596</v>
      </c>
    </row>
    <row r="94" spans="2:13" x14ac:dyDescent="0.25">
      <c r="B94">
        <v>88</v>
      </c>
      <c r="C94">
        <v>175</v>
      </c>
      <c r="D94">
        <v>647</v>
      </c>
      <c r="E94">
        <v>648</v>
      </c>
      <c r="F94">
        <v>613</v>
      </c>
      <c r="G94">
        <v>568</v>
      </c>
      <c r="H94">
        <v>558</v>
      </c>
      <c r="I94">
        <v>559</v>
      </c>
      <c r="L94">
        <f t="shared" si="11"/>
        <v>175</v>
      </c>
      <c r="M94">
        <f t="shared" ca="1" si="10"/>
        <v>596</v>
      </c>
    </row>
    <row r="95" spans="2:13" x14ac:dyDescent="0.25">
      <c r="B95">
        <v>89</v>
      </c>
      <c r="C95">
        <v>176</v>
      </c>
      <c r="D95">
        <v>647</v>
      </c>
      <c r="E95">
        <v>648</v>
      </c>
      <c r="F95">
        <v>613</v>
      </c>
      <c r="G95">
        <v>568</v>
      </c>
      <c r="H95">
        <v>558</v>
      </c>
      <c r="I95">
        <v>559</v>
      </c>
      <c r="L95">
        <f t="shared" si="11"/>
        <v>176</v>
      </c>
      <c r="M95">
        <f t="shared" ca="1" si="10"/>
        <v>596</v>
      </c>
    </row>
    <row r="96" spans="2:13" x14ac:dyDescent="0.25">
      <c r="B96">
        <v>90</v>
      </c>
      <c r="C96">
        <v>178</v>
      </c>
      <c r="D96">
        <v>654</v>
      </c>
      <c r="E96">
        <v>645</v>
      </c>
      <c r="F96">
        <v>623</v>
      </c>
      <c r="G96">
        <v>568</v>
      </c>
      <c r="H96">
        <v>558</v>
      </c>
      <c r="I96">
        <v>559</v>
      </c>
      <c r="L96">
        <f t="shared" si="11"/>
        <v>178</v>
      </c>
      <c r="M96">
        <f t="shared" ca="1" si="10"/>
        <v>598</v>
      </c>
    </row>
    <row r="97" spans="2:13" x14ac:dyDescent="0.25">
      <c r="B97">
        <v>91</v>
      </c>
      <c r="C97">
        <v>183</v>
      </c>
      <c r="D97">
        <v>35</v>
      </c>
      <c r="E97">
        <v>32</v>
      </c>
      <c r="F97">
        <v>33</v>
      </c>
      <c r="G97">
        <v>35</v>
      </c>
      <c r="H97">
        <v>35</v>
      </c>
      <c r="I97">
        <v>34</v>
      </c>
      <c r="L97">
        <f t="shared" si="11"/>
        <v>183</v>
      </c>
      <c r="M97">
        <f t="shared" ca="1" si="10"/>
        <v>34</v>
      </c>
    </row>
    <row r="98" spans="2:13" x14ac:dyDescent="0.25">
      <c r="B98">
        <v>92</v>
      </c>
      <c r="C98">
        <v>188</v>
      </c>
      <c r="D98">
        <v>63</v>
      </c>
      <c r="E98">
        <v>60</v>
      </c>
      <c r="F98">
        <v>50</v>
      </c>
      <c r="G98">
        <v>45</v>
      </c>
      <c r="H98">
        <v>46</v>
      </c>
      <c r="I98">
        <v>42</v>
      </c>
      <c r="L98">
        <f t="shared" si="11"/>
        <v>188</v>
      </c>
      <c r="M98">
        <f t="shared" ca="1" si="10"/>
        <v>50</v>
      </c>
    </row>
    <row r="99" spans="2:13" x14ac:dyDescent="0.25">
      <c r="B99">
        <v>93</v>
      </c>
      <c r="C99">
        <v>190</v>
      </c>
      <c r="D99">
        <v>282</v>
      </c>
      <c r="E99">
        <v>259</v>
      </c>
      <c r="F99">
        <v>241</v>
      </c>
      <c r="G99">
        <v>231</v>
      </c>
      <c r="H99">
        <v>225</v>
      </c>
      <c r="I99">
        <v>225</v>
      </c>
      <c r="L99">
        <f t="shared" si="11"/>
        <v>190</v>
      </c>
      <c r="M99">
        <f t="shared" ca="1" si="10"/>
        <v>239</v>
      </c>
    </row>
    <row r="100" spans="2:13" x14ac:dyDescent="0.25">
      <c r="B100">
        <v>94</v>
      </c>
      <c r="C100">
        <v>191</v>
      </c>
      <c r="D100">
        <v>297</v>
      </c>
      <c r="E100">
        <v>289</v>
      </c>
      <c r="F100">
        <v>274</v>
      </c>
      <c r="G100">
        <v>249</v>
      </c>
      <c r="H100">
        <v>239</v>
      </c>
      <c r="I100">
        <v>235</v>
      </c>
      <c r="L100">
        <f t="shared" si="11"/>
        <v>191</v>
      </c>
      <c r="M100">
        <f t="shared" ca="1" si="10"/>
        <v>262</v>
      </c>
    </row>
    <row r="101" spans="2:13" x14ac:dyDescent="0.25">
      <c r="B101">
        <v>95</v>
      </c>
      <c r="C101">
        <v>196</v>
      </c>
      <c r="D101">
        <v>24</v>
      </c>
      <c r="E101">
        <v>23</v>
      </c>
      <c r="F101">
        <v>20</v>
      </c>
      <c r="G101">
        <v>20</v>
      </c>
      <c r="H101">
        <v>20</v>
      </c>
      <c r="I101">
        <v>19</v>
      </c>
      <c r="L101">
        <f t="shared" si="11"/>
        <v>196</v>
      </c>
      <c r="M101">
        <f t="shared" ca="1" si="10"/>
        <v>21</v>
      </c>
    </row>
    <row r="102" spans="2:13" x14ac:dyDescent="0.25">
      <c r="B102">
        <v>96</v>
      </c>
      <c r="C102">
        <v>197</v>
      </c>
      <c r="D102">
        <v>15</v>
      </c>
      <c r="E102">
        <v>15</v>
      </c>
      <c r="F102">
        <v>15</v>
      </c>
      <c r="G102">
        <v>16</v>
      </c>
      <c r="H102">
        <v>16</v>
      </c>
      <c r="I102">
        <v>15</v>
      </c>
      <c r="L102">
        <f t="shared" si="11"/>
        <v>197</v>
      </c>
      <c r="M102">
        <f t="shared" ca="1" si="10"/>
        <v>15</v>
      </c>
    </row>
    <row r="103" spans="2:13" x14ac:dyDescent="0.25">
      <c r="B103">
        <v>97</v>
      </c>
      <c r="C103">
        <v>198</v>
      </c>
      <c r="D103">
        <v>35</v>
      </c>
      <c r="E103">
        <v>34</v>
      </c>
      <c r="F103">
        <v>35</v>
      </c>
      <c r="G103">
        <v>39</v>
      </c>
      <c r="H103">
        <v>39</v>
      </c>
      <c r="I103">
        <v>35</v>
      </c>
      <c r="L103">
        <f t="shared" si="11"/>
        <v>198</v>
      </c>
      <c r="M103">
        <f t="shared" ca="1" si="10"/>
        <v>37</v>
      </c>
    </row>
    <row r="104" spans="2:13" x14ac:dyDescent="0.25">
      <c r="B104">
        <v>98</v>
      </c>
      <c r="C104">
        <v>201</v>
      </c>
      <c r="D104">
        <v>11</v>
      </c>
      <c r="E104">
        <v>11</v>
      </c>
      <c r="F104">
        <v>11</v>
      </c>
      <c r="G104">
        <v>10</v>
      </c>
      <c r="H104">
        <v>9</v>
      </c>
      <c r="I104">
        <v>9</v>
      </c>
      <c r="L104">
        <f t="shared" si="11"/>
        <v>201</v>
      </c>
      <c r="M104">
        <f t="shared" ca="1" si="10"/>
        <v>10</v>
      </c>
    </row>
    <row r="105" spans="2:13" x14ac:dyDescent="0.25">
      <c r="B105">
        <v>99</v>
      </c>
      <c r="C105">
        <v>202</v>
      </c>
      <c r="D105">
        <v>4</v>
      </c>
      <c r="E105">
        <v>5</v>
      </c>
      <c r="F105">
        <v>4</v>
      </c>
      <c r="G105">
        <v>4</v>
      </c>
      <c r="H105">
        <v>4</v>
      </c>
      <c r="I105">
        <v>3</v>
      </c>
      <c r="L105">
        <f t="shared" si="11"/>
        <v>202</v>
      </c>
      <c r="M105">
        <f t="shared" ca="1" si="10"/>
        <v>4</v>
      </c>
    </row>
    <row r="106" spans="2:13" x14ac:dyDescent="0.25">
      <c r="B106">
        <v>100</v>
      </c>
      <c r="C106">
        <v>203</v>
      </c>
      <c r="D106">
        <v>16</v>
      </c>
      <c r="E106">
        <v>17</v>
      </c>
      <c r="F106">
        <v>15</v>
      </c>
      <c r="G106">
        <v>15</v>
      </c>
      <c r="H106">
        <v>13</v>
      </c>
      <c r="I106">
        <v>13</v>
      </c>
      <c r="L106">
        <f t="shared" si="11"/>
        <v>203</v>
      </c>
      <c r="M106">
        <f t="shared" ca="1" si="10"/>
        <v>15</v>
      </c>
    </row>
    <row r="107" spans="2:13" x14ac:dyDescent="0.25">
      <c r="B107">
        <v>101</v>
      </c>
      <c r="C107">
        <v>204</v>
      </c>
      <c r="D107">
        <v>2545</v>
      </c>
      <c r="E107">
        <v>2267</v>
      </c>
      <c r="F107">
        <v>1698</v>
      </c>
      <c r="G107">
        <v>1709</v>
      </c>
      <c r="H107">
        <v>1556</v>
      </c>
      <c r="I107">
        <v>1482</v>
      </c>
      <c r="L107">
        <f t="shared" si="11"/>
        <v>204</v>
      </c>
      <c r="M107">
        <f t="shared" ca="1" si="10"/>
        <v>1810</v>
      </c>
    </row>
    <row r="108" spans="2:13" x14ac:dyDescent="0.25">
      <c r="B108">
        <v>102</v>
      </c>
      <c r="C108">
        <v>205</v>
      </c>
      <c r="D108">
        <v>58</v>
      </c>
      <c r="E108">
        <v>55</v>
      </c>
      <c r="F108">
        <v>51</v>
      </c>
      <c r="G108">
        <v>48</v>
      </c>
      <c r="H108">
        <v>46</v>
      </c>
      <c r="I108">
        <v>44</v>
      </c>
      <c r="L108">
        <f t="shared" si="11"/>
        <v>205</v>
      </c>
      <c r="M108">
        <f t="shared" ca="1" si="10"/>
        <v>50</v>
      </c>
    </row>
    <row r="109" spans="2:13" x14ac:dyDescent="0.25">
      <c r="B109">
        <v>103</v>
      </c>
      <c r="C109">
        <v>206</v>
      </c>
      <c r="D109">
        <v>122</v>
      </c>
      <c r="E109">
        <v>117</v>
      </c>
      <c r="F109">
        <v>114</v>
      </c>
      <c r="G109">
        <v>107</v>
      </c>
      <c r="H109">
        <v>103</v>
      </c>
      <c r="I109">
        <v>102</v>
      </c>
      <c r="L109">
        <f t="shared" si="11"/>
        <v>206</v>
      </c>
      <c r="M109">
        <f t="shared" ca="1" si="10"/>
        <v>110</v>
      </c>
    </row>
    <row r="110" spans="2:13" x14ac:dyDescent="0.25">
      <c r="B110">
        <v>104</v>
      </c>
      <c r="C110">
        <v>207</v>
      </c>
      <c r="D110">
        <v>123</v>
      </c>
      <c r="E110">
        <v>118</v>
      </c>
      <c r="F110">
        <v>115</v>
      </c>
      <c r="G110">
        <v>108</v>
      </c>
      <c r="H110">
        <v>106</v>
      </c>
      <c r="I110">
        <v>105</v>
      </c>
      <c r="L110">
        <f t="shared" si="11"/>
        <v>207</v>
      </c>
      <c r="M110">
        <f t="shared" ca="1" si="10"/>
        <v>112</v>
      </c>
    </row>
    <row r="111" spans="2:13" x14ac:dyDescent="0.25">
      <c r="B111">
        <v>105</v>
      </c>
      <c r="C111">
        <v>209</v>
      </c>
      <c r="D111">
        <v>214</v>
      </c>
      <c r="E111">
        <v>194</v>
      </c>
      <c r="F111">
        <v>182</v>
      </c>
      <c r="G111">
        <v>170</v>
      </c>
      <c r="H111">
        <v>159</v>
      </c>
      <c r="I111">
        <v>152</v>
      </c>
      <c r="L111">
        <f t="shared" si="11"/>
        <v>209</v>
      </c>
      <c r="M111">
        <f t="shared" ca="1" si="10"/>
        <v>176</v>
      </c>
    </row>
    <row r="112" spans="2:13" x14ac:dyDescent="0.25">
      <c r="B112">
        <v>106</v>
      </c>
      <c r="C112">
        <v>211</v>
      </c>
      <c r="D112">
        <v>98</v>
      </c>
      <c r="E112">
        <v>96</v>
      </c>
      <c r="F112">
        <v>101</v>
      </c>
      <c r="G112">
        <v>91</v>
      </c>
      <c r="H112">
        <v>90</v>
      </c>
      <c r="I112">
        <v>90</v>
      </c>
      <c r="L112">
        <f t="shared" si="11"/>
        <v>211</v>
      </c>
      <c r="M112">
        <f t="shared" ca="1" si="10"/>
        <v>94</v>
      </c>
    </row>
    <row r="113" spans="2:13" x14ac:dyDescent="0.25">
      <c r="B113">
        <v>107</v>
      </c>
      <c r="C113">
        <v>215</v>
      </c>
      <c r="D113">
        <v>57</v>
      </c>
      <c r="E113">
        <v>63</v>
      </c>
      <c r="F113">
        <v>529</v>
      </c>
      <c r="G113">
        <v>282</v>
      </c>
      <c r="H113">
        <v>274</v>
      </c>
      <c r="I113">
        <v>325</v>
      </c>
      <c r="L113">
        <f t="shared" si="11"/>
        <v>215</v>
      </c>
      <c r="M113">
        <f t="shared" ca="1" si="10"/>
        <v>282</v>
      </c>
    </row>
    <row r="114" spans="2:13" x14ac:dyDescent="0.25">
      <c r="B114">
        <v>108</v>
      </c>
      <c r="C114">
        <v>216</v>
      </c>
      <c r="D114">
        <v>71</v>
      </c>
      <c r="E114">
        <v>61</v>
      </c>
      <c r="F114">
        <v>91</v>
      </c>
      <c r="G114">
        <v>137</v>
      </c>
      <c r="H114">
        <v>166</v>
      </c>
      <c r="I114">
        <v>265</v>
      </c>
      <c r="L114">
        <f t="shared" si="11"/>
        <v>216</v>
      </c>
      <c r="M114">
        <f t="shared" ca="1" si="10"/>
        <v>122</v>
      </c>
    </row>
    <row r="115" spans="2:13" x14ac:dyDescent="0.25">
      <c r="B115">
        <v>109</v>
      </c>
      <c r="C115">
        <v>217</v>
      </c>
      <c r="D115">
        <v>184</v>
      </c>
      <c r="E115">
        <v>178</v>
      </c>
      <c r="F115">
        <v>744</v>
      </c>
      <c r="G115">
        <v>671</v>
      </c>
      <c r="H115">
        <v>739</v>
      </c>
      <c r="I115">
        <v>751</v>
      </c>
      <c r="L115">
        <f t="shared" si="11"/>
        <v>217</v>
      </c>
      <c r="M115">
        <f t="shared" ca="1" si="10"/>
        <v>581</v>
      </c>
    </row>
    <row r="116" spans="2:13" x14ac:dyDescent="0.25">
      <c r="B116">
        <v>110</v>
      </c>
      <c r="C116">
        <v>220</v>
      </c>
      <c r="D116">
        <v>30</v>
      </c>
      <c r="E116">
        <v>47</v>
      </c>
      <c r="F116">
        <v>68</v>
      </c>
      <c r="G116">
        <v>108</v>
      </c>
      <c r="H116">
        <v>85</v>
      </c>
      <c r="I116">
        <v>94</v>
      </c>
      <c r="L116">
        <f t="shared" si="11"/>
        <v>220</v>
      </c>
      <c r="M116">
        <f t="shared" ca="1" si="10"/>
        <v>77</v>
      </c>
    </row>
    <row r="117" spans="2:13" x14ac:dyDescent="0.25">
      <c r="B117">
        <v>111</v>
      </c>
      <c r="C117">
        <v>222</v>
      </c>
      <c r="D117">
        <v>345</v>
      </c>
      <c r="E117">
        <v>357</v>
      </c>
      <c r="F117">
        <v>474</v>
      </c>
      <c r="G117">
        <v>708</v>
      </c>
      <c r="H117">
        <v>969</v>
      </c>
      <c r="I117">
        <v>906</v>
      </c>
      <c r="L117">
        <f t="shared" si="11"/>
        <v>222</v>
      </c>
      <c r="M117">
        <f t="shared" ca="1" si="10"/>
        <v>636</v>
      </c>
    </row>
    <row r="118" spans="2:13" x14ac:dyDescent="0.25">
      <c r="B118">
        <v>112</v>
      </c>
      <c r="C118">
        <v>228</v>
      </c>
      <c r="D118">
        <v>803</v>
      </c>
      <c r="E118">
        <v>721</v>
      </c>
      <c r="F118">
        <v>671</v>
      </c>
      <c r="G118">
        <v>669</v>
      </c>
      <c r="H118">
        <v>633</v>
      </c>
      <c r="I118">
        <v>612</v>
      </c>
      <c r="L118">
        <f t="shared" si="11"/>
        <v>228</v>
      </c>
      <c r="M118">
        <f t="shared" ca="1" si="10"/>
        <v>674</v>
      </c>
    </row>
    <row r="119" spans="2:13" x14ac:dyDescent="0.25">
      <c r="B119">
        <v>113</v>
      </c>
      <c r="C119">
        <v>229</v>
      </c>
      <c r="D119">
        <v>2165</v>
      </c>
      <c r="E119">
        <v>1763</v>
      </c>
      <c r="F119">
        <v>1485</v>
      </c>
      <c r="G119">
        <v>1326</v>
      </c>
      <c r="H119">
        <v>1222</v>
      </c>
      <c r="I119">
        <v>1146</v>
      </c>
      <c r="L119">
        <f t="shared" si="11"/>
        <v>229</v>
      </c>
      <c r="M119">
        <f t="shared" ca="1" si="10"/>
        <v>1453</v>
      </c>
    </row>
    <row r="120" spans="2:13" x14ac:dyDescent="0.25">
      <c r="B120">
        <v>114</v>
      </c>
      <c r="C120">
        <v>230</v>
      </c>
      <c r="D120">
        <v>2194</v>
      </c>
      <c r="E120">
        <v>1783</v>
      </c>
      <c r="F120">
        <v>1506</v>
      </c>
      <c r="G120">
        <v>1338</v>
      </c>
      <c r="H120">
        <v>1233</v>
      </c>
      <c r="I120">
        <v>1157</v>
      </c>
      <c r="L120">
        <f t="shared" si="11"/>
        <v>230</v>
      </c>
      <c r="M120">
        <f t="shared" ca="1" si="10"/>
        <v>1469</v>
      </c>
    </row>
    <row r="121" spans="2:13" x14ac:dyDescent="0.25">
      <c r="B121">
        <v>115</v>
      </c>
      <c r="C121">
        <v>237</v>
      </c>
      <c r="D121">
        <v>178</v>
      </c>
      <c r="E121">
        <v>171</v>
      </c>
      <c r="F121">
        <v>200</v>
      </c>
      <c r="G121">
        <v>210</v>
      </c>
      <c r="H121">
        <v>203</v>
      </c>
      <c r="I121">
        <v>204</v>
      </c>
      <c r="L121">
        <f t="shared" si="11"/>
        <v>237</v>
      </c>
      <c r="M121">
        <f t="shared" ca="1" si="10"/>
        <v>196</v>
      </c>
    </row>
    <row r="122" spans="2:13" x14ac:dyDescent="0.25">
      <c r="B122">
        <v>116</v>
      </c>
      <c r="C122">
        <v>238</v>
      </c>
      <c r="D122">
        <v>213</v>
      </c>
      <c r="E122">
        <v>205</v>
      </c>
      <c r="F122">
        <v>235</v>
      </c>
      <c r="G122">
        <v>240</v>
      </c>
      <c r="H122">
        <v>231</v>
      </c>
      <c r="I122">
        <v>233</v>
      </c>
      <c r="L122">
        <f t="shared" si="11"/>
        <v>238</v>
      </c>
      <c r="M122">
        <f t="shared" ca="1" si="10"/>
        <v>228</v>
      </c>
    </row>
    <row r="123" spans="2:13" x14ac:dyDescent="0.25">
      <c r="B123">
        <v>117</v>
      </c>
      <c r="C123">
        <v>239</v>
      </c>
      <c r="D123">
        <v>280</v>
      </c>
      <c r="E123">
        <v>270</v>
      </c>
      <c r="F123">
        <v>302</v>
      </c>
      <c r="G123">
        <v>312</v>
      </c>
      <c r="H123">
        <v>303</v>
      </c>
      <c r="I123">
        <v>294</v>
      </c>
      <c r="L123">
        <f t="shared" si="11"/>
        <v>239</v>
      </c>
      <c r="M123">
        <f t="shared" ca="1" si="10"/>
        <v>296</v>
      </c>
    </row>
    <row r="124" spans="2:13" x14ac:dyDescent="0.25">
      <c r="B124">
        <v>118</v>
      </c>
      <c r="C124">
        <v>240</v>
      </c>
      <c r="D124">
        <v>345</v>
      </c>
      <c r="E124">
        <v>336</v>
      </c>
      <c r="F124">
        <v>362</v>
      </c>
      <c r="G124">
        <v>374</v>
      </c>
      <c r="H124">
        <v>364</v>
      </c>
      <c r="I124">
        <v>364</v>
      </c>
      <c r="L124">
        <f t="shared" si="11"/>
        <v>240</v>
      </c>
      <c r="M124">
        <f t="shared" ca="1" si="10"/>
        <v>359</v>
      </c>
    </row>
    <row r="125" spans="2:13" x14ac:dyDescent="0.25">
      <c r="B125">
        <v>119</v>
      </c>
      <c r="C125">
        <v>241</v>
      </c>
      <c r="D125">
        <v>133</v>
      </c>
      <c r="E125">
        <v>135</v>
      </c>
      <c r="F125">
        <v>129</v>
      </c>
      <c r="G125">
        <v>125</v>
      </c>
      <c r="H125">
        <v>124</v>
      </c>
      <c r="I125">
        <v>128</v>
      </c>
      <c r="L125">
        <f t="shared" si="11"/>
        <v>241</v>
      </c>
      <c r="M125">
        <f t="shared" ca="1" si="10"/>
        <v>128</v>
      </c>
    </row>
    <row r="126" spans="2:13" x14ac:dyDescent="0.25">
      <c r="B126">
        <v>120</v>
      </c>
      <c r="C126">
        <v>242</v>
      </c>
      <c r="D126">
        <v>371</v>
      </c>
      <c r="E126">
        <v>362</v>
      </c>
      <c r="F126">
        <v>383</v>
      </c>
      <c r="G126">
        <v>392</v>
      </c>
      <c r="H126">
        <v>381</v>
      </c>
      <c r="I126">
        <v>385</v>
      </c>
      <c r="L126">
        <f t="shared" si="11"/>
        <v>242</v>
      </c>
      <c r="M126">
        <f t="shared" ca="1" si="10"/>
        <v>380</v>
      </c>
    </row>
    <row r="127" spans="2:13" x14ac:dyDescent="0.25">
      <c r="B127">
        <v>121</v>
      </c>
      <c r="C127">
        <v>243</v>
      </c>
      <c r="D127">
        <v>392</v>
      </c>
      <c r="E127">
        <v>375</v>
      </c>
      <c r="F127">
        <v>382</v>
      </c>
      <c r="G127">
        <v>405</v>
      </c>
      <c r="H127">
        <v>404</v>
      </c>
      <c r="I127">
        <v>457</v>
      </c>
      <c r="L127">
        <f t="shared" si="11"/>
        <v>243</v>
      </c>
      <c r="M127">
        <f t="shared" ca="1" si="10"/>
        <v>396</v>
      </c>
    </row>
    <row r="128" spans="2:13" x14ac:dyDescent="0.25">
      <c r="B128">
        <v>122</v>
      </c>
      <c r="C128">
        <v>244</v>
      </c>
      <c r="D128">
        <v>3249</v>
      </c>
      <c r="E128">
        <v>3002</v>
      </c>
      <c r="F128">
        <v>2923</v>
      </c>
      <c r="G128">
        <v>2756</v>
      </c>
      <c r="H128">
        <v>2676</v>
      </c>
      <c r="I128">
        <v>2705</v>
      </c>
      <c r="L128">
        <f t="shared" si="11"/>
        <v>244</v>
      </c>
      <c r="M128">
        <f t="shared" ca="1" si="10"/>
        <v>2844</v>
      </c>
    </row>
    <row r="129" spans="2:13" x14ac:dyDescent="0.25">
      <c r="B129">
        <v>123</v>
      </c>
      <c r="C129">
        <v>245</v>
      </c>
      <c r="D129">
        <v>3802</v>
      </c>
      <c r="E129">
        <v>3538</v>
      </c>
      <c r="F129">
        <v>3445</v>
      </c>
      <c r="G129">
        <v>3231</v>
      </c>
      <c r="H129">
        <v>3138</v>
      </c>
      <c r="I129">
        <v>3136</v>
      </c>
      <c r="L129">
        <f t="shared" si="11"/>
        <v>245</v>
      </c>
      <c r="M129">
        <f t="shared" ca="1" si="10"/>
        <v>3340</v>
      </c>
    </row>
    <row r="130" spans="2:13" x14ac:dyDescent="0.25">
      <c r="B130">
        <v>124</v>
      </c>
      <c r="C130">
        <v>246</v>
      </c>
      <c r="D130">
        <v>4722</v>
      </c>
      <c r="E130">
        <v>4361</v>
      </c>
      <c r="F130">
        <v>4242</v>
      </c>
      <c r="G130">
        <v>4022</v>
      </c>
      <c r="H130">
        <v>3937</v>
      </c>
      <c r="I130">
        <v>3913</v>
      </c>
      <c r="L130">
        <f t="shared" si="11"/>
        <v>246</v>
      </c>
      <c r="M130">
        <f t="shared" ca="1" si="10"/>
        <v>4145</v>
      </c>
    </row>
    <row r="131" spans="2:13" x14ac:dyDescent="0.25">
      <c r="B131">
        <v>125</v>
      </c>
      <c r="C131">
        <v>247</v>
      </c>
      <c r="D131">
        <v>129</v>
      </c>
      <c r="E131">
        <v>123</v>
      </c>
      <c r="F131">
        <v>116</v>
      </c>
      <c r="G131">
        <v>115</v>
      </c>
      <c r="H131">
        <v>112</v>
      </c>
      <c r="I131">
        <v>107</v>
      </c>
      <c r="L131">
        <f t="shared" si="11"/>
        <v>247</v>
      </c>
      <c r="M131">
        <f t="shared" ca="1" si="10"/>
        <v>116</v>
      </c>
    </row>
    <row r="132" spans="2:13" x14ac:dyDescent="0.25">
      <c r="B132">
        <v>126</v>
      </c>
      <c r="C132">
        <v>248</v>
      </c>
      <c r="D132">
        <v>135</v>
      </c>
      <c r="E132">
        <v>128</v>
      </c>
      <c r="F132">
        <v>121</v>
      </c>
      <c r="G132">
        <v>119</v>
      </c>
      <c r="H132">
        <v>116</v>
      </c>
      <c r="I132">
        <v>112</v>
      </c>
      <c r="L132">
        <f t="shared" si="11"/>
        <v>248</v>
      </c>
      <c r="M132">
        <f t="shared" ca="1" si="10"/>
        <v>121</v>
      </c>
    </row>
    <row r="133" spans="2:13" x14ac:dyDescent="0.25">
      <c r="B133">
        <v>127</v>
      </c>
      <c r="C133">
        <v>249</v>
      </c>
      <c r="D133">
        <v>236</v>
      </c>
      <c r="E133">
        <v>225</v>
      </c>
      <c r="F133">
        <v>240</v>
      </c>
      <c r="G133">
        <v>235</v>
      </c>
      <c r="H133">
        <v>236</v>
      </c>
      <c r="I133">
        <v>231</v>
      </c>
      <c r="L133">
        <f t="shared" si="11"/>
        <v>249</v>
      </c>
      <c r="M133">
        <f t="shared" ca="1" si="10"/>
        <v>234</v>
      </c>
    </row>
    <row r="134" spans="2:13" x14ac:dyDescent="0.25">
      <c r="B134">
        <v>128</v>
      </c>
      <c r="C134">
        <v>251</v>
      </c>
      <c r="D134">
        <v>68</v>
      </c>
      <c r="E134">
        <v>63</v>
      </c>
      <c r="F134">
        <v>59</v>
      </c>
      <c r="G134">
        <v>55</v>
      </c>
      <c r="H134">
        <v>54</v>
      </c>
      <c r="I134">
        <v>50</v>
      </c>
      <c r="L134">
        <f t="shared" si="11"/>
        <v>251</v>
      </c>
      <c r="M134">
        <f t="shared" ca="1" si="10"/>
        <v>58</v>
      </c>
    </row>
    <row r="135" spans="2:13" x14ac:dyDescent="0.25">
      <c r="B135">
        <v>129</v>
      </c>
      <c r="C135">
        <v>252</v>
      </c>
      <c r="D135">
        <v>65</v>
      </c>
      <c r="E135">
        <v>65</v>
      </c>
      <c r="F135">
        <v>64</v>
      </c>
      <c r="G135">
        <v>63</v>
      </c>
      <c r="H135">
        <v>61</v>
      </c>
      <c r="I135">
        <v>59</v>
      </c>
      <c r="L135">
        <f t="shared" si="11"/>
        <v>252</v>
      </c>
      <c r="M135">
        <f t="shared" ca="1" si="10"/>
        <v>63</v>
      </c>
    </row>
    <row r="136" spans="2:13" x14ac:dyDescent="0.25">
      <c r="B136">
        <v>130</v>
      </c>
      <c r="C136">
        <v>253</v>
      </c>
      <c r="D136">
        <v>328</v>
      </c>
      <c r="E136">
        <v>315</v>
      </c>
      <c r="F136">
        <v>298</v>
      </c>
      <c r="G136">
        <v>275</v>
      </c>
      <c r="H136">
        <v>265</v>
      </c>
      <c r="I136">
        <v>260</v>
      </c>
      <c r="L136">
        <f t="shared" si="11"/>
        <v>253</v>
      </c>
      <c r="M136">
        <f t="shared" ref="M136:M199" ca="1" si="12">ROUND(SUMPRODUCT(D136:I136,$D$5:$I$5)/SUM($D$5:$I$5),0)</f>
        <v>288</v>
      </c>
    </row>
    <row r="137" spans="2:13" x14ac:dyDescent="0.25">
      <c r="B137">
        <v>131</v>
      </c>
      <c r="C137">
        <v>254</v>
      </c>
      <c r="D137">
        <v>18</v>
      </c>
      <c r="E137">
        <v>31</v>
      </c>
      <c r="F137">
        <v>86</v>
      </c>
      <c r="G137">
        <v>79</v>
      </c>
      <c r="H137">
        <v>66</v>
      </c>
      <c r="I137">
        <v>74</v>
      </c>
      <c r="L137">
        <f t="shared" si="11"/>
        <v>254</v>
      </c>
      <c r="M137">
        <f t="shared" ca="1" si="12"/>
        <v>65</v>
      </c>
    </row>
    <row r="138" spans="2:13" x14ac:dyDescent="0.25">
      <c r="B138">
        <v>132</v>
      </c>
      <c r="C138">
        <v>255</v>
      </c>
      <c r="D138">
        <v>15</v>
      </c>
      <c r="E138">
        <v>15</v>
      </c>
      <c r="F138">
        <v>13</v>
      </c>
      <c r="G138">
        <v>13</v>
      </c>
      <c r="H138">
        <v>13</v>
      </c>
      <c r="I138">
        <v>14</v>
      </c>
      <c r="L138">
        <f t="shared" si="11"/>
        <v>255</v>
      </c>
      <c r="M138">
        <f t="shared" ca="1" si="12"/>
        <v>14</v>
      </c>
    </row>
    <row r="139" spans="2:13" x14ac:dyDescent="0.25">
      <c r="B139">
        <v>133</v>
      </c>
      <c r="C139">
        <v>257</v>
      </c>
      <c r="D139">
        <v>545</v>
      </c>
      <c r="E139">
        <v>514</v>
      </c>
      <c r="F139">
        <v>479</v>
      </c>
      <c r="G139">
        <v>445</v>
      </c>
      <c r="H139">
        <v>423</v>
      </c>
      <c r="I139">
        <v>404</v>
      </c>
      <c r="L139">
        <f t="shared" si="11"/>
        <v>257</v>
      </c>
      <c r="M139">
        <f t="shared" ca="1" si="12"/>
        <v>464</v>
      </c>
    </row>
    <row r="140" spans="2:13" x14ac:dyDescent="0.25">
      <c r="B140">
        <v>134</v>
      </c>
      <c r="C140">
        <v>259</v>
      </c>
      <c r="D140">
        <v>65</v>
      </c>
      <c r="E140">
        <v>65</v>
      </c>
      <c r="F140">
        <v>64</v>
      </c>
      <c r="G140">
        <v>63</v>
      </c>
      <c r="H140">
        <v>61</v>
      </c>
      <c r="I140">
        <v>59</v>
      </c>
      <c r="L140">
        <f t="shared" ref="L140:L203" si="13">C140</f>
        <v>259</v>
      </c>
      <c r="M140">
        <f t="shared" ca="1" si="12"/>
        <v>63</v>
      </c>
    </row>
    <row r="141" spans="2:13" x14ac:dyDescent="0.25">
      <c r="B141">
        <v>135</v>
      </c>
      <c r="C141">
        <v>261</v>
      </c>
      <c r="D141">
        <v>144</v>
      </c>
      <c r="E141">
        <v>138</v>
      </c>
      <c r="F141">
        <v>130</v>
      </c>
      <c r="G141">
        <v>129</v>
      </c>
      <c r="H141">
        <v>125</v>
      </c>
      <c r="I141">
        <v>120</v>
      </c>
      <c r="L141">
        <f t="shared" si="13"/>
        <v>261</v>
      </c>
      <c r="M141">
        <f t="shared" ca="1" si="12"/>
        <v>130</v>
      </c>
    </row>
    <row r="142" spans="2:13" x14ac:dyDescent="0.25">
      <c r="B142">
        <v>136</v>
      </c>
      <c r="C142">
        <v>262</v>
      </c>
      <c r="D142">
        <v>32</v>
      </c>
      <c r="E142">
        <v>29</v>
      </c>
      <c r="F142">
        <v>30</v>
      </c>
      <c r="G142">
        <v>32</v>
      </c>
      <c r="H142">
        <v>32</v>
      </c>
      <c r="I142">
        <v>31</v>
      </c>
      <c r="L142">
        <f t="shared" si="13"/>
        <v>262</v>
      </c>
      <c r="M142">
        <f t="shared" ca="1" si="12"/>
        <v>31</v>
      </c>
    </row>
    <row r="143" spans="2:13" x14ac:dyDescent="0.25">
      <c r="B143">
        <v>137</v>
      </c>
      <c r="C143">
        <v>263</v>
      </c>
      <c r="D143">
        <v>60</v>
      </c>
      <c r="E143">
        <v>53</v>
      </c>
      <c r="F143">
        <v>50</v>
      </c>
      <c r="G143">
        <v>50</v>
      </c>
      <c r="H143">
        <v>48</v>
      </c>
      <c r="I143">
        <v>46</v>
      </c>
      <c r="L143">
        <f t="shared" si="13"/>
        <v>263</v>
      </c>
      <c r="M143">
        <f t="shared" ca="1" si="12"/>
        <v>50</v>
      </c>
    </row>
    <row r="144" spans="2:13" x14ac:dyDescent="0.25">
      <c r="B144">
        <v>138</v>
      </c>
      <c r="C144">
        <v>266</v>
      </c>
      <c r="D144">
        <v>8041</v>
      </c>
      <c r="E144">
        <v>7771</v>
      </c>
      <c r="F144">
        <v>7414</v>
      </c>
      <c r="G144">
        <v>7402</v>
      </c>
      <c r="H144">
        <v>7732</v>
      </c>
      <c r="I144">
        <v>7266</v>
      </c>
      <c r="L144">
        <f t="shared" si="13"/>
        <v>266</v>
      </c>
      <c r="M144">
        <f t="shared" ca="1" si="12"/>
        <v>7574</v>
      </c>
    </row>
    <row r="145" spans="2:13" x14ac:dyDescent="0.25">
      <c r="B145">
        <v>139</v>
      </c>
      <c r="C145">
        <v>269</v>
      </c>
      <c r="D145">
        <v>869</v>
      </c>
      <c r="E145">
        <v>884</v>
      </c>
      <c r="F145">
        <v>841</v>
      </c>
      <c r="G145">
        <v>784</v>
      </c>
      <c r="H145">
        <v>691</v>
      </c>
      <c r="I145">
        <v>688</v>
      </c>
      <c r="L145">
        <f t="shared" si="13"/>
        <v>269</v>
      </c>
      <c r="M145">
        <f t="shared" ca="1" si="12"/>
        <v>795</v>
      </c>
    </row>
    <row r="146" spans="2:13" x14ac:dyDescent="0.25">
      <c r="B146">
        <v>140</v>
      </c>
      <c r="C146">
        <v>270</v>
      </c>
      <c r="D146">
        <v>268</v>
      </c>
      <c r="E146">
        <v>263</v>
      </c>
      <c r="F146">
        <v>250</v>
      </c>
      <c r="G146">
        <v>219</v>
      </c>
      <c r="H146">
        <v>210</v>
      </c>
      <c r="I146">
        <v>207</v>
      </c>
      <c r="L146">
        <f t="shared" si="13"/>
        <v>270</v>
      </c>
      <c r="M146">
        <f t="shared" ca="1" si="12"/>
        <v>235</v>
      </c>
    </row>
    <row r="147" spans="2:13" x14ac:dyDescent="0.25">
      <c r="B147">
        <v>141</v>
      </c>
      <c r="C147">
        <v>271</v>
      </c>
      <c r="D147">
        <v>1749</v>
      </c>
      <c r="E147">
        <v>1544</v>
      </c>
      <c r="F147">
        <v>1457</v>
      </c>
      <c r="G147">
        <v>1382</v>
      </c>
      <c r="H147">
        <v>1253</v>
      </c>
      <c r="I147">
        <v>1205</v>
      </c>
      <c r="L147">
        <f t="shared" si="13"/>
        <v>271</v>
      </c>
      <c r="M147">
        <f t="shared" ca="1" si="12"/>
        <v>1407</v>
      </c>
    </row>
    <row r="148" spans="2:13" x14ac:dyDescent="0.25">
      <c r="B148">
        <v>142</v>
      </c>
      <c r="C148">
        <v>273</v>
      </c>
      <c r="D148">
        <v>814</v>
      </c>
      <c r="E148">
        <v>726</v>
      </c>
      <c r="F148">
        <v>685</v>
      </c>
      <c r="G148">
        <v>660</v>
      </c>
      <c r="H148">
        <v>629</v>
      </c>
      <c r="I148">
        <v>559</v>
      </c>
      <c r="L148">
        <f t="shared" si="13"/>
        <v>273</v>
      </c>
      <c r="M148">
        <f t="shared" ca="1" si="12"/>
        <v>672</v>
      </c>
    </row>
    <row r="149" spans="2:13" x14ac:dyDescent="0.25">
      <c r="B149">
        <v>143</v>
      </c>
      <c r="C149">
        <v>275</v>
      </c>
      <c r="D149">
        <v>7260</v>
      </c>
      <c r="E149">
        <v>5558</v>
      </c>
      <c r="F149">
        <v>4751</v>
      </c>
      <c r="G149">
        <v>4122</v>
      </c>
      <c r="H149">
        <v>3702</v>
      </c>
      <c r="I149">
        <v>3373</v>
      </c>
      <c r="L149">
        <f t="shared" si="13"/>
        <v>275</v>
      </c>
      <c r="M149">
        <f t="shared" ca="1" si="12"/>
        <v>4546</v>
      </c>
    </row>
    <row r="150" spans="2:13" x14ac:dyDescent="0.25">
      <c r="B150">
        <v>144</v>
      </c>
      <c r="C150">
        <v>277</v>
      </c>
      <c r="D150">
        <v>296</v>
      </c>
      <c r="E150">
        <v>272</v>
      </c>
      <c r="F150">
        <v>249</v>
      </c>
      <c r="G150">
        <v>236</v>
      </c>
      <c r="H150">
        <v>214</v>
      </c>
      <c r="I150">
        <v>203</v>
      </c>
      <c r="L150">
        <f t="shared" si="13"/>
        <v>277</v>
      </c>
      <c r="M150">
        <f t="shared" ca="1" si="12"/>
        <v>242</v>
      </c>
    </row>
    <row r="151" spans="2:13" x14ac:dyDescent="0.25">
      <c r="B151">
        <v>145</v>
      </c>
      <c r="C151">
        <v>278</v>
      </c>
      <c r="D151">
        <v>76</v>
      </c>
      <c r="E151">
        <v>72</v>
      </c>
      <c r="F151">
        <v>62</v>
      </c>
      <c r="G151">
        <v>60</v>
      </c>
      <c r="H151">
        <v>60</v>
      </c>
      <c r="I151">
        <v>58</v>
      </c>
      <c r="L151">
        <f t="shared" si="13"/>
        <v>278</v>
      </c>
      <c r="M151">
        <f t="shared" ca="1" si="12"/>
        <v>64</v>
      </c>
    </row>
    <row r="152" spans="2:13" x14ac:dyDescent="0.25">
      <c r="B152">
        <v>146</v>
      </c>
      <c r="C152">
        <v>279</v>
      </c>
      <c r="D152">
        <v>256</v>
      </c>
      <c r="E152">
        <v>209</v>
      </c>
      <c r="F152">
        <v>160</v>
      </c>
      <c r="G152">
        <v>126</v>
      </c>
      <c r="H152">
        <v>107</v>
      </c>
      <c r="I152">
        <v>93</v>
      </c>
      <c r="L152">
        <f t="shared" si="13"/>
        <v>279</v>
      </c>
      <c r="M152">
        <f t="shared" ca="1" si="12"/>
        <v>150</v>
      </c>
    </row>
    <row r="153" spans="2:13" x14ac:dyDescent="0.25">
      <c r="B153">
        <v>147</v>
      </c>
      <c r="C153">
        <v>280</v>
      </c>
      <c r="D153">
        <v>2553</v>
      </c>
      <c r="E153">
        <v>2280</v>
      </c>
      <c r="F153">
        <v>1707</v>
      </c>
      <c r="G153">
        <v>1713</v>
      </c>
      <c r="H153">
        <v>1559</v>
      </c>
      <c r="I153">
        <v>1487</v>
      </c>
      <c r="L153">
        <f t="shared" si="13"/>
        <v>280</v>
      </c>
      <c r="M153">
        <f t="shared" ca="1" si="12"/>
        <v>1817</v>
      </c>
    </row>
    <row r="154" spans="2:13" x14ac:dyDescent="0.25">
      <c r="B154">
        <v>148</v>
      </c>
      <c r="C154">
        <v>281</v>
      </c>
      <c r="D154">
        <v>79</v>
      </c>
      <c r="E154">
        <v>78</v>
      </c>
      <c r="F154">
        <v>77</v>
      </c>
      <c r="G154">
        <v>76</v>
      </c>
      <c r="H154">
        <v>75</v>
      </c>
      <c r="I154">
        <v>74</v>
      </c>
      <c r="L154">
        <f t="shared" si="13"/>
        <v>281</v>
      </c>
      <c r="M154">
        <f t="shared" ca="1" si="12"/>
        <v>76</v>
      </c>
    </row>
    <row r="155" spans="2:13" x14ac:dyDescent="0.25">
      <c r="B155">
        <v>149</v>
      </c>
      <c r="C155">
        <v>283</v>
      </c>
      <c r="D155">
        <v>34</v>
      </c>
      <c r="E155">
        <v>31</v>
      </c>
      <c r="F155">
        <v>25</v>
      </c>
      <c r="G155">
        <v>27</v>
      </c>
      <c r="H155">
        <v>28</v>
      </c>
      <c r="I155">
        <v>32</v>
      </c>
      <c r="L155">
        <f t="shared" si="13"/>
        <v>283</v>
      </c>
      <c r="M155">
        <f t="shared" ca="1" si="12"/>
        <v>28</v>
      </c>
    </row>
    <row r="156" spans="2:13" x14ac:dyDescent="0.25">
      <c r="B156">
        <v>150</v>
      </c>
      <c r="C156">
        <v>284</v>
      </c>
      <c r="D156">
        <v>100</v>
      </c>
      <c r="E156">
        <v>99</v>
      </c>
      <c r="F156">
        <v>393</v>
      </c>
      <c r="G156">
        <v>433</v>
      </c>
      <c r="H156">
        <v>480</v>
      </c>
      <c r="I156">
        <v>425</v>
      </c>
      <c r="L156">
        <f t="shared" si="13"/>
        <v>284</v>
      </c>
      <c r="M156">
        <f t="shared" ca="1" si="12"/>
        <v>348</v>
      </c>
    </row>
    <row r="157" spans="2:13" x14ac:dyDescent="0.25">
      <c r="B157">
        <v>151</v>
      </c>
      <c r="C157">
        <v>285</v>
      </c>
      <c r="D157">
        <v>23877</v>
      </c>
      <c r="E157">
        <v>22144</v>
      </c>
      <c r="F157">
        <v>21358</v>
      </c>
      <c r="G157">
        <v>20466</v>
      </c>
      <c r="H157">
        <v>18161</v>
      </c>
      <c r="I157">
        <v>16104</v>
      </c>
      <c r="L157">
        <f t="shared" si="13"/>
        <v>285</v>
      </c>
      <c r="M157">
        <f t="shared" ca="1" si="12"/>
        <v>20354</v>
      </c>
    </row>
    <row r="158" spans="2:13" x14ac:dyDescent="0.25">
      <c r="B158">
        <v>152</v>
      </c>
      <c r="C158">
        <v>286</v>
      </c>
      <c r="D158">
        <v>21</v>
      </c>
      <c r="E158">
        <v>22</v>
      </c>
      <c r="F158">
        <v>36</v>
      </c>
      <c r="G158">
        <v>54</v>
      </c>
      <c r="H158">
        <v>56</v>
      </c>
      <c r="I158">
        <v>72</v>
      </c>
      <c r="L158">
        <f t="shared" si="13"/>
        <v>286</v>
      </c>
      <c r="M158">
        <f t="shared" ca="1" si="12"/>
        <v>43</v>
      </c>
    </row>
    <row r="159" spans="2:13" x14ac:dyDescent="0.25">
      <c r="B159">
        <v>153</v>
      </c>
      <c r="C159">
        <v>287</v>
      </c>
      <c r="D159">
        <v>24841</v>
      </c>
      <c r="E159">
        <v>22118</v>
      </c>
      <c r="F159">
        <v>22151</v>
      </c>
      <c r="G159">
        <v>20775</v>
      </c>
      <c r="H159">
        <v>18435</v>
      </c>
      <c r="I159">
        <v>16351</v>
      </c>
      <c r="L159">
        <f t="shared" si="13"/>
        <v>287</v>
      </c>
      <c r="M159">
        <f t="shared" ca="1" si="12"/>
        <v>20706</v>
      </c>
    </row>
    <row r="160" spans="2:13" x14ac:dyDescent="0.25">
      <c r="B160">
        <v>154</v>
      </c>
      <c r="C160">
        <v>288</v>
      </c>
      <c r="D160">
        <v>10212</v>
      </c>
      <c r="E160">
        <v>8041</v>
      </c>
      <c r="F160">
        <v>5895</v>
      </c>
      <c r="G160">
        <v>4893</v>
      </c>
      <c r="H160">
        <v>4104</v>
      </c>
      <c r="I160">
        <v>3453</v>
      </c>
      <c r="L160">
        <f t="shared" si="13"/>
        <v>288</v>
      </c>
      <c r="M160">
        <f t="shared" ca="1" si="12"/>
        <v>5731</v>
      </c>
    </row>
    <row r="161" spans="2:13" x14ac:dyDescent="0.25">
      <c r="B161">
        <v>155</v>
      </c>
      <c r="C161">
        <v>290</v>
      </c>
      <c r="D161">
        <v>3355</v>
      </c>
      <c r="E161">
        <v>3191</v>
      </c>
      <c r="F161">
        <v>2817</v>
      </c>
      <c r="G161">
        <v>2552</v>
      </c>
      <c r="H161">
        <v>2249</v>
      </c>
      <c r="I161">
        <v>2131</v>
      </c>
      <c r="L161">
        <f t="shared" si="13"/>
        <v>290</v>
      </c>
      <c r="M161">
        <f t="shared" ca="1" si="12"/>
        <v>2686</v>
      </c>
    </row>
    <row r="162" spans="2:13" x14ac:dyDescent="0.25">
      <c r="B162">
        <v>156</v>
      </c>
      <c r="C162">
        <v>291</v>
      </c>
      <c r="D162">
        <v>336</v>
      </c>
      <c r="E162">
        <v>269</v>
      </c>
      <c r="F162">
        <v>246</v>
      </c>
      <c r="G162">
        <v>212</v>
      </c>
      <c r="H162">
        <v>182</v>
      </c>
      <c r="I162">
        <v>160</v>
      </c>
      <c r="L162">
        <f t="shared" si="13"/>
        <v>291</v>
      </c>
      <c r="M162">
        <f t="shared" ca="1" si="12"/>
        <v>226</v>
      </c>
    </row>
    <row r="163" spans="2:13" x14ac:dyDescent="0.25">
      <c r="B163">
        <v>157</v>
      </c>
      <c r="C163">
        <v>294</v>
      </c>
      <c r="D163">
        <v>121</v>
      </c>
      <c r="E163">
        <v>125</v>
      </c>
      <c r="F163">
        <v>117</v>
      </c>
      <c r="G163">
        <v>115</v>
      </c>
      <c r="H163">
        <v>114</v>
      </c>
      <c r="I163">
        <v>117</v>
      </c>
      <c r="L163">
        <f t="shared" si="13"/>
        <v>294</v>
      </c>
      <c r="M163">
        <f t="shared" ca="1" si="12"/>
        <v>118</v>
      </c>
    </row>
    <row r="164" spans="2:13" x14ac:dyDescent="0.25">
      <c r="B164">
        <v>158</v>
      </c>
      <c r="C164">
        <v>295</v>
      </c>
      <c r="D164">
        <v>75</v>
      </c>
      <c r="E164">
        <v>74</v>
      </c>
      <c r="F164">
        <v>72</v>
      </c>
      <c r="G164">
        <v>71</v>
      </c>
      <c r="H164">
        <v>71</v>
      </c>
      <c r="I164">
        <v>70</v>
      </c>
      <c r="L164">
        <f t="shared" si="13"/>
        <v>295</v>
      </c>
      <c r="M164">
        <f t="shared" ca="1" si="12"/>
        <v>72</v>
      </c>
    </row>
    <row r="165" spans="2:13" x14ac:dyDescent="0.25">
      <c r="B165">
        <v>159</v>
      </c>
      <c r="C165">
        <v>296</v>
      </c>
      <c r="D165">
        <v>35</v>
      </c>
      <c r="E165">
        <v>35</v>
      </c>
      <c r="F165">
        <v>35</v>
      </c>
      <c r="G165">
        <v>35</v>
      </c>
      <c r="H165">
        <v>34</v>
      </c>
      <c r="I165">
        <v>34</v>
      </c>
      <c r="L165">
        <f t="shared" si="13"/>
        <v>296</v>
      </c>
      <c r="M165">
        <f t="shared" ca="1" si="12"/>
        <v>35</v>
      </c>
    </row>
    <row r="166" spans="2:13" x14ac:dyDescent="0.25">
      <c r="B166">
        <v>160</v>
      </c>
      <c r="C166">
        <v>297</v>
      </c>
      <c r="D166">
        <v>2574</v>
      </c>
      <c r="E166">
        <v>2305</v>
      </c>
      <c r="F166">
        <v>1727</v>
      </c>
      <c r="G166">
        <v>1736</v>
      </c>
      <c r="H166">
        <v>1580</v>
      </c>
      <c r="I166">
        <v>1499</v>
      </c>
      <c r="L166">
        <f t="shared" si="13"/>
        <v>297</v>
      </c>
      <c r="M166">
        <f t="shared" ca="1" si="12"/>
        <v>1839</v>
      </c>
    </row>
    <row r="167" spans="2:13" x14ac:dyDescent="0.25">
      <c r="B167">
        <v>161</v>
      </c>
      <c r="C167">
        <v>301</v>
      </c>
      <c r="D167">
        <v>12</v>
      </c>
      <c r="E167">
        <v>13</v>
      </c>
      <c r="F167">
        <v>12</v>
      </c>
      <c r="G167">
        <v>10</v>
      </c>
      <c r="H167">
        <v>11</v>
      </c>
      <c r="I167">
        <v>9</v>
      </c>
      <c r="L167">
        <f t="shared" si="13"/>
        <v>301</v>
      </c>
      <c r="M167">
        <f t="shared" ca="1" si="12"/>
        <v>11</v>
      </c>
    </row>
    <row r="168" spans="2:13" x14ac:dyDescent="0.25">
      <c r="B168">
        <v>162</v>
      </c>
      <c r="C168">
        <v>320</v>
      </c>
      <c r="D168">
        <v>15</v>
      </c>
      <c r="E168">
        <v>16</v>
      </c>
      <c r="F168">
        <v>14</v>
      </c>
      <c r="G168">
        <v>13</v>
      </c>
      <c r="H168">
        <v>14</v>
      </c>
      <c r="I168">
        <v>11</v>
      </c>
      <c r="L168">
        <f t="shared" si="13"/>
        <v>320</v>
      </c>
      <c r="M168">
        <f t="shared" ca="1" si="12"/>
        <v>14</v>
      </c>
    </row>
    <row r="169" spans="2:13" x14ac:dyDescent="0.25">
      <c r="L169">
        <f t="shared" si="13"/>
        <v>0</v>
      </c>
      <c r="M169">
        <f t="shared" ca="1" si="12"/>
        <v>0</v>
      </c>
    </row>
    <row r="170" spans="2:13" x14ac:dyDescent="0.25">
      <c r="L170">
        <f t="shared" si="13"/>
        <v>0</v>
      </c>
      <c r="M170">
        <f t="shared" ca="1" si="12"/>
        <v>0</v>
      </c>
    </row>
    <row r="171" spans="2:13" x14ac:dyDescent="0.25">
      <c r="L171">
        <f t="shared" si="13"/>
        <v>0</v>
      </c>
      <c r="M171">
        <f t="shared" ca="1" si="12"/>
        <v>0</v>
      </c>
    </row>
    <row r="172" spans="2:13" x14ac:dyDescent="0.25">
      <c r="L172">
        <f t="shared" si="13"/>
        <v>0</v>
      </c>
      <c r="M172">
        <f t="shared" ca="1" si="12"/>
        <v>0</v>
      </c>
    </row>
    <row r="173" spans="2:13" x14ac:dyDescent="0.25">
      <c r="L173">
        <f t="shared" si="13"/>
        <v>0</v>
      </c>
      <c r="M173">
        <f t="shared" ca="1" si="12"/>
        <v>0</v>
      </c>
    </row>
    <row r="174" spans="2:13" x14ac:dyDescent="0.25">
      <c r="L174">
        <f t="shared" si="13"/>
        <v>0</v>
      </c>
      <c r="M174">
        <f t="shared" ca="1" si="12"/>
        <v>0</v>
      </c>
    </row>
    <row r="175" spans="2:13" x14ac:dyDescent="0.25">
      <c r="L175">
        <f t="shared" si="13"/>
        <v>0</v>
      </c>
      <c r="M175">
        <f t="shared" ca="1" si="12"/>
        <v>0</v>
      </c>
    </row>
    <row r="176" spans="2:13" x14ac:dyDescent="0.25">
      <c r="L176">
        <f t="shared" si="13"/>
        <v>0</v>
      </c>
      <c r="M176">
        <f t="shared" ca="1" si="12"/>
        <v>0</v>
      </c>
    </row>
    <row r="177" spans="12:13" x14ac:dyDescent="0.25">
      <c r="L177">
        <f t="shared" si="13"/>
        <v>0</v>
      </c>
      <c r="M177">
        <f t="shared" ca="1" si="12"/>
        <v>0</v>
      </c>
    </row>
    <row r="178" spans="12:13" x14ac:dyDescent="0.25">
      <c r="L178">
        <f t="shared" si="13"/>
        <v>0</v>
      </c>
      <c r="M178">
        <f t="shared" ca="1" si="12"/>
        <v>0</v>
      </c>
    </row>
    <row r="179" spans="12:13" x14ac:dyDescent="0.25">
      <c r="L179">
        <f t="shared" si="13"/>
        <v>0</v>
      </c>
      <c r="M179">
        <f t="shared" ca="1" si="12"/>
        <v>0</v>
      </c>
    </row>
    <row r="180" spans="12:13" x14ac:dyDescent="0.25">
      <c r="L180">
        <f t="shared" si="13"/>
        <v>0</v>
      </c>
      <c r="M180">
        <f t="shared" ca="1" si="12"/>
        <v>0</v>
      </c>
    </row>
    <row r="181" spans="12:13" x14ac:dyDescent="0.25">
      <c r="L181">
        <f t="shared" si="13"/>
        <v>0</v>
      </c>
      <c r="M181">
        <f t="shared" ca="1" si="12"/>
        <v>0</v>
      </c>
    </row>
    <row r="182" spans="12:13" x14ac:dyDescent="0.25">
      <c r="L182">
        <f t="shared" si="13"/>
        <v>0</v>
      </c>
      <c r="M182">
        <f t="shared" ca="1" si="12"/>
        <v>0</v>
      </c>
    </row>
    <row r="183" spans="12:13" x14ac:dyDescent="0.25">
      <c r="L183">
        <f t="shared" si="13"/>
        <v>0</v>
      </c>
      <c r="M183">
        <f t="shared" ca="1" si="12"/>
        <v>0</v>
      </c>
    </row>
    <row r="184" spans="12:13" x14ac:dyDescent="0.25">
      <c r="L184">
        <f t="shared" si="13"/>
        <v>0</v>
      </c>
      <c r="M184">
        <f t="shared" ca="1" si="12"/>
        <v>0</v>
      </c>
    </row>
    <row r="185" spans="12:13" x14ac:dyDescent="0.25">
      <c r="L185">
        <f t="shared" si="13"/>
        <v>0</v>
      </c>
      <c r="M185">
        <f t="shared" ca="1" si="12"/>
        <v>0</v>
      </c>
    </row>
    <row r="186" spans="12:13" x14ac:dyDescent="0.25">
      <c r="L186">
        <f t="shared" si="13"/>
        <v>0</v>
      </c>
      <c r="M186">
        <f t="shared" ca="1" si="12"/>
        <v>0</v>
      </c>
    </row>
    <row r="187" spans="12:13" x14ac:dyDescent="0.25">
      <c r="L187">
        <f t="shared" si="13"/>
        <v>0</v>
      </c>
      <c r="M187">
        <f t="shared" ca="1" si="12"/>
        <v>0</v>
      </c>
    </row>
    <row r="188" spans="12:13" x14ac:dyDescent="0.25">
      <c r="L188">
        <f t="shared" si="13"/>
        <v>0</v>
      </c>
      <c r="M188">
        <f t="shared" ca="1" si="12"/>
        <v>0</v>
      </c>
    </row>
    <row r="189" spans="12:13" x14ac:dyDescent="0.25">
      <c r="L189">
        <f t="shared" si="13"/>
        <v>0</v>
      </c>
      <c r="M189">
        <f t="shared" ca="1" si="12"/>
        <v>0</v>
      </c>
    </row>
    <row r="190" spans="12:13" x14ac:dyDescent="0.25">
      <c r="L190">
        <f t="shared" si="13"/>
        <v>0</v>
      </c>
      <c r="M190">
        <f t="shared" ca="1" si="12"/>
        <v>0</v>
      </c>
    </row>
    <row r="191" spans="12:13" x14ac:dyDescent="0.25">
      <c r="L191">
        <f t="shared" si="13"/>
        <v>0</v>
      </c>
      <c r="M191">
        <f t="shared" ca="1" si="12"/>
        <v>0</v>
      </c>
    </row>
    <row r="192" spans="12:13" x14ac:dyDescent="0.25">
      <c r="L192">
        <f t="shared" si="13"/>
        <v>0</v>
      </c>
      <c r="M192">
        <f t="shared" ca="1" si="12"/>
        <v>0</v>
      </c>
    </row>
    <row r="193" spans="12:13" x14ac:dyDescent="0.25">
      <c r="L193">
        <f t="shared" si="13"/>
        <v>0</v>
      </c>
      <c r="M193">
        <f t="shared" ca="1" si="12"/>
        <v>0</v>
      </c>
    </row>
    <row r="194" spans="12:13" x14ac:dyDescent="0.25">
      <c r="L194">
        <f t="shared" si="13"/>
        <v>0</v>
      </c>
      <c r="M194">
        <f t="shared" ca="1" si="12"/>
        <v>0</v>
      </c>
    </row>
    <row r="195" spans="12:13" x14ac:dyDescent="0.25">
      <c r="L195">
        <f t="shared" si="13"/>
        <v>0</v>
      </c>
      <c r="M195">
        <f t="shared" ca="1" si="12"/>
        <v>0</v>
      </c>
    </row>
    <row r="196" spans="12:13" x14ac:dyDescent="0.25">
      <c r="L196">
        <f t="shared" si="13"/>
        <v>0</v>
      </c>
      <c r="M196">
        <f t="shared" ca="1" si="12"/>
        <v>0</v>
      </c>
    </row>
    <row r="197" spans="12:13" x14ac:dyDescent="0.25">
      <c r="L197">
        <f t="shared" si="13"/>
        <v>0</v>
      </c>
      <c r="M197">
        <f t="shared" ca="1" si="12"/>
        <v>0</v>
      </c>
    </row>
    <row r="198" spans="12:13" x14ac:dyDescent="0.25">
      <c r="L198">
        <f t="shared" si="13"/>
        <v>0</v>
      </c>
      <c r="M198">
        <f t="shared" ca="1" si="12"/>
        <v>0</v>
      </c>
    </row>
    <row r="199" spans="12:13" x14ac:dyDescent="0.25">
      <c r="L199">
        <f t="shared" si="13"/>
        <v>0</v>
      </c>
      <c r="M199">
        <f t="shared" ca="1" si="12"/>
        <v>0</v>
      </c>
    </row>
    <row r="200" spans="12:13" x14ac:dyDescent="0.25">
      <c r="L200">
        <f t="shared" si="13"/>
        <v>0</v>
      </c>
      <c r="M200">
        <f t="shared" ref="M200:M263" ca="1" si="14">ROUND(SUMPRODUCT(D200:I200,$D$5:$I$5)/SUM($D$5:$I$5),0)</f>
        <v>0</v>
      </c>
    </row>
    <row r="201" spans="12:13" x14ac:dyDescent="0.25">
      <c r="L201">
        <f t="shared" si="13"/>
        <v>0</v>
      </c>
      <c r="M201">
        <f t="shared" ca="1" si="14"/>
        <v>0</v>
      </c>
    </row>
    <row r="202" spans="12:13" x14ac:dyDescent="0.25">
      <c r="L202">
        <f t="shared" si="13"/>
        <v>0</v>
      </c>
      <c r="M202">
        <f t="shared" ca="1" si="14"/>
        <v>0</v>
      </c>
    </row>
    <row r="203" spans="12:13" x14ac:dyDescent="0.25">
      <c r="L203">
        <f t="shared" si="13"/>
        <v>0</v>
      </c>
      <c r="M203">
        <f t="shared" ca="1" si="14"/>
        <v>0</v>
      </c>
    </row>
    <row r="204" spans="12:13" x14ac:dyDescent="0.25">
      <c r="L204">
        <f t="shared" ref="L204:L267" si="15">C204</f>
        <v>0</v>
      </c>
      <c r="M204">
        <f t="shared" ca="1" si="14"/>
        <v>0</v>
      </c>
    </row>
    <row r="205" spans="12:13" x14ac:dyDescent="0.25">
      <c r="L205">
        <f t="shared" si="15"/>
        <v>0</v>
      </c>
      <c r="M205">
        <f t="shared" ca="1" si="14"/>
        <v>0</v>
      </c>
    </row>
    <row r="206" spans="12:13" x14ac:dyDescent="0.25">
      <c r="L206">
        <f t="shared" si="15"/>
        <v>0</v>
      </c>
      <c r="M206">
        <f t="shared" ca="1" si="14"/>
        <v>0</v>
      </c>
    </row>
    <row r="207" spans="12:13" x14ac:dyDescent="0.25">
      <c r="L207">
        <f t="shared" si="15"/>
        <v>0</v>
      </c>
      <c r="M207">
        <f t="shared" ca="1" si="14"/>
        <v>0</v>
      </c>
    </row>
    <row r="208" spans="12:13" x14ac:dyDescent="0.25">
      <c r="L208">
        <f t="shared" si="15"/>
        <v>0</v>
      </c>
      <c r="M208">
        <f t="shared" ca="1" si="14"/>
        <v>0</v>
      </c>
    </row>
    <row r="209" spans="12:13" x14ac:dyDescent="0.25">
      <c r="L209">
        <f t="shared" si="15"/>
        <v>0</v>
      </c>
      <c r="M209">
        <f t="shared" ca="1" si="14"/>
        <v>0</v>
      </c>
    </row>
    <row r="210" spans="12:13" x14ac:dyDescent="0.25">
      <c r="L210">
        <f t="shared" si="15"/>
        <v>0</v>
      </c>
      <c r="M210">
        <f t="shared" ca="1" si="14"/>
        <v>0</v>
      </c>
    </row>
    <row r="211" spans="12:13" x14ac:dyDescent="0.25">
      <c r="L211">
        <f t="shared" si="15"/>
        <v>0</v>
      </c>
      <c r="M211">
        <f t="shared" ca="1" si="14"/>
        <v>0</v>
      </c>
    </row>
    <row r="212" spans="12:13" x14ac:dyDescent="0.25">
      <c r="L212">
        <f t="shared" si="15"/>
        <v>0</v>
      </c>
      <c r="M212">
        <f t="shared" ca="1" si="14"/>
        <v>0</v>
      </c>
    </row>
    <row r="213" spans="12:13" x14ac:dyDescent="0.25">
      <c r="L213">
        <f t="shared" si="15"/>
        <v>0</v>
      </c>
      <c r="M213">
        <f t="shared" ca="1" si="14"/>
        <v>0</v>
      </c>
    </row>
    <row r="214" spans="12:13" x14ac:dyDescent="0.25">
      <c r="L214">
        <f t="shared" si="15"/>
        <v>0</v>
      </c>
      <c r="M214">
        <f t="shared" ca="1" si="14"/>
        <v>0</v>
      </c>
    </row>
    <row r="215" spans="12:13" x14ac:dyDescent="0.25">
      <c r="L215">
        <f t="shared" si="15"/>
        <v>0</v>
      </c>
      <c r="M215">
        <f t="shared" ca="1" si="14"/>
        <v>0</v>
      </c>
    </row>
    <row r="216" spans="12:13" x14ac:dyDescent="0.25">
      <c r="L216">
        <f t="shared" si="15"/>
        <v>0</v>
      </c>
      <c r="M216">
        <f t="shared" ca="1" si="14"/>
        <v>0</v>
      </c>
    </row>
    <row r="217" spans="12:13" x14ac:dyDescent="0.25">
      <c r="L217">
        <f t="shared" si="15"/>
        <v>0</v>
      </c>
      <c r="M217">
        <f t="shared" ca="1" si="14"/>
        <v>0</v>
      </c>
    </row>
    <row r="218" spans="12:13" x14ac:dyDescent="0.25">
      <c r="L218">
        <f t="shared" si="15"/>
        <v>0</v>
      </c>
      <c r="M218">
        <f t="shared" ca="1" si="14"/>
        <v>0</v>
      </c>
    </row>
    <row r="219" spans="12:13" x14ac:dyDescent="0.25">
      <c r="L219">
        <f t="shared" si="15"/>
        <v>0</v>
      </c>
      <c r="M219">
        <f t="shared" ca="1" si="14"/>
        <v>0</v>
      </c>
    </row>
    <row r="220" spans="12:13" x14ac:dyDescent="0.25">
      <c r="L220">
        <f t="shared" si="15"/>
        <v>0</v>
      </c>
      <c r="M220">
        <f t="shared" ca="1" si="14"/>
        <v>0</v>
      </c>
    </row>
    <row r="221" spans="12:13" x14ac:dyDescent="0.25">
      <c r="L221">
        <f t="shared" si="15"/>
        <v>0</v>
      </c>
      <c r="M221">
        <f t="shared" ca="1" si="14"/>
        <v>0</v>
      </c>
    </row>
    <row r="222" spans="12:13" x14ac:dyDescent="0.25">
      <c r="L222">
        <f t="shared" si="15"/>
        <v>0</v>
      </c>
      <c r="M222">
        <f t="shared" ca="1" si="14"/>
        <v>0</v>
      </c>
    </row>
    <row r="223" spans="12:13" x14ac:dyDescent="0.25">
      <c r="L223">
        <f t="shared" si="15"/>
        <v>0</v>
      </c>
      <c r="M223">
        <f t="shared" ca="1" si="14"/>
        <v>0</v>
      </c>
    </row>
    <row r="224" spans="12:13" x14ac:dyDescent="0.25">
      <c r="L224">
        <f t="shared" si="15"/>
        <v>0</v>
      </c>
      <c r="M224">
        <f t="shared" ca="1" si="14"/>
        <v>0</v>
      </c>
    </row>
    <row r="225" spans="12:13" x14ac:dyDescent="0.25">
      <c r="L225">
        <f t="shared" si="15"/>
        <v>0</v>
      </c>
      <c r="M225">
        <f t="shared" ca="1" si="14"/>
        <v>0</v>
      </c>
    </row>
    <row r="226" spans="12:13" x14ac:dyDescent="0.25">
      <c r="L226">
        <f t="shared" si="15"/>
        <v>0</v>
      </c>
      <c r="M226">
        <f t="shared" ca="1" si="14"/>
        <v>0</v>
      </c>
    </row>
    <row r="227" spans="12:13" x14ac:dyDescent="0.25">
      <c r="L227">
        <f t="shared" si="15"/>
        <v>0</v>
      </c>
      <c r="M227">
        <f t="shared" ca="1" si="14"/>
        <v>0</v>
      </c>
    </row>
    <row r="228" spans="12:13" x14ac:dyDescent="0.25">
      <c r="L228">
        <f t="shared" si="15"/>
        <v>0</v>
      </c>
      <c r="M228">
        <f t="shared" ca="1" si="14"/>
        <v>0</v>
      </c>
    </row>
    <row r="229" spans="12:13" x14ac:dyDescent="0.25">
      <c r="L229">
        <f t="shared" si="15"/>
        <v>0</v>
      </c>
      <c r="M229">
        <f t="shared" ca="1" si="14"/>
        <v>0</v>
      </c>
    </row>
    <row r="230" spans="12:13" x14ac:dyDescent="0.25">
      <c r="L230">
        <f t="shared" si="15"/>
        <v>0</v>
      </c>
      <c r="M230">
        <f t="shared" ca="1" si="14"/>
        <v>0</v>
      </c>
    </row>
    <row r="231" spans="12:13" x14ac:dyDescent="0.25">
      <c r="L231">
        <f t="shared" si="15"/>
        <v>0</v>
      </c>
      <c r="M231">
        <f t="shared" ca="1" si="14"/>
        <v>0</v>
      </c>
    </row>
    <row r="232" spans="12:13" x14ac:dyDescent="0.25">
      <c r="L232">
        <f t="shared" si="15"/>
        <v>0</v>
      </c>
      <c r="M232">
        <f t="shared" ca="1" si="14"/>
        <v>0</v>
      </c>
    </row>
    <row r="233" spans="12:13" x14ac:dyDescent="0.25">
      <c r="L233">
        <f t="shared" si="15"/>
        <v>0</v>
      </c>
      <c r="M233">
        <f t="shared" ca="1" si="14"/>
        <v>0</v>
      </c>
    </row>
    <row r="234" spans="12:13" x14ac:dyDescent="0.25">
      <c r="L234">
        <f t="shared" si="15"/>
        <v>0</v>
      </c>
      <c r="M234">
        <f t="shared" ca="1" si="14"/>
        <v>0</v>
      </c>
    </row>
    <row r="235" spans="12:13" x14ac:dyDescent="0.25">
      <c r="L235">
        <f t="shared" si="15"/>
        <v>0</v>
      </c>
      <c r="M235">
        <f t="shared" ca="1" si="14"/>
        <v>0</v>
      </c>
    </row>
    <row r="236" spans="12:13" x14ac:dyDescent="0.25">
      <c r="L236">
        <f t="shared" si="15"/>
        <v>0</v>
      </c>
      <c r="M236">
        <f t="shared" ca="1" si="14"/>
        <v>0</v>
      </c>
    </row>
    <row r="237" spans="12:13" x14ac:dyDescent="0.25">
      <c r="L237">
        <f t="shared" si="15"/>
        <v>0</v>
      </c>
      <c r="M237">
        <f t="shared" ca="1" si="14"/>
        <v>0</v>
      </c>
    </row>
    <row r="238" spans="12:13" x14ac:dyDescent="0.25">
      <c r="L238">
        <f t="shared" si="15"/>
        <v>0</v>
      </c>
      <c r="M238">
        <f t="shared" ca="1" si="14"/>
        <v>0</v>
      </c>
    </row>
    <row r="239" spans="12:13" x14ac:dyDescent="0.25">
      <c r="L239">
        <f t="shared" si="15"/>
        <v>0</v>
      </c>
      <c r="M239">
        <f t="shared" ca="1" si="14"/>
        <v>0</v>
      </c>
    </row>
    <row r="240" spans="12:13" x14ac:dyDescent="0.25">
      <c r="L240">
        <f t="shared" si="15"/>
        <v>0</v>
      </c>
      <c r="M240">
        <f t="shared" ca="1" si="14"/>
        <v>0</v>
      </c>
    </row>
    <row r="241" spans="12:13" x14ac:dyDescent="0.25">
      <c r="L241">
        <f t="shared" si="15"/>
        <v>0</v>
      </c>
      <c r="M241">
        <f t="shared" ca="1" si="14"/>
        <v>0</v>
      </c>
    </row>
    <row r="242" spans="12:13" x14ac:dyDescent="0.25">
      <c r="L242">
        <f t="shared" si="15"/>
        <v>0</v>
      </c>
      <c r="M242">
        <f t="shared" ca="1" si="14"/>
        <v>0</v>
      </c>
    </row>
    <row r="243" spans="12:13" x14ac:dyDescent="0.25">
      <c r="L243">
        <f t="shared" si="15"/>
        <v>0</v>
      </c>
      <c r="M243">
        <f t="shared" ca="1" si="14"/>
        <v>0</v>
      </c>
    </row>
    <row r="244" spans="12:13" x14ac:dyDescent="0.25">
      <c r="L244">
        <f t="shared" si="15"/>
        <v>0</v>
      </c>
      <c r="M244">
        <f t="shared" ca="1" si="14"/>
        <v>0</v>
      </c>
    </row>
    <row r="245" spans="12:13" x14ac:dyDescent="0.25">
      <c r="L245">
        <f t="shared" si="15"/>
        <v>0</v>
      </c>
      <c r="M245">
        <f t="shared" ca="1" si="14"/>
        <v>0</v>
      </c>
    </row>
    <row r="246" spans="12:13" x14ac:dyDescent="0.25">
      <c r="L246">
        <f t="shared" si="15"/>
        <v>0</v>
      </c>
      <c r="M246">
        <f t="shared" ca="1" si="14"/>
        <v>0</v>
      </c>
    </row>
    <row r="247" spans="12:13" x14ac:dyDescent="0.25">
      <c r="L247">
        <f t="shared" si="15"/>
        <v>0</v>
      </c>
      <c r="M247">
        <f t="shared" ca="1" si="14"/>
        <v>0</v>
      </c>
    </row>
    <row r="248" spans="12:13" x14ac:dyDescent="0.25">
      <c r="L248">
        <f t="shared" si="15"/>
        <v>0</v>
      </c>
      <c r="M248">
        <f t="shared" ca="1" si="14"/>
        <v>0</v>
      </c>
    </row>
    <row r="249" spans="12:13" x14ac:dyDescent="0.25">
      <c r="L249">
        <f t="shared" si="15"/>
        <v>0</v>
      </c>
      <c r="M249">
        <f t="shared" ca="1" si="14"/>
        <v>0</v>
      </c>
    </row>
    <row r="250" spans="12:13" x14ac:dyDescent="0.25">
      <c r="L250">
        <f t="shared" si="15"/>
        <v>0</v>
      </c>
      <c r="M250">
        <f t="shared" ca="1" si="14"/>
        <v>0</v>
      </c>
    </row>
    <row r="251" spans="12:13" x14ac:dyDescent="0.25">
      <c r="L251">
        <f t="shared" si="15"/>
        <v>0</v>
      </c>
      <c r="M251">
        <f t="shared" ca="1" si="14"/>
        <v>0</v>
      </c>
    </row>
    <row r="252" spans="12:13" x14ac:dyDescent="0.25">
      <c r="L252">
        <f t="shared" si="15"/>
        <v>0</v>
      </c>
      <c r="M252">
        <f t="shared" ca="1" si="14"/>
        <v>0</v>
      </c>
    </row>
    <row r="253" spans="12:13" x14ac:dyDescent="0.25">
      <c r="L253">
        <f t="shared" si="15"/>
        <v>0</v>
      </c>
      <c r="M253">
        <f t="shared" ca="1" si="14"/>
        <v>0</v>
      </c>
    </row>
    <row r="254" spans="12:13" x14ac:dyDescent="0.25">
      <c r="L254">
        <f t="shared" si="15"/>
        <v>0</v>
      </c>
      <c r="M254">
        <f t="shared" ca="1" si="14"/>
        <v>0</v>
      </c>
    </row>
    <row r="255" spans="12:13" x14ac:dyDescent="0.25">
      <c r="L255">
        <f t="shared" si="15"/>
        <v>0</v>
      </c>
      <c r="M255">
        <f t="shared" ca="1" si="14"/>
        <v>0</v>
      </c>
    </row>
    <row r="256" spans="12:13" x14ac:dyDescent="0.25">
      <c r="L256">
        <f t="shared" si="15"/>
        <v>0</v>
      </c>
      <c r="M256">
        <f t="shared" ca="1" si="14"/>
        <v>0</v>
      </c>
    </row>
    <row r="257" spans="12:13" x14ac:dyDescent="0.25">
      <c r="L257">
        <f t="shared" si="15"/>
        <v>0</v>
      </c>
      <c r="M257">
        <f t="shared" ca="1" si="14"/>
        <v>0</v>
      </c>
    </row>
    <row r="258" spans="12:13" x14ac:dyDescent="0.25">
      <c r="L258">
        <f t="shared" si="15"/>
        <v>0</v>
      </c>
      <c r="M258">
        <f t="shared" ca="1" si="14"/>
        <v>0</v>
      </c>
    </row>
    <row r="259" spans="12:13" x14ac:dyDescent="0.25">
      <c r="L259">
        <f t="shared" si="15"/>
        <v>0</v>
      </c>
      <c r="M259">
        <f t="shared" ca="1" si="14"/>
        <v>0</v>
      </c>
    </row>
    <row r="260" spans="12:13" x14ac:dyDescent="0.25">
      <c r="L260">
        <f t="shared" si="15"/>
        <v>0</v>
      </c>
      <c r="M260">
        <f t="shared" ca="1" si="14"/>
        <v>0</v>
      </c>
    </row>
    <row r="261" spans="12:13" x14ac:dyDescent="0.25">
      <c r="L261">
        <f t="shared" si="15"/>
        <v>0</v>
      </c>
      <c r="M261">
        <f t="shared" ca="1" si="14"/>
        <v>0</v>
      </c>
    </row>
    <row r="262" spans="12:13" x14ac:dyDescent="0.25">
      <c r="L262">
        <f t="shared" si="15"/>
        <v>0</v>
      </c>
      <c r="M262">
        <f t="shared" ca="1" si="14"/>
        <v>0</v>
      </c>
    </row>
    <row r="263" spans="12:13" x14ac:dyDescent="0.25">
      <c r="L263">
        <f t="shared" si="15"/>
        <v>0</v>
      </c>
      <c r="M263">
        <f t="shared" ca="1" si="14"/>
        <v>0</v>
      </c>
    </row>
    <row r="264" spans="12:13" x14ac:dyDescent="0.25">
      <c r="L264">
        <f t="shared" si="15"/>
        <v>0</v>
      </c>
      <c r="M264">
        <f t="shared" ref="M264:M326" ca="1" si="16">ROUND(SUMPRODUCT(D264:I264,$D$5:$I$5)/SUM($D$5:$I$5),0)</f>
        <v>0</v>
      </c>
    </row>
    <row r="265" spans="12:13" x14ac:dyDescent="0.25">
      <c r="L265">
        <f t="shared" si="15"/>
        <v>0</v>
      </c>
      <c r="M265">
        <f t="shared" ca="1" si="16"/>
        <v>0</v>
      </c>
    </row>
    <row r="266" spans="12:13" x14ac:dyDescent="0.25">
      <c r="L266">
        <f t="shared" si="15"/>
        <v>0</v>
      </c>
      <c r="M266">
        <f t="shared" ca="1" si="16"/>
        <v>0</v>
      </c>
    </row>
    <row r="267" spans="12:13" x14ac:dyDescent="0.25">
      <c r="L267">
        <f t="shared" si="15"/>
        <v>0</v>
      </c>
      <c r="M267">
        <f t="shared" ca="1" si="16"/>
        <v>0</v>
      </c>
    </row>
    <row r="268" spans="12:13" x14ac:dyDescent="0.25">
      <c r="L268">
        <f t="shared" ref="L268:L326" si="17">C268</f>
        <v>0</v>
      </c>
      <c r="M268">
        <f t="shared" ca="1" si="16"/>
        <v>0</v>
      </c>
    </row>
    <row r="269" spans="12:13" x14ac:dyDescent="0.25">
      <c r="L269">
        <f t="shared" si="17"/>
        <v>0</v>
      </c>
      <c r="M269">
        <f t="shared" ca="1" si="16"/>
        <v>0</v>
      </c>
    </row>
    <row r="270" spans="12:13" x14ac:dyDescent="0.25">
      <c r="L270">
        <f t="shared" si="17"/>
        <v>0</v>
      </c>
      <c r="M270">
        <f t="shared" ca="1" si="16"/>
        <v>0</v>
      </c>
    </row>
    <row r="271" spans="12:13" x14ac:dyDescent="0.25">
      <c r="L271">
        <f t="shared" si="17"/>
        <v>0</v>
      </c>
      <c r="M271">
        <f t="shared" ca="1" si="16"/>
        <v>0</v>
      </c>
    </row>
    <row r="272" spans="12:13" x14ac:dyDescent="0.25">
      <c r="L272">
        <f t="shared" si="17"/>
        <v>0</v>
      </c>
      <c r="M272">
        <f t="shared" ca="1" si="16"/>
        <v>0</v>
      </c>
    </row>
    <row r="273" spans="12:13" x14ac:dyDescent="0.25">
      <c r="L273">
        <f t="shared" si="17"/>
        <v>0</v>
      </c>
      <c r="M273">
        <f t="shared" ca="1" si="16"/>
        <v>0</v>
      </c>
    </row>
    <row r="274" spans="12:13" x14ac:dyDescent="0.25">
      <c r="L274">
        <f t="shared" si="17"/>
        <v>0</v>
      </c>
      <c r="M274">
        <f t="shared" ca="1" si="16"/>
        <v>0</v>
      </c>
    </row>
    <row r="275" spans="12:13" x14ac:dyDescent="0.25">
      <c r="L275">
        <f t="shared" si="17"/>
        <v>0</v>
      </c>
      <c r="M275">
        <f t="shared" ca="1" si="16"/>
        <v>0</v>
      </c>
    </row>
    <row r="276" spans="12:13" x14ac:dyDescent="0.25">
      <c r="L276">
        <f t="shared" si="17"/>
        <v>0</v>
      </c>
      <c r="M276">
        <f t="shared" ca="1" si="16"/>
        <v>0</v>
      </c>
    </row>
    <row r="277" spans="12:13" x14ac:dyDescent="0.25">
      <c r="L277">
        <f t="shared" si="17"/>
        <v>0</v>
      </c>
      <c r="M277">
        <f t="shared" ca="1" si="16"/>
        <v>0</v>
      </c>
    </row>
    <row r="278" spans="12:13" x14ac:dyDescent="0.25">
      <c r="L278">
        <f t="shared" si="17"/>
        <v>0</v>
      </c>
      <c r="M278">
        <f t="shared" ca="1" si="16"/>
        <v>0</v>
      </c>
    </row>
    <row r="279" spans="12:13" x14ac:dyDescent="0.25">
      <c r="L279">
        <f t="shared" si="17"/>
        <v>0</v>
      </c>
      <c r="M279">
        <f t="shared" ca="1" si="16"/>
        <v>0</v>
      </c>
    </row>
    <row r="280" spans="12:13" x14ac:dyDescent="0.25">
      <c r="L280">
        <f t="shared" si="17"/>
        <v>0</v>
      </c>
      <c r="M280">
        <f t="shared" ca="1" si="16"/>
        <v>0</v>
      </c>
    </row>
    <row r="281" spans="12:13" x14ac:dyDescent="0.25">
      <c r="L281">
        <f t="shared" si="17"/>
        <v>0</v>
      </c>
      <c r="M281">
        <f t="shared" ca="1" si="16"/>
        <v>0</v>
      </c>
    </row>
    <row r="282" spans="12:13" x14ac:dyDescent="0.25">
      <c r="L282">
        <f t="shared" si="17"/>
        <v>0</v>
      </c>
      <c r="M282">
        <f t="shared" ca="1" si="16"/>
        <v>0</v>
      </c>
    </row>
    <row r="283" spans="12:13" x14ac:dyDescent="0.25">
      <c r="L283">
        <f t="shared" si="17"/>
        <v>0</v>
      </c>
      <c r="M283">
        <f t="shared" ca="1" si="16"/>
        <v>0</v>
      </c>
    </row>
    <row r="284" spans="12:13" x14ac:dyDescent="0.25">
      <c r="L284">
        <f t="shared" si="17"/>
        <v>0</v>
      </c>
      <c r="M284">
        <f t="shared" ca="1" si="16"/>
        <v>0</v>
      </c>
    </row>
    <row r="285" spans="12:13" x14ac:dyDescent="0.25">
      <c r="L285">
        <f t="shared" si="17"/>
        <v>0</v>
      </c>
      <c r="M285">
        <f t="shared" ca="1" si="16"/>
        <v>0</v>
      </c>
    </row>
    <row r="286" spans="12:13" x14ac:dyDescent="0.25">
      <c r="L286">
        <f t="shared" si="17"/>
        <v>0</v>
      </c>
      <c r="M286">
        <f t="shared" ca="1" si="16"/>
        <v>0</v>
      </c>
    </row>
    <row r="287" spans="12:13" x14ac:dyDescent="0.25">
      <c r="L287">
        <f t="shared" si="17"/>
        <v>0</v>
      </c>
      <c r="M287">
        <f t="shared" ca="1" si="16"/>
        <v>0</v>
      </c>
    </row>
    <row r="288" spans="12:13" x14ac:dyDescent="0.25">
      <c r="L288">
        <f t="shared" si="17"/>
        <v>0</v>
      </c>
      <c r="M288">
        <f t="shared" ca="1" si="16"/>
        <v>0</v>
      </c>
    </row>
    <row r="289" spans="12:13" x14ac:dyDescent="0.25">
      <c r="L289">
        <f t="shared" si="17"/>
        <v>0</v>
      </c>
      <c r="M289">
        <f t="shared" ca="1" si="16"/>
        <v>0</v>
      </c>
    </row>
    <row r="290" spans="12:13" x14ac:dyDescent="0.25">
      <c r="L290">
        <f t="shared" si="17"/>
        <v>0</v>
      </c>
      <c r="M290">
        <f t="shared" ca="1" si="16"/>
        <v>0</v>
      </c>
    </row>
    <row r="291" spans="12:13" x14ac:dyDescent="0.25">
      <c r="L291">
        <f t="shared" si="17"/>
        <v>0</v>
      </c>
      <c r="M291">
        <f t="shared" ca="1" si="16"/>
        <v>0</v>
      </c>
    </row>
    <row r="292" spans="12:13" x14ac:dyDescent="0.25">
      <c r="L292">
        <f t="shared" si="17"/>
        <v>0</v>
      </c>
      <c r="M292">
        <f t="shared" ca="1" si="16"/>
        <v>0</v>
      </c>
    </row>
    <row r="293" spans="12:13" x14ac:dyDescent="0.25">
      <c r="L293">
        <f t="shared" si="17"/>
        <v>0</v>
      </c>
      <c r="M293">
        <f t="shared" ca="1" si="16"/>
        <v>0</v>
      </c>
    </row>
    <row r="294" spans="12:13" x14ac:dyDescent="0.25">
      <c r="L294">
        <f t="shared" si="17"/>
        <v>0</v>
      </c>
      <c r="M294">
        <f t="shared" ca="1" si="16"/>
        <v>0</v>
      </c>
    </row>
    <row r="295" spans="12:13" x14ac:dyDescent="0.25">
      <c r="L295">
        <f t="shared" si="17"/>
        <v>0</v>
      </c>
      <c r="M295">
        <f t="shared" ca="1" si="16"/>
        <v>0</v>
      </c>
    </row>
    <row r="296" spans="12:13" x14ac:dyDescent="0.25">
      <c r="L296">
        <f t="shared" si="17"/>
        <v>0</v>
      </c>
      <c r="M296">
        <f t="shared" ca="1" si="16"/>
        <v>0</v>
      </c>
    </row>
    <row r="297" spans="12:13" x14ac:dyDescent="0.25">
      <c r="L297">
        <f t="shared" si="17"/>
        <v>0</v>
      </c>
      <c r="M297">
        <f t="shared" ca="1" si="16"/>
        <v>0</v>
      </c>
    </row>
    <row r="298" spans="12:13" x14ac:dyDescent="0.25">
      <c r="L298">
        <f t="shared" si="17"/>
        <v>0</v>
      </c>
      <c r="M298">
        <f t="shared" ca="1" si="16"/>
        <v>0</v>
      </c>
    </row>
    <row r="299" spans="12:13" x14ac:dyDescent="0.25">
      <c r="L299">
        <f t="shared" si="17"/>
        <v>0</v>
      </c>
      <c r="M299">
        <f t="shared" ca="1" si="16"/>
        <v>0</v>
      </c>
    </row>
    <row r="300" spans="12:13" x14ac:dyDescent="0.25">
      <c r="L300">
        <f t="shared" si="17"/>
        <v>0</v>
      </c>
      <c r="M300">
        <f t="shared" ca="1" si="16"/>
        <v>0</v>
      </c>
    </row>
    <row r="301" spans="12:13" x14ac:dyDescent="0.25">
      <c r="L301">
        <f t="shared" si="17"/>
        <v>0</v>
      </c>
      <c r="M301">
        <f t="shared" ca="1" si="16"/>
        <v>0</v>
      </c>
    </row>
    <row r="302" spans="12:13" x14ac:dyDescent="0.25">
      <c r="L302">
        <f t="shared" si="17"/>
        <v>0</v>
      </c>
      <c r="M302">
        <f t="shared" ca="1" si="16"/>
        <v>0</v>
      </c>
    </row>
    <row r="303" spans="12:13" x14ac:dyDescent="0.25">
      <c r="L303">
        <f t="shared" si="17"/>
        <v>0</v>
      </c>
      <c r="M303">
        <f t="shared" ca="1" si="16"/>
        <v>0</v>
      </c>
    </row>
    <row r="304" spans="12:13" x14ac:dyDescent="0.25">
      <c r="L304">
        <f t="shared" si="17"/>
        <v>0</v>
      </c>
      <c r="M304">
        <f t="shared" ca="1" si="16"/>
        <v>0</v>
      </c>
    </row>
    <row r="305" spans="12:13" x14ac:dyDescent="0.25">
      <c r="L305">
        <f t="shared" si="17"/>
        <v>0</v>
      </c>
      <c r="M305">
        <f t="shared" ca="1" si="16"/>
        <v>0</v>
      </c>
    </row>
    <row r="306" spans="12:13" x14ac:dyDescent="0.25">
      <c r="L306">
        <f t="shared" si="17"/>
        <v>0</v>
      </c>
      <c r="M306">
        <f t="shared" ca="1" si="16"/>
        <v>0</v>
      </c>
    </row>
    <row r="307" spans="12:13" x14ac:dyDescent="0.25">
      <c r="L307">
        <f t="shared" si="17"/>
        <v>0</v>
      </c>
      <c r="M307">
        <f t="shared" ca="1" si="16"/>
        <v>0</v>
      </c>
    </row>
    <row r="308" spans="12:13" x14ac:dyDescent="0.25">
      <c r="L308">
        <f t="shared" si="17"/>
        <v>0</v>
      </c>
      <c r="M308">
        <f t="shared" ca="1" si="16"/>
        <v>0</v>
      </c>
    </row>
    <row r="309" spans="12:13" x14ac:dyDescent="0.25">
      <c r="L309">
        <f t="shared" si="17"/>
        <v>0</v>
      </c>
      <c r="M309">
        <f t="shared" ca="1" si="16"/>
        <v>0</v>
      </c>
    </row>
    <row r="310" spans="12:13" x14ac:dyDescent="0.25">
      <c r="L310">
        <f t="shared" si="17"/>
        <v>0</v>
      </c>
      <c r="M310">
        <f t="shared" ca="1" si="16"/>
        <v>0</v>
      </c>
    </row>
    <row r="311" spans="12:13" x14ac:dyDescent="0.25">
      <c r="L311">
        <f t="shared" si="17"/>
        <v>0</v>
      </c>
      <c r="M311">
        <f t="shared" ca="1" si="16"/>
        <v>0</v>
      </c>
    </row>
    <row r="312" spans="12:13" x14ac:dyDescent="0.25">
      <c r="L312">
        <f t="shared" si="17"/>
        <v>0</v>
      </c>
      <c r="M312">
        <f t="shared" ca="1" si="16"/>
        <v>0</v>
      </c>
    </row>
    <row r="313" spans="12:13" x14ac:dyDescent="0.25">
      <c r="L313">
        <f t="shared" si="17"/>
        <v>0</v>
      </c>
      <c r="M313">
        <f t="shared" ca="1" si="16"/>
        <v>0</v>
      </c>
    </row>
    <row r="314" spans="12:13" x14ac:dyDescent="0.25">
      <c r="L314">
        <f t="shared" si="17"/>
        <v>0</v>
      </c>
      <c r="M314">
        <f t="shared" ca="1" si="16"/>
        <v>0</v>
      </c>
    </row>
    <row r="315" spans="12:13" x14ac:dyDescent="0.25">
      <c r="L315">
        <f t="shared" si="17"/>
        <v>0</v>
      </c>
      <c r="M315">
        <f t="shared" ca="1" si="16"/>
        <v>0</v>
      </c>
    </row>
    <row r="316" spans="12:13" x14ac:dyDescent="0.25">
      <c r="L316">
        <f t="shared" si="17"/>
        <v>0</v>
      </c>
      <c r="M316">
        <f t="shared" ca="1" si="16"/>
        <v>0</v>
      </c>
    </row>
    <row r="317" spans="12:13" x14ac:dyDescent="0.25">
      <c r="L317">
        <f t="shared" si="17"/>
        <v>0</v>
      </c>
      <c r="M317">
        <f t="shared" ca="1" si="16"/>
        <v>0</v>
      </c>
    </row>
    <row r="318" spans="12:13" x14ac:dyDescent="0.25">
      <c r="L318">
        <f t="shared" si="17"/>
        <v>0</v>
      </c>
      <c r="M318">
        <f t="shared" ca="1" si="16"/>
        <v>0</v>
      </c>
    </row>
    <row r="319" spans="12:13" x14ac:dyDescent="0.25">
      <c r="L319">
        <f t="shared" si="17"/>
        <v>0</v>
      </c>
      <c r="M319">
        <f t="shared" ca="1" si="16"/>
        <v>0</v>
      </c>
    </row>
    <row r="320" spans="12:13" x14ac:dyDescent="0.25">
      <c r="L320">
        <f t="shared" si="17"/>
        <v>0</v>
      </c>
      <c r="M320">
        <f t="shared" ca="1" si="16"/>
        <v>0</v>
      </c>
    </row>
    <row r="321" spans="12:13" x14ac:dyDescent="0.25">
      <c r="L321">
        <f t="shared" si="17"/>
        <v>0</v>
      </c>
      <c r="M321">
        <f t="shared" ca="1" si="16"/>
        <v>0</v>
      </c>
    </row>
    <row r="322" spans="12:13" x14ac:dyDescent="0.25">
      <c r="L322">
        <f t="shared" si="17"/>
        <v>0</v>
      </c>
      <c r="M322">
        <f t="shared" ca="1" si="16"/>
        <v>0</v>
      </c>
    </row>
    <row r="323" spans="12:13" x14ac:dyDescent="0.25">
      <c r="L323">
        <f t="shared" si="17"/>
        <v>0</v>
      </c>
      <c r="M323">
        <f t="shared" ca="1" si="16"/>
        <v>0</v>
      </c>
    </row>
    <row r="324" spans="12:13" x14ac:dyDescent="0.25">
      <c r="L324">
        <f t="shared" si="17"/>
        <v>0</v>
      </c>
      <c r="M324">
        <f t="shared" ca="1" si="16"/>
        <v>0</v>
      </c>
    </row>
    <row r="325" spans="12:13" x14ac:dyDescent="0.25">
      <c r="L325">
        <f t="shared" si="17"/>
        <v>0</v>
      </c>
      <c r="M325">
        <f t="shared" ca="1" si="16"/>
        <v>0</v>
      </c>
    </row>
    <row r="326" spans="12:13" x14ac:dyDescent="0.25">
      <c r="L326">
        <f t="shared" si="17"/>
        <v>0</v>
      </c>
      <c r="M326">
        <f t="shared" ca="1" si="16"/>
        <v>0</v>
      </c>
    </row>
  </sheetData>
  <pageMargins left="0.511811024" right="0.511811024" top="0.78740157499999996" bottom="0.78740157499999996" header="0.31496062000000002" footer="0.31496062000000002"/>
  <ignoredErrors>
    <ignoredError sqref="M7" formulaRange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AT321"/>
  <sheetViews>
    <sheetView workbookViewId="0"/>
  </sheetViews>
  <sheetFormatPr defaultRowHeight="15" zeroHeight="1" x14ac:dyDescent="0.25"/>
  <sheetData>
    <row r="1" spans="1:46" x14ac:dyDescent="0.25">
      <c r="A1" t="s">
        <v>523</v>
      </c>
      <c r="P1" t="s">
        <v>732</v>
      </c>
      <c r="AE1" t="s">
        <v>733</v>
      </c>
      <c r="AT1" t="s">
        <v>734</v>
      </c>
    </row>
    <row r="2" spans="1:46" x14ac:dyDescent="0.25"/>
    <row r="3" spans="1:46" x14ac:dyDescent="0.25"/>
    <row r="4" spans="1:46" x14ac:dyDescent="0.25"/>
    <row r="5" spans="1:46" x14ac:dyDescent="0.25"/>
    <row r="6" spans="1:46" x14ac:dyDescent="0.25"/>
    <row r="7" spans="1:46" x14ac:dyDescent="0.25"/>
    <row r="8" spans="1:46" x14ac:dyDescent="0.25"/>
    <row r="9" spans="1:46" x14ac:dyDescent="0.25"/>
    <row r="10" spans="1:46" x14ac:dyDescent="0.25"/>
    <row r="11" spans="1:46" x14ac:dyDescent="0.25"/>
    <row r="12" spans="1:46" x14ac:dyDescent="0.25"/>
    <row r="13" spans="1:46" x14ac:dyDescent="0.25"/>
    <row r="14" spans="1:46" x14ac:dyDescent="0.25"/>
    <row r="15" spans="1:46" x14ac:dyDescent="0.25"/>
    <row r="16" spans="1:4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97b2fdf-4870-42a7-818b-067a3d412c3c" xsi:nil="true"/>
    <lcf76f155ced4ddcb4097134ff3c332f xmlns="adc40d2b-0b35-42c2-a979-f7bb8a0eafb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BEA171F39ECD4FBA244090ADE93336" ma:contentTypeVersion="17" ma:contentTypeDescription="Create a new document." ma:contentTypeScope="" ma:versionID="980d6f4686ed3fe7e3ecbe439afb79e7">
  <xsd:schema xmlns:xsd="http://www.w3.org/2001/XMLSchema" xmlns:xs="http://www.w3.org/2001/XMLSchema" xmlns:p="http://schemas.microsoft.com/office/2006/metadata/properties" xmlns:ns2="adc40d2b-0b35-42c2-a979-f7bb8a0eafb0" xmlns:ns3="897b2fdf-4870-42a7-818b-067a3d412c3c" targetNamespace="http://schemas.microsoft.com/office/2006/metadata/properties" ma:root="true" ma:fieldsID="d2d22a90ae9e2339a4e323d28546ce54" ns2:_="" ns3:_="">
    <xsd:import namespace="adc40d2b-0b35-42c2-a979-f7bb8a0eafb0"/>
    <xsd:import namespace="897b2fdf-4870-42a7-818b-067a3d412c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c40d2b-0b35-42c2-a979-f7bb8a0eaf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558e54c-5000-441a-9e20-f75bcaf5f5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b2fdf-4870-42a7-818b-067a3d412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22159b3-b0ea-414d-92ff-3577d93655c0}" ma:internalName="TaxCatchAll" ma:showField="CatchAllData" ma:web="897b2fdf-4870-42a7-818b-067a3d412c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055509-A262-475C-925B-96EADBD816AD}">
  <ds:schemaRefs>
    <ds:schemaRef ds:uri="http://schemas.microsoft.com/office/2006/metadata/properties"/>
    <ds:schemaRef ds:uri="http://schemas.microsoft.com/office/infopath/2007/PartnerControls"/>
    <ds:schemaRef ds:uri="897b2fdf-4870-42a7-818b-067a3d412c3c"/>
    <ds:schemaRef ds:uri="adc40d2b-0b35-42c2-a979-f7bb8a0eafb0"/>
  </ds:schemaRefs>
</ds:datastoreItem>
</file>

<file path=customXml/itemProps2.xml><?xml version="1.0" encoding="utf-8"?>
<ds:datastoreItem xmlns:ds="http://schemas.openxmlformats.org/officeDocument/2006/customXml" ds:itemID="{42F93692-30A1-4D4B-BF57-84F175EC6B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06FF1F-7202-4878-B2B4-D2B50CEF6E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42</vt:i4>
      </vt:variant>
    </vt:vector>
  </HeadingPairs>
  <TitlesOfParts>
    <vt:vector size="60" baseType="lpstr">
      <vt:lpstr>Entrada</vt:lpstr>
      <vt:lpstr>Cen1</vt:lpstr>
      <vt:lpstr>CenDiario</vt:lpstr>
      <vt:lpstr>Masc_AcompH</vt:lpstr>
      <vt:lpstr>Resumo</vt:lpstr>
      <vt:lpstr>Referencia</vt:lpstr>
      <vt:lpstr>MemEntrada</vt:lpstr>
      <vt:lpstr>MemCen1</vt:lpstr>
      <vt:lpstr>MemCenDiario</vt:lpstr>
      <vt:lpstr>MemMlt</vt:lpstr>
      <vt:lpstr>Usinas</vt:lpstr>
      <vt:lpstr>Postos</vt:lpstr>
      <vt:lpstr>Bacias</vt:lpstr>
      <vt:lpstr>Regressões</vt:lpstr>
      <vt:lpstr>AjustesCen1</vt:lpstr>
      <vt:lpstr>AjustesCenDiario</vt:lpstr>
      <vt:lpstr>Prevs</vt:lpstr>
      <vt:lpstr>Previvaz</vt:lpstr>
      <vt:lpstr>_ano</vt:lpstr>
      <vt:lpstr>_cen1</vt:lpstr>
      <vt:lpstr>_enasCen1</vt:lpstr>
      <vt:lpstr>_enasCen1Media</vt:lpstr>
      <vt:lpstr>_enasCen1MLT</vt:lpstr>
      <vt:lpstr>_enasReeCen1</vt:lpstr>
      <vt:lpstr>_enasReeCen1Media</vt:lpstr>
      <vt:lpstr>_enasReeCen1MLT</vt:lpstr>
      <vt:lpstr>_entrada</vt:lpstr>
      <vt:lpstr>_entradaDiario</vt:lpstr>
      <vt:lpstr>_entradaPrevivaz</vt:lpstr>
      <vt:lpstr>AjustesCenDiario!_fatores</vt:lpstr>
      <vt:lpstr>_fatores</vt:lpstr>
      <vt:lpstr>_gravarPrevivaz</vt:lpstr>
      <vt:lpstr>_incrementaisPassadas</vt:lpstr>
      <vt:lpstr>_mes</vt:lpstr>
      <vt:lpstr>_metaCen1</vt:lpstr>
      <vt:lpstr>_modoTVR</vt:lpstr>
      <vt:lpstr>_partifCen1</vt:lpstr>
      <vt:lpstr>_partifCenDiario</vt:lpstr>
      <vt:lpstr>_regrA0</vt:lpstr>
      <vt:lpstr>_regrA0sem</vt:lpstr>
      <vt:lpstr>_regrA1</vt:lpstr>
      <vt:lpstr>_regrA1sem</vt:lpstr>
      <vt:lpstr>_regrFut</vt:lpstr>
      <vt:lpstr>_regrPosto</vt:lpstr>
      <vt:lpstr>_regrPostoBase</vt:lpstr>
      <vt:lpstr>_saida1</vt:lpstr>
      <vt:lpstr>_saida2</vt:lpstr>
      <vt:lpstr>_saida3</vt:lpstr>
      <vt:lpstr>_saida4</vt:lpstr>
      <vt:lpstr>_semana1</vt:lpstr>
      <vt:lpstr>_semana2</vt:lpstr>
      <vt:lpstr>_semana3</vt:lpstr>
      <vt:lpstr>_semana4</vt:lpstr>
      <vt:lpstr>_semana5</vt:lpstr>
      <vt:lpstr>_semana6</vt:lpstr>
      <vt:lpstr>_semanaAtual</vt:lpstr>
      <vt:lpstr>_semanaAtualIndice</vt:lpstr>
      <vt:lpstr>_semanaMes2</vt:lpstr>
      <vt:lpstr>_semanasPrevs</vt:lpstr>
      <vt:lpstr>_tipo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Araujo Silva</dc:creator>
  <cp:lastModifiedBy>Pedro Modesto | Enercore</cp:lastModifiedBy>
  <dcterms:created xsi:type="dcterms:W3CDTF">2014-10-30T17:06:01Z</dcterms:created>
  <dcterms:modified xsi:type="dcterms:W3CDTF">2023-12-13T14:23:36Z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0x010100C9BEA171F39ECD4FBA244090ADE93336</vt:lpwstr>
  </property>
  <property fmtid="{D5CDD505-2E9C-101B-9397-08002B2CF9AE}" pid="3" name="MediaServiceImageTags">
    <vt:lpwstr/>
  </property>
</Properties>
</file>